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dner\Downloads\"/>
    </mc:Choice>
  </mc:AlternateContent>
  <xr:revisionPtr revIDLastSave="0" documentId="13_ncr:1_{824E4646-85D8-4D63-AD4C-4BFDC02687CD}" xr6:coauthVersionLast="36" xr6:coauthVersionMax="36" xr10:uidLastSave="{00000000-0000-0000-0000-000000000000}"/>
  <bookViews>
    <workbookView xWindow="0" yWindow="0" windowWidth="19200" windowHeight="6640" tabRatio="1000" firstSheet="1" activeTab="7" xr2:uid="{00000000-000D-0000-FFFF-FFFF00000000}"/>
  </bookViews>
  <sheets>
    <sheet name="Notes" sheetId="5" r:id="rId1"/>
    <sheet name="la-results-clean+coding" sheetId="1" r:id="rId2"/>
    <sheet name="Races by Level and Type" sheetId="2" r:id="rId3"/>
    <sheet name="Races by Population" sheetId="6" r:id="rId4"/>
    <sheet name="Urban-Rural Divide" sheetId="7" r:id="rId5"/>
    <sheet name="Margin of Victory" sheetId="9" r:id="rId6"/>
    <sheet name="Sheet10" sheetId="19" r:id="rId7"/>
    <sheet name="By Gender" sheetId="15" r:id="rId8"/>
  </sheets>
  <externalReferences>
    <externalReference r:id="rId9"/>
    <externalReference r:id="rId10"/>
  </externalReferences>
  <definedNames>
    <definedName name="_xlnm._FilterDatabase" localSheetId="1" hidden="1">'la-results-clean+coding'!$B$1:$T$3403</definedName>
    <definedName name="_xlnm._FilterDatabase" localSheetId="2" hidden="1">'Races by Level and Type'!$A$3:$B$1157</definedName>
    <definedName name="_xlcn.WorksheetConnection_laresultscleancoding.xlsxTable11" hidden="1">Table1[]</definedName>
    <definedName name="ExternalData_1" localSheetId="6" hidden="1">Sheet10!$A$3:$AD$13</definedName>
  </definedNames>
  <calcPr calcId="179021"/>
  <pivotCaches>
    <pivotCache cacheId="31" r:id="rId11"/>
    <pivotCache cacheId="113" r:id="rId12"/>
    <pivotCache cacheId="116" r:id="rId1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la-results-clean+coding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3" i="1" l="1"/>
  <c r="AD3" i="1"/>
  <c r="AE3" i="1"/>
  <c r="AC4" i="1"/>
  <c r="AD4" i="1"/>
  <c r="AE4" i="1"/>
  <c r="AC5" i="1"/>
  <c r="AD5" i="1"/>
  <c r="AE5" i="1"/>
  <c r="AC6" i="1"/>
  <c r="AD6" i="1"/>
  <c r="AE6" i="1"/>
  <c r="AC7" i="1"/>
  <c r="AD7" i="1"/>
  <c r="AE7" i="1"/>
  <c r="AC8" i="1"/>
  <c r="AD8" i="1"/>
  <c r="AE8" i="1"/>
  <c r="AC9" i="1"/>
  <c r="AD9" i="1"/>
  <c r="AE9" i="1"/>
  <c r="AC10" i="1"/>
  <c r="AD10" i="1"/>
  <c r="AE10" i="1"/>
  <c r="AC11" i="1"/>
  <c r="AD11" i="1"/>
  <c r="AE11" i="1"/>
  <c r="AC12" i="1"/>
  <c r="AD12" i="1"/>
  <c r="AE12" i="1"/>
  <c r="AC13" i="1"/>
  <c r="AD13" i="1"/>
  <c r="AE13" i="1"/>
  <c r="AC14" i="1"/>
  <c r="AD14" i="1"/>
  <c r="AE14" i="1"/>
  <c r="AC15" i="1"/>
  <c r="AD15" i="1"/>
  <c r="AE15" i="1"/>
  <c r="AC16" i="1"/>
  <c r="AD16" i="1"/>
  <c r="AE16" i="1"/>
  <c r="AC17" i="1"/>
  <c r="AD17" i="1"/>
  <c r="AE17" i="1"/>
  <c r="AC18" i="1"/>
  <c r="AD18" i="1"/>
  <c r="AE18" i="1"/>
  <c r="AC19" i="1"/>
  <c r="AD19" i="1"/>
  <c r="AE19" i="1"/>
  <c r="AC20" i="1"/>
  <c r="AD20" i="1"/>
  <c r="AE20" i="1"/>
  <c r="AC21" i="1"/>
  <c r="AD21" i="1"/>
  <c r="AE21" i="1"/>
  <c r="AC22" i="1"/>
  <c r="AD22" i="1"/>
  <c r="AE22" i="1"/>
  <c r="AC23" i="1"/>
  <c r="AD23" i="1"/>
  <c r="AE23" i="1"/>
  <c r="AC24" i="1"/>
  <c r="AD24" i="1"/>
  <c r="AE24" i="1"/>
  <c r="AC25" i="1"/>
  <c r="AD25" i="1"/>
  <c r="AE25" i="1"/>
  <c r="AC26" i="1"/>
  <c r="AD26" i="1"/>
  <c r="AE26" i="1"/>
  <c r="AC27" i="1"/>
  <c r="AD27" i="1"/>
  <c r="AE27" i="1"/>
  <c r="AC28" i="1"/>
  <c r="AD28" i="1"/>
  <c r="AE28" i="1"/>
  <c r="AC29" i="1"/>
  <c r="AD29" i="1"/>
  <c r="AE29" i="1"/>
  <c r="AC30" i="1"/>
  <c r="AD30" i="1"/>
  <c r="AE30" i="1"/>
  <c r="AC31" i="1"/>
  <c r="AD31" i="1"/>
  <c r="AE31" i="1"/>
  <c r="AC32" i="1"/>
  <c r="AD32" i="1"/>
  <c r="AE32" i="1"/>
  <c r="AC33" i="1"/>
  <c r="AD33" i="1"/>
  <c r="AE33" i="1"/>
  <c r="AC34" i="1"/>
  <c r="AD34" i="1"/>
  <c r="AE34" i="1"/>
  <c r="AC35" i="1"/>
  <c r="AD35" i="1"/>
  <c r="AE35" i="1"/>
  <c r="AC36" i="1"/>
  <c r="AD36" i="1"/>
  <c r="AE36" i="1"/>
  <c r="AC37" i="1"/>
  <c r="AD37" i="1"/>
  <c r="AE37" i="1"/>
  <c r="AC38" i="1"/>
  <c r="AD38" i="1"/>
  <c r="AE38" i="1"/>
  <c r="AC39" i="1"/>
  <c r="AD39" i="1"/>
  <c r="AE39" i="1"/>
  <c r="AC40" i="1"/>
  <c r="AD40" i="1"/>
  <c r="AE40" i="1"/>
  <c r="AC41" i="1"/>
  <c r="AD41" i="1"/>
  <c r="AE41" i="1"/>
  <c r="AC42" i="1"/>
  <c r="AD42" i="1"/>
  <c r="AE42" i="1"/>
  <c r="AC43" i="1"/>
  <c r="AD43" i="1"/>
  <c r="AE43" i="1"/>
  <c r="AC44" i="1"/>
  <c r="AD44" i="1"/>
  <c r="AE44" i="1"/>
  <c r="AC45" i="1"/>
  <c r="AD45" i="1"/>
  <c r="AE45" i="1"/>
  <c r="AC46" i="1"/>
  <c r="AD46" i="1"/>
  <c r="AE46" i="1"/>
  <c r="AC47" i="1"/>
  <c r="AD47" i="1"/>
  <c r="AE47" i="1"/>
  <c r="AC48" i="1"/>
  <c r="AD48" i="1"/>
  <c r="AE48" i="1"/>
  <c r="AC49" i="1"/>
  <c r="AD49" i="1"/>
  <c r="AE49" i="1"/>
  <c r="AC50" i="1"/>
  <c r="AD50" i="1"/>
  <c r="AE50" i="1"/>
  <c r="AC51" i="1"/>
  <c r="AD51" i="1"/>
  <c r="AE51" i="1"/>
  <c r="AC52" i="1"/>
  <c r="AD52" i="1"/>
  <c r="AE52" i="1"/>
  <c r="AC53" i="1"/>
  <c r="AD53" i="1"/>
  <c r="AE53" i="1"/>
  <c r="AC54" i="1"/>
  <c r="AD54" i="1"/>
  <c r="AE54" i="1"/>
  <c r="AC55" i="1"/>
  <c r="AD55" i="1"/>
  <c r="AE55" i="1"/>
  <c r="AC56" i="1"/>
  <c r="AD56" i="1"/>
  <c r="AE56" i="1"/>
  <c r="AC57" i="1"/>
  <c r="AD57" i="1"/>
  <c r="AE57" i="1"/>
  <c r="AC58" i="1"/>
  <c r="AD58" i="1"/>
  <c r="AE58" i="1"/>
  <c r="AC59" i="1"/>
  <c r="AD59" i="1"/>
  <c r="AE59" i="1"/>
  <c r="AC60" i="1"/>
  <c r="AD60" i="1"/>
  <c r="AE60" i="1"/>
  <c r="AC61" i="1"/>
  <c r="AD61" i="1"/>
  <c r="AE61" i="1"/>
  <c r="AC62" i="1"/>
  <c r="AD62" i="1"/>
  <c r="AE62" i="1"/>
  <c r="AC63" i="1"/>
  <c r="AD63" i="1"/>
  <c r="AE63" i="1"/>
  <c r="AC64" i="1"/>
  <c r="AD64" i="1"/>
  <c r="AE64" i="1"/>
  <c r="AC65" i="1"/>
  <c r="AD65" i="1"/>
  <c r="AE65" i="1"/>
  <c r="AC66" i="1"/>
  <c r="AD66" i="1"/>
  <c r="AE66" i="1"/>
  <c r="AC67" i="1"/>
  <c r="AD67" i="1"/>
  <c r="AE67" i="1"/>
  <c r="AC68" i="1"/>
  <c r="AD68" i="1"/>
  <c r="AE68" i="1"/>
  <c r="AC69" i="1"/>
  <c r="AD69" i="1"/>
  <c r="AE69" i="1"/>
  <c r="AC70" i="1"/>
  <c r="AD70" i="1"/>
  <c r="AE70" i="1"/>
  <c r="AC71" i="1"/>
  <c r="AD71" i="1"/>
  <c r="AE71" i="1"/>
  <c r="AC72" i="1"/>
  <c r="AD72" i="1"/>
  <c r="AE72" i="1"/>
  <c r="AC73" i="1"/>
  <c r="AD73" i="1"/>
  <c r="AE73" i="1"/>
  <c r="AC74" i="1"/>
  <c r="AD74" i="1"/>
  <c r="AE74" i="1"/>
  <c r="AC75" i="1"/>
  <c r="AD75" i="1"/>
  <c r="AE75" i="1"/>
  <c r="AC76" i="1"/>
  <c r="AD76" i="1"/>
  <c r="AE76" i="1"/>
  <c r="AC77" i="1"/>
  <c r="AD77" i="1"/>
  <c r="AE77" i="1"/>
  <c r="AC78" i="1"/>
  <c r="AD78" i="1"/>
  <c r="AE78" i="1"/>
  <c r="AC79" i="1"/>
  <c r="AD79" i="1"/>
  <c r="AE79" i="1"/>
  <c r="AC80" i="1"/>
  <c r="AD80" i="1"/>
  <c r="AE80" i="1"/>
  <c r="AC81" i="1"/>
  <c r="AD81" i="1"/>
  <c r="AE81" i="1"/>
  <c r="AC82" i="1"/>
  <c r="AD82" i="1"/>
  <c r="AE82" i="1"/>
  <c r="AC83" i="1"/>
  <c r="AD83" i="1"/>
  <c r="AE83" i="1"/>
  <c r="AC84" i="1"/>
  <c r="AD84" i="1"/>
  <c r="AE84" i="1"/>
  <c r="AC85" i="1"/>
  <c r="AD85" i="1"/>
  <c r="AE85" i="1"/>
  <c r="AC86" i="1"/>
  <c r="AD86" i="1"/>
  <c r="AE86" i="1"/>
  <c r="AC87" i="1"/>
  <c r="AD87" i="1"/>
  <c r="AE87" i="1"/>
  <c r="AC88" i="1"/>
  <c r="AD88" i="1"/>
  <c r="AE88" i="1"/>
  <c r="AC89" i="1"/>
  <c r="AD89" i="1"/>
  <c r="AE89" i="1"/>
  <c r="AC90" i="1"/>
  <c r="AD90" i="1"/>
  <c r="AE90" i="1"/>
  <c r="AC91" i="1"/>
  <c r="AD91" i="1"/>
  <c r="AE91" i="1"/>
  <c r="AC92" i="1"/>
  <c r="AD92" i="1"/>
  <c r="AE92" i="1"/>
  <c r="AC93" i="1"/>
  <c r="AD93" i="1"/>
  <c r="AE93" i="1"/>
  <c r="AC94" i="1"/>
  <c r="AD94" i="1"/>
  <c r="AE94" i="1"/>
  <c r="AC95" i="1"/>
  <c r="AD95" i="1"/>
  <c r="AE95" i="1"/>
  <c r="AC96" i="1"/>
  <c r="AD96" i="1"/>
  <c r="AE96" i="1"/>
  <c r="AC97" i="1"/>
  <c r="AD97" i="1"/>
  <c r="AE97" i="1"/>
  <c r="AC98" i="1"/>
  <c r="AD98" i="1"/>
  <c r="AE98" i="1"/>
  <c r="AC99" i="1"/>
  <c r="AD99" i="1"/>
  <c r="AE99" i="1"/>
  <c r="AC100" i="1"/>
  <c r="AD100" i="1"/>
  <c r="AE100" i="1"/>
  <c r="AC101" i="1"/>
  <c r="AD101" i="1"/>
  <c r="AE101" i="1"/>
  <c r="AC102" i="1"/>
  <c r="AD102" i="1"/>
  <c r="AE102" i="1"/>
  <c r="AC103" i="1"/>
  <c r="AD103" i="1"/>
  <c r="AE103" i="1"/>
  <c r="AC104" i="1"/>
  <c r="AD104" i="1"/>
  <c r="AE104" i="1"/>
  <c r="AC105" i="1"/>
  <c r="AD105" i="1"/>
  <c r="AE105" i="1"/>
  <c r="AC106" i="1"/>
  <c r="AD106" i="1"/>
  <c r="AE106" i="1"/>
  <c r="AC107" i="1"/>
  <c r="AD107" i="1"/>
  <c r="AE107" i="1"/>
  <c r="AC108" i="1"/>
  <c r="AD108" i="1"/>
  <c r="AE108" i="1"/>
  <c r="AC109" i="1"/>
  <c r="AD109" i="1"/>
  <c r="AE109" i="1"/>
  <c r="AC110" i="1"/>
  <c r="AD110" i="1"/>
  <c r="AE110" i="1"/>
  <c r="AC111" i="1"/>
  <c r="AD111" i="1"/>
  <c r="AE111" i="1"/>
  <c r="AC112" i="1"/>
  <c r="AD112" i="1"/>
  <c r="AE112" i="1"/>
  <c r="AC113" i="1"/>
  <c r="AD113" i="1"/>
  <c r="AE113" i="1"/>
  <c r="AC114" i="1"/>
  <c r="AD114" i="1"/>
  <c r="AE114" i="1"/>
  <c r="AC115" i="1"/>
  <c r="AD115" i="1"/>
  <c r="AE115" i="1"/>
  <c r="AC116" i="1"/>
  <c r="AD116" i="1"/>
  <c r="AE116" i="1"/>
  <c r="AC117" i="1"/>
  <c r="AD117" i="1"/>
  <c r="AE117" i="1"/>
  <c r="AC118" i="1"/>
  <c r="AD118" i="1"/>
  <c r="AE118" i="1"/>
  <c r="AC119" i="1"/>
  <c r="AD119" i="1"/>
  <c r="AE119" i="1"/>
  <c r="AC120" i="1"/>
  <c r="AD120" i="1"/>
  <c r="AE120" i="1"/>
  <c r="AC121" i="1"/>
  <c r="AD121" i="1"/>
  <c r="AE121" i="1"/>
  <c r="AC122" i="1"/>
  <c r="AD122" i="1"/>
  <c r="AE122" i="1"/>
  <c r="AC123" i="1"/>
  <c r="AD123" i="1"/>
  <c r="AE123" i="1"/>
  <c r="AC124" i="1"/>
  <c r="AD124" i="1"/>
  <c r="AE124" i="1"/>
  <c r="AC125" i="1"/>
  <c r="AD125" i="1"/>
  <c r="AE125" i="1"/>
  <c r="AC126" i="1"/>
  <c r="AD126" i="1"/>
  <c r="AE126" i="1"/>
  <c r="AC127" i="1"/>
  <c r="AD127" i="1"/>
  <c r="AE127" i="1"/>
  <c r="AC128" i="1"/>
  <c r="AD128" i="1"/>
  <c r="AE128" i="1"/>
  <c r="AC129" i="1"/>
  <c r="AD129" i="1"/>
  <c r="AE129" i="1"/>
  <c r="AC130" i="1"/>
  <c r="AD130" i="1"/>
  <c r="AE130" i="1"/>
  <c r="AC131" i="1"/>
  <c r="AD131" i="1"/>
  <c r="AE131" i="1"/>
  <c r="AC132" i="1"/>
  <c r="AD132" i="1"/>
  <c r="AE132" i="1"/>
  <c r="AC133" i="1"/>
  <c r="AD133" i="1"/>
  <c r="AE133" i="1"/>
  <c r="AC134" i="1"/>
  <c r="AD134" i="1"/>
  <c r="AE134" i="1"/>
  <c r="AC135" i="1"/>
  <c r="AD135" i="1"/>
  <c r="AE135" i="1"/>
  <c r="AC136" i="1"/>
  <c r="AD136" i="1"/>
  <c r="AE136" i="1"/>
  <c r="AC137" i="1"/>
  <c r="AD137" i="1"/>
  <c r="AE137" i="1"/>
  <c r="AC138" i="1"/>
  <c r="AD138" i="1"/>
  <c r="AE138" i="1"/>
  <c r="AC139" i="1"/>
  <c r="AD139" i="1"/>
  <c r="AE139" i="1"/>
  <c r="AC140" i="1"/>
  <c r="AD140" i="1"/>
  <c r="AE140" i="1"/>
  <c r="AC141" i="1"/>
  <c r="AD141" i="1"/>
  <c r="AE141" i="1"/>
  <c r="AC142" i="1"/>
  <c r="AD142" i="1"/>
  <c r="AE142" i="1"/>
  <c r="AC143" i="1"/>
  <c r="AD143" i="1"/>
  <c r="AE143" i="1"/>
  <c r="AC144" i="1"/>
  <c r="AD144" i="1"/>
  <c r="AE144" i="1"/>
  <c r="AC145" i="1"/>
  <c r="AD145" i="1"/>
  <c r="AE145" i="1"/>
  <c r="AC146" i="1"/>
  <c r="AD146" i="1"/>
  <c r="AE146" i="1"/>
  <c r="AC147" i="1"/>
  <c r="AD147" i="1"/>
  <c r="AE147" i="1"/>
  <c r="AC148" i="1"/>
  <c r="AD148" i="1"/>
  <c r="AE148" i="1"/>
  <c r="AC149" i="1"/>
  <c r="AD149" i="1"/>
  <c r="AE149" i="1"/>
  <c r="AC150" i="1"/>
  <c r="AD150" i="1"/>
  <c r="AE150" i="1"/>
  <c r="AC151" i="1"/>
  <c r="AD151" i="1"/>
  <c r="AE151" i="1"/>
  <c r="AC152" i="1"/>
  <c r="AD152" i="1"/>
  <c r="AE152" i="1"/>
  <c r="AC153" i="1"/>
  <c r="AD153" i="1"/>
  <c r="AE153" i="1"/>
  <c r="AC154" i="1"/>
  <c r="AD154" i="1"/>
  <c r="AE154" i="1"/>
  <c r="AC155" i="1"/>
  <c r="AD155" i="1"/>
  <c r="AE155" i="1"/>
  <c r="AC156" i="1"/>
  <c r="AD156" i="1"/>
  <c r="AE156" i="1"/>
  <c r="AC157" i="1"/>
  <c r="AD157" i="1"/>
  <c r="AE157" i="1"/>
  <c r="AC158" i="1"/>
  <c r="AD158" i="1"/>
  <c r="AE158" i="1"/>
  <c r="AC159" i="1"/>
  <c r="AD159" i="1"/>
  <c r="AE159" i="1"/>
  <c r="AC160" i="1"/>
  <c r="AD160" i="1"/>
  <c r="AE160" i="1"/>
  <c r="AC161" i="1"/>
  <c r="AD161" i="1"/>
  <c r="AE161" i="1"/>
  <c r="AC162" i="1"/>
  <c r="AD162" i="1"/>
  <c r="AE162" i="1"/>
  <c r="AC163" i="1"/>
  <c r="AD163" i="1"/>
  <c r="AE163" i="1"/>
  <c r="AC164" i="1"/>
  <c r="AD164" i="1"/>
  <c r="AE164" i="1"/>
  <c r="AC165" i="1"/>
  <c r="AD165" i="1"/>
  <c r="AE165" i="1"/>
  <c r="AC166" i="1"/>
  <c r="AD166" i="1"/>
  <c r="AE166" i="1"/>
  <c r="AC167" i="1"/>
  <c r="AD167" i="1"/>
  <c r="AE167" i="1"/>
  <c r="AC168" i="1"/>
  <c r="AD168" i="1"/>
  <c r="AE168" i="1"/>
  <c r="AC169" i="1"/>
  <c r="AD169" i="1"/>
  <c r="AE169" i="1"/>
  <c r="AC170" i="1"/>
  <c r="AD170" i="1"/>
  <c r="AE170" i="1"/>
  <c r="AC171" i="1"/>
  <c r="AD171" i="1"/>
  <c r="AE171" i="1"/>
  <c r="AC172" i="1"/>
  <c r="AD172" i="1"/>
  <c r="AE172" i="1"/>
  <c r="AC173" i="1"/>
  <c r="AD173" i="1"/>
  <c r="AE173" i="1"/>
  <c r="AC174" i="1"/>
  <c r="AD174" i="1"/>
  <c r="AE174" i="1"/>
  <c r="AC175" i="1"/>
  <c r="AD175" i="1"/>
  <c r="AE175" i="1"/>
  <c r="AC176" i="1"/>
  <c r="AD176" i="1"/>
  <c r="AE176" i="1"/>
  <c r="AC177" i="1"/>
  <c r="AD177" i="1"/>
  <c r="AE177" i="1"/>
  <c r="AC178" i="1"/>
  <c r="AD178" i="1"/>
  <c r="AE178" i="1"/>
  <c r="AC179" i="1"/>
  <c r="AD179" i="1"/>
  <c r="AE179" i="1"/>
  <c r="AC180" i="1"/>
  <c r="AD180" i="1"/>
  <c r="AE180" i="1"/>
  <c r="AC181" i="1"/>
  <c r="AD181" i="1"/>
  <c r="AE181" i="1"/>
  <c r="AC182" i="1"/>
  <c r="AD182" i="1"/>
  <c r="AE182" i="1"/>
  <c r="AC183" i="1"/>
  <c r="AD183" i="1"/>
  <c r="AE183" i="1"/>
  <c r="AC184" i="1"/>
  <c r="AD184" i="1"/>
  <c r="AE184" i="1"/>
  <c r="AC185" i="1"/>
  <c r="AD185" i="1"/>
  <c r="AE185" i="1"/>
  <c r="AC186" i="1"/>
  <c r="AD186" i="1"/>
  <c r="AE186" i="1"/>
  <c r="AC187" i="1"/>
  <c r="AD187" i="1"/>
  <c r="AE187" i="1"/>
  <c r="AC188" i="1"/>
  <c r="AD188" i="1"/>
  <c r="AE188" i="1"/>
  <c r="AC189" i="1"/>
  <c r="AD189" i="1"/>
  <c r="AE189" i="1"/>
  <c r="AC190" i="1"/>
  <c r="AD190" i="1"/>
  <c r="AE190" i="1"/>
  <c r="AC191" i="1"/>
  <c r="AD191" i="1"/>
  <c r="AE191" i="1"/>
  <c r="AC192" i="1"/>
  <c r="AD192" i="1"/>
  <c r="AE192" i="1"/>
  <c r="AC193" i="1"/>
  <c r="AD193" i="1"/>
  <c r="AE193" i="1"/>
  <c r="AC194" i="1"/>
  <c r="AD194" i="1"/>
  <c r="AE194" i="1"/>
  <c r="AC195" i="1"/>
  <c r="AD195" i="1"/>
  <c r="AE195" i="1"/>
  <c r="AC196" i="1"/>
  <c r="AD196" i="1"/>
  <c r="AE196" i="1"/>
  <c r="AC197" i="1"/>
  <c r="AD197" i="1"/>
  <c r="AE197" i="1"/>
  <c r="AC198" i="1"/>
  <c r="AD198" i="1"/>
  <c r="AE198" i="1"/>
  <c r="AC199" i="1"/>
  <c r="AD199" i="1"/>
  <c r="AE199" i="1"/>
  <c r="AC200" i="1"/>
  <c r="AD200" i="1"/>
  <c r="AE200" i="1"/>
  <c r="AC201" i="1"/>
  <c r="AD201" i="1"/>
  <c r="AE201" i="1"/>
  <c r="AC202" i="1"/>
  <c r="AD202" i="1"/>
  <c r="AE202" i="1"/>
  <c r="AC203" i="1"/>
  <c r="AD203" i="1"/>
  <c r="AE203" i="1"/>
  <c r="AC204" i="1"/>
  <c r="AD204" i="1"/>
  <c r="AE204" i="1"/>
  <c r="AC205" i="1"/>
  <c r="AD205" i="1"/>
  <c r="AE205" i="1"/>
  <c r="AC206" i="1"/>
  <c r="AD206" i="1"/>
  <c r="AE206" i="1"/>
  <c r="AC207" i="1"/>
  <c r="AD207" i="1"/>
  <c r="AE207" i="1"/>
  <c r="AC208" i="1"/>
  <c r="AD208" i="1"/>
  <c r="AE208" i="1"/>
  <c r="AC209" i="1"/>
  <c r="AD209" i="1"/>
  <c r="AE209" i="1"/>
  <c r="AC210" i="1"/>
  <c r="AD210" i="1"/>
  <c r="AE210" i="1"/>
  <c r="AC211" i="1"/>
  <c r="AD211" i="1"/>
  <c r="AE211" i="1"/>
  <c r="AC212" i="1"/>
  <c r="AD212" i="1"/>
  <c r="AE212" i="1"/>
  <c r="AC213" i="1"/>
  <c r="AD213" i="1"/>
  <c r="AE213" i="1"/>
  <c r="AC214" i="1"/>
  <c r="AD214" i="1"/>
  <c r="AE214" i="1"/>
  <c r="AC215" i="1"/>
  <c r="AD215" i="1"/>
  <c r="AE215" i="1"/>
  <c r="AC216" i="1"/>
  <c r="AD216" i="1"/>
  <c r="AE216" i="1"/>
  <c r="AC217" i="1"/>
  <c r="AD217" i="1"/>
  <c r="AE217" i="1"/>
  <c r="AC218" i="1"/>
  <c r="AD218" i="1"/>
  <c r="AE218" i="1"/>
  <c r="AC219" i="1"/>
  <c r="AD219" i="1"/>
  <c r="AE219" i="1"/>
  <c r="AC220" i="1"/>
  <c r="AD220" i="1"/>
  <c r="AE220" i="1"/>
  <c r="AC221" i="1"/>
  <c r="AD221" i="1"/>
  <c r="AE221" i="1"/>
  <c r="AC222" i="1"/>
  <c r="AD222" i="1"/>
  <c r="AE222" i="1"/>
  <c r="AC223" i="1"/>
  <c r="AD223" i="1"/>
  <c r="AE223" i="1"/>
  <c r="AC224" i="1"/>
  <c r="AD224" i="1"/>
  <c r="AE224" i="1"/>
  <c r="AC225" i="1"/>
  <c r="AD225" i="1"/>
  <c r="AE225" i="1"/>
  <c r="AC226" i="1"/>
  <c r="AD226" i="1"/>
  <c r="AE226" i="1"/>
  <c r="AC227" i="1"/>
  <c r="AD227" i="1"/>
  <c r="AE227" i="1"/>
  <c r="AC228" i="1"/>
  <c r="AD228" i="1"/>
  <c r="AE228" i="1"/>
  <c r="AC229" i="1"/>
  <c r="AD229" i="1"/>
  <c r="AE229" i="1"/>
  <c r="AC230" i="1"/>
  <c r="AD230" i="1"/>
  <c r="AE230" i="1"/>
  <c r="AC231" i="1"/>
  <c r="AD231" i="1"/>
  <c r="AE231" i="1"/>
  <c r="AC232" i="1"/>
  <c r="AD232" i="1"/>
  <c r="AE232" i="1"/>
  <c r="AC233" i="1"/>
  <c r="AD233" i="1"/>
  <c r="AE233" i="1"/>
  <c r="AC234" i="1"/>
  <c r="AD234" i="1"/>
  <c r="AE234" i="1"/>
  <c r="AC235" i="1"/>
  <c r="AD235" i="1"/>
  <c r="AE235" i="1"/>
  <c r="AC236" i="1"/>
  <c r="AD236" i="1"/>
  <c r="AE236" i="1"/>
  <c r="AC237" i="1"/>
  <c r="AD237" i="1"/>
  <c r="AE237" i="1"/>
  <c r="AC238" i="1"/>
  <c r="AD238" i="1"/>
  <c r="AE238" i="1"/>
  <c r="AC239" i="1"/>
  <c r="AD239" i="1"/>
  <c r="AE239" i="1"/>
  <c r="AC240" i="1"/>
  <c r="AD240" i="1"/>
  <c r="AE240" i="1"/>
  <c r="AC241" i="1"/>
  <c r="AD241" i="1"/>
  <c r="AE241" i="1"/>
  <c r="AC242" i="1"/>
  <c r="AD242" i="1"/>
  <c r="AE242" i="1"/>
  <c r="AC243" i="1"/>
  <c r="AD243" i="1"/>
  <c r="AE243" i="1"/>
  <c r="AC244" i="1"/>
  <c r="AD244" i="1"/>
  <c r="AE244" i="1"/>
  <c r="AC245" i="1"/>
  <c r="AD245" i="1"/>
  <c r="AE245" i="1"/>
  <c r="AC246" i="1"/>
  <c r="AD246" i="1"/>
  <c r="AE246" i="1"/>
  <c r="AC247" i="1"/>
  <c r="AD247" i="1"/>
  <c r="AE247" i="1"/>
  <c r="AC248" i="1"/>
  <c r="AD248" i="1"/>
  <c r="AE248" i="1"/>
  <c r="AC249" i="1"/>
  <c r="AD249" i="1"/>
  <c r="AE249" i="1"/>
  <c r="AC250" i="1"/>
  <c r="AD250" i="1"/>
  <c r="AE250" i="1"/>
  <c r="AC251" i="1"/>
  <c r="AD251" i="1"/>
  <c r="AE251" i="1"/>
  <c r="AC252" i="1"/>
  <c r="AD252" i="1"/>
  <c r="AE252" i="1"/>
  <c r="AC253" i="1"/>
  <c r="AD253" i="1"/>
  <c r="AE253" i="1"/>
  <c r="AC254" i="1"/>
  <c r="AD254" i="1"/>
  <c r="AE254" i="1"/>
  <c r="AC255" i="1"/>
  <c r="AD255" i="1"/>
  <c r="AE255" i="1"/>
  <c r="AC256" i="1"/>
  <c r="AD256" i="1"/>
  <c r="AE256" i="1"/>
  <c r="AC257" i="1"/>
  <c r="AD257" i="1"/>
  <c r="AE257" i="1"/>
  <c r="AC258" i="1"/>
  <c r="AD258" i="1"/>
  <c r="AE258" i="1"/>
  <c r="AC259" i="1"/>
  <c r="AD259" i="1"/>
  <c r="AE259" i="1"/>
  <c r="AC260" i="1"/>
  <c r="AD260" i="1"/>
  <c r="AE260" i="1"/>
  <c r="AC261" i="1"/>
  <c r="AD261" i="1"/>
  <c r="AE261" i="1"/>
  <c r="AC262" i="1"/>
  <c r="AD262" i="1"/>
  <c r="AE262" i="1"/>
  <c r="AC263" i="1"/>
  <c r="AD263" i="1"/>
  <c r="AE263" i="1"/>
  <c r="AC264" i="1"/>
  <c r="AD264" i="1"/>
  <c r="AE264" i="1"/>
  <c r="AC265" i="1"/>
  <c r="AD265" i="1"/>
  <c r="AE265" i="1"/>
  <c r="AC266" i="1"/>
  <c r="AD266" i="1"/>
  <c r="AE266" i="1"/>
  <c r="AC267" i="1"/>
  <c r="AD267" i="1"/>
  <c r="AE267" i="1"/>
  <c r="AC268" i="1"/>
  <c r="AD268" i="1"/>
  <c r="AE268" i="1"/>
  <c r="AC269" i="1"/>
  <c r="AD269" i="1"/>
  <c r="AE269" i="1"/>
  <c r="AC270" i="1"/>
  <c r="AD270" i="1"/>
  <c r="AE270" i="1"/>
  <c r="AC271" i="1"/>
  <c r="AD271" i="1"/>
  <c r="AE271" i="1"/>
  <c r="AC272" i="1"/>
  <c r="AD272" i="1"/>
  <c r="AE272" i="1"/>
  <c r="AC273" i="1"/>
  <c r="AD273" i="1"/>
  <c r="AE273" i="1"/>
  <c r="AC274" i="1"/>
  <c r="AD274" i="1"/>
  <c r="AE274" i="1"/>
  <c r="AC275" i="1"/>
  <c r="AD275" i="1"/>
  <c r="AE275" i="1"/>
  <c r="AC276" i="1"/>
  <c r="AD276" i="1"/>
  <c r="AE276" i="1"/>
  <c r="AC277" i="1"/>
  <c r="AD277" i="1"/>
  <c r="AE277" i="1"/>
  <c r="AC278" i="1"/>
  <c r="AD278" i="1"/>
  <c r="AE278" i="1"/>
  <c r="AC279" i="1"/>
  <c r="AD279" i="1"/>
  <c r="AE279" i="1"/>
  <c r="AC280" i="1"/>
  <c r="AD280" i="1"/>
  <c r="AE280" i="1"/>
  <c r="AC281" i="1"/>
  <c r="AD281" i="1"/>
  <c r="AE281" i="1"/>
  <c r="AC282" i="1"/>
  <c r="AD282" i="1"/>
  <c r="AE282" i="1"/>
  <c r="AC283" i="1"/>
  <c r="AD283" i="1"/>
  <c r="AE283" i="1"/>
  <c r="AC284" i="1"/>
  <c r="AD284" i="1"/>
  <c r="AE284" i="1"/>
  <c r="AC285" i="1"/>
  <c r="AD285" i="1"/>
  <c r="AE285" i="1"/>
  <c r="AC286" i="1"/>
  <c r="AD286" i="1"/>
  <c r="AE286" i="1"/>
  <c r="AC287" i="1"/>
  <c r="AD287" i="1"/>
  <c r="AE287" i="1"/>
  <c r="AC288" i="1"/>
  <c r="AD288" i="1"/>
  <c r="AE288" i="1"/>
  <c r="AC289" i="1"/>
  <c r="AD289" i="1"/>
  <c r="AE289" i="1"/>
  <c r="AC290" i="1"/>
  <c r="AD290" i="1"/>
  <c r="AE290" i="1"/>
  <c r="AC291" i="1"/>
  <c r="AD291" i="1"/>
  <c r="AE291" i="1"/>
  <c r="AC292" i="1"/>
  <c r="AD292" i="1"/>
  <c r="AE292" i="1"/>
  <c r="AC293" i="1"/>
  <c r="AD293" i="1"/>
  <c r="AE293" i="1"/>
  <c r="AC294" i="1"/>
  <c r="AD294" i="1"/>
  <c r="AE294" i="1"/>
  <c r="AC295" i="1"/>
  <c r="AD295" i="1"/>
  <c r="AE295" i="1"/>
  <c r="AC296" i="1"/>
  <c r="AD296" i="1"/>
  <c r="AE296" i="1"/>
  <c r="AC297" i="1"/>
  <c r="AD297" i="1"/>
  <c r="AE297" i="1"/>
  <c r="AC298" i="1"/>
  <c r="AD298" i="1"/>
  <c r="AE298" i="1"/>
  <c r="AC299" i="1"/>
  <c r="AD299" i="1"/>
  <c r="AE299" i="1"/>
  <c r="AC300" i="1"/>
  <c r="AD300" i="1"/>
  <c r="AE300" i="1"/>
  <c r="AC301" i="1"/>
  <c r="AD301" i="1"/>
  <c r="AE301" i="1"/>
  <c r="AC302" i="1"/>
  <c r="AD302" i="1"/>
  <c r="AE302" i="1"/>
  <c r="AC303" i="1"/>
  <c r="AD303" i="1"/>
  <c r="AE303" i="1"/>
  <c r="AC304" i="1"/>
  <c r="AD304" i="1"/>
  <c r="AE304" i="1"/>
  <c r="AC305" i="1"/>
  <c r="AD305" i="1"/>
  <c r="AE305" i="1"/>
  <c r="AC306" i="1"/>
  <c r="AD306" i="1"/>
  <c r="AE306" i="1"/>
  <c r="AC307" i="1"/>
  <c r="AD307" i="1"/>
  <c r="AE307" i="1"/>
  <c r="AC308" i="1"/>
  <c r="AD308" i="1"/>
  <c r="AE308" i="1"/>
  <c r="AC309" i="1"/>
  <c r="AD309" i="1"/>
  <c r="AE309" i="1"/>
  <c r="AC310" i="1"/>
  <c r="AD310" i="1"/>
  <c r="AE310" i="1"/>
  <c r="AC311" i="1"/>
  <c r="AD311" i="1"/>
  <c r="AE311" i="1"/>
  <c r="AC312" i="1"/>
  <c r="AD312" i="1"/>
  <c r="AE312" i="1"/>
  <c r="AC313" i="1"/>
  <c r="AD313" i="1"/>
  <c r="AE313" i="1"/>
  <c r="AC314" i="1"/>
  <c r="AD314" i="1"/>
  <c r="AE314" i="1"/>
  <c r="AC315" i="1"/>
  <c r="AD315" i="1"/>
  <c r="AE315" i="1"/>
  <c r="AC316" i="1"/>
  <c r="AD316" i="1"/>
  <c r="AE316" i="1"/>
  <c r="AC317" i="1"/>
  <c r="AD317" i="1"/>
  <c r="AE317" i="1"/>
  <c r="AC318" i="1"/>
  <c r="AD318" i="1"/>
  <c r="AE318" i="1"/>
  <c r="AC319" i="1"/>
  <c r="AD319" i="1"/>
  <c r="AE319" i="1"/>
  <c r="AC320" i="1"/>
  <c r="AD320" i="1"/>
  <c r="AE320" i="1"/>
  <c r="AC321" i="1"/>
  <c r="AD321" i="1"/>
  <c r="AE321" i="1"/>
  <c r="AC322" i="1"/>
  <c r="AD322" i="1"/>
  <c r="AE322" i="1"/>
  <c r="AC323" i="1"/>
  <c r="AD323" i="1"/>
  <c r="AE323" i="1"/>
  <c r="AC324" i="1"/>
  <c r="AD324" i="1"/>
  <c r="AE324" i="1"/>
  <c r="AC325" i="1"/>
  <c r="AD325" i="1"/>
  <c r="AE325" i="1"/>
  <c r="AC326" i="1"/>
  <c r="AD326" i="1"/>
  <c r="AE326" i="1"/>
  <c r="AC327" i="1"/>
  <c r="AD327" i="1"/>
  <c r="AE327" i="1"/>
  <c r="AC328" i="1"/>
  <c r="AD328" i="1"/>
  <c r="AE328" i="1"/>
  <c r="AC329" i="1"/>
  <c r="AD329" i="1"/>
  <c r="AE329" i="1"/>
  <c r="AC330" i="1"/>
  <c r="AD330" i="1"/>
  <c r="AE330" i="1"/>
  <c r="AC331" i="1"/>
  <c r="AD331" i="1"/>
  <c r="AE331" i="1"/>
  <c r="AC332" i="1"/>
  <c r="AD332" i="1"/>
  <c r="AE332" i="1"/>
  <c r="AC333" i="1"/>
  <c r="AD333" i="1"/>
  <c r="AE333" i="1"/>
  <c r="AC334" i="1"/>
  <c r="AD334" i="1"/>
  <c r="AE334" i="1"/>
  <c r="AC335" i="1"/>
  <c r="AD335" i="1"/>
  <c r="AE335" i="1"/>
  <c r="AC336" i="1"/>
  <c r="AD336" i="1"/>
  <c r="AE336" i="1"/>
  <c r="AC337" i="1"/>
  <c r="AD337" i="1"/>
  <c r="AE337" i="1"/>
  <c r="AC338" i="1"/>
  <c r="AD338" i="1"/>
  <c r="AE338" i="1"/>
  <c r="AC339" i="1"/>
  <c r="AD339" i="1"/>
  <c r="AE339" i="1"/>
  <c r="AC340" i="1"/>
  <c r="AD340" i="1"/>
  <c r="AE340" i="1"/>
  <c r="AC341" i="1"/>
  <c r="AD341" i="1"/>
  <c r="AE341" i="1"/>
  <c r="AC342" i="1"/>
  <c r="AD342" i="1"/>
  <c r="AE342" i="1"/>
  <c r="AC343" i="1"/>
  <c r="AD343" i="1"/>
  <c r="AE343" i="1"/>
  <c r="AC344" i="1"/>
  <c r="AD344" i="1"/>
  <c r="AE344" i="1"/>
  <c r="AC345" i="1"/>
  <c r="AD345" i="1"/>
  <c r="AE345" i="1"/>
  <c r="AC346" i="1"/>
  <c r="AD346" i="1"/>
  <c r="AE346" i="1"/>
  <c r="AC347" i="1"/>
  <c r="AD347" i="1"/>
  <c r="AE347" i="1"/>
  <c r="AC348" i="1"/>
  <c r="AD348" i="1"/>
  <c r="AE348" i="1"/>
  <c r="AC349" i="1"/>
  <c r="AD349" i="1"/>
  <c r="AE349" i="1"/>
  <c r="AC350" i="1"/>
  <c r="AD350" i="1"/>
  <c r="AE350" i="1"/>
  <c r="AC351" i="1"/>
  <c r="AD351" i="1"/>
  <c r="AE351" i="1"/>
  <c r="AC352" i="1"/>
  <c r="AD352" i="1"/>
  <c r="AE352" i="1"/>
  <c r="AC353" i="1"/>
  <c r="AD353" i="1"/>
  <c r="AE353" i="1"/>
  <c r="AC354" i="1"/>
  <c r="AD354" i="1"/>
  <c r="AE354" i="1"/>
  <c r="AC355" i="1"/>
  <c r="AD355" i="1"/>
  <c r="AE355" i="1"/>
  <c r="AC356" i="1"/>
  <c r="AD356" i="1"/>
  <c r="AE356" i="1"/>
  <c r="AC357" i="1"/>
  <c r="AD357" i="1"/>
  <c r="AE357" i="1"/>
  <c r="AC358" i="1"/>
  <c r="AD358" i="1"/>
  <c r="AE358" i="1"/>
  <c r="AC359" i="1"/>
  <c r="AD359" i="1"/>
  <c r="AE359" i="1"/>
  <c r="AC360" i="1"/>
  <c r="AD360" i="1"/>
  <c r="AE360" i="1"/>
  <c r="AC361" i="1"/>
  <c r="AD361" i="1"/>
  <c r="AE361" i="1"/>
  <c r="AC362" i="1"/>
  <c r="AD362" i="1"/>
  <c r="AE362" i="1"/>
  <c r="AC363" i="1"/>
  <c r="AD363" i="1"/>
  <c r="AE363" i="1"/>
  <c r="AC364" i="1"/>
  <c r="AD364" i="1"/>
  <c r="AE364" i="1"/>
  <c r="AC365" i="1"/>
  <c r="AD365" i="1"/>
  <c r="AE365" i="1"/>
  <c r="AC366" i="1"/>
  <c r="AD366" i="1"/>
  <c r="AE366" i="1"/>
  <c r="AC367" i="1"/>
  <c r="AD367" i="1"/>
  <c r="AE367" i="1"/>
  <c r="AC368" i="1"/>
  <c r="AD368" i="1"/>
  <c r="AE368" i="1"/>
  <c r="AC369" i="1"/>
  <c r="AD369" i="1"/>
  <c r="AE369" i="1"/>
  <c r="AC370" i="1"/>
  <c r="AD370" i="1"/>
  <c r="AE370" i="1"/>
  <c r="AC371" i="1"/>
  <c r="AD371" i="1"/>
  <c r="AE371" i="1"/>
  <c r="AC372" i="1"/>
  <c r="AD372" i="1"/>
  <c r="AE372" i="1"/>
  <c r="AC373" i="1"/>
  <c r="AD373" i="1"/>
  <c r="AE373" i="1"/>
  <c r="AC374" i="1"/>
  <c r="AD374" i="1"/>
  <c r="AE374" i="1"/>
  <c r="AC375" i="1"/>
  <c r="AD375" i="1"/>
  <c r="AE375" i="1"/>
  <c r="AC376" i="1"/>
  <c r="AD376" i="1"/>
  <c r="AE376" i="1"/>
  <c r="AC377" i="1"/>
  <c r="AD377" i="1"/>
  <c r="AE377" i="1"/>
  <c r="AC378" i="1"/>
  <c r="AD378" i="1"/>
  <c r="AE378" i="1"/>
  <c r="AC379" i="1"/>
  <c r="AD379" i="1"/>
  <c r="AE379" i="1"/>
  <c r="AC380" i="1"/>
  <c r="AD380" i="1"/>
  <c r="AE380" i="1"/>
  <c r="AC381" i="1"/>
  <c r="AD381" i="1"/>
  <c r="AE381" i="1"/>
  <c r="AC382" i="1"/>
  <c r="AD382" i="1"/>
  <c r="AE382" i="1"/>
  <c r="AC383" i="1"/>
  <c r="AD383" i="1"/>
  <c r="AE383" i="1"/>
  <c r="AC384" i="1"/>
  <c r="AD384" i="1"/>
  <c r="AE384" i="1"/>
  <c r="AC385" i="1"/>
  <c r="AD385" i="1"/>
  <c r="AE385" i="1"/>
  <c r="AC386" i="1"/>
  <c r="AD386" i="1"/>
  <c r="AE386" i="1"/>
  <c r="AC387" i="1"/>
  <c r="AD387" i="1"/>
  <c r="AE387" i="1"/>
  <c r="AC388" i="1"/>
  <c r="AD388" i="1"/>
  <c r="AE388" i="1"/>
  <c r="AC389" i="1"/>
  <c r="AD389" i="1"/>
  <c r="AE389" i="1"/>
  <c r="AC390" i="1"/>
  <c r="AD390" i="1"/>
  <c r="AE390" i="1"/>
  <c r="AC391" i="1"/>
  <c r="AD391" i="1"/>
  <c r="AE391" i="1"/>
  <c r="AC392" i="1"/>
  <c r="AD392" i="1"/>
  <c r="AE392" i="1"/>
  <c r="AC393" i="1"/>
  <c r="AD393" i="1"/>
  <c r="AE393" i="1"/>
  <c r="AC394" i="1"/>
  <c r="AD394" i="1"/>
  <c r="AE394" i="1"/>
  <c r="AC395" i="1"/>
  <c r="AD395" i="1"/>
  <c r="AE395" i="1"/>
  <c r="AC396" i="1"/>
  <c r="AD396" i="1"/>
  <c r="AE396" i="1"/>
  <c r="AC397" i="1"/>
  <c r="AD397" i="1"/>
  <c r="AE397" i="1"/>
  <c r="AC398" i="1"/>
  <c r="AD398" i="1"/>
  <c r="AE398" i="1"/>
  <c r="AC399" i="1"/>
  <c r="AD399" i="1"/>
  <c r="AE399" i="1"/>
  <c r="AC400" i="1"/>
  <c r="AD400" i="1"/>
  <c r="AE400" i="1"/>
  <c r="AC401" i="1"/>
  <c r="AD401" i="1"/>
  <c r="AE401" i="1"/>
  <c r="AC402" i="1"/>
  <c r="AD402" i="1"/>
  <c r="AE402" i="1"/>
  <c r="AC403" i="1"/>
  <c r="AD403" i="1"/>
  <c r="AE403" i="1"/>
  <c r="AC404" i="1"/>
  <c r="AD404" i="1"/>
  <c r="AE404" i="1"/>
  <c r="AC405" i="1"/>
  <c r="AD405" i="1"/>
  <c r="AE405" i="1"/>
  <c r="AC406" i="1"/>
  <c r="AD406" i="1"/>
  <c r="AE406" i="1"/>
  <c r="AC407" i="1"/>
  <c r="AD407" i="1"/>
  <c r="AE407" i="1"/>
  <c r="AC408" i="1"/>
  <c r="AD408" i="1"/>
  <c r="AE408" i="1"/>
  <c r="AC409" i="1"/>
  <c r="AD409" i="1"/>
  <c r="AE409" i="1"/>
  <c r="AC410" i="1"/>
  <c r="AD410" i="1"/>
  <c r="AE410" i="1"/>
  <c r="AC411" i="1"/>
  <c r="AD411" i="1"/>
  <c r="AE411" i="1"/>
  <c r="AC412" i="1"/>
  <c r="AD412" i="1"/>
  <c r="AE412" i="1"/>
  <c r="AC413" i="1"/>
  <c r="AD413" i="1"/>
  <c r="AE413" i="1"/>
  <c r="AC414" i="1"/>
  <c r="AD414" i="1"/>
  <c r="AE414" i="1"/>
  <c r="AC415" i="1"/>
  <c r="AD415" i="1"/>
  <c r="AE415" i="1"/>
  <c r="AC416" i="1"/>
  <c r="AD416" i="1"/>
  <c r="AE416" i="1"/>
  <c r="AC417" i="1"/>
  <c r="AD417" i="1"/>
  <c r="AE417" i="1"/>
  <c r="AC418" i="1"/>
  <c r="AD418" i="1"/>
  <c r="AE418" i="1"/>
  <c r="AC419" i="1"/>
  <c r="AD419" i="1"/>
  <c r="AE419" i="1"/>
  <c r="AC420" i="1"/>
  <c r="AD420" i="1"/>
  <c r="AE420" i="1"/>
  <c r="AC421" i="1"/>
  <c r="AD421" i="1"/>
  <c r="AE421" i="1"/>
  <c r="AC422" i="1"/>
  <c r="AD422" i="1"/>
  <c r="AE422" i="1"/>
  <c r="AC423" i="1"/>
  <c r="AD423" i="1"/>
  <c r="AE423" i="1"/>
  <c r="AC424" i="1"/>
  <c r="AD424" i="1"/>
  <c r="AE424" i="1"/>
  <c r="AC425" i="1"/>
  <c r="AD425" i="1"/>
  <c r="AE425" i="1"/>
  <c r="AC426" i="1"/>
  <c r="AD426" i="1"/>
  <c r="AE426" i="1"/>
  <c r="AC427" i="1"/>
  <c r="AD427" i="1"/>
  <c r="AE427" i="1"/>
  <c r="AC428" i="1"/>
  <c r="AD428" i="1"/>
  <c r="AE428" i="1"/>
  <c r="AC429" i="1"/>
  <c r="AD429" i="1"/>
  <c r="AE429" i="1"/>
  <c r="AC430" i="1"/>
  <c r="AD430" i="1"/>
  <c r="AE430" i="1"/>
  <c r="AC431" i="1"/>
  <c r="AD431" i="1"/>
  <c r="AE431" i="1"/>
  <c r="AC432" i="1"/>
  <c r="AD432" i="1"/>
  <c r="AE432" i="1"/>
  <c r="AC433" i="1"/>
  <c r="AD433" i="1"/>
  <c r="AE433" i="1"/>
  <c r="AC434" i="1"/>
  <c r="AD434" i="1"/>
  <c r="AE434" i="1"/>
  <c r="AC435" i="1"/>
  <c r="AD435" i="1"/>
  <c r="AE435" i="1"/>
  <c r="AC436" i="1"/>
  <c r="AD436" i="1"/>
  <c r="AE436" i="1"/>
  <c r="AC437" i="1"/>
  <c r="AD437" i="1"/>
  <c r="AE437" i="1"/>
  <c r="AC438" i="1"/>
  <c r="AD438" i="1"/>
  <c r="AE438" i="1"/>
  <c r="AC439" i="1"/>
  <c r="AD439" i="1"/>
  <c r="AE439" i="1"/>
  <c r="AC440" i="1"/>
  <c r="AD440" i="1"/>
  <c r="AE440" i="1"/>
  <c r="AC441" i="1"/>
  <c r="AD441" i="1"/>
  <c r="AE441" i="1"/>
  <c r="AC442" i="1"/>
  <c r="AD442" i="1"/>
  <c r="AE442" i="1"/>
  <c r="AC443" i="1"/>
  <c r="AD443" i="1"/>
  <c r="AE443" i="1"/>
  <c r="AC444" i="1"/>
  <c r="AD444" i="1"/>
  <c r="AE444" i="1"/>
  <c r="AC445" i="1"/>
  <c r="AD445" i="1"/>
  <c r="AE445" i="1"/>
  <c r="AC446" i="1"/>
  <c r="AD446" i="1"/>
  <c r="AE446" i="1"/>
  <c r="AC447" i="1"/>
  <c r="AD447" i="1"/>
  <c r="AE447" i="1"/>
  <c r="AC448" i="1"/>
  <c r="AD448" i="1"/>
  <c r="AE448" i="1"/>
  <c r="AC449" i="1"/>
  <c r="AD449" i="1"/>
  <c r="AE449" i="1"/>
  <c r="AC450" i="1"/>
  <c r="AD450" i="1"/>
  <c r="AE450" i="1"/>
  <c r="AC451" i="1"/>
  <c r="AD451" i="1"/>
  <c r="AE451" i="1"/>
  <c r="AC452" i="1"/>
  <c r="AD452" i="1"/>
  <c r="AE452" i="1"/>
  <c r="AC453" i="1"/>
  <c r="AD453" i="1"/>
  <c r="AE453" i="1"/>
  <c r="AC454" i="1"/>
  <c r="AD454" i="1"/>
  <c r="AE454" i="1"/>
  <c r="AC455" i="1"/>
  <c r="AD455" i="1"/>
  <c r="AE455" i="1"/>
  <c r="AC456" i="1"/>
  <c r="AD456" i="1"/>
  <c r="AE456" i="1"/>
  <c r="AC457" i="1"/>
  <c r="AD457" i="1"/>
  <c r="AE457" i="1"/>
  <c r="AC458" i="1"/>
  <c r="AD458" i="1"/>
  <c r="AE458" i="1"/>
  <c r="AC459" i="1"/>
  <c r="AD459" i="1"/>
  <c r="AE459" i="1"/>
  <c r="AC460" i="1"/>
  <c r="AD460" i="1"/>
  <c r="AE460" i="1"/>
  <c r="AC461" i="1"/>
  <c r="AD461" i="1"/>
  <c r="AE461" i="1"/>
  <c r="AC462" i="1"/>
  <c r="AD462" i="1"/>
  <c r="AE462" i="1"/>
  <c r="AC463" i="1"/>
  <c r="AD463" i="1"/>
  <c r="AE463" i="1"/>
  <c r="AC464" i="1"/>
  <c r="AD464" i="1"/>
  <c r="AE464" i="1"/>
  <c r="AC465" i="1"/>
  <c r="AD465" i="1"/>
  <c r="AE465" i="1"/>
  <c r="AC466" i="1"/>
  <c r="AD466" i="1"/>
  <c r="AE466" i="1"/>
  <c r="AC467" i="1"/>
  <c r="AD467" i="1"/>
  <c r="AE467" i="1"/>
  <c r="AC468" i="1"/>
  <c r="AD468" i="1"/>
  <c r="AE468" i="1"/>
  <c r="AC469" i="1"/>
  <c r="AD469" i="1"/>
  <c r="AE469" i="1"/>
  <c r="AC470" i="1"/>
  <c r="AD470" i="1"/>
  <c r="AE470" i="1"/>
  <c r="AC471" i="1"/>
  <c r="AD471" i="1"/>
  <c r="AE471" i="1"/>
  <c r="AC472" i="1"/>
  <c r="AD472" i="1"/>
  <c r="AE472" i="1"/>
  <c r="AC473" i="1"/>
  <c r="AD473" i="1"/>
  <c r="AE473" i="1"/>
  <c r="AC474" i="1"/>
  <c r="AD474" i="1"/>
  <c r="AE474" i="1"/>
  <c r="AC475" i="1"/>
  <c r="AD475" i="1"/>
  <c r="AE475" i="1"/>
  <c r="AC476" i="1"/>
  <c r="AD476" i="1"/>
  <c r="AE476" i="1"/>
  <c r="AC477" i="1"/>
  <c r="AD477" i="1"/>
  <c r="AE477" i="1"/>
  <c r="AC478" i="1"/>
  <c r="AD478" i="1"/>
  <c r="AE478" i="1"/>
  <c r="AC479" i="1"/>
  <c r="AD479" i="1"/>
  <c r="AE479" i="1"/>
  <c r="AC480" i="1"/>
  <c r="AD480" i="1"/>
  <c r="AE480" i="1"/>
  <c r="AC481" i="1"/>
  <c r="AD481" i="1"/>
  <c r="AE481" i="1"/>
  <c r="AC482" i="1"/>
  <c r="AD482" i="1"/>
  <c r="AE482" i="1"/>
  <c r="AC483" i="1"/>
  <c r="AD483" i="1"/>
  <c r="AE483" i="1"/>
  <c r="AC484" i="1"/>
  <c r="AD484" i="1"/>
  <c r="AE484" i="1"/>
  <c r="AC485" i="1"/>
  <c r="AD485" i="1"/>
  <c r="AE485" i="1"/>
  <c r="AC486" i="1"/>
  <c r="AD486" i="1"/>
  <c r="AE486" i="1"/>
  <c r="AC487" i="1"/>
  <c r="AD487" i="1"/>
  <c r="AE487" i="1"/>
  <c r="AC488" i="1"/>
  <c r="AD488" i="1"/>
  <c r="AE488" i="1"/>
  <c r="AC489" i="1"/>
  <c r="AD489" i="1"/>
  <c r="AE489" i="1"/>
  <c r="AC490" i="1"/>
  <c r="AD490" i="1"/>
  <c r="AE490" i="1"/>
  <c r="AC491" i="1"/>
  <c r="AD491" i="1"/>
  <c r="AE491" i="1"/>
  <c r="AC492" i="1"/>
  <c r="AD492" i="1"/>
  <c r="AE492" i="1"/>
  <c r="AC493" i="1"/>
  <c r="AD493" i="1"/>
  <c r="AE493" i="1"/>
  <c r="AC494" i="1"/>
  <c r="AD494" i="1"/>
  <c r="AE494" i="1"/>
  <c r="AC495" i="1"/>
  <c r="AD495" i="1"/>
  <c r="AE495" i="1"/>
  <c r="AC496" i="1"/>
  <c r="AD496" i="1"/>
  <c r="AE496" i="1"/>
  <c r="AC497" i="1"/>
  <c r="AD497" i="1"/>
  <c r="AE497" i="1"/>
  <c r="AC498" i="1"/>
  <c r="AD498" i="1"/>
  <c r="AE498" i="1"/>
  <c r="AC499" i="1"/>
  <c r="AD499" i="1"/>
  <c r="AE499" i="1"/>
  <c r="AC500" i="1"/>
  <c r="AD500" i="1"/>
  <c r="AE500" i="1"/>
  <c r="AC501" i="1"/>
  <c r="AD501" i="1"/>
  <c r="AE501" i="1"/>
  <c r="AC502" i="1"/>
  <c r="AD502" i="1"/>
  <c r="AE502" i="1"/>
  <c r="AC503" i="1"/>
  <c r="AD503" i="1"/>
  <c r="AE503" i="1"/>
  <c r="AC504" i="1"/>
  <c r="AD504" i="1"/>
  <c r="AE504" i="1"/>
  <c r="AC505" i="1"/>
  <c r="AD505" i="1"/>
  <c r="AE505" i="1"/>
  <c r="AC506" i="1"/>
  <c r="AD506" i="1"/>
  <c r="AE506" i="1"/>
  <c r="AC507" i="1"/>
  <c r="AD507" i="1"/>
  <c r="AE507" i="1"/>
  <c r="AC508" i="1"/>
  <c r="AD508" i="1"/>
  <c r="AE508" i="1"/>
  <c r="AC509" i="1"/>
  <c r="AD509" i="1"/>
  <c r="AE509" i="1"/>
  <c r="AC510" i="1"/>
  <c r="AD510" i="1"/>
  <c r="AE510" i="1"/>
  <c r="AC511" i="1"/>
  <c r="AD511" i="1"/>
  <c r="AE511" i="1"/>
  <c r="AC512" i="1"/>
  <c r="AD512" i="1"/>
  <c r="AE512" i="1"/>
  <c r="AC513" i="1"/>
  <c r="AD513" i="1"/>
  <c r="AE513" i="1"/>
  <c r="AC514" i="1"/>
  <c r="AD514" i="1"/>
  <c r="AE514" i="1"/>
  <c r="AC515" i="1"/>
  <c r="AD515" i="1"/>
  <c r="AE515" i="1"/>
  <c r="AC516" i="1"/>
  <c r="AD516" i="1"/>
  <c r="AE516" i="1"/>
  <c r="AC517" i="1"/>
  <c r="AD517" i="1"/>
  <c r="AE517" i="1"/>
  <c r="AC518" i="1"/>
  <c r="AD518" i="1"/>
  <c r="AE518" i="1"/>
  <c r="AC519" i="1"/>
  <c r="AD519" i="1"/>
  <c r="AE519" i="1"/>
  <c r="AC520" i="1"/>
  <c r="AD520" i="1"/>
  <c r="AE520" i="1"/>
  <c r="AC521" i="1"/>
  <c r="AD521" i="1"/>
  <c r="AE521" i="1"/>
  <c r="AC522" i="1"/>
  <c r="AD522" i="1"/>
  <c r="AE522" i="1"/>
  <c r="AC523" i="1"/>
  <c r="AD523" i="1"/>
  <c r="AE523" i="1"/>
  <c r="AC524" i="1"/>
  <c r="AD524" i="1"/>
  <c r="AE524" i="1"/>
  <c r="AC525" i="1"/>
  <c r="AD525" i="1"/>
  <c r="AE525" i="1"/>
  <c r="AC526" i="1"/>
  <c r="AD526" i="1"/>
  <c r="AE526" i="1"/>
  <c r="AC527" i="1"/>
  <c r="AD527" i="1"/>
  <c r="AE527" i="1"/>
  <c r="AC528" i="1"/>
  <c r="AD528" i="1"/>
  <c r="AE528" i="1"/>
  <c r="AC529" i="1"/>
  <c r="AD529" i="1"/>
  <c r="AE529" i="1"/>
  <c r="AC530" i="1"/>
  <c r="AD530" i="1"/>
  <c r="AE530" i="1"/>
  <c r="AC531" i="1"/>
  <c r="AD531" i="1"/>
  <c r="AE531" i="1"/>
  <c r="AC532" i="1"/>
  <c r="AD532" i="1"/>
  <c r="AE532" i="1"/>
  <c r="AC533" i="1"/>
  <c r="AD533" i="1"/>
  <c r="AE533" i="1"/>
  <c r="AC534" i="1"/>
  <c r="AD534" i="1"/>
  <c r="AE534" i="1"/>
  <c r="AC535" i="1"/>
  <c r="AD535" i="1"/>
  <c r="AE535" i="1"/>
  <c r="AC536" i="1"/>
  <c r="AD536" i="1"/>
  <c r="AE536" i="1"/>
  <c r="AC537" i="1"/>
  <c r="AD537" i="1"/>
  <c r="AE537" i="1"/>
  <c r="AC538" i="1"/>
  <c r="AD538" i="1"/>
  <c r="AE538" i="1"/>
  <c r="AC539" i="1"/>
  <c r="AD539" i="1"/>
  <c r="AE539" i="1"/>
  <c r="AC540" i="1"/>
  <c r="AD540" i="1"/>
  <c r="AE540" i="1"/>
  <c r="AC541" i="1"/>
  <c r="AD541" i="1"/>
  <c r="AE541" i="1"/>
  <c r="AC542" i="1"/>
  <c r="AD542" i="1"/>
  <c r="AE542" i="1"/>
  <c r="AC543" i="1"/>
  <c r="AD543" i="1"/>
  <c r="AE543" i="1"/>
  <c r="AC544" i="1"/>
  <c r="AD544" i="1"/>
  <c r="AE544" i="1"/>
  <c r="AC545" i="1"/>
  <c r="AD545" i="1"/>
  <c r="AE545" i="1"/>
  <c r="AC546" i="1"/>
  <c r="AD546" i="1"/>
  <c r="AE546" i="1"/>
  <c r="AC547" i="1"/>
  <c r="AD547" i="1"/>
  <c r="AE547" i="1"/>
  <c r="AC548" i="1"/>
  <c r="AD548" i="1"/>
  <c r="AE548" i="1"/>
  <c r="AC549" i="1"/>
  <c r="AD549" i="1"/>
  <c r="AE549" i="1"/>
  <c r="AC550" i="1"/>
  <c r="AD550" i="1"/>
  <c r="AE550" i="1"/>
  <c r="AC551" i="1"/>
  <c r="AD551" i="1"/>
  <c r="AE551" i="1"/>
  <c r="AC552" i="1"/>
  <c r="AD552" i="1"/>
  <c r="AE552" i="1"/>
  <c r="AC553" i="1"/>
  <c r="AD553" i="1"/>
  <c r="AE553" i="1"/>
  <c r="AC554" i="1"/>
  <c r="AD554" i="1"/>
  <c r="AE554" i="1"/>
  <c r="AC555" i="1"/>
  <c r="AD555" i="1"/>
  <c r="AE555" i="1"/>
  <c r="AC556" i="1"/>
  <c r="AD556" i="1"/>
  <c r="AE556" i="1"/>
  <c r="AC557" i="1"/>
  <c r="AD557" i="1"/>
  <c r="AE557" i="1"/>
  <c r="AC558" i="1"/>
  <c r="AD558" i="1"/>
  <c r="AE558" i="1"/>
  <c r="AC559" i="1"/>
  <c r="AD559" i="1"/>
  <c r="AE559" i="1"/>
  <c r="AC560" i="1"/>
  <c r="AD560" i="1"/>
  <c r="AE560" i="1"/>
  <c r="AC561" i="1"/>
  <c r="AD561" i="1"/>
  <c r="AE561" i="1"/>
  <c r="AC562" i="1"/>
  <c r="AD562" i="1"/>
  <c r="AE562" i="1"/>
  <c r="AC563" i="1"/>
  <c r="AD563" i="1"/>
  <c r="AE563" i="1"/>
  <c r="AC564" i="1"/>
  <c r="AD564" i="1"/>
  <c r="AE564" i="1"/>
  <c r="AC565" i="1"/>
  <c r="AD565" i="1"/>
  <c r="AE565" i="1"/>
  <c r="AC566" i="1"/>
  <c r="AD566" i="1"/>
  <c r="AE566" i="1"/>
  <c r="AC567" i="1"/>
  <c r="AD567" i="1"/>
  <c r="AE567" i="1"/>
  <c r="AC568" i="1"/>
  <c r="AD568" i="1"/>
  <c r="AE568" i="1"/>
  <c r="AC569" i="1"/>
  <c r="AD569" i="1"/>
  <c r="AE569" i="1"/>
  <c r="AC570" i="1"/>
  <c r="AD570" i="1"/>
  <c r="AE570" i="1"/>
  <c r="AC571" i="1"/>
  <c r="AD571" i="1"/>
  <c r="AE571" i="1"/>
  <c r="AC572" i="1"/>
  <c r="AD572" i="1"/>
  <c r="AE572" i="1"/>
  <c r="AC573" i="1"/>
  <c r="AD573" i="1"/>
  <c r="AE573" i="1"/>
  <c r="AC574" i="1"/>
  <c r="AD574" i="1"/>
  <c r="AE574" i="1"/>
  <c r="AC575" i="1"/>
  <c r="AD575" i="1"/>
  <c r="AE575" i="1"/>
  <c r="AC576" i="1"/>
  <c r="AD576" i="1"/>
  <c r="AE576" i="1"/>
  <c r="AC577" i="1"/>
  <c r="AD577" i="1"/>
  <c r="AE577" i="1"/>
  <c r="AC578" i="1"/>
  <c r="AD578" i="1"/>
  <c r="AE578" i="1"/>
  <c r="AC579" i="1"/>
  <c r="AD579" i="1"/>
  <c r="AE579" i="1"/>
  <c r="AC580" i="1"/>
  <c r="AD580" i="1"/>
  <c r="AE580" i="1"/>
  <c r="AC581" i="1"/>
  <c r="AD581" i="1"/>
  <c r="AE581" i="1"/>
  <c r="AC582" i="1"/>
  <c r="AD582" i="1"/>
  <c r="AE582" i="1"/>
  <c r="AC583" i="1"/>
  <c r="AD583" i="1"/>
  <c r="AE583" i="1"/>
  <c r="AC584" i="1"/>
  <c r="AD584" i="1"/>
  <c r="AE584" i="1"/>
  <c r="AC585" i="1"/>
  <c r="AD585" i="1"/>
  <c r="AE585" i="1"/>
  <c r="AC586" i="1"/>
  <c r="AD586" i="1"/>
  <c r="AE586" i="1"/>
  <c r="AC587" i="1"/>
  <c r="AD587" i="1"/>
  <c r="AE587" i="1"/>
  <c r="AC588" i="1"/>
  <c r="AD588" i="1"/>
  <c r="AE588" i="1"/>
  <c r="AC589" i="1"/>
  <c r="AD589" i="1"/>
  <c r="AE589" i="1"/>
  <c r="AC590" i="1"/>
  <c r="AD590" i="1"/>
  <c r="AE590" i="1"/>
  <c r="AC591" i="1"/>
  <c r="AD591" i="1"/>
  <c r="AE591" i="1"/>
  <c r="AC592" i="1"/>
  <c r="AD592" i="1"/>
  <c r="AE592" i="1"/>
  <c r="AC593" i="1"/>
  <c r="AD593" i="1"/>
  <c r="AE593" i="1"/>
  <c r="AC594" i="1"/>
  <c r="AD594" i="1"/>
  <c r="AE594" i="1"/>
  <c r="AC595" i="1"/>
  <c r="AD595" i="1"/>
  <c r="AE595" i="1"/>
  <c r="AC596" i="1"/>
  <c r="AD596" i="1"/>
  <c r="AE596" i="1"/>
  <c r="AC597" i="1"/>
  <c r="AD597" i="1"/>
  <c r="AE597" i="1"/>
  <c r="AC598" i="1"/>
  <c r="AD598" i="1"/>
  <c r="AE598" i="1"/>
  <c r="AC599" i="1"/>
  <c r="AD599" i="1"/>
  <c r="AE599" i="1"/>
  <c r="AC600" i="1"/>
  <c r="AD600" i="1"/>
  <c r="AE600" i="1"/>
  <c r="AC601" i="1"/>
  <c r="AD601" i="1"/>
  <c r="AE601" i="1"/>
  <c r="AC602" i="1"/>
  <c r="AD602" i="1"/>
  <c r="AE602" i="1"/>
  <c r="AC603" i="1"/>
  <c r="AD603" i="1"/>
  <c r="AE603" i="1"/>
  <c r="AC604" i="1"/>
  <c r="AD604" i="1"/>
  <c r="AE604" i="1"/>
  <c r="AC605" i="1"/>
  <c r="AD605" i="1"/>
  <c r="AE605" i="1"/>
  <c r="AC606" i="1"/>
  <c r="AD606" i="1"/>
  <c r="AE606" i="1"/>
  <c r="AC607" i="1"/>
  <c r="AD607" i="1"/>
  <c r="AE607" i="1"/>
  <c r="AC608" i="1"/>
  <c r="AD608" i="1"/>
  <c r="AE608" i="1"/>
  <c r="AC609" i="1"/>
  <c r="AD609" i="1"/>
  <c r="AE609" i="1"/>
  <c r="AC610" i="1"/>
  <c r="AD610" i="1"/>
  <c r="AE610" i="1"/>
  <c r="AC611" i="1"/>
  <c r="AD611" i="1"/>
  <c r="AE611" i="1"/>
  <c r="AC612" i="1"/>
  <c r="AD612" i="1"/>
  <c r="AE612" i="1"/>
  <c r="AC613" i="1"/>
  <c r="AD613" i="1"/>
  <c r="AE613" i="1"/>
  <c r="AC614" i="1"/>
  <c r="AD614" i="1"/>
  <c r="AE614" i="1"/>
  <c r="AC615" i="1"/>
  <c r="AD615" i="1"/>
  <c r="AE615" i="1"/>
  <c r="AC616" i="1"/>
  <c r="AD616" i="1"/>
  <c r="AE616" i="1"/>
  <c r="AC617" i="1"/>
  <c r="AD617" i="1"/>
  <c r="AE617" i="1"/>
  <c r="AC618" i="1"/>
  <c r="AD618" i="1"/>
  <c r="AE618" i="1"/>
  <c r="AC619" i="1"/>
  <c r="AD619" i="1"/>
  <c r="AE619" i="1"/>
  <c r="AC620" i="1"/>
  <c r="AD620" i="1"/>
  <c r="AE620" i="1"/>
  <c r="AC621" i="1"/>
  <c r="AD621" i="1"/>
  <c r="AE621" i="1"/>
  <c r="AC622" i="1"/>
  <c r="AD622" i="1"/>
  <c r="AE622" i="1"/>
  <c r="AC623" i="1"/>
  <c r="AD623" i="1"/>
  <c r="AE623" i="1"/>
  <c r="AC624" i="1"/>
  <c r="AD624" i="1"/>
  <c r="AE624" i="1"/>
  <c r="AC625" i="1"/>
  <c r="AD625" i="1"/>
  <c r="AE625" i="1"/>
  <c r="AC626" i="1"/>
  <c r="AD626" i="1"/>
  <c r="AE626" i="1"/>
  <c r="AC627" i="1"/>
  <c r="AD627" i="1"/>
  <c r="AE627" i="1"/>
  <c r="AC628" i="1"/>
  <c r="AD628" i="1"/>
  <c r="AE628" i="1"/>
  <c r="AC629" i="1"/>
  <c r="AD629" i="1"/>
  <c r="AE629" i="1"/>
  <c r="AC630" i="1"/>
  <c r="AD630" i="1"/>
  <c r="AE630" i="1"/>
  <c r="AC631" i="1"/>
  <c r="AD631" i="1"/>
  <c r="AE631" i="1"/>
  <c r="AC632" i="1"/>
  <c r="AD632" i="1"/>
  <c r="AE632" i="1"/>
  <c r="AC633" i="1"/>
  <c r="AD633" i="1"/>
  <c r="AE633" i="1"/>
  <c r="AC634" i="1"/>
  <c r="AD634" i="1"/>
  <c r="AE634" i="1"/>
  <c r="AC635" i="1"/>
  <c r="AD635" i="1"/>
  <c r="AE635" i="1"/>
  <c r="AC636" i="1"/>
  <c r="AD636" i="1"/>
  <c r="AE636" i="1"/>
  <c r="AC637" i="1"/>
  <c r="AD637" i="1"/>
  <c r="AE637" i="1"/>
  <c r="AC638" i="1"/>
  <c r="AD638" i="1"/>
  <c r="AE638" i="1"/>
  <c r="AC639" i="1"/>
  <c r="AD639" i="1"/>
  <c r="AE639" i="1"/>
  <c r="AC640" i="1"/>
  <c r="AD640" i="1"/>
  <c r="AE640" i="1"/>
  <c r="AC641" i="1"/>
  <c r="AD641" i="1"/>
  <c r="AE641" i="1"/>
  <c r="AC642" i="1"/>
  <c r="AD642" i="1"/>
  <c r="AE642" i="1"/>
  <c r="AC643" i="1"/>
  <c r="AD643" i="1"/>
  <c r="AE643" i="1"/>
  <c r="AC644" i="1"/>
  <c r="AD644" i="1"/>
  <c r="AE644" i="1"/>
  <c r="AC645" i="1"/>
  <c r="AD645" i="1"/>
  <c r="AE645" i="1"/>
  <c r="AC646" i="1"/>
  <c r="AD646" i="1"/>
  <c r="AE646" i="1"/>
  <c r="AC647" i="1"/>
  <c r="AD647" i="1"/>
  <c r="AE647" i="1"/>
  <c r="AC648" i="1"/>
  <c r="AD648" i="1"/>
  <c r="AE648" i="1"/>
  <c r="AC649" i="1"/>
  <c r="AD649" i="1"/>
  <c r="AE649" i="1"/>
  <c r="AC650" i="1"/>
  <c r="AD650" i="1"/>
  <c r="AE650" i="1"/>
  <c r="AC651" i="1"/>
  <c r="AD651" i="1"/>
  <c r="AE651" i="1"/>
  <c r="AC652" i="1"/>
  <c r="AD652" i="1"/>
  <c r="AE652" i="1"/>
  <c r="AC653" i="1"/>
  <c r="AD653" i="1"/>
  <c r="AE653" i="1"/>
  <c r="AC654" i="1"/>
  <c r="AD654" i="1"/>
  <c r="AE654" i="1"/>
  <c r="AC655" i="1"/>
  <c r="AD655" i="1"/>
  <c r="AE655" i="1"/>
  <c r="AC656" i="1"/>
  <c r="AD656" i="1"/>
  <c r="AE656" i="1"/>
  <c r="AC657" i="1"/>
  <c r="AD657" i="1"/>
  <c r="AE657" i="1"/>
  <c r="AC658" i="1"/>
  <c r="AD658" i="1"/>
  <c r="AE658" i="1"/>
  <c r="AC659" i="1"/>
  <c r="AD659" i="1"/>
  <c r="AE659" i="1"/>
  <c r="AC660" i="1"/>
  <c r="AD660" i="1"/>
  <c r="AE660" i="1"/>
  <c r="AC661" i="1"/>
  <c r="AD661" i="1"/>
  <c r="AE661" i="1"/>
  <c r="AC662" i="1"/>
  <c r="AD662" i="1"/>
  <c r="AE662" i="1"/>
  <c r="AC663" i="1"/>
  <c r="AD663" i="1"/>
  <c r="AE663" i="1"/>
  <c r="AC664" i="1"/>
  <c r="AD664" i="1"/>
  <c r="AE664" i="1"/>
  <c r="AC665" i="1"/>
  <c r="AD665" i="1"/>
  <c r="AE665" i="1"/>
  <c r="AC666" i="1"/>
  <c r="AD666" i="1"/>
  <c r="AE666" i="1"/>
  <c r="AC667" i="1"/>
  <c r="AD667" i="1"/>
  <c r="AE667" i="1"/>
  <c r="AC668" i="1"/>
  <c r="AD668" i="1"/>
  <c r="AE668" i="1"/>
  <c r="AC669" i="1"/>
  <c r="AD669" i="1"/>
  <c r="AE669" i="1"/>
  <c r="AC670" i="1"/>
  <c r="AD670" i="1"/>
  <c r="AE670" i="1"/>
  <c r="AC671" i="1"/>
  <c r="AD671" i="1"/>
  <c r="AE671" i="1"/>
  <c r="AC672" i="1"/>
  <c r="AD672" i="1"/>
  <c r="AE672" i="1"/>
  <c r="AC673" i="1"/>
  <c r="AD673" i="1"/>
  <c r="AE673" i="1"/>
  <c r="AC674" i="1"/>
  <c r="AD674" i="1"/>
  <c r="AE674" i="1"/>
  <c r="AC675" i="1"/>
  <c r="AD675" i="1"/>
  <c r="AE675" i="1"/>
  <c r="AC676" i="1"/>
  <c r="AD676" i="1"/>
  <c r="AE676" i="1"/>
  <c r="AC677" i="1"/>
  <c r="AD677" i="1"/>
  <c r="AE677" i="1"/>
  <c r="AC678" i="1"/>
  <c r="AD678" i="1"/>
  <c r="AE678" i="1"/>
  <c r="AC679" i="1"/>
  <c r="AD679" i="1"/>
  <c r="AE679" i="1"/>
  <c r="AC680" i="1"/>
  <c r="AD680" i="1"/>
  <c r="AE680" i="1"/>
  <c r="AC681" i="1"/>
  <c r="AD681" i="1"/>
  <c r="AE681" i="1"/>
  <c r="AC682" i="1"/>
  <c r="AD682" i="1"/>
  <c r="AE682" i="1"/>
  <c r="AC683" i="1"/>
  <c r="AD683" i="1"/>
  <c r="AE683" i="1"/>
  <c r="AC684" i="1"/>
  <c r="AD684" i="1"/>
  <c r="AE684" i="1"/>
  <c r="AC685" i="1"/>
  <c r="AD685" i="1"/>
  <c r="AE685" i="1"/>
  <c r="AC686" i="1"/>
  <c r="AD686" i="1"/>
  <c r="AE686" i="1"/>
  <c r="AC687" i="1"/>
  <c r="AD687" i="1"/>
  <c r="AE687" i="1"/>
  <c r="AC688" i="1"/>
  <c r="AD688" i="1"/>
  <c r="AE688" i="1"/>
  <c r="AC689" i="1"/>
  <c r="AD689" i="1"/>
  <c r="AE689" i="1"/>
  <c r="AC690" i="1"/>
  <c r="AD690" i="1"/>
  <c r="AE690" i="1"/>
  <c r="AC691" i="1"/>
  <c r="AD691" i="1"/>
  <c r="AE691" i="1"/>
  <c r="AC692" i="1"/>
  <c r="AD692" i="1"/>
  <c r="AE692" i="1"/>
  <c r="AC693" i="1"/>
  <c r="AD693" i="1"/>
  <c r="AE693" i="1"/>
  <c r="AC694" i="1"/>
  <c r="AD694" i="1"/>
  <c r="AE694" i="1"/>
  <c r="AC695" i="1"/>
  <c r="AD695" i="1"/>
  <c r="AE695" i="1"/>
  <c r="AC696" i="1"/>
  <c r="AD696" i="1"/>
  <c r="AE696" i="1"/>
  <c r="AC697" i="1"/>
  <c r="AD697" i="1"/>
  <c r="AE697" i="1"/>
  <c r="AC698" i="1"/>
  <c r="AD698" i="1"/>
  <c r="AE698" i="1"/>
  <c r="AC699" i="1"/>
  <c r="AD699" i="1"/>
  <c r="AE699" i="1"/>
  <c r="AC700" i="1"/>
  <c r="AD700" i="1"/>
  <c r="AE700" i="1"/>
  <c r="AC701" i="1"/>
  <c r="AD701" i="1"/>
  <c r="AE701" i="1"/>
  <c r="AC702" i="1"/>
  <c r="AD702" i="1"/>
  <c r="AE702" i="1"/>
  <c r="AC703" i="1"/>
  <c r="AD703" i="1"/>
  <c r="AE703" i="1"/>
  <c r="AC704" i="1"/>
  <c r="AD704" i="1"/>
  <c r="AE704" i="1"/>
  <c r="AC705" i="1"/>
  <c r="AD705" i="1"/>
  <c r="AE705" i="1"/>
  <c r="AC706" i="1"/>
  <c r="AD706" i="1"/>
  <c r="AE706" i="1"/>
  <c r="AC707" i="1"/>
  <c r="AD707" i="1"/>
  <c r="AE707" i="1"/>
  <c r="AC708" i="1"/>
  <c r="AD708" i="1"/>
  <c r="AE708" i="1"/>
  <c r="AC709" i="1"/>
  <c r="AD709" i="1"/>
  <c r="AE709" i="1"/>
  <c r="AC710" i="1"/>
  <c r="AD710" i="1"/>
  <c r="AE710" i="1"/>
  <c r="AC711" i="1"/>
  <c r="AD711" i="1"/>
  <c r="AE711" i="1"/>
  <c r="AC712" i="1"/>
  <c r="AD712" i="1"/>
  <c r="AE712" i="1"/>
  <c r="AC713" i="1"/>
  <c r="AD713" i="1"/>
  <c r="AE713" i="1"/>
  <c r="AC714" i="1"/>
  <c r="AD714" i="1"/>
  <c r="AE714" i="1"/>
  <c r="AC715" i="1"/>
  <c r="AD715" i="1"/>
  <c r="AE715" i="1"/>
  <c r="AC716" i="1"/>
  <c r="AD716" i="1"/>
  <c r="AE716" i="1"/>
  <c r="AC717" i="1"/>
  <c r="AD717" i="1"/>
  <c r="AE717" i="1"/>
  <c r="AC718" i="1"/>
  <c r="AD718" i="1"/>
  <c r="AE718" i="1"/>
  <c r="AC719" i="1"/>
  <c r="AD719" i="1"/>
  <c r="AE719" i="1"/>
  <c r="AC720" i="1"/>
  <c r="AD720" i="1"/>
  <c r="AE720" i="1"/>
  <c r="AC721" i="1"/>
  <c r="AD721" i="1"/>
  <c r="AE721" i="1"/>
  <c r="AC722" i="1"/>
  <c r="AD722" i="1"/>
  <c r="AE722" i="1"/>
  <c r="AC723" i="1"/>
  <c r="AD723" i="1"/>
  <c r="AE723" i="1"/>
  <c r="AC724" i="1"/>
  <c r="AD724" i="1"/>
  <c r="AE724" i="1"/>
  <c r="AC725" i="1"/>
  <c r="AD725" i="1"/>
  <c r="AE725" i="1"/>
  <c r="AC726" i="1"/>
  <c r="AD726" i="1"/>
  <c r="AE726" i="1"/>
  <c r="AC727" i="1"/>
  <c r="AD727" i="1"/>
  <c r="AE727" i="1"/>
  <c r="AC728" i="1"/>
  <c r="AD728" i="1"/>
  <c r="AE728" i="1"/>
  <c r="AC729" i="1"/>
  <c r="AD729" i="1"/>
  <c r="AE729" i="1"/>
  <c r="AC730" i="1"/>
  <c r="AD730" i="1"/>
  <c r="AE730" i="1"/>
  <c r="AC731" i="1"/>
  <c r="AD731" i="1"/>
  <c r="AE731" i="1"/>
  <c r="AC732" i="1"/>
  <c r="AD732" i="1"/>
  <c r="AE732" i="1"/>
  <c r="AC733" i="1"/>
  <c r="AD733" i="1"/>
  <c r="AE733" i="1"/>
  <c r="AC734" i="1"/>
  <c r="AD734" i="1"/>
  <c r="AE734" i="1"/>
  <c r="AC735" i="1"/>
  <c r="AD735" i="1"/>
  <c r="AE735" i="1"/>
  <c r="AC736" i="1"/>
  <c r="AD736" i="1"/>
  <c r="AE736" i="1"/>
  <c r="AC737" i="1"/>
  <c r="AD737" i="1"/>
  <c r="AE737" i="1"/>
  <c r="AC738" i="1"/>
  <c r="AD738" i="1"/>
  <c r="AE738" i="1"/>
  <c r="AC739" i="1"/>
  <c r="AD739" i="1"/>
  <c r="AE739" i="1"/>
  <c r="AC740" i="1"/>
  <c r="AD740" i="1"/>
  <c r="AE740" i="1"/>
  <c r="AC741" i="1"/>
  <c r="AD741" i="1"/>
  <c r="AE741" i="1"/>
  <c r="AC742" i="1"/>
  <c r="AD742" i="1"/>
  <c r="AE742" i="1"/>
  <c r="AC743" i="1"/>
  <c r="AD743" i="1"/>
  <c r="AE743" i="1"/>
  <c r="AC744" i="1"/>
  <c r="AD744" i="1"/>
  <c r="AE744" i="1"/>
  <c r="AC745" i="1"/>
  <c r="AD745" i="1"/>
  <c r="AE745" i="1"/>
  <c r="AC746" i="1"/>
  <c r="AD746" i="1"/>
  <c r="AE746" i="1"/>
  <c r="AC747" i="1"/>
  <c r="AD747" i="1"/>
  <c r="AE747" i="1"/>
  <c r="AC748" i="1"/>
  <c r="AD748" i="1"/>
  <c r="AE748" i="1"/>
  <c r="AC749" i="1"/>
  <c r="AD749" i="1"/>
  <c r="AE749" i="1"/>
  <c r="AC750" i="1"/>
  <c r="AD750" i="1"/>
  <c r="AE750" i="1"/>
  <c r="AC751" i="1"/>
  <c r="AD751" i="1"/>
  <c r="AE751" i="1"/>
  <c r="AC752" i="1"/>
  <c r="AD752" i="1"/>
  <c r="AE752" i="1"/>
  <c r="AC753" i="1"/>
  <c r="AD753" i="1"/>
  <c r="AE753" i="1"/>
  <c r="AC754" i="1"/>
  <c r="AD754" i="1"/>
  <c r="AE754" i="1"/>
  <c r="AC755" i="1"/>
  <c r="AD755" i="1"/>
  <c r="AE755" i="1"/>
  <c r="AC756" i="1"/>
  <c r="AD756" i="1"/>
  <c r="AE756" i="1"/>
  <c r="AC757" i="1"/>
  <c r="AD757" i="1"/>
  <c r="AE757" i="1"/>
  <c r="AC758" i="1"/>
  <c r="AD758" i="1"/>
  <c r="AE758" i="1"/>
  <c r="AC759" i="1"/>
  <c r="AD759" i="1"/>
  <c r="AE759" i="1"/>
  <c r="AC760" i="1"/>
  <c r="AD760" i="1"/>
  <c r="AE760" i="1"/>
  <c r="AC761" i="1"/>
  <c r="AD761" i="1"/>
  <c r="AE761" i="1"/>
  <c r="AC762" i="1"/>
  <c r="AD762" i="1"/>
  <c r="AE762" i="1"/>
  <c r="AC763" i="1"/>
  <c r="AD763" i="1"/>
  <c r="AE763" i="1"/>
  <c r="AC764" i="1"/>
  <c r="AD764" i="1"/>
  <c r="AE764" i="1"/>
  <c r="AC765" i="1"/>
  <c r="AD765" i="1"/>
  <c r="AE765" i="1"/>
  <c r="AC766" i="1"/>
  <c r="AD766" i="1"/>
  <c r="AE766" i="1"/>
  <c r="AC767" i="1"/>
  <c r="AD767" i="1"/>
  <c r="AE767" i="1"/>
  <c r="AC768" i="1"/>
  <c r="AD768" i="1"/>
  <c r="AE768" i="1"/>
  <c r="AC769" i="1"/>
  <c r="AD769" i="1"/>
  <c r="AE769" i="1"/>
  <c r="AC770" i="1"/>
  <c r="AD770" i="1"/>
  <c r="AE770" i="1"/>
  <c r="AC771" i="1"/>
  <c r="AD771" i="1"/>
  <c r="AE771" i="1"/>
  <c r="AC772" i="1"/>
  <c r="AD772" i="1"/>
  <c r="AE772" i="1"/>
  <c r="AC773" i="1"/>
  <c r="AD773" i="1"/>
  <c r="AE773" i="1"/>
  <c r="AC774" i="1"/>
  <c r="AD774" i="1"/>
  <c r="AE774" i="1"/>
  <c r="AC775" i="1"/>
  <c r="AD775" i="1"/>
  <c r="AE775" i="1"/>
  <c r="AC776" i="1"/>
  <c r="AD776" i="1"/>
  <c r="AE776" i="1"/>
  <c r="AC777" i="1"/>
  <c r="AD777" i="1"/>
  <c r="AE777" i="1"/>
  <c r="AC778" i="1"/>
  <c r="AD778" i="1"/>
  <c r="AE778" i="1"/>
  <c r="AC779" i="1"/>
  <c r="AD779" i="1"/>
  <c r="AE779" i="1"/>
  <c r="AC780" i="1"/>
  <c r="AD780" i="1"/>
  <c r="AE780" i="1"/>
  <c r="AC781" i="1"/>
  <c r="AD781" i="1"/>
  <c r="AE781" i="1"/>
  <c r="AC782" i="1"/>
  <c r="AD782" i="1"/>
  <c r="AE782" i="1"/>
  <c r="AC783" i="1"/>
  <c r="AD783" i="1"/>
  <c r="AE783" i="1"/>
  <c r="AC784" i="1"/>
  <c r="AD784" i="1"/>
  <c r="AE784" i="1"/>
  <c r="AC785" i="1"/>
  <c r="AD785" i="1"/>
  <c r="AE785" i="1"/>
  <c r="AC786" i="1"/>
  <c r="AD786" i="1"/>
  <c r="AE786" i="1"/>
  <c r="AC787" i="1"/>
  <c r="AD787" i="1"/>
  <c r="AE787" i="1"/>
  <c r="AC788" i="1"/>
  <c r="AD788" i="1"/>
  <c r="AE788" i="1"/>
  <c r="AC789" i="1"/>
  <c r="AD789" i="1"/>
  <c r="AE789" i="1"/>
  <c r="AC790" i="1"/>
  <c r="AD790" i="1"/>
  <c r="AE790" i="1"/>
  <c r="AC791" i="1"/>
  <c r="AD791" i="1"/>
  <c r="AE791" i="1"/>
  <c r="AC792" i="1"/>
  <c r="AD792" i="1"/>
  <c r="AE792" i="1"/>
  <c r="AC793" i="1"/>
  <c r="AD793" i="1"/>
  <c r="AE793" i="1"/>
  <c r="AC794" i="1"/>
  <c r="AD794" i="1"/>
  <c r="AE794" i="1"/>
  <c r="AC795" i="1"/>
  <c r="AD795" i="1"/>
  <c r="AE795" i="1"/>
  <c r="AC796" i="1"/>
  <c r="AD796" i="1"/>
  <c r="AE796" i="1"/>
  <c r="AC797" i="1"/>
  <c r="AD797" i="1"/>
  <c r="AE797" i="1"/>
  <c r="AC798" i="1"/>
  <c r="AD798" i="1"/>
  <c r="AE798" i="1"/>
  <c r="AC799" i="1"/>
  <c r="AD799" i="1"/>
  <c r="AE799" i="1"/>
  <c r="AC800" i="1"/>
  <c r="AD800" i="1"/>
  <c r="AE800" i="1"/>
  <c r="AC801" i="1"/>
  <c r="AD801" i="1"/>
  <c r="AE801" i="1"/>
  <c r="AC802" i="1"/>
  <c r="AD802" i="1"/>
  <c r="AE802" i="1"/>
  <c r="AC803" i="1"/>
  <c r="AD803" i="1"/>
  <c r="AE803" i="1"/>
  <c r="AC804" i="1"/>
  <c r="AD804" i="1"/>
  <c r="AE804" i="1"/>
  <c r="AC805" i="1"/>
  <c r="AD805" i="1"/>
  <c r="AE805" i="1"/>
  <c r="AC806" i="1"/>
  <c r="AD806" i="1"/>
  <c r="AE806" i="1"/>
  <c r="AC807" i="1"/>
  <c r="AD807" i="1"/>
  <c r="AE807" i="1"/>
  <c r="AC808" i="1"/>
  <c r="AD808" i="1"/>
  <c r="AE808" i="1"/>
  <c r="AC809" i="1"/>
  <c r="AD809" i="1"/>
  <c r="AE809" i="1"/>
  <c r="AC810" i="1"/>
  <c r="AD810" i="1"/>
  <c r="AE810" i="1"/>
  <c r="AC811" i="1"/>
  <c r="AD811" i="1"/>
  <c r="AE811" i="1"/>
  <c r="AC812" i="1"/>
  <c r="AD812" i="1"/>
  <c r="AE812" i="1"/>
  <c r="AC813" i="1"/>
  <c r="AD813" i="1"/>
  <c r="AE813" i="1"/>
  <c r="AC814" i="1"/>
  <c r="AD814" i="1"/>
  <c r="AE814" i="1"/>
  <c r="AC815" i="1"/>
  <c r="AD815" i="1"/>
  <c r="AE815" i="1"/>
  <c r="AC816" i="1"/>
  <c r="AD816" i="1"/>
  <c r="AE816" i="1"/>
  <c r="AC817" i="1"/>
  <c r="AD817" i="1"/>
  <c r="AE817" i="1"/>
  <c r="AC818" i="1"/>
  <c r="AD818" i="1"/>
  <c r="AE818" i="1"/>
  <c r="AC819" i="1"/>
  <c r="AD819" i="1"/>
  <c r="AE819" i="1"/>
  <c r="AC820" i="1"/>
  <c r="AD820" i="1"/>
  <c r="AE820" i="1"/>
  <c r="AC821" i="1"/>
  <c r="AD821" i="1"/>
  <c r="AE821" i="1"/>
  <c r="AC822" i="1"/>
  <c r="AD822" i="1"/>
  <c r="AE822" i="1"/>
  <c r="AC823" i="1"/>
  <c r="AD823" i="1"/>
  <c r="AE823" i="1"/>
  <c r="AC824" i="1"/>
  <c r="AD824" i="1"/>
  <c r="AE824" i="1"/>
  <c r="AC825" i="1"/>
  <c r="AD825" i="1"/>
  <c r="AE825" i="1"/>
  <c r="AC826" i="1"/>
  <c r="AD826" i="1"/>
  <c r="AE826" i="1"/>
  <c r="AC827" i="1"/>
  <c r="AD827" i="1"/>
  <c r="AE827" i="1"/>
  <c r="AC828" i="1"/>
  <c r="AD828" i="1"/>
  <c r="AE828" i="1"/>
  <c r="AC829" i="1"/>
  <c r="AD829" i="1"/>
  <c r="AE829" i="1"/>
  <c r="AC830" i="1"/>
  <c r="AD830" i="1"/>
  <c r="AE830" i="1"/>
  <c r="AC831" i="1"/>
  <c r="AD831" i="1"/>
  <c r="AE831" i="1"/>
  <c r="AC832" i="1"/>
  <c r="AD832" i="1"/>
  <c r="AE832" i="1"/>
  <c r="AC833" i="1"/>
  <c r="AD833" i="1"/>
  <c r="AE833" i="1"/>
  <c r="AC834" i="1"/>
  <c r="AD834" i="1"/>
  <c r="AE834" i="1"/>
  <c r="AC835" i="1"/>
  <c r="AD835" i="1"/>
  <c r="AE835" i="1"/>
  <c r="AC836" i="1"/>
  <c r="AD836" i="1"/>
  <c r="AE836" i="1"/>
  <c r="AC837" i="1"/>
  <c r="AD837" i="1"/>
  <c r="AE837" i="1"/>
  <c r="AC838" i="1"/>
  <c r="AD838" i="1"/>
  <c r="AE838" i="1"/>
  <c r="AC839" i="1"/>
  <c r="AD839" i="1"/>
  <c r="AE839" i="1"/>
  <c r="AC840" i="1"/>
  <c r="AD840" i="1"/>
  <c r="AE840" i="1"/>
  <c r="AC841" i="1"/>
  <c r="AD841" i="1"/>
  <c r="AE841" i="1"/>
  <c r="AC842" i="1"/>
  <c r="AD842" i="1"/>
  <c r="AE842" i="1"/>
  <c r="AC843" i="1"/>
  <c r="AD843" i="1"/>
  <c r="AE843" i="1"/>
  <c r="AC844" i="1"/>
  <c r="AD844" i="1"/>
  <c r="AE844" i="1"/>
  <c r="AC845" i="1"/>
  <c r="AD845" i="1"/>
  <c r="AE845" i="1"/>
  <c r="AC846" i="1"/>
  <c r="AD846" i="1"/>
  <c r="AE846" i="1"/>
  <c r="AC847" i="1"/>
  <c r="AD847" i="1"/>
  <c r="AE847" i="1"/>
  <c r="AC848" i="1"/>
  <c r="AD848" i="1"/>
  <c r="AE848" i="1"/>
  <c r="AC849" i="1"/>
  <c r="AD849" i="1"/>
  <c r="AE849" i="1"/>
  <c r="AC850" i="1"/>
  <c r="AD850" i="1"/>
  <c r="AE850" i="1"/>
  <c r="AC851" i="1"/>
  <c r="AD851" i="1"/>
  <c r="AE851" i="1"/>
  <c r="AC852" i="1"/>
  <c r="AD852" i="1"/>
  <c r="AE852" i="1"/>
  <c r="AC853" i="1"/>
  <c r="AD853" i="1"/>
  <c r="AE853" i="1"/>
  <c r="AC854" i="1"/>
  <c r="AD854" i="1"/>
  <c r="AE854" i="1"/>
  <c r="AC855" i="1"/>
  <c r="AD855" i="1"/>
  <c r="AE855" i="1"/>
  <c r="AC856" i="1"/>
  <c r="AD856" i="1"/>
  <c r="AE856" i="1"/>
  <c r="AC857" i="1"/>
  <c r="AD857" i="1"/>
  <c r="AE857" i="1"/>
  <c r="AC858" i="1"/>
  <c r="AD858" i="1"/>
  <c r="AE858" i="1"/>
  <c r="AC859" i="1"/>
  <c r="AD859" i="1"/>
  <c r="AE859" i="1"/>
  <c r="AC860" i="1"/>
  <c r="AD860" i="1"/>
  <c r="AE860" i="1"/>
  <c r="AC861" i="1"/>
  <c r="AD861" i="1"/>
  <c r="AE861" i="1"/>
  <c r="AC862" i="1"/>
  <c r="AD862" i="1"/>
  <c r="AE862" i="1"/>
  <c r="AC863" i="1"/>
  <c r="AD863" i="1"/>
  <c r="AE863" i="1"/>
  <c r="AC864" i="1"/>
  <c r="AD864" i="1"/>
  <c r="AE864" i="1"/>
  <c r="AC865" i="1"/>
  <c r="AD865" i="1"/>
  <c r="AE865" i="1"/>
  <c r="AC866" i="1"/>
  <c r="AD866" i="1"/>
  <c r="AE866" i="1"/>
  <c r="AC867" i="1"/>
  <c r="AD867" i="1"/>
  <c r="AE867" i="1"/>
  <c r="AC868" i="1"/>
  <c r="AD868" i="1"/>
  <c r="AE868" i="1"/>
  <c r="AC869" i="1"/>
  <c r="AD869" i="1"/>
  <c r="AE869" i="1"/>
  <c r="AC870" i="1"/>
  <c r="AD870" i="1"/>
  <c r="AE870" i="1"/>
  <c r="AC871" i="1"/>
  <c r="AD871" i="1"/>
  <c r="AE871" i="1"/>
  <c r="AC872" i="1"/>
  <c r="AD872" i="1"/>
  <c r="AE872" i="1"/>
  <c r="AC873" i="1"/>
  <c r="AD873" i="1"/>
  <c r="AE873" i="1"/>
  <c r="AC874" i="1"/>
  <c r="AD874" i="1"/>
  <c r="AE874" i="1"/>
  <c r="AC875" i="1"/>
  <c r="AD875" i="1"/>
  <c r="AE875" i="1"/>
  <c r="AC876" i="1"/>
  <c r="AD876" i="1"/>
  <c r="AE876" i="1"/>
  <c r="AC877" i="1"/>
  <c r="AD877" i="1"/>
  <c r="AE877" i="1"/>
  <c r="AC878" i="1"/>
  <c r="AD878" i="1"/>
  <c r="AE878" i="1"/>
  <c r="AC879" i="1"/>
  <c r="AD879" i="1"/>
  <c r="AE879" i="1"/>
  <c r="AC880" i="1"/>
  <c r="AD880" i="1"/>
  <c r="AE880" i="1"/>
  <c r="AC881" i="1"/>
  <c r="AD881" i="1"/>
  <c r="AE881" i="1"/>
  <c r="AC882" i="1"/>
  <c r="AD882" i="1"/>
  <c r="AE882" i="1"/>
  <c r="AC883" i="1"/>
  <c r="AD883" i="1"/>
  <c r="AE883" i="1"/>
  <c r="AC884" i="1"/>
  <c r="AD884" i="1"/>
  <c r="AE884" i="1"/>
  <c r="AC885" i="1"/>
  <c r="AD885" i="1"/>
  <c r="AE885" i="1"/>
  <c r="AC886" i="1"/>
  <c r="AD886" i="1"/>
  <c r="AE886" i="1"/>
  <c r="AC887" i="1"/>
  <c r="AD887" i="1"/>
  <c r="AE887" i="1"/>
  <c r="AC888" i="1"/>
  <c r="AD888" i="1"/>
  <c r="AE888" i="1"/>
  <c r="AC889" i="1"/>
  <c r="AD889" i="1"/>
  <c r="AE889" i="1"/>
  <c r="AC890" i="1"/>
  <c r="AD890" i="1"/>
  <c r="AE890" i="1"/>
  <c r="AC891" i="1"/>
  <c r="AD891" i="1"/>
  <c r="AE891" i="1"/>
  <c r="AC892" i="1"/>
  <c r="AD892" i="1"/>
  <c r="AE892" i="1"/>
  <c r="AC893" i="1"/>
  <c r="AD893" i="1"/>
  <c r="AE893" i="1"/>
  <c r="AC894" i="1"/>
  <c r="AD894" i="1"/>
  <c r="AE894" i="1"/>
  <c r="AC895" i="1"/>
  <c r="AD895" i="1"/>
  <c r="AE895" i="1"/>
  <c r="AC896" i="1"/>
  <c r="AD896" i="1"/>
  <c r="AE896" i="1"/>
  <c r="AC897" i="1"/>
  <c r="AD897" i="1"/>
  <c r="AE897" i="1"/>
  <c r="AC898" i="1"/>
  <c r="AD898" i="1"/>
  <c r="AE898" i="1"/>
  <c r="AC899" i="1"/>
  <c r="AD899" i="1"/>
  <c r="AE899" i="1"/>
  <c r="AC900" i="1"/>
  <c r="AD900" i="1"/>
  <c r="AE900" i="1"/>
  <c r="AC901" i="1"/>
  <c r="AD901" i="1"/>
  <c r="AE901" i="1"/>
  <c r="AC902" i="1"/>
  <c r="AD902" i="1"/>
  <c r="AE902" i="1"/>
  <c r="AC903" i="1"/>
  <c r="AD903" i="1"/>
  <c r="AE903" i="1"/>
  <c r="AC904" i="1"/>
  <c r="AD904" i="1"/>
  <c r="AE904" i="1"/>
  <c r="AC905" i="1"/>
  <c r="AD905" i="1"/>
  <c r="AE905" i="1"/>
  <c r="AC906" i="1"/>
  <c r="AD906" i="1"/>
  <c r="AE906" i="1"/>
  <c r="AC907" i="1"/>
  <c r="AD907" i="1"/>
  <c r="AE907" i="1"/>
  <c r="AC908" i="1"/>
  <c r="AD908" i="1"/>
  <c r="AE908" i="1"/>
  <c r="AC909" i="1"/>
  <c r="AD909" i="1"/>
  <c r="AE909" i="1"/>
  <c r="AC910" i="1"/>
  <c r="AD910" i="1"/>
  <c r="AE910" i="1"/>
  <c r="AC911" i="1"/>
  <c r="AD911" i="1"/>
  <c r="AE911" i="1"/>
  <c r="AC912" i="1"/>
  <c r="AD912" i="1"/>
  <c r="AE912" i="1"/>
  <c r="AC913" i="1"/>
  <c r="AD913" i="1"/>
  <c r="AE913" i="1"/>
  <c r="AC914" i="1"/>
  <c r="AD914" i="1"/>
  <c r="AE914" i="1"/>
  <c r="AC915" i="1"/>
  <c r="AD915" i="1"/>
  <c r="AE915" i="1"/>
  <c r="AC916" i="1"/>
  <c r="AD916" i="1"/>
  <c r="AE916" i="1"/>
  <c r="AC917" i="1"/>
  <c r="AD917" i="1"/>
  <c r="AE917" i="1"/>
  <c r="AC918" i="1"/>
  <c r="AD918" i="1"/>
  <c r="AE918" i="1"/>
  <c r="AC919" i="1"/>
  <c r="AD919" i="1"/>
  <c r="AE919" i="1"/>
  <c r="AC920" i="1"/>
  <c r="AD920" i="1"/>
  <c r="AE920" i="1"/>
  <c r="AC921" i="1"/>
  <c r="AD921" i="1"/>
  <c r="AE921" i="1"/>
  <c r="AC922" i="1"/>
  <c r="AD922" i="1"/>
  <c r="AE922" i="1"/>
  <c r="AC923" i="1"/>
  <c r="AD923" i="1"/>
  <c r="AE923" i="1"/>
  <c r="AC924" i="1"/>
  <c r="AD924" i="1"/>
  <c r="AE924" i="1"/>
  <c r="AC925" i="1"/>
  <c r="AD925" i="1"/>
  <c r="AE925" i="1"/>
  <c r="AC926" i="1"/>
  <c r="AD926" i="1"/>
  <c r="AE926" i="1"/>
  <c r="AC927" i="1"/>
  <c r="AD927" i="1"/>
  <c r="AE927" i="1"/>
  <c r="AC928" i="1"/>
  <c r="AD928" i="1"/>
  <c r="AE928" i="1"/>
  <c r="AC929" i="1"/>
  <c r="AD929" i="1"/>
  <c r="AE929" i="1"/>
  <c r="AC930" i="1"/>
  <c r="AD930" i="1"/>
  <c r="AE930" i="1"/>
  <c r="AC931" i="1"/>
  <c r="AD931" i="1"/>
  <c r="AE931" i="1"/>
  <c r="AC932" i="1"/>
  <c r="AD932" i="1"/>
  <c r="AE932" i="1"/>
  <c r="AC933" i="1"/>
  <c r="AD933" i="1"/>
  <c r="AE933" i="1"/>
  <c r="AC934" i="1"/>
  <c r="AD934" i="1"/>
  <c r="AE934" i="1"/>
  <c r="AC935" i="1"/>
  <c r="AD935" i="1"/>
  <c r="AE935" i="1"/>
  <c r="AC936" i="1"/>
  <c r="AD936" i="1"/>
  <c r="AE936" i="1"/>
  <c r="AC937" i="1"/>
  <c r="AD937" i="1"/>
  <c r="AE937" i="1"/>
  <c r="AC938" i="1"/>
  <c r="AD938" i="1"/>
  <c r="AE938" i="1"/>
  <c r="AC939" i="1"/>
  <c r="AD939" i="1"/>
  <c r="AE939" i="1"/>
  <c r="AC940" i="1"/>
  <c r="AD940" i="1"/>
  <c r="AE940" i="1"/>
  <c r="AC941" i="1"/>
  <c r="AD941" i="1"/>
  <c r="AE941" i="1"/>
  <c r="AC942" i="1"/>
  <c r="AD942" i="1"/>
  <c r="AE942" i="1"/>
  <c r="AC943" i="1"/>
  <c r="AD943" i="1"/>
  <c r="AE943" i="1"/>
  <c r="AC944" i="1"/>
  <c r="AD944" i="1"/>
  <c r="AE944" i="1"/>
  <c r="AC945" i="1"/>
  <c r="AD945" i="1"/>
  <c r="AE945" i="1"/>
  <c r="AC946" i="1"/>
  <c r="AD946" i="1"/>
  <c r="AE946" i="1"/>
  <c r="AC947" i="1"/>
  <c r="AD947" i="1"/>
  <c r="AE947" i="1"/>
  <c r="AC948" i="1"/>
  <c r="AD948" i="1"/>
  <c r="AE948" i="1"/>
  <c r="AC949" i="1"/>
  <c r="AD949" i="1"/>
  <c r="AE949" i="1"/>
  <c r="AC950" i="1"/>
  <c r="AD950" i="1"/>
  <c r="AE950" i="1"/>
  <c r="AC951" i="1"/>
  <c r="AD951" i="1"/>
  <c r="AE951" i="1"/>
  <c r="AC952" i="1"/>
  <c r="AD952" i="1"/>
  <c r="AE952" i="1"/>
  <c r="AC953" i="1"/>
  <c r="AD953" i="1"/>
  <c r="AE953" i="1"/>
  <c r="AC954" i="1"/>
  <c r="AD954" i="1"/>
  <c r="AE954" i="1"/>
  <c r="AC955" i="1"/>
  <c r="AD955" i="1"/>
  <c r="AE955" i="1"/>
  <c r="AC956" i="1"/>
  <c r="AD956" i="1"/>
  <c r="AE956" i="1"/>
  <c r="AC957" i="1"/>
  <c r="AD957" i="1"/>
  <c r="AE957" i="1"/>
  <c r="AC958" i="1"/>
  <c r="AD958" i="1"/>
  <c r="AE958" i="1"/>
  <c r="AC959" i="1"/>
  <c r="AD959" i="1"/>
  <c r="AE959" i="1"/>
  <c r="AC960" i="1"/>
  <c r="AD960" i="1"/>
  <c r="AE960" i="1"/>
  <c r="AC961" i="1"/>
  <c r="AD961" i="1"/>
  <c r="AE961" i="1"/>
  <c r="AC962" i="1"/>
  <c r="AD962" i="1"/>
  <c r="AE962" i="1"/>
  <c r="AC963" i="1"/>
  <c r="AD963" i="1"/>
  <c r="AE963" i="1"/>
  <c r="AC964" i="1"/>
  <c r="AD964" i="1"/>
  <c r="AE964" i="1"/>
  <c r="AC965" i="1"/>
  <c r="AD965" i="1"/>
  <c r="AE965" i="1"/>
  <c r="AC966" i="1"/>
  <c r="AD966" i="1"/>
  <c r="AE966" i="1"/>
  <c r="AC967" i="1"/>
  <c r="AD967" i="1"/>
  <c r="AE967" i="1"/>
  <c r="AC968" i="1"/>
  <c r="AD968" i="1"/>
  <c r="AE968" i="1"/>
  <c r="AC969" i="1"/>
  <c r="AD969" i="1"/>
  <c r="AE969" i="1"/>
  <c r="AC970" i="1"/>
  <c r="AD970" i="1"/>
  <c r="AE970" i="1"/>
  <c r="AC971" i="1"/>
  <c r="AD971" i="1"/>
  <c r="AE971" i="1"/>
  <c r="AC972" i="1"/>
  <c r="AD972" i="1"/>
  <c r="AE972" i="1"/>
  <c r="AC973" i="1"/>
  <c r="AD973" i="1"/>
  <c r="AE973" i="1"/>
  <c r="AC974" i="1"/>
  <c r="AD974" i="1"/>
  <c r="AE974" i="1"/>
  <c r="AC975" i="1"/>
  <c r="AD975" i="1"/>
  <c r="AE975" i="1"/>
  <c r="AC976" i="1"/>
  <c r="AD976" i="1"/>
  <c r="AE976" i="1"/>
  <c r="AC977" i="1"/>
  <c r="AD977" i="1"/>
  <c r="AE977" i="1"/>
  <c r="AC978" i="1"/>
  <c r="AD978" i="1"/>
  <c r="AE978" i="1"/>
  <c r="AC979" i="1"/>
  <c r="AD979" i="1"/>
  <c r="AE979" i="1"/>
  <c r="AC980" i="1"/>
  <c r="AD980" i="1"/>
  <c r="AE980" i="1"/>
  <c r="AC981" i="1"/>
  <c r="AD981" i="1"/>
  <c r="AE981" i="1"/>
  <c r="AC982" i="1"/>
  <c r="AD982" i="1"/>
  <c r="AE982" i="1"/>
  <c r="AC983" i="1"/>
  <c r="AD983" i="1"/>
  <c r="AE983" i="1"/>
  <c r="AC984" i="1"/>
  <c r="AD984" i="1"/>
  <c r="AE984" i="1"/>
  <c r="AC985" i="1"/>
  <c r="AD985" i="1"/>
  <c r="AE985" i="1"/>
  <c r="AC986" i="1"/>
  <c r="AD986" i="1"/>
  <c r="AE986" i="1"/>
  <c r="AC987" i="1"/>
  <c r="AD987" i="1"/>
  <c r="AE987" i="1"/>
  <c r="AC988" i="1"/>
  <c r="AD988" i="1"/>
  <c r="AE988" i="1"/>
  <c r="AC989" i="1"/>
  <c r="AD989" i="1"/>
  <c r="AE989" i="1"/>
  <c r="AC990" i="1"/>
  <c r="AD990" i="1"/>
  <c r="AE990" i="1"/>
  <c r="AC991" i="1"/>
  <c r="AD991" i="1"/>
  <c r="AE991" i="1"/>
  <c r="AC992" i="1"/>
  <c r="AD992" i="1"/>
  <c r="AE992" i="1"/>
  <c r="AC993" i="1"/>
  <c r="AD993" i="1"/>
  <c r="AE993" i="1"/>
  <c r="AC994" i="1"/>
  <c r="AD994" i="1"/>
  <c r="AE994" i="1"/>
  <c r="AC995" i="1"/>
  <c r="AD995" i="1"/>
  <c r="AE995" i="1"/>
  <c r="AC996" i="1"/>
  <c r="AD996" i="1"/>
  <c r="AE996" i="1"/>
  <c r="AC997" i="1"/>
  <c r="AD997" i="1"/>
  <c r="AE997" i="1"/>
  <c r="AC998" i="1"/>
  <c r="AD998" i="1"/>
  <c r="AE998" i="1"/>
  <c r="AC999" i="1"/>
  <c r="AD999" i="1"/>
  <c r="AE999" i="1"/>
  <c r="AC1000" i="1"/>
  <c r="AD1000" i="1"/>
  <c r="AE1000" i="1"/>
  <c r="AC1001" i="1"/>
  <c r="AD1001" i="1"/>
  <c r="AE1001" i="1"/>
  <c r="AC1002" i="1"/>
  <c r="AD1002" i="1"/>
  <c r="AE1002" i="1"/>
  <c r="AC1003" i="1"/>
  <c r="AD1003" i="1"/>
  <c r="AE1003" i="1"/>
  <c r="AC1004" i="1"/>
  <c r="AD1004" i="1"/>
  <c r="AE1004" i="1"/>
  <c r="AC1005" i="1"/>
  <c r="AD1005" i="1"/>
  <c r="AE1005" i="1"/>
  <c r="AC1006" i="1"/>
  <c r="AD1006" i="1"/>
  <c r="AE1006" i="1"/>
  <c r="AC1007" i="1"/>
  <c r="AD1007" i="1"/>
  <c r="AE1007" i="1"/>
  <c r="AC1008" i="1"/>
  <c r="AD1008" i="1"/>
  <c r="AE1008" i="1"/>
  <c r="AC1009" i="1"/>
  <c r="AD1009" i="1"/>
  <c r="AE1009" i="1"/>
  <c r="AC1010" i="1"/>
  <c r="AD1010" i="1"/>
  <c r="AE1010" i="1"/>
  <c r="AC1011" i="1"/>
  <c r="AD1011" i="1"/>
  <c r="AE1011" i="1"/>
  <c r="AC1012" i="1"/>
  <c r="AD1012" i="1"/>
  <c r="AE1012" i="1"/>
  <c r="AC1013" i="1"/>
  <c r="AD1013" i="1"/>
  <c r="AE1013" i="1"/>
  <c r="AC1014" i="1"/>
  <c r="AD1014" i="1"/>
  <c r="AE1014" i="1"/>
  <c r="AC1015" i="1"/>
  <c r="AD1015" i="1"/>
  <c r="AE1015" i="1"/>
  <c r="AC1016" i="1"/>
  <c r="AD1016" i="1"/>
  <c r="AE1016" i="1"/>
  <c r="AC1017" i="1"/>
  <c r="AD1017" i="1"/>
  <c r="AE1017" i="1"/>
  <c r="AC1018" i="1"/>
  <c r="AD1018" i="1"/>
  <c r="AE1018" i="1"/>
  <c r="AC1019" i="1"/>
  <c r="AD1019" i="1"/>
  <c r="AE1019" i="1"/>
  <c r="AC1020" i="1"/>
  <c r="AD1020" i="1"/>
  <c r="AE1020" i="1"/>
  <c r="AC1021" i="1"/>
  <c r="AD1021" i="1"/>
  <c r="AE1021" i="1"/>
  <c r="AC1022" i="1"/>
  <c r="AD1022" i="1"/>
  <c r="AE1022" i="1"/>
  <c r="AC1023" i="1"/>
  <c r="AD1023" i="1"/>
  <c r="AE1023" i="1"/>
  <c r="AC1024" i="1"/>
  <c r="AD1024" i="1"/>
  <c r="AE1024" i="1"/>
  <c r="AC1025" i="1"/>
  <c r="AD1025" i="1"/>
  <c r="AE1025" i="1"/>
  <c r="AC1026" i="1"/>
  <c r="AD1026" i="1"/>
  <c r="AE1026" i="1"/>
  <c r="AC1027" i="1"/>
  <c r="AD1027" i="1"/>
  <c r="AE1027" i="1"/>
  <c r="AC1028" i="1"/>
  <c r="AD1028" i="1"/>
  <c r="AE1028" i="1"/>
  <c r="AC1029" i="1"/>
  <c r="AD1029" i="1"/>
  <c r="AE1029" i="1"/>
  <c r="AC1030" i="1"/>
  <c r="AD1030" i="1"/>
  <c r="AE1030" i="1"/>
  <c r="AC1031" i="1"/>
  <c r="AD1031" i="1"/>
  <c r="AE1031" i="1"/>
  <c r="AC1032" i="1"/>
  <c r="AD1032" i="1"/>
  <c r="AE1032" i="1"/>
  <c r="AC1033" i="1"/>
  <c r="AD1033" i="1"/>
  <c r="AE1033" i="1"/>
  <c r="AC1034" i="1"/>
  <c r="AD1034" i="1"/>
  <c r="AE1034" i="1"/>
  <c r="AC1035" i="1"/>
  <c r="AD1035" i="1"/>
  <c r="AE1035" i="1"/>
  <c r="AC1036" i="1"/>
  <c r="AD1036" i="1"/>
  <c r="AE1036" i="1"/>
  <c r="AC1037" i="1"/>
  <c r="AD1037" i="1"/>
  <c r="AE1037" i="1"/>
  <c r="AC1038" i="1"/>
  <c r="AD1038" i="1"/>
  <c r="AE1038" i="1"/>
  <c r="AC1039" i="1"/>
  <c r="AD1039" i="1"/>
  <c r="AE1039" i="1"/>
  <c r="AC1040" i="1"/>
  <c r="AD1040" i="1"/>
  <c r="AE1040" i="1"/>
  <c r="AC1041" i="1"/>
  <c r="AD1041" i="1"/>
  <c r="AE1041" i="1"/>
  <c r="AC1042" i="1"/>
  <c r="AD1042" i="1"/>
  <c r="AE1042" i="1"/>
  <c r="AC1043" i="1"/>
  <c r="AD1043" i="1"/>
  <c r="AE1043" i="1"/>
  <c r="AC1044" i="1"/>
  <c r="AD1044" i="1"/>
  <c r="AE1044" i="1"/>
  <c r="AC1045" i="1"/>
  <c r="AD1045" i="1"/>
  <c r="AE1045" i="1"/>
  <c r="AC1046" i="1"/>
  <c r="AD1046" i="1"/>
  <c r="AE1046" i="1"/>
  <c r="AC1047" i="1"/>
  <c r="AD1047" i="1"/>
  <c r="AE1047" i="1"/>
  <c r="AC1048" i="1"/>
  <c r="AD1048" i="1"/>
  <c r="AE1048" i="1"/>
  <c r="AC1049" i="1"/>
  <c r="AD1049" i="1"/>
  <c r="AE1049" i="1"/>
  <c r="AC1050" i="1"/>
  <c r="AD1050" i="1"/>
  <c r="AE1050" i="1"/>
  <c r="AC1051" i="1"/>
  <c r="AD1051" i="1"/>
  <c r="AE1051" i="1"/>
  <c r="AC1052" i="1"/>
  <c r="AD1052" i="1"/>
  <c r="AE1052" i="1"/>
  <c r="AC1053" i="1"/>
  <c r="AD1053" i="1"/>
  <c r="AE1053" i="1"/>
  <c r="AC1054" i="1"/>
  <c r="AD1054" i="1"/>
  <c r="AE1054" i="1"/>
  <c r="AC1055" i="1"/>
  <c r="AD1055" i="1"/>
  <c r="AE1055" i="1"/>
  <c r="AC1056" i="1"/>
  <c r="AD1056" i="1"/>
  <c r="AE1056" i="1"/>
  <c r="AC1057" i="1"/>
  <c r="AD1057" i="1"/>
  <c r="AE1057" i="1"/>
  <c r="AC1058" i="1"/>
  <c r="AD1058" i="1"/>
  <c r="AE1058" i="1"/>
  <c r="AC1059" i="1"/>
  <c r="AD1059" i="1"/>
  <c r="AE1059" i="1"/>
  <c r="AC1060" i="1"/>
  <c r="AD1060" i="1"/>
  <c r="AE1060" i="1"/>
  <c r="AC1061" i="1"/>
  <c r="AD1061" i="1"/>
  <c r="AE1061" i="1"/>
  <c r="AC1062" i="1"/>
  <c r="AD1062" i="1"/>
  <c r="AE1062" i="1"/>
  <c r="AC1063" i="1"/>
  <c r="AD1063" i="1"/>
  <c r="AE1063" i="1"/>
  <c r="AC1064" i="1"/>
  <c r="AD1064" i="1"/>
  <c r="AE1064" i="1"/>
  <c r="AC1065" i="1"/>
  <c r="AD1065" i="1"/>
  <c r="AE1065" i="1"/>
  <c r="AC1066" i="1"/>
  <c r="AD1066" i="1"/>
  <c r="AE1066" i="1"/>
  <c r="AC1067" i="1"/>
  <c r="AD1067" i="1"/>
  <c r="AE1067" i="1"/>
  <c r="AC1068" i="1"/>
  <c r="AD1068" i="1"/>
  <c r="AE1068" i="1"/>
  <c r="AC1069" i="1"/>
  <c r="AD1069" i="1"/>
  <c r="AE1069" i="1"/>
  <c r="AC1070" i="1"/>
  <c r="AD1070" i="1"/>
  <c r="AE1070" i="1"/>
  <c r="AC1071" i="1"/>
  <c r="AD1071" i="1"/>
  <c r="AE1071" i="1"/>
  <c r="AC1072" i="1"/>
  <c r="AD1072" i="1"/>
  <c r="AE1072" i="1"/>
  <c r="AC1073" i="1"/>
  <c r="AD1073" i="1"/>
  <c r="AE1073" i="1"/>
  <c r="AC1074" i="1"/>
  <c r="AD1074" i="1"/>
  <c r="AE1074" i="1"/>
  <c r="AC1075" i="1"/>
  <c r="AD1075" i="1"/>
  <c r="AE1075" i="1"/>
  <c r="AC1076" i="1"/>
  <c r="AD1076" i="1"/>
  <c r="AE1076" i="1"/>
  <c r="AC1077" i="1"/>
  <c r="AD1077" i="1"/>
  <c r="AE1077" i="1"/>
  <c r="AC1078" i="1"/>
  <c r="AD1078" i="1"/>
  <c r="AE1078" i="1"/>
  <c r="AC1079" i="1"/>
  <c r="AD1079" i="1"/>
  <c r="AE1079" i="1"/>
  <c r="AC1080" i="1"/>
  <c r="AD1080" i="1"/>
  <c r="AE1080" i="1"/>
  <c r="AC1081" i="1"/>
  <c r="AD1081" i="1"/>
  <c r="AE1081" i="1"/>
  <c r="AC1082" i="1"/>
  <c r="AD1082" i="1"/>
  <c r="AE1082" i="1"/>
  <c r="AC1083" i="1"/>
  <c r="AD1083" i="1"/>
  <c r="AE1083" i="1"/>
  <c r="AC1084" i="1"/>
  <c r="AD1084" i="1"/>
  <c r="AE1084" i="1"/>
  <c r="AC1085" i="1"/>
  <c r="AD1085" i="1"/>
  <c r="AE1085" i="1"/>
  <c r="AC1086" i="1"/>
  <c r="AD1086" i="1"/>
  <c r="AE1086" i="1"/>
  <c r="AC1087" i="1"/>
  <c r="AD1087" i="1"/>
  <c r="AE1087" i="1"/>
  <c r="AC1088" i="1"/>
  <c r="AD1088" i="1"/>
  <c r="AE1088" i="1"/>
  <c r="AC1089" i="1"/>
  <c r="AD1089" i="1"/>
  <c r="AE1089" i="1"/>
  <c r="AC1090" i="1"/>
  <c r="AD1090" i="1"/>
  <c r="AE1090" i="1"/>
  <c r="AC1091" i="1"/>
  <c r="AD1091" i="1"/>
  <c r="AE1091" i="1"/>
  <c r="AC1092" i="1"/>
  <c r="AD1092" i="1"/>
  <c r="AE1092" i="1"/>
  <c r="AC1093" i="1"/>
  <c r="AD1093" i="1"/>
  <c r="AE1093" i="1"/>
  <c r="AC1094" i="1"/>
  <c r="AD1094" i="1"/>
  <c r="AE1094" i="1"/>
  <c r="AC1095" i="1"/>
  <c r="AD1095" i="1"/>
  <c r="AE1095" i="1"/>
  <c r="AC1096" i="1"/>
  <c r="AD1096" i="1"/>
  <c r="AE1096" i="1"/>
  <c r="AC1097" i="1"/>
  <c r="AD1097" i="1"/>
  <c r="AE1097" i="1"/>
  <c r="AC1098" i="1"/>
  <c r="AD1098" i="1"/>
  <c r="AE1098" i="1"/>
  <c r="AC1099" i="1"/>
  <c r="AD1099" i="1"/>
  <c r="AE1099" i="1"/>
  <c r="AC1100" i="1"/>
  <c r="AD1100" i="1"/>
  <c r="AE1100" i="1"/>
  <c r="AC1101" i="1"/>
  <c r="AD1101" i="1"/>
  <c r="AE1101" i="1"/>
  <c r="AC1102" i="1"/>
  <c r="AD1102" i="1"/>
  <c r="AE1102" i="1"/>
  <c r="AC1103" i="1"/>
  <c r="AD1103" i="1"/>
  <c r="AE1103" i="1"/>
  <c r="AC1104" i="1"/>
  <c r="AD1104" i="1"/>
  <c r="AE1104" i="1"/>
  <c r="AC1105" i="1"/>
  <c r="AD1105" i="1"/>
  <c r="AE1105" i="1"/>
  <c r="AC1106" i="1"/>
  <c r="AD1106" i="1"/>
  <c r="AE1106" i="1"/>
  <c r="AC1107" i="1"/>
  <c r="AD1107" i="1"/>
  <c r="AE1107" i="1"/>
  <c r="AC1108" i="1"/>
  <c r="AD1108" i="1"/>
  <c r="AE1108" i="1"/>
  <c r="AC1109" i="1"/>
  <c r="AD1109" i="1"/>
  <c r="AE1109" i="1"/>
  <c r="AC1110" i="1"/>
  <c r="AD1110" i="1"/>
  <c r="AE1110" i="1"/>
  <c r="AC1111" i="1"/>
  <c r="AD1111" i="1"/>
  <c r="AE1111" i="1"/>
  <c r="AC1112" i="1"/>
  <c r="AD1112" i="1"/>
  <c r="AE1112" i="1"/>
  <c r="AC1113" i="1"/>
  <c r="AD1113" i="1"/>
  <c r="AE1113" i="1"/>
  <c r="AC1114" i="1"/>
  <c r="AD1114" i="1"/>
  <c r="AE1114" i="1"/>
  <c r="AC1115" i="1"/>
  <c r="AD1115" i="1"/>
  <c r="AE1115" i="1"/>
  <c r="AC1116" i="1"/>
  <c r="AD1116" i="1"/>
  <c r="AE1116" i="1"/>
  <c r="AC1117" i="1"/>
  <c r="AD1117" i="1"/>
  <c r="AE1117" i="1"/>
  <c r="AC1118" i="1"/>
  <c r="AD1118" i="1"/>
  <c r="AE1118" i="1"/>
  <c r="AC1119" i="1"/>
  <c r="AD1119" i="1"/>
  <c r="AE1119" i="1"/>
  <c r="AC1120" i="1"/>
  <c r="AD1120" i="1"/>
  <c r="AE1120" i="1"/>
  <c r="AC1121" i="1"/>
  <c r="AD1121" i="1"/>
  <c r="AE1121" i="1"/>
  <c r="AC1122" i="1"/>
  <c r="AD1122" i="1"/>
  <c r="AE1122" i="1"/>
  <c r="AC1123" i="1"/>
  <c r="AD1123" i="1"/>
  <c r="AE1123" i="1"/>
  <c r="AC1124" i="1"/>
  <c r="AD1124" i="1"/>
  <c r="AE1124" i="1"/>
  <c r="AC1125" i="1"/>
  <c r="AD1125" i="1"/>
  <c r="AE1125" i="1"/>
  <c r="AC1126" i="1"/>
  <c r="AD1126" i="1"/>
  <c r="AE1126" i="1"/>
  <c r="AC1127" i="1"/>
  <c r="AD1127" i="1"/>
  <c r="AE1127" i="1"/>
  <c r="AC1128" i="1"/>
  <c r="AD1128" i="1"/>
  <c r="AE1128" i="1"/>
  <c r="AC1129" i="1"/>
  <c r="AD1129" i="1"/>
  <c r="AE1129" i="1"/>
  <c r="AC1130" i="1"/>
  <c r="AD1130" i="1"/>
  <c r="AE1130" i="1"/>
  <c r="AC1131" i="1"/>
  <c r="AD1131" i="1"/>
  <c r="AE1131" i="1"/>
  <c r="AC1132" i="1"/>
  <c r="AD1132" i="1"/>
  <c r="AE1132" i="1"/>
  <c r="AC1133" i="1"/>
  <c r="AD1133" i="1"/>
  <c r="AE1133" i="1"/>
  <c r="AC1134" i="1"/>
  <c r="AD1134" i="1"/>
  <c r="AE1134" i="1"/>
  <c r="AC1135" i="1"/>
  <c r="AD1135" i="1"/>
  <c r="AE1135" i="1"/>
  <c r="AC1136" i="1"/>
  <c r="AD1136" i="1"/>
  <c r="AE1136" i="1"/>
  <c r="AC1137" i="1"/>
  <c r="AD1137" i="1"/>
  <c r="AE1137" i="1"/>
  <c r="AC1138" i="1"/>
  <c r="AD1138" i="1"/>
  <c r="AE1138" i="1"/>
  <c r="AC1139" i="1"/>
  <c r="AD1139" i="1"/>
  <c r="AE1139" i="1"/>
  <c r="AC1140" i="1"/>
  <c r="AD1140" i="1"/>
  <c r="AE1140" i="1"/>
  <c r="AC1141" i="1"/>
  <c r="AD1141" i="1"/>
  <c r="AE1141" i="1"/>
  <c r="AC1142" i="1"/>
  <c r="AD1142" i="1"/>
  <c r="AE1142" i="1"/>
  <c r="AC1143" i="1"/>
  <c r="AD1143" i="1"/>
  <c r="AE1143" i="1"/>
  <c r="AC1144" i="1"/>
  <c r="AD1144" i="1"/>
  <c r="AE1144" i="1"/>
  <c r="AC1145" i="1"/>
  <c r="AD1145" i="1"/>
  <c r="AE1145" i="1"/>
  <c r="AC1146" i="1"/>
  <c r="AD1146" i="1"/>
  <c r="AE1146" i="1"/>
  <c r="AC1147" i="1"/>
  <c r="AD1147" i="1"/>
  <c r="AE1147" i="1"/>
  <c r="AC1148" i="1"/>
  <c r="AD1148" i="1"/>
  <c r="AE1148" i="1"/>
  <c r="AC1149" i="1"/>
  <c r="AD1149" i="1"/>
  <c r="AE1149" i="1"/>
  <c r="AC1150" i="1"/>
  <c r="AD1150" i="1"/>
  <c r="AE1150" i="1"/>
  <c r="AC1151" i="1"/>
  <c r="AD1151" i="1"/>
  <c r="AE1151" i="1"/>
  <c r="AC1152" i="1"/>
  <c r="AD1152" i="1"/>
  <c r="AE1152" i="1"/>
  <c r="AC1153" i="1"/>
  <c r="AD1153" i="1"/>
  <c r="AE1153" i="1"/>
  <c r="AC1154" i="1"/>
  <c r="AD1154" i="1"/>
  <c r="AE1154" i="1"/>
  <c r="AC1155" i="1"/>
  <c r="AD1155" i="1"/>
  <c r="AE1155" i="1"/>
  <c r="AC1156" i="1"/>
  <c r="AD1156" i="1"/>
  <c r="AE1156" i="1"/>
  <c r="AC1157" i="1"/>
  <c r="AD1157" i="1"/>
  <c r="AE1157" i="1"/>
  <c r="AC1158" i="1"/>
  <c r="AD1158" i="1"/>
  <c r="AE1158" i="1"/>
  <c r="AC1159" i="1"/>
  <c r="AD1159" i="1"/>
  <c r="AE1159" i="1"/>
  <c r="AC1160" i="1"/>
  <c r="AD1160" i="1"/>
  <c r="AE1160" i="1"/>
  <c r="AC1161" i="1"/>
  <c r="AD1161" i="1"/>
  <c r="AE1161" i="1"/>
  <c r="AC1162" i="1"/>
  <c r="AD1162" i="1"/>
  <c r="AE1162" i="1"/>
  <c r="AC1163" i="1"/>
  <c r="AD1163" i="1"/>
  <c r="AE1163" i="1"/>
  <c r="AC1164" i="1"/>
  <c r="AD1164" i="1"/>
  <c r="AE1164" i="1"/>
  <c r="AC1165" i="1"/>
  <c r="AD1165" i="1"/>
  <c r="AE1165" i="1"/>
  <c r="AC1166" i="1"/>
  <c r="AD1166" i="1"/>
  <c r="AE1166" i="1"/>
  <c r="AC1167" i="1"/>
  <c r="AD1167" i="1"/>
  <c r="AE1167" i="1"/>
  <c r="AC1168" i="1"/>
  <c r="AD1168" i="1"/>
  <c r="AE1168" i="1"/>
  <c r="AC1169" i="1"/>
  <c r="AD1169" i="1"/>
  <c r="AE1169" i="1"/>
  <c r="AC1170" i="1"/>
  <c r="AD1170" i="1"/>
  <c r="AE1170" i="1"/>
  <c r="AC1171" i="1"/>
  <c r="AD1171" i="1"/>
  <c r="AE1171" i="1"/>
  <c r="AC1172" i="1"/>
  <c r="AD1172" i="1"/>
  <c r="AE1172" i="1"/>
  <c r="AC1173" i="1"/>
  <c r="AD1173" i="1"/>
  <c r="AE1173" i="1"/>
  <c r="AC1174" i="1"/>
  <c r="AD1174" i="1"/>
  <c r="AE1174" i="1"/>
  <c r="AC1175" i="1"/>
  <c r="AD1175" i="1"/>
  <c r="AE1175" i="1"/>
  <c r="AC1176" i="1"/>
  <c r="AD1176" i="1"/>
  <c r="AE1176" i="1"/>
  <c r="AC1177" i="1"/>
  <c r="AD1177" i="1"/>
  <c r="AE1177" i="1"/>
  <c r="AC1178" i="1"/>
  <c r="AD1178" i="1"/>
  <c r="AE1178" i="1"/>
  <c r="AC1179" i="1"/>
  <c r="AD1179" i="1"/>
  <c r="AE1179" i="1"/>
  <c r="AC1180" i="1"/>
  <c r="AD1180" i="1"/>
  <c r="AE1180" i="1"/>
  <c r="AC1181" i="1"/>
  <c r="AD1181" i="1"/>
  <c r="AE1181" i="1"/>
  <c r="AC1182" i="1"/>
  <c r="AD1182" i="1"/>
  <c r="AE1182" i="1"/>
  <c r="AC1183" i="1"/>
  <c r="AD1183" i="1"/>
  <c r="AE1183" i="1"/>
  <c r="AC1184" i="1"/>
  <c r="AD1184" i="1"/>
  <c r="AE1184" i="1"/>
  <c r="AC1185" i="1"/>
  <c r="AD1185" i="1"/>
  <c r="AE1185" i="1"/>
  <c r="AC1186" i="1"/>
  <c r="AD1186" i="1"/>
  <c r="AE1186" i="1"/>
  <c r="AC1187" i="1"/>
  <c r="AD1187" i="1"/>
  <c r="AE1187" i="1"/>
  <c r="AC1188" i="1"/>
  <c r="AD1188" i="1"/>
  <c r="AE1188" i="1"/>
  <c r="AC1189" i="1"/>
  <c r="AD1189" i="1"/>
  <c r="AE1189" i="1"/>
  <c r="AC1190" i="1"/>
  <c r="AD1190" i="1"/>
  <c r="AE1190" i="1"/>
  <c r="AC1191" i="1"/>
  <c r="AD1191" i="1"/>
  <c r="AE1191" i="1"/>
  <c r="AC1192" i="1"/>
  <c r="AD1192" i="1"/>
  <c r="AE1192" i="1"/>
  <c r="AC1193" i="1"/>
  <c r="AD1193" i="1"/>
  <c r="AE1193" i="1"/>
  <c r="AC1194" i="1"/>
  <c r="AD1194" i="1"/>
  <c r="AE1194" i="1"/>
  <c r="AC1195" i="1"/>
  <c r="AD1195" i="1"/>
  <c r="AE1195" i="1"/>
  <c r="AC1196" i="1"/>
  <c r="AD1196" i="1"/>
  <c r="AE1196" i="1"/>
  <c r="AC1197" i="1"/>
  <c r="AD1197" i="1"/>
  <c r="AE1197" i="1"/>
  <c r="AC1198" i="1"/>
  <c r="AD1198" i="1"/>
  <c r="AE1198" i="1"/>
  <c r="AC1199" i="1"/>
  <c r="AD1199" i="1"/>
  <c r="AE1199" i="1"/>
  <c r="AC1200" i="1"/>
  <c r="AD1200" i="1"/>
  <c r="AE1200" i="1"/>
  <c r="AC1201" i="1"/>
  <c r="AD1201" i="1"/>
  <c r="AE1201" i="1"/>
  <c r="AC1202" i="1"/>
  <c r="AD1202" i="1"/>
  <c r="AE1202" i="1"/>
  <c r="AC1203" i="1"/>
  <c r="AD1203" i="1"/>
  <c r="AE1203" i="1"/>
  <c r="AC1204" i="1"/>
  <c r="AD1204" i="1"/>
  <c r="AE1204" i="1"/>
  <c r="AC1205" i="1"/>
  <c r="AD1205" i="1"/>
  <c r="AE1205" i="1"/>
  <c r="AC1206" i="1"/>
  <c r="AD1206" i="1"/>
  <c r="AE1206" i="1"/>
  <c r="AC1207" i="1"/>
  <c r="AD1207" i="1"/>
  <c r="AE1207" i="1"/>
  <c r="AC1208" i="1"/>
  <c r="AD1208" i="1"/>
  <c r="AE1208" i="1"/>
  <c r="AC1209" i="1"/>
  <c r="AD1209" i="1"/>
  <c r="AE1209" i="1"/>
  <c r="AC1210" i="1"/>
  <c r="AD1210" i="1"/>
  <c r="AE1210" i="1"/>
  <c r="AC1211" i="1"/>
  <c r="AD1211" i="1"/>
  <c r="AE1211" i="1"/>
  <c r="AC1212" i="1"/>
  <c r="AD1212" i="1"/>
  <c r="AE1212" i="1"/>
  <c r="AC1213" i="1"/>
  <c r="AD1213" i="1"/>
  <c r="AE1213" i="1"/>
  <c r="AC1214" i="1"/>
  <c r="AD1214" i="1"/>
  <c r="AE1214" i="1"/>
  <c r="AC1215" i="1"/>
  <c r="AD1215" i="1"/>
  <c r="AE1215" i="1"/>
  <c r="AC1216" i="1"/>
  <c r="AD1216" i="1"/>
  <c r="AE1216" i="1"/>
  <c r="AC1217" i="1"/>
  <c r="AD1217" i="1"/>
  <c r="AE1217" i="1"/>
  <c r="AC1218" i="1"/>
  <c r="AD1218" i="1"/>
  <c r="AE1218" i="1"/>
  <c r="AC1219" i="1"/>
  <c r="AD1219" i="1"/>
  <c r="AE1219" i="1"/>
  <c r="AC1220" i="1"/>
  <c r="AD1220" i="1"/>
  <c r="AE1220" i="1"/>
  <c r="AC1221" i="1"/>
  <c r="AD1221" i="1"/>
  <c r="AE1221" i="1"/>
  <c r="AC1222" i="1"/>
  <c r="AD1222" i="1"/>
  <c r="AE1222" i="1"/>
  <c r="AC1223" i="1"/>
  <c r="AD1223" i="1"/>
  <c r="AE1223" i="1"/>
  <c r="AC1224" i="1"/>
  <c r="AD1224" i="1"/>
  <c r="AE1224" i="1"/>
  <c r="AC1225" i="1"/>
  <c r="AD1225" i="1"/>
  <c r="AE1225" i="1"/>
  <c r="AC1226" i="1"/>
  <c r="AD1226" i="1"/>
  <c r="AE1226" i="1"/>
  <c r="AC1227" i="1"/>
  <c r="AD1227" i="1"/>
  <c r="AE1227" i="1"/>
  <c r="AC1228" i="1"/>
  <c r="AD1228" i="1"/>
  <c r="AE1228" i="1"/>
  <c r="AC1229" i="1"/>
  <c r="AD1229" i="1"/>
  <c r="AE1229" i="1"/>
  <c r="AC1230" i="1"/>
  <c r="AD1230" i="1"/>
  <c r="AE1230" i="1"/>
  <c r="AC1231" i="1"/>
  <c r="AD1231" i="1"/>
  <c r="AE1231" i="1"/>
  <c r="AC1232" i="1"/>
  <c r="AD1232" i="1"/>
  <c r="AE1232" i="1"/>
  <c r="AC1233" i="1"/>
  <c r="AD1233" i="1"/>
  <c r="AE1233" i="1"/>
  <c r="AC1234" i="1"/>
  <c r="AD1234" i="1"/>
  <c r="AE1234" i="1"/>
  <c r="AC1235" i="1"/>
  <c r="AD1235" i="1"/>
  <c r="AE1235" i="1"/>
  <c r="AC1236" i="1"/>
  <c r="AD1236" i="1"/>
  <c r="AE1236" i="1"/>
  <c r="AC1237" i="1"/>
  <c r="AD1237" i="1"/>
  <c r="AE1237" i="1"/>
  <c r="AC1238" i="1"/>
  <c r="AD1238" i="1"/>
  <c r="AE1238" i="1"/>
  <c r="AC1239" i="1"/>
  <c r="AD1239" i="1"/>
  <c r="AE1239" i="1"/>
  <c r="AC1240" i="1"/>
  <c r="AD1240" i="1"/>
  <c r="AE1240" i="1"/>
  <c r="AC1241" i="1"/>
  <c r="AD1241" i="1"/>
  <c r="AE1241" i="1"/>
  <c r="AC1242" i="1"/>
  <c r="AD1242" i="1"/>
  <c r="AE1242" i="1"/>
  <c r="AC1243" i="1"/>
  <c r="AD1243" i="1"/>
  <c r="AE1243" i="1"/>
  <c r="AC1244" i="1"/>
  <c r="AD1244" i="1"/>
  <c r="AE1244" i="1"/>
  <c r="AC1245" i="1"/>
  <c r="AD1245" i="1"/>
  <c r="AE1245" i="1"/>
  <c r="AC1246" i="1"/>
  <c r="AD1246" i="1"/>
  <c r="AE1246" i="1"/>
  <c r="AC1247" i="1"/>
  <c r="AD1247" i="1"/>
  <c r="AE1247" i="1"/>
  <c r="AC1248" i="1"/>
  <c r="AD1248" i="1"/>
  <c r="AE1248" i="1"/>
  <c r="AC1249" i="1"/>
  <c r="AD1249" i="1"/>
  <c r="AE1249" i="1"/>
  <c r="AC1250" i="1"/>
  <c r="AD1250" i="1"/>
  <c r="AE1250" i="1"/>
  <c r="AC1251" i="1"/>
  <c r="AD1251" i="1"/>
  <c r="AE1251" i="1"/>
  <c r="AC1252" i="1"/>
  <c r="AD1252" i="1"/>
  <c r="AE1252" i="1"/>
  <c r="AC1253" i="1"/>
  <c r="AD1253" i="1"/>
  <c r="AE1253" i="1"/>
  <c r="AC1254" i="1"/>
  <c r="AD1254" i="1"/>
  <c r="AE1254" i="1"/>
  <c r="AC1255" i="1"/>
  <c r="AD1255" i="1"/>
  <c r="AE1255" i="1"/>
  <c r="AC1256" i="1"/>
  <c r="AD1256" i="1"/>
  <c r="AE1256" i="1"/>
  <c r="AC1257" i="1"/>
  <c r="AD1257" i="1"/>
  <c r="AE1257" i="1"/>
  <c r="AC1258" i="1"/>
  <c r="AD1258" i="1"/>
  <c r="AE1258" i="1"/>
  <c r="AC1259" i="1"/>
  <c r="AD1259" i="1"/>
  <c r="AE1259" i="1"/>
  <c r="AC1260" i="1"/>
  <c r="AD1260" i="1"/>
  <c r="AE1260" i="1"/>
  <c r="AC1261" i="1"/>
  <c r="AD1261" i="1"/>
  <c r="AE1261" i="1"/>
  <c r="AC1262" i="1"/>
  <c r="AD1262" i="1"/>
  <c r="AE1262" i="1"/>
  <c r="AC1263" i="1"/>
  <c r="AD1263" i="1"/>
  <c r="AE1263" i="1"/>
  <c r="AC1264" i="1"/>
  <c r="AD1264" i="1"/>
  <c r="AE1264" i="1"/>
  <c r="AC1265" i="1"/>
  <c r="AD1265" i="1"/>
  <c r="AE1265" i="1"/>
  <c r="AC1266" i="1"/>
  <c r="AD1266" i="1"/>
  <c r="AE1266" i="1"/>
  <c r="AC1267" i="1"/>
  <c r="AD1267" i="1"/>
  <c r="AE1267" i="1"/>
  <c r="AC1268" i="1"/>
  <c r="AD1268" i="1"/>
  <c r="AE1268" i="1"/>
  <c r="AC1269" i="1"/>
  <c r="AD1269" i="1"/>
  <c r="AE1269" i="1"/>
  <c r="AC1270" i="1"/>
  <c r="AD1270" i="1"/>
  <c r="AE1270" i="1"/>
  <c r="AC1271" i="1"/>
  <c r="AD1271" i="1"/>
  <c r="AE1271" i="1"/>
  <c r="AC1272" i="1"/>
  <c r="AD1272" i="1"/>
  <c r="AE1272" i="1"/>
  <c r="AC1273" i="1"/>
  <c r="AD1273" i="1"/>
  <c r="AE1273" i="1"/>
  <c r="AC1274" i="1"/>
  <c r="AD1274" i="1"/>
  <c r="AE1274" i="1"/>
  <c r="AC1275" i="1"/>
  <c r="AD1275" i="1"/>
  <c r="AE1275" i="1"/>
  <c r="AC1276" i="1"/>
  <c r="AD1276" i="1"/>
  <c r="AE1276" i="1"/>
  <c r="AC1277" i="1"/>
  <c r="AD1277" i="1"/>
  <c r="AE1277" i="1"/>
  <c r="AC1278" i="1"/>
  <c r="AD1278" i="1"/>
  <c r="AE1278" i="1"/>
  <c r="AC1279" i="1"/>
  <c r="AD1279" i="1"/>
  <c r="AE1279" i="1"/>
  <c r="AC1280" i="1"/>
  <c r="AD1280" i="1"/>
  <c r="AE1280" i="1"/>
  <c r="AC1281" i="1"/>
  <c r="AD1281" i="1"/>
  <c r="AE1281" i="1"/>
  <c r="AC1282" i="1"/>
  <c r="AD1282" i="1"/>
  <c r="AE1282" i="1"/>
  <c r="AC1283" i="1"/>
  <c r="AD1283" i="1"/>
  <c r="AE1283" i="1"/>
  <c r="AC1284" i="1"/>
  <c r="AD1284" i="1"/>
  <c r="AE1284" i="1"/>
  <c r="AC1285" i="1"/>
  <c r="AD1285" i="1"/>
  <c r="AE1285" i="1"/>
  <c r="AC1286" i="1"/>
  <c r="AD1286" i="1"/>
  <c r="AE1286" i="1"/>
  <c r="AC1287" i="1"/>
  <c r="AD1287" i="1"/>
  <c r="AE1287" i="1"/>
  <c r="AC1288" i="1"/>
  <c r="AD1288" i="1"/>
  <c r="AE1288" i="1"/>
  <c r="AC1289" i="1"/>
  <c r="AD1289" i="1"/>
  <c r="AE1289" i="1"/>
  <c r="AC1290" i="1"/>
  <c r="AD1290" i="1"/>
  <c r="AE1290" i="1"/>
  <c r="AC1291" i="1"/>
  <c r="AD1291" i="1"/>
  <c r="AE1291" i="1"/>
  <c r="AC1292" i="1"/>
  <c r="AD1292" i="1"/>
  <c r="AE1292" i="1"/>
  <c r="AC1293" i="1"/>
  <c r="AD1293" i="1"/>
  <c r="AE1293" i="1"/>
  <c r="AC1294" i="1"/>
  <c r="AD1294" i="1"/>
  <c r="AE1294" i="1"/>
  <c r="AC1295" i="1"/>
  <c r="AD1295" i="1"/>
  <c r="AE1295" i="1"/>
  <c r="AC1296" i="1"/>
  <c r="AD1296" i="1"/>
  <c r="AE1296" i="1"/>
  <c r="AC1297" i="1"/>
  <c r="AD1297" i="1"/>
  <c r="AE1297" i="1"/>
  <c r="AC1298" i="1"/>
  <c r="AD1298" i="1"/>
  <c r="AE1298" i="1"/>
  <c r="AC1299" i="1"/>
  <c r="AD1299" i="1"/>
  <c r="AE1299" i="1"/>
  <c r="AC1300" i="1"/>
  <c r="AD1300" i="1"/>
  <c r="AE1300" i="1"/>
  <c r="AC1301" i="1"/>
  <c r="AD1301" i="1"/>
  <c r="AE1301" i="1"/>
  <c r="AC1302" i="1"/>
  <c r="AD1302" i="1"/>
  <c r="AE1302" i="1"/>
  <c r="AC1303" i="1"/>
  <c r="AD1303" i="1"/>
  <c r="AE1303" i="1"/>
  <c r="AC1304" i="1"/>
  <c r="AD1304" i="1"/>
  <c r="AE1304" i="1"/>
  <c r="AC1305" i="1"/>
  <c r="AD1305" i="1"/>
  <c r="AE1305" i="1"/>
  <c r="AC1306" i="1"/>
  <c r="AD1306" i="1"/>
  <c r="AE1306" i="1"/>
  <c r="AC1307" i="1"/>
  <c r="AD1307" i="1"/>
  <c r="AE1307" i="1"/>
  <c r="AC1308" i="1"/>
  <c r="AD1308" i="1"/>
  <c r="AE1308" i="1"/>
  <c r="AC1309" i="1"/>
  <c r="AD1309" i="1"/>
  <c r="AE1309" i="1"/>
  <c r="AC1310" i="1"/>
  <c r="AD1310" i="1"/>
  <c r="AE1310" i="1"/>
  <c r="AC1311" i="1"/>
  <c r="AD1311" i="1"/>
  <c r="AE1311" i="1"/>
  <c r="AC1312" i="1"/>
  <c r="AD1312" i="1"/>
  <c r="AE1312" i="1"/>
  <c r="AC1313" i="1"/>
  <c r="AD1313" i="1"/>
  <c r="AE1313" i="1"/>
  <c r="AC1314" i="1"/>
  <c r="AD1314" i="1"/>
  <c r="AE1314" i="1"/>
  <c r="AC1315" i="1"/>
  <c r="AD1315" i="1"/>
  <c r="AE1315" i="1"/>
  <c r="AC1316" i="1"/>
  <c r="AD1316" i="1"/>
  <c r="AE1316" i="1"/>
  <c r="AC1317" i="1"/>
  <c r="AD1317" i="1"/>
  <c r="AE1317" i="1"/>
  <c r="AC1318" i="1"/>
  <c r="AD1318" i="1"/>
  <c r="AE1318" i="1"/>
  <c r="AC1319" i="1"/>
  <c r="AD1319" i="1"/>
  <c r="AE1319" i="1"/>
  <c r="AC1320" i="1"/>
  <c r="AD1320" i="1"/>
  <c r="AE1320" i="1"/>
  <c r="AC1321" i="1"/>
  <c r="AD1321" i="1"/>
  <c r="AE1321" i="1"/>
  <c r="AC1322" i="1"/>
  <c r="AD1322" i="1"/>
  <c r="AE1322" i="1"/>
  <c r="AC1323" i="1"/>
  <c r="AD1323" i="1"/>
  <c r="AE1323" i="1"/>
  <c r="AC1324" i="1"/>
  <c r="AD1324" i="1"/>
  <c r="AE1324" i="1"/>
  <c r="AC1325" i="1"/>
  <c r="AD1325" i="1"/>
  <c r="AE1325" i="1"/>
  <c r="AC1326" i="1"/>
  <c r="AD1326" i="1"/>
  <c r="AE1326" i="1"/>
  <c r="AC1327" i="1"/>
  <c r="AD1327" i="1"/>
  <c r="AE1327" i="1"/>
  <c r="AC1328" i="1"/>
  <c r="AD1328" i="1"/>
  <c r="AE1328" i="1"/>
  <c r="AC1329" i="1"/>
  <c r="AD1329" i="1"/>
  <c r="AE1329" i="1"/>
  <c r="AC1330" i="1"/>
  <c r="AD1330" i="1"/>
  <c r="AE1330" i="1"/>
  <c r="AC1331" i="1"/>
  <c r="AD1331" i="1"/>
  <c r="AE1331" i="1"/>
  <c r="AC1332" i="1"/>
  <c r="AD1332" i="1"/>
  <c r="AE1332" i="1"/>
  <c r="AC1333" i="1"/>
  <c r="AD1333" i="1"/>
  <c r="AE1333" i="1"/>
  <c r="AC1334" i="1"/>
  <c r="AD1334" i="1"/>
  <c r="AE1334" i="1"/>
  <c r="AC1335" i="1"/>
  <c r="AD1335" i="1"/>
  <c r="AE1335" i="1"/>
  <c r="AC1336" i="1"/>
  <c r="AD1336" i="1"/>
  <c r="AE1336" i="1"/>
  <c r="AC1337" i="1"/>
  <c r="AD1337" i="1"/>
  <c r="AE1337" i="1"/>
  <c r="AC1338" i="1"/>
  <c r="AD1338" i="1"/>
  <c r="AE1338" i="1"/>
  <c r="AC1339" i="1"/>
  <c r="AD1339" i="1"/>
  <c r="AE1339" i="1"/>
  <c r="AC1340" i="1"/>
  <c r="AD1340" i="1"/>
  <c r="AE1340" i="1"/>
  <c r="AC1341" i="1"/>
  <c r="AD1341" i="1"/>
  <c r="AE1341" i="1"/>
  <c r="AC1342" i="1"/>
  <c r="AD1342" i="1"/>
  <c r="AE1342" i="1"/>
  <c r="AC1343" i="1"/>
  <c r="AD1343" i="1"/>
  <c r="AE1343" i="1"/>
  <c r="AC1344" i="1"/>
  <c r="AD1344" i="1"/>
  <c r="AE1344" i="1"/>
  <c r="AC1345" i="1"/>
  <c r="AD1345" i="1"/>
  <c r="AE1345" i="1"/>
  <c r="AC1346" i="1"/>
  <c r="AD1346" i="1"/>
  <c r="AE1346" i="1"/>
  <c r="AC1347" i="1"/>
  <c r="AD1347" i="1"/>
  <c r="AE1347" i="1"/>
  <c r="AC1348" i="1"/>
  <c r="AD1348" i="1"/>
  <c r="AE1348" i="1"/>
  <c r="AC1349" i="1"/>
  <c r="AD1349" i="1"/>
  <c r="AE1349" i="1"/>
  <c r="AC1350" i="1"/>
  <c r="AD1350" i="1"/>
  <c r="AE1350" i="1"/>
  <c r="AC1351" i="1"/>
  <c r="AD1351" i="1"/>
  <c r="AE1351" i="1"/>
  <c r="AC1352" i="1"/>
  <c r="AD1352" i="1"/>
  <c r="AE1352" i="1"/>
  <c r="AC1353" i="1"/>
  <c r="AD1353" i="1"/>
  <c r="AE1353" i="1"/>
  <c r="AC1354" i="1"/>
  <c r="AD1354" i="1"/>
  <c r="AE1354" i="1"/>
  <c r="AC1355" i="1"/>
  <c r="AD1355" i="1"/>
  <c r="AE1355" i="1"/>
  <c r="AC1356" i="1"/>
  <c r="AD1356" i="1"/>
  <c r="AE1356" i="1"/>
  <c r="AC1357" i="1"/>
  <c r="AD1357" i="1"/>
  <c r="AE1357" i="1"/>
  <c r="AC1358" i="1"/>
  <c r="AD1358" i="1"/>
  <c r="AE1358" i="1"/>
  <c r="AC1359" i="1"/>
  <c r="AD1359" i="1"/>
  <c r="AE1359" i="1"/>
  <c r="AC1360" i="1"/>
  <c r="AD1360" i="1"/>
  <c r="AE1360" i="1"/>
  <c r="AC1361" i="1"/>
  <c r="AD1361" i="1"/>
  <c r="AE1361" i="1"/>
  <c r="AC1362" i="1"/>
  <c r="AD1362" i="1"/>
  <c r="AE1362" i="1"/>
  <c r="AC1363" i="1"/>
  <c r="AD1363" i="1"/>
  <c r="AE1363" i="1"/>
  <c r="AC1364" i="1"/>
  <c r="AD1364" i="1"/>
  <c r="AE1364" i="1"/>
  <c r="AC1365" i="1"/>
  <c r="AD1365" i="1"/>
  <c r="AE1365" i="1"/>
  <c r="AC1366" i="1"/>
  <c r="AD1366" i="1"/>
  <c r="AE1366" i="1"/>
  <c r="AC1367" i="1"/>
  <c r="AD1367" i="1"/>
  <c r="AE1367" i="1"/>
  <c r="AC1368" i="1"/>
  <c r="AD1368" i="1"/>
  <c r="AE1368" i="1"/>
  <c r="AC1369" i="1"/>
  <c r="AD1369" i="1"/>
  <c r="AE1369" i="1"/>
  <c r="AC1370" i="1"/>
  <c r="AD1370" i="1"/>
  <c r="AE1370" i="1"/>
  <c r="AC1371" i="1"/>
  <c r="AD1371" i="1"/>
  <c r="AE1371" i="1"/>
  <c r="AC1372" i="1"/>
  <c r="AD1372" i="1"/>
  <c r="AE1372" i="1"/>
  <c r="AC1373" i="1"/>
  <c r="AD1373" i="1"/>
  <c r="AE1373" i="1"/>
  <c r="AC1374" i="1"/>
  <c r="AD1374" i="1"/>
  <c r="AE1374" i="1"/>
  <c r="AC1375" i="1"/>
  <c r="AD1375" i="1"/>
  <c r="AE1375" i="1"/>
  <c r="AC1376" i="1"/>
  <c r="AD1376" i="1"/>
  <c r="AE1376" i="1"/>
  <c r="AC1377" i="1"/>
  <c r="AD1377" i="1"/>
  <c r="AE1377" i="1"/>
  <c r="AC1378" i="1"/>
  <c r="AD1378" i="1"/>
  <c r="AE1378" i="1"/>
  <c r="AC1379" i="1"/>
  <c r="AD1379" i="1"/>
  <c r="AE1379" i="1"/>
  <c r="AC1380" i="1"/>
  <c r="AD1380" i="1"/>
  <c r="AE1380" i="1"/>
  <c r="AC1381" i="1"/>
  <c r="AD1381" i="1"/>
  <c r="AE1381" i="1"/>
  <c r="AC1382" i="1"/>
  <c r="AD1382" i="1"/>
  <c r="AE1382" i="1"/>
  <c r="AC1383" i="1"/>
  <c r="AD1383" i="1"/>
  <c r="AE1383" i="1"/>
  <c r="AC1384" i="1"/>
  <c r="AD1384" i="1"/>
  <c r="AE1384" i="1"/>
  <c r="AC1385" i="1"/>
  <c r="AD1385" i="1"/>
  <c r="AE1385" i="1"/>
  <c r="AC1386" i="1"/>
  <c r="AD1386" i="1"/>
  <c r="AE1386" i="1"/>
  <c r="AC1387" i="1"/>
  <c r="AD1387" i="1"/>
  <c r="AE1387" i="1"/>
  <c r="AC1388" i="1"/>
  <c r="AD1388" i="1"/>
  <c r="AE1388" i="1"/>
  <c r="AC1389" i="1"/>
  <c r="AD1389" i="1"/>
  <c r="AE1389" i="1"/>
  <c r="AC1390" i="1"/>
  <c r="AD1390" i="1"/>
  <c r="AE1390" i="1"/>
  <c r="AC1391" i="1"/>
  <c r="AD1391" i="1"/>
  <c r="AE1391" i="1"/>
  <c r="AC1392" i="1"/>
  <c r="AD1392" i="1"/>
  <c r="AE1392" i="1"/>
  <c r="AC1393" i="1"/>
  <c r="AD1393" i="1"/>
  <c r="AE1393" i="1"/>
  <c r="AC1394" i="1"/>
  <c r="AD1394" i="1"/>
  <c r="AE1394" i="1"/>
  <c r="AC1395" i="1"/>
  <c r="AD1395" i="1"/>
  <c r="AE1395" i="1"/>
  <c r="AC1396" i="1"/>
  <c r="AD1396" i="1"/>
  <c r="AE1396" i="1"/>
  <c r="AC1397" i="1"/>
  <c r="AD1397" i="1"/>
  <c r="AE1397" i="1"/>
  <c r="AC1398" i="1"/>
  <c r="AD1398" i="1"/>
  <c r="AE1398" i="1"/>
  <c r="AC1399" i="1"/>
  <c r="AD1399" i="1"/>
  <c r="AE1399" i="1"/>
  <c r="AC1400" i="1"/>
  <c r="AD1400" i="1"/>
  <c r="AE1400" i="1"/>
  <c r="AC1401" i="1"/>
  <c r="AD1401" i="1"/>
  <c r="AE1401" i="1"/>
  <c r="AC1402" i="1"/>
  <c r="AD1402" i="1"/>
  <c r="AE1402" i="1"/>
  <c r="AC1403" i="1"/>
  <c r="AD1403" i="1"/>
  <c r="AE1403" i="1"/>
  <c r="AC1404" i="1"/>
  <c r="AD1404" i="1"/>
  <c r="AE1404" i="1"/>
  <c r="AC1405" i="1"/>
  <c r="AD1405" i="1"/>
  <c r="AE1405" i="1"/>
  <c r="AC1406" i="1"/>
  <c r="AD1406" i="1"/>
  <c r="AE1406" i="1"/>
  <c r="AC1407" i="1"/>
  <c r="AD1407" i="1"/>
  <c r="AE1407" i="1"/>
  <c r="AC1408" i="1"/>
  <c r="AD1408" i="1"/>
  <c r="AE1408" i="1"/>
  <c r="AC1409" i="1"/>
  <c r="AD1409" i="1"/>
  <c r="AE1409" i="1"/>
  <c r="AC1410" i="1"/>
  <c r="AD1410" i="1"/>
  <c r="AE1410" i="1"/>
  <c r="AC1411" i="1"/>
  <c r="AD1411" i="1"/>
  <c r="AE1411" i="1"/>
  <c r="AC1412" i="1"/>
  <c r="AD1412" i="1"/>
  <c r="AE1412" i="1"/>
  <c r="AC1413" i="1"/>
  <c r="AD1413" i="1"/>
  <c r="AE1413" i="1"/>
  <c r="AC1414" i="1"/>
  <c r="AD1414" i="1"/>
  <c r="AE1414" i="1"/>
  <c r="AC1415" i="1"/>
  <c r="AD1415" i="1"/>
  <c r="AE1415" i="1"/>
  <c r="AC1416" i="1"/>
  <c r="AD1416" i="1"/>
  <c r="AE1416" i="1"/>
  <c r="AC1417" i="1"/>
  <c r="AD1417" i="1"/>
  <c r="AE1417" i="1"/>
  <c r="AC1418" i="1"/>
  <c r="AD1418" i="1"/>
  <c r="AE1418" i="1"/>
  <c r="AC1419" i="1"/>
  <c r="AD1419" i="1"/>
  <c r="AE1419" i="1"/>
  <c r="AC1420" i="1"/>
  <c r="AD1420" i="1"/>
  <c r="AE1420" i="1"/>
  <c r="AC1421" i="1"/>
  <c r="AD1421" i="1"/>
  <c r="AE1421" i="1"/>
  <c r="AC1422" i="1"/>
  <c r="AD1422" i="1"/>
  <c r="AE1422" i="1"/>
  <c r="AC1423" i="1"/>
  <c r="AD1423" i="1"/>
  <c r="AE1423" i="1"/>
  <c r="AC1424" i="1"/>
  <c r="AD1424" i="1"/>
  <c r="AE1424" i="1"/>
  <c r="AC1425" i="1"/>
  <c r="AD1425" i="1"/>
  <c r="AE1425" i="1"/>
  <c r="AC1426" i="1"/>
  <c r="AD1426" i="1"/>
  <c r="AE1426" i="1"/>
  <c r="AC1427" i="1"/>
  <c r="AD1427" i="1"/>
  <c r="AE1427" i="1"/>
  <c r="AC1428" i="1"/>
  <c r="AD1428" i="1"/>
  <c r="AE1428" i="1"/>
  <c r="AC1429" i="1"/>
  <c r="AD1429" i="1"/>
  <c r="AE1429" i="1"/>
  <c r="AC1430" i="1"/>
  <c r="AD1430" i="1"/>
  <c r="AE1430" i="1"/>
  <c r="AC1431" i="1"/>
  <c r="AD1431" i="1"/>
  <c r="AE1431" i="1"/>
  <c r="AC1432" i="1"/>
  <c r="AD1432" i="1"/>
  <c r="AE1432" i="1"/>
  <c r="AC1433" i="1"/>
  <c r="AD1433" i="1"/>
  <c r="AE1433" i="1"/>
  <c r="AC1434" i="1"/>
  <c r="AD1434" i="1"/>
  <c r="AE1434" i="1"/>
  <c r="AC1435" i="1"/>
  <c r="AD1435" i="1"/>
  <c r="AE1435" i="1"/>
  <c r="AC1436" i="1"/>
  <c r="AD1436" i="1"/>
  <c r="AE1436" i="1"/>
  <c r="AC1437" i="1"/>
  <c r="AD1437" i="1"/>
  <c r="AE1437" i="1"/>
  <c r="AC1438" i="1"/>
  <c r="AD1438" i="1"/>
  <c r="AE1438" i="1"/>
  <c r="AC1439" i="1"/>
  <c r="AD1439" i="1"/>
  <c r="AE1439" i="1"/>
  <c r="AC1440" i="1"/>
  <c r="AD1440" i="1"/>
  <c r="AE1440" i="1"/>
  <c r="AC1441" i="1"/>
  <c r="AD1441" i="1"/>
  <c r="AE1441" i="1"/>
  <c r="AC1442" i="1"/>
  <c r="AD1442" i="1"/>
  <c r="AE1442" i="1"/>
  <c r="AC1443" i="1"/>
  <c r="AD1443" i="1"/>
  <c r="AE1443" i="1"/>
  <c r="AC1444" i="1"/>
  <c r="AD1444" i="1"/>
  <c r="AE1444" i="1"/>
  <c r="AC1445" i="1"/>
  <c r="AD1445" i="1"/>
  <c r="AE1445" i="1"/>
  <c r="AC1446" i="1"/>
  <c r="AD1446" i="1"/>
  <c r="AE1446" i="1"/>
  <c r="AC1447" i="1"/>
  <c r="AD1447" i="1"/>
  <c r="AE1447" i="1"/>
  <c r="AC1448" i="1"/>
  <c r="AD1448" i="1"/>
  <c r="AE1448" i="1"/>
  <c r="AC1449" i="1"/>
  <c r="AD1449" i="1"/>
  <c r="AE1449" i="1"/>
  <c r="AC1450" i="1"/>
  <c r="AD1450" i="1"/>
  <c r="AE1450" i="1"/>
  <c r="AC1451" i="1"/>
  <c r="AD1451" i="1"/>
  <c r="AE1451" i="1"/>
  <c r="AC1452" i="1"/>
  <c r="AD1452" i="1"/>
  <c r="AE1452" i="1"/>
  <c r="AC1453" i="1"/>
  <c r="AD1453" i="1"/>
  <c r="AE1453" i="1"/>
  <c r="AC1454" i="1"/>
  <c r="AD1454" i="1"/>
  <c r="AE1454" i="1"/>
  <c r="AC1455" i="1"/>
  <c r="AD1455" i="1"/>
  <c r="AE1455" i="1"/>
  <c r="AC1456" i="1"/>
  <c r="AD1456" i="1"/>
  <c r="AE1456" i="1"/>
  <c r="AC1457" i="1"/>
  <c r="AD1457" i="1"/>
  <c r="AE1457" i="1"/>
  <c r="AC1458" i="1"/>
  <c r="AD1458" i="1"/>
  <c r="AE1458" i="1"/>
  <c r="AC1459" i="1"/>
  <c r="AD1459" i="1"/>
  <c r="AE1459" i="1"/>
  <c r="AC1460" i="1"/>
  <c r="AD1460" i="1"/>
  <c r="AE1460" i="1"/>
  <c r="AC1461" i="1"/>
  <c r="AD1461" i="1"/>
  <c r="AE1461" i="1"/>
  <c r="AC1462" i="1"/>
  <c r="AD1462" i="1"/>
  <c r="AE1462" i="1"/>
  <c r="AC1463" i="1"/>
  <c r="AD1463" i="1"/>
  <c r="AE1463" i="1"/>
  <c r="AC1464" i="1"/>
  <c r="AD1464" i="1"/>
  <c r="AE1464" i="1"/>
  <c r="AC1465" i="1"/>
  <c r="AD1465" i="1"/>
  <c r="AE1465" i="1"/>
  <c r="AC1466" i="1"/>
  <c r="AD1466" i="1"/>
  <c r="AE1466" i="1"/>
  <c r="AC1467" i="1"/>
  <c r="AD1467" i="1"/>
  <c r="AE1467" i="1"/>
  <c r="AC1468" i="1"/>
  <c r="AD1468" i="1"/>
  <c r="AE1468" i="1"/>
  <c r="AC1469" i="1"/>
  <c r="AD1469" i="1"/>
  <c r="AE1469" i="1"/>
  <c r="AC1470" i="1"/>
  <c r="AD1470" i="1"/>
  <c r="AE1470" i="1"/>
  <c r="AC1471" i="1"/>
  <c r="AD1471" i="1"/>
  <c r="AE1471" i="1"/>
  <c r="AC1472" i="1"/>
  <c r="AD1472" i="1"/>
  <c r="AE1472" i="1"/>
  <c r="AC1473" i="1"/>
  <c r="AD1473" i="1"/>
  <c r="AE1473" i="1"/>
  <c r="AC1474" i="1"/>
  <c r="AD1474" i="1"/>
  <c r="AE1474" i="1"/>
  <c r="AC1475" i="1"/>
  <c r="AD1475" i="1"/>
  <c r="AE1475" i="1"/>
  <c r="AC1476" i="1"/>
  <c r="AD1476" i="1"/>
  <c r="AE1476" i="1"/>
  <c r="AC1477" i="1"/>
  <c r="AD1477" i="1"/>
  <c r="AE1477" i="1"/>
  <c r="AC1478" i="1"/>
  <c r="AD1478" i="1"/>
  <c r="AE1478" i="1"/>
  <c r="AC1479" i="1"/>
  <c r="AD1479" i="1"/>
  <c r="AE1479" i="1"/>
  <c r="AC1480" i="1"/>
  <c r="AD1480" i="1"/>
  <c r="AE1480" i="1"/>
  <c r="AC1481" i="1"/>
  <c r="AD1481" i="1"/>
  <c r="AE1481" i="1"/>
  <c r="AC1482" i="1"/>
  <c r="AD1482" i="1"/>
  <c r="AE1482" i="1"/>
  <c r="AC1483" i="1"/>
  <c r="AD1483" i="1"/>
  <c r="AE1483" i="1"/>
  <c r="AC1484" i="1"/>
  <c r="AD1484" i="1"/>
  <c r="AE1484" i="1"/>
  <c r="AC1485" i="1"/>
  <c r="AD1485" i="1"/>
  <c r="AE1485" i="1"/>
  <c r="AC1486" i="1"/>
  <c r="AD1486" i="1"/>
  <c r="AE1486" i="1"/>
  <c r="AC1487" i="1"/>
  <c r="AD1487" i="1"/>
  <c r="AE1487" i="1"/>
  <c r="AC1488" i="1"/>
  <c r="AD1488" i="1"/>
  <c r="AE1488" i="1"/>
  <c r="AC1489" i="1"/>
  <c r="AD1489" i="1"/>
  <c r="AE1489" i="1"/>
  <c r="AC1490" i="1"/>
  <c r="AD1490" i="1"/>
  <c r="AE1490" i="1"/>
  <c r="AC1491" i="1"/>
  <c r="AD1491" i="1"/>
  <c r="AE1491" i="1"/>
  <c r="AC1492" i="1"/>
  <c r="AD1492" i="1"/>
  <c r="AE1492" i="1"/>
  <c r="AC1493" i="1"/>
  <c r="AD1493" i="1"/>
  <c r="AE1493" i="1"/>
  <c r="AC1494" i="1"/>
  <c r="AD1494" i="1"/>
  <c r="AE1494" i="1"/>
  <c r="AC1495" i="1"/>
  <c r="AD1495" i="1"/>
  <c r="AE1495" i="1"/>
  <c r="AC1496" i="1"/>
  <c r="AD1496" i="1"/>
  <c r="AE1496" i="1"/>
  <c r="AC1497" i="1"/>
  <c r="AD1497" i="1"/>
  <c r="AE1497" i="1"/>
  <c r="AC1498" i="1"/>
  <c r="AD1498" i="1"/>
  <c r="AE1498" i="1"/>
  <c r="AC1499" i="1"/>
  <c r="AD1499" i="1"/>
  <c r="AE1499" i="1"/>
  <c r="AC1500" i="1"/>
  <c r="AD1500" i="1"/>
  <c r="AE1500" i="1"/>
  <c r="AC1501" i="1"/>
  <c r="AD1501" i="1"/>
  <c r="AE1501" i="1"/>
  <c r="AC1502" i="1"/>
  <c r="AD1502" i="1"/>
  <c r="AE1502" i="1"/>
  <c r="AC1503" i="1"/>
  <c r="AD1503" i="1"/>
  <c r="AE1503" i="1"/>
  <c r="AC1504" i="1"/>
  <c r="AD1504" i="1"/>
  <c r="AE1504" i="1"/>
  <c r="AC1505" i="1"/>
  <c r="AD1505" i="1"/>
  <c r="AE1505" i="1"/>
  <c r="AC1506" i="1"/>
  <c r="AD1506" i="1"/>
  <c r="AE1506" i="1"/>
  <c r="AC1507" i="1"/>
  <c r="AD1507" i="1"/>
  <c r="AE1507" i="1"/>
  <c r="AC1508" i="1"/>
  <c r="AD1508" i="1"/>
  <c r="AE1508" i="1"/>
  <c r="AC1509" i="1"/>
  <c r="AD1509" i="1"/>
  <c r="AE1509" i="1"/>
  <c r="AC1510" i="1"/>
  <c r="AD1510" i="1"/>
  <c r="AE1510" i="1"/>
  <c r="AC1511" i="1"/>
  <c r="AD1511" i="1"/>
  <c r="AE1511" i="1"/>
  <c r="AC1512" i="1"/>
  <c r="AD1512" i="1"/>
  <c r="AE1512" i="1"/>
  <c r="AC1513" i="1"/>
  <c r="AD1513" i="1"/>
  <c r="AE1513" i="1"/>
  <c r="AC1514" i="1"/>
  <c r="AD1514" i="1"/>
  <c r="AE1514" i="1"/>
  <c r="AC1515" i="1"/>
  <c r="AD1515" i="1"/>
  <c r="AE1515" i="1"/>
  <c r="AC1516" i="1"/>
  <c r="AD1516" i="1"/>
  <c r="AE1516" i="1"/>
  <c r="AC1517" i="1"/>
  <c r="AD1517" i="1"/>
  <c r="AE1517" i="1"/>
  <c r="AC1518" i="1"/>
  <c r="AD1518" i="1"/>
  <c r="AE1518" i="1"/>
  <c r="AC1519" i="1"/>
  <c r="AD1519" i="1"/>
  <c r="AE1519" i="1"/>
  <c r="AC1520" i="1"/>
  <c r="AD1520" i="1"/>
  <c r="AE1520" i="1"/>
  <c r="AC1521" i="1"/>
  <c r="AD1521" i="1"/>
  <c r="AE1521" i="1"/>
  <c r="AC1522" i="1"/>
  <c r="AD1522" i="1"/>
  <c r="AE1522" i="1"/>
  <c r="AC1523" i="1"/>
  <c r="AD1523" i="1"/>
  <c r="AE1523" i="1"/>
  <c r="AC1524" i="1"/>
  <c r="AD1524" i="1"/>
  <c r="AE1524" i="1"/>
  <c r="AC1525" i="1"/>
  <c r="AD1525" i="1"/>
  <c r="AE1525" i="1"/>
  <c r="AC1526" i="1"/>
  <c r="AD1526" i="1"/>
  <c r="AE1526" i="1"/>
  <c r="AC1527" i="1"/>
  <c r="AD1527" i="1"/>
  <c r="AE1527" i="1"/>
  <c r="AC1528" i="1"/>
  <c r="AD1528" i="1"/>
  <c r="AE1528" i="1"/>
  <c r="AC1529" i="1"/>
  <c r="AD1529" i="1"/>
  <c r="AE1529" i="1"/>
  <c r="AC1530" i="1"/>
  <c r="AD1530" i="1"/>
  <c r="AE1530" i="1"/>
  <c r="AC1531" i="1"/>
  <c r="AD1531" i="1"/>
  <c r="AE1531" i="1"/>
  <c r="AC1532" i="1"/>
  <c r="AD1532" i="1"/>
  <c r="AE1532" i="1"/>
  <c r="AC1533" i="1"/>
  <c r="AD1533" i="1"/>
  <c r="AE1533" i="1"/>
  <c r="AC1534" i="1"/>
  <c r="AD1534" i="1"/>
  <c r="AE1534" i="1"/>
  <c r="AC1535" i="1"/>
  <c r="AD1535" i="1"/>
  <c r="AE1535" i="1"/>
  <c r="AC1536" i="1"/>
  <c r="AD1536" i="1"/>
  <c r="AE1536" i="1"/>
  <c r="AC1537" i="1"/>
  <c r="AD1537" i="1"/>
  <c r="AE1537" i="1"/>
  <c r="AC1538" i="1"/>
  <c r="AD1538" i="1"/>
  <c r="AE1538" i="1"/>
  <c r="AC1539" i="1"/>
  <c r="AD1539" i="1"/>
  <c r="AE1539" i="1"/>
  <c r="AC1540" i="1"/>
  <c r="AD1540" i="1"/>
  <c r="AE1540" i="1"/>
  <c r="AC1541" i="1"/>
  <c r="AD1541" i="1"/>
  <c r="AE1541" i="1"/>
  <c r="AC1542" i="1"/>
  <c r="AD1542" i="1"/>
  <c r="AE1542" i="1"/>
  <c r="AC1543" i="1"/>
  <c r="AD1543" i="1"/>
  <c r="AE1543" i="1"/>
  <c r="AC1544" i="1"/>
  <c r="AD1544" i="1"/>
  <c r="AE1544" i="1"/>
  <c r="AC1545" i="1"/>
  <c r="AD1545" i="1"/>
  <c r="AE1545" i="1"/>
  <c r="AC1546" i="1"/>
  <c r="AD1546" i="1"/>
  <c r="AE1546" i="1"/>
  <c r="AC1547" i="1"/>
  <c r="AD1547" i="1"/>
  <c r="AE1547" i="1"/>
  <c r="AC1548" i="1"/>
  <c r="AD1548" i="1"/>
  <c r="AE1548" i="1"/>
  <c r="AC1549" i="1"/>
  <c r="AD1549" i="1"/>
  <c r="AE1549" i="1"/>
  <c r="AC1550" i="1"/>
  <c r="AD1550" i="1"/>
  <c r="AE1550" i="1"/>
  <c r="AC1551" i="1"/>
  <c r="AD1551" i="1"/>
  <c r="AE1551" i="1"/>
  <c r="AC1552" i="1"/>
  <c r="AD1552" i="1"/>
  <c r="AE1552" i="1"/>
  <c r="AC1553" i="1"/>
  <c r="AD1553" i="1"/>
  <c r="AE1553" i="1"/>
  <c r="AC1554" i="1"/>
  <c r="AD1554" i="1"/>
  <c r="AE1554" i="1"/>
  <c r="AC1555" i="1"/>
  <c r="AD1555" i="1"/>
  <c r="AE1555" i="1"/>
  <c r="AC1556" i="1"/>
  <c r="AD1556" i="1"/>
  <c r="AE1556" i="1"/>
  <c r="AC1557" i="1"/>
  <c r="AD1557" i="1"/>
  <c r="AE1557" i="1"/>
  <c r="AC1558" i="1"/>
  <c r="AD1558" i="1"/>
  <c r="AE1558" i="1"/>
  <c r="AC1559" i="1"/>
  <c r="AD1559" i="1"/>
  <c r="AE1559" i="1"/>
  <c r="AC1560" i="1"/>
  <c r="AD1560" i="1"/>
  <c r="AE1560" i="1"/>
  <c r="AC1561" i="1"/>
  <c r="AD1561" i="1"/>
  <c r="AE1561" i="1"/>
  <c r="AC1562" i="1"/>
  <c r="AD1562" i="1"/>
  <c r="AE1562" i="1"/>
  <c r="AC1563" i="1"/>
  <c r="AD1563" i="1"/>
  <c r="AE1563" i="1"/>
  <c r="AC1564" i="1"/>
  <c r="AD1564" i="1"/>
  <c r="AE1564" i="1"/>
  <c r="AC1565" i="1"/>
  <c r="AD1565" i="1"/>
  <c r="AE1565" i="1"/>
  <c r="AC1566" i="1"/>
  <c r="AD1566" i="1"/>
  <c r="AE1566" i="1"/>
  <c r="AC1567" i="1"/>
  <c r="AD1567" i="1"/>
  <c r="AE1567" i="1"/>
  <c r="AC1568" i="1"/>
  <c r="AD1568" i="1"/>
  <c r="AE1568" i="1"/>
  <c r="AC1569" i="1"/>
  <c r="AD1569" i="1"/>
  <c r="AE1569" i="1"/>
  <c r="AC1570" i="1"/>
  <c r="AD1570" i="1"/>
  <c r="AE1570" i="1"/>
  <c r="AC1571" i="1"/>
  <c r="AD1571" i="1"/>
  <c r="AE1571" i="1"/>
  <c r="AC1572" i="1"/>
  <c r="AD1572" i="1"/>
  <c r="AE1572" i="1"/>
  <c r="AC1573" i="1"/>
  <c r="AD1573" i="1"/>
  <c r="AE1573" i="1"/>
  <c r="AC1574" i="1"/>
  <c r="AD1574" i="1"/>
  <c r="AE1574" i="1"/>
  <c r="AC1575" i="1"/>
  <c r="AD1575" i="1"/>
  <c r="AE1575" i="1"/>
  <c r="AC1576" i="1"/>
  <c r="AD1576" i="1"/>
  <c r="AE1576" i="1"/>
  <c r="AC1577" i="1"/>
  <c r="AD1577" i="1"/>
  <c r="AE1577" i="1"/>
  <c r="AC1578" i="1"/>
  <c r="AD1578" i="1"/>
  <c r="AE1578" i="1"/>
  <c r="AC1579" i="1"/>
  <c r="AD1579" i="1"/>
  <c r="AE1579" i="1"/>
  <c r="AC1580" i="1"/>
  <c r="AD1580" i="1"/>
  <c r="AE1580" i="1"/>
  <c r="AC1581" i="1"/>
  <c r="AD1581" i="1"/>
  <c r="AE1581" i="1"/>
  <c r="AC1582" i="1"/>
  <c r="AD1582" i="1"/>
  <c r="AE1582" i="1"/>
  <c r="AC1583" i="1"/>
  <c r="AD1583" i="1"/>
  <c r="AE1583" i="1"/>
  <c r="AC1584" i="1"/>
  <c r="AD1584" i="1"/>
  <c r="AE1584" i="1"/>
  <c r="AC1585" i="1"/>
  <c r="AD1585" i="1"/>
  <c r="AE1585" i="1"/>
  <c r="AC1586" i="1"/>
  <c r="AD1586" i="1"/>
  <c r="AE1586" i="1"/>
  <c r="AC1587" i="1"/>
  <c r="AD1587" i="1"/>
  <c r="AE1587" i="1"/>
  <c r="AC1588" i="1"/>
  <c r="AD1588" i="1"/>
  <c r="AE1588" i="1"/>
  <c r="AC1589" i="1"/>
  <c r="AD1589" i="1"/>
  <c r="AE1589" i="1"/>
  <c r="AC1590" i="1"/>
  <c r="AD1590" i="1"/>
  <c r="AE1590" i="1"/>
  <c r="AC1591" i="1"/>
  <c r="AD1591" i="1"/>
  <c r="AE1591" i="1"/>
  <c r="AC1592" i="1"/>
  <c r="AD1592" i="1"/>
  <c r="AE1592" i="1"/>
  <c r="AC1593" i="1"/>
  <c r="AD1593" i="1"/>
  <c r="AE1593" i="1"/>
  <c r="AC1594" i="1"/>
  <c r="AD1594" i="1"/>
  <c r="AE1594" i="1"/>
  <c r="AC1595" i="1"/>
  <c r="AD1595" i="1"/>
  <c r="AE1595" i="1"/>
  <c r="AC1596" i="1"/>
  <c r="AD1596" i="1"/>
  <c r="AE1596" i="1"/>
  <c r="AC1597" i="1"/>
  <c r="AD1597" i="1"/>
  <c r="AE1597" i="1"/>
  <c r="AC1598" i="1"/>
  <c r="AD1598" i="1"/>
  <c r="AE1598" i="1"/>
  <c r="AC1599" i="1"/>
  <c r="AD1599" i="1"/>
  <c r="AE1599" i="1"/>
  <c r="AC1600" i="1"/>
  <c r="AD1600" i="1"/>
  <c r="AE1600" i="1"/>
  <c r="AC1601" i="1"/>
  <c r="AD1601" i="1"/>
  <c r="AE1601" i="1"/>
  <c r="AC1602" i="1"/>
  <c r="AD1602" i="1"/>
  <c r="AE1602" i="1"/>
  <c r="AC1603" i="1"/>
  <c r="AD1603" i="1"/>
  <c r="AE1603" i="1"/>
  <c r="AC1604" i="1"/>
  <c r="AD1604" i="1"/>
  <c r="AE1604" i="1"/>
  <c r="AC1605" i="1"/>
  <c r="AD1605" i="1"/>
  <c r="AE1605" i="1"/>
  <c r="AC1606" i="1"/>
  <c r="AD1606" i="1"/>
  <c r="AE1606" i="1"/>
  <c r="AC1607" i="1"/>
  <c r="AD1607" i="1"/>
  <c r="AE1607" i="1"/>
  <c r="AC1608" i="1"/>
  <c r="AD1608" i="1"/>
  <c r="AE1608" i="1"/>
  <c r="AC1609" i="1"/>
  <c r="AD1609" i="1"/>
  <c r="AE1609" i="1"/>
  <c r="AC1610" i="1"/>
  <c r="AD1610" i="1"/>
  <c r="AE1610" i="1"/>
  <c r="AC1611" i="1"/>
  <c r="AD1611" i="1"/>
  <c r="AE1611" i="1"/>
  <c r="AC1612" i="1"/>
  <c r="AD1612" i="1"/>
  <c r="AE1612" i="1"/>
  <c r="AC1613" i="1"/>
  <c r="AD1613" i="1"/>
  <c r="AE1613" i="1"/>
  <c r="AC1614" i="1"/>
  <c r="AD1614" i="1"/>
  <c r="AE1614" i="1"/>
  <c r="AC1615" i="1"/>
  <c r="AD1615" i="1"/>
  <c r="AE1615" i="1"/>
  <c r="AC1616" i="1"/>
  <c r="AD1616" i="1"/>
  <c r="AE1616" i="1"/>
  <c r="AC1617" i="1"/>
  <c r="AD1617" i="1"/>
  <c r="AE1617" i="1"/>
  <c r="AC1618" i="1"/>
  <c r="AD1618" i="1"/>
  <c r="AE1618" i="1"/>
  <c r="AC1619" i="1"/>
  <c r="AD1619" i="1"/>
  <c r="AE1619" i="1"/>
  <c r="AC1620" i="1"/>
  <c r="AD1620" i="1"/>
  <c r="AE1620" i="1"/>
  <c r="AC1621" i="1"/>
  <c r="AD1621" i="1"/>
  <c r="AE1621" i="1"/>
  <c r="AC1622" i="1"/>
  <c r="AD1622" i="1"/>
  <c r="AE1622" i="1"/>
  <c r="AC1623" i="1"/>
  <c r="AD1623" i="1"/>
  <c r="AE1623" i="1"/>
  <c r="AC1624" i="1"/>
  <c r="AD1624" i="1"/>
  <c r="AE1624" i="1"/>
  <c r="AC1625" i="1"/>
  <c r="AD1625" i="1"/>
  <c r="AE1625" i="1"/>
  <c r="AC1626" i="1"/>
  <c r="AD1626" i="1"/>
  <c r="AE1626" i="1"/>
  <c r="AC1627" i="1"/>
  <c r="AD1627" i="1"/>
  <c r="AE1627" i="1"/>
  <c r="AC1628" i="1"/>
  <c r="AD1628" i="1"/>
  <c r="AE1628" i="1"/>
  <c r="AC1629" i="1"/>
  <c r="AD1629" i="1"/>
  <c r="AE1629" i="1"/>
  <c r="AC1630" i="1"/>
  <c r="AD1630" i="1"/>
  <c r="AE1630" i="1"/>
  <c r="AC1631" i="1"/>
  <c r="AD1631" i="1"/>
  <c r="AE1631" i="1"/>
  <c r="AC1632" i="1"/>
  <c r="AD1632" i="1"/>
  <c r="AE1632" i="1"/>
  <c r="AC1633" i="1"/>
  <c r="AD1633" i="1"/>
  <c r="AE1633" i="1"/>
  <c r="AC1634" i="1"/>
  <c r="AD1634" i="1"/>
  <c r="AE1634" i="1"/>
  <c r="AC1635" i="1"/>
  <c r="AD1635" i="1"/>
  <c r="AE1635" i="1"/>
  <c r="AC1636" i="1"/>
  <c r="AD1636" i="1"/>
  <c r="AE1636" i="1"/>
  <c r="AC1637" i="1"/>
  <c r="AD1637" i="1"/>
  <c r="AE1637" i="1"/>
  <c r="AC1638" i="1"/>
  <c r="AD1638" i="1"/>
  <c r="AE1638" i="1"/>
  <c r="AC1639" i="1"/>
  <c r="AD1639" i="1"/>
  <c r="AE1639" i="1"/>
  <c r="AC1640" i="1"/>
  <c r="AD1640" i="1"/>
  <c r="AE1640" i="1"/>
  <c r="AC1641" i="1"/>
  <c r="AD1641" i="1"/>
  <c r="AE1641" i="1"/>
  <c r="AC1642" i="1"/>
  <c r="AD1642" i="1"/>
  <c r="AE1642" i="1"/>
  <c r="AC1643" i="1"/>
  <c r="AD1643" i="1"/>
  <c r="AE1643" i="1"/>
  <c r="AC1644" i="1"/>
  <c r="AD1644" i="1"/>
  <c r="AE1644" i="1"/>
  <c r="AC1645" i="1"/>
  <c r="AD1645" i="1"/>
  <c r="AE1645" i="1"/>
  <c r="AC1646" i="1"/>
  <c r="AD1646" i="1"/>
  <c r="AE1646" i="1"/>
  <c r="AC1647" i="1"/>
  <c r="AD1647" i="1"/>
  <c r="AE1647" i="1"/>
  <c r="AC1648" i="1"/>
  <c r="AD1648" i="1"/>
  <c r="AE1648" i="1"/>
  <c r="AC1649" i="1"/>
  <c r="AD1649" i="1"/>
  <c r="AE1649" i="1"/>
  <c r="AC1650" i="1"/>
  <c r="AD1650" i="1"/>
  <c r="AE1650" i="1"/>
  <c r="AC1651" i="1"/>
  <c r="AD1651" i="1"/>
  <c r="AE1651" i="1"/>
  <c r="AC1652" i="1"/>
  <c r="AD1652" i="1"/>
  <c r="AE1652" i="1"/>
  <c r="AC1653" i="1"/>
  <c r="AD1653" i="1"/>
  <c r="AE1653" i="1"/>
  <c r="AC1654" i="1"/>
  <c r="AD1654" i="1"/>
  <c r="AE1654" i="1"/>
  <c r="AC1655" i="1"/>
  <c r="AD1655" i="1"/>
  <c r="AE1655" i="1"/>
  <c r="AC1656" i="1"/>
  <c r="AD1656" i="1"/>
  <c r="AE1656" i="1"/>
  <c r="AC1657" i="1"/>
  <c r="AD1657" i="1"/>
  <c r="AE1657" i="1"/>
  <c r="AC1658" i="1"/>
  <c r="AD1658" i="1"/>
  <c r="AE1658" i="1"/>
  <c r="AC1659" i="1"/>
  <c r="AD1659" i="1"/>
  <c r="AE1659" i="1"/>
  <c r="AC1660" i="1"/>
  <c r="AD1660" i="1"/>
  <c r="AE1660" i="1"/>
  <c r="AC1661" i="1"/>
  <c r="AD1661" i="1"/>
  <c r="AE1661" i="1"/>
  <c r="AC1662" i="1"/>
  <c r="AD1662" i="1"/>
  <c r="AE1662" i="1"/>
  <c r="AC1663" i="1"/>
  <c r="AD1663" i="1"/>
  <c r="AE1663" i="1"/>
  <c r="AC1664" i="1"/>
  <c r="AD1664" i="1"/>
  <c r="AE1664" i="1"/>
  <c r="AC1665" i="1"/>
  <c r="AD1665" i="1"/>
  <c r="AE1665" i="1"/>
  <c r="AC1666" i="1"/>
  <c r="AD1666" i="1"/>
  <c r="AE1666" i="1"/>
  <c r="AC1667" i="1"/>
  <c r="AD1667" i="1"/>
  <c r="AE1667" i="1"/>
  <c r="AC1668" i="1"/>
  <c r="AD1668" i="1"/>
  <c r="AE1668" i="1"/>
  <c r="AC1669" i="1"/>
  <c r="AD1669" i="1"/>
  <c r="AE1669" i="1"/>
  <c r="AC1670" i="1"/>
  <c r="AD1670" i="1"/>
  <c r="AE1670" i="1"/>
  <c r="AC1671" i="1"/>
  <c r="AD1671" i="1"/>
  <c r="AE1671" i="1"/>
  <c r="AC1672" i="1"/>
  <c r="AD1672" i="1"/>
  <c r="AE1672" i="1"/>
  <c r="AC1673" i="1"/>
  <c r="AD1673" i="1"/>
  <c r="AE1673" i="1"/>
  <c r="AC1674" i="1"/>
  <c r="AD1674" i="1"/>
  <c r="AE1674" i="1"/>
  <c r="AC1675" i="1"/>
  <c r="AD1675" i="1"/>
  <c r="AE1675" i="1"/>
  <c r="AC1676" i="1"/>
  <c r="AD1676" i="1"/>
  <c r="AE1676" i="1"/>
  <c r="AC1677" i="1"/>
  <c r="AD1677" i="1"/>
  <c r="AE1677" i="1"/>
  <c r="AC1678" i="1"/>
  <c r="AD1678" i="1"/>
  <c r="AE1678" i="1"/>
  <c r="AC1679" i="1"/>
  <c r="AD1679" i="1"/>
  <c r="AE1679" i="1"/>
  <c r="AC1680" i="1"/>
  <c r="AD1680" i="1"/>
  <c r="AE1680" i="1"/>
  <c r="AC1681" i="1"/>
  <c r="AD1681" i="1"/>
  <c r="AE1681" i="1"/>
  <c r="AC1682" i="1"/>
  <c r="AD1682" i="1"/>
  <c r="AE1682" i="1"/>
  <c r="AC1683" i="1"/>
  <c r="AD1683" i="1"/>
  <c r="AE1683" i="1"/>
  <c r="AC1684" i="1"/>
  <c r="AD1684" i="1"/>
  <c r="AE1684" i="1"/>
  <c r="AC1685" i="1"/>
  <c r="AD1685" i="1"/>
  <c r="AE1685" i="1"/>
  <c r="AC1686" i="1"/>
  <c r="AD1686" i="1"/>
  <c r="AE1686" i="1"/>
  <c r="AC1687" i="1"/>
  <c r="AD1687" i="1"/>
  <c r="AE1687" i="1"/>
  <c r="AC1688" i="1"/>
  <c r="AD1688" i="1"/>
  <c r="AE1688" i="1"/>
  <c r="AC1689" i="1"/>
  <c r="AD1689" i="1"/>
  <c r="AE1689" i="1"/>
  <c r="AC1690" i="1"/>
  <c r="AD1690" i="1"/>
  <c r="AE1690" i="1"/>
  <c r="AC1691" i="1"/>
  <c r="AD1691" i="1"/>
  <c r="AE1691" i="1"/>
  <c r="AC1692" i="1"/>
  <c r="AD1692" i="1"/>
  <c r="AE1692" i="1"/>
  <c r="AC1693" i="1"/>
  <c r="AD1693" i="1"/>
  <c r="AE1693" i="1"/>
  <c r="AC1694" i="1"/>
  <c r="AD1694" i="1"/>
  <c r="AE1694" i="1"/>
  <c r="AC1695" i="1"/>
  <c r="AD1695" i="1"/>
  <c r="AE1695" i="1"/>
  <c r="AC1696" i="1"/>
  <c r="AD1696" i="1"/>
  <c r="AE1696" i="1"/>
  <c r="AC1697" i="1"/>
  <c r="AD1697" i="1"/>
  <c r="AE1697" i="1"/>
  <c r="AC1698" i="1"/>
  <c r="AD1698" i="1"/>
  <c r="AE1698" i="1"/>
  <c r="AC1699" i="1"/>
  <c r="AD1699" i="1"/>
  <c r="AE1699" i="1"/>
  <c r="AC1700" i="1"/>
  <c r="AD1700" i="1"/>
  <c r="AE1700" i="1"/>
  <c r="AC1701" i="1"/>
  <c r="AD1701" i="1"/>
  <c r="AE1701" i="1"/>
  <c r="AC1702" i="1"/>
  <c r="AD1702" i="1"/>
  <c r="AE1702" i="1"/>
  <c r="AC1703" i="1"/>
  <c r="AD1703" i="1"/>
  <c r="AE1703" i="1"/>
  <c r="AC1704" i="1"/>
  <c r="AD1704" i="1"/>
  <c r="AE1704" i="1"/>
  <c r="AC1705" i="1"/>
  <c r="AD1705" i="1"/>
  <c r="AE1705" i="1"/>
  <c r="AC1706" i="1"/>
  <c r="AD1706" i="1"/>
  <c r="AE1706" i="1"/>
  <c r="AC1707" i="1"/>
  <c r="AD1707" i="1"/>
  <c r="AE1707" i="1"/>
  <c r="AC1708" i="1"/>
  <c r="AD1708" i="1"/>
  <c r="AE1708" i="1"/>
  <c r="AC1709" i="1"/>
  <c r="AD1709" i="1"/>
  <c r="AE1709" i="1"/>
  <c r="AC1710" i="1"/>
  <c r="AD1710" i="1"/>
  <c r="AE1710" i="1"/>
  <c r="AC1711" i="1"/>
  <c r="AD1711" i="1"/>
  <c r="AE1711" i="1"/>
  <c r="AC1712" i="1"/>
  <c r="AD1712" i="1"/>
  <c r="AE1712" i="1"/>
  <c r="AC1713" i="1"/>
  <c r="AD1713" i="1"/>
  <c r="AE1713" i="1"/>
  <c r="AC1714" i="1"/>
  <c r="AD1714" i="1"/>
  <c r="AE1714" i="1"/>
  <c r="AC1715" i="1"/>
  <c r="AD1715" i="1"/>
  <c r="AE1715" i="1"/>
  <c r="AC1716" i="1"/>
  <c r="AD1716" i="1"/>
  <c r="AE1716" i="1"/>
  <c r="AC1717" i="1"/>
  <c r="AD1717" i="1"/>
  <c r="AE1717" i="1"/>
  <c r="AC1718" i="1"/>
  <c r="AD1718" i="1"/>
  <c r="AE1718" i="1"/>
  <c r="AC1719" i="1"/>
  <c r="AD1719" i="1"/>
  <c r="AE1719" i="1"/>
  <c r="AC1720" i="1"/>
  <c r="AD1720" i="1"/>
  <c r="AE1720" i="1"/>
  <c r="AC1721" i="1"/>
  <c r="AD1721" i="1"/>
  <c r="AE1721" i="1"/>
  <c r="AC1722" i="1"/>
  <c r="AD1722" i="1"/>
  <c r="AE1722" i="1"/>
  <c r="AC1723" i="1"/>
  <c r="AD1723" i="1"/>
  <c r="AE1723" i="1"/>
  <c r="AC1724" i="1"/>
  <c r="AD1724" i="1"/>
  <c r="AE1724" i="1"/>
  <c r="AC1725" i="1"/>
  <c r="AD1725" i="1"/>
  <c r="AE1725" i="1"/>
  <c r="AC1726" i="1"/>
  <c r="AD1726" i="1"/>
  <c r="AE1726" i="1"/>
  <c r="AC1727" i="1"/>
  <c r="AD1727" i="1"/>
  <c r="AE1727" i="1"/>
  <c r="AC1728" i="1"/>
  <c r="AD1728" i="1"/>
  <c r="AE1728" i="1"/>
  <c r="AC1729" i="1"/>
  <c r="AD1729" i="1"/>
  <c r="AE1729" i="1"/>
  <c r="AC1730" i="1"/>
  <c r="AD1730" i="1"/>
  <c r="AE1730" i="1"/>
  <c r="AC1731" i="1"/>
  <c r="AD1731" i="1"/>
  <c r="AE1731" i="1"/>
  <c r="AC1732" i="1"/>
  <c r="AD1732" i="1"/>
  <c r="AE1732" i="1"/>
  <c r="AC1733" i="1"/>
  <c r="AD1733" i="1"/>
  <c r="AE1733" i="1"/>
  <c r="AC1734" i="1"/>
  <c r="AD1734" i="1"/>
  <c r="AE1734" i="1"/>
  <c r="AC1735" i="1"/>
  <c r="AD1735" i="1"/>
  <c r="AE1735" i="1"/>
  <c r="AC1736" i="1"/>
  <c r="AD1736" i="1"/>
  <c r="AE1736" i="1"/>
  <c r="AC1737" i="1"/>
  <c r="AD1737" i="1"/>
  <c r="AE1737" i="1"/>
  <c r="AC1738" i="1"/>
  <c r="AD1738" i="1"/>
  <c r="AE1738" i="1"/>
  <c r="AC1739" i="1"/>
  <c r="AD1739" i="1"/>
  <c r="AE1739" i="1"/>
  <c r="AC1740" i="1"/>
  <c r="AD1740" i="1"/>
  <c r="AE1740" i="1"/>
  <c r="AC1741" i="1"/>
  <c r="AD1741" i="1"/>
  <c r="AE1741" i="1"/>
  <c r="AC1742" i="1"/>
  <c r="AD1742" i="1"/>
  <c r="AE1742" i="1"/>
  <c r="AC1743" i="1"/>
  <c r="AD1743" i="1"/>
  <c r="AE1743" i="1"/>
  <c r="AC1744" i="1"/>
  <c r="AD1744" i="1"/>
  <c r="AE1744" i="1"/>
  <c r="AC1745" i="1"/>
  <c r="AD1745" i="1"/>
  <c r="AE1745" i="1"/>
  <c r="AC1746" i="1"/>
  <c r="AD1746" i="1"/>
  <c r="AE1746" i="1"/>
  <c r="AC1747" i="1"/>
  <c r="AD1747" i="1"/>
  <c r="AE1747" i="1"/>
  <c r="AC1748" i="1"/>
  <c r="AD1748" i="1"/>
  <c r="AE1748" i="1"/>
  <c r="AC1749" i="1"/>
  <c r="AD1749" i="1"/>
  <c r="AE1749" i="1"/>
  <c r="AC1750" i="1"/>
  <c r="AD1750" i="1"/>
  <c r="AE1750" i="1"/>
  <c r="AC1751" i="1"/>
  <c r="AD1751" i="1"/>
  <c r="AE1751" i="1"/>
  <c r="AC1752" i="1"/>
  <c r="AD1752" i="1"/>
  <c r="AE1752" i="1"/>
  <c r="AC1753" i="1"/>
  <c r="AD1753" i="1"/>
  <c r="AE1753" i="1"/>
  <c r="AC1754" i="1"/>
  <c r="AD1754" i="1"/>
  <c r="AE1754" i="1"/>
  <c r="AC1755" i="1"/>
  <c r="AD1755" i="1"/>
  <c r="AE1755" i="1"/>
  <c r="AC1756" i="1"/>
  <c r="AD1756" i="1"/>
  <c r="AE1756" i="1"/>
  <c r="AC1757" i="1"/>
  <c r="AD1757" i="1"/>
  <c r="AE1757" i="1"/>
  <c r="AC1758" i="1"/>
  <c r="AD1758" i="1"/>
  <c r="AE1758" i="1"/>
  <c r="AC1759" i="1"/>
  <c r="AD1759" i="1"/>
  <c r="AE1759" i="1"/>
  <c r="AC1760" i="1"/>
  <c r="AD1760" i="1"/>
  <c r="AE1760" i="1"/>
  <c r="AC1761" i="1"/>
  <c r="AD1761" i="1"/>
  <c r="AE1761" i="1"/>
  <c r="AC1762" i="1"/>
  <c r="AD1762" i="1"/>
  <c r="AE1762" i="1"/>
  <c r="AC1763" i="1"/>
  <c r="AD1763" i="1"/>
  <c r="AE1763" i="1"/>
  <c r="AC1764" i="1"/>
  <c r="AD1764" i="1"/>
  <c r="AE1764" i="1"/>
  <c r="AC1765" i="1"/>
  <c r="AD1765" i="1"/>
  <c r="AE1765" i="1"/>
  <c r="AC1766" i="1"/>
  <c r="AD1766" i="1"/>
  <c r="AE1766" i="1"/>
  <c r="AC1767" i="1"/>
  <c r="AD1767" i="1"/>
  <c r="AE1767" i="1"/>
  <c r="AC1768" i="1"/>
  <c r="AD1768" i="1"/>
  <c r="AE1768" i="1"/>
  <c r="AC1769" i="1"/>
  <c r="AD1769" i="1"/>
  <c r="AE1769" i="1"/>
  <c r="AC1770" i="1"/>
  <c r="AD1770" i="1"/>
  <c r="AE1770" i="1"/>
  <c r="AC1771" i="1"/>
  <c r="AD1771" i="1"/>
  <c r="AE1771" i="1"/>
  <c r="AC1772" i="1"/>
  <c r="AD1772" i="1"/>
  <c r="AE1772" i="1"/>
  <c r="AC1773" i="1"/>
  <c r="AD1773" i="1"/>
  <c r="AE1773" i="1"/>
  <c r="AC1774" i="1"/>
  <c r="AD1774" i="1"/>
  <c r="AE1774" i="1"/>
  <c r="AC1775" i="1"/>
  <c r="AD1775" i="1"/>
  <c r="AE1775" i="1"/>
  <c r="AC1776" i="1"/>
  <c r="AD1776" i="1"/>
  <c r="AE1776" i="1"/>
  <c r="AC1777" i="1"/>
  <c r="AD1777" i="1"/>
  <c r="AE1777" i="1"/>
  <c r="AC1778" i="1"/>
  <c r="AD1778" i="1"/>
  <c r="AE1778" i="1"/>
  <c r="AC1779" i="1"/>
  <c r="AD1779" i="1"/>
  <c r="AE1779" i="1"/>
  <c r="AC1780" i="1"/>
  <c r="AD1780" i="1"/>
  <c r="AE1780" i="1"/>
  <c r="AC1781" i="1"/>
  <c r="AD1781" i="1"/>
  <c r="AE1781" i="1"/>
  <c r="AC1782" i="1"/>
  <c r="AD1782" i="1"/>
  <c r="AE1782" i="1"/>
  <c r="AC1783" i="1"/>
  <c r="AD1783" i="1"/>
  <c r="AE1783" i="1"/>
  <c r="AC1784" i="1"/>
  <c r="AD1784" i="1"/>
  <c r="AE1784" i="1"/>
  <c r="AC1785" i="1"/>
  <c r="AD1785" i="1"/>
  <c r="AE1785" i="1"/>
  <c r="AC1786" i="1"/>
  <c r="AD1786" i="1"/>
  <c r="AE1786" i="1"/>
  <c r="AC1787" i="1"/>
  <c r="AD1787" i="1"/>
  <c r="AE1787" i="1"/>
  <c r="AC1788" i="1"/>
  <c r="AD1788" i="1"/>
  <c r="AE1788" i="1"/>
  <c r="AC1789" i="1"/>
  <c r="AD1789" i="1"/>
  <c r="AE1789" i="1"/>
  <c r="AC1790" i="1"/>
  <c r="AD1790" i="1"/>
  <c r="AE1790" i="1"/>
  <c r="AC1791" i="1"/>
  <c r="AD1791" i="1"/>
  <c r="AE1791" i="1"/>
  <c r="AC1792" i="1"/>
  <c r="AD1792" i="1"/>
  <c r="AE1792" i="1"/>
  <c r="AC1793" i="1"/>
  <c r="AD1793" i="1"/>
  <c r="AE1793" i="1"/>
  <c r="AC1794" i="1"/>
  <c r="AD1794" i="1"/>
  <c r="AE1794" i="1"/>
  <c r="AC1795" i="1"/>
  <c r="AD1795" i="1"/>
  <c r="AE1795" i="1"/>
  <c r="AC1796" i="1"/>
  <c r="AD1796" i="1"/>
  <c r="AE1796" i="1"/>
  <c r="AC1797" i="1"/>
  <c r="AD1797" i="1"/>
  <c r="AE1797" i="1"/>
  <c r="AC1798" i="1"/>
  <c r="AD1798" i="1"/>
  <c r="AE1798" i="1"/>
  <c r="AC1799" i="1"/>
  <c r="AD1799" i="1"/>
  <c r="AE1799" i="1"/>
  <c r="AC1800" i="1"/>
  <c r="AD1800" i="1"/>
  <c r="AE1800" i="1"/>
  <c r="AC1801" i="1"/>
  <c r="AD1801" i="1"/>
  <c r="AE1801" i="1"/>
  <c r="AC1802" i="1"/>
  <c r="AD1802" i="1"/>
  <c r="AE1802" i="1"/>
  <c r="AC1803" i="1"/>
  <c r="AD1803" i="1"/>
  <c r="AE1803" i="1"/>
  <c r="AC1804" i="1"/>
  <c r="AD1804" i="1"/>
  <c r="AE1804" i="1"/>
  <c r="AC1805" i="1"/>
  <c r="AD1805" i="1"/>
  <c r="AE1805" i="1"/>
  <c r="AC1806" i="1"/>
  <c r="AD1806" i="1"/>
  <c r="AE1806" i="1"/>
  <c r="AC1807" i="1"/>
  <c r="AD1807" i="1"/>
  <c r="AE1807" i="1"/>
  <c r="AC1808" i="1"/>
  <c r="AD1808" i="1"/>
  <c r="AE1808" i="1"/>
  <c r="AC1809" i="1"/>
  <c r="AD1809" i="1"/>
  <c r="AE1809" i="1"/>
  <c r="AC1810" i="1"/>
  <c r="AD1810" i="1"/>
  <c r="AE1810" i="1"/>
  <c r="AC1811" i="1"/>
  <c r="AD1811" i="1"/>
  <c r="AE1811" i="1"/>
  <c r="AC1812" i="1"/>
  <c r="AD1812" i="1"/>
  <c r="AE1812" i="1"/>
  <c r="AC1813" i="1"/>
  <c r="AD1813" i="1"/>
  <c r="AE1813" i="1"/>
  <c r="AC1814" i="1"/>
  <c r="AD1814" i="1"/>
  <c r="AE1814" i="1"/>
  <c r="AC1815" i="1"/>
  <c r="AD1815" i="1"/>
  <c r="AE1815" i="1"/>
  <c r="AC1816" i="1"/>
  <c r="AD1816" i="1"/>
  <c r="AE1816" i="1"/>
  <c r="AC1817" i="1"/>
  <c r="AD1817" i="1"/>
  <c r="AE1817" i="1"/>
  <c r="AC1818" i="1"/>
  <c r="AD1818" i="1"/>
  <c r="AE1818" i="1"/>
  <c r="AC1819" i="1"/>
  <c r="AD1819" i="1"/>
  <c r="AE1819" i="1"/>
  <c r="AC1820" i="1"/>
  <c r="AD1820" i="1"/>
  <c r="AE1820" i="1"/>
  <c r="AC1821" i="1"/>
  <c r="AD1821" i="1"/>
  <c r="AE1821" i="1"/>
  <c r="AC1822" i="1"/>
  <c r="AD1822" i="1"/>
  <c r="AE1822" i="1"/>
  <c r="AC1823" i="1"/>
  <c r="AD1823" i="1"/>
  <c r="AE1823" i="1"/>
  <c r="AC1824" i="1"/>
  <c r="AD1824" i="1"/>
  <c r="AE1824" i="1"/>
  <c r="AC1825" i="1"/>
  <c r="AD1825" i="1"/>
  <c r="AE1825" i="1"/>
  <c r="AC1826" i="1"/>
  <c r="AD1826" i="1"/>
  <c r="AE1826" i="1"/>
  <c r="AC1827" i="1"/>
  <c r="AD1827" i="1"/>
  <c r="AE1827" i="1"/>
  <c r="AC1828" i="1"/>
  <c r="AD1828" i="1"/>
  <c r="AE1828" i="1"/>
  <c r="AC1829" i="1"/>
  <c r="AD1829" i="1"/>
  <c r="AE1829" i="1"/>
  <c r="AC1830" i="1"/>
  <c r="AD1830" i="1"/>
  <c r="AE1830" i="1"/>
  <c r="AC1831" i="1"/>
  <c r="AD1831" i="1"/>
  <c r="AE1831" i="1"/>
  <c r="AC1832" i="1"/>
  <c r="AD1832" i="1"/>
  <c r="AE1832" i="1"/>
  <c r="AC1833" i="1"/>
  <c r="AD1833" i="1"/>
  <c r="AE1833" i="1"/>
  <c r="AC1834" i="1"/>
  <c r="AD1834" i="1"/>
  <c r="AE1834" i="1"/>
  <c r="AC1835" i="1"/>
  <c r="AD1835" i="1"/>
  <c r="AE1835" i="1"/>
  <c r="AC1836" i="1"/>
  <c r="AD1836" i="1"/>
  <c r="AE1836" i="1"/>
  <c r="AC1837" i="1"/>
  <c r="AD1837" i="1"/>
  <c r="AE1837" i="1"/>
  <c r="AC1838" i="1"/>
  <c r="AD1838" i="1"/>
  <c r="AE1838" i="1"/>
  <c r="AC1839" i="1"/>
  <c r="AD1839" i="1"/>
  <c r="AE1839" i="1"/>
  <c r="AC1840" i="1"/>
  <c r="AD1840" i="1"/>
  <c r="AE1840" i="1"/>
  <c r="AC1841" i="1"/>
  <c r="AD1841" i="1"/>
  <c r="AE1841" i="1"/>
  <c r="AC1842" i="1"/>
  <c r="AD1842" i="1"/>
  <c r="AE1842" i="1"/>
  <c r="AC1843" i="1"/>
  <c r="AD1843" i="1"/>
  <c r="AE1843" i="1"/>
  <c r="AC1844" i="1"/>
  <c r="AD1844" i="1"/>
  <c r="AE1844" i="1"/>
  <c r="AC1845" i="1"/>
  <c r="AD1845" i="1"/>
  <c r="AE1845" i="1"/>
  <c r="AC1846" i="1"/>
  <c r="AD1846" i="1"/>
  <c r="AE1846" i="1"/>
  <c r="AC1847" i="1"/>
  <c r="AD1847" i="1"/>
  <c r="AE1847" i="1"/>
  <c r="AC1848" i="1"/>
  <c r="AD1848" i="1"/>
  <c r="AE1848" i="1"/>
  <c r="AC1849" i="1"/>
  <c r="AD1849" i="1"/>
  <c r="AE1849" i="1"/>
  <c r="AC1850" i="1"/>
  <c r="AD1850" i="1"/>
  <c r="AE1850" i="1"/>
  <c r="AC1851" i="1"/>
  <c r="AD1851" i="1"/>
  <c r="AE1851" i="1"/>
  <c r="AC1852" i="1"/>
  <c r="AD1852" i="1"/>
  <c r="AE1852" i="1"/>
  <c r="AC1853" i="1"/>
  <c r="AD1853" i="1"/>
  <c r="AE1853" i="1"/>
  <c r="AC1854" i="1"/>
  <c r="AD1854" i="1"/>
  <c r="AE1854" i="1"/>
  <c r="AC1855" i="1"/>
  <c r="AD1855" i="1"/>
  <c r="AE1855" i="1"/>
  <c r="AC1856" i="1"/>
  <c r="AD1856" i="1"/>
  <c r="AE1856" i="1"/>
  <c r="AC1857" i="1"/>
  <c r="AD1857" i="1"/>
  <c r="AE1857" i="1"/>
  <c r="AC1858" i="1"/>
  <c r="AD1858" i="1"/>
  <c r="AE1858" i="1"/>
  <c r="AC1859" i="1"/>
  <c r="AD1859" i="1"/>
  <c r="AE1859" i="1"/>
  <c r="AC1860" i="1"/>
  <c r="AD1860" i="1"/>
  <c r="AE1860" i="1"/>
  <c r="AC1861" i="1"/>
  <c r="AD1861" i="1"/>
  <c r="AE1861" i="1"/>
  <c r="AC1862" i="1"/>
  <c r="AD1862" i="1"/>
  <c r="AE1862" i="1"/>
  <c r="AC1863" i="1"/>
  <c r="AD1863" i="1"/>
  <c r="AE1863" i="1"/>
  <c r="AC1864" i="1"/>
  <c r="AD1864" i="1"/>
  <c r="AE1864" i="1"/>
  <c r="AC1865" i="1"/>
  <c r="AD1865" i="1"/>
  <c r="AE1865" i="1"/>
  <c r="AC1866" i="1"/>
  <c r="AD1866" i="1"/>
  <c r="AE1866" i="1"/>
  <c r="AC1867" i="1"/>
  <c r="AD1867" i="1"/>
  <c r="AE1867" i="1"/>
  <c r="AC1868" i="1"/>
  <c r="AD1868" i="1"/>
  <c r="AE1868" i="1"/>
  <c r="AC1869" i="1"/>
  <c r="AD1869" i="1"/>
  <c r="AE1869" i="1"/>
  <c r="AC1870" i="1"/>
  <c r="AD1870" i="1"/>
  <c r="AE1870" i="1"/>
  <c r="AC1871" i="1"/>
  <c r="AD1871" i="1"/>
  <c r="AE1871" i="1"/>
  <c r="AC1872" i="1"/>
  <c r="AD1872" i="1"/>
  <c r="AE1872" i="1"/>
  <c r="AC1873" i="1"/>
  <c r="AD1873" i="1"/>
  <c r="AE1873" i="1"/>
  <c r="AC1874" i="1"/>
  <c r="AD1874" i="1"/>
  <c r="AE1874" i="1"/>
  <c r="AC1875" i="1"/>
  <c r="AD1875" i="1"/>
  <c r="AE1875" i="1"/>
  <c r="AC1876" i="1"/>
  <c r="AD1876" i="1"/>
  <c r="AE1876" i="1"/>
  <c r="AC1877" i="1"/>
  <c r="AD1877" i="1"/>
  <c r="AE1877" i="1"/>
  <c r="AC1878" i="1"/>
  <c r="AD1878" i="1"/>
  <c r="AE1878" i="1"/>
  <c r="AC1879" i="1"/>
  <c r="AD1879" i="1"/>
  <c r="AE1879" i="1"/>
  <c r="AC1880" i="1"/>
  <c r="AD1880" i="1"/>
  <c r="AE1880" i="1"/>
  <c r="AC1881" i="1"/>
  <c r="AD1881" i="1"/>
  <c r="AE1881" i="1"/>
  <c r="AC1882" i="1"/>
  <c r="AD1882" i="1"/>
  <c r="AE1882" i="1"/>
  <c r="AC1883" i="1"/>
  <c r="AD1883" i="1"/>
  <c r="AE1883" i="1"/>
  <c r="AC1884" i="1"/>
  <c r="AD1884" i="1"/>
  <c r="AE1884" i="1"/>
  <c r="AC1885" i="1"/>
  <c r="AD1885" i="1"/>
  <c r="AE1885" i="1"/>
  <c r="AC1886" i="1"/>
  <c r="AD1886" i="1"/>
  <c r="AE1886" i="1"/>
  <c r="AC1887" i="1"/>
  <c r="AD1887" i="1"/>
  <c r="AE1887" i="1"/>
  <c r="AC1888" i="1"/>
  <c r="AD1888" i="1"/>
  <c r="AE1888" i="1"/>
  <c r="AC1889" i="1"/>
  <c r="AD1889" i="1"/>
  <c r="AE1889" i="1"/>
  <c r="AC1890" i="1"/>
  <c r="AD1890" i="1"/>
  <c r="AE1890" i="1"/>
  <c r="AC1891" i="1"/>
  <c r="AD1891" i="1"/>
  <c r="AE1891" i="1"/>
  <c r="AC1892" i="1"/>
  <c r="AD1892" i="1"/>
  <c r="AE1892" i="1"/>
  <c r="AC1893" i="1"/>
  <c r="AD1893" i="1"/>
  <c r="AE1893" i="1"/>
  <c r="AC1894" i="1"/>
  <c r="AD1894" i="1"/>
  <c r="AE1894" i="1"/>
  <c r="AC1895" i="1"/>
  <c r="AD1895" i="1"/>
  <c r="AE1895" i="1"/>
  <c r="AC1896" i="1"/>
  <c r="AD1896" i="1"/>
  <c r="AE1896" i="1"/>
  <c r="AC1897" i="1"/>
  <c r="AD1897" i="1"/>
  <c r="AE1897" i="1"/>
  <c r="AC1898" i="1"/>
  <c r="AD1898" i="1"/>
  <c r="AE1898" i="1"/>
  <c r="AC1899" i="1"/>
  <c r="AD1899" i="1"/>
  <c r="AE1899" i="1"/>
  <c r="AC1900" i="1"/>
  <c r="AD1900" i="1"/>
  <c r="AE1900" i="1"/>
  <c r="AC1901" i="1"/>
  <c r="AD1901" i="1"/>
  <c r="AE1901" i="1"/>
  <c r="AC1902" i="1"/>
  <c r="AD1902" i="1"/>
  <c r="AE1902" i="1"/>
  <c r="AC1903" i="1"/>
  <c r="AD1903" i="1"/>
  <c r="AE1903" i="1"/>
  <c r="AC1904" i="1"/>
  <c r="AD1904" i="1"/>
  <c r="AE1904" i="1"/>
  <c r="AC1905" i="1"/>
  <c r="AD1905" i="1"/>
  <c r="AE1905" i="1"/>
  <c r="AC1906" i="1"/>
  <c r="AD1906" i="1"/>
  <c r="AE1906" i="1"/>
  <c r="AC1907" i="1"/>
  <c r="AD1907" i="1"/>
  <c r="AE1907" i="1"/>
  <c r="AC1908" i="1"/>
  <c r="AD1908" i="1"/>
  <c r="AE1908" i="1"/>
  <c r="AC1909" i="1"/>
  <c r="AD1909" i="1"/>
  <c r="AE1909" i="1"/>
  <c r="AC1910" i="1"/>
  <c r="AD1910" i="1"/>
  <c r="AE1910" i="1"/>
  <c r="AC1911" i="1"/>
  <c r="AD1911" i="1"/>
  <c r="AE1911" i="1"/>
  <c r="AC1912" i="1"/>
  <c r="AD1912" i="1"/>
  <c r="AE1912" i="1"/>
  <c r="AC1913" i="1"/>
  <c r="AD1913" i="1"/>
  <c r="AE1913" i="1"/>
  <c r="AC1914" i="1"/>
  <c r="AD1914" i="1"/>
  <c r="AE1914" i="1"/>
  <c r="AC1915" i="1"/>
  <c r="AD1915" i="1"/>
  <c r="AE1915" i="1"/>
  <c r="AC1916" i="1"/>
  <c r="AD1916" i="1"/>
  <c r="AE1916" i="1"/>
  <c r="AC1917" i="1"/>
  <c r="AD1917" i="1"/>
  <c r="AE1917" i="1"/>
  <c r="AC1918" i="1"/>
  <c r="AD1918" i="1"/>
  <c r="AE1918" i="1"/>
  <c r="AC1919" i="1"/>
  <c r="AD1919" i="1"/>
  <c r="AE1919" i="1"/>
  <c r="AC1920" i="1"/>
  <c r="AD1920" i="1"/>
  <c r="AE1920" i="1"/>
  <c r="AC1921" i="1"/>
  <c r="AD1921" i="1"/>
  <c r="AE1921" i="1"/>
  <c r="AC1922" i="1"/>
  <c r="AD1922" i="1"/>
  <c r="AE1922" i="1"/>
  <c r="AC1923" i="1"/>
  <c r="AD1923" i="1"/>
  <c r="AE1923" i="1"/>
  <c r="AC1924" i="1"/>
  <c r="AD1924" i="1"/>
  <c r="AE1924" i="1"/>
  <c r="AC1925" i="1"/>
  <c r="AD1925" i="1"/>
  <c r="AE1925" i="1"/>
  <c r="AC1926" i="1"/>
  <c r="AD1926" i="1"/>
  <c r="AE1926" i="1"/>
  <c r="AC1927" i="1"/>
  <c r="AD1927" i="1"/>
  <c r="AE1927" i="1"/>
  <c r="AC1928" i="1"/>
  <c r="AD1928" i="1"/>
  <c r="AE1928" i="1"/>
  <c r="AC1929" i="1"/>
  <c r="AD1929" i="1"/>
  <c r="AE1929" i="1"/>
  <c r="AC1930" i="1"/>
  <c r="AD1930" i="1"/>
  <c r="AE1930" i="1"/>
  <c r="AC1931" i="1"/>
  <c r="AD1931" i="1"/>
  <c r="AE1931" i="1"/>
  <c r="AC1932" i="1"/>
  <c r="AD1932" i="1"/>
  <c r="AE1932" i="1"/>
  <c r="AC1933" i="1"/>
  <c r="AD1933" i="1"/>
  <c r="AE1933" i="1"/>
  <c r="AC1934" i="1"/>
  <c r="AD1934" i="1"/>
  <c r="AE1934" i="1"/>
  <c r="AC1935" i="1"/>
  <c r="AD1935" i="1"/>
  <c r="AE1935" i="1"/>
  <c r="AC1936" i="1"/>
  <c r="AD1936" i="1"/>
  <c r="AE1936" i="1"/>
  <c r="AC1937" i="1"/>
  <c r="AD1937" i="1"/>
  <c r="AE1937" i="1"/>
  <c r="AC1938" i="1"/>
  <c r="AD1938" i="1"/>
  <c r="AE1938" i="1"/>
  <c r="AC1939" i="1"/>
  <c r="AD1939" i="1"/>
  <c r="AE1939" i="1"/>
  <c r="AC1940" i="1"/>
  <c r="AD1940" i="1"/>
  <c r="AE1940" i="1"/>
  <c r="AC1941" i="1"/>
  <c r="AD1941" i="1"/>
  <c r="AE1941" i="1"/>
  <c r="AC1942" i="1"/>
  <c r="AD1942" i="1"/>
  <c r="AE1942" i="1"/>
  <c r="AC1943" i="1"/>
  <c r="AD1943" i="1"/>
  <c r="AE1943" i="1"/>
  <c r="AC1944" i="1"/>
  <c r="AD1944" i="1"/>
  <c r="AE1944" i="1"/>
  <c r="AC1945" i="1"/>
  <c r="AD1945" i="1"/>
  <c r="AE1945" i="1"/>
  <c r="AC1946" i="1"/>
  <c r="AD1946" i="1"/>
  <c r="AE1946" i="1"/>
  <c r="AC1947" i="1"/>
  <c r="AD1947" i="1"/>
  <c r="AE1947" i="1"/>
  <c r="AC1948" i="1"/>
  <c r="AD1948" i="1"/>
  <c r="AE1948" i="1"/>
  <c r="AC1949" i="1"/>
  <c r="AD1949" i="1"/>
  <c r="AE1949" i="1"/>
  <c r="AC1950" i="1"/>
  <c r="AD1950" i="1"/>
  <c r="AE1950" i="1"/>
  <c r="AC1951" i="1"/>
  <c r="AD1951" i="1"/>
  <c r="AE1951" i="1"/>
  <c r="AC1952" i="1"/>
  <c r="AD1952" i="1"/>
  <c r="AE1952" i="1"/>
  <c r="AC1953" i="1"/>
  <c r="AD1953" i="1"/>
  <c r="AE1953" i="1"/>
  <c r="AC1954" i="1"/>
  <c r="AD1954" i="1"/>
  <c r="AE1954" i="1"/>
  <c r="AC1955" i="1"/>
  <c r="AD1955" i="1"/>
  <c r="AE1955" i="1"/>
  <c r="AC1956" i="1"/>
  <c r="AD1956" i="1"/>
  <c r="AE1956" i="1"/>
  <c r="AC1957" i="1"/>
  <c r="AD1957" i="1"/>
  <c r="AE1957" i="1"/>
  <c r="AC1958" i="1"/>
  <c r="AD1958" i="1"/>
  <c r="AE1958" i="1"/>
  <c r="AC1959" i="1"/>
  <c r="AD1959" i="1"/>
  <c r="AE1959" i="1"/>
  <c r="AC1960" i="1"/>
  <c r="AD1960" i="1"/>
  <c r="AE1960" i="1"/>
  <c r="AC1961" i="1"/>
  <c r="AD1961" i="1"/>
  <c r="AE1961" i="1"/>
  <c r="AC1962" i="1"/>
  <c r="AD1962" i="1"/>
  <c r="AE1962" i="1"/>
  <c r="AC1963" i="1"/>
  <c r="AD1963" i="1"/>
  <c r="AE1963" i="1"/>
  <c r="AC1964" i="1"/>
  <c r="AD1964" i="1"/>
  <c r="AE1964" i="1"/>
  <c r="AC1965" i="1"/>
  <c r="AD1965" i="1"/>
  <c r="AE1965" i="1"/>
  <c r="AC1966" i="1"/>
  <c r="AD1966" i="1"/>
  <c r="AE1966" i="1"/>
  <c r="AC1967" i="1"/>
  <c r="AD1967" i="1"/>
  <c r="AE1967" i="1"/>
  <c r="AC1968" i="1"/>
  <c r="AD1968" i="1"/>
  <c r="AE1968" i="1"/>
  <c r="AC1969" i="1"/>
  <c r="AD1969" i="1"/>
  <c r="AE1969" i="1"/>
  <c r="AC1970" i="1"/>
  <c r="AD1970" i="1"/>
  <c r="AE1970" i="1"/>
  <c r="AC1971" i="1"/>
  <c r="AD1971" i="1"/>
  <c r="AE1971" i="1"/>
  <c r="AC1972" i="1"/>
  <c r="AD1972" i="1"/>
  <c r="AE1972" i="1"/>
  <c r="AC1973" i="1"/>
  <c r="AD1973" i="1"/>
  <c r="AE1973" i="1"/>
  <c r="AC1974" i="1"/>
  <c r="AD1974" i="1"/>
  <c r="AE1974" i="1"/>
  <c r="AC1975" i="1"/>
  <c r="AD1975" i="1"/>
  <c r="AE1975" i="1"/>
  <c r="AC1976" i="1"/>
  <c r="AD1976" i="1"/>
  <c r="AE1976" i="1"/>
  <c r="AC1977" i="1"/>
  <c r="AD1977" i="1"/>
  <c r="AE1977" i="1"/>
  <c r="AC1978" i="1"/>
  <c r="AD1978" i="1"/>
  <c r="AE1978" i="1"/>
  <c r="AC1979" i="1"/>
  <c r="AD1979" i="1"/>
  <c r="AE1979" i="1"/>
  <c r="AC1980" i="1"/>
  <c r="AD1980" i="1"/>
  <c r="AE1980" i="1"/>
  <c r="AC1981" i="1"/>
  <c r="AD1981" i="1"/>
  <c r="AE1981" i="1"/>
  <c r="AC1982" i="1"/>
  <c r="AD1982" i="1"/>
  <c r="AE1982" i="1"/>
  <c r="AC1983" i="1"/>
  <c r="AD1983" i="1"/>
  <c r="AE1983" i="1"/>
  <c r="AC1984" i="1"/>
  <c r="AD1984" i="1"/>
  <c r="AE1984" i="1"/>
  <c r="AC1985" i="1"/>
  <c r="AD1985" i="1"/>
  <c r="AE1985" i="1"/>
  <c r="AC1986" i="1"/>
  <c r="AD1986" i="1"/>
  <c r="AE1986" i="1"/>
  <c r="AC1987" i="1"/>
  <c r="AD1987" i="1"/>
  <c r="AE1987" i="1"/>
  <c r="AC1988" i="1"/>
  <c r="AD1988" i="1"/>
  <c r="AE1988" i="1"/>
  <c r="AC1989" i="1"/>
  <c r="AD1989" i="1"/>
  <c r="AE1989" i="1"/>
  <c r="AC1990" i="1"/>
  <c r="AD1990" i="1"/>
  <c r="AE1990" i="1"/>
  <c r="AC1991" i="1"/>
  <c r="AD1991" i="1"/>
  <c r="AE1991" i="1"/>
  <c r="AC1992" i="1"/>
  <c r="AD1992" i="1"/>
  <c r="AE1992" i="1"/>
  <c r="AC1993" i="1"/>
  <c r="AD1993" i="1"/>
  <c r="AE1993" i="1"/>
  <c r="AC1994" i="1"/>
  <c r="AD1994" i="1"/>
  <c r="AE1994" i="1"/>
  <c r="AC1995" i="1"/>
  <c r="AD1995" i="1"/>
  <c r="AE1995" i="1"/>
  <c r="AC1996" i="1"/>
  <c r="AD1996" i="1"/>
  <c r="AE1996" i="1"/>
  <c r="AC1997" i="1"/>
  <c r="AD1997" i="1"/>
  <c r="AE1997" i="1"/>
  <c r="AC1998" i="1"/>
  <c r="AD1998" i="1"/>
  <c r="AE1998" i="1"/>
  <c r="AC1999" i="1"/>
  <c r="AD1999" i="1"/>
  <c r="AE1999" i="1"/>
  <c r="AC2000" i="1"/>
  <c r="AD2000" i="1"/>
  <c r="AE2000" i="1"/>
  <c r="AC2001" i="1"/>
  <c r="AD2001" i="1"/>
  <c r="AE2001" i="1"/>
  <c r="AC2002" i="1"/>
  <c r="AD2002" i="1"/>
  <c r="AE2002" i="1"/>
  <c r="AC2003" i="1"/>
  <c r="AD2003" i="1"/>
  <c r="AE2003" i="1"/>
  <c r="AC2004" i="1"/>
  <c r="AD2004" i="1"/>
  <c r="AE2004" i="1"/>
  <c r="AC2005" i="1"/>
  <c r="AD2005" i="1"/>
  <c r="AE2005" i="1"/>
  <c r="AC2006" i="1"/>
  <c r="AD2006" i="1"/>
  <c r="AE2006" i="1"/>
  <c r="AC2007" i="1"/>
  <c r="AD2007" i="1"/>
  <c r="AE2007" i="1"/>
  <c r="AC2008" i="1"/>
  <c r="AD2008" i="1"/>
  <c r="AE2008" i="1"/>
  <c r="AC2009" i="1"/>
  <c r="AD2009" i="1"/>
  <c r="AE2009" i="1"/>
  <c r="AC2010" i="1"/>
  <c r="AD2010" i="1"/>
  <c r="AE2010" i="1"/>
  <c r="AC2011" i="1"/>
  <c r="AD2011" i="1"/>
  <c r="AE2011" i="1"/>
  <c r="AC2012" i="1"/>
  <c r="AD2012" i="1"/>
  <c r="AE2012" i="1"/>
  <c r="AC2013" i="1"/>
  <c r="AD2013" i="1"/>
  <c r="AE2013" i="1"/>
  <c r="AC2014" i="1"/>
  <c r="AD2014" i="1"/>
  <c r="AE2014" i="1"/>
  <c r="AC2015" i="1"/>
  <c r="AD2015" i="1"/>
  <c r="AE2015" i="1"/>
  <c r="AC2016" i="1"/>
  <c r="AD2016" i="1"/>
  <c r="AE2016" i="1"/>
  <c r="AC2017" i="1"/>
  <c r="AD2017" i="1"/>
  <c r="AE2017" i="1"/>
  <c r="AC2018" i="1"/>
  <c r="AD2018" i="1"/>
  <c r="AE2018" i="1"/>
  <c r="AC2019" i="1"/>
  <c r="AD2019" i="1"/>
  <c r="AE2019" i="1"/>
  <c r="AC2020" i="1"/>
  <c r="AD2020" i="1"/>
  <c r="AE2020" i="1"/>
  <c r="AC2021" i="1"/>
  <c r="AD2021" i="1"/>
  <c r="AE2021" i="1"/>
  <c r="AC2022" i="1"/>
  <c r="AD2022" i="1"/>
  <c r="AE2022" i="1"/>
  <c r="AC2023" i="1"/>
  <c r="AD2023" i="1"/>
  <c r="AE2023" i="1"/>
  <c r="AC2024" i="1"/>
  <c r="AD2024" i="1"/>
  <c r="AE2024" i="1"/>
  <c r="AC2025" i="1"/>
  <c r="AD2025" i="1"/>
  <c r="AE2025" i="1"/>
  <c r="AC2026" i="1"/>
  <c r="AD2026" i="1"/>
  <c r="AE2026" i="1"/>
  <c r="AC2027" i="1"/>
  <c r="AD2027" i="1"/>
  <c r="AE2027" i="1"/>
  <c r="AC2028" i="1"/>
  <c r="AD2028" i="1"/>
  <c r="AE2028" i="1"/>
  <c r="AC2029" i="1"/>
  <c r="AD2029" i="1"/>
  <c r="AE2029" i="1"/>
  <c r="AC2030" i="1"/>
  <c r="AD2030" i="1"/>
  <c r="AE2030" i="1"/>
  <c r="AC2031" i="1"/>
  <c r="AD2031" i="1"/>
  <c r="AE2031" i="1"/>
  <c r="AC2032" i="1"/>
  <c r="AD2032" i="1"/>
  <c r="AE2032" i="1"/>
  <c r="AC2033" i="1"/>
  <c r="AD2033" i="1"/>
  <c r="AE2033" i="1"/>
  <c r="AC2034" i="1"/>
  <c r="AD2034" i="1"/>
  <c r="AE2034" i="1"/>
  <c r="AC2035" i="1"/>
  <c r="AD2035" i="1"/>
  <c r="AE2035" i="1"/>
  <c r="AC2036" i="1"/>
  <c r="AD2036" i="1"/>
  <c r="AE2036" i="1"/>
  <c r="AC2037" i="1"/>
  <c r="AD2037" i="1"/>
  <c r="AE2037" i="1"/>
  <c r="AC2038" i="1"/>
  <c r="AD2038" i="1"/>
  <c r="AE2038" i="1"/>
  <c r="AC2039" i="1"/>
  <c r="AD2039" i="1"/>
  <c r="AE2039" i="1"/>
  <c r="AC2040" i="1"/>
  <c r="AD2040" i="1"/>
  <c r="AE2040" i="1"/>
  <c r="AC2041" i="1"/>
  <c r="AD2041" i="1"/>
  <c r="AE2041" i="1"/>
  <c r="AC2042" i="1"/>
  <c r="AD2042" i="1"/>
  <c r="AE2042" i="1"/>
  <c r="AC2043" i="1"/>
  <c r="AD2043" i="1"/>
  <c r="AE2043" i="1"/>
  <c r="AC2044" i="1"/>
  <c r="AD2044" i="1"/>
  <c r="AE2044" i="1"/>
  <c r="AC2045" i="1"/>
  <c r="AD2045" i="1"/>
  <c r="AE2045" i="1"/>
  <c r="AC2046" i="1"/>
  <c r="AD2046" i="1"/>
  <c r="AE2046" i="1"/>
  <c r="AC2047" i="1"/>
  <c r="AD2047" i="1"/>
  <c r="AE2047" i="1"/>
  <c r="AC2048" i="1"/>
  <c r="AD2048" i="1"/>
  <c r="AE2048" i="1"/>
  <c r="AC2049" i="1"/>
  <c r="AD2049" i="1"/>
  <c r="AE2049" i="1"/>
  <c r="AC2050" i="1"/>
  <c r="AD2050" i="1"/>
  <c r="AE2050" i="1"/>
  <c r="AC2051" i="1"/>
  <c r="AD2051" i="1"/>
  <c r="AE2051" i="1"/>
  <c r="AC2052" i="1"/>
  <c r="AD2052" i="1"/>
  <c r="AE2052" i="1"/>
  <c r="AC2053" i="1"/>
  <c r="AD2053" i="1"/>
  <c r="AE2053" i="1"/>
  <c r="AC2054" i="1"/>
  <c r="AD2054" i="1"/>
  <c r="AE2054" i="1"/>
  <c r="AC2055" i="1"/>
  <c r="AD2055" i="1"/>
  <c r="AE2055" i="1"/>
  <c r="AC2056" i="1"/>
  <c r="AD2056" i="1"/>
  <c r="AE2056" i="1"/>
  <c r="AC2057" i="1"/>
  <c r="AD2057" i="1"/>
  <c r="AE2057" i="1"/>
  <c r="AC2058" i="1"/>
  <c r="AD2058" i="1"/>
  <c r="AE2058" i="1"/>
  <c r="AC2059" i="1"/>
  <c r="AD2059" i="1"/>
  <c r="AE2059" i="1"/>
  <c r="AC2060" i="1"/>
  <c r="AD2060" i="1"/>
  <c r="AE2060" i="1"/>
  <c r="AC2061" i="1"/>
  <c r="AD2061" i="1"/>
  <c r="AE2061" i="1"/>
  <c r="AC2062" i="1"/>
  <c r="AD2062" i="1"/>
  <c r="AE2062" i="1"/>
  <c r="AC2063" i="1"/>
  <c r="AD2063" i="1"/>
  <c r="AE2063" i="1"/>
  <c r="AC2064" i="1"/>
  <c r="AD2064" i="1"/>
  <c r="AE2064" i="1"/>
  <c r="AC2065" i="1"/>
  <c r="AD2065" i="1"/>
  <c r="AE2065" i="1"/>
  <c r="AC2066" i="1"/>
  <c r="AD2066" i="1"/>
  <c r="AE2066" i="1"/>
  <c r="AC2067" i="1"/>
  <c r="AD2067" i="1"/>
  <c r="AE2067" i="1"/>
  <c r="AC2068" i="1"/>
  <c r="AD2068" i="1"/>
  <c r="AE2068" i="1"/>
  <c r="AC2069" i="1"/>
  <c r="AD2069" i="1"/>
  <c r="AE2069" i="1"/>
  <c r="AC2070" i="1"/>
  <c r="AD2070" i="1"/>
  <c r="AE2070" i="1"/>
  <c r="AC2071" i="1"/>
  <c r="AD2071" i="1"/>
  <c r="AE2071" i="1"/>
  <c r="AC2072" i="1"/>
  <c r="AD2072" i="1"/>
  <c r="AE2072" i="1"/>
  <c r="AC2073" i="1"/>
  <c r="AD2073" i="1"/>
  <c r="AE2073" i="1"/>
  <c r="AC2074" i="1"/>
  <c r="AD2074" i="1"/>
  <c r="AE2074" i="1"/>
  <c r="AC2075" i="1"/>
  <c r="AD2075" i="1"/>
  <c r="AE2075" i="1"/>
  <c r="AC2076" i="1"/>
  <c r="AD2076" i="1"/>
  <c r="AE2076" i="1"/>
  <c r="AC2077" i="1"/>
  <c r="AD2077" i="1"/>
  <c r="AE2077" i="1"/>
  <c r="AC2078" i="1"/>
  <c r="AD2078" i="1"/>
  <c r="AE2078" i="1"/>
  <c r="AC2079" i="1"/>
  <c r="AD2079" i="1"/>
  <c r="AE2079" i="1"/>
  <c r="AC2080" i="1"/>
  <c r="AD2080" i="1"/>
  <c r="AE2080" i="1"/>
  <c r="AC2081" i="1"/>
  <c r="AD2081" i="1"/>
  <c r="AE2081" i="1"/>
  <c r="AC2082" i="1"/>
  <c r="AD2082" i="1"/>
  <c r="AE2082" i="1"/>
  <c r="AC2083" i="1"/>
  <c r="AD2083" i="1"/>
  <c r="AE2083" i="1"/>
  <c r="AC2084" i="1"/>
  <c r="AD2084" i="1"/>
  <c r="AE2084" i="1"/>
  <c r="AC2085" i="1"/>
  <c r="AD2085" i="1"/>
  <c r="AE2085" i="1"/>
  <c r="AC2086" i="1"/>
  <c r="AD2086" i="1"/>
  <c r="AE2086" i="1"/>
  <c r="AC2087" i="1"/>
  <c r="AD2087" i="1"/>
  <c r="AE2087" i="1"/>
  <c r="AC2088" i="1"/>
  <c r="AD2088" i="1"/>
  <c r="AE2088" i="1"/>
  <c r="AC2089" i="1"/>
  <c r="AD2089" i="1"/>
  <c r="AE2089" i="1"/>
  <c r="AC2090" i="1"/>
  <c r="AD2090" i="1"/>
  <c r="AE2090" i="1"/>
  <c r="AC2091" i="1"/>
  <c r="AD2091" i="1"/>
  <c r="AE2091" i="1"/>
  <c r="AC2092" i="1"/>
  <c r="AD2092" i="1"/>
  <c r="AE2092" i="1"/>
  <c r="AC2093" i="1"/>
  <c r="AD2093" i="1"/>
  <c r="AE2093" i="1"/>
  <c r="AC2094" i="1"/>
  <c r="AD2094" i="1"/>
  <c r="AE2094" i="1"/>
  <c r="AC2095" i="1"/>
  <c r="AD2095" i="1"/>
  <c r="AE2095" i="1"/>
  <c r="AC2096" i="1"/>
  <c r="AD2096" i="1"/>
  <c r="AE2096" i="1"/>
  <c r="AC2097" i="1"/>
  <c r="AD2097" i="1"/>
  <c r="AE2097" i="1"/>
  <c r="AC2098" i="1"/>
  <c r="AD2098" i="1"/>
  <c r="AE2098" i="1"/>
  <c r="AC2099" i="1"/>
  <c r="AD2099" i="1"/>
  <c r="AE2099" i="1"/>
  <c r="AC2100" i="1"/>
  <c r="AD2100" i="1"/>
  <c r="AE2100" i="1"/>
  <c r="AC2101" i="1"/>
  <c r="AD2101" i="1"/>
  <c r="AE2101" i="1"/>
  <c r="AC2102" i="1"/>
  <c r="AD2102" i="1"/>
  <c r="AE2102" i="1"/>
  <c r="AC2103" i="1"/>
  <c r="AD2103" i="1"/>
  <c r="AE2103" i="1"/>
  <c r="AC2104" i="1"/>
  <c r="AD2104" i="1"/>
  <c r="AE2104" i="1"/>
  <c r="AC2105" i="1"/>
  <c r="AD2105" i="1"/>
  <c r="AE2105" i="1"/>
  <c r="AC2106" i="1"/>
  <c r="AD2106" i="1"/>
  <c r="AE2106" i="1"/>
  <c r="AC2107" i="1"/>
  <c r="AD2107" i="1"/>
  <c r="AE2107" i="1"/>
  <c r="AC2108" i="1"/>
  <c r="AD2108" i="1"/>
  <c r="AE2108" i="1"/>
  <c r="AC2109" i="1"/>
  <c r="AD2109" i="1"/>
  <c r="AE2109" i="1"/>
  <c r="AC2110" i="1"/>
  <c r="AD2110" i="1"/>
  <c r="AE2110" i="1"/>
  <c r="AC2111" i="1"/>
  <c r="AD2111" i="1"/>
  <c r="AE2111" i="1"/>
  <c r="AC2112" i="1"/>
  <c r="AD2112" i="1"/>
  <c r="AE2112" i="1"/>
  <c r="AC2113" i="1"/>
  <c r="AD2113" i="1"/>
  <c r="AE2113" i="1"/>
  <c r="AC2114" i="1"/>
  <c r="AD2114" i="1"/>
  <c r="AE2114" i="1"/>
  <c r="AC2115" i="1"/>
  <c r="AD2115" i="1"/>
  <c r="AE2115" i="1"/>
  <c r="AC2116" i="1"/>
  <c r="AD2116" i="1"/>
  <c r="AE2116" i="1"/>
  <c r="AC2117" i="1"/>
  <c r="AD2117" i="1"/>
  <c r="AE2117" i="1"/>
  <c r="AC2118" i="1"/>
  <c r="AD2118" i="1"/>
  <c r="AE2118" i="1"/>
  <c r="AC2119" i="1"/>
  <c r="AD2119" i="1"/>
  <c r="AE2119" i="1"/>
  <c r="AC2120" i="1"/>
  <c r="AD2120" i="1"/>
  <c r="AE2120" i="1"/>
  <c r="AC2121" i="1"/>
  <c r="AD2121" i="1"/>
  <c r="AE2121" i="1"/>
  <c r="AC2122" i="1"/>
  <c r="AD2122" i="1"/>
  <c r="AE2122" i="1"/>
  <c r="AC2123" i="1"/>
  <c r="AD2123" i="1"/>
  <c r="AE2123" i="1"/>
  <c r="AC2124" i="1"/>
  <c r="AD2124" i="1"/>
  <c r="AE2124" i="1"/>
  <c r="AC2125" i="1"/>
  <c r="AD2125" i="1"/>
  <c r="AE2125" i="1"/>
  <c r="AC2126" i="1"/>
  <c r="AD2126" i="1"/>
  <c r="AE2126" i="1"/>
  <c r="AC2127" i="1"/>
  <c r="AD2127" i="1"/>
  <c r="AE2127" i="1"/>
  <c r="AC2128" i="1"/>
  <c r="AD2128" i="1"/>
  <c r="AE2128" i="1"/>
  <c r="AC2129" i="1"/>
  <c r="AD2129" i="1"/>
  <c r="AE2129" i="1"/>
  <c r="AC2130" i="1"/>
  <c r="AD2130" i="1"/>
  <c r="AE2130" i="1"/>
  <c r="AC2131" i="1"/>
  <c r="AD2131" i="1"/>
  <c r="AE2131" i="1"/>
  <c r="AC2132" i="1"/>
  <c r="AD2132" i="1"/>
  <c r="AE2132" i="1"/>
  <c r="AC2133" i="1"/>
  <c r="AD2133" i="1"/>
  <c r="AE2133" i="1"/>
  <c r="AC2134" i="1"/>
  <c r="AD2134" i="1"/>
  <c r="AE2134" i="1"/>
  <c r="AC2135" i="1"/>
  <c r="AD2135" i="1"/>
  <c r="AE2135" i="1"/>
  <c r="AC2136" i="1"/>
  <c r="AD2136" i="1"/>
  <c r="AE2136" i="1"/>
  <c r="AC2137" i="1"/>
  <c r="AD2137" i="1"/>
  <c r="AE2137" i="1"/>
  <c r="AC2138" i="1"/>
  <c r="AD2138" i="1"/>
  <c r="AE2138" i="1"/>
  <c r="AC2139" i="1"/>
  <c r="AD2139" i="1"/>
  <c r="AE2139" i="1"/>
  <c r="AC2140" i="1"/>
  <c r="AD2140" i="1"/>
  <c r="AE2140" i="1"/>
  <c r="AC2141" i="1"/>
  <c r="AD2141" i="1"/>
  <c r="AE2141" i="1"/>
  <c r="AC2142" i="1"/>
  <c r="AD2142" i="1"/>
  <c r="AE2142" i="1"/>
  <c r="AC2143" i="1"/>
  <c r="AD2143" i="1"/>
  <c r="AE2143" i="1"/>
  <c r="AC2144" i="1"/>
  <c r="AD2144" i="1"/>
  <c r="AE2144" i="1"/>
  <c r="AC2145" i="1"/>
  <c r="AD2145" i="1"/>
  <c r="AE2145" i="1"/>
  <c r="AC2146" i="1"/>
  <c r="AD2146" i="1"/>
  <c r="AE2146" i="1"/>
  <c r="AC2147" i="1"/>
  <c r="AD2147" i="1"/>
  <c r="AE2147" i="1"/>
  <c r="AC2148" i="1"/>
  <c r="AD2148" i="1"/>
  <c r="AE2148" i="1"/>
  <c r="AC2149" i="1"/>
  <c r="AD2149" i="1"/>
  <c r="AE2149" i="1"/>
  <c r="AC2150" i="1"/>
  <c r="AD2150" i="1"/>
  <c r="AE2150" i="1"/>
  <c r="AC2151" i="1"/>
  <c r="AD2151" i="1"/>
  <c r="AE2151" i="1"/>
  <c r="AC2152" i="1"/>
  <c r="AD2152" i="1"/>
  <c r="AE2152" i="1"/>
  <c r="AC2153" i="1"/>
  <c r="AD2153" i="1"/>
  <c r="AE2153" i="1"/>
  <c r="AC2154" i="1"/>
  <c r="AD2154" i="1"/>
  <c r="AE2154" i="1"/>
  <c r="AC2155" i="1"/>
  <c r="AD2155" i="1"/>
  <c r="AE2155" i="1"/>
  <c r="AC2156" i="1"/>
  <c r="AD2156" i="1"/>
  <c r="AE2156" i="1"/>
  <c r="AC2157" i="1"/>
  <c r="AD2157" i="1"/>
  <c r="AE2157" i="1"/>
  <c r="AC2158" i="1"/>
  <c r="AD2158" i="1"/>
  <c r="AE2158" i="1"/>
  <c r="AC2159" i="1"/>
  <c r="AD2159" i="1"/>
  <c r="AE2159" i="1"/>
  <c r="AC2160" i="1"/>
  <c r="AD2160" i="1"/>
  <c r="AE2160" i="1"/>
  <c r="AC2161" i="1"/>
  <c r="AD2161" i="1"/>
  <c r="AE2161" i="1"/>
  <c r="AC2162" i="1"/>
  <c r="AD2162" i="1"/>
  <c r="AE2162" i="1"/>
  <c r="AC2163" i="1"/>
  <c r="AD2163" i="1"/>
  <c r="AE2163" i="1"/>
  <c r="AC2164" i="1"/>
  <c r="AD2164" i="1"/>
  <c r="AE2164" i="1"/>
  <c r="AC2165" i="1"/>
  <c r="AD2165" i="1"/>
  <c r="AE2165" i="1"/>
  <c r="AC2166" i="1"/>
  <c r="AD2166" i="1"/>
  <c r="AE2166" i="1"/>
  <c r="AC2167" i="1"/>
  <c r="AD2167" i="1"/>
  <c r="AE2167" i="1"/>
  <c r="AC2168" i="1"/>
  <c r="AD2168" i="1"/>
  <c r="AE2168" i="1"/>
  <c r="AC2169" i="1"/>
  <c r="AD2169" i="1"/>
  <c r="AE2169" i="1"/>
  <c r="AC2170" i="1"/>
  <c r="AD2170" i="1"/>
  <c r="AE2170" i="1"/>
  <c r="AC2171" i="1"/>
  <c r="AD2171" i="1"/>
  <c r="AE2171" i="1"/>
  <c r="AC2172" i="1"/>
  <c r="AD2172" i="1"/>
  <c r="AE2172" i="1"/>
  <c r="AC2173" i="1"/>
  <c r="AD2173" i="1"/>
  <c r="AE2173" i="1"/>
  <c r="AC2174" i="1"/>
  <c r="AD2174" i="1"/>
  <c r="AE2174" i="1"/>
  <c r="AC2175" i="1"/>
  <c r="AD2175" i="1"/>
  <c r="AE2175" i="1"/>
  <c r="AC2176" i="1"/>
  <c r="AD2176" i="1"/>
  <c r="AE2176" i="1"/>
  <c r="AC2177" i="1"/>
  <c r="AD2177" i="1"/>
  <c r="AE2177" i="1"/>
  <c r="AC2178" i="1"/>
  <c r="AD2178" i="1"/>
  <c r="AE2178" i="1"/>
  <c r="AC2179" i="1"/>
  <c r="AD2179" i="1"/>
  <c r="AE2179" i="1"/>
  <c r="AC2180" i="1"/>
  <c r="AD2180" i="1"/>
  <c r="AE2180" i="1"/>
  <c r="AC2181" i="1"/>
  <c r="AD2181" i="1"/>
  <c r="AE2181" i="1"/>
  <c r="AC2182" i="1"/>
  <c r="AD2182" i="1"/>
  <c r="AE2182" i="1"/>
  <c r="AC2183" i="1"/>
  <c r="AD2183" i="1"/>
  <c r="AE2183" i="1"/>
  <c r="AC2184" i="1"/>
  <c r="AD2184" i="1"/>
  <c r="AE2184" i="1"/>
  <c r="AC2185" i="1"/>
  <c r="AD2185" i="1"/>
  <c r="AE2185" i="1"/>
  <c r="AC2186" i="1"/>
  <c r="AD2186" i="1"/>
  <c r="AE2186" i="1"/>
  <c r="AC2187" i="1"/>
  <c r="AD2187" i="1"/>
  <c r="AE2187" i="1"/>
  <c r="AC2188" i="1"/>
  <c r="AD2188" i="1"/>
  <c r="AE2188" i="1"/>
  <c r="AC2189" i="1"/>
  <c r="AD2189" i="1"/>
  <c r="AE2189" i="1"/>
  <c r="AC2190" i="1"/>
  <c r="AD2190" i="1"/>
  <c r="AE2190" i="1"/>
  <c r="AC2191" i="1"/>
  <c r="AD2191" i="1"/>
  <c r="AE2191" i="1"/>
  <c r="AC2192" i="1"/>
  <c r="AD2192" i="1"/>
  <c r="AE2192" i="1"/>
  <c r="AC2193" i="1"/>
  <c r="AD2193" i="1"/>
  <c r="AE2193" i="1"/>
  <c r="AC2194" i="1"/>
  <c r="AD2194" i="1"/>
  <c r="AE2194" i="1"/>
  <c r="AC2195" i="1"/>
  <c r="AD2195" i="1"/>
  <c r="AE2195" i="1"/>
  <c r="AC2196" i="1"/>
  <c r="AD2196" i="1"/>
  <c r="AE2196" i="1"/>
  <c r="AC2197" i="1"/>
  <c r="AD2197" i="1"/>
  <c r="AE2197" i="1"/>
  <c r="AC2198" i="1"/>
  <c r="AD2198" i="1"/>
  <c r="AE2198" i="1"/>
  <c r="AC2199" i="1"/>
  <c r="AD2199" i="1"/>
  <c r="AE2199" i="1"/>
  <c r="AC2200" i="1"/>
  <c r="AD2200" i="1"/>
  <c r="AE2200" i="1"/>
  <c r="AC2201" i="1"/>
  <c r="AD2201" i="1"/>
  <c r="AE2201" i="1"/>
  <c r="AC2202" i="1"/>
  <c r="AD2202" i="1"/>
  <c r="AE2202" i="1"/>
  <c r="AC2203" i="1"/>
  <c r="AD2203" i="1"/>
  <c r="AE2203" i="1"/>
  <c r="AC2204" i="1"/>
  <c r="AD2204" i="1"/>
  <c r="AE2204" i="1"/>
  <c r="AC2205" i="1"/>
  <c r="AD2205" i="1"/>
  <c r="AE2205" i="1"/>
  <c r="AC2206" i="1"/>
  <c r="AD2206" i="1"/>
  <c r="AE2206" i="1"/>
  <c r="AC2207" i="1"/>
  <c r="AD2207" i="1"/>
  <c r="AE2207" i="1"/>
  <c r="AC2208" i="1"/>
  <c r="AD2208" i="1"/>
  <c r="AE2208" i="1"/>
  <c r="AC2209" i="1"/>
  <c r="AD2209" i="1"/>
  <c r="AE2209" i="1"/>
  <c r="AC2210" i="1"/>
  <c r="AD2210" i="1"/>
  <c r="AE2210" i="1"/>
  <c r="AC2211" i="1"/>
  <c r="AD2211" i="1"/>
  <c r="AE2211" i="1"/>
  <c r="AC2212" i="1"/>
  <c r="AD2212" i="1"/>
  <c r="AE2212" i="1"/>
  <c r="AC2213" i="1"/>
  <c r="AD2213" i="1"/>
  <c r="AE2213" i="1"/>
  <c r="AC2214" i="1"/>
  <c r="AD2214" i="1"/>
  <c r="AE2214" i="1"/>
  <c r="AC2215" i="1"/>
  <c r="AD2215" i="1"/>
  <c r="AE2215" i="1"/>
  <c r="AC2216" i="1"/>
  <c r="AD2216" i="1"/>
  <c r="AE2216" i="1"/>
  <c r="AC2217" i="1"/>
  <c r="AD2217" i="1"/>
  <c r="AE2217" i="1"/>
  <c r="AC2218" i="1"/>
  <c r="AD2218" i="1"/>
  <c r="AE2218" i="1"/>
  <c r="AC2219" i="1"/>
  <c r="AD2219" i="1"/>
  <c r="AE2219" i="1"/>
  <c r="AC2220" i="1"/>
  <c r="AD2220" i="1"/>
  <c r="AE2220" i="1"/>
  <c r="AC2221" i="1"/>
  <c r="AD2221" i="1"/>
  <c r="AE2221" i="1"/>
  <c r="AC2222" i="1"/>
  <c r="AD2222" i="1"/>
  <c r="AE2222" i="1"/>
  <c r="AC2223" i="1"/>
  <c r="AD2223" i="1"/>
  <c r="AE2223" i="1"/>
  <c r="AC2224" i="1"/>
  <c r="AD2224" i="1"/>
  <c r="AE2224" i="1"/>
  <c r="AC2225" i="1"/>
  <c r="AD2225" i="1"/>
  <c r="AE2225" i="1"/>
  <c r="AC2226" i="1"/>
  <c r="AD2226" i="1"/>
  <c r="AE2226" i="1"/>
  <c r="AC2227" i="1"/>
  <c r="AD2227" i="1"/>
  <c r="AE2227" i="1"/>
  <c r="AC2228" i="1"/>
  <c r="AD2228" i="1"/>
  <c r="AE2228" i="1"/>
  <c r="AC2229" i="1"/>
  <c r="AD2229" i="1"/>
  <c r="AE2229" i="1"/>
  <c r="AC2230" i="1"/>
  <c r="AD2230" i="1"/>
  <c r="AE2230" i="1"/>
  <c r="AC2231" i="1"/>
  <c r="AD2231" i="1"/>
  <c r="AE2231" i="1"/>
  <c r="AC2232" i="1"/>
  <c r="AD2232" i="1"/>
  <c r="AE2232" i="1"/>
  <c r="AC2233" i="1"/>
  <c r="AD2233" i="1"/>
  <c r="AE2233" i="1"/>
  <c r="AC2234" i="1"/>
  <c r="AD2234" i="1"/>
  <c r="AE2234" i="1"/>
  <c r="AC2235" i="1"/>
  <c r="AD2235" i="1"/>
  <c r="AE2235" i="1"/>
  <c r="AC2236" i="1"/>
  <c r="AD2236" i="1"/>
  <c r="AE2236" i="1"/>
  <c r="AC2237" i="1"/>
  <c r="AD2237" i="1"/>
  <c r="AE2237" i="1"/>
  <c r="AC2238" i="1"/>
  <c r="AD2238" i="1"/>
  <c r="AE2238" i="1"/>
  <c r="AC2239" i="1"/>
  <c r="AD2239" i="1"/>
  <c r="AE2239" i="1"/>
  <c r="AC2240" i="1"/>
  <c r="AD2240" i="1"/>
  <c r="AE2240" i="1"/>
  <c r="AC2241" i="1"/>
  <c r="AD2241" i="1"/>
  <c r="AE2241" i="1"/>
  <c r="AC2242" i="1"/>
  <c r="AD2242" i="1"/>
  <c r="AE2242" i="1"/>
  <c r="AC2243" i="1"/>
  <c r="AD2243" i="1"/>
  <c r="AE2243" i="1"/>
  <c r="AC2244" i="1"/>
  <c r="AD2244" i="1"/>
  <c r="AE2244" i="1"/>
  <c r="AC2245" i="1"/>
  <c r="AD2245" i="1"/>
  <c r="AE2245" i="1"/>
  <c r="AC2246" i="1"/>
  <c r="AD2246" i="1"/>
  <c r="AE2246" i="1"/>
  <c r="AC2247" i="1"/>
  <c r="AD2247" i="1"/>
  <c r="AE2247" i="1"/>
  <c r="AC2248" i="1"/>
  <c r="AD2248" i="1"/>
  <c r="AE2248" i="1"/>
  <c r="AC2249" i="1"/>
  <c r="AD2249" i="1"/>
  <c r="AE2249" i="1"/>
  <c r="AC2250" i="1"/>
  <c r="AD2250" i="1"/>
  <c r="AE2250" i="1"/>
  <c r="AC2251" i="1"/>
  <c r="AD2251" i="1"/>
  <c r="AE2251" i="1"/>
  <c r="AC2252" i="1"/>
  <c r="AD2252" i="1"/>
  <c r="AE2252" i="1"/>
  <c r="AC2253" i="1"/>
  <c r="AD2253" i="1"/>
  <c r="AE2253" i="1"/>
  <c r="AC2254" i="1"/>
  <c r="AD2254" i="1"/>
  <c r="AE2254" i="1"/>
  <c r="AC2255" i="1"/>
  <c r="AD2255" i="1"/>
  <c r="AE2255" i="1"/>
  <c r="AC2256" i="1"/>
  <c r="AD2256" i="1"/>
  <c r="AE2256" i="1"/>
  <c r="AC2257" i="1"/>
  <c r="AD2257" i="1"/>
  <c r="AE2257" i="1"/>
  <c r="AC2258" i="1"/>
  <c r="AD2258" i="1"/>
  <c r="AE2258" i="1"/>
  <c r="AC2259" i="1"/>
  <c r="AD2259" i="1"/>
  <c r="AE2259" i="1"/>
  <c r="AC2260" i="1"/>
  <c r="AD2260" i="1"/>
  <c r="AE2260" i="1"/>
  <c r="AC2261" i="1"/>
  <c r="AD2261" i="1"/>
  <c r="AE2261" i="1"/>
  <c r="AC2262" i="1"/>
  <c r="AD2262" i="1"/>
  <c r="AE2262" i="1"/>
  <c r="AC2263" i="1"/>
  <c r="AD2263" i="1"/>
  <c r="AE2263" i="1"/>
  <c r="AC2264" i="1"/>
  <c r="AD2264" i="1"/>
  <c r="AE2264" i="1"/>
  <c r="AC2265" i="1"/>
  <c r="AD2265" i="1"/>
  <c r="AE2265" i="1"/>
  <c r="AC2266" i="1"/>
  <c r="AD2266" i="1"/>
  <c r="AE2266" i="1"/>
  <c r="AC2267" i="1"/>
  <c r="AD2267" i="1"/>
  <c r="AE2267" i="1"/>
  <c r="AC2268" i="1"/>
  <c r="AD2268" i="1"/>
  <c r="AE2268" i="1"/>
  <c r="AC2269" i="1"/>
  <c r="AD2269" i="1"/>
  <c r="AE2269" i="1"/>
  <c r="AC2270" i="1"/>
  <c r="AD2270" i="1"/>
  <c r="AE2270" i="1"/>
  <c r="AC2271" i="1"/>
  <c r="AD2271" i="1"/>
  <c r="AE2271" i="1"/>
  <c r="AC2272" i="1"/>
  <c r="AD2272" i="1"/>
  <c r="AE2272" i="1"/>
  <c r="AC2273" i="1"/>
  <c r="AD2273" i="1"/>
  <c r="AE2273" i="1"/>
  <c r="AC2274" i="1"/>
  <c r="AD2274" i="1"/>
  <c r="AE2274" i="1"/>
  <c r="AC2275" i="1"/>
  <c r="AD2275" i="1"/>
  <c r="AE2275" i="1"/>
  <c r="AC2276" i="1"/>
  <c r="AD2276" i="1"/>
  <c r="AE2276" i="1"/>
  <c r="AC2277" i="1"/>
  <c r="AD2277" i="1"/>
  <c r="AE2277" i="1"/>
  <c r="AC2278" i="1"/>
  <c r="AD2278" i="1"/>
  <c r="AE2278" i="1"/>
  <c r="AC2279" i="1"/>
  <c r="AD2279" i="1"/>
  <c r="AE2279" i="1"/>
  <c r="AC2280" i="1"/>
  <c r="AD2280" i="1"/>
  <c r="AE2280" i="1"/>
  <c r="AC2281" i="1"/>
  <c r="AD2281" i="1"/>
  <c r="AE2281" i="1"/>
  <c r="AC2282" i="1"/>
  <c r="AD2282" i="1"/>
  <c r="AE2282" i="1"/>
  <c r="AC2283" i="1"/>
  <c r="AD2283" i="1"/>
  <c r="AE2283" i="1"/>
  <c r="AC2284" i="1"/>
  <c r="AD2284" i="1"/>
  <c r="AE2284" i="1"/>
  <c r="AC2285" i="1"/>
  <c r="AD2285" i="1"/>
  <c r="AE2285" i="1"/>
  <c r="AC2286" i="1"/>
  <c r="AD2286" i="1"/>
  <c r="AE2286" i="1"/>
  <c r="AC2287" i="1"/>
  <c r="AD2287" i="1"/>
  <c r="AE2287" i="1"/>
  <c r="AC2288" i="1"/>
  <c r="AD2288" i="1"/>
  <c r="AE2288" i="1"/>
  <c r="AC2289" i="1"/>
  <c r="AD2289" i="1"/>
  <c r="AE2289" i="1"/>
  <c r="AC2290" i="1"/>
  <c r="AD2290" i="1"/>
  <c r="AE2290" i="1"/>
  <c r="AC2291" i="1"/>
  <c r="AD2291" i="1"/>
  <c r="AE2291" i="1"/>
  <c r="AC2292" i="1"/>
  <c r="AD2292" i="1"/>
  <c r="AE2292" i="1"/>
  <c r="AC2293" i="1"/>
  <c r="AD2293" i="1"/>
  <c r="AE2293" i="1"/>
  <c r="AC2294" i="1"/>
  <c r="AD2294" i="1"/>
  <c r="AE2294" i="1"/>
  <c r="AC2295" i="1"/>
  <c r="AD2295" i="1"/>
  <c r="AE2295" i="1"/>
  <c r="AC2296" i="1"/>
  <c r="AD2296" i="1"/>
  <c r="AE2296" i="1"/>
  <c r="AC2297" i="1"/>
  <c r="AD2297" i="1"/>
  <c r="AE2297" i="1"/>
  <c r="AC2298" i="1"/>
  <c r="AD2298" i="1"/>
  <c r="AE2298" i="1"/>
  <c r="AC2299" i="1"/>
  <c r="AD2299" i="1"/>
  <c r="AE2299" i="1"/>
  <c r="AC2300" i="1"/>
  <c r="AD2300" i="1"/>
  <c r="AE2300" i="1"/>
  <c r="AC2301" i="1"/>
  <c r="AD2301" i="1"/>
  <c r="AE2301" i="1"/>
  <c r="AC2302" i="1"/>
  <c r="AD2302" i="1"/>
  <c r="AE2302" i="1"/>
  <c r="AC2303" i="1"/>
  <c r="AD2303" i="1"/>
  <c r="AE2303" i="1"/>
  <c r="AC2304" i="1"/>
  <c r="AD2304" i="1"/>
  <c r="AE2304" i="1"/>
  <c r="AC2305" i="1"/>
  <c r="AD2305" i="1"/>
  <c r="AE2305" i="1"/>
  <c r="AC2306" i="1"/>
  <c r="AD2306" i="1"/>
  <c r="AE2306" i="1"/>
  <c r="AC2307" i="1"/>
  <c r="AD2307" i="1"/>
  <c r="AE2307" i="1"/>
  <c r="AC2308" i="1"/>
  <c r="AD2308" i="1"/>
  <c r="AE2308" i="1"/>
  <c r="AC2309" i="1"/>
  <c r="AD2309" i="1"/>
  <c r="AE2309" i="1"/>
  <c r="AC2310" i="1"/>
  <c r="AD2310" i="1"/>
  <c r="AE2310" i="1"/>
  <c r="AC2311" i="1"/>
  <c r="AD2311" i="1"/>
  <c r="AE2311" i="1"/>
  <c r="AC2312" i="1"/>
  <c r="AD2312" i="1"/>
  <c r="AE2312" i="1"/>
  <c r="AC2313" i="1"/>
  <c r="AD2313" i="1"/>
  <c r="AE2313" i="1"/>
  <c r="AC2314" i="1"/>
  <c r="AD2314" i="1"/>
  <c r="AE2314" i="1"/>
  <c r="AC2315" i="1"/>
  <c r="AD2315" i="1"/>
  <c r="AE2315" i="1"/>
  <c r="AC2316" i="1"/>
  <c r="AD2316" i="1"/>
  <c r="AE2316" i="1"/>
  <c r="AC2317" i="1"/>
  <c r="AD2317" i="1"/>
  <c r="AE2317" i="1"/>
  <c r="AC2318" i="1"/>
  <c r="AD2318" i="1"/>
  <c r="AE2318" i="1"/>
  <c r="AC2319" i="1"/>
  <c r="AD2319" i="1"/>
  <c r="AE2319" i="1"/>
  <c r="AC2320" i="1"/>
  <c r="AD2320" i="1"/>
  <c r="AE2320" i="1"/>
  <c r="AC2321" i="1"/>
  <c r="AD2321" i="1"/>
  <c r="AE2321" i="1"/>
  <c r="AC2322" i="1"/>
  <c r="AD2322" i="1"/>
  <c r="AE2322" i="1"/>
  <c r="AC2323" i="1"/>
  <c r="AD2323" i="1"/>
  <c r="AE2323" i="1"/>
  <c r="AC2324" i="1"/>
  <c r="AD2324" i="1"/>
  <c r="AE2324" i="1"/>
  <c r="AC2325" i="1"/>
  <c r="AD2325" i="1"/>
  <c r="AE2325" i="1"/>
  <c r="AC2326" i="1"/>
  <c r="AD2326" i="1"/>
  <c r="AE2326" i="1"/>
  <c r="AC2327" i="1"/>
  <c r="AD2327" i="1"/>
  <c r="AE2327" i="1"/>
  <c r="AC2328" i="1"/>
  <c r="AD2328" i="1"/>
  <c r="AE2328" i="1"/>
  <c r="AC2329" i="1"/>
  <c r="AD2329" i="1"/>
  <c r="AE2329" i="1"/>
  <c r="AC2330" i="1"/>
  <c r="AD2330" i="1"/>
  <c r="AE2330" i="1"/>
  <c r="AC2331" i="1"/>
  <c r="AD2331" i="1"/>
  <c r="AE2331" i="1"/>
  <c r="AC2332" i="1"/>
  <c r="AD2332" i="1"/>
  <c r="AE2332" i="1"/>
  <c r="AC2333" i="1"/>
  <c r="AD2333" i="1"/>
  <c r="AE2333" i="1"/>
  <c r="AC2334" i="1"/>
  <c r="AD2334" i="1"/>
  <c r="AE2334" i="1"/>
  <c r="AC2335" i="1"/>
  <c r="AD2335" i="1"/>
  <c r="AE2335" i="1"/>
  <c r="AC2336" i="1"/>
  <c r="AD2336" i="1"/>
  <c r="AE2336" i="1"/>
  <c r="AC2337" i="1"/>
  <c r="AD2337" i="1"/>
  <c r="AE2337" i="1"/>
  <c r="AC2338" i="1"/>
  <c r="AD2338" i="1"/>
  <c r="AE2338" i="1"/>
  <c r="AC2339" i="1"/>
  <c r="AD2339" i="1"/>
  <c r="AE2339" i="1"/>
  <c r="AC2340" i="1"/>
  <c r="AD2340" i="1"/>
  <c r="AE2340" i="1"/>
  <c r="AC2341" i="1"/>
  <c r="AD2341" i="1"/>
  <c r="AE2341" i="1"/>
  <c r="AC2342" i="1"/>
  <c r="AD2342" i="1"/>
  <c r="AE2342" i="1"/>
  <c r="AC2343" i="1"/>
  <c r="AD2343" i="1"/>
  <c r="AE2343" i="1"/>
  <c r="AC2344" i="1"/>
  <c r="AD2344" i="1"/>
  <c r="AE2344" i="1"/>
  <c r="AC2345" i="1"/>
  <c r="AD2345" i="1"/>
  <c r="AE2345" i="1"/>
  <c r="AC2346" i="1"/>
  <c r="AD2346" i="1"/>
  <c r="AE2346" i="1"/>
  <c r="AC2347" i="1"/>
  <c r="AD2347" i="1"/>
  <c r="AE2347" i="1"/>
  <c r="AC2348" i="1"/>
  <c r="AD2348" i="1"/>
  <c r="AE2348" i="1"/>
  <c r="AC2349" i="1"/>
  <c r="AD2349" i="1"/>
  <c r="AE2349" i="1"/>
  <c r="AC2350" i="1"/>
  <c r="AD2350" i="1"/>
  <c r="AE2350" i="1"/>
  <c r="AC2351" i="1"/>
  <c r="AD2351" i="1"/>
  <c r="AE2351" i="1"/>
  <c r="AC2352" i="1"/>
  <c r="AD2352" i="1"/>
  <c r="AE2352" i="1"/>
  <c r="AC2353" i="1"/>
  <c r="AD2353" i="1"/>
  <c r="AE2353" i="1"/>
  <c r="AC2354" i="1"/>
  <c r="AD2354" i="1"/>
  <c r="AE2354" i="1"/>
  <c r="AC2355" i="1"/>
  <c r="AD2355" i="1"/>
  <c r="AE2355" i="1"/>
  <c r="AC2356" i="1"/>
  <c r="AD2356" i="1"/>
  <c r="AE2356" i="1"/>
  <c r="AC2357" i="1"/>
  <c r="AD2357" i="1"/>
  <c r="AE2357" i="1"/>
  <c r="AC2358" i="1"/>
  <c r="AD2358" i="1"/>
  <c r="AE2358" i="1"/>
  <c r="AC2359" i="1"/>
  <c r="AD2359" i="1"/>
  <c r="AE2359" i="1"/>
  <c r="AC2360" i="1"/>
  <c r="AD2360" i="1"/>
  <c r="AE2360" i="1"/>
  <c r="AC2361" i="1"/>
  <c r="AD2361" i="1"/>
  <c r="AE2361" i="1"/>
  <c r="AC2362" i="1"/>
  <c r="AD2362" i="1"/>
  <c r="AE2362" i="1"/>
  <c r="AC2363" i="1"/>
  <c r="AD2363" i="1"/>
  <c r="AE2363" i="1"/>
  <c r="AC2364" i="1"/>
  <c r="AD2364" i="1"/>
  <c r="AE2364" i="1"/>
  <c r="AC2365" i="1"/>
  <c r="AD2365" i="1"/>
  <c r="AE2365" i="1"/>
  <c r="AC2366" i="1"/>
  <c r="AD2366" i="1"/>
  <c r="AE2366" i="1"/>
  <c r="AC2367" i="1"/>
  <c r="AD2367" i="1"/>
  <c r="AE2367" i="1"/>
  <c r="AC2368" i="1"/>
  <c r="AD2368" i="1"/>
  <c r="AE2368" i="1"/>
  <c r="AC2369" i="1"/>
  <c r="AD2369" i="1"/>
  <c r="AE2369" i="1"/>
  <c r="AC2370" i="1"/>
  <c r="AD2370" i="1"/>
  <c r="AE2370" i="1"/>
  <c r="AC2371" i="1"/>
  <c r="AD2371" i="1"/>
  <c r="AE2371" i="1"/>
  <c r="AC2372" i="1"/>
  <c r="AD2372" i="1"/>
  <c r="AE2372" i="1"/>
  <c r="AC2373" i="1"/>
  <c r="AD2373" i="1"/>
  <c r="AE2373" i="1"/>
  <c r="AC2374" i="1"/>
  <c r="AD2374" i="1"/>
  <c r="AE2374" i="1"/>
  <c r="AC2375" i="1"/>
  <c r="AD2375" i="1"/>
  <c r="AE2375" i="1"/>
  <c r="AC2376" i="1"/>
  <c r="AD2376" i="1"/>
  <c r="AE2376" i="1"/>
  <c r="AC2377" i="1"/>
  <c r="AD2377" i="1"/>
  <c r="AE2377" i="1"/>
  <c r="AC2378" i="1"/>
  <c r="AD2378" i="1"/>
  <c r="AE2378" i="1"/>
  <c r="AC2379" i="1"/>
  <c r="AD2379" i="1"/>
  <c r="AE2379" i="1"/>
  <c r="AC2380" i="1"/>
  <c r="AD2380" i="1"/>
  <c r="AE2380" i="1"/>
  <c r="AC2381" i="1"/>
  <c r="AD2381" i="1"/>
  <c r="AE2381" i="1"/>
  <c r="AC2382" i="1"/>
  <c r="AD2382" i="1"/>
  <c r="AE2382" i="1"/>
  <c r="AC2383" i="1"/>
  <c r="AD2383" i="1"/>
  <c r="AE2383" i="1"/>
  <c r="AC2384" i="1"/>
  <c r="AD2384" i="1"/>
  <c r="AE2384" i="1"/>
  <c r="AC2385" i="1"/>
  <c r="AD2385" i="1"/>
  <c r="AE2385" i="1"/>
  <c r="AC2386" i="1"/>
  <c r="AD2386" i="1"/>
  <c r="AE2386" i="1"/>
  <c r="AC2387" i="1"/>
  <c r="AD2387" i="1"/>
  <c r="AE2387" i="1"/>
  <c r="AC2388" i="1"/>
  <c r="AD2388" i="1"/>
  <c r="AE2388" i="1"/>
  <c r="AC2389" i="1"/>
  <c r="AD2389" i="1"/>
  <c r="AE2389" i="1"/>
  <c r="AC2390" i="1"/>
  <c r="AD2390" i="1"/>
  <c r="AE2390" i="1"/>
  <c r="AC2391" i="1"/>
  <c r="AD2391" i="1"/>
  <c r="AE2391" i="1"/>
  <c r="AC2392" i="1"/>
  <c r="AD2392" i="1"/>
  <c r="AE2392" i="1"/>
  <c r="AC2393" i="1"/>
  <c r="AD2393" i="1"/>
  <c r="AE2393" i="1"/>
  <c r="AC2394" i="1"/>
  <c r="AD2394" i="1"/>
  <c r="AE2394" i="1"/>
  <c r="AC2395" i="1"/>
  <c r="AD2395" i="1"/>
  <c r="AE2395" i="1"/>
  <c r="AC2396" i="1"/>
  <c r="AD2396" i="1"/>
  <c r="AE2396" i="1"/>
  <c r="AC2397" i="1"/>
  <c r="AD2397" i="1"/>
  <c r="AE2397" i="1"/>
  <c r="AC2398" i="1"/>
  <c r="AD2398" i="1"/>
  <c r="AE2398" i="1"/>
  <c r="AC2399" i="1"/>
  <c r="AD2399" i="1"/>
  <c r="AE2399" i="1"/>
  <c r="AC2400" i="1"/>
  <c r="AD2400" i="1"/>
  <c r="AE2400" i="1"/>
  <c r="AC2401" i="1"/>
  <c r="AD2401" i="1"/>
  <c r="AE2401" i="1"/>
  <c r="AC2402" i="1"/>
  <c r="AD2402" i="1"/>
  <c r="AE2402" i="1"/>
  <c r="AC2403" i="1"/>
  <c r="AD2403" i="1"/>
  <c r="AE2403" i="1"/>
  <c r="AC2404" i="1"/>
  <c r="AD2404" i="1"/>
  <c r="AE2404" i="1"/>
  <c r="AC2405" i="1"/>
  <c r="AD2405" i="1"/>
  <c r="AE2405" i="1"/>
  <c r="AC2406" i="1"/>
  <c r="AD2406" i="1"/>
  <c r="AE2406" i="1"/>
  <c r="AC2407" i="1"/>
  <c r="AD2407" i="1"/>
  <c r="AE2407" i="1"/>
  <c r="AC2408" i="1"/>
  <c r="AD2408" i="1"/>
  <c r="AE2408" i="1"/>
  <c r="AC2409" i="1"/>
  <c r="AD2409" i="1"/>
  <c r="AE2409" i="1"/>
  <c r="AC2410" i="1"/>
  <c r="AD2410" i="1"/>
  <c r="AE2410" i="1"/>
  <c r="AC2411" i="1"/>
  <c r="AD2411" i="1"/>
  <c r="AE2411" i="1"/>
  <c r="AC2412" i="1"/>
  <c r="AD2412" i="1"/>
  <c r="AE2412" i="1"/>
  <c r="AC2413" i="1"/>
  <c r="AD2413" i="1"/>
  <c r="AE2413" i="1"/>
  <c r="AC2414" i="1"/>
  <c r="AD2414" i="1"/>
  <c r="AE2414" i="1"/>
  <c r="AC2415" i="1"/>
  <c r="AD2415" i="1"/>
  <c r="AE2415" i="1"/>
  <c r="AC2416" i="1"/>
  <c r="AD2416" i="1"/>
  <c r="AE2416" i="1"/>
  <c r="AC2417" i="1"/>
  <c r="AD2417" i="1"/>
  <c r="AE2417" i="1"/>
  <c r="AC2418" i="1"/>
  <c r="AD2418" i="1"/>
  <c r="AE2418" i="1"/>
  <c r="AC2419" i="1"/>
  <c r="AD2419" i="1"/>
  <c r="AE2419" i="1"/>
  <c r="AC2420" i="1"/>
  <c r="AD2420" i="1"/>
  <c r="AE2420" i="1"/>
  <c r="AC2421" i="1"/>
  <c r="AD2421" i="1"/>
  <c r="AE2421" i="1"/>
  <c r="AC2422" i="1"/>
  <c r="AD2422" i="1"/>
  <c r="AE2422" i="1"/>
  <c r="AC2423" i="1"/>
  <c r="AD2423" i="1"/>
  <c r="AE2423" i="1"/>
  <c r="AC2424" i="1"/>
  <c r="AD2424" i="1"/>
  <c r="AE2424" i="1"/>
  <c r="AC2425" i="1"/>
  <c r="AD2425" i="1"/>
  <c r="AE2425" i="1"/>
  <c r="AC2426" i="1"/>
  <c r="AD2426" i="1"/>
  <c r="AE2426" i="1"/>
  <c r="AC2427" i="1"/>
  <c r="AD2427" i="1"/>
  <c r="AE2427" i="1"/>
  <c r="AC2428" i="1"/>
  <c r="AD2428" i="1"/>
  <c r="AE2428" i="1"/>
  <c r="AC2429" i="1"/>
  <c r="AD2429" i="1"/>
  <c r="AE2429" i="1"/>
  <c r="AC2430" i="1"/>
  <c r="AD2430" i="1"/>
  <c r="AE2430" i="1"/>
  <c r="AC2431" i="1"/>
  <c r="AD2431" i="1"/>
  <c r="AE2431" i="1"/>
  <c r="AC2432" i="1"/>
  <c r="AD2432" i="1"/>
  <c r="AE2432" i="1"/>
  <c r="AC2433" i="1"/>
  <c r="AD2433" i="1"/>
  <c r="AE2433" i="1"/>
  <c r="AC2434" i="1"/>
  <c r="AD2434" i="1"/>
  <c r="AE2434" i="1"/>
  <c r="AC2435" i="1"/>
  <c r="AD2435" i="1"/>
  <c r="AE2435" i="1"/>
  <c r="AC2436" i="1"/>
  <c r="AD2436" i="1"/>
  <c r="AE2436" i="1"/>
  <c r="AC2437" i="1"/>
  <c r="AD2437" i="1"/>
  <c r="AE2437" i="1"/>
  <c r="AC2438" i="1"/>
  <c r="AD2438" i="1"/>
  <c r="AE2438" i="1"/>
  <c r="AC2439" i="1"/>
  <c r="AD2439" i="1"/>
  <c r="AE2439" i="1"/>
  <c r="AC2440" i="1"/>
  <c r="AD2440" i="1"/>
  <c r="AE2440" i="1"/>
  <c r="AC2441" i="1"/>
  <c r="AD2441" i="1"/>
  <c r="AE2441" i="1"/>
  <c r="AC2442" i="1"/>
  <c r="AD2442" i="1"/>
  <c r="AE2442" i="1"/>
  <c r="AC2443" i="1"/>
  <c r="AD2443" i="1"/>
  <c r="AE2443" i="1"/>
  <c r="AC2444" i="1"/>
  <c r="AD2444" i="1"/>
  <c r="AE2444" i="1"/>
  <c r="AC2445" i="1"/>
  <c r="AD2445" i="1"/>
  <c r="AE2445" i="1"/>
  <c r="AC2446" i="1"/>
  <c r="AD2446" i="1"/>
  <c r="AE2446" i="1"/>
  <c r="AC2447" i="1"/>
  <c r="AD2447" i="1"/>
  <c r="AE2447" i="1"/>
  <c r="AC2448" i="1"/>
  <c r="AD2448" i="1"/>
  <c r="AE2448" i="1"/>
  <c r="AC2449" i="1"/>
  <c r="AD2449" i="1"/>
  <c r="AE2449" i="1"/>
  <c r="AC2450" i="1"/>
  <c r="AD2450" i="1"/>
  <c r="AE2450" i="1"/>
  <c r="AC2451" i="1"/>
  <c r="AD2451" i="1"/>
  <c r="AE2451" i="1"/>
  <c r="AC2452" i="1"/>
  <c r="AD2452" i="1"/>
  <c r="AE2452" i="1"/>
  <c r="AC2453" i="1"/>
  <c r="AD2453" i="1"/>
  <c r="AE2453" i="1"/>
  <c r="AC2454" i="1"/>
  <c r="AD2454" i="1"/>
  <c r="AE2454" i="1"/>
  <c r="AC2455" i="1"/>
  <c r="AD2455" i="1"/>
  <c r="AE2455" i="1"/>
  <c r="AC2456" i="1"/>
  <c r="AD2456" i="1"/>
  <c r="AE2456" i="1"/>
  <c r="AC2457" i="1"/>
  <c r="AD2457" i="1"/>
  <c r="AE2457" i="1"/>
  <c r="AC2458" i="1"/>
  <c r="AD2458" i="1"/>
  <c r="AE2458" i="1"/>
  <c r="AC2459" i="1"/>
  <c r="AD2459" i="1"/>
  <c r="AE2459" i="1"/>
  <c r="AC2460" i="1"/>
  <c r="AD2460" i="1"/>
  <c r="AE2460" i="1"/>
  <c r="AC2461" i="1"/>
  <c r="AD2461" i="1"/>
  <c r="AE2461" i="1"/>
  <c r="AC2462" i="1"/>
  <c r="AD2462" i="1"/>
  <c r="AE2462" i="1"/>
  <c r="AC2463" i="1"/>
  <c r="AD2463" i="1"/>
  <c r="AE2463" i="1"/>
  <c r="AC2464" i="1"/>
  <c r="AD2464" i="1"/>
  <c r="AE2464" i="1"/>
  <c r="AC2465" i="1"/>
  <c r="AD2465" i="1"/>
  <c r="AE2465" i="1"/>
  <c r="AC2466" i="1"/>
  <c r="AD2466" i="1"/>
  <c r="AE2466" i="1"/>
  <c r="AC2467" i="1"/>
  <c r="AD2467" i="1"/>
  <c r="AE2467" i="1"/>
  <c r="AC2468" i="1"/>
  <c r="AD2468" i="1"/>
  <c r="AE2468" i="1"/>
  <c r="AC2469" i="1"/>
  <c r="AD2469" i="1"/>
  <c r="AE2469" i="1"/>
  <c r="AC2470" i="1"/>
  <c r="AD2470" i="1"/>
  <c r="AE2470" i="1"/>
  <c r="AC2471" i="1"/>
  <c r="AD2471" i="1"/>
  <c r="AE2471" i="1"/>
  <c r="AC2472" i="1"/>
  <c r="AD2472" i="1"/>
  <c r="AE2472" i="1"/>
  <c r="AC2473" i="1"/>
  <c r="AD2473" i="1"/>
  <c r="AE2473" i="1"/>
  <c r="AC2474" i="1"/>
  <c r="AD2474" i="1"/>
  <c r="AE2474" i="1"/>
  <c r="AC2475" i="1"/>
  <c r="AD2475" i="1"/>
  <c r="AE2475" i="1"/>
  <c r="AC2476" i="1"/>
  <c r="AD2476" i="1"/>
  <c r="AE2476" i="1"/>
  <c r="AC2477" i="1"/>
  <c r="AD2477" i="1"/>
  <c r="AE2477" i="1"/>
  <c r="AC2478" i="1"/>
  <c r="AD2478" i="1"/>
  <c r="AE2478" i="1"/>
  <c r="AC2479" i="1"/>
  <c r="AD2479" i="1"/>
  <c r="AE2479" i="1"/>
  <c r="AC2480" i="1"/>
  <c r="AD2480" i="1"/>
  <c r="AE2480" i="1"/>
  <c r="AC2481" i="1"/>
  <c r="AD2481" i="1"/>
  <c r="AE2481" i="1"/>
  <c r="AC2482" i="1"/>
  <c r="AD2482" i="1"/>
  <c r="AE2482" i="1"/>
  <c r="AC2483" i="1"/>
  <c r="AD2483" i="1"/>
  <c r="AE2483" i="1"/>
  <c r="AC2484" i="1"/>
  <c r="AD2484" i="1"/>
  <c r="AE2484" i="1"/>
  <c r="AC2485" i="1"/>
  <c r="AD2485" i="1"/>
  <c r="AE2485" i="1"/>
  <c r="AC2486" i="1"/>
  <c r="AD2486" i="1"/>
  <c r="AE2486" i="1"/>
  <c r="AC2487" i="1"/>
  <c r="AD2487" i="1"/>
  <c r="AE2487" i="1"/>
  <c r="AC2488" i="1"/>
  <c r="AD2488" i="1"/>
  <c r="AE2488" i="1"/>
  <c r="AC2489" i="1"/>
  <c r="AD2489" i="1"/>
  <c r="AE2489" i="1"/>
  <c r="AC2490" i="1"/>
  <c r="AD2490" i="1"/>
  <c r="AE2490" i="1"/>
  <c r="AC2491" i="1"/>
  <c r="AD2491" i="1"/>
  <c r="AE2491" i="1"/>
  <c r="AC2492" i="1"/>
  <c r="AD2492" i="1"/>
  <c r="AE2492" i="1"/>
  <c r="AC2493" i="1"/>
  <c r="AD2493" i="1"/>
  <c r="AE2493" i="1"/>
  <c r="AC2494" i="1"/>
  <c r="AD2494" i="1"/>
  <c r="AE2494" i="1"/>
  <c r="AC2495" i="1"/>
  <c r="AD2495" i="1"/>
  <c r="AE2495" i="1"/>
  <c r="AC2496" i="1"/>
  <c r="AD2496" i="1"/>
  <c r="AE2496" i="1"/>
  <c r="AC2497" i="1"/>
  <c r="AD2497" i="1"/>
  <c r="AE2497" i="1"/>
  <c r="AC2498" i="1"/>
  <c r="AD2498" i="1"/>
  <c r="AE2498" i="1"/>
  <c r="AC2499" i="1"/>
  <c r="AD2499" i="1"/>
  <c r="AE2499" i="1"/>
  <c r="AC2500" i="1"/>
  <c r="AD2500" i="1"/>
  <c r="AE2500" i="1"/>
  <c r="AC2501" i="1"/>
  <c r="AD2501" i="1"/>
  <c r="AE2501" i="1"/>
  <c r="AC2502" i="1"/>
  <c r="AD2502" i="1"/>
  <c r="AE2502" i="1"/>
  <c r="AC2503" i="1"/>
  <c r="AD2503" i="1"/>
  <c r="AE2503" i="1"/>
  <c r="AC2504" i="1"/>
  <c r="AD2504" i="1"/>
  <c r="AE2504" i="1"/>
  <c r="AC2505" i="1"/>
  <c r="AD2505" i="1"/>
  <c r="AE2505" i="1"/>
  <c r="AC2506" i="1"/>
  <c r="AD2506" i="1"/>
  <c r="AE2506" i="1"/>
  <c r="AC2507" i="1"/>
  <c r="AD2507" i="1"/>
  <c r="AE2507" i="1"/>
  <c r="AC2508" i="1"/>
  <c r="AD2508" i="1"/>
  <c r="AE2508" i="1"/>
  <c r="AC2509" i="1"/>
  <c r="AD2509" i="1"/>
  <c r="AE2509" i="1"/>
  <c r="AC2510" i="1"/>
  <c r="AD2510" i="1"/>
  <c r="AE2510" i="1"/>
  <c r="AC2511" i="1"/>
  <c r="AD2511" i="1"/>
  <c r="AE2511" i="1"/>
  <c r="AC2512" i="1"/>
  <c r="AD2512" i="1"/>
  <c r="AE2512" i="1"/>
  <c r="AC2513" i="1"/>
  <c r="AD2513" i="1"/>
  <c r="AE2513" i="1"/>
  <c r="AC2514" i="1"/>
  <c r="AD2514" i="1"/>
  <c r="AE2514" i="1"/>
  <c r="AC2515" i="1"/>
  <c r="AD2515" i="1"/>
  <c r="AE2515" i="1"/>
  <c r="AC2516" i="1"/>
  <c r="AD2516" i="1"/>
  <c r="AE2516" i="1"/>
  <c r="AC2517" i="1"/>
  <c r="AD2517" i="1"/>
  <c r="AE2517" i="1"/>
  <c r="AC2518" i="1"/>
  <c r="AD2518" i="1"/>
  <c r="AE2518" i="1"/>
  <c r="AC2519" i="1"/>
  <c r="AD2519" i="1"/>
  <c r="AE2519" i="1"/>
  <c r="AC2520" i="1"/>
  <c r="AD2520" i="1"/>
  <c r="AE2520" i="1"/>
  <c r="AC2521" i="1"/>
  <c r="AD2521" i="1"/>
  <c r="AE2521" i="1"/>
  <c r="AC2522" i="1"/>
  <c r="AD2522" i="1"/>
  <c r="AE2522" i="1"/>
  <c r="AC2523" i="1"/>
  <c r="AD2523" i="1"/>
  <c r="AE2523" i="1"/>
  <c r="AC2524" i="1"/>
  <c r="AD2524" i="1"/>
  <c r="AE2524" i="1"/>
  <c r="AC2525" i="1"/>
  <c r="AD2525" i="1"/>
  <c r="AE2525" i="1"/>
  <c r="AC2526" i="1"/>
  <c r="AD2526" i="1"/>
  <c r="AE2526" i="1"/>
  <c r="AC2527" i="1"/>
  <c r="AD2527" i="1"/>
  <c r="AE2527" i="1"/>
  <c r="AC2528" i="1"/>
  <c r="AD2528" i="1"/>
  <c r="AE2528" i="1"/>
  <c r="AC2529" i="1"/>
  <c r="AD2529" i="1"/>
  <c r="AE2529" i="1"/>
  <c r="AC2530" i="1"/>
  <c r="AD2530" i="1"/>
  <c r="AE2530" i="1"/>
  <c r="AC2531" i="1"/>
  <c r="AD2531" i="1"/>
  <c r="AE2531" i="1"/>
  <c r="AC2532" i="1"/>
  <c r="AD2532" i="1"/>
  <c r="AE2532" i="1"/>
  <c r="AC2533" i="1"/>
  <c r="AD2533" i="1"/>
  <c r="AE2533" i="1"/>
  <c r="AC2534" i="1"/>
  <c r="AD2534" i="1"/>
  <c r="AE2534" i="1"/>
  <c r="AC2535" i="1"/>
  <c r="AD2535" i="1"/>
  <c r="AE2535" i="1"/>
  <c r="AC2536" i="1"/>
  <c r="AD2536" i="1"/>
  <c r="AE2536" i="1"/>
  <c r="AC2537" i="1"/>
  <c r="AD2537" i="1"/>
  <c r="AE2537" i="1"/>
  <c r="AC2538" i="1"/>
  <c r="AD2538" i="1"/>
  <c r="AE2538" i="1"/>
  <c r="AC2539" i="1"/>
  <c r="AD2539" i="1"/>
  <c r="AE2539" i="1"/>
  <c r="AC2540" i="1"/>
  <c r="AD2540" i="1"/>
  <c r="AE2540" i="1"/>
  <c r="AC2541" i="1"/>
  <c r="AD2541" i="1"/>
  <c r="AE2541" i="1"/>
  <c r="AC2542" i="1"/>
  <c r="AD2542" i="1"/>
  <c r="AE2542" i="1"/>
  <c r="AC2543" i="1"/>
  <c r="AD2543" i="1"/>
  <c r="AE2543" i="1"/>
  <c r="AC2544" i="1"/>
  <c r="AD2544" i="1"/>
  <c r="AE2544" i="1"/>
  <c r="AC2545" i="1"/>
  <c r="AD2545" i="1"/>
  <c r="AE2545" i="1"/>
  <c r="AC2546" i="1"/>
  <c r="AD2546" i="1"/>
  <c r="AE2546" i="1"/>
  <c r="AC2547" i="1"/>
  <c r="AD2547" i="1"/>
  <c r="AE2547" i="1"/>
  <c r="AC2548" i="1"/>
  <c r="AD2548" i="1"/>
  <c r="AE2548" i="1"/>
  <c r="AC2549" i="1"/>
  <c r="AD2549" i="1"/>
  <c r="AE2549" i="1"/>
  <c r="AC2550" i="1"/>
  <c r="AD2550" i="1"/>
  <c r="AE2550" i="1"/>
  <c r="AC2551" i="1"/>
  <c r="AD2551" i="1"/>
  <c r="AE2551" i="1"/>
  <c r="AC2552" i="1"/>
  <c r="AD2552" i="1"/>
  <c r="AE2552" i="1"/>
  <c r="AC2553" i="1"/>
  <c r="AD2553" i="1"/>
  <c r="AE2553" i="1"/>
  <c r="AC2554" i="1"/>
  <c r="AD2554" i="1"/>
  <c r="AE2554" i="1"/>
  <c r="AC2555" i="1"/>
  <c r="AD2555" i="1"/>
  <c r="AE2555" i="1"/>
  <c r="AC2556" i="1"/>
  <c r="AD2556" i="1"/>
  <c r="AE2556" i="1"/>
  <c r="AC2557" i="1"/>
  <c r="AD2557" i="1"/>
  <c r="AE2557" i="1"/>
  <c r="AC2558" i="1"/>
  <c r="AD2558" i="1"/>
  <c r="AE2558" i="1"/>
  <c r="AC2559" i="1"/>
  <c r="AD2559" i="1"/>
  <c r="AE2559" i="1"/>
  <c r="AC2560" i="1"/>
  <c r="AD2560" i="1"/>
  <c r="AE2560" i="1"/>
  <c r="AC2561" i="1"/>
  <c r="AD2561" i="1"/>
  <c r="AE2561" i="1"/>
  <c r="AC2562" i="1"/>
  <c r="AD2562" i="1"/>
  <c r="AE2562" i="1"/>
  <c r="AC2563" i="1"/>
  <c r="AD2563" i="1"/>
  <c r="AE2563" i="1"/>
  <c r="AC2564" i="1"/>
  <c r="AD2564" i="1"/>
  <c r="AE2564" i="1"/>
  <c r="AC2565" i="1"/>
  <c r="AD2565" i="1"/>
  <c r="AE2565" i="1"/>
  <c r="AC2566" i="1"/>
  <c r="AD2566" i="1"/>
  <c r="AE2566" i="1"/>
  <c r="AC2567" i="1"/>
  <c r="AD2567" i="1"/>
  <c r="AE2567" i="1"/>
  <c r="AC2568" i="1"/>
  <c r="AD2568" i="1"/>
  <c r="AE2568" i="1"/>
  <c r="AC2569" i="1"/>
  <c r="AD2569" i="1"/>
  <c r="AE2569" i="1"/>
  <c r="AC2570" i="1"/>
  <c r="AD2570" i="1"/>
  <c r="AE2570" i="1"/>
  <c r="AC2571" i="1"/>
  <c r="AD2571" i="1"/>
  <c r="AE2571" i="1"/>
  <c r="AC2572" i="1"/>
  <c r="AD2572" i="1"/>
  <c r="AE2572" i="1"/>
  <c r="AC2573" i="1"/>
  <c r="AD2573" i="1"/>
  <c r="AE2573" i="1"/>
  <c r="AC2574" i="1"/>
  <c r="AD2574" i="1"/>
  <c r="AE2574" i="1"/>
  <c r="AC2575" i="1"/>
  <c r="AD2575" i="1"/>
  <c r="AE2575" i="1"/>
  <c r="AC2576" i="1"/>
  <c r="AD2576" i="1"/>
  <c r="AE2576" i="1"/>
  <c r="AC2577" i="1"/>
  <c r="AD2577" i="1"/>
  <c r="AE2577" i="1"/>
  <c r="AC2578" i="1"/>
  <c r="AD2578" i="1"/>
  <c r="AE2578" i="1"/>
  <c r="AC2579" i="1"/>
  <c r="AD2579" i="1"/>
  <c r="AE2579" i="1"/>
  <c r="AC2580" i="1"/>
  <c r="AD2580" i="1"/>
  <c r="AE2580" i="1"/>
  <c r="AC2581" i="1"/>
  <c r="AD2581" i="1"/>
  <c r="AE2581" i="1"/>
  <c r="AC2582" i="1"/>
  <c r="AD2582" i="1"/>
  <c r="AE2582" i="1"/>
  <c r="AC2583" i="1"/>
  <c r="AD2583" i="1"/>
  <c r="AE2583" i="1"/>
  <c r="AC2584" i="1"/>
  <c r="AD2584" i="1"/>
  <c r="AE2584" i="1"/>
  <c r="AC2585" i="1"/>
  <c r="AD2585" i="1"/>
  <c r="AE2585" i="1"/>
  <c r="AC2586" i="1"/>
  <c r="AD2586" i="1"/>
  <c r="AE2586" i="1"/>
  <c r="AC2587" i="1"/>
  <c r="AD2587" i="1"/>
  <c r="AE2587" i="1"/>
  <c r="AC2588" i="1"/>
  <c r="AD2588" i="1"/>
  <c r="AE2588" i="1"/>
  <c r="AC2589" i="1"/>
  <c r="AD2589" i="1"/>
  <c r="AE2589" i="1"/>
  <c r="AC2590" i="1"/>
  <c r="AD2590" i="1"/>
  <c r="AE2590" i="1"/>
  <c r="AC2591" i="1"/>
  <c r="AD2591" i="1"/>
  <c r="AE2591" i="1"/>
  <c r="AC2592" i="1"/>
  <c r="AD2592" i="1"/>
  <c r="AE2592" i="1"/>
  <c r="AC2593" i="1"/>
  <c r="AD2593" i="1"/>
  <c r="AE2593" i="1"/>
  <c r="AC2594" i="1"/>
  <c r="AD2594" i="1"/>
  <c r="AE2594" i="1"/>
  <c r="AC2595" i="1"/>
  <c r="AD2595" i="1"/>
  <c r="AE2595" i="1"/>
  <c r="AC2596" i="1"/>
  <c r="AD2596" i="1"/>
  <c r="AE2596" i="1"/>
  <c r="AC2597" i="1"/>
  <c r="AD2597" i="1"/>
  <c r="AE2597" i="1"/>
  <c r="AC2598" i="1"/>
  <c r="AD2598" i="1"/>
  <c r="AE2598" i="1"/>
  <c r="AC2599" i="1"/>
  <c r="AD2599" i="1"/>
  <c r="AE2599" i="1"/>
  <c r="AC2600" i="1"/>
  <c r="AD2600" i="1"/>
  <c r="AE2600" i="1"/>
  <c r="AC2601" i="1"/>
  <c r="AD2601" i="1"/>
  <c r="AE2601" i="1"/>
  <c r="AC2602" i="1"/>
  <c r="AD2602" i="1"/>
  <c r="AE2602" i="1"/>
  <c r="AC2603" i="1"/>
  <c r="AD2603" i="1"/>
  <c r="AE2603" i="1"/>
  <c r="AC2604" i="1"/>
  <c r="AD2604" i="1"/>
  <c r="AE2604" i="1"/>
  <c r="AC2605" i="1"/>
  <c r="AD2605" i="1"/>
  <c r="AE2605" i="1"/>
  <c r="AC2606" i="1"/>
  <c r="AD2606" i="1"/>
  <c r="AE2606" i="1"/>
  <c r="AC2607" i="1"/>
  <c r="AD2607" i="1"/>
  <c r="AE2607" i="1"/>
  <c r="AC2608" i="1"/>
  <c r="AD2608" i="1"/>
  <c r="AE2608" i="1"/>
  <c r="AC2609" i="1"/>
  <c r="AD2609" i="1"/>
  <c r="AE2609" i="1"/>
  <c r="AC2610" i="1"/>
  <c r="AD2610" i="1"/>
  <c r="AE2610" i="1"/>
  <c r="AC2611" i="1"/>
  <c r="AD2611" i="1"/>
  <c r="AE2611" i="1"/>
  <c r="AC2612" i="1"/>
  <c r="AD2612" i="1"/>
  <c r="AE2612" i="1"/>
  <c r="AC2613" i="1"/>
  <c r="AD2613" i="1"/>
  <c r="AE2613" i="1"/>
  <c r="AC2614" i="1"/>
  <c r="AD2614" i="1"/>
  <c r="AE2614" i="1"/>
  <c r="AC2615" i="1"/>
  <c r="AD2615" i="1"/>
  <c r="AE2615" i="1"/>
  <c r="AC2616" i="1"/>
  <c r="AD2616" i="1"/>
  <c r="AE2616" i="1"/>
  <c r="AC2617" i="1"/>
  <c r="AD2617" i="1"/>
  <c r="AE2617" i="1"/>
  <c r="AC2618" i="1"/>
  <c r="AD2618" i="1"/>
  <c r="AE2618" i="1"/>
  <c r="AC2619" i="1"/>
  <c r="AD2619" i="1"/>
  <c r="AE2619" i="1"/>
  <c r="AC2620" i="1"/>
  <c r="AD2620" i="1"/>
  <c r="AE2620" i="1"/>
  <c r="AC2621" i="1"/>
  <c r="AD2621" i="1"/>
  <c r="AE2621" i="1"/>
  <c r="AC2622" i="1"/>
  <c r="AD2622" i="1"/>
  <c r="AE2622" i="1"/>
  <c r="AC2623" i="1"/>
  <c r="AD2623" i="1"/>
  <c r="AE2623" i="1"/>
  <c r="AC2624" i="1"/>
  <c r="AD2624" i="1"/>
  <c r="AE2624" i="1"/>
  <c r="AC2625" i="1"/>
  <c r="AD2625" i="1"/>
  <c r="AE2625" i="1"/>
  <c r="AC2626" i="1"/>
  <c r="AD2626" i="1"/>
  <c r="AE2626" i="1"/>
  <c r="AC2627" i="1"/>
  <c r="AD2627" i="1"/>
  <c r="AE2627" i="1"/>
  <c r="AC2628" i="1"/>
  <c r="AD2628" i="1"/>
  <c r="AE2628" i="1"/>
  <c r="AC2629" i="1"/>
  <c r="AD2629" i="1"/>
  <c r="AE2629" i="1"/>
  <c r="AC2630" i="1"/>
  <c r="AD2630" i="1"/>
  <c r="AE2630" i="1"/>
  <c r="AC2631" i="1"/>
  <c r="AD2631" i="1"/>
  <c r="AE2631" i="1"/>
  <c r="AC2632" i="1"/>
  <c r="AD2632" i="1"/>
  <c r="AE2632" i="1"/>
  <c r="AC2633" i="1"/>
  <c r="AD2633" i="1"/>
  <c r="AE2633" i="1"/>
  <c r="AC2634" i="1"/>
  <c r="AD2634" i="1"/>
  <c r="AE2634" i="1"/>
  <c r="AC2635" i="1"/>
  <c r="AD2635" i="1"/>
  <c r="AE2635" i="1"/>
  <c r="AC2636" i="1"/>
  <c r="AD2636" i="1"/>
  <c r="AE2636" i="1"/>
  <c r="AC2637" i="1"/>
  <c r="AD2637" i="1"/>
  <c r="AE2637" i="1"/>
  <c r="AC2638" i="1"/>
  <c r="AD2638" i="1"/>
  <c r="AE2638" i="1"/>
  <c r="AC2639" i="1"/>
  <c r="AD2639" i="1"/>
  <c r="AE2639" i="1"/>
  <c r="AC2640" i="1"/>
  <c r="AD2640" i="1"/>
  <c r="AE2640" i="1"/>
  <c r="AC2641" i="1"/>
  <c r="AD2641" i="1"/>
  <c r="AE2641" i="1"/>
  <c r="AC2642" i="1"/>
  <c r="AD2642" i="1"/>
  <c r="AE2642" i="1"/>
  <c r="AC2643" i="1"/>
  <c r="AD2643" i="1"/>
  <c r="AE2643" i="1"/>
  <c r="AC2644" i="1"/>
  <c r="AD2644" i="1"/>
  <c r="AE2644" i="1"/>
  <c r="AC2645" i="1"/>
  <c r="AD2645" i="1"/>
  <c r="AE2645" i="1"/>
  <c r="AC2646" i="1"/>
  <c r="AD2646" i="1"/>
  <c r="AE2646" i="1"/>
  <c r="AC2647" i="1"/>
  <c r="AD2647" i="1"/>
  <c r="AE2647" i="1"/>
  <c r="AC2648" i="1"/>
  <c r="AD2648" i="1"/>
  <c r="AE2648" i="1"/>
  <c r="AC2649" i="1"/>
  <c r="AD2649" i="1"/>
  <c r="AE2649" i="1"/>
  <c r="AC2650" i="1"/>
  <c r="AD2650" i="1"/>
  <c r="AE2650" i="1"/>
  <c r="AC2651" i="1"/>
  <c r="AD2651" i="1"/>
  <c r="AE2651" i="1"/>
  <c r="AC2652" i="1"/>
  <c r="AD2652" i="1"/>
  <c r="AE2652" i="1"/>
  <c r="AC2653" i="1"/>
  <c r="AD2653" i="1"/>
  <c r="AE2653" i="1"/>
  <c r="AC2654" i="1"/>
  <c r="AD2654" i="1"/>
  <c r="AE2654" i="1"/>
  <c r="AC2655" i="1"/>
  <c r="AD2655" i="1"/>
  <c r="AE2655" i="1"/>
  <c r="AC2656" i="1"/>
  <c r="AD2656" i="1"/>
  <c r="AE2656" i="1"/>
  <c r="AC2657" i="1"/>
  <c r="AD2657" i="1"/>
  <c r="AE2657" i="1"/>
  <c r="AC2658" i="1"/>
  <c r="AD2658" i="1"/>
  <c r="AE2658" i="1"/>
  <c r="AC2659" i="1"/>
  <c r="AD2659" i="1"/>
  <c r="AE2659" i="1"/>
  <c r="AC2660" i="1"/>
  <c r="AD2660" i="1"/>
  <c r="AE2660" i="1"/>
  <c r="AC2661" i="1"/>
  <c r="AD2661" i="1"/>
  <c r="AE2661" i="1"/>
  <c r="AC2662" i="1"/>
  <c r="AD2662" i="1"/>
  <c r="AE2662" i="1"/>
  <c r="AC2663" i="1"/>
  <c r="AD2663" i="1"/>
  <c r="AE2663" i="1"/>
  <c r="AC2664" i="1"/>
  <c r="AD2664" i="1"/>
  <c r="AE2664" i="1"/>
  <c r="AC2665" i="1"/>
  <c r="AD2665" i="1"/>
  <c r="AE2665" i="1"/>
  <c r="AC2666" i="1"/>
  <c r="AD2666" i="1"/>
  <c r="AE2666" i="1"/>
  <c r="AC2667" i="1"/>
  <c r="AD2667" i="1"/>
  <c r="AE2667" i="1"/>
  <c r="AC2668" i="1"/>
  <c r="AD2668" i="1"/>
  <c r="AE2668" i="1"/>
  <c r="AC2669" i="1"/>
  <c r="AD2669" i="1"/>
  <c r="AE2669" i="1"/>
  <c r="AC2670" i="1"/>
  <c r="AD2670" i="1"/>
  <c r="AE2670" i="1"/>
  <c r="AC2671" i="1"/>
  <c r="AD2671" i="1"/>
  <c r="AE2671" i="1"/>
  <c r="AC2672" i="1"/>
  <c r="AD2672" i="1"/>
  <c r="AE2672" i="1"/>
  <c r="AC2673" i="1"/>
  <c r="AD2673" i="1"/>
  <c r="AE2673" i="1"/>
  <c r="AC2674" i="1"/>
  <c r="AD2674" i="1"/>
  <c r="AE2674" i="1"/>
  <c r="AC2675" i="1"/>
  <c r="AD2675" i="1"/>
  <c r="AE2675" i="1"/>
  <c r="AC2676" i="1"/>
  <c r="AD2676" i="1"/>
  <c r="AE2676" i="1"/>
  <c r="AC2677" i="1"/>
  <c r="AD2677" i="1"/>
  <c r="AE2677" i="1"/>
  <c r="AC2678" i="1"/>
  <c r="AD2678" i="1"/>
  <c r="AE2678" i="1"/>
  <c r="AC2679" i="1"/>
  <c r="AD2679" i="1"/>
  <c r="AE2679" i="1"/>
  <c r="AC2680" i="1"/>
  <c r="AD2680" i="1"/>
  <c r="AE2680" i="1"/>
  <c r="AC2681" i="1"/>
  <c r="AD2681" i="1"/>
  <c r="AE2681" i="1"/>
  <c r="AC2682" i="1"/>
  <c r="AD2682" i="1"/>
  <c r="AE2682" i="1"/>
  <c r="AC2683" i="1"/>
  <c r="AD2683" i="1"/>
  <c r="AE2683" i="1"/>
  <c r="AC2684" i="1"/>
  <c r="AD2684" i="1"/>
  <c r="AE2684" i="1"/>
  <c r="AC2685" i="1"/>
  <c r="AD2685" i="1"/>
  <c r="AE2685" i="1"/>
  <c r="AC2686" i="1"/>
  <c r="AD2686" i="1"/>
  <c r="AE2686" i="1"/>
  <c r="AC2687" i="1"/>
  <c r="AD2687" i="1"/>
  <c r="AE2687" i="1"/>
  <c r="AC2688" i="1"/>
  <c r="AD2688" i="1"/>
  <c r="AE2688" i="1"/>
  <c r="AC2689" i="1"/>
  <c r="AD2689" i="1"/>
  <c r="AE2689" i="1"/>
  <c r="AC2690" i="1"/>
  <c r="AD2690" i="1"/>
  <c r="AE2690" i="1"/>
  <c r="AC2691" i="1"/>
  <c r="AD2691" i="1"/>
  <c r="AE2691" i="1"/>
  <c r="AC2692" i="1"/>
  <c r="AD2692" i="1"/>
  <c r="AE2692" i="1"/>
  <c r="AC2693" i="1"/>
  <c r="AD2693" i="1"/>
  <c r="AE2693" i="1"/>
  <c r="AC2694" i="1"/>
  <c r="AD2694" i="1"/>
  <c r="AE2694" i="1"/>
  <c r="AC2695" i="1"/>
  <c r="AD2695" i="1"/>
  <c r="AE2695" i="1"/>
  <c r="AC2696" i="1"/>
  <c r="AD2696" i="1"/>
  <c r="AE2696" i="1"/>
  <c r="AC2697" i="1"/>
  <c r="AD2697" i="1"/>
  <c r="AE2697" i="1"/>
  <c r="AC2698" i="1"/>
  <c r="AD2698" i="1"/>
  <c r="AE2698" i="1"/>
  <c r="AC2699" i="1"/>
  <c r="AD2699" i="1"/>
  <c r="AE2699" i="1"/>
  <c r="AC2700" i="1"/>
  <c r="AD2700" i="1"/>
  <c r="AE2700" i="1"/>
  <c r="AC2701" i="1"/>
  <c r="AD2701" i="1"/>
  <c r="AE2701" i="1"/>
  <c r="AC2702" i="1"/>
  <c r="AD2702" i="1"/>
  <c r="AE2702" i="1"/>
  <c r="AC2703" i="1"/>
  <c r="AD2703" i="1"/>
  <c r="AE2703" i="1"/>
  <c r="AC2704" i="1"/>
  <c r="AD2704" i="1"/>
  <c r="AE2704" i="1"/>
  <c r="AC2705" i="1"/>
  <c r="AD2705" i="1"/>
  <c r="AE2705" i="1"/>
  <c r="AC2706" i="1"/>
  <c r="AD2706" i="1"/>
  <c r="AE2706" i="1"/>
  <c r="AC2707" i="1"/>
  <c r="AD2707" i="1"/>
  <c r="AE2707" i="1"/>
  <c r="AC2708" i="1"/>
  <c r="AD2708" i="1"/>
  <c r="AE2708" i="1"/>
  <c r="AC2709" i="1"/>
  <c r="AD2709" i="1"/>
  <c r="AE2709" i="1"/>
  <c r="AC2710" i="1"/>
  <c r="AD2710" i="1"/>
  <c r="AE2710" i="1"/>
  <c r="AC2711" i="1"/>
  <c r="AD2711" i="1"/>
  <c r="AE2711" i="1"/>
  <c r="AC2712" i="1"/>
  <c r="AD2712" i="1"/>
  <c r="AE2712" i="1"/>
  <c r="AC2713" i="1"/>
  <c r="AD2713" i="1"/>
  <c r="AE2713" i="1"/>
  <c r="AC2714" i="1"/>
  <c r="AD2714" i="1"/>
  <c r="AE2714" i="1"/>
  <c r="AC2715" i="1"/>
  <c r="AD2715" i="1"/>
  <c r="AE2715" i="1"/>
  <c r="AC2716" i="1"/>
  <c r="AD2716" i="1"/>
  <c r="AE2716" i="1"/>
  <c r="AC2717" i="1"/>
  <c r="AD2717" i="1"/>
  <c r="AE2717" i="1"/>
  <c r="AC2718" i="1"/>
  <c r="AD2718" i="1"/>
  <c r="AE2718" i="1"/>
  <c r="AC2719" i="1"/>
  <c r="AD2719" i="1"/>
  <c r="AE2719" i="1"/>
  <c r="AC2720" i="1"/>
  <c r="AD2720" i="1"/>
  <c r="AE2720" i="1"/>
  <c r="AC2721" i="1"/>
  <c r="AD2721" i="1"/>
  <c r="AE2721" i="1"/>
  <c r="AC2722" i="1"/>
  <c r="AD2722" i="1"/>
  <c r="AE2722" i="1"/>
  <c r="AC2723" i="1"/>
  <c r="AD2723" i="1"/>
  <c r="AE2723" i="1"/>
  <c r="AC2724" i="1"/>
  <c r="AD2724" i="1"/>
  <c r="AE2724" i="1"/>
  <c r="AC2725" i="1"/>
  <c r="AD2725" i="1"/>
  <c r="AE2725" i="1"/>
  <c r="AC2726" i="1"/>
  <c r="AD2726" i="1"/>
  <c r="AE2726" i="1"/>
  <c r="AC2727" i="1"/>
  <c r="AD2727" i="1"/>
  <c r="AE2727" i="1"/>
  <c r="AC2728" i="1"/>
  <c r="AD2728" i="1"/>
  <c r="AE2728" i="1"/>
  <c r="AC2729" i="1"/>
  <c r="AD2729" i="1"/>
  <c r="AE2729" i="1"/>
  <c r="AC2730" i="1"/>
  <c r="AD2730" i="1"/>
  <c r="AE2730" i="1"/>
  <c r="AC2731" i="1"/>
  <c r="AD2731" i="1"/>
  <c r="AE2731" i="1"/>
  <c r="AC2732" i="1"/>
  <c r="AD2732" i="1"/>
  <c r="AE2732" i="1"/>
  <c r="AC2733" i="1"/>
  <c r="AD2733" i="1"/>
  <c r="AE2733" i="1"/>
  <c r="AC2734" i="1"/>
  <c r="AD2734" i="1"/>
  <c r="AE2734" i="1"/>
  <c r="AC2735" i="1"/>
  <c r="AD2735" i="1"/>
  <c r="AE2735" i="1"/>
  <c r="AC2736" i="1"/>
  <c r="AD2736" i="1"/>
  <c r="AE2736" i="1"/>
  <c r="AC2737" i="1"/>
  <c r="AD2737" i="1"/>
  <c r="AE2737" i="1"/>
  <c r="AC2738" i="1"/>
  <c r="AD2738" i="1"/>
  <c r="AE2738" i="1"/>
  <c r="AC2739" i="1"/>
  <c r="AD2739" i="1"/>
  <c r="AE2739" i="1"/>
  <c r="AC2740" i="1"/>
  <c r="AD2740" i="1"/>
  <c r="AE2740" i="1"/>
  <c r="AC2741" i="1"/>
  <c r="AD2741" i="1"/>
  <c r="AE2741" i="1"/>
  <c r="AC2742" i="1"/>
  <c r="AD2742" i="1"/>
  <c r="AE2742" i="1"/>
  <c r="AC2743" i="1"/>
  <c r="AD2743" i="1"/>
  <c r="AE2743" i="1"/>
  <c r="AC2744" i="1"/>
  <c r="AD2744" i="1"/>
  <c r="AE2744" i="1"/>
  <c r="AC2745" i="1"/>
  <c r="AD2745" i="1"/>
  <c r="AE2745" i="1"/>
  <c r="AC2746" i="1"/>
  <c r="AD2746" i="1"/>
  <c r="AE2746" i="1"/>
  <c r="AC2747" i="1"/>
  <c r="AD2747" i="1"/>
  <c r="AE2747" i="1"/>
  <c r="AC2748" i="1"/>
  <c r="AD2748" i="1"/>
  <c r="AE2748" i="1"/>
  <c r="AC2749" i="1"/>
  <c r="AD2749" i="1"/>
  <c r="AE2749" i="1"/>
  <c r="AC2750" i="1"/>
  <c r="AD2750" i="1"/>
  <c r="AE2750" i="1"/>
  <c r="AC2751" i="1"/>
  <c r="AD2751" i="1"/>
  <c r="AE2751" i="1"/>
  <c r="AC2752" i="1"/>
  <c r="AD2752" i="1"/>
  <c r="AE2752" i="1"/>
  <c r="AC2753" i="1"/>
  <c r="AD2753" i="1"/>
  <c r="AE2753" i="1"/>
  <c r="AC2754" i="1"/>
  <c r="AD2754" i="1"/>
  <c r="AE2754" i="1"/>
  <c r="AC2755" i="1"/>
  <c r="AD2755" i="1"/>
  <c r="AE2755" i="1"/>
  <c r="AC2756" i="1"/>
  <c r="AD2756" i="1"/>
  <c r="AE2756" i="1"/>
  <c r="AC2757" i="1"/>
  <c r="AD2757" i="1"/>
  <c r="AE2757" i="1"/>
  <c r="AC2758" i="1"/>
  <c r="AD2758" i="1"/>
  <c r="AE2758" i="1"/>
  <c r="AC2759" i="1"/>
  <c r="AD2759" i="1"/>
  <c r="AE2759" i="1"/>
  <c r="AC2760" i="1"/>
  <c r="AD2760" i="1"/>
  <c r="AE2760" i="1"/>
  <c r="AC2761" i="1"/>
  <c r="AD2761" i="1"/>
  <c r="AE2761" i="1"/>
  <c r="AC2762" i="1"/>
  <c r="AD2762" i="1"/>
  <c r="AE2762" i="1"/>
  <c r="AC2763" i="1"/>
  <c r="AD2763" i="1"/>
  <c r="AE2763" i="1"/>
  <c r="AC2764" i="1"/>
  <c r="AD2764" i="1"/>
  <c r="AE2764" i="1"/>
  <c r="AC2765" i="1"/>
  <c r="AD2765" i="1"/>
  <c r="AE2765" i="1"/>
  <c r="AC2766" i="1"/>
  <c r="AD2766" i="1"/>
  <c r="AE2766" i="1"/>
  <c r="AC2767" i="1"/>
  <c r="AD2767" i="1"/>
  <c r="AE2767" i="1"/>
  <c r="AC2768" i="1"/>
  <c r="AD2768" i="1"/>
  <c r="AE2768" i="1"/>
  <c r="AC2769" i="1"/>
  <c r="AD2769" i="1"/>
  <c r="AE2769" i="1"/>
  <c r="AC2770" i="1"/>
  <c r="AD2770" i="1"/>
  <c r="AE2770" i="1"/>
  <c r="AC2771" i="1"/>
  <c r="AD2771" i="1"/>
  <c r="AE2771" i="1"/>
  <c r="AC2772" i="1"/>
  <c r="AD2772" i="1"/>
  <c r="AE2772" i="1"/>
  <c r="AC2773" i="1"/>
  <c r="AD2773" i="1"/>
  <c r="AE2773" i="1"/>
  <c r="AC2774" i="1"/>
  <c r="AD2774" i="1"/>
  <c r="AE2774" i="1"/>
  <c r="AC2775" i="1"/>
  <c r="AD2775" i="1"/>
  <c r="AE2775" i="1"/>
  <c r="AC2776" i="1"/>
  <c r="AD2776" i="1"/>
  <c r="AE2776" i="1"/>
  <c r="AC2777" i="1"/>
  <c r="AD2777" i="1"/>
  <c r="AE2777" i="1"/>
  <c r="AC2778" i="1"/>
  <c r="AD2778" i="1"/>
  <c r="AE2778" i="1"/>
  <c r="AC2779" i="1"/>
  <c r="AD2779" i="1"/>
  <c r="AE2779" i="1"/>
  <c r="AC2780" i="1"/>
  <c r="AD2780" i="1"/>
  <c r="AE2780" i="1"/>
  <c r="AC2781" i="1"/>
  <c r="AD2781" i="1"/>
  <c r="AE2781" i="1"/>
  <c r="AC2782" i="1"/>
  <c r="AD2782" i="1"/>
  <c r="AE2782" i="1"/>
  <c r="AC2783" i="1"/>
  <c r="AD2783" i="1"/>
  <c r="AE2783" i="1"/>
  <c r="AC2784" i="1"/>
  <c r="AD2784" i="1"/>
  <c r="AE2784" i="1"/>
  <c r="AC2785" i="1"/>
  <c r="AD2785" i="1"/>
  <c r="AE2785" i="1"/>
  <c r="AC2786" i="1"/>
  <c r="AD2786" i="1"/>
  <c r="AE2786" i="1"/>
  <c r="AC2787" i="1"/>
  <c r="AD2787" i="1"/>
  <c r="AE2787" i="1"/>
  <c r="AC2788" i="1"/>
  <c r="AD2788" i="1"/>
  <c r="AE2788" i="1"/>
  <c r="AC2789" i="1"/>
  <c r="AD2789" i="1"/>
  <c r="AE2789" i="1"/>
  <c r="AC2790" i="1"/>
  <c r="AD2790" i="1"/>
  <c r="AE2790" i="1"/>
  <c r="AC2791" i="1"/>
  <c r="AD2791" i="1"/>
  <c r="AE2791" i="1"/>
  <c r="AC2792" i="1"/>
  <c r="AD2792" i="1"/>
  <c r="AE2792" i="1"/>
  <c r="AC2793" i="1"/>
  <c r="AD2793" i="1"/>
  <c r="AE2793" i="1"/>
  <c r="AC2794" i="1"/>
  <c r="AD2794" i="1"/>
  <c r="AE2794" i="1"/>
  <c r="AC2795" i="1"/>
  <c r="AD2795" i="1"/>
  <c r="AE2795" i="1"/>
  <c r="AC2796" i="1"/>
  <c r="AD2796" i="1"/>
  <c r="AE2796" i="1"/>
  <c r="AC2797" i="1"/>
  <c r="AD2797" i="1"/>
  <c r="AE2797" i="1"/>
  <c r="AC2798" i="1"/>
  <c r="AD2798" i="1"/>
  <c r="AE2798" i="1"/>
  <c r="AC2799" i="1"/>
  <c r="AD2799" i="1"/>
  <c r="AE2799" i="1"/>
  <c r="AC2800" i="1"/>
  <c r="AD2800" i="1"/>
  <c r="AE2800" i="1"/>
  <c r="AC2801" i="1"/>
  <c r="AD2801" i="1"/>
  <c r="AE2801" i="1"/>
  <c r="AC2802" i="1"/>
  <c r="AD2802" i="1"/>
  <c r="AE2802" i="1"/>
  <c r="AC2803" i="1"/>
  <c r="AD2803" i="1"/>
  <c r="AE2803" i="1"/>
  <c r="AC2804" i="1"/>
  <c r="AD2804" i="1"/>
  <c r="AE2804" i="1"/>
  <c r="AC2805" i="1"/>
  <c r="AD2805" i="1"/>
  <c r="AE2805" i="1"/>
  <c r="AC2806" i="1"/>
  <c r="AD2806" i="1"/>
  <c r="AE2806" i="1"/>
  <c r="AC2807" i="1"/>
  <c r="AD2807" i="1"/>
  <c r="AE2807" i="1"/>
  <c r="AC2808" i="1"/>
  <c r="AD2808" i="1"/>
  <c r="AE2808" i="1"/>
  <c r="AC2809" i="1"/>
  <c r="AD2809" i="1"/>
  <c r="AE2809" i="1"/>
  <c r="AC2810" i="1"/>
  <c r="AD2810" i="1"/>
  <c r="AE2810" i="1"/>
  <c r="AC2811" i="1"/>
  <c r="AD2811" i="1"/>
  <c r="AE2811" i="1"/>
  <c r="AC2812" i="1"/>
  <c r="AD2812" i="1"/>
  <c r="AE2812" i="1"/>
  <c r="AC2813" i="1"/>
  <c r="AD2813" i="1"/>
  <c r="AE2813" i="1"/>
  <c r="AC2814" i="1"/>
  <c r="AD2814" i="1"/>
  <c r="AE2814" i="1"/>
  <c r="AC2815" i="1"/>
  <c r="AD2815" i="1"/>
  <c r="AE2815" i="1"/>
  <c r="AC2816" i="1"/>
  <c r="AD2816" i="1"/>
  <c r="AE2816" i="1"/>
  <c r="AC2817" i="1"/>
  <c r="AD2817" i="1"/>
  <c r="AE2817" i="1"/>
  <c r="AC2818" i="1"/>
  <c r="AD2818" i="1"/>
  <c r="AE2818" i="1"/>
  <c r="AC2819" i="1"/>
  <c r="AD2819" i="1"/>
  <c r="AE2819" i="1"/>
  <c r="AC2820" i="1"/>
  <c r="AD2820" i="1"/>
  <c r="AE2820" i="1"/>
  <c r="AC2821" i="1"/>
  <c r="AD2821" i="1"/>
  <c r="AE2821" i="1"/>
  <c r="AC2822" i="1"/>
  <c r="AD2822" i="1"/>
  <c r="AE2822" i="1"/>
  <c r="AC2823" i="1"/>
  <c r="AD2823" i="1"/>
  <c r="AE2823" i="1"/>
  <c r="AC2824" i="1"/>
  <c r="AD2824" i="1"/>
  <c r="AE2824" i="1"/>
  <c r="AC2825" i="1"/>
  <c r="AD2825" i="1"/>
  <c r="AE2825" i="1"/>
  <c r="AC2826" i="1"/>
  <c r="AD2826" i="1"/>
  <c r="AE2826" i="1"/>
  <c r="AC2827" i="1"/>
  <c r="AD2827" i="1"/>
  <c r="AE2827" i="1"/>
  <c r="AC2828" i="1"/>
  <c r="AD2828" i="1"/>
  <c r="AE2828" i="1"/>
  <c r="AC2829" i="1"/>
  <c r="AD2829" i="1"/>
  <c r="AE2829" i="1"/>
  <c r="AC2830" i="1"/>
  <c r="AD2830" i="1"/>
  <c r="AE2830" i="1"/>
  <c r="AC2831" i="1"/>
  <c r="AD2831" i="1"/>
  <c r="AE2831" i="1"/>
  <c r="AC2832" i="1"/>
  <c r="AD2832" i="1"/>
  <c r="AE2832" i="1"/>
  <c r="AC2833" i="1"/>
  <c r="AD2833" i="1"/>
  <c r="AE2833" i="1"/>
  <c r="AC2834" i="1"/>
  <c r="AD2834" i="1"/>
  <c r="AE2834" i="1"/>
  <c r="AC2835" i="1"/>
  <c r="AD2835" i="1"/>
  <c r="AE2835" i="1"/>
  <c r="AC2836" i="1"/>
  <c r="AD2836" i="1"/>
  <c r="AE2836" i="1"/>
  <c r="AC2837" i="1"/>
  <c r="AD2837" i="1"/>
  <c r="AE2837" i="1"/>
  <c r="AC2838" i="1"/>
  <c r="AD2838" i="1"/>
  <c r="AE2838" i="1"/>
  <c r="AC2839" i="1"/>
  <c r="AD2839" i="1"/>
  <c r="AE2839" i="1"/>
  <c r="AC2840" i="1"/>
  <c r="AD2840" i="1"/>
  <c r="AE2840" i="1"/>
  <c r="AC2841" i="1"/>
  <c r="AD2841" i="1"/>
  <c r="AE2841" i="1"/>
  <c r="AC2842" i="1"/>
  <c r="AD2842" i="1"/>
  <c r="AE2842" i="1"/>
  <c r="AC2843" i="1"/>
  <c r="AD2843" i="1"/>
  <c r="AE2843" i="1"/>
  <c r="AC2844" i="1"/>
  <c r="AD2844" i="1"/>
  <c r="AE2844" i="1"/>
  <c r="AC2845" i="1"/>
  <c r="AD2845" i="1"/>
  <c r="AE2845" i="1"/>
  <c r="AC2846" i="1"/>
  <c r="AD2846" i="1"/>
  <c r="AE2846" i="1"/>
  <c r="AC2847" i="1"/>
  <c r="AD2847" i="1"/>
  <c r="AE2847" i="1"/>
  <c r="AC2848" i="1"/>
  <c r="AD2848" i="1"/>
  <c r="AE2848" i="1"/>
  <c r="AC2849" i="1"/>
  <c r="AD2849" i="1"/>
  <c r="AE2849" i="1"/>
  <c r="AC2850" i="1"/>
  <c r="AD2850" i="1"/>
  <c r="AE2850" i="1"/>
  <c r="AC2851" i="1"/>
  <c r="AD2851" i="1"/>
  <c r="AE2851" i="1"/>
  <c r="AC2852" i="1"/>
  <c r="AD2852" i="1"/>
  <c r="AE2852" i="1"/>
  <c r="AC2853" i="1"/>
  <c r="AD2853" i="1"/>
  <c r="AE2853" i="1"/>
  <c r="AC2854" i="1"/>
  <c r="AD2854" i="1"/>
  <c r="AE2854" i="1"/>
  <c r="AC2855" i="1"/>
  <c r="AD2855" i="1"/>
  <c r="AE2855" i="1"/>
  <c r="AC2856" i="1"/>
  <c r="AD2856" i="1"/>
  <c r="AE2856" i="1"/>
  <c r="AC2857" i="1"/>
  <c r="AD2857" i="1"/>
  <c r="AE2857" i="1"/>
  <c r="AC2858" i="1"/>
  <c r="AD2858" i="1"/>
  <c r="AE2858" i="1"/>
  <c r="AC2859" i="1"/>
  <c r="AD2859" i="1"/>
  <c r="AE2859" i="1"/>
  <c r="AC2860" i="1"/>
  <c r="AD2860" i="1"/>
  <c r="AE2860" i="1"/>
  <c r="AC2861" i="1"/>
  <c r="AD2861" i="1"/>
  <c r="AE2861" i="1"/>
  <c r="AC2862" i="1"/>
  <c r="AD2862" i="1"/>
  <c r="AE2862" i="1"/>
  <c r="AC2863" i="1"/>
  <c r="AD2863" i="1"/>
  <c r="AE2863" i="1"/>
  <c r="AC2864" i="1"/>
  <c r="AD2864" i="1"/>
  <c r="AE2864" i="1"/>
  <c r="AC2865" i="1"/>
  <c r="AD2865" i="1"/>
  <c r="AE2865" i="1"/>
  <c r="AC2866" i="1"/>
  <c r="AD2866" i="1"/>
  <c r="AE2866" i="1"/>
  <c r="AC2867" i="1"/>
  <c r="AD2867" i="1"/>
  <c r="AE2867" i="1"/>
  <c r="AC2868" i="1"/>
  <c r="AD2868" i="1"/>
  <c r="AE2868" i="1"/>
  <c r="AC2869" i="1"/>
  <c r="AD2869" i="1"/>
  <c r="AE2869" i="1"/>
  <c r="AC2870" i="1"/>
  <c r="AD2870" i="1"/>
  <c r="AE2870" i="1"/>
  <c r="AC2871" i="1"/>
  <c r="AD2871" i="1"/>
  <c r="AE2871" i="1"/>
  <c r="AC2872" i="1"/>
  <c r="AD2872" i="1"/>
  <c r="AE2872" i="1"/>
  <c r="AC2873" i="1"/>
  <c r="AD2873" i="1"/>
  <c r="AE2873" i="1"/>
  <c r="AC2874" i="1"/>
  <c r="AD2874" i="1"/>
  <c r="AE2874" i="1"/>
  <c r="AC2875" i="1"/>
  <c r="AD2875" i="1"/>
  <c r="AE2875" i="1"/>
  <c r="AC2876" i="1"/>
  <c r="AD2876" i="1"/>
  <c r="AE2876" i="1"/>
  <c r="AC2877" i="1"/>
  <c r="AD2877" i="1"/>
  <c r="AE2877" i="1"/>
  <c r="AC2878" i="1"/>
  <c r="AD2878" i="1"/>
  <c r="AE2878" i="1"/>
  <c r="AC2879" i="1"/>
  <c r="AD2879" i="1"/>
  <c r="AE2879" i="1"/>
  <c r="AC2880" i="1"/>
  <c r="AD2880" i="1"/>
  <c r="AE2880" i="1"/>
  <c r="AC2881" i="1"/>
  <c r="AD2881" i="1"/>
  <c r="AE2881" i="1"/>
  <c r="AC2882" i="1"/>
  <c r="AD2882" i="1"/>
  <c r="AE2882" i="1"/>
  <c r="AC2883" i="1"/>
  <c r="AD2883" i="1"/>
  <c r="AE2883" i="1"/>
  <c r="AC2884" i="1"/>
  <c r="AD2884" i="1"/>
  <c r="AE2884" i="1"/>
  <c r="AC2885" i="1"/>
  <c r="AD2885" i="1"/>
  <c r="AE2885" i="1"/>
  <c r="AC2886" i="1"/>
  <c r="AD2886" i="1"/>
  <c r="AE2886" i="1"/>
  <c r="AC2887" i="1"/>
  <c r="AD2887" i="1"/>
  <c r="AE2887" i="1"/>
  <c r="AC2888" i="1"/>
  <c r="AD2888" i="1"/>
  <c r="AE2888" i="1"/>
  <c r="AC2889" i="1"/>
  <c r="AD2889" i="1"/>
  <c r="AE2889" i="1"/>
  <c r="AC2890" i="1"/>
  <c r="AD2890" i="1"/>
  <c r="AE2890" i="1"/>
  <c r="AC2891" i="1"/>
  <c r="AD2891" i="1"/>
  <c r="AE2891" i="1"/>
  <c r="AC2892" i="1"/>
  <c r="AD2892" i="1"/>
  <c r="AE2892" i="1"/>
  <c r="AC2893" i="1"/>
  <c r="AD2893" i="1"/>
  <c r="AE2893" i="1"/>
  <c r="AC2894" i="1"/>
  <c r="AD2894" i="1"/>
  <c r="AE2894" i="1"/>
  <c r="AC2895" i="1"/>
  <c r="AD2895" i="1"/>
  <c r="AE2895" i="1"/>
  <c r="AC2896" i="1"/>
  <c r="AD2896" i="1"/>
  <c r="AE2896" i="1"/>
  <c r="AC2897" i="1"/>
  <c r="AD2897" i="1"/>
  <c r="AE2897" i="1"/>
  <c r="AC2898" i="1"/>
  <c r="AD2898" i="1"/>
  <c r="AE2898" i="1"/>
  <c r="AC2899" i="1"/>
  <c r="AD2899" i="1"/>
  <c r="AE2899" i="1"/>
  <c r="AC2900" i="1"/>
  <c r="AD2900" i="1"/>
  <c r="AE2900" i="1"/>
  <c r="AC2901" i="1"/>
  <c r="AD2901" i="1"/>
  <c r="AE2901" i="1"/>
  <c r="AC2902" i="1"/>
  <c r="AD2902" i="1"/>
  <c r="AE2902" i="1"/>
  <c r="AC2903" i="1"/>
  <c r="AD2903" i="1"/>
  <c r="AE2903" i="1"/>
  <c r="AC2904" i="1"/>
  <c r="AD2904" i="1"/>
  <c r="AE2904" i="1"/>
  <c r="AC2905" i="1"/>
  <c r="AD2905" i="1"/>
  <c r="AE2905" i="1"/>
  <c r="AC2906" i="1"/>
  <c r="AD2906" i="1"/>
  <c r="AE2906" i="1"/>
  <c r="AC2907" i="1"/>
  <c r="AD2907" i="1"/>
  <c r="AE2907" i="1"/>
  <c r="AC2908" i="1"/>
  <c r="AD2908" i="1"/>
  <c r="AE2908" i="1"/>
  <c r="AC2909" i="1"/>
  <c r="AD2909" i="1"/>
  <c r="AE2909" i="1"/>
  <c r="AC2910" i="1"/>
  <c r="AD2910" i="1"/>
  <c r="AE2910" i="1"/>
  <c r="AC2911" i="1"/>
  <c r="AD2911" i="1"/>
  <c r="AE2911" i="1"/>
  <c r="AC2912" i="1"/>
  <c r="AD2912" i="1"/>
  <c r="AE2912" i="1"/>
  <c r="AC2913" i="1"/>
  <c r="AD2913" i="1"/>
  <c r="AE2913" i="1"/>
  <c r="AC2914" i="1"/>
  <c r="AD2914" i="1"/>
  <c r="AE2914" i="1"/>
  <c r="AC2915" i="1"/>
  <c r="AD2915" i="1"/>
  <c r="AE2915" i="1"/>
  <c r="AC2916" i="1"/>
  <c r="AD2916" i="1"/>
  <c r="AE2916" i="1"/>
  <c r="AC2917" i="1"/>
  <c r="AD2917" i="1"/>
  <c r="AE2917" i="1"/>
  <c r="AC2918" i="1"/>
  <c r="AD2918" i="1"/>
  <c r="AE2918" i="1"/>
  <c r="AC2919" i="1"/>
  <c r="AD2919" i="1"/>
  <c r="AE2919" i="1"/>
  <c r="AC2920" i="1"/>
  <c r="AD2920" i="1"/>
  <c r="AE2920" i="1"/>
  <c r="AC2921" i="1"/>
  <c r="AD2921" i="1"/>
  <c r="AE2921" i="1"/>
  <c r="AC2922" i="1"/>
  <c r="AD2922" i="1"/>
  <c r="AE2922" i="1"/>
  <c r="AC2923" i="1"/>
  <c r="AD2923" i="1"/>
  <c r="AE2923" i="1"/>
  <c r="AC2924" i="1"/>
  <c r="AD2924" i="1"/>
  <c r="AE2924" i="1"/>
  <c r="AC2925" i="1"/>
  <c r="AD2925" i="1"/>
  <c r="AE2925" i="1"/>
  <c r="AC2926" i="1"/>
  <c r="AD2926" i="1"/>
  <c r="AE2926" i="1"/>
  <c r="AC2927" i="1"/>
  <c r="AD2927" i="1"/>
  <c r="AE2927" i="1"/>
  <c r="AC2928" i="1"/>
  <c r="AD2928" i="1"/>
  <c r="AE2928" i="1"/>
  <c r="AC2929" i="1"/>
  <c r="AD2929" i="1"/>
  <c r="AE2929" i="1"/>
  <c r="AC2930" i="1"/>
  <c r="AD2930" i="1"/>
  <c r="AE2930" i="1"/>
  <c r="AC2931" i="1"/>
  <c r="AD2931" i="1"/>
  <c r="AE2931" i="1"/>
  <c r="AC2932" i="1"/>
  <c r="AD2932" i="1"/>
  <c r="AE2932" i="1"/>
  <c r="AC2933" i="1"/>
  <c r="AD2933" i="1"/>
  <c r="AE2933" i="1"/>
  <c r="AC2934" i="1"/>
  <c r="AD2934" i="1"/>
  <c r="AE2934" i="1"/>
  <c r="AC2935" i="1"/>
  <c r="AD2935" i="1"/>
  <c r="AE2935" i="1"/>
  <c r="AC2936" i="1"/>
  <c r="AD2936" i="1"/>
  <c r="AE2936" i="1"/>
  <c r="AC2937" i="1"/>
  <c r="AD2937" i="1"/>
  <c r="AE2937" i="1"/>
  <c r="AC2938" i="1"/>
  <c r="AD2938" i="1"/>
  <c r="AE2938" i="1"/>
  <c r="AC2939" i="1"/>
  <c r="AD2939" i="1"/>
  <c r="AE2939" i="1"/>
  <c r="AC2940" i="1"/>
  <c r="AD2940" i="1"/>
  <c r="AE2940" i="1"/>
  <c r="AC2941" i="1"/>
  <c r="AD2941" i="1"/>
  <c r="AE2941" i="1"/>
  <c r="AC2942" i="1"/>
  <c r="AD2942" i="1"/>
  <c r="AE2942" i="1"/>
  <c r="AC2943" i="1"/>
  <c r="AD2943" i="1"/>
  <c r="AE2943" i="1"/>
  <c r="AC2944" i="1"/>
  <c r="AD2944" i="1"/>
  <c r="AE2944" i="1"/>
  <c r="AC2945" i="1"/>
  <c r="AD2945" i="1"/>
  <c r="AE2945" i="1"/>
  <c r="AC2946" i="1"/>
  <c r="AD2946" i="1"/>
  <c r="AE2946" i="1"/>
  <c r="AC2947" i="1"/>
  <c r="AD2947" i="1"/>
  <c r="AE2947" i="1"/>
  <c r="AC2948" i="1"/>
  <c r="AD2948" i="1"/>
  <c r="AE2948" i="1"/>
  <c r="AC2949" i="1"/>
  <c r="AD2949" i="1"/>
  <c r="AE2949" i="1"/>
  <c r="AC2950" i="1"/>
  <c r="AD2950" i="1"/>
  <c r="AE2950" i="1"/>
  <c r="AC2951" i="1"/>
  <c r="AD2951" i="1"/>
  <c r="AE2951" i="1"/>
  <c r="AC2952" i="1"/>
  <c r="AD2952" i="1"/>
  <c r="AE2952" i="1"/>
  <c r="AC2953" i="1"/>
  <c r="AD2953" i="1"/>
  <c r="AE2953" i="1"/>
  <c r="AC2954" i="1"/>
  <c r="AD2954" i="1"/>
  <c r="AE2954" i="1"/>
  <c r="AC2955" i="1"/>
  <c r="AD2955" i="1"/>
  <c r="AE2955" i="1"/>
  <c r="AC2956" i="1"/>
  <c r="AD2956" i="1"/>
  <c r="AE2956" i="1"/>
  <c r="AC2957" i="1"/>
  <c r="AD2957" i="1"/>
  <c r="AE2957" i="1"/>
  <c r="AC2958" i="1"/>
  <c r="AD2958" i="1"/>
  <c r="AE2958" i="1"/>
  <c r="AC2959" i="1"/>
  <c r="AD2959" i="1"/>
  <c r="AE2959" i="1"/>
  <c r="AC2960" i="1"/>
  <c r="AD2960" i="1"/>
  <c r="AE2960" i="1"/>
  <c r="AC2961" i="1"/>
  <c r="AD2961" i="1"/>
  <c r="AE2961" i="1"/>
  <c r="AC2962" i="1"/>
  <c r="AD2962" i="1"/>
  <c r="AE2962" i="1"/>
  <c r="AC2963" i="1"/>
  <c r="AD2963" i="1"/>
  <c r="AE2963" i="1"/>
  <c r="AC2964" i="1"/>
  <c r="AD2964" i="1"/>
  <c r="AE2964" i="1"/>
  <c r="AC2965" i="1"/>
  <c r="AD2965" i="1"/>
  <c r="AE2965" i="1"/>
  <c r="AC2966" i="1"/>
  <c r="AD2966" i="1"/>
  <c r="AE2966" i="1"/>
  <c r="AC2967" i="1"/>
  <c r="AD2967" i="1"/>
  <c r="AE2967" i="1"/>
  <c r="AC2968" i="1"/>
  <c r="AD2968" i="1"/>
  <c r="AE2968" i="1"/>
  <c r="AC2969" i="1"/>
  <c r="AD2969" i="1"/>
  <c r="AE2969" i="1"/>
  <c r="AC2970" i="1"/>
  <c r="AD2970" i="1"/>
  <c r="AE2970" i="1"/>
  <c r="AC2971" i="1"/>
  <c r="AD2971" i="1"/>
  <c r="AE2971" i="1"/>
  <c r="AC2972" i="1"/>
  <c r="AD2972" i="1"/>
  <c r="AE2972" i="1"/>
  <c r="AC2973" i="1"/>
  <c r="AD2973" i="1"/>
  <c r="AE2973" i="1"/>
  <c r="AC2974" i="1"/>
  <c r="AD2974" i="1"/>
  <c r="AE2974" i="1"/>
  <c r="AC2975" i="1"/>
  <c r="AD2975" i="1"/>
  <c r="AE2975" i="1"/>
  <c r="AC2976" i="1"/>
  <c r="AD2976" i="1"/>
  <c r="AE2976" i="1"/>
  <c r="AC2977" i="1"/>
  <c r="AD2977" i="1"/>
  <c r="AE2977" i="1"/>
  <c r="AC2978" i="1"/>
  <c r="AD2978" i="1"/>
  <c r="AE2978" i="1"/>
  <c r="AC2979" i="1"/>
  <c r="AD2979" i="1"/>
  <c r="AE2979" i="1"/>
  <c r="AC2980" i="1"/>
  <c r="AD2980" i="1"/>
  <c r="AE2980" i="1"/>
  <c r="AC2981" i="1"/>
  <c r="AD2981" i="1"/>
  <c r="AE2981" i="1"/>
  <c r="AC2982" i="1"/>
  <c r="AD2982" i="1"/>
  <c r="AE2982" i="1"/>
  <c r="AC2983" i="1"/>
  <c r="AD2983" i="1"/>
  <c r="AE2983" i="1"/>
  <c r="AC2984" i="1"/>
  <c r="AD2984" i="1"/>
  <c r="AE2984" i="1"/>
  <c r="AC2985" i="1"/>
  <c r="AD2985" i="1"/>
  <c r="AE2985" i="1"/>
  <c r="AC2986" i="1"/>
  <c r="AD2986" i="1"/>
  <c r="AE2986" i="1"/>
  <c r="AC2987" i="1"/>
  <c r="AD2987" i="1"/>
  <c r="AE2987" i="1"/>
  <c r="AC2988" i="1"/>
  <c r="AD2988" i="1"/>
  <c r="AE2988" i="1"/>
  <c r="AC2989" i="1"/>
  <c r="AD2989" i="1"/>
  <c r="AE2989" i="1"/>
  <c r="AC2990" i="1"/>
  <c r="AD2990" i="1"/>
  <c r="AE2990" i="1"/>
  <c r="AC2991" i="1"/>
  <c r="AD2991" i="1"/>
  <c r="AE2991" i="1"/>
  <c r="AC2992" i="1"/>
  <c r="AD2992" i="1"/>
  <c r="AE2992" i="1"/>
  <c r="AC2993" i="1"/>
  <c r="AD2993" i="1"/>
  <c r="AE2993" i="1"/>
  <c r="AC2994" i="1"/>
  <c r="AD2994" i="1"/>
  <c r="AE2994" i="1"/>
  <c r="AC2995" i="1"/>
  <c r="AD2995" i="1"/>
  <c r="AE2995" i="1"/>
  <c r="AC2996" i="1"/>
  <c r="AD2996" i="1"/>
  <c r="AE2996" i="1"/>
  <c r="AC2997" i="1"/>
  <c r="AD2997" i="1"/>
  <c r="AE2997" i="1"/>
  <c r="AC2998" i="1"/>
  <c r="AD2998" i="1"/>
  <c r="AE2998" i="1"/>
  <c r="AC2999" i="1"/>
  <c r="AD2999" i="1"/>
  <c r="AE2999" i="1"/>
  <c r="AC3000" i="1"/>
  <c r="AD3000" i="1"/>
  <c r="AE3000" i="1"/>
  <c r="AC3001" i="1"/>
  <c r="AD3001" i="1"/>
  <c r="AE3001" i="1"/>
  <c r="AC3002" i="1"/>
  <c r="AD3002" i="1"/>
  <c r="AE3002" i="1"/>
  <c r="AC3003" i="1"/>
  <c r="AD3003" i="1"/>
  <c r="AE3003" i="1"/>
  <c r="AC3004" i="1"/>
  <c r="AD3004" i="1"/>
  <c r="AE3004" i="1"/>
  <c r="AC3005" i="1"/>
  <c r="AD3005" i="1"/>
  <c r="AE3005" i="1"/>
  <c r="AC3006" i="1"/>
  <c r="AD3006" i="1"/>
  <c r="AE3006" i="1"/>
  <c r="AC3007" i="1"/>
  <c r="AD3007" i="1"/>
  <c r="AE3007" i="1"/>
  <c r="AC3008" i="1"/>
  <c r="AD3008" i="1"/>
  <c r="AE3008" i="1"/>
  <c r="AC3009" i="1"/>
  <c r="AD3009" i="1"/>
  <c r="AE3009" i="1"/>
  <c r="AC3010" i="1"/>
  <c r="AD3010" i="1"/>
  <c r="AE3010" i="1"/>
  <c r="AC3011" i="1"/>
  <c r="AD3011" i="1"/>
  <c r="AE3011" i="1"/>
  <c r="AC3012" i="1"/>
  <c r="AD3012" i="1"/>
  <c r="AE3012" i="1"/>
  <c r="AC3013" i="1"/>
  <c r="AD3013" i="1"/>
  <c r="AE3013" i="1"/>
  <c r="AC3014" i="1"/>
  <c r="AD3014" i="1"/>
  <c r="AE3014" i="1"/>
  <c r="AC3015" i="1"/>
  <c r="AD3015" i="1"/>
  <c r="AE3015" i="1"/>
  <c r="AC3016" i="1"/>
  <c r="AD3016" i="1"/>
  <c r="AE3016" i="1"/>
  <c r="AC3017" i="1"/>
  <c r="AD3017" i="1"/>
  <c r="AE3017" i="1"/>
  <c r="AC3018" i="1"/>
  <c r="AD3018" i="1"/>
  <c r="AE3018" i="1"/>
  <c r="AC3019" i="1"/>
  <c r="AD3019" i="1"/>
  <c r="AE3019" i="1"/>
  <c r="AC3020" i="1"/>
  <c r="AD3020" i="1"/>
  <c r="AE3020" i="1"/>
  <c r="AC3021" i="1"/>
  <c r="AD3021" i="1"/>
  <c r="AE3021" i="1"/>
  <c r="AC3022" i="1"/>
  <c r="AD3022" i="1"/>
  <c r="AE3022" i="1"/>
  <c r="AC3023" i="1"/>
  <c r="AD3023" i="1"/>
  <c r="AE3023" i="1"/>
  <c r="AC3024" i="1"/>
  <c r="AD3024" i="1"/>
  <c r="AE3024" i="1"/>
  <c r="AC3025" i="1"/>
  <c r="AD3025" i="1"/>
  <c r="AE3025" i="1"/>
  <c r="AC3026" i="1"/>
  <c r="AD3026" i="1"/>
  <c r="AE3026" i="1"/>
  <c r="AC3027" i="1"/>
  <c r="AD3027" i="1"/>
  <c r="AE3027" i="1"/>
  <c r="AC3028" i="1"/>
  <c r="AD3028" i="1"/>
  <c r="AE3028" i="1"/>
  <c r="AC3029" i="1"/>
  <c r="AD3029" i="1"/>
  <c r="AE3029" i="1"/>
  <c r="AC3030" i="1"/>
  <c r="AD3030" i="1"/>
  <c r="AE3030" i="1"/>
  <c r="AC3031" i="1"/>
  <c r="AD3031" i="1"/>
  <c r="AE3031" i="1"/>
  <c r="AC3032" i="1"/>
  <c r="AD3032" i="1"/>
  <c r="AE3032" i="1"/>
  <c r="AC3033" i="1"/>
  <c r="AD3033" i="1"/>
  <c r="AE3033" i="1"/>
  <c r="AC3034" i="1"/>
  <c r="AD3034" i="1"/>
  <c r="AE3034" i="1"/>
  <c r="AC3035" i="1"/>
  <c r="AD3035" i="1"/>
  <c r="AE3035" i="1"/>
  <c r="AC3036" i="1"/>
  <c r="AD3036" i="1"/>
  <c r="AE3036" i="1"/>
  <c r="AC3037" i="1"/>
  <c r="AD3037" i="1"/>
  <c r="AE3037" i="1"/>
  <c r="AC3038" i="1"/>
  <c r="AD3038" i="1"/>
  <c r="AE3038" i="1"/>
  <c r="AC3039" i="1"/>
  <c r="AD3039" i="1"/>
  <c r="AE3039" i="1"/>
  <c r="AC3040" i="1"/>
  <c r="AD3040" i="1"/>
  <c r="AE3040" i="1"/>
  <c r="AC3041" i="1"/>
  <c r="AD3041" i="1"/>
  <c r="AE3041" i="1"/>
  <c r="AC3042" i="1"/>
  <c r="AD3042" i="1"/>
  <c r="AE3042" i="1"/>
  <c r="AC3043" i="1"/>
  <c r="AD3043" i="1"/>
  <c r="AE3043" i="1"/>
  <c r="AC3044" i="1"/>
  <c r="AD3044" i="1"/>
  <c r="AE3044" i="1"/>
  <c r="AC3045" i="1"/>
  <c r="AD3045" i="1"/>
  <c r="AE3045" i="1"/>
  <c r="AC3046" i="1"/>
  <c r="AD3046" i="1"/>
  <c r="AE3046" i="1"/>
  <c r="AC3047" i="1"/>
  <c r="AD3047" i="1"/>
  <c r="AE3047" i="1"/>
  <c r="AC3048" i="1"/>
  <c r="AD3048" i="1"/>
  <c r="AE3048" i="1"/>
  <c r="AC3049" i="1"/>
  <c r="AD3049" i="1"/>
  <c r="AE3049" i="1"/>
  <c r="AC3050" i="1"/>
  <c r="AD3050" i="1"/>
  <c r="AE3050" i="1"/>
  <c r="AC3051" i="1"/>
  <c r="AD3051" i="1"/>
  <c r="AE3051" i="1"/>
  <c r="AC3052" i="1"/>
  <c r="AD3052" i="1"/>
  <c r="AE3052" i="1"/>
  <c r="AC3053" i="1"/>
  <c r="AD3053" i="1"/>
  <c r="AE3053" i="1"/>
  <c r="AC3054" i="1"/>
  <c r="AD3054" i="1"/>
  <c r="AE3054" i="1"/>
  <c r="AC3055" i="1"/>
  <c r="AD3055" i="1"/>
  <c r="AE3055" i="1"/>
  <c r="AC3056" i="1"/>
  <c r="AD3056" i="1"/>
  <c r="AE3056" i="1"/>
  <c r="AC3057" i="1"/>
  <c r="AD3057" i="1"/>
  <c r="AE3057" i="1"/>
  <c r="AC3058" i="1"/>
  <c r="AD3058" i="1"/>
  <c r="AE3058" i="1"/>
  <c r="AC3059" i="1"/>
  <c r="AD3059" i="1"/>
  <c r="AE3059" i="1"/>
  <c r="AC3060" i="1"/>
  <c r="AD3060" i="1"/>
  <c r="AE3060" i="1"/>
  <c r="AC3061" i="1"/>
  <c r="AD3061" i="1"/>
  <c r="AE3061" i="1"/>
  <c r="AC3062" i="1"/>
  <c r="AD3062" i="1"/>
  <c r="AE3062" i="1"/>
  <c r="AC3063" i="1"/>
  <c r="AD3063" i="1"/>
  <c r="AE3063" i="1"/>
  <c r="AC3064" i="1"/>
  <c r="AD3064" i="1"/>
  <c r="AE3064" i="1"/>
  <c r="AC3065" i="1"/>
  <c r="AD3065" i="1"/>
  <c r="AE3065" i="1"/>
  <c r="AC3066" i="1"/>
  <c r="AD3066" i="1"/>
  <c r="AE3066" i="1"/>
  <c r="AC3067" i="1"/>
  <c r="AD3067" i="1"/>
  <c r="AE3067" i="1"/>
  <c r="AC3068" i="1"/>
  <c r="AD3068" i="1"/>
  <c r="AE3068" i="1"/>
  <c r="AC3069" i="1"/>
  <c r="AD3069" i="1"/>
  <c r="AE3069" i="1"/>
  <c r="AC3070" i="1"/>
  <c r="AD3070" i="1"/>
  <c r="AE3070" i="1"/>
  <c r="AC3071" i="1"/>
  <c r="AD3071" i="1"/>
  <c r="AE3071" i="1"/>
  <c r="AC3072" i="1"/>
  <c r="AD3072" i="1"/>
  <c r="AE3072" i="1"/>
  <c r="AC3073" i="1"/>
  <c r="AD3073" i="1"/>
  <c r="AE3073" i="1"/>
  <c r="AC3074" i="1"/>
  <c r="AD3074" i="1"/>
  <c r="AE3074" i="1"/>
  <c r="AC3075" i="1"/>
  <c r="AD3075" i="1"/>
  <c r="AE3075" i="1"/>
  <c r="AC3076" i="1"/>
  <c r="AD3076" i="1"/>
  <c r="AE3076" i="1"/>
  <c r="AC3077" i="1"/>
  <c r="AD3077" i="1"/>
  <c r="AE3077" i="1"/>
  <c r="AC3078" i="1"/>
  <c r="AD3078" i="1"/>
  <c r="AE3078" i="1"/>
  <c r="AC3079" i="1"/>
  <c r="AD3079" i="1"/>
  <c r="AE3079" i="1"/>
  <c r="AC3080" i="1"/>
  <c r="AD3080" i="1"/>
  <c r="AE3080" i="1"/>
  <c r="AC3081" i="1"/>
  <c r="AD3081" i="1"/>
  <c r="AE3081" i="1"/>
  <c r="AC3082" i="1"/>
  <c r="AD3082" i="1"/>
  <c r="AE3082" i="1"/>
  <c r="AC3083" i="1"/>
  <c r="AD3083" i="1"/>
  <c r="AE3083" i="1"/>
  <c r="AC3084" i="1"/>
  <c r="AD3084" i="1"/>
  <c r="AE3084" i="1"/>
  <c r="AC3085" i="1"/>
  <c r="AD3085" i="1"/>
  <c r="AE3085" i="1"/>
  <c r="AC3086" i="1"/>
  <c r="AD3086" i="1"/>
  <c r="AE3086" i="1"/>
  <c r="AC3087" i="1"/>
  <c r="AD3087" i="1"/>
  <c r="AE3087" i="1"/>
  <c r="AC3088" i="1"/>
  <c r="AD3088" i="1"/>
  <c r="AE3088" i="1"/>
  <c r="AC3089" i="1"/>
  <c r="AD3089" i="1"/>
  <c r="AE3089" i="1"/>
  <c r="AC3090" i="1"/>
  <c r="AD3090" i="1"/>
  <c r="AE3090" i="1"/>
  <c r="AC3091" i="1"/>
  <c r="AD3091" i="1"/>
  <c r="AE3091" i="1"/>
  <c r="AC3092" i="1"/>
  <c r="AD3092" i="1"/>
  <c r="AE3092" i="1"/>
  <c r="AC3093" i="1"/>
  <c r="AD3093" i="1"/>
  <c r="AE3093" i="1"/>
  <c r="AC3094" i="1"/>
  <c r="AD3094" i="1"/>
  <c r="AE3094" i="1"/>
  <c r="AC3095" i="1"/>
  <c r="AD3095" i="1"/>
  <c r="AE3095" i="1"/>
  <c r="AC3096" i="1"/>
  <c r="AD3096" i="1"/>
  <c r="AE3096" i="1"/>
  <c r="AC3097" i="1"/>
  <c r="AD3097" i="1"/>
  <c r="AE3097" i="1"/>
  <c r="AC3098" i="1"/>
  <c r="AD3098" i="1"/>
  <c r="AE3098" i="1"/>
  <c r="AC3099" i="1"/>
  <c r="AD3099" i="1"/>
  <c r="AE3099" i="1"/>
  <c r="AC3100" i="1"/>
  <c r="AD3100" i="1"/>
  <c r="AE3100" i="1"/>
  <c r="AC3101" i="1"/>
  <c r="AD3101" i="1"/>
  <c r="AE3101" i="1"/>
  <c r="AC3102" i="1"/>
  <c r="AD3102" i="1"/>
  <c r="AE3102" i="1"/>
  <c r="AC3103" i="1"/>
  <c r="AD3103" i="1"/>
  <c r="AE3103" i="1"/>
  <c r="AC3104" i="1"/>
  <c r="AD3104" i="1"/>
  <c r="AE3104" i="1"/>
  <c r="AC3105" i="1"/>
  <c r="AD3105" i="1"/>
  <c r="AE3105" i="1"/>
  <c r="AC3106" i="1"/>
  <c r="AD3106" i="1"/>
  <c r="AE3106" i="1"/>
  <c r="AC3107" i="1"/>
  <c r="AD3107" i="1"/>
  <c r="AE3107" i="1"/>
  <c r="AC3108" i="1"/>
  <c r="AD3108" i="1"/>
  <c r="AE3108" i="1"/>
  <c r="AC3109" i="1"/>
  <c r="AD3109" i="1"/>
  <c r="AE3109" i="1"/>
  <c r="AC3110" i="1"/>
  <c r="AD3110" i="1"/>
  <c r="AE3110" i="1"/>
  <c r="AC3111" i="1"/>
  <c r="AD3111" i="1"/>
  <c r="AE3111" i="1"/>
  <c r="AC3112" i="1"/>
  <c r="AD3112" i="1"/>
  <c r="AE3112" i="1"/>
  <c r="AC3113" i="1"/>
  <c r="AD3113" i="1"/>
  <c r="AE3113" i="1"/>
  <c r="AC3114" i="1"/>
  <c r="AD3114" i="1"/>
  <c r="AE3114" i="1"/>
  <c r="AC3115" i="1"/>
  <c r="AD3115" i="1"/>
  <c r="AE3115" i="1"/>
  <c r="AC3116" i="1"/>
  <c r="AD3116" i="1"/>
  <c r="AE3116" i="1"/>
  <c r="AC3117" i="1"/>
  <c r="AD3117" i="1"/>
  <c r="AE3117" i="1"/>
  <c r="AC3118" i="1"/>
  <c r="AD3118" i="1"/>
  <c r="AE3118" i="1"/>
  <c r="AC3119" i="1"/>
  <c r="AD3119" i="1"/>
  <c r="AE3119" i="1"/>
  <c r="AC3120" i="1"/>
  <c r="AD3120" i="1"/>
  <c r="AE3120" i="1"/>
  <c r="AC3121" i="1"/>
  <c r="AD3121" i="1"/>
  <c r="AE3121" i="1"/>
  <c r="AC3122" i="1"/>
  <c r="AD3122" i="1"/>
  <c r="AE3122" i="1"/>
  <c r="AC3123" i="1"/>
  <c r="AD3123" i="1"/>
  <c r="AE3123" i="1"/>
  <c r="AC3124" i="1"/>
  <c r="AD3124" i="1"/>
  <c r="AE3124" i="1"/>
  <c r="AC3125" i="1"/>
  <c r="AD3125" i="1"/>
  <c r="AE3125" i="1"/>
  <c r="AC3126" i="1"/>
  <c r="AD3126" i="1"/>
  <c r="AE3126" i="1"/>
  <c r="AC3127" i="1"/>
  <c r="AD3127" i="1"/>
  <c r="AE3127" i="1"/>
  <c r="AC3128" i="1"/>
  <c r="AD3128" i="1"/>
  <c r="AE3128" i="1"/>
  <c r="AC3129" i="1"/>
  <c r="AD3129" i="1"/>
  <c r="AE3129" i="1"/>
  <c r="AC3130" i="1"/>
  <c r="AD3130" i="1"/>
  <c r="AE3130" i="1"/>
  <c r="AC3131" i="1"/>
  <c r="AD3131" i="1"/>
  <c r="AE3131" i="1"/>
  <c r="AC3132" i="1"/>
  <c r="AD3132" i="1"/>
  <c r="AE3132" i="1"/>
  <c r="AC3133" i="1"/>
  <c r="AD3133" i="1"/>
  <c r="AE3133" i="1"/>
  <c r="AC3134" i="1"/>
  <c r="AD3134" i="1"/>
  <c r="AE3134" i="1"/>
  <c r="AC3135" i="1"/>
  <c r="AD3135" i="1"/>
  <c r="AE3135" i="1"/>
  <c r="AC3136" i="1"/>
  <c r="AD3136" i="1"/>
  <c r="AE3136" i="1"/>
  <c r="AC3137" i="1"/>
  <c r="AD3137" i="1"/>
  <c r="AE3137" i="1"/>
  <c r="AC3138" i="1"/>
  <c r="AD3138" i="1"/>
  <c r="AE3138" i="1"/>
  <c r="AC3139" i="1"/>
  <c r="AD3139" i="1"/>
  <c r="AE3139" i="1"/>
  <c r="AC3140" i="1"/>
  <c r="AD3140" i="1"/>
  <c r="AE3140" i="1"/>
  <c r="AC3141" i="1"/>
  <c r="AD3141" i="1"/>
  <c r="AE3141" i="1"/>
  <c r="AC3142" i="1"/>
  <c r="AD3142" i="1"/>
  <c r="AE3142" i="1"/>
  <c r="AC3143" i="1"/>
  <c r="AD3143" i="1"/>
  <c r="AE3143" i="1"/>
  <c r="AC3144" i="1"/>
  <c r="AD3144" i="1"/>
  <c r="AE3144" i="1"/>
  <c r="AC3145" i="1"/>
  <c r="AD3145" i="1"/>
  <c r="AE3145" i="1"/>
  <c r="AC3146" i="1"/>
  <c r="AD3146" i="1"/>
  <c r="AE3146" i="1"/>
  <c r="AC3147" i="1"/>
  <c r="AD3147" i="1"/>
  <c r="AE3147" i="1"/>
  <c r="AC3148" i="1"/>
  <c r="AD3148" i="1"/>
  <c r="AE3148" i="1"/>
  <c r="AC3149" i="1"/>
  <c r="AD3149" i="1"/>
  <c r="AE3149" i="1"/>
  <c r="AC3150" i="1"/>
  <c r="AD3150" i="1"/>
  <c r="AE3150" i="1"/>
  <c r="AC3151" i="1"/>
  <c r="AD3151" i="1"/>
  <c r="AE3151" i="1"/>
  <c r="AC3152" i="1"/>
  <c r="AD3152" i="1"/>
  <c r="AE3152" i="1"/>
  <c r="AC3153" i="1"/>
  <c r="AD3153" i="1"/>
  <c r="AE3153" i="1"/>
  <c r="AC3154" i="1"/>
  <c r="AD3154" i="1"/>
  <c r="AE3154" i="1"/>
  <c r="AC3155" i="1"/>
  <c r="AD3155" i="1"/>
  <c r="AE3155" i="1"/>
  <c r="AC3156" i="1"/>
  <c r="AD3156" i="1"/>
  <c r="AE3156" i="1"/>
  <c r="AC3157" i="1"/>
  <c r="AD3157" i="1"/>
  <c r="AE3157" i="1"/>
  <c r="AC3158" i="1"/>
  <c r="AD3158" i="1"/>
  <c r="AE3158" i="1"/>
  <c r="AC3159" i="1"/>
  <c r="AD3159" i="1"/>
  <c r="AE3159" i="1"/>
  <c r="AC3160" i="1"/>
  <c r="AD3160" i="1"/>
  <c r="AE3160" i="1"/>
  <c r="AC3161" i="1"/>
  <c r="AD3161" i="1"/>
  <c r="AE3161" i="1"/>
  <c r="AC3162" i="1"/>
  <c r="AD3162" i="1"/>
  <c r="AE3162" i="1"/>
  <c r="AC3163" i="1"/>
  <c r="AD3163" i="1"/>
  <c r="AE3163" i="1"/>
  <c r="AC3164" i="1"/>
  <c r="AD3164" i="1"/>
  <c r="AE3164" i="1"/>
  <c r="AC3165" i="1"/>
  <c r="AD3165" i="1"/>
  <c r="AE3165" i="1"/>
  <c r="AC3166" i="1"/>
  <c r="AD3166" i="1"/>
  <c r="AE3166" i="1"/>
  <c r="AC3167" i="1"/>
  <c r="AD3167" i="1"/>
  <c r="AE3167" i="1"/>
  <c r="AC3168" i="1"/>
  <c r="AD3168" i="1"/>
  <c r="AE3168" i="1"/>
  <c r="AC3169" i="1"/>
  <c r="AD3169" i="1"/>
  <c r="AE3169" i="1"/>
  <c r="AC3170" i="1"/>
  <c r="AD3170" i="1"/>
  <c r="AE3170" i="1"/>
  <c r="AC3171" i="1"/>
  <c r="AD3171" i="1"/>
  <c r="AE3171" i="1"/>
  <c r="AC3172" i="1"/>
  <c r="AD3172" i="1"/>
  <c r="AE3172" i="1"/>
  <c r="AC3173" i="1"/>
  <c r="AD3173" i="1"/>
  <c r="AE3173" i="1"/>
  <c r="AC3174" i="1"/>
  <c r="AD3174" i="1"/>
  <c r="AE3174" i="1"/>
  <c r="AC3175" i="1"/>
  <c r="AD3175" i="1"/>
  <c r="AE3175" i="1"/>
  <c r="AC3176" i="1"/>
  <c r="AD3176" i="1"/>
  <c r="AE3176" i="1"/>
  <c r="AC3177" i="1"/>
  <c r="AD3177" i="1"/>
  <c r="AE3177" i="1"/>
  <c r="AC3178" i="1"/>
  <c r="AD3178" i="1"/>
  <c r="AE3178" i="1"/>
  <c r="AC3179" i="1"/>
  <c r="AD3179" i="1"/>
  <c r="AE3179" i="1"/>
  <c r="AC3180" i="1"/>
  <c r="AD3180" i="1"/>
  <c r="AE3180" i="1"/>
  <c r="AC3181" i="1"/>
  <c r="AD3181" i="1"/>
  <c r="AE3181" i="1"/>
  <c r="AC3182" i="1"/>
  <c r="AD3182" i="1"/>
  <c r="AE3182" i="1"/>
  <c r="AC3183" i="1"/>
  <c r="AD3183" i="1"/>
  <c r="AE3183" i="1"/>
  <c r="AC3184" i="1"/>
  <c r="AD3184" i="1"/>
  <c r="AE3184" i="1"/>
  <c r="AC3185" i="1"/>
  <c r="AD3185" i="1"/>
  <c r="AE3185" i="1"/>
  <c r="AC3186" i="1"/>
  <c r="AD3186" i="1"/>
  <c r="AE3186" i="1"/>
  <c r="AC3187" i="1"/>
  <c r="AD3187" i="1"/>
  <c r="AE3187" i="1"/>
  <c r="AC3188" i="1"/>
  <c r="AD3188" i="1"/>
  <c r="AE3188" i="1"/>
  <c r="AC3189" i="1"/>
  <c r="AD3189" i="1"/>
  <c r="AE3189" i="1"/>
  <c r="AC3190" i="1"/>
  <c r="AD3190" i="1"/>
  <c r="AE3190" i="1"/>
  <c r="AC3191" i="1"/>
  <c r="AD3191" i="1"/>
  <c r="AE3191" i="1"/>
  <c r="AC3192" i="1"/>
  <c r="AD3192" i="1"/>
  <c r="AE3192" i="1"/>
  <c r="AC3193" i="1"/>
  <c r="AD3193" i="1"/>
  <c r="AE3193" i="1"/>
  <c r="AC3194" i="1"/>
  <c r="AD3194" i="1"/>
  <c r="AE3194" i="1"/>
  <c r="AC3195" i="1"/>
  <c r="AD3195" i="1"/>
  <c r="AE3195" i="1"/>
  <c r="AC3196" i="1"/>
  <c r="AD3196" i="1"/>
  <c r="AE3196" i="1"/>
  <c r="AC3197" i="1"/>
  <c r="AD3197" i="1"/>
  <c r="AE3197" i="1"/>
  <c r="AC3198" i="1"/>
  <c r="AD3198" i="1"/>
  <c r="AE3198" i="1"/>
  <c r="AC3199" i="1"/>
  <c r="AD3199" i="1"/>
  <c r="AE3199" i="1"/>
  <c r="AC3200" i="1"/>
  <c r="AD3200" i="1"/>
  <c r="AE3200" i="1"/>
  <c r="AC3201" i="1"/>
  <c r="AD3201" i="1"/>
  <c r="AE3201" i="1"/>
  <c r="AC3202" i="1"/>
  <c r="AD3202" i="1"/>
  <c r="AE3202" i="1"/>
  <c r="AC3203" i="1"/>
  <c r="AD3203" i="1"/>
  <c r="AE3203" i="1"/>
  <c r="AC3204" i="1"/>
  <c r="AD3204" i="1"/>
  <c r="AE3204" i="1"/>
  <c r="AC3205" i="1"/>
  <c r="AD3205" i="1"/>
  <c r="AE3205" i="1"/>
  <c r="AC3206" i="1"/>
  <c r="AD3206" i="1"/>
  <c r="AE3206" i="1"/>
  <c r="AC3207" i="1"/>
  <c r="AD3207" i="1"/>
  <c r="AE3207" i="1"/>
  <c r="AC3208" i="1"/>
  <c r="AD3208" i="1"/>
  <c r="AE3208" i="1"/>
  <c r="AC3209" i="1"/>
  <c r="AD3209" i="1"/>
  <c r="AE3209" i="1"/>
  <c r="AC3210" i="1"/>
  <c r="AD3210" i="1"/>
  <c r="AE3210" i="1"/>
  <c r="AC3211" i="1"/>
  <c r="AD3211" i="1"/>
  <c r="AE3211" i="1"/>
  <c r="AC3212" i="1"/>
  <c r="AD3212" i="1"/>
  <c r="AE3212" i="1"/>
  <c r="AC3213" i="1"/>
  <c r="AD3213" i="1"/>
  <c r="AE3213" i="1"/>
  <c r="AC3214" i="1"/>
  <c r="AD3214" i="1"/>
  <c r="AE3214" i="1"/>
  <c r="AC3215" i="1"/>
  <c r="AD3215" i="1"/>
  <c r="AE3215" i="1"/>
  <c r="AC3216" i="1"/>
  <c r="AD3216" i="1"/>
  <c r="AE3216" i="1"/>
  <c r="AC3217" i="1"/>
  <c r="AD3217" i="1"/>
  <c r="AE3217" i="1"/>
  <c r="AC3218" i="1"/>
  <c r="AD3218" i="1"/>
  <c r="AE3218" i="1"/>
  <c r="AC3219" i="1"/>
  <c r="AD3219" i="1"/>
  <c r="AE3219" i="1"/>
  <c r="AC3220" i="1"/>
  <c r="AD3220" i="1"/>
  <c r="AE3220" i="1"/>
  <c r="AC3221" i="1"/>
  <c r="AD3221" i="1"/>
  <c r="AE3221" i="1"/>
  <c r="AC3222" i="1"/>
  <c r="AD3222" i="1"/>
  <c r="AE3222" i="1"/>
  <c r="AC3223" i="1"/>
  <c r="AD3223" i="1"/>
  <c r="AE3223" i="1"/>
  <c r="AC3224" i="1"/>
  <c r="AD3224" i="1"/>
  <c r="AE3224" i="1"/>
  <c r="AC3225" i="1"/>
  <c r="AD3225" i="1"/>
  <c r="AE3225" i="1"/>
  <c r="AC3226" i="1"/>
  <c r="AD3226" i="1"/>
  <c r="AE3226" i="1"/>
  <c r="AC3227" i="1"/>
  <c r="AD3227" i="1"/>
  <c r="AE3227" i="1"/>
  <c r="AC3228" i="1"/>
  <c r="AD3228" i="1"/>
  <c r="AE3228" i="1"/>
  <c r="AC3229" i="1"/>
  <c r="AD3229" i="1"/>
  <c r="AE3229" i="1"/>
  <c r="AC3230" i="1"/>
  <c r="AD3230" i="1"/>
  <c r="AE3230" i="1"/>
  <c r="AC3231" i="1"/>
  <c r="AD3231" i="1"/>
  <c r="AE3231" i="1"/>
  <c r="AC3232" i="1"/>
  <c r="AD3232" i="1"/>
  <c r="AE3232" i="1"/>
  <c r="AC3233" i="1"/>
  <c r="AD3233" i="1"/>
  <c r="AE3233" i="1"/>
  <c r="AC3234" i="1"/>
  <c r="AD3234" i="1"/>
  <c r="AE3234" i="1"/>
  <c r="AC3235" i="1"/>
  <c r="AD3235" i="1"/>
  <c r="AE3235" i="1"/>
  <c r="AC3236" i="1"/>
  <c r="AD3236" i="1"/>
  <c r="AE3236" i="1"/>
  <c r="AC3237" i="1"/>
  <c r="AD3237" i="1"/>
  <c r="AE3237" i="1"/>
  <c r="AC3238" i="1"/>
  <c r="AD3238" i="1"/>
  <c r="AE3238" i="1"/>
  <c r="AC3239" i="1"/>
  <c r="AD3239" i="1"/>
  <c r="AE3239" i="1"/>
  <c r="AC3240" i="1"/>
  <c r="AD3240" i="1"/>
  <c r="AE3240" i="1"/>
  <c r="AC3241" i="1"/>
  <c r="AD3241" i="1"/>
  <c r="AE3241" i="1"/>
  <c r="AC3242" i="1"/>
  <c r="AD3242" i="1"/>
  <c r="AE3242" i="1"/>
  <c r="AC3243" i="1"/>
  <c r="AD3243" i="1"/>
  <c r="AE3243" i="1"/>
  <c r="AC3244" i="1"/>
  <c r="AD3244" i="1"/>
  <c r="AE3244" i="1"/>
  <c r="AC3245" i="1"/>
  <c r="AD3245" i="1"/>
  <c r="AE3245" i="1"/>
  <c r="AC3246" i="1"/>
  <c r="AD3246" i="1"/>
  <c r="AE3246" i="1"/>
  <c r="AC3247" i="1"/>
  <c r="AD3247" i="1"/>
  <c r="AE3247" i="1"/>
  <c r="AC3248" i="1"/>
  <c r="AD3248" i="1"/>
  <c r="AE3248" i="1"/>
  <c r="AC3249" i="1"/>
  <c r="AD3249" i="1"/>
  <c r="AE3249" i="1"/>
  <c r="AC3250" i="1"/>
  <c r="AD3250" i="1"/>
  <c r="AE3250" i="1"/>
  <c r="AC3251" i="1"/>
  <c r="AD3251" i="1"/>
  <c r="AE3251" i="1"/>
  <c r="AC3252" i="1"/>
  <c r="AD3252" i="1"/>
  <c r="AE3252" i="1"/>
  <c r="AC3253" i="1"/>
  <c r="AD3253" i="1"/>
  <c r="AE3253" i="1"/>
  <c r="AC3254" i="1"/>
  <c r="AD3254" i="1"/>
  <c r="AE3254" i="1"/>
  <c r="AC3255" i="1"/>
  <c r="AD3255" i="1"/>
  <c r="AE3255" i="1"/>
  <c r="AC3256" i="1"/>
  <c r="AD3256" i="1"/>
  <c r="AE3256" i="1"/>
  <c r="AC3257" i="1"/>
  <c r="AD3257" i="1"/>
  <c r="AE3257" i="1"/>
  <c r="AC3258" i="1"/>
  <c r="AD3258" i="1"/>
  <c r="AE3258" i="1"/>
  <c r="AC3259" i="1"/>
  <c r="AD3259" i="1"/>
  <c r="AE3259" i="1"/>
  <c r="AC3260" i="1"/>
  <c r="AD3260" i="1"/>
  <c r="AE3260" i="1"/>
  <c r="AC3261" i="1"/>
  <c r="AD3261" i="1"/>
  <c r="AE3261" i="1"/>
  <c r="AC3262" i="1"/>
  <c r="AD3262" i="1"/>
  <c r="AE3262" i="1"/>
  <c r="AC3263" i="1"/>
  <c r="AD3263" i="1"/>
  <c r="AE3263" i="1"/>
  <c r="AC3264" i="1"/>
  <c r="AD3264" i="1"/>
  <c r="AE3264" i="1"/>
  <c r="AC3265" i="1"/>
  <c r="AD3265" i="1"/>
  <c r="AE3265" i="1"/>
  <c r="AC3266" i="1"/>
  <c r="AD3266" i="1"/>
  <c r="AE3266" i="1"/>
  <c r="AC3267" i="1"/>
  <c r="AD3267" i="1"/>
  <c r="AE3267" i="1"/>
  <c r="AC3268" i="1"/>
  <c r="AD3268" i="1"/>
  <c r="AE3268" i="1"/>
  <c r="AC3269" i="1"/>
  <c r="AD3269" i="1"/>
  <c r="AE3269" i="1"/>
  <c r="AC3270" i="1"/>
  <c r="AD3270" i="1"/>
  <c r="AE3270" i="1"/>
  <c r="AC3271" i="1"/>
  <c r="AD3271" i="1"/>
  <c r="AE3271" i="1"/>
  <c r="AC3272" i="1"/>
  <c r="AD3272" i="1"/>
  <c r="AE3272" i="1"/>
  <c r="AC3273" i="1"/>
  <c r="AD3273" i="1"/>
  <c r="AE3273" i="1"/>
  <c r="AC3274" i="1"/>
  <c r="AD3274" i="1"/>
  <c r="AE3274" i="1"/>
  <c r="AC3275" i="1"/>
  <c r="AD3275" i="1"/>
  <c r="AE3275" i="1"/>
  <c r="AC3276" i="1"/>
  <c r="AD3276" i="1"/>
  <c r="AE3276" i="1"/>
  <c r="AC3277" i="1"/>
  <c r="AD3277" i="1"/>
  <c r="AE3277" i="1"/>
  <c r="AC3278" i="1"/>
  <c r="AD3278" i="1"/>
  <c r="AE3278" i="1"/>
  <c r="AC3279" i="1"/>
  <c r="AD3279" i="1"/>
  <c r="AE3279" i="1"/>
  <c r="AC3280" i="1"/>
  <c r="AD3280" i="1"/>
  <c r="AE3280" i="1"/>
  <c r="AC3281" i="1"/>
  <c r="AD3281" i="1"/>
  <c r="AE3281" i="1"/>
  <c r="AC3282" i="1"/>
  <c r="AD3282" i="1"/>
  <c r="AE3282" i="1"/>
  <c r="AC3283" i="1"/>
  <c r="AD3283" i="1"/>
  <c r="AE3283" i="1"/>
  <c r="AC3284" i="1"/>
  <c r="AD3284" i="1"/>
  <c r="AE3284" i="1"/>
  <c r="AC3285" i="1"/>
  <c r="AD3285" i="1"/>
  <c r="AE3285" i="1"/>
  <c r="AC3286" i="1"/>
  <c r="AD3286" i="1"/>
  <c r="AE3286" i="1"/>
  <c r="AC3287" i="1"/>
  <c r="AD3287" i="1"/>
  <c r="AE3287" i="1"/>
  <c r="AC3288" i="1"/>
  <c r="AD3288" i="1"/>
  <c r="AE3288" i="1"/>
  <c r="AC3289" i="1"/>
  <c r="AD3289" i="1"/>
  <c r="AE3289" i="1"/>
  <c r="AC3290" i="1"/>
  <c r="AD3290" i="1"/>
  <c r="AE3290" i="1"/>
  <c r="AC3291" i="1"/>
  <c r="AD3291" i="1"/>
  <c r="AE3291" i="1"/>
  <c r="AC3292" i="1"/>
  <c r="AD3292" i="1"/>
  <c r="AE3292" i="1"/>
  <c r="AC3293" i="1"/>
  <c r="AD3293" i="1"/>
  <c r="AE3293" i="1"/>
  <c r="AC3294" i="1"/>
  <c r="AD3294" i="1"/>
  <c r="AE3294" i="1"/>
  <c r="AC3295" i="1"/>
  <c r="AD3295" i="1"/>
  <c r="AE3295" i="1"/>
  <c r="AC3296" i="1"/>
  <c r="AD3296" i="1"/>
  <c r="AE3296" i="1"/>
  <c r="AC3297" i="1"/>
  <c r="AD3297" i="1"/>
  <c r="AE3297" i="1"/>
  <c r="AC3298" i="1"/>
  <c r="AD3298" i="1"/>
  <c r="AE3298" i="1"/>
  <c r="AC3299" i="1"/>
  <c r="AD3299" i="1"/>
  <c r="AE3299" i="1"/>
  <c r="AC3300" i="1"/>
  <c r="AD3300" i="1"/>
  <c r="AE3300" i="1"/>
  <c r="AC3301" i="1"/>
  <c r="AD3301" i="1"/>
  <c r="AE3301" i="1"/>
  <c r="AC3302" i="1"/>
  <c r="AD3302" i="1"/>
  <c r="AE3302" i="1"/>
  <c r="AC3303" i="1"/>
  <c r="AD3303" i="1"/>
  <c r="AE3303" i="1"/>
  <c r="AC3304" i="1"/>
  <c r="AD3304" i="1"/>
  <c r="AE3304" i="1"/>
  <c r="AC3305" i="1"/>
  <c r="AD3305" i="1"/>
  <c r="AE3305" i="1"/>
  <c r="AC3306" i="1"/>
  <c r="AD3306" i="1"/>
  <c r="AE3306" i="1"/>
  <c r="AC3307" i="1"/>
  <c r="AD3307" i="1"/>
  <c r="AE3307" i="1"/>
  <c r="AC3308" i="1"/>
  <c r="AD3308" i="1"/>
  <c r="AE3308" i="1"/>
  <c r="AC3309" i="1"/>
  <c r="AD3309" i="1"/>
  <c r="AE3309" i="1"/>
  <c r="AC3310" i="1"/>
  <c r="AD3310" i="1"/>
  <c r="AE3310" i="1"/>
  <c r="AC3311" i="1"/>
  <c r="AD3311" i="1"/>
  <c r="AE3311" i="1"/>
  <c r="AC3312" i="1"/>
  <c r="AD3312" i="1"/>
  <c r="AE3312" i="1"/>
  <c r="AC3313" i="1"/>
  <c r="AD3313" i="1"/>
  <c r="AE3313" i="1"/>
  <c r="AC3314" i="1"/>
  <c r="AD3314" i="1"/>
  <c r="AE3314" i="1"/>
  <c r="AC3315" i="1"/>
  <c r="AD3315" i="1"/>
  <c r="AE3315" i="1"/>
  <c r="AC3316" i="1"/>
  <c r="AD3316" i="1"/>
  <c r="AE3316" i="1"/>
  <c r="AC3317" i="1"/>
  <c r="AD3317" i="1"/>
  <c r="AE3317" i="1"/>
  <c r="AC3318" i="1"/>
  <c r="AD3318" i="1"/>
  <c r="AE3318" i="1"/>
  <c r="AC3319" i="1"/>
  <c r="AD3319" i="1"/>
  <c r="AE3319" i="1"/>
  <c r="AC3320" i="1"/>
  <c r="AD3320" i="1"/>
  <c r="AE3320" i="1"/>
  <c r="AC3321" i="1"/>
  <c r="AD3321" i="1"/>
  <c r="AE3321" i="1"/>
  <c r="AC3322" i="1"/>
  <c r="AD3322" i="1"/>
  <c r="AE3322" i="1"/>
  <c r="AC3323" i="1"/>
  <c r="AD3323" i="1"/>
  <c r="AE3323" i="1"/>
  <c r="AC3324" i="1"/>
  <c r="AD3324" i="1"/>
  <c r="AE3324" i="1"/>
  <c r="AC3325" i="1"/>
  <c r="AD3325" i="1"/>
  <c r="AE3325" i="1"/>
  <c r="AC3326" i="1"/>
  <c r="AD3326" i="1"/>
  <c r="AE3326" i="1"/>
  <c r="AC3327" i="1"/>
  <c r="AD3327" i="1"/>
  <c r="AE3327" i="1"/>
  <c r="AC3328" i="1"/>
  <c r="AD3328" i="1"/>
  <c r="AE3328" i="1"/>
  <c r="AC3329" i="1"/>
  <c r="AD3329" i="1"/>
  <c r="AE3329" i="1"/>
  <c r="AC3330" i="1"/>
  <c r="AD3330" i="1"/>
  <c r="AE3330" i="1"/>
  <c r="AC3331" i="1"/>
  <c r="AD3331" i="1"/>
  <c r="AE3331" i="1"/>
  <c r="AC3332" i="1"/>
  <c r="AD3332" i="1"/>
  <c r="AE3332" i="1"/>
  <c r="AC3333" i="1"/>
  <c r="AD3333" i="1"/>
  <c r="AE3333" i="1"/>
  <c r="AC3334" i="1"/>
  <c r="AD3334" i="1"/>
  <c r="AE3334" i="1"/>
  <c r="AC3335" i="1"/>
  <c r="AD3335" i="1"/>
  <c r="AE3335" i="1"/>
  <c r="AC3336" i="1"/>
  <c r="AD3336" i="1"/>
  <c r="AE3336" i="1"/>
  <c r="AC3337" i="1"/>
  <c r="AD3337" i="1"/>
  <c r="AE3337" i="1"/>
  <c r="AC3338" i="1"/>
  <c r="AD3338" i="1"/>
  <c r="AE3338" i="1"/>
  <c r="AC3339" i="1"/>
  <c r="AD3339" i="1"/>
  <c r="AE3339" i="1"/>
  <c r="AC3340" i="1"/>
  <c r="AD3340" i="1"/>
  <c r="AE3340" i="1"/>
  <c r="AC3341" i="1"/>
  <c r="AD3341" i="1"/>
  <c r="AE3341" i="1"/>
  <c r="AC3342" i="1"/>
  <c r="AD3342" i="1"/>
  <c r="AE3342" i="1"/>
  <c r="AC3343" i="1"/>
  <c r="AD3343" i="1"/>
  <c r="AE3343" i="1"/>
  <c r="AC3344" i="1"/>
  <c r="AD3344" i="1"/>
  <c r="AE3344" i="1"/>
  <c r="AC3345" i="1"/>
  <c r="AD3345" i="1"/>
  <c r="AE3345" i="1"/>
  <c r="AC3346" i="1"/>
  <c r="AD3346" i="1"/>
  <c r="AE3346" i="1"/>
  <c r="AC3347" i="1"/>
  <c r="AD3347" i="1"/>
  <c r="AE3347" i="1"/>
  <c r="AC3348" i="1"/>
  <c r="AD3348" i="1"/>
  <c r="AE3348" i="1"/>
  <c r="AC3349" i="1"/>
  <c r="AD3349" i="1"/>
  <c r="AE3349" i="1"/>
  <c r="AC3350" i="1"/>
  <c r="AD3350" i="1"/>
  <c r="AE3350" i="1"/>
  <c r="AC3351" i="1"/>
  <c r="AD3351" i="1"/>
  <c r="AE3351" i="1"/>
  <c r="AC3352" i="1"/>
  <c r="AD3352" i="1"/>
  <c r="AE3352" i="1"/>
  <c r="AC3353" i="1"/>
  <c r="AD3353" i="1"/>
  <c r="AE3353" i="1"/>
  <c r="AC3354" i="1"/>
  <c r="AD3354" i="1"/>
  <c r="AE3354" i="1"/>
  <c r="AC3355" i="1"/>
  <c r="AD3355" i="1"/>
  <c r="AE3355" i="1"/>
  <c r="AC3356" i="1"/>
  <c r="AD3356" i="1"/>
  <c r="AE3356" i="1"/>
  <c r="AC3357" i="1"/>
  <c r="AD3357" i="1"/>
  <c r="AE3357" i="1"/>
  <c r="AC3358" i="1"/>
  <c r="AD3358" i="1"/>
  <c r="AE3358" i="1"/>
  <c r="AC3359" i="1"/>
  <c r="AD3359" i="1"/>
  <c r="AE3359" i="1"/>
  <c r="AC3360" i="1"/>
  <c r="AD3360" i="1"/>
  <c r="AE3360" i="1"/>
  <c r="AC3361" i="1"/>
  <c r="AD3361" i="1"/>
  <c r="AE3361" i="1"/>
  <c r="AC3362" i="1"/>
  <c r="AD3362" i="1"/>
  <c r="AE3362" i="1"/>
  <c r="AC3363" i="1"/>
  <c r="AD3363" i="1"/>
  <c r="AE3363" i="1"/>
  <c r="AC3364" i="1"/>
  <c r="AD3364" i="1"/>
  <c r="AE3364" i="1"/>
  <c r="AC3365" i="1"/>
  <c r="AD3365" i="1"/>
  <c r="AE3365" i="1"/>
  <c r="AC3366" i="1"/>
  <c r="AD3366" i="1"/>
  <c r="AE3366" i="1"/>
  <c r="AC3367" i="1"/>
  <c r="AD3367" i="1"/>
  <c r="AE3367" i="1"/>
  <c r="AC3368" i="1"/>
  <c r="AD3368" i="1"/>
  <c r="AE3368" i="1"/>
  <c r="AC3369" i="1"/>
  <c r="AD3369" i="1"/>
  <c r="AE3369" i="1"/>
  <c r="AC3370" i="1"/>
  <c r="AD3370" i="1"/>
  <c r="AE3370" i="1"/>
  <c r="AC3371" i="1"/>
  <c r="AD3371" i="1"/>
  <c r="AE3371" i="1"/>
  <c r="AC3372" i="1"/>
  <c r="AD3372" i="1"/>
  <c r="AE3372" i="1"/>
  <c r="AC3373" i="1"/>
  <c r="AD3373" i="1"/>
  <c r="AE3373" i="1"/>
  <c r="AC3374" i="1"/>
  <c r="AD3374" i="1"/>
  <c r="AE3374" i="1"/>
  <c r="AC3375" i="1"/>
  <c r="AD3375" i="1"/>
  <c r="AE3375" i="1"/>
  <c r="AC3376" i="1"/>
  <c r="AD3376" i="1"/>
  <c r="AE3376" i="1"/>
  <c r="AC3377" i="1"/>
  <c r="AD3377" i="1"/>
  <c r="AE3377" i="1"/>
  <c r="AC3378" i="1"/>
  <c r="AD3378" i="1"/>
  <c r="AE3378" i="1"/>
  <c r="AC3379" i="1"/>
  <c r="AD3379" i="1"/>
  <c r="AE3379" i="1"/>
  <c r="AC3380" i="1"/>
  <c r="AD3380" i="1"/>
  <c r="AE3380" i="1"/>
  <c r="AC3381" i="1"/>
  <c r="AD3381" i="1"/>
  <c r="AE3381" i="1"/>
  <c r="AC3382" i="1"/>
  <c r="AD3382" i="1"/>
  <c r="AE3382" i="1"/>
  <c r="AC3383" i="1"/>
  <c r="AD3383" i="1"/>
  <c r="AE3383" i="1"/>
  <c r="AC3384" i="1"/>
  <c r="AD3384" i="1"/>
  <c r="AE3384" i="1"/>
  <c r="AC3385" i="1"/>
  <c r="AD3385" i="1"/>
  <c r="AE3385" i="1"/>
  <c r="AC3386" i="1"/>
  <c r="AD3386" i="1"/>
  <c r="AE3386" i="1"/>
  <c r="AC3387" i="1"/>
  <c r="AD3387" i="1"/>
  <c r="AE3387" i="1"/>
  <c r="AC3388" i="1"/>
  <c r="AD3388" i="1"/>
  <c r="AE3388" i="1"/>
  <c r="AC3389" i="1"/>
  <c r="AD3389" i="1"/>
  <c r="AE3389" i="1"/>
  <c r="AC3390" i="1"/>
  <c r="AD3390" i="1"/>
  <c r="AE3390" i="1"/>
  <c r="AC3391" i="1"/>
  <c r="AD3391" i="1"/>
  <c r="AE3391" i="1"/>
  <c r="AC3392" i="1"/>
  <c r="AD3392" i="1"/>
  <c r="AE3392" i="1"/>
  <c r="AC3393" i="1"/>
  <c r="AD3393" i="1"/>
  <c r="AE3393" i="1"/>
  <c r="AC3394" i="1"/>
  <c r="AD3394" i="1"/>
  <c r="AE3394" i="1"/>
  <c r="AC3395" i="1"/>
  <c r="AD3395" i="1"/>
  <c r="AE3395" i="1"/>
  <c r="AC3396" i="1"/>
  <c r="AD3396" i="1"/>
  <c r="AE3396" i="1"/>
  <c r="AC3397" i="1"/>
  <c r="AD3397" i="1"/>
  <c r="AE3397" i="1"/>
  <c r="AC3398" i="1"/>
  <c r="AD3398" i="1"/>
  <c r="AE3398" i="1"/>
  <c r="AC3399" i="1"/>
  <c r="AD3399" i="1"/>
  <c r="AE3399" i="1"/>
  <c r="AC3400" i="1"/>
  <c r="AD3400" i="1"/>
  <c r="AE3400" i="1"/>
  <c r="AC3401" i="1"/>
  <c r="AD3401" i="1"/>
  <c r="AE3401" i="1"/>
  <c r="AC3402" i="1"/>
  <c r="AD3402" i="1"/>
  <c r="AE3402" i="1"/>
  <c r="AC3403" i="1"/>
  <c r="AD3403" i="1"/>
  <c r="AE3403" i="1"/>
  <c r="AE2" i="1"/>
  <c r="AD2" i="1"/>
  <c r="AC2" i="1"/>
  <c r="D102" i="9"/>
  <c r="D88" i="9"/>
  <c r="D85" i="9"/>
  <c r="D92" i="9"/>
  <c r="D97" i="9"/>
  <c r="F73" i="9" l="1"/>
  <c r="F74" i="9"/>
  <c r="F75" i="9"/>
  <c r="F72" i="9"/>
  <c r="F68" i="9"/>
  <c r="F69" i="9"/>
  <c r="F70" i="9"/>
  <c r="F67" i="9"/>
  <c r="E67" i="9"/>
  <c r="F64" i="9"/>
  <c r="F65" i="9"/>
  <c r="F63" i="9"/>
  <c r="E63" i="9"/>
  <c r="F61" i="9"/>
  <c r="F60" i="9"/>
  <c r="F58" i="9"/>
  <c r="D38" i="7" l="1"/>
  <c r="D39" i="7"/>
  <c r="D43" i="7"/>
  <c r="D44" i="7"/>
  <c r="D45" i="7"/>
  <c r="D46" i="7"/>
  <c r="D48" i="7"/>
  <c r="D50" i="7"/>
  <c r="D51" i="7"/>
  <c r="D52" i="7"/>
  <c r="D53" i="7"/>
  <c r="D54" i="7"/>
  <c r="D55" i="7"/>
  <c r="D56" i="7"/>
  <c r="D57" i="7"/>
  <c r="D37" i="7"/>
  <c r="D18" i="7"/>
  <c r="D19" i="7"/>
  <c r="D20" i="7"/>
  <c r="D21" i="7"/>
  <c r="D17" i="7"/>
  <c r="F4" i="2"/>
  <c r="F5" i="2"/>
  <c r="F6" i="2"/>
  <c r="F7" i="2"/>
  <c r="F8" i="2"/>
  <c r="F9" i="2"/>
  <c r="F10" i="2"/>
  <c r="F11" i="2"/>
  <c r="F12" i="2"/>
  <c r="F13" i="2"/>
  <c r="C61" i="9"/>
  <c r="C70" i="9"/>
  <c r="C58" i="9"/>
  <c r="C75" i="9"/>
  <c r="C65" i="9"/>
  <c r="V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41" i="1"/>
  <c r="V1842" i="1"/>
  <c r="V1845" i="1"/>
  <c r="V1846" i="1"/>
  <c r="V1847" i="1"/>
  <c r="V1848" i="1"/>
  <c r="V1849" i="1"/>
  <c r="V1850" i="1"/>
  <c r="V1851" i="1"/>
  <c r="V1852" i="1"/>
  <c r="V1853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U3403" i="1" l="1"/>
  <c r="V3403" i="1" s="1"/>
  <c r="C244" i="1"/>
  <c r="D3406" i="1" l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H5" i="2"/>
  <c r="H4" i="2"/>
  <c r="B3" i="1" l="1"/>
  <c r="L3403" i="1"/>
  <c r="T3403" i="1" s="1"/>
  <c r="L2987" i="1"/>
  <c r="T2987" i="1" s="1"/>
  <c r="L2475" i="1"/>
  <c r="T2475" i="1" s="1"/>
  <c r="L3371" i="1"/>
  <c r="T3371" i="1" s="1"/>
  <c r="L2731" i="1"/>
  <c r="T2731" i="1" s="1"/>
  <c r="L3243" i="1"/>
  <c r="T3243" i="1" s="1"/>
  <c r="L2219" i="1"/>
  <c r="T2219" i="1" s="1"/>
  <c r="L3339" i="1"/>
  <c r="T3339" i="1" s="1"/>
  <c r="L2859" i="1"/>
  <c r="T2859" i="1" s="1"/>
  <c r="L2603" i="1"/>
  <c r="T2603" i="1" s="1"/>
  <c r="L2347" i="1"/>
  <c r="T2347" i="1" s="1"/>
  <c r="L2091" i="1"/>
  <c r="T2091" i="1" s="1"/>
  <c r="L3115" i="1"/>
  <c r="T3115" i="1" s="1"/>
  <c r="L3307" i="1"/>
  <c r="T3307" i="1" s="1"/>
  <c r="L3051" i="1"/>
  <c r="T3051" i="1" s="1"/>
  <c r="L2795" i="1"/>
  <c r="T2795" i="1" s="1"/>
  <c r="L2667" i="1"/>
  <c r="T2667" i="1" s="1"/>
  <c r="L2539" i="1"/>
  <c r="T2539" i="1" s="1"/>
  <c r="L2411" i="1"/>
  <c r="T2411" i="1" s="1"/>
  <c r="L2283" i="1"/>
  <c r="T2283" i="1" s="1"/>
  <c r="L2155" i="1"/>
  <c r="T2155" i="1" s="1"/>
  <c r="L2027" i="1"/>
  <c r="T2027" i="1" s="1"/>
  <c r="L3179" i="1"/>
  <c r="T3179" i="1" s="1"/>
  <c r="L2923" i="1"/>
  <c r="T2923" i="1" s="1"/>
  <c r="G5" i="2"/>
  <c r="L3211" i="1"/>
  <c r="T3211" i="1" s="1"/>
  <c r="L3083" i="1"/>
  <c r="T3083" i="1" s="1"/>
  <c r="L3019" i="1"/>
  <c r="T3019" i="1" s="1"/>
  <c r="L2891" i="1"/>
  <c r="T2891" i="1" s="1"/>
  <c r="L2827" i="1"/>
  <c r="T2827" i="1" s="1"/>
  <c r="L2315" i="1"/>
  <c r="T2315" i="1" s="1"/>
  <c r="L2187" i="1"/>
  <c r="T2187" i="1" s="1"/>
  <c r="L2059" i="1"/>
  <c r="T2059" i="1" s="1"/>
  <c r="L3275" i="1"/>
  <c r="T3275" i="1" s="1"/>
  <c r="L3147" i="1"/>
  <c r="T3147" i="1" s="1"/>
  <c r="L2955" i="1"/>
  <c r="T2955" i="1" s="1"/>
  <c r="L2763" i="1"/>
  <c r="T2763" i="1" s="1"/>
  <c r="L2699" i="1"/>
  <c r="T2699" i="1" s="1"/>
  <c r="L2635" i="1"/>
  <c r="T2635" i="1" s="1"/>
  <c r="L2571" i="1"/>
  <c r="T2571" i="1" s="1"/>
  <c r="L2507" i="1"/>
  <c r="T2507" i="1" s="1"/>
  <c r="L2443" i="1"/>
  <c r="T2443" i="1" s="1"/>
  <c r="L2379" i="1"/>
  <c r="T2379" i="1" s="1"/>
  <c r="L2251" i="1"/>
  <c r="T2251" i="1" s="1"/>
  <c r="L2123" i="1"/>
  <c r="T2123" i="1" s="1"/>
  <c r="L385" i="1"/>
  <c r="T385" i="1" s="1"/>
  <c r="G7" i="2"/>
  <c r="G11" i="2"/>
  <c r="G4" i="2"/>
  <c r="G13" i="2"/>
  <c r="G9" i="2"/>
  <c r="G12" i="2"/>
  <c r="G10" i="2"/>
  <c r="G8" i="2"/>
  <c r="G6" i="2"/>
  <c r="L3387" i="1"/>
  <c r="T3387" i="1" s="1"/>
  <c r="L3355" i="1"/>
  <c r="T3355" i="1" s="1"/>
  <c r="L3259" i="1"/>
  <c r="T3259" i="1" s="1"/>
  <c r="L3227" i="1"/>
  <c r="T3227" i="1" s="1"/>
  <c r="L3131" i="1"/>
  <c r="T3131" i="1" s="1"/>
  <c r="L3067" i="1"/>
  <c r="T3067" i="1" s="1"/>
  <c r="L2971" i="1"/>
  <c r="T2971" i="1" s="1"/>
  <c r="L2939" i="1"/>
  <c r="T2939" i="1" s="1"/>
  <c r="L2843" i="1"/>
  <c r="T2843" i="1" s="1"/>
  <c r="L2779" i="1"/>
  <c r="T2779" i="1" s="1"/>
  <c r="L2715" i="1"/>
  <c r="T2715" i="1" s="1"/>
  <c r="L2651" i="1"/>
  <c r="T2651" i="1" s="1"/>
  <c r="L2587" i="1"/>
  <c r="T2587" i="1" s="1"/>
  <c r="L2523" i="1"/>
  <c r="T2523" i="1" s="1"/>
  <c r="L2459" i="1"/>
  <c r="T2459" i="1" s="1"/>
  <c r="L2427" i="1"/>
  <c r="T2427" i="1" s="1"/>
  <c r="L2363" i="1"/>
  <c r="T2363" i="1" s="1"/>
  <c r="L2299" i="1"/>
  <c r="T2299" i="1" s="1"/>
  <c r="L2267" i="1"/>
  <c r="T2267" i="1" s="1"/>
  <c r="L2235" i="1"/>
  <c r="T2235" i="1" s="1"/>
  <c r="L2203" i="1"/>
  <c r="T2203" i="1" s="1"/>
  <c r="L2171" i="1"/>
  <c r="T2171" i="1" s="1"/>
  <c r="L2139" i="1"/>
  <c r="T2139" i="1" s="1"/>
  <c r="L2107" i="1"/>
  <c r="T2107" i="1" s="1"/>
  <c r="L2075" i="1"/>
  <c r="T2075" i="1" s="1"/>
  <c r="L2043" i="1"/>
  <c r="T2043" i="1" s="1"/>
  <c r="L2011" i="1"/>
  <c r="T2011" i="1" s="1"/>
  <c r="L257" i="1"/>
  <c r="T257" i="1" s="1"/>
  <c r="L3397" i="1"/>
  <c r="T3397" i="1" s="1"/>
  <c r="L3323" i="1"/>
  <c r="T3323" i="1" s="1"/>
  <c r="L3291" i="1"/>
  <c r="T3291" i="1" s="1"/>
  <c r="L3195" i="1"/>
  <c r="T3195" i="1" s="1"/>
  <c r="L3163" i="1"/>
  <c r="T3163" i="1" s="1"/>
  <c r="L3099" i="1"/>
  <c r="T3099" i="1" s="1"/>
  <c r="L3035" i="1"/>
  <c r="T3035" i="1" s="1"/>
  <c r="L3003" i="1"/>
  <c r="T3003" i="1" s="1"/>
  <c r="L2907" i="1"/>
  <c r="T2907" i="1" s="1"/>
  <c r="L2875" i="1"/>
  <c r="T2875" i="1" s="1"/>
  <c r="L2811" i="1"/>
  <c r="T2811" i="1" s="1"/>
  <c r="L2747" i="1"/>
  <c r="T2747" i="1" s="1"/>
  <c r="L2683" i="1"/>
  <c r="T2683" i="1" s="1"/>
  <c r="L2619" i="1"/>
  <c r="T2619" i="1" s="1"/>
  <c r="L2555" i="1"/>
  <c r="T2555" i="1" s="1"/>
  <c r="L2491" i="1"/>
  <c r="T2491" i="1" s="1"/>
  <c r="L2395" i="1"/>
  <c r="T2395" i="1" s="1"/>
  <c r="L2331" i="1"/>
  <c r="T2331" i="1" s="1"/>
  <c r="L3389" i="1"/>
  <c r="T3389" i="1" s="1"/>
  <c r="L3381" i="1"/>
  <c r="T3381" i="1" s="1"/>
  <c r="L3373" i="1"/>
  <c r="T3373" i="1" s="1"/>
  <c r="L3365" i="1"/>
  <c r="T3365" i="1" s="1"/>
  <c r="L3357" i="1"/>
  <c r="T3357" i="1" s="1"/>
  <c r="L3349" i="1"/>
  <c r="T3349" i="1" s="1"/>
  <c r="L3341" i="1"/>
  <c r="T3341" i="1" s="1"/>
  <c r="L3333" i="1"/>
  <c r="T3333" i="1" s="1"/>
  <c r="L3325" i="1"/>
  <c r="T3325" i="1" s="1"/>
  <c r="L3317" i="1"/>
  <c r="T3317" i="1" s="1"/>
  <c r="L3309" i="1"/>
  <c r="T3309" i="1" s="1"/>
  <c r="L3301" i="1"/>
  <c r="T3301" i="1" s="1"/>
  <c r="L3293" i="1"/>
  <c r="T3293" i="1" s="1"/>
  <c r="L3285" i="1"/>
  <c r="T3285" i="1" s="1"/>
  <c r="L3273" i="1"/>
  <c r="T3273" i="1" s="1"/>
  <c r="L3265" i="1"/>
  <c r="T3265" i="1" s="1"/>
  <c r="L3255" i="1"/>
  <c r="T3255" i="1" s="1"/>
  <c r="L3253" i="1"/>
  <c r="T3253" i="1" s="1"/>
  <c r="L3241" i="1"/>
  <c r="T3241" i="1" s="1"/>
  <c r="L3231" i="1"/>
  <c r="T3231" i="1" s="1"/>
  <c r="L3225" i="1"/>
  <c r="T3225" i="1" s="1"/>
  <c r="L3217" i="1"/>
  <c r="T3217" i="1" s="1"/>
  <c r="L3207" i="1"/>
  <c r="T3207" i="1" s="1"/>
  <c r="L3205" i="1"/>
  <c r="T3205" i="1" s="1"/>
  <c r="L3201" i="1"/>
  <c r="T3201" i="1" s="1"/>
  <c r="L3199" i="1"/>
  <c r="T3199" i="1" s="1"/>
  <c r="L3197" i="1"/>
  <c r="T3197" i="1" s="1"/>
  <c r="L3193" i="1"/>
  <c r="T3193" i="1" s="1"/>
  <c r="L3191" i="1"/>
  <c r="T3191" i="1" s="1"/>
  <c r="L3189" i="1"/>
  <c r="T3189" i="1" s="1"/>
  <c r="L3185" i="1"/>
  <c r="T3185" i="1" s="1"/>
  <c r="L3183" i="1"/>
  <c r="T3183" i="1" s="1"/>
  <c r="L3181" i="1"/>
  <c r="T3181" i="1" s="1"/>
  <c r="L3177" i="1"/>
  <c r="T3177" i="1" s="1"/>
  <c r="L3175" i="1"/>
  <c r="T3175" i="1" s="1"/>
  <c r="L3173" i="1"/>
  <c r="T3173" i="1" s="1"/>
  <c r="L3169" i="1"/>
  <c r="T3169" i="1" s="1"/>
  <c r="L3167" i="1"/>
  <c r="T3167" i="1" s="1"/>
  <c r="L3165" i="1"/>
  <c r="T3165" i="1" s="1"/>
  <c r="L3161" i="1"/>
  <c r="T3161" i="1" s="1"/>
  <c r="L3159" i="1"/>
  <c r="T3159" i="1" s="1"/>
  <c r="L3157" i="1"/>
  <c r="T3157" i="1" s="1"/>
  <c r="L3153" i="1"/>
  <c r="T3153" i="1" s="1"/>
  <c r="L3151" i="1"/>
  <c r="T3151" i="1" s="1"/>
  <c r="L3149" i="1"/>
  <c r="T3149" i="1" s="1"/>
  <c r="L3145" i="1"/>
  <c r="T3145" i="1" s="1"/>
  <c r="L3143" i="1"/>
  <c r="T3143" i="1" s="1"/>
  <c r="L3141" i="1"/>
  <c r="T3141" i="1" s="1"/>
  <c r="L3137" i="1"/>
  <c r="T3137" i="1" s="1"/>
  <c r="L3135" i="1"/>
  <c r="T3135" i="1" s="1"/>
  <c r="L3133" i="1"/>
  <c r="T3133" i="1" s="1"/>
  <c r="L3129" i="1"/>
  <c r="T3129" i="1" s="1"/>
  <c r="L3127" i="1"/>
  <c r="T3127" i="1" s="1"/>
  <c r="L3125" i="1"/>
  <c r="T3125" i="1" s="1"/>
  <c r="L3121" i="1"/>
  <c r="T3121" i="1" s="1"/>
  <c r="L3119" i="1"/>
  <c r="T3119" i="1" s="1"/>
  <c r="L3117" i="1"/>
  <c r="T3117" i="1" s="1"/>
  <c r="L3113" i="1"/>
  <c r="T3113" i="1" s="1"/>
  <c r="L3111" i="1"/>
  <c r="T3111" i="1" s="1"/>
  <c r="L3109" i="1"/>
  <c r="T3109" i="1" s="1"/>
  <c r="L3105" i="1"/>
  <c r="T3105" i="1" s="1"/>
  <c r="L3103" i="1"/>
  <c r="T3103" i="1" s="1"/>
  <c r="L3101" i="1"/>
  <c r="T3101" i="1" s="1"/>
  <c r="L3097" i="1"/>
  <c r="T3097" i="1" s="1"/>
  <c r="L3095" i="1"/>
  <c r="T3095" i="1" s="1"/>
  <c r="L3093" i="1"/>
  <c r="T3093" i="1" s="1"/>
  <c r="L3089" i="1"/>
  <c r="T3089" i="1" s="1"/>
  <c r="L3087" i="1"/>
  <c r="T3087" i="1" s="1"/>
  <c r="L3085" i="1"/>
  <c r="T3085" i="1" s="1"/>
  <c r="L3081" i="1"/>
  <c r="T3081" i="1" s="1"/>
  <c r="L3079" i="1"/>
  <c r="T3079" i="1" s="1"/>
  <c r="L3077" i="1"/>
  <c r="T3077" i="1" s="1"/>
  <c r="L3073" i="1"/>
  <c r="T3073" i="1" s="1"/>
  <c r="L3071" i="1"/>
  <c r="T3071" i="1" s="1"/>
  <c r="L3069" i="1"/>
  <c r="T3069" i="1" s="1"/>
  <c r="L3065" i="1"/>
  <c r="T3065" i="1" s="1"/>
  <c r="L3063" i="1"/>
  <c r="T3063" i="1" s="1"/>
  <c r="L3061" i="1"/>
  <c r="T3061" i="1" s="1"/>
  <c r="L3057" i="1"/>
  <c r="T3057" i="1" s="1"/>
  <c r="L3055" i="1"/>
  <c r="T3055" i="1" s="1"/>
  <c r="L3053" i="1"/>
  <c r="T3053" i="1" s="1"/>
  <c r="L3049" i="1"/>
  <c r="T3049" i="1" s="1"/>
  <c r="L3047" i="1"/>
  <c r="T3047" i="1" s="1"/>
  <c r="L3045" i="1"/>
  <c r="T3045" i="1" s="1"/>
  <c r="L3041" i="1"/>
  <c r="T3041" i="1" s="1"/>
  <c r="L3039" i="1"/>
  <c r="T3039" i="1" s="1"/>
  <c r="L3037" i="1"/>
  <c r="T3037" i="1" s="1"/>
  <c r="L3033" i="1"/>
  <c r="T3033" i="1" s="1"/>
  <c r="L3031" i="1"/>
  <c r="T3031" i="1" s="1"/>
  <c r="L3029" i="1"/>
  <c r="T3029" i="1" s="1"/>
  <c r="L3025" i="1"/>
  <c r="T3025" i="1" s="1"/>
  <c r="L3023" i="1"/>
  <c r="T3023" i="1" s="1"/>
  <c r="L3021" i="1"/>
  <c r="T3021" i="1" s="1"/>
  <c r="L3017" i="1"/>
  <c r="T3017" i="1" s="1"/>
  <c r="L3015" i="1"/>
  <c r="T3015" i="1" s="1"/>
  <c r="L3013" i="1"/>
  <c r="T3013" i="1" s="1"/>
  <c r="L3009" i="1"/>
  <c r="T3009" i="1" s="1"/>
  <c r="L3007" i="1"/>
  <c r="T3007" i="1" s="1"/>
  <c r="L3005" i="1"/>
  <c r="T3005" i="1" s="1"/>
  <c r="L3001" i="1"/>
  <c r="T3001" i="1" s="1"/>
  <c r="L2999" i="1"/>
  <c r="T2999" i="1" s="1"/>
  <c r="L2997" i="1"/>
  <c r="T2997" i="1" s="1"/>
  <c r="L2993" i="1"/>
  <c r="T2993" i="1" s="1"/>
  <c r="L2991" i="1"/>
  <c r="T2991" i="1" s="1"/>
  <c r="L2989" i="1"/>
  <c r="T2989" i="1" s="1"/>
  <c r="L2985" i="1"/>
  <c r="T2985" i="1" s="1"/>
  <c r="L2983" i="1"/>
  <c r="T2983" i="1" s="1"/>
  <c r="L2981" i="1"/>
  <c r="T2981" i="1" s="1"/>
  <c r="L2977" i="1"/>
  <c r="T2977" i="1" s="1"/>
  <c r="L2975" i="1"/>
  <c r="T2975" i="1" s="1"/>
  <c r="L2973" i="1"/>
  <c r="T2973" i="1" s="1"/>
  <c r="L2969" i="1"/>
  <c r="T2969" i="1" s="1"/>
  <c r="L2967" i="1"/>
  <c r="T2967" i="1" s="1"/>
  <c r="L2965" i="1"/>
  <c r="T2965" i="1" s="1"/>
  <c r="L2961" i="1"/>
  <c r="T2961" i="1" s="1"/>
  <c r="L2959" i="1"/>
  <c r="T2959" i="1" s="1"/>
  <c r="L2957" i="1"/>
  <c r="T2957" i="1" s="1"/>
  <c r="L2953" i="1"/>
  <c r="T2953" i="1" s="1"/>
  <c r="L2951" i="1"/>
  <c r="T2951" i="1" s="1"/>
  <c r="L2949" i="1"/>
  <c r="T2949" i="1" s="1"/>
  <c r="L2945" i="1"/>
  <c r="T2945" i="1" s="1"/>
  <c r="L2943" i="1"/>
  <c r="T2943" i="1" s="1"/>
  <c r="L2941" i="1"/>
  <c r="T2941" i="1" s="1"/>
  <c r="L2937" i="1"/>
  <c r="T2937" i="1" s="1"/>
  <c r="L2935" i="1"/>
  <c r="T2935" i="1" s="1"/>
  <c r="L2933" i="1"/>
  <c r="T2933" i="1" s="1"/>
  <c r="L2929" i="1"/>
  <c r="T2929" i="1" s="1"/>
  <c r="L2927" i="1"/>
  <c r="T2927" i="1" s="1"/>
  <c r="L2925" i="1"/>
  <c r="T2925" i="1" s="1"/>
  <c r="L2921" i="1"/>
  <c r="T2921" i="1" s="1"/>
  <c r="L2919" i="1"/>
  <c r="T2919" i="1" s="1"/>
  <c r="L2917" i="1"/>
  <c r="T2917" i="1" s="1"/>
  <c r="L2913" i="1"/>
  <c r="T2913" i="1" s="1"/>
  <c r="L2911" i="1"/>
  <c r="T2911" i="1" s="1"/>
  <c r="L2909" i="1"/>
  <c r="T2909" i="1" s="1"/>
  <c r="L2905" i="1"/>
  <c r="T2905" i="1" s="1"/>
  <c r="L2903" i="1"/>
  <c r="T2903" i="1" s="1"/>
  <c r="L2901" i="1"/>
  <c r="T2901" i="1" s="1"/>
  <c r="L2897" i="1"/>
  <c r="T2897" i="1" s="1"/>
  <c r="L2895" i="1"/>
  <c r="T2895" i="1" s="1"/>
  <c r="L2893" i="1"/>
  <c r="T2893" i="1" s="1"/>
  <c r="L2889" i="1"/>
  <c r="T2889" i="1" s="1"/>
  <c r="L2887" i="1"/>
  <c r="T2887" i="1" s="1"/>
  <c r="L2885" i="1"/>
  <c r="T2885" i="1" s="1"/>
  <c r="L2881" i="1"/>
  <c r="T2881" i="1" s="1"/>
  <c r="L2879" i="1"/>
  <c r="T2879" i="1" s="1"/>
  <c r="L2877" i="1"/>
  <c r="T2877" i="1" s="1"/>
  <c r="L2873" i="1"/>
  <c r="T2873" i="1" s="1"/>
  <c r="L2871" i="1"/>
  <c r="T2871" i="1" s="1"/>
  <c r="L2869" i="1"/>
  <c r="T2869" i="1" s="1"/>
  <c r="L2865" i="1"/>
  <c r="T2865" i="1" s="1"/>
  <c r="L2863" i="1"/>
  <c r="T2863" i="1" s="1"/>
  <c r="L2861" i="1"/>
  <c r="T2861" i="1" s="1"/>
  <c r="L2857" i="1"/>
  <c r="T2857" i="1" s="1"/>
  <c r="L2855" i="1"/>
  <c r="T2855" i="1" s="1"/>
  <c r="L2853" i="1"/>
  <c r="T2853" i="1" s="1"/>
  <c r="L2849" i="1"/>
  <c r="T2849" i="1" s="1"/>
  <c r="L2847" i="1"/>
  <c r="T2847" i="1" s="1"/>
  <c r="L2845" i="1"/>
  <c r="T2845" i="1" s="1"/>
  <c r="L2841" i="1"/>
  <c r="T2841" i="1" s="1"/>
  <c r="L2839" i="1"/>
  <c r="T2839" i="1" s="1"/>
  <c r="L2837" i="1"/>
  <c r="T2837" i="1" s="1"/>
  <c r="L2833" i="1"/>
  <c r="T2833" i="1" s="1"/>
  <c r="L2831" i="1"/>
  <c r="T2831" i="1" s="1"/>
  <c r="L2829" i="1"/>
  <c r="T2829" i="1" s="1"/>
  <c r="L2825" i="1"/>
  <c r="T2825" i="1" s="1"/>
  <c r="L2823" i="1"/>
  <c r="T2823" i="1" s="1"/>
  <c r="L2821" i="1"/>
  <c r="T2821" i="1" s="1"/>
  <c r="L2817" i="1"/>
  <c r="T2817" i="1" s="1"/>
  <c r="L2815" i="1"/>
  <c r="T2815" i="1" s="1"/>
  <c r="L2813" i="1"/>
  <c r="T2813" i="1" s="1"/>
  <c r="L2809" i="1"/>
  <c r="T2809" i="1" s="1"/>
  <c r="L2807" i="1"/>
  <c r="T2807" i="1" s="1"/>
  <c r="L2805" i="1"/>
  <c r="T2805" i="1" s="1"/>
  <c r="L2801" i="1"/>
  <c r="T2801" i="1" s="1"/>
  <c r="L2799" i="1"/>
  <c r="T2799" i="1" s="1"/>
  <c r="L2797" i="1"/>
  <c r="T2797" i="1" s="1"/>
  <c r="L2793" i="1"/>
  <c r="T2793" i="1" s="1"/>
  <c r="L2791" i="1"/>
  <c r="T2791" i="1" s="1"/>
  <c r="L2789" i="1"/>
  <c r="T2789" i="1" s="1"/>
  <c r="L2785" i="1"/>
  <c r="T2785" i="1" s="1"/>
  <c r="L2783" i="1"/>
  <c r="T2783" i="1" s="1"/>
  <c r="L2781" i="1"/>
  <c r="T2781" i="1" s="1"/>
  <c r="L2777" i="1"/>
  <c r="T2777" i="1" s="1"/>
  <c r="L2775" i="1"/>
  <c r="T2775" i="1" s="1"/>
  <c r="L2773" i="1"/>
  <c r="T2773" i="1" s="1"/>
  <c r="L2769" i="1"/>
  <c r="T2769" i="1" s="1"/>
  <c r="L2767" i="1"/>
  <c r="T2767" i="1" s="1"/>
  <c r="L2765" i="1"/>
  <c r="T2765" i="1" s="1"/>
  <c r="L2761" i="1"/>
  <c r="T2761" i="1" s="1"/>
  <c r="L2759" i="1"/>
  <c r="T2759" i="1" s="1"/>
  <c r="L2757" i="1"/>
  <c r="T2757" i="1" s="1"/>
  <c r="L2753" i="1"/>
  <c r="T2753" i="1" s="1"/>
  <c r="L2751" i="1"/>
  <c r="T2751" i="1" s="1"/>
  <c r="L2749" i="1"/>
  <c r="T2749" i="1" s="1"/>
  <c r="L2745" i="1"/>
  <c r="T2745" i="1" s="1"/>
  <c r="L2743" i="1"/>
  <c r="T2743" i="1" s="1"/>
  <c r="L2741" i="1"/>
  <c r="T2741" i="1" s="1"/>
  <c r="L2737" i="1"/>
  <c r="T2737" i="1" s="1"/>
  <c r="L2735" i="1"/>
  <c r="T2735" i="1" s="1"/>
  <c r="L2733" i="1"/>
  <c r="T2733" i="1" s="1"/>
  <c r="L2729" i="1"/>
  <c r="T2729" i="1" s="1"/>
  <c r="L2727" i="1"/>
  <c r="T2727" i="1" s="1"/>
  <c r="L2725" i="1"/>
  <c r="T2725" i="1" s="1"/>
  <c r="L2721" i="1"/>
  <c r="T2721" i="1" s="1"/>
  <c r="L2719" i="1"/>
  <c r="T2719" i="1" s="1"/>
  <c r="L2717" i="1"/>
  <c r="T2717" i="1" s="1"/>
  <c r="L2713" i="1"/>
  <c r="T2713" i="1" s="1"/>
  <c r="L2711" i="1"/>
  <c r="T2711" i="1" s="1"/>
  <c r="L2709" i="1"/>
  <c r="T2709" i="1" s="1"/>
  <c r="L2705" i="1"/>
  <c r="T2705" i="1" s="1"/>
  <c r="L2703" i="1"/>
  <c r="T2703" i="1" s="1"/>
  <c r="L2701" i="1"/>
  <c r="T2701" i="1" s="1"/>
  <c r="L2697" i="1"/>
  <c r="T2697" i="1" s="1"/>
  <c r="L2695" i="1"/>
  <c r="T2695" i="1" s="1"/>
  <c r="L3401" i="1"/>
  <c r="T3401" i="1" s="1"/>
  <c r="L3399" i="1"/>
  <c r="T3399" i="1" s="1"/>
  <c r="L3393" i="1"/>
  <c r="T3393" i="1" s="1"/>
  <c r="L3391" i="1"/>
  <c r="T3391" i="1" s="1"/>
  <c r="L3385" i="1"/>
  <c r="T3385" i="1" s="1"/>
  <c r="L3383" i="1"/>
  <c r="T3383" i="1" s="1"/>
  <c r="L3377" i="1"/>
  <c r="T3377" i="1" s="1"/>
  <c r="L3375" i="1"/>
  <c r="T3375" i="1" s="1"/>
  <c r="L3369" i="1"/>
  <c r="T3369" i="1" s="1"/>
  <c r="L3367" i="1"/>
  <c r="T3367" i="1" s="1"/>
  <c r="L3361" i="1"/>
  <c r="T3361" i="1" s="1"/>
  <c r="L3359" i="1"/>
  <c r="T3359" i="1" s="1"/>
  <c r="L3353" i="1"/>
  <c r="T3353" i="1" s="1"/>
  <c r="L3351" i="1"/>
  <c r="T3351" i="1" s="1"/>
  <c r="L3345" i="1"/>
  <c r="T3345" i="1" s="1"/>
  <c r="L3343" i="1"/>
  <c r="T3343" i="1" s="1"/>
  <c r="L3337" i="1"/>
  <c r="T3337" i="1" s="1"/>
  <c r="L3335" i="1"/>
  <c r="T3335" i="1" s="1"/>
  <c r="L3329" i="1"/>
  <c r="T3329" i="1" s="1"/>
  <c r="L3327" i="1"/>
  <c r="T3327" i="1" s="1"/>
  <c r="L3321" i="1"/>
  <c r="T3321" i="1" s="1"/>
  <c r="L3319" i="1"/>
  <c r="T3319" i="1" s="1"/>
  <c r="L3313" i="1"/>
  <c r="T3313" i="1" s="1"/>
  <c r="L3311" i="1"/>
  <c r="T3311" i="1" s="1"/>
  <c r="L3305" i="1"/>
  <c r="T3305" i="1" s="1"/>
  <c r="L3303" i="1"/>
  <c r="T3303" i="1" s="1"/>
  <c r="L3297" i="1"/>
  <c r="T3297" i="1" s="1"/>
  <c r="L3295" i="1"/>
  <c r="T3295" i="1" s="1"/>
  <c r="L3289" i="1"/>
  <c r="T3289" i="1" s="1"/>
  <c r="L3287" i="1"/>
  <c r="T3287" i="1" s="1"/>
  <c r="L3281" i="1"/>
  <c r="T3281" i="1" s="1"/>
  <c r="L3279" i="1"/>
  <c r="T3279" i="1" s="1"/>
  <c r="L3277" i="1"/>
  <c r="T3277" i="1" s="1"/>
  <c r="L3271" i="1"/>
  <c r="T3271" i="1" s="1"/>
  <c r="L3269" i="1"/>
  <c r="T3269" i="1" s="1"/>
  <c r="L3263" i="1"/>
  <c r="T3263" i="1" s="1"/>
  <c r="L3261" i="1"/>
  <c r="T3261" i="1" s="1"/>
  <c r="L3257" i="1"/>
  <c r="T3257" i="1" s="1"/>
  <c r="L3249" i="1"/>
  <c r="T3249" i="1" s="1"/>
  <c r="L3247" i="1"/>
  <c r="T3247" i="1" s="1"/>
  <c r="L3245" i="1"/>
  <c r="T3245" i="1" s="1"/>
  <c r="L3239" i="1"/>
  <c r="T3239" i="1" s="1"/>
  <c r="L3237" i="1"/>
  <c r="T3237" i="1" s="1"/>
  <c r="L3233" i="1"/>
  <c r="T3233" i="1" s="1"/>
  <c r="L3229" i="1"/>
  <c r="T3229" i="1" s="1"/>
  <c r="L3223" i="1"/>
  <c r="T3223" i="1" s="1"/>
  <c r="L3221" i="1"/>
  <c r="T3221" i="1" s="1"/>
  <c r="L3215" i="1"/>
  <c r="T3215" i="1" s="1"/>
  <c r="L3213" i="1"/>
  <c r="T3213" i="1" s="1"/>
  <c r="L3209" i="1"/>
  <c r="T3209" i="1" s="1"/>
  <c r="L3395" i="1"/>
  <c r="T3395" i="1" s="1"/>
  <c r="L3379" i="1"/>
  <c r="T3379" i="1" s="1"/>
  <c r="L3363" i="1"/>
  <c r="T3363" i="1" s="1"/>
  <c r="L3347" i="1"/>
  <c r="T3347" i="1" s="1"/>
  <c r="L3331" i="1"/>
  <c r="T3331" i="1" s="1"/>
  <c r="L3315" i="1"/>
  <c r="T3315" i="1" s="1"/>
  <c r="L3299" i="1"/>
  <c r="T3299" i="1" s="1"/>
  <c r="L3283" i="1"/>
  <c r="T3283" i="1" s="1"/>
  <c r="L3267" i="1"/>
  <c r="T3267" i="1" s="1"/>
  <c r="L3251" i="1"/>
  <c r="T3251" i="1" s="1"/>
  <c r="L3235" i="1"/>
  <c r="T3235" i="1" s="1"/>
  <c r="L3219" i="1"/>
  <c r="T3219" i="1" s="1"/>
  <c r="L3203" i="1"/>
  <c r="T3203" i="1" s="1"/>
  <c r="L3187" i="1"/>
  <c r="T3187" i="1" s="1"/>
  <c r="L3171" i="1"/>
  <c r="T3171" i="1" s="1"/>
  <c r="L3155" i="1"/>
  <c r="T3155" i="1" s="1"/>
  <c r="L3139" i="1"/>
  <c r="T3139" i="1" s="1"/>
  <c r="L3123" i="1"/>
  <c r="T3123" i="1" s="1"/>
  <c r="L3107" i="1"/>
  <c r="T3107" i="1" s="1"/>
  <c r="L3091" i="1"/>
  <c r="T3091" i="1" s="1"/>
  <c r="L3075" i="1"/>
  <c r="T3075" i="1" s="1"/>
  <c r="L3059" i="1"/>
  <c r="T3059" i="1" s="1"/>
  <c r="L3043" i="1"/>
  <c r="T3043" i="1" s="1"/>
  <c r="L3027" i="1"/>
  <c r="T3027" i="1" s="1"/>
  <c r="L3011" i="1"/>
  <c r="T3011" i="1" s="1"/>
  <c r="L2995" i="1"/>
  <c r="T2995" i="1" s="1"/>
  <c r="L2979" i="1"/>
  <c r="T2979" i="1" s="1"/>
  <c r="L2963" i="1"/>
  <c r="T2963" i="1" s="1"/>
  <c r="L2947" i="1"/>
  <c r="T2947" i="1" s="1"/>
  <c r="L2931" i="1"/>
  <c r="T2931" i="1" s="1"/>
  <c r="L2915" i="1"/>
  <c r="T2915" i="1" s="1"/>
  <c r="L2899" i="1"/>
  <c r="T2899" i="1" s="1"/>
  <c r="L2883" i="1"/>
  <c r="T2883" i="1" s="1"/>
  <c r="L2867" i="1"/>
  <c r="T2867" i="1" s="1"/>
  <c r="L2851" i="1"/>
  <c r="T2851" i="1" s="1"/>
  <c r="L2835" i="1"/>
  <c r="T2835" i="1" s="1"/>
  <c r="L2819" i="1"/>
  <c r="T2819" i="1" s="1"/>
  <c r="L2803" i="1"/>
  <c r="T2803" i="1" s="1"/>
  <c r="L2787" i="1"/>
  <c r="T2787" i="1" s="1"/>
  <c r="L2771" i="1"/>
  <c r="T2771" i="1" s="1"/>
  <c r="L2755" i="1"/>
  <c r="T2755" i="1" s="1"/>
  <c r="L2739" i="1"/>
  <c r="T2739" i="1" s="1"/>
  <c r="L2723" i="1"/>
  <c r="T2723" i="1" s="1"/>
  <c r="L2707" i="1"/>
  <c r="T2707" i="1" s="1"/>
  <c r="L2691" i="1"/>
  <c r="T2691" i="1" s="1"/>
  <c r="L2675" i="1"/>
  <c r="T2675" i="1" s="1"/>
  <c r="L2659" i="1"/>
  <c r="T2659" i="1" s="1"/>
  <c r="L2643" i="1"/>
  <c r="T2643" i="1" s="1"/>
  <c r="L2627" i="1"/>
  <c r="T2627" i="1" s="1"/>
  <c r="L2611" i="1"/>
  <c r="T2611" i="1" s="1"/>
  <c r="L2595" i="1"/>
  <c r="T2595" i="1" s="1"/>
  <c r="L2579" i="1"/>
  <c r="T2579" i="1" s="1"/>
  <c r="L2563" i="1"/>
  <c r="T2563" i="1" s="1"/>
  <c r="L2547" i="1"/>
  <c r="T2547" i="1" s="1"/>
  <c r="L2531" i="1"/>
  <c r="T2531" i="1" s="1"/>
  <c r="L2515" i="1"/>
  <c r="T2515" i="1" s="1"/>
  <c r="L2499" i="1"/>
  <c r="T2499" i="1" s="1"/>
  <c r="L2483" i="1"/>
  <c r="T2483" i="1" s="1"/>
  <c r="L2467" i="1"/>
  <c r="T2467" i="1" s="1"/>
  <c r="L2451" i="1"/>
  <c r="T2451" i="1" s="1"/>
  <c r="L2435" i="1"/>
  <c r="T2435" i="1" s="1"/>
  <c r="L2419" i="1"/>
  <c r="T2419" i="1" s="1"/>
  <c r="L2403" i="1"/>
  <c r="T2403" i="1" s="1"/>
  <c r="L2387" i="1"/>
  <c r="T2387" i="1" s="1"/>
  <c r="L2371" i="1"/>
  <c r="T2371" i="1" s="1"/>
  <c r="L2355" i="1"/>
  <c r="T2355" i="1" s="1"/>
  <c r="L2339" i="1"/>
  <c r="T2339" i="1" s="1"/>
  <c r="L2323" i="1"/>
  <c r="T2323" i="1" s="1"/>
  <c r="L2307" i="1"/>
  <c r="T2307" i="1" s="1"/>
  <c r="L2291" i="1"/>
  <c r="T2291" i="1" s="1"/>
  <c r="L2275" i="1"/>
  <c r="T2275" i="1" s="1"/>
  <c r="L2259" i="1"/>
  <c r="T2259" i="1" s="1"/>
  <c r="L2243" i="1"/>
  <c r="T2243" i="1" s="1"/>
  <c r="L2227" i="1"/>
  <c r="T2227" i="1" s="1"/>
  <c r="L2211" i="1"/>
  <c r="T2211" i="1" s="1"/>
  <c r="L2195" i="1"/>
  <c r="T2195" i="1" s="1"/>
  <c r="L2179" i="1"/>
  <c r="T2179" i="1" s="1"/>
  <c r="L2163" i="1"/>
  <c r="T2163" i="1" s="1"/>
  <c r="L2147" i="1"/>
  <c r="T2147" i="1" s="1"/>
  <c r="L2131" i="1"/>
  <c r="T2131" i="1" s="1"/>
  <c r="L2115" i="1"/>
  <c r="T2115" i="1" s="1"/>
  <c r="L2099" i="1"/>
  <c r="T2099" i="1" s="1"/>
  <c r="L2083" i="1"/>
  <c r="T2083" i="1" s="1"/>
  <c r="L2067" i="1"/>
  <c r="T2067" i="1" s="1"/>
  <c r="L2051" i="1"/>
  <c r="T2051" i="1" s="1"/>
  <c r="L2035" i="1"/>
  <c r="T2035" i="1" s="1"/>
  <c r="L2019" i="1"/>
  <c r="T2019" i="1" s="1"/>
  <c r="L449" i="1"/>
  <c r="T449" i="1" s="1"/>
  <c r="L321" i="1"/>
  <c r="T321" i="1" s="1"/>
  <c r="L172" i="1"/>
  <c r="T172" i="1" s="1"/>
  <c r="L2689" i="1"/>
  <c r="T2689" i="1" s="1"/>
  <c r="L2685" i="1"/>
  <c r="T2685" i="1" s="1"/>
  <c r="L2681" i="1"/>
  <c r="T2681" i="1" s="1"/>
  <c r="L2669" i="1"/>
  <c r="T2669" i="1" s="1"/>
  <c r="L2665" i="1"/>
  <c r="T2665" i="1" s="1"/>
  <c r="L2661" i="1"/>
  <c r="T2661" i="1" s="1"/>
  <c r="L2657" i="1"/>
  <c r="T2657" i="1" s="1"/>
  <c r="L2653" i="1"/>
  <c r="T2653" i="1" s="1"/>
  <c r="L2649" i="1"/>
  <c r="T2649" i="1" s="1"/>
  <c r="L2645" i="1"/>
  <c r="T2645" i="1" s="1"/>
  <c r="L2641" i="1"/>
  <c r="T2641" i="1" s="1"/>
  <c r="L2637" i="1"/>
  <c r="T2637" i="1" s="1"/>
  <c r="L2609" i="1"/>
  <c r="T2609" i="1" s="1"/>
  <c r="L2605" i="1"/>
  <c r="T2605" i="1" s="1"/>
  <c r="L2601" i="1"/>
  <c r="T2601" i="1" s="1"/>
  <c r="L2597" i="1"/>
  <c r="T2597" i="1" s="1"/>
  <c r="L2593" i="1"/>
  <c r="T2593" i="1" s="1"/>
  <c r="L2589" i="1"/>
  <c r="T2589" i="1" s="1"/>
  <c r="L2585" i="1"/>
  <c r="T2585" i="1" s="1"/>
  <c r="L2569" i="1"/>
  <c r="T2569" i="1" s="1"/>
  <c r="L2565" i="1"/>
  <c r="T2565" i="1" s="1"/>
  <c r="L2561" i="1"/>
  <c r="T2561" i="1" s="1"/>
  <c r="L2557" i="1"/>
  <c r="T2557" i="1" s="1"/>
  <c r="L2553" i="1"/>
  <c r="T2553" i="1" s="1"/>
  <c r="L2549" i="1"/>
  <c r="T2549" i="1" s="1"/>
  <c r="L2545" i="1"/>
  <c r="T2545" i="1" s="1"/>
  <c r="L2541" i="1"/>
  <c r="T2541" i="1" s="1"/>
  <c r="L2537" i="1"/>
  <c r="T2537" i="1" s="1"/>
  <c r="L2533" i="1"/>
  <c r="T2533" i="1" s="1"/>
  <c r="L2529" i="1"/>
  <c r="T2529" i="1" s="1"/>
  <c r="L2525" i="1"/>
  <c r="T2525" i="1" s="1"/>
  <c r="L2521" i="1"/>
  <c r="T2521" i="1" s="1"/>
  <c r="L2517" i="1"/>
  <c r="T2517" i="1" s="1"/>
  <c r="L2513" i="1"/>
  <c r="T2513" i="1" s="1"/>
  <c r="L2501" i="1"/>
  <c r="T2501" i="1" s="1"/>
  <c r="L2493" i="1"/>
  <c r="T2493" i="1" s="1"/>
  <c r="L2489" i="1"/>
  <c r="T2489" i="1" s="1"/>
  <c r="L2485" i="1"/>
  <c r="T2485" i="1" s="1"/>
  <c r="L2481" i="1"/>
  <c r="T2481" i="1" s="1"/>
  <c r="L2477" i="1"/>
  <c r="T2477" i="1" s="1"/>
  <c r="L2445" i="1"/>
  <c r="T2445" i="1" s="1"/>
  <c r="L2441" i="1"/>
  <c r="T2441" i="1" s="1"/>
  <c r="L2437" i="1"/>
  <c r="T2437" i="1" s="1"/>
  <c r="L2433" i="1"/>
  <c r="T2433" i="1" s="1"/>
  <c r="L2429" i="1"/>
  <c r="T2429" i="1" s="1"/>
  <c r="L2421" i="1"/>
  <c r="T2421" i="1" s="1"/>
  <c r="L2405" i="1"/>
  <c r="T2405" i="1" s="1"/>
  <c r="L2389" i="1"/>
  <c r="T2389" i="1" s="1"/>
  <c r="L2385" i="1"/>
  <c r="T2385" i="1" s="1"/>
  <c r="L2381" i="1"/>
  <c r="T2381" i="1" s="1"/>
  <c r="L2377" i="1"/>
  <c r="T2377" i="1" s="1"/>
  <c r="L2373" i="1"/>
  <c r="T2373" i="1" s="1"/>
  <c r="L2369" i="1"/>
  <c r="T2369" i="1" s="1"/>
  <c r="L2365" i="1"/>
  <c r="T2365" i="1" s="1"/>
  <c r="L2361" i="1"/>
  <c r="T2361" i="1" s="1"/>
  <c r="L2357" i="1"/>
  <c r="T2357" i="1" s="1"/>
  <c r="L2349" i="1"/>
  <c r="T2349" i="1" s="1"/>
  <c r="L2345" i="1"/>
  <c r="T2345" i="1" s="1"/>
  <c r="L2341" i="1"/>
  <c r="T2341" i="1" s="1"/>
  <c r="L2321" i="1"/>
  <c r="T2321" i="1" s="1"/>
  <c r="L2317" i="1"/>
  <c r="T2317" i="1" s="1"/>
  <c r="L2293" i="1"/>
  <c r="T2293" i="1" s="1"/>
  <c r="L2289" i="1"/>
  <c r="T2289" i="1" s="1"/>
  <c r="L2285" i="1"/>
  <c r="T2285" i="1" s="1"/>
  <c r="L2281" i="1"/>
  <c r="T2281" i="1" s="1"/>
  <c r="L2269" i="1"/>
  <c r="T2269" i="1" s="1"/>
  <c r="L2253" i="1"/>
  <c r="T2253" i="1" s="1"/>
  <c r="L2245" i="1"/>
  <c r="T2245" i="1" s="1"/>
  <c r="L2241" i="1"/>
  <c r="T2241" i="1" s="1"/>
  <c r="L2233" i="1"/>
  <c r="T2233" i="1" s="1"/>
  <c r="L2221" i="1"/>
  <c r="T2221" i="1" s="1"/>
  <c r="L2213" i="1"/>
  <c r="T2213" i="1" s="1"/>
  <c r="L2201" i="1"/>
  <c r="T2201" i="1" s="1"/>
  <c r="L2193" i="1"/>
  <c r="T2193" i="1" s="1"/>
  <c r="L2189" i="1"/>
  <c r="T2189" i="1" s="1"/>
  <c r="L2185" i="1"/>
  <c r="T2185" i="1" s="1"/>
  <c r="L2177" i="1"/>
  <c r="T2177" i="1" s="1"/>
  <c r="L2169" i="1"/>
  <c r="T2169" i="1" s="1"/>
  <c r="L2157" i="1"/>
  <c r="T2157" i="1" s="1"/>
  <c r="L2149" i="1"/>
  <c r="T2149" i="1" s="1"/>
  <c r="L2141" i="1"/>
  <c r="T2141" i="1" s="1"/>
  <c r="L2137" i="1"/>
  <c r="T2137" i="1" s="1"/>
  <c r="L2129" i="1"/>
  <c r="T2129" i="1" s="1"/>
  <c r="L2117" i="1"/>
  <c r="T2117" i="1" s="1"/>
  <c r="L2109" i="1"/>
  <c r="T2109" i="1" s="1"/>
  <c r="L2101" i="1"/>
  <c r="T2101" i="1" s="1"/>
  <c r="L2093" i="1"/>
  <c r="T2093" i="1" s="1"/>
  <c r="L2085" i="1"/>
  <c r="T2085" i="1" s="1"/>
  <c r="L2077" i="1"/>
  <c r="T2077" i="1" s="1"/>
  <c r="L2069" i="1"/>
  <c r="T2069" i="1" s="1"/>
  <c r="L2061" i="1"/>
  <c r="T2061" i="1" s="1"/>
  <c r="L2053" i="1"/>
  <c r="T2053" i="1" s="1"/>
  <c r="L2049" i="1"/>
  <c r="T2049" i="1" s="1"/>
  <c r="L2041" i="1"/>
  <c r="T2041" i="1" s="1"/>
  <c r="L2029" i="1"/>
  <c r="T2029" i="1" s="1"/>
  <c r="L2025" i="1"/>
  <c r="T2025" i="1" s="1"/>
  <c r="L2017" i="1"/>
  <c r="T2017" i="1" s="1"/>
  <c r="L2009" i="1"/>
  <c r="T2009" i="1" s="1"/>
  <c r="L2005" i="1"/>
  <c r="T2005" i="1" s="1"/>
  <c r="L2001" i="1"/>
  <c r="T2001" i="1" s="1"/>
  <c r="L1999" i="1"/>
  <c r="T1999" i="1" s="1"/>
  <c r="L1995" i="1"/>
  <c r="T1995" i="1" s="1"/>
  <c r="L1989" i="1"/>
  <c r="T1989" i="1" s="1"/>
  <c r="L1985" i="1"/>
  <c r="T1985" i="1" s="1"/>
  <c r="L1983" i="1"/>
  <c r="T1983" i="1" s="1"/>
  <c r="L1977" i="1"/>
  <c r="T1977" i="1" s="1"/>
  <c r="L1975" i="1"/>
  <c r="T1975" i="1" s="1"/>
  <c r="L1969" i="1"/>
  <c r="T1969" i="1" s="1"/>
  <c r="L1967" i="1"/>
  <c r="T1967" i="1" s="1"/>
  <c r="L1961" i="1"/>
  <c r="T1961" i="1" s="1"/>
  <c r="L1959" i="1"/>
  <c r="T1959" i="1" s="1"/>
  <c r="L1953" i="1"/>
  <c r="T1953" i="1" s="1"/>
  <c r="L1951" i="1"/>
  <c r="T1951" i="1" s="1"/>
  <c r="L1945" i="1"/>
  <c r="T1945" i="1" s="1"/>
  <c r="L1943" i="1"/>
  <c r="T1943" i="1" s="1"/>
  <c r="L1937" i="1"/>
  <c r="T1937" i="1" s="1"/>
  <c r="L1935" i="1"/>
  <c r="T1935" i="1" s="1"/>
  <c r="L1929" i="1"/>
  <c r="T1929" i="1" s="1"/>
  <c r="L1927" i="1"/>
  <c r="T1927" i="1" s="1"/>
  <c r="L1921" i="1"/>
  <c r="T1921" i="1" s="1"/>
  <c r="L1919" i="1"/>
  <c r="T1919" i="1" s="1"/>
  <c r="L1913" i="1"/>
  <c r="T1913" i="1" s="1"/>
  <c r="L1911" i="1"/>
  <c r="T1911" i="1" s="1"/>
  <c r="L1905" i="1"/>
  <c r="T1905" i="1" s="1"/>
  <c r="L1903" i="1"/>
  <c r="T1903" i="1" s="1"/>
  <c r="L1897" i="1"/>
  <c r="T1897" i="1" s="1"/>
  <c r="L1895" i="1"/>
  <c r="T1895" i="1" s="1"/>
  <c r="L1889" i="1"/>
  <c r="T1889" i="1" s="1"/>
  <c r="L1887" i="1"/>
  <c r="T1887" i="1" s="1"/>
  <c r="L1881" i="1"/>
  <c r="T1881" i="1" s="1"/>
  <c r="L1879" i="1"/>
  <c r="T1879" i="1" s="1"/>
  <c r="L1873" i="1"/>
  <c r="T1873" i="1" s="1"/>
  <c r="L1871" i="1"/>
  <c r="T1871" i="1" s="1"/>
  <c r="L1865" i="1"/>
  <c r="T1865" i="1" s="1"/>
  <c r="L1863" i="1"/>
  <c r="T1863" i="1" s="1"/>
  <c r="L1857" i="1"/>
  <c r="T1857" i="1" s="1"/>
  <c r="L1855" i="1"/>
  <c r="T1855" i="1" s="1"/>
  <c r="L1849" i="1"/>
  <c r="T1849" i="1" s="1"/>
  <c r="L1847" i="1"/>
  <c r="T1847" i="1" s="1"/>
  <c r="L1841" i="1"/>
  <c r="T1841" i="1" s="1"/>
  <c r="L1839" i="1"/>
  <c r="T1839" i="1" s="1"/>
  <c r="L1833" i="1"/>
  <c r="T1833" i="1" s="1"/>
  <c r="L1831" i="1"/>
  <c r="T1831" i="1" s="1"/>
  <c r="L1825" i="1"/>
  <c r="T1825" i="1" s="1"/>
  <c r="L1823" i="1"/>
  <c r="T1823" i="1" s="1"/>
  <c r="L1817" i="1"/>
  <c r="T1817" i="1" s="1"/>
  <c r="L1815" i="1"/>
  <c r="T1815" i="1" s="1"/>
  <c r="L1809" i="1"/>
  <c r="T1809" i="1" s="1"/>
  <c r="L1807" i="1"/>
  <c r="T1807" i="1" s="1"/>
  <c r="L1801" i="1"/>
  <c r="T1801" i="1" s="1"/>
  <c r="L1799" i="1"/>
  <c r="T1799" i="1" s="1"/>
  <c r="L1793" i="1"/>
  <c r="T1793" i="1" s="1"/>
  <c r="L1791" i="1"/>
  <c r="T1791" i="1" s="1"/>
  <c r="L1785" i="1"/>
  <c r="T1785" i="1" s="1"/>
  <c r="L1783" i="1"/>
  <c r="T1783" i="1" s="1"/>
  <c r="L1777" i="1"/>
  <c r="T1777" i="1" s="1"/>
  <c r="L1775" i="1"/>
  <c r="T1775" i="1" s="1"/>
  <c r="L1769" i="1"/>
  <c r="T1769" i="1" s="1"/>
  <c r="L1767" i="1"/>
  <c r="T1767" i="1" s="1"/>
  <c r="L1761" i="1"/>
  <c r="T1761" i="1" s="1"/>
  <c r="L1759" i="1"/>
  <c r="T1759" i="1" s="1"/>
  <c r="L1753" i="1"/>
  <c r="T1753" i="1" s="1"/>
  <c r="L1751" i="1"/>
  <c r="T1751" i="1" s="1"/>
  <c r="L1745" i="1"/>
  <c r="T1745" i="1" s="1"/>
  <c r="L1743" i="1"/>
  <c r="T1743" i="1" s="1"/>
  <c r="L1737" i="1"/>
  <c r="T1737" i="1" s="1"/>
  <c r="L1735" i="1"/>
  <c r="T1735" i="1" s="1"/>
  <c r="L1729" i="1"/>
  <c r="T1729" i="1" s="1"/>
  <c r="L1727" i="1"/>
  <c r="T1727" i="1" s="1"/>
  <c r="L1721" i="1"/>
  <c r="T1721" i="1" s="1"/>
  <c r="L1719" i="1"/>
  <c r="T1719" i="1" s="1"/>
  <c r="L1713" i="1"/>
  <c r="T1713" i="1" s="1"/>
  <c r="L1709" i="1"/>
  <c r="T1709" i="1" s="1"/>
  <c r="L1707" i="1"/>
  <c r="T1707" i="1" s="1"/>
  <c r="L1705" i="1"/>
  <c r="T1705" i="1" s="1"/>
  <c r="L1703" i="1"/>
  <c r="T1703" i="1" s="1"/>
  <c r="L1701" i="1"/>
  <c r="T1701" i="1" s="1"/>
  <c r="L1699" i="1"/>
  <c r="T1699" i="1" s="1"/>
  <c r="L1697" i="1"/>
  <c r="T1697" i="1" s="1"/>
  <c r="L1695" i="1"/>
  <c r="T1695" i="1" s="1"/>
  <c r="L1693" i="1"/>
  <c r="T1693" i="1" s="1"/>
  <c r="L1691" i="1"/>
  <c r="T1691" i="1" s="1"/>
  <c r="L1689" i="1"/>
  <c r="T1689" i="1" s="1"/>
  <c r="L1687" i="1"/>
  <c r="T1687" i="1" s="1"/>
  <c r="L1685" i="1"/>
  <c r="T1685" i="1" s="1"/>
  <c r="L1683" i="1"/>
  <c r="T1683" i="1" s="1"/>
  <c r="L1681" i="1"/>
  <c r="T1681" i="1" s="1"/>
  <c r="L1679" i="1"/>
  <c r="T1679" i="1" s="1"/>
  <c r="L1677" i="1"/>
  <c r="T1677" i="1" s="1"/>
  <c r="L1675" i="1"/>
  <c r="T1675" i="1" s="1"/>
  <c r="L1673" i="1"/>
  <c r="T1673" i="1" s="1"/>
  <c r="L1671" i="1"/>
  <c r="T1671" i="1" s="1"/>
  <c r="L1669" i="1"/>
  <c r="T1669" i="1" s="1"/>
  <c r="L1667" i="1"/>
  <c r="T1667" i="1" s="1"/>
  <c r="L1665" i="1"/>
  <c r="T1665" i="1" s="1"/>
  <c r="L1663" i="1"/>
  <c r="T1663" i="1" s="1"/>
  <c r="L1661" i="1"/>
  <c r="T1661" i="1" s="1"/>
  <c r="L1659" i="1"/>
  <c r="T1659" i="1" s="1"/>
  <c r="L1657" i="1"/>
  <c r="T1657" i="1" s="1"/>
  <c r="L1655" i="1"/>
  <c r="T1655" i="1" s="1"/>
  <c r="L1653" i="1"/>
  <c r="T1653" i="1" s="1"/>
  <c r="L1651" i="1"/>
  <c r="T1651" i="1" s="1"/>
  <c r="L1649" i="1"/>
  <c r="T1649" i="1" s="1"/>
  <c r="L1647" i="1"/>
  <c r="T1647" i="1" s="1"/>
  <c r="L1645" i="1"/>
  <c r="T1645" i="1" s="1"/>
  <c r="L1643" i="1"/>
  <c r="T1643" i="1" s="1"/>
  <c r="L1641" i="1"/>
  <c r="T1641" i="1" s="1"/>
  <c r="L1639" i="1"/>
  <c r="T1639" i="1" s="1"/>
  <c r="L1637" i="1"/>
  <c r="T1637" i="1" s="1"/>
  <c r="L1635" i="1"/>
  <c r="T1635" i="1" s="1"/>
  <c r="L1633" i="1"/>
  <c r="T1633" i="1" s="1"/>
  <c r="L1631" i="1"/>
  <c r="T1631" i="1" s="1"/>
  <c r="L1629" i="1"/>
  <c r="T1629" i="1" s="1"/>
  <c r="L1627" i="1"/>
  <c r="T1627" i="1" s="1"/>
  <c r="L1625" i="1"/>
  <c r="T1625" i="1" s="1"/>
  <c r="L1623" i="1"/>
  <c r="T1623" i="1" s="1"/>
  <c r="L1621" i="1"/>
  <c r="T1621" i="1" s="1"/>
  <c r="L1619" i="1"/>
  <c r="T1619" i="1" s="1"/>
  <c r="L1617" i="1"/>
  <c r="T1617" i="1" s="1"/>
  <c r="L1615" i="1"/>
  <c r="T1615" i="1" s="1"/>
  <c r="L1613" i="1"/>
  <c r="T1613" i="1" s="1"/>
  <c r="L1611" i="1"/>
  <c r="T1611" i="1" s="1"/>
  <c r="L1609" i="1"/>
  <c r="T1609" i="1" s="1"/>
  <c r="L1607" i="1"/>
  <c r="T1607" i="1" s="1"/>
  <c r="L1605" i="1"/>
  <c r="T1605" i="1" s="1"/>
  <c r="L1603" i="1"/>
  <c r="T1603" i="1" s="1"/>
  <c r="L1601" i="1"/>
  <c r="T1601" i="1" s="1"/>
  <c r="L1599" i="1"/>
  <c r="T1599" i="1" s="1"/>
  <c r="L1597" i="1"/>
  <c r="T1597" i="1" s="1"/>
  <c r="L1595" i="1"/>
  <c r="T1595" i="1" s="1"/>
  <c r="L1593" i="1"/>
  <c r="T1593" i="1" s="1"/>
  <c r="L1591" i="1"/>
  <c r="T1591" i="1" s="1"/>
  <c r="L1589" i="1"/>
  <c r="T1589" i="1" s="1"/>
  <c r="L1587" i="1"/>
  <c r="T1587" i="1" s="1"/>
  <c r="L1585" i="1"/>
  <c r="T1585" i="1" s="1"/>
  <c r="L1583" i="1"/>
  <c r="T1583" i="1" s="1"/>
  <c r="L1581" i="1"/>
  <c r="T1581" i="1" s="1"/>
  <c r="L1579" i="1"/>
  <c r="T1579" i="1" s="1"/>
  <c r="L1577" i="1"/>
  <c r="T1577" i="1" s="1"/>
  <c r="L1575" i="1"/>
  <c r="T1575" i="1" s="1"/>
  <c r="L1573" i="1"/>
  <c r="T1573" i="1" s="1"/>
  <c r="L1571" i="1"/>
  <c r="T1571" i="1" s="1"/>
  <c r="L1569" i="1"/>
  <c r="T1569" i="1" s="1"/>
  <c r="L1567" i="1"/>
  <c r="T1567" i="1" s="1"/>
  <c r="L1565" i="1"/>
  <c r="T1565" i="1" s="1"/>
  <c r="L1563" i="1"/>
  <c r="T1563" i="1" s="1"/>
  <c r="L1561" i="1"/>
  <c r="T1561" i="1" s="1"/>
  <c r="L1559" i="1"/>
  <c r="T1559" i="1" s="1"/>
  <c r="L1557" i="1"/>
  <c r="T1557" i="1" s="1"/>
  <c r="L1555" i="1"/>
  <c r="T1555" i="1" s="1"/>
  <c r="L1553" i="1"/>
  <c r="T1553" i="1" s="1"/>
  <c r="L1551" i="1"/>
  <c r="T1551" i="1" s="1"/>
  <c r="L1549" i="1"/>
  <c r="T1549" i="1" s="1"/>
  <c r="L1547" i="1"/>
  <c r="T1547" i="1" s="1"/>
  <c r="L1545" i="1"/>
  <c r="T1545" i="1" s="1"/>
  <c r="L1543" i="1"/>
  <c r="T1543" i="1" s="1"/>
  <c r="L1541" i="1"/>
  <c r="T1541" i="1" s="1"/>
  <c r="L1539" i="1"/>
  <c r="T1539" i="1" s="1"/>
  <c r="L1537" i="1"/>
  <c r="T1537" i="1" s="1"/>
  <c r="L1535" i="1"/>
  <c r="T1535" i="1" s="1"/>
  <c r="L1533" i="1"/>
  <c r="T1533" i="1" s="1"/>
  <c r="L1531" i="1"/>
  <c r="T1531" i="1" s="1"/>
  <c r="L1529" i="1"/>
  <c r="T1529" i="1" s="1"/>
  <c r="L1527" i="1"/>
  <c r="T1527" i="1" s="1"/>
  <c r="L1525" i="1"/>
  <c r="T1525" i="1" s="1"/>
  <c r="L1523" i="1"/>
  <c r="T1523" i="1" s="1"/>
  <c r="L1521" i="1"/>
  <c r="T1521" i="1" s="1"/>
  <c r="L1519" i="1"/>
  <c r="T1519" i="1" s="1"/>
  <c r="L1517" i="1"/>
  <c r="T1517" i="1" s="1"/>
  <c r="L1515" i="1"/>
  <c r="T1515" i="1" s="1"/>
  <c r="L1513" i="1"/>
  <c r="T1513" i="1" s="1"/>
  <c r="L1511" i="1"/>
  <c r="T1511" i="1" s="1"/>
  <c r="L1509" i="1"/>
  <c r="T1509" i="1" s="1"/>
  <c r="L1507" i="1"/>
  <c r="T1507" i="1" s="1"/>
  <c r="L1505" i="1"/>
  <c r="T1505" i="1" s="1"/>
  <c r="L1503" i="1"/>
  <c r="T1503" i="1" s="1"/>
  <c r="L1501" i="1"/>
  <c r="T1501" i="1" s="1"/>
  <c r="L1499" i="1"/>
  <c r="T1499" i="1" s="1"/>
  <c r="L1497" i="1"/>
  <c r="T1497" i="1" s="1"/>
  <c r="L1495" i="1"/>
  <c r="T1495" i="1" s="1"/>
  <c r="L1493" i="1"/>
  <c r="T1493" i="1" s="1"/>
  <c r="L1491" i="1"/>
  <c r="T1491" i="1" s="1"/>
  <c r="L1489" i="1"/>
  <c r="T1489" i="1" s="1"/>
  <c r="L1487" i="1"/>
  <c r="T1487" i="1" s="1"/>
  <c r="L1485" i="1"/>
  <c r="T1485" i="1" s="1"/>
  <c r="L1483" i="1"/>
  <c r="T1483" i="1" s="1"/>
  <c r="L1481" i="1"/>
  <c r="T1481" i="1" s="1"/>
  <c r="L1479" i="1"/>
  <c r="T1479" i="1" s="1"/>
  <c r="L1477" i="1"/>
  <c r="T1477" i="1" s="1"/>
  <c r="L1475" i="1"/>
  <c r="T1475" i="1" s="1"/>
  <c r="L1473" i="1"/>
  <c r="T1473" i="1" s="1"/>
  <c r="L1471" i="1"/>
  <c r="T1471" i="1" s="1"/>
  <c r="L1469" i="1"/>
  <c r="T1469" i="1" s="1"/>
  <c r="L1467" i="1"/>
  <c r="T1467" i="1" s="1"/>
  <c r="L1465" i="1"/>
  <c r="T1465" i="1" s="1"/>
  <c r="L1463" i="1"/>
  <c r="T1463" i="1" s="1"/>
  <c r="L1461" i="1"/>
  <c r="T1461" i="1" s="1"/>
  <c r="L1459" i="1"/>
  <c r="T1459" i="1" s="1"/>
  <c r="L1457" i="1"/>
  <c r="T1457" i="1" s="1"/>
  <c r="L1455" i="1"/>
  <c r="T1455" i="1" s="1"/>
  <c r="L1453" i="1"/>
  <c r="T1453" i="1" s="1"/>
  <c r="L1451" i="1"/>
  <c r="T1451" i="1" s="1"/>
  <c r="L1449" i="1"/>
  <c r="T1449" i="1" s="1"/>
  <c r="L1447" i="1"/>
  <c r="T1447" i="1" s="1"/>
  <c r="L1445" i="1"/>
  <c r="T1445" i="1" s="1"/>
  <c r="L1443" i="1"/>
  <c r="T1443" i="1" s="1"/>
  <c r="L1441" i="1"/>
  <c r="T1441" i="1" s="1"/>
  <c r="L1439" i="1"/>
  <c r="T1439" i="1" s="1"/>
  <c r="L1437" i="1"/>
  <c r="T1437" i="1" s="1"/>
  <c r="L1435" i="1"/>
  <c r="T1435" i="1" s="1"/>
  <c r="L1433" i="1"/>
  <c r="T1433" i="1" s="1"/>
  <c r="L1431" i="1"/>
  <c r="T1431" i="1" s="1"/>
  <c r="L1429" i="1"/>
  <c r="T1429" i="1" s="1"/>
  <c r="L1427" i="1"/>
  <c r="T1427" i="1" s="1"/>
  <c r="L1425" i="1"/>
  <c r="T1425" i="1" s="1"/>
  <c r="L1423" i="1"/>
  <c r="T1423" i="1" s="1"/>
  <c r="L1421" i="1"/>
  <c r="T1421" i="1" s="1"/>
  <c r="L1419" i="1"/>
  <c r="T1419" i="1" s="1"/>
  <c r="L1417" i="1"/>
  <c r="T1417" i="1" s="1"/>
  <c r="L1415" i="1"/>
  <c r="T1415" i="1" s="1"/>
  <c r="L1413" i="1"/>
  <c r="T1413" i="1" s="1"/>
  <c r="L1411" i="1"/>
  <c r="T1411" i="1" s="1"/>
  <c r="L1409" i="1"/>
  <c r="T1409" i="1" s="1"/>
  <c r="L1407" i="1"/>
  <c r="T1407" i="1" s="1"/>
  <c r="L1405" i="1"/>
  <c r="T1405" i="1" s="1"/>
  <c r="L1403" i="1"/>
  <c r="T1403" i="1" s="1"/>
  <c r="L1401" i="1"/>
  <c r="T1401" i="1" s="1"/>
  <c r="L1399" i="1"/>
  <c r="T1399" i="1" s="1"/>
  <c r="L1397" i="1"/>
  <c r="T1397" i="1" s="1"/>
  <c r="L1395" i="1"/>
  <c r="T1395" i="1" s="1"/>
  <c r="L1393" i="1"/>
  <c r="T1393" i="1" s="1"/>
  <c r="L1391" i="1"/>
  <c r="T1391" i="1" s="1"/>
  <c r="L1389" i="1"/>
  <c r="T1389" i="1" s="1"/>
  <c r="L1387" i="1"/>
  <c r="T1387" i="1" s="1"/>
  <c r="L1385" i="1"/>
  <c r="T1385" i="1" s="1"/>
  <c r="L1383" i="1"/>
  <c r="T1383" i="1" s="1"/>
  <c r="L1381" i="1"/>
  <c r="T1381" i="1" s="1"/>
  <c r="L1379" i="1"/>
  <c r="T1379" i="1" s="1"/>
  <c r="L1377" i="1"/>
  <c r="T1377" i="1" s="1"/>
  <c r="L1375" i="1"/>
  <c r="T1375" i="1" s="1"/>
  <c r="L1373" i="1"/>
  <c r="T1373" i="1" s="1"/>
  <c r="L1371" i="1"/>
  <c r="T1371" i="1" s="1"/>
  <c r="L1369" i="1"/>
  <c r="T1369" i="1" s="1"/>
  <c r="L1367" i="1"/>
  <c r="T1367" i="1" s="1"/>
  <c r="L1365" i="1"/>
  <c r="T1365" i="1" s="1"/>
  <c r="L2693" i="1"/>
  <c r="T2693" i="1" s="1"/>
  <c r="L2677" i="1"/>
  <c r="T2677" i="1" s="1"/>
  <c r="L2673" i="1"/>
  <c r="T2673" i="1" s="1"/>
  <c r="L2633" i="1"/>
  <c r="T2633" i="1" s="1"/>
  <c r="L2629" i="1"/>
  <c r="T2629" i="1" s="1"/>
  <c r="L2625" i="1"/>
  <c r="T2625" i="1" s="1"/>
  <c r="L2621" i="1"/>
  <c r="T2621" i="1" s="1"/>
  <c r="L2617" i="1"/>
  <c r="T2617" i="1" s="1"/>
  <c r="L2613" i="1"/>
  <c r="T2613" i="1" s="1"/>
  <c r="L2581" i="1"/>
  <c r="T2581" i="1" s="1"/>
  <c r="L2577" i="1"/>
  <c r="T2577" i="1" s="1"/>
  <c r="L2573" i="1"/>
  <c r="T2573" i="1" s="1"/>
  <c r="L2509" i="1"/>
  <c r="T2509" i="1" s="1"/>
  <c r="L2505" i="1"/>
  <c r="T2505" i="1" s="1"/>
  <c r="L2497" i="1"/>
  <c r="T2497" i="1" s="1"/>
  <c r="L2473" i="1"/>
  <c r="T2473" i="1" s="1"/>
  <c r="L2469" i="1"/>
  <c r="T2469" i="1" s="1"/>
  <c r="L2465" i="1"/>
  <c r="T2465" i="1" s="1"/>
  <c r="L2461" i="1"/>
  <c r="T2461" i="1" s="1"/>
  <c r="L2457" i="1"/>
  <c r="T2457" i="1" s="1"/>
  <c r="L2453" i="1"/>
  <c r="T2453" i="1" s="1"/>
  <c r="L2449" i="1"/>
  <c r="T2449" i="1" s="1"/>
  <c r="L2425" i="1"/>
  <c r="T2425" i="1" s="1"/>
  <c r="L2417" i="1"/>
  <c r="T2417" i="1" s="1"/>
  <c r="L2413" i="1"/>
  <c r="T2413" i="1" s="1"/>
  <c r="L2409" i="1"/>
  <c r="T2409" i="1" s="1"/>
  <c r="L2401" i="1"/>
  <c r="T2401" i="1" s="1"/>
  <c r="L2397" i="1"/>
  <c r="T2397" i="1" s="1"/>
  <c r="L2393" i="1"/>
  <c r="T2393" i="1" s="1"/>
  <c r="L2353" i="1"/>
  <c r="T2353" i="1" s="1"/>
  <c r="L2337" i="1"/>
  <c r="T2337" i="1" s="1"/>
  <c r="L2333" i="1"/>
  <c r="T2333" i="1" s="1"/>
  <c r="L2329" i="1"/>
  <c r="T2329" i="1" s="1"/>
  <c r="L2325" i="1"/>
  <c r="T2325" i="1" s="1"/>
  <c r="L2313" i="1"/>
  <c r="T2313" i="1" s="1"/>
  <c r="L2309" i="1"/>
  <c r="T2309" i="1" s="1"/>
  <c r="L2305" i="1"/>
  <c r="T2305" i="1" s="1"/>
  <c r="L2301" i="1"/>
  <c r="T2301" i="1" s="1"/>
  <c r="L2297" i="1"/>
  <c r="T2297" i="1" s="1"/>
  <c r="L2277" i="1"/>
  <c r="T2277" i="1" s="1"/>
  <c r="L2273" i="1"/>
  <c r="T2273" i="1" s="1"/>
  <c r="L2265" i="1"/>
  <c r="T2265" i="1" s="1"/>
  <c r="L2261" i="1"/>
  <c r="T2261" i="1" s="1"/>
  <c r="L2257" i="1"/>
  <c r="T2257" i="1" s="1"/>
  <c r="L2249" i="1"/>
  <c r="T2249" i="1" s="1"/>
  <c r="L2237" i="1"/>
  <c r="T2237" i="1" s="1"/>
  <c r="L2229" i="1"/>
  <c r="T2229" i="1" s="1"/>
  <c r="L2225" i="1"/>
  <c r="T2225" i="1" s="1"/>
  <c r="L2217" i="1"/>
  <c r="T2217" i="1" s="1"/>
  <c r="L2209" i="1"/>
  <c r="T2209" i="1" s="1"/>
  <c r="L2205" i="1"/>
  <c r="T2205" i="1" s="1"/>
  <c r="L2197" i="1"/>
  <c r="T2197" i="1" s="1"/>
  <c r="L2181" i="1"/>
  <c r="T2181" i="1" s="1"/>
  <c r="L2173" i="1"/>
  <c r="T2173" i="1" s="1"/>
  <c r="L2165" i="1"/>
  <c r="T2165" i="1" s="1"/>
  <c r="L2161" i="1"/>
  <c r="T2161" i="1" s="1"/>
  <c r="L2153" i="1"/>
  <c r="T2153" i="1" s="1"/>
  <c r="L2145" i="1"/>
  <c r="T2145" i="1" s="1"/>
  <c r="L2133" i="1"/>
  <c r="T2133" i="1" s="1"/>
  <c r="L2125" i="1"/>
  <c r="T2125" i="1" s="1"/>
  <c r="L2121" i="1"/>
  <c r="T2121" i="1" s="1"/>
  <c r="L2113" i="1"/>
  <c r="T2113" i="1" s="1"/>
  <c r="L2105" i="1"/>
  <c r="T2105" i="1" s="1"/>
  <c r="L2097" i="1"/>
  <c r="T2097" i="1" s="1"/>
  <c r="L2089" i="1"/>
  <c r="T2089" i="1" s="1"/>
  <c r="L2081" i="1"/>
  <c r="T2081" i="1" s="1"/>
  <c r="L2073" i="1"/>
  <c r="T2073" i="1" s="1"/>
  <c r="L2065" i="1"/>
  <c r="T2065" i="1" s="1"/>
  <c r="L2057" i="1"/>
  <c r="T2057" i="1" s="1"/>
  <c r="L2045" i="1"/>
  <c r="T2045" i="1" s="1"/>
  <c r="L2037" i="1"/>
  <c r="T2037" i="1" s="1"/>
  <c r="L2033" i="1"/>
  <c r="T2033" i="1" s="1"/>
  <c r="L2021" i="1"/>
  <c r="T2021" i="1" s="1"/>
  <c r="L2013" i="1"/>
  <c r="T2013" i="1" s="1"/>
  <c r="L2003" i="1"/>
  <c r="T2003" i="1" s="1"/>
  <c r="L1997" i="1"/>
  <c r="T1997" i="1" s="1"/>
  <c r="L1993" i="1"/>
  <c r="T1993" i="1" s="1"/>
  <c r="L1991" i="1"/>
  <c r="T1991" i="1" s="1"/>
  <c r="L1987" i="1"/>
  <c r="T1987" i="1" s="1"/>
  <c r="L1981" i="1"/>
  <c r="T1981" i="1" s="1"/>
  <c r="L1979" i="1"/>
  <c r="T1979" i="1" s="1"/>
  <c r="L1973" i="1"/>
  <c r="T1973" i="1" s="1"/>
  <c r="L1971" i="1"/>
  <c r="T1971" i="1" s="1"/>
  <c r="L1965" i="1"/>
  <c r="T1965" i="1" s="1"/>
  <c r="L1963" i="1"/>
  <c r="T1963" i="1" s="1"/>
  <c r="L1957" i="1"/>
  <c r="T1957" i="1" s="1"/>
  <c r="L1955" i="1"/>
  <c r="T1955" i="1" s="1"/>
  <c r="L1949" i="1"/>
  <c r="T1949" i="1" s="1"/>
  <c r="L1947" i="1"/>
  <c r="T1947" i="1" s="1"/>
  <c r="L1941" i="1"/>
  <c r="T1941" i="1" s="1"/>
  <c r="L1939" i="1"/>
  <c r="T1939" i="1" s="1"/>
  <c r="L1933" i="1"/>
  <c r="T1933" i="1" s="1"/>
  <c r="L1931" i="1"/>
  <c r="T1931" i="1" s="1"/>
  <c r="L1925" i="1"/>
  <c r="T1925" i="1" s="1"/>
  <c r="L1923" i="1"/>
  <c r="T1923" i="1" s="1"/>
  <c r="L1917" i="1"/>
  <c r="T1917" i="1" s="1"/>
  <c r="L1915" i="1"/>
  <c r="T1915" i="1" s="1"/>
  <c r="L1909" i="1"/>
  <c r="T1909" i="1" s="1"/>
  <c r="L1907" i="1"/>
  <c r="T1907" i="1" s="1"/>
  <c r="L1901" i="1"/>
  <c r="T1901" i="1" s="1"/>
  <c r="L1899" i="1"/>
  <c r="T1899" i="1" s="1"/>
  <c r="L1893" i="1"/>
  <c r="T1893" i="1" s="1"/>
  <c r="L1891" i="1"/>
  <c r="T1891" i="1" s="1"/>
  <c r="L1885" i="1"/>
  <c r="T1885" i="1" s="1"/>
  <c r="L1883" i="1"/>
  <c r="T1883" i="1" s="1"/>
  <c r="L1877" i="1"/>
  <c r="T1877" i="1" s="1"/>
  <c r="L1875" i="1"/>
  <c r="T1875" i="1" s="1"/>
  <c r="L1869" i="1"/>
  <c r="T1869" i="1" s="1"/>
  <c r="L1867" i="1"/>
  <c r="T1867" i="1" s="1"/>
  <c r="L1861" i="1"/>
  <c r="T1861" i="1" s="1"/>
  <c r="L1859" i="1"/>
  <c r="T1859" i="1" s="1"/>
  <c r="L1853" i="1"/>
  <c r="T1853" i="1" s="1"/>
  <c r="L1851" i="1"/>
  <c r="T1851" i="1" s="1"/>
  <c r="L1845" i="1"/>
  <c r="T1845" i="1" s="1"/>
  <c r="L1843" i="1"/>
  <c r="T1843" i="1" s="1"/>
  <c r="L1837" i="1"/>
  <c r="T1837" i="1" s="1"/>
  <c r="L1835" i="1"/>
  <c r="T1835" i="1" s="1"/>
  <c r="L1829" i="1"/>
  <c r="T1829" i="1" s="1"/>
  <c r="L1827" i="1"/>
  <c r="T1827" i="1" s="1"/>
  <c r="L1821" i="1"/>
  <c r="T1821" i="1" s="1"/>
  <c r="L1819" i="1"/>
  <c r="T1819" i="1" s="1"/>
  <c r="L1813" i="1"/>
  <c r="T1813" i="1" s="1"/>
  <c r="L1811" i="1"/>
  <c r="T1811" i="1" s="1"/>
  <c r="L1805" i="1"/>
  <c r="T1805" i="1" s="1"/>
  <c r="L1803" i="1"/>
  <c r="T1803" i="1" s="1"/>
  <c r="L1797" i="1"/>
  <c r="T1797" i="1" s="1"/>
  <c r="L1795" i="1"/>
  <c r="T1795" i="1" s="1"/>
  <c r="L1789" i="1"/>
  <c r="T1789" i="1" s="1"/>
  <c r="L1787" i="1"/>
  <c r="T1787" i="1" s="1"/>
  <c r="L1781" i="1"/>
  <c r="T1781" i="1" s="1"/>
  <c r="L1779" i="1"/>
  <c r="T1779" i="1" s="1"/>
  <c r="L1773" i="1"/>
  <c r="T1773" i="1" s="1"/>
  <c r="L1771" i="1"/>
  <c r="T1771" i="1" s="1"/>
  <c r="L1765" i="1"/>
  <c r="T1765" i="1" s="1"/>
  <c r="L1763" i="1"/>
  <c r="T1763" i="1" s="1"/>
  <c r="L1757" i="1"/>
  <c r="T1757" i="1" s="1"/>
  <c r="L1755" i="1"/>
  <c r="T1755" i="1" s="1"/>
  <c r="L1749" i="1"/>
  <c r="T1749" i="1" s="1"/>
  <c r="L1747" i="1"/>
  <c r="T1747" i="1" s="1"/>
  <c r="L1741" i="1"/>
  <c r="T1741" i="1" s="1"/>
  <c r="L1739" i="1"/>
  <c r="T1739" i="1" s="1"/>
  <c r="L1733" i="1"/>
  <c r="T1733" i="1" s="1"/>
  <c r="L1731" i="1"/>
  <c r="T1731" i="1" s="1"/>
  <c r="L1725" i="1"/>
  <c r="T1725" i="1" s="1"/>
  <c r="L1723" i="1"/>
  <c r="T1723" i="1" s="1"/>
  <c r="L1717" i="1"/>
  <c r="T1717" i="1" s="1"/>
  <c r="L1715" i="1"/>
  <c r="T1715" i="1" s="1"/>
  <c r="L1711" i="1"/>
  <c r="T1711" i="1" s="1"/>
  <c r="L2687" i="1"/>
  <c r="T2687" i="1" s="1"/>
  <c r="L2679" i="1"/>
  <c r="T2679" i="1" s="1"/>
  <c r="L2671" i="1"/>
  <c r="T2671" i="1" s="1"/>
  <c r="L2663" i="1"/>
  <c r="T2663" i="1" s="1"/>
  <c r="L2655" i="1"/>
  <c r="T2655" i="1" s="1"/>
  <c r="L2647" i="1"/>
  <c r="T2647" i="1" s="1"/>
  <c r="L2639" i="1"/>
  <c r="T2639" i="1" s="1"/>
  <c r="L2631" i="1"/>
  <c r="T2631" i="1" s="1"/>
  <c r="L2623" i="1"/>
  <c r="T2623" i="1" s="1"/>
  <c r="L2615" i="1"/>
  <c r="T2615" i="1" s="1"/>
  <c r="L2607" i="1"/>
  <c r="T2607" i="1" s="1"/>
  <c r="L2599" i="1"/>
  <c r="T2599" i="1" s="1"/>
  <c r="L2591" i="1"/>
  <c r="T2591" i="1" s="1"/>
  <c r="L2583" i="1"/>
  <c r="T2583" i="1" s="1"/>
  <c r="L2575" i="1"/>
  <c r="T2575" i="1" s="1"/>
  <c r="L2567" i="1"/>
  <c r="T2567" i="1" s="1"/>
  <c r="L2559" i="1"/>
  <c r="T2559" i="1" s="1"/>
  <c r="L2551" i="1"/>
  <c r="T2551" i="1" s="1"/>
  <c r="L2543" i="1"/>
  <c r="T2543" i="1" s="1"/>
  <c r="L2535" i="1"/>
  <c r="T2535" i="1" s="1"/>
  <c r="L2527" i="1"/>
  <c r="T2527" i="1" s="1"/>
  <c r="L2519" i="1"/>
  <c r="T2519" i="1" s="1"/>
  <c r="L2511" i="1"/>
  <c r="T2511" i="1" s="1"/>
  <c r="L2503" i="1"/>
  <c r="T2503" i="1" s="1"/>
  <c r="L2495" i="1"/>
  <c r="T2495" i="1" s="1"/>
  <c r="L2487" i="1"/>
  <c r="T2487" i="1" s="1"/>
  <c r="L2479" i="1"/>
  <c r="T2479" i="1" s="1"/>
  <c r="L2471" i="1"/>
  <c r="T2471" i="1" s="1"/>
  <c r="L2463" i="1"/>
  <c r="T2463" i="1" s="1"/>
  <c r="L2455" i="1"/>
  <c r="T2455" i="1" s="1"/>
  <c r="L2447" i="1"/>
  <c r="T2447" i="1" s="1"/>
  <c r="L2439" i="1"/>
  <c r="T2439" i="1" s="1"/>
  <c r="L2431" i="1"/>
  <c r="T2431" i="1" s="1"/>
  <c r="L2423" i="1"/>
  <c r="T2423" i="1" s="1"/>
  <c r="L2415" i="1"/>
  <c r="T2415" i="1" s="1"/>
  <c r="L2407" i="1"/>
  <c r="T2407" i="1" s="1"/>
  <c r="L2399" i="1"/>
  <c r="T2399" i="1" s="1"/>
  <c r="L2391" i="1"/>
  <c r="T2391" i="1" s="1"/>
  <c r="L2383" i="1"/>
  <c r="T2383" i="1" s="1"/>
  <c r="L2375" i="1"/>
  <c r="T2375" i="1" s="1"/>
  <c r="L2367" i="1"/>
  <c r="T2367" i="1" s="1"/>
  <c r="L2359" i="1"/>
  <c r="T2359" i="1" s="1"/>
  <c r="L2351" i="1"/>
  <c r="T2351" i="1" s="1"/>
  <c r="L2343" i="1"/>
  <c r="T2343" i="1" s="1"/>
  <c r="L2335" i="1"/>
  <c r="T2335" i="1" s="1"/>
  <c r="L2327" i="1"/>
  <c r="T2327" i="1" s="1"/>
  <c r="L2319" i="1"/>
  <c r="T2319" i="1" s="1"/>
  <c r="L2311" i="1"/>
  <c r="T2311" i="1" s="1"/>
  <c r="L2303" i="1"/>
  <c r="T2303" i="1" s="1"/>
  <c r="L2295" i="1"/>
  <c r="T2295" i="1" s="1"/>
  <c r="L2287" i="1"/>
  <c r="T2287" i="1" s="1"/>
  <c r="L2279" i="1"/>
  <c r="T2279" i="1" s="1"/>
  <c r="L2271" i="1"/>
  <c r="T2271" i="1" s="1"/>
  <c r="L2263" i="1"/>
  <c r="T2263" i="1" s="1"/>
  <c r="L2255" i="1"/>
  <c r="T2255" i="1" s="1"/>
  <c r="L2247" i="1"/>
  <c r="T2247" i="1" s="1"/>
  <c r="L2239" i="1"/>
  <c r="T2239" i="1" s="1"/>
  <c r="L2231" i="1"/>
  <c r="T2231" i="1" s="1"/>
  <c r="L2223" i="1"/>
  <c r="T2223" i="1" s="1"/>
  <c r="L2215" i="1"/>
  <c r="T2215" i="1" s="1"/>
  <c r="L2207" i="1"/>
  <c r="T2207" i="1" s="1"/>
  <c r="L2199" i="1"/>
  <c r="T2199" i="1" s="1"/>
  <c r="L2191" i="1"/>
  <c r="T2191" i="1" s="1"/>
  <c r="L2183" i="1"/>
  <c r="T2183" i="1" s="1"/>
  <c r="L2175" i="1"/>
  <c r="T2175" i="1" s="1"/>
  <c r="L2167" i="1"/>
  <c r="T2167" i="1" s="1"/>
  <c r="L2159" i="1"/>
  <c r="T2159" i="1" s="1"/>
  <c r="L2151" i="1"/>
  <c r="T2151" i="1" s="1"/>
  <c r="L2143" i="1"/>
  <c r="T2143" i="1" s="1"/>
  <c r="L2135" i="1"/>
  <c r="T2135" i="1" s="1"/>
  <c r="L2127" i="1"/>
  <c r="T2127" i="1" s="1"/>
  <c r="L2119" i="1"/>
  <c r="T2119" i="1" s="1"/>
  <c r="L2111" i="1"/>
  <c r="T2111" i="1" s="1"/>
  <c r="L2103" i="1"/>
  <c r="T2103" i="1" s="1"/>
  <c r="L2095" i="1"/>
  <c r="T2095" i="1" s="1"/>
  <c r="L2087" i="1"/>
  <c r="T2087" i="1" s="1"/>
  <c r="L2079" i="1"/>
  <c r="T2079" i="1" s="1"/>
  <c r="L2071" i="1"/>
  <c r="T2071" i="1" s="1"/>
  <c r="L2063" i="1"/>
  <c r="T2063" i="1" s="1"/>
  <c r="L2055" i="1"/>
  <c r="T2055" i="1" s="1"/>
  <c r="L2047" i="1"/>
  <c r="T2047" i="1" s="1"/>
  <c r="L2039" i="1"/>
  <c r="T2039" i="1" s="1"/>
  <c r="L2031" i="1"/>
  <c r="T2031" i="1" s="1"/>
  <c r="L2023" i="1"/>
  <c r="T2023" i="1" s="1"/>
  <c r="L2015" i="1"/>
  <c r="T2015" i="1" s="1"/>
  <c r="L2007" i="1"/>
  <c r="T2007" i="1" s="1"/>
  <c r="L417" i="1"/>
  <c r="T417" i="1" s="1"/>
  <c r="L353" i="1"/>
  <c r="T353" i="1" s="1"/>
  <c r="L289" i="1"/>
  <c r="T289" i="1" s="1"/>
  <c r="L225" i="1"/>
  <c r="T225" i="1" s="1"/>
  <c r="L108" i="1"/>
  <c r="T108" i="1" s="1"/>
  <c r="L1361" i="1"/>
  <c r="T1361" i="1" s="1"/>
  <c r="L1357" i="1"/>
  <c r="T1357" i="1" s="1"/>
  <c r="L1353" i="1"/>
  <c r="T1353" i="1" s="1"/>
  <c r="L1349" i="1"/>
  <c r="T1349" i="1" s="1"/>
  <c r="L1345" i="1"/>
  <c r="T1345" i="1" s="1"/>
  <c r="L1341" i="1"/>
  <c r="T1341" i="1" s="1"/>
  <c r="L1337" i="1"/>
  <c r="T1337" i="1" s="1"/>
  <c r="L1333" i="1"/>
  <c r="T1333" i="1" s="1"/>
  <c r="L1329" i="1"/>
  <c r="T1329" i="1" s="1"/>
  <c r="L1325" i="1"/>
  <c r="T1325" i="1" s="1"/>
  <c r="L1321" i="1"/>
  <c r="T1321" i="1" s="1"/>
  <c r="L1317" i="1"/>
  <c r="T1317" i="1" s="1"/>
  <c r="L1313" i="1"/>
  <c r="T1313" i="1" s="1"/>
  <c r="L1309" i="1"/>
  <c r="T1309" i="1" s="1"/>
  <c r="L1305" i="1"/>
  <c r="T1305" i="1" s="1"/>
  <c r="L1301" i="1"/>
  <c r="T1301" i="1" s="1"/>
  <c r="L1299" i="1"/>
  <c r="T1299" i="1" s="1"/>
  <c r="L1293" i="1"/>
  <c r="T1293" i="1" s="1"/>
  <c r="L1291" i="1"/>
  <c r="T1291" i="1" s="1"/>
  <c r="L1285" i="1"/>
  <c r="T1285" i="1" s="1"/>
  <c r="L1283" i="1"/>
  <c r="T1283" i="1" s="1"/>
  <c r="L1277" i="1"/>
  <c r="T1277" i="1" s="1"/>
  <c r="L1275" i="1"/>
  <c r="T1275" i="1" s="1"/>
  <c r="L1269" i="1"/>
  <c r="T1269" i="1" s="1"/>
  <c r="L1267" i="1"/>
  <c r="T1267" i="1" s="1"/>
  <c r="L1261" i="1"/>
  <c r="T1261" i="1" s="1"/>
  <c r="L1259" i="1"/>
  <c r="T1259" i="1" s="1"/>
  <c r="L1253" i="1"/>
  <c r="T1253" i="1" s="1"/>
  <c r="L1251" i="1"/>
  <c r="T1251" i="1" s="1"/>
  <c r="L1245" i="1"/>
  <c r="T1245" i="1" s="1"/>
  <c r="L1241" i="1"/>
  <c r="T1241" i="1" s="1"/>
  <c r="L1239" i="1"/>
  <c r="T1239" i="1" s="1"/>
  <c r="L1237" i="1"/>
  <c r="T1237" i="1" s="1"/>
  <c r="L1235" i="1"/>
  <c r="T1235" i="1" s="1"/>
  <c r="L1233" i="1"/>
  <c r="T1233" i="1" s="1"/>
  <c r="L1231" i="1"/>
  <c r="T1231" i="1" s="1"/>
  <c r="L1229" i="1"/>
  <c r="T1229" i="1" s="1"/>
  <c r="L1227" i="1"/>
  <c r="T1227" i="1" s="1"/>
  <c r="L1225" i="1"/>
  <c r="T1225" i="1" s="1"/>
  <c r="L1223" i="1"/>
  <c r="T1223" i="1" s="1"/>
  <c r="L1221" i="1"/>
  <c r="T1221" i="1" s="1"/>
  <c r="L1219" i="1"/>
  <c r="T1219" i="1" s="1"/>
  <c r="L1217" i="1"/>
  <c r="T1217" i="1" s="1"/>
  <c r="L1215" i="1"/>
  <c r="T1215" i="1" s="1"/>
  <c r="L1213" i="1"/>
  <c r="T1213" i="1" s="1"/>
  <c r="L1211" i="1"/>
  <c r="T1211" i="1" s="1"/>
  <c r="L1209" i="1"/>
  <c r="T1209" i="1" s="1"/>
  <c r="L1207" i="1"/>
  <c r="T1207" i="1" s="1"/>
  <c r="L1205" i="1"/>
  <c r="T1205" i="1" s="1"/>
  <c r="L1203" i="1"/>
  <c r="T1203" i="1" s="1"/>
  <c r="L1201" i="1"/>
  <c r="T1201" i="1" s="1"/>
  <c r="L1199" i="1"/>
  <c r="T1199" i="1" s="1"/>
  <c r="L1197" i="1"/>
  <c r="T1197" i="1" s="1"/>
  <c r="L1195" i="1"/>
  <c r="T1195" i="1" s="1"/>
  <c r="L1193" i="1"/>
  <c r="T1193" i="1" s="1"/>
  <c r="L1191" i="1"/>
  <c r="T1191" i="1" s="1"/>
  <c r="L1189" i="1"/>
  <c r="T1189" i="1" s="1"/>
  <c r="L1187" i="1"/>
  <c r="T1187" i="1" s="1"/>
  <c r="L1185" i="1"/>
  <c r="T1185" i="1" s="1"/>
  <c r="L1183" i="1"/>
  <c r="T1183" i="1" s="1"/>
  <c r="L1181" i="1"/>
  <c r="T1181" i="1" s="1"/>
  <c r="L1179" i="1"/>
  <c r="T1179" i="1" s="1"/>
  <c r="L1177" i="1"/>
  <c r="T1177" i="1" s="1"/>
  <c r="L1175" i="1"/>
  <c r="T1175" i="1" s="1"/>
  <c r="L1173" i="1"/>
  <c r="T1173" i="1" s="1"/>
  <c r="L1171" i="1"/>
  <c r="T1171" i="1" s="1"/>
  <c r="L1169" i="1"/>
  <c r="T1169" i="1" s="1"/>
  <c r="L1167" i="1"/>
  <c r="T1167" i="1" s="1"/>
  <c r="L1165" i="1"/>
  <c r="T1165" i="1" s="1"/>
  <c r="L1163" i="1"/>
  <c r="T1163" i="1" s="1"/>
  <c r="L1161" i="1"/>
  <c r="T1161" i="1" s="1"/>
  <c r="L1159" i="1"/>
  <c r="T1159" i="1" s="1"/>
  <c r="L1157" i="1"/>
  <c r="T1157" i="1" s="1"/>
  <c r="L1155" i="1"/>
  <c r="T1155" i="1" s="1"/>
  <c r="L1153" i="1"/>
  <c r="T1153" i="1" s="1"/>
  <c r="L1151" i="1"/>
  <c r="T1151" i="1" s="1"/>
  <c r="L1149" i="1"/>
  <c r="T1149" i="1" s="1"/>
  <c r="L1147" i="1"/>
  <c r="T1147" i="1" s="1"/>
  <c r="L1145" i="1"/>
  <c r="T1145" i="1" s="1"/>
  <c r="L1143" i="1"/>
  <c r="T1143" i="1" s="1"/>
  <c r="L1141" i="1"/>
  <c r="T1141" i="1" s="1"/>
  <c r="L1139" i="1"/>
  <c r="T1139" i="1" s="1"/>
  <c r="L1137" i="1"/>
  <c r="T1137" i="1" s="1"/>
  <c r="L1135" i="1"/>
  <c r="T1135" i="1" s="1"/>
  <c r="L1133" i="1"/>
  <c r="T1133" i="1" s="1"/>
  <c r="L1131" i="1"/>
  <c r="T1131" i="1" s="1"/>
  <c r="L1129" i="1"/>
  <c r="T1129" i="1" s="1"/>
  <c r="L1127" i="1"/>
  <c r="T1127" i="1" s="1"/>
  <c r="L1125" i="1"/>
  <c r="T1125" i="1" s="1"/>
  <c r="L1123" i="1"/>
  <c r="T1123" i="1" s="1"/>
  <c r="L1121" i="1"/>
  <c r="T1121" i="1" s="1"/>
  <c r="L1119" i="1"/>
  <c r="T1119" i="1" s="1"/>
  <c r="L1117" i="1"/>
  <c r="T1117" i="1" s="1"/>
  <c r="L1115" i="1"/>
  <c r="T1115" i="1" s="1"/>
  <c r="L1113" i="1"/>
  <c r="T1113" i="1" s="1"/>
  <c r="L1111" i="1"/>
  <c r="T1111" i="1" s="1"/>
  <c r="L1109" i="1"/>
  <c r="T1109" i="1" s="1"/>
  <c r="L1107" i="1"/>
  <c r="T1107" i="1" s="1"/>
  <c r="L1105" i="1"/>
  <c r="T1105" i="1" s="1"/>
  <c r="L1103" i="1"/>
  <c r="T1103" i="1" s="1"/>
  <c r="L1101" i="1"/>
  <c r="T1101" i="1" s="1"/>
  <c r="L1099" i="1"/>
  <c r="T1099" i="1" s="1"/>
  <c r="L1097" i="1"/>
  <c r="T1097" i="1" s="1"/>
  <c r="L1095" i="1"/>
  <c r="T1095" i="1" s="1"/>
  <c r="L1093" i="1"/>
  <c r="T1093" i="1" s="1"/>
  <c r="L1091" i="1"/>
  <c r="T1091" i="1" s="1"/>
  <c r="L1089" i="1"/>
  <c r="T1089" i="1" s="1"/>
  <c r="L1087" i="1"/>
  <c r="T1087" i="1" s="1"/>
  <c r="L1085" i="1"/>
  <c r="T1085" i="1" s="1"/>
  <c r="L1083" i="1"/>
  <c r="T1083" i="1" s="1"/>
  <c r="L1081" i="1"/>
  <c r="T1081" i="1" s="1"/>
  <c r="L1079" i="1"/>
  <c r="T1079" i="1" s="1"/>
  <c r="L1077" i="1"/>
  <c r="T1077" i="1" s="1"/>
  <c r="L1075" i="1"/>
  <c r="T1075" i="1" s="1"/>
  <c r="L1073" i="1"/>
  <c r="T1073" i="1" s="1"/>
  <c r="L1071" i="1"/>
  <c r="T1071" i="1" s="1"/>
  <c r="L1069" i="1"/>
  <c r="T1069" i="1" s="1"/>
  <c r="L1067" i="1"/>
  <c r="T1067" i="1" s="1"/>
  <c r="L1065" i="1"/>
  <c r="T1065" i="1" s="1"/>
  <c r="L1063" i="1"/>
  <c r="T1063" i="1" s="1"/>
  <c r="L1061" i="1"/>
  <c r="T1061" i="1" s="1"/>
  <c r="L1059" i="1"/>
  <c r="T1059" i="1" s="1"/>
  <c r="L1057" i="1"/>
  <c r="T1057" i="1" s="1"/>
  <c r="L1055" i="1"/>
  <c r="T1055" i="1" s="1"/>
  <c r="L1053" i="1"/>
  <c r="T1053" i="1" s="1"/>
  <c r="L1051" i="1"/>
  <c r="T1051" i="1" s="1"/>
  <c r="L1049" i="1"/>
  <c r="T1049" i="1" s="1"/>
  <c r="L1047" i="1"/>
  <c r="T1047" i="1" s="1"/>
  <c r="L1045" i="1"/>
  <c r="T1045" i="1" s="1"/>
  <c r="L1043" i="1"/>
  <c r="T1043" i="1" s="1"/>
  <c r="L1041" i="1"/>
  <c r="T1041" i="1" s="1"/>
  <c r="L1039" i="1"/>
  <c r="T1039" i="1" s="1"/>
  <c r="L1037" i="1"/>
  <c r="T1037" i="1" s="1"/>
  <c r="L1035" i="1"/>
  <c r="T1035" i="1" s="1"/>
  <c r="L1033" i="1"/>
  <c r="T1033" i="1" s="1"/>
  <c r="L1031" i="1"/>
  <c r="T1031" i="1" s="1"/>
  <c r="L1029" i="1"/>
  <c r="T1029" i="1" s="1"/>
  <c r="L1027" i="1"/>
  <c r="T1027" i="1" s="1"/>
  <c r="L1025" i="1"/>
  <c r="T1025" i="1" s="1"/>
  <c r="L1023" i="1"/>
  <c r="T1023" i="1" s="1"/>
  <c r="L1021" i="1"/>
  <c r="T1021" i="1" s="1"/>
  <c r="L1019" i="1"/>
  <c r="T1019" i="1" s="1"/>
  <c r="L1017" i="1"/>
  <c r="T1017" i="1" s="1"/>
  <c r="L1015" i="1"/>
  <c r="T1015" i="1" s="1"/>
  <c r="L1013" i="1"/>
  <c r="T1013" i="1" s="1"/>
  <c r="L1011" i="1"/>
  <c r="T1011" i="1" s="1"/>
  <c r="L1009" i="1"/>
  <c r="T1009" i="1" s="1"/>
  <c r="L1007" i="1"/>
  <c r="T1007" i="1" s="1"/>
  <c r="L1005" i="1"/>
  <c r="T1005" i="1" s="1"/>
  <c r="L1003" i="1"/>
  <c r="T1003" i="1" s="1"/>
  <c r="L1001" i="1"/>
  <c r="T1001" i="1" s="1"/>
  <c r="L999" i="1"/>
  <c r="T999" i="1" s="1"/>
  <c r="L997" i="1"/>
  <c r="T997" i="1" s="1"/>
  <c r="L995" i="1"/>
  <c r="T995" i="1" s="1"/>
  <c r="L993" i="1"/>
  <c r="T993" i="1" s="1"/>
  <c r="L991" i="1"/>
  <c r="T991" i="1" s="1"/>
  <c r="L989" i="1"/>
  <c r="T989" i="1" s="1"/>
  <c r="L987" i="1"/>
  <c r="T987" i="1" s="1"/>
  <c r="L985" i="1"/>
  <c r="T985" i="1" s="1"/>
  <c r="L983" i="1"/>
  <c r="T983" i="1" s="1"/>
  <c r="L981" i="1"/>
  <c r="T981" i="1" s="1"/>
  <c r="L979" i="1"/>
  <c r="T979" i="1" s="1"/>
  <c r="L977" i="1"/>
  <c r="T977" i="1" s="1"/>
  <c r="L975" i="1"/>
  <c r="T975" i="1" s="1"/>
  <c r="L973" i="1"/>
  <c r="T973" i="1" s="1"/>
  <c r="L971" i="1"/>
  <c r="T971" i="1" s="1"/>
  <c r="L969" i="1"/>
  <c r="T969" i="1" s="1"/>
  <c r="L967" i="1"/>
  <c r="T967" i="1" s="1"/>
  <c r="L965" i="1"/>
  <c r="T965" i="1" s="1"/>
  <c r="L963" i="1"/>
  <c r="T963" i="1" s="1"/>
  <c r="L961" i="1"/>
  <c r="T961" i="1" s="1"/>
  <c r="L959" i="1"/>
  <c r="T959" i="1" s="1"/>
  <c r="L957" i="1"/>
  <c r="T957" i="1" s="1"/>
  <c r="L955" i="1"/>
  <c r="T955" i="1" s="1"/>
  <c r="L953" i="1"/>
  <c r="T953" i="1" s="1"/>
  <c r="L951" i="1"/>
  <c r="T951" i="1" s="1"/>
  <c r="L949" i="1"/>
  <c r="T949" i="1" s="1"/>
  <c r="L947" i="1"/>
  <c r="T947" i="1" s="1"/>
  <c r="L945" i="1"/>
  <c r="T945" i="1" s="1"/>
  <c r="L943" i="1"/>
  <c r="T943" i="1" s="1"/>
  <c r="L941" i="1"/>
  <c r="T941" i="1" s="1"/>
  <c r="L939" i="1"/>
  <c r="T939" i="1" s="1"/>
  <c r="L937" i="1"/>
  <c r="T937" i="1" s="1"/>
  <c r="L935" i="1"/>
  <c r="T935" i="1" s="1"/>
  <c r="L933" i="1"/>
  <c r="T933" i="1" s="1"/>
  <c r="L931" i="1"/>
  <c r="T931" i="1" s="1"/>
  <c r="L929" i="1"/>
  <c r="T929" i="1" s="1"/>
  <c r="L927" i="1"/>
  <c r="T927" i="1" s="1"/>
  <c r="L925" i="1"/>
  <c r="T925" i="1" s="1"/>
  <c r="L923" i="1"/>
  <c r="T923" i="1" s="1"/>
  <c r="L921" i="1"/>
  <c r="T921" i="1" s="1"/>
  <c r="L919" i="1"/>
  <c r="T919" i="1" s="1"/>
  <c r="L917" i="1"/>
  <c r="T917" i="1" s="1"/>
  <c r="L915" i="1"/>
  <c r="T915" i="1" s="1"/>
  <c r="L913" i="1"/>
  <c r="T913" i="1" s="1"/>
  <c r="L911" i="1"/>
  <c r="T911" i="1" s="1"/>
  <c r="L909" i="1"/>
  <c r="T909" i="1" s="1"/>
  <c r="L907" i="1"/>
  <c r="T907" i="1" s="1"/>
  <c r="L905" i="1"/>
  <c r="T905" i="1" s="1"/>
  <c r="L903" i="1"/>
  <c r="T903" i="1" s="1"/>
  <c r="L901" i="1"/>
  <c r="T901" i="1" s="1"/>
  <c r="L899" i="1"/>
  <c r="T899" i="1" s="1"/>
  <c r="L897" i="1"/>
  <c r="T897" i="1" s="1"/>
  <c r="L895" i="1"/>
  <c r="T895" i="1" s="1"/>
  <c r="L893" i="1"/>
  <c r="T893" i="1" s="1"/>
  <c r="L891" i="1"/>
  <c r="T891" i="1" s="1"/>
  <c r="L889" i="1"/>
  <c r="T889" i="1" s="1"/>
  <c r="L887" i="1"/>
  <c r="T887" i="1" s="1"/>
  <c r="L885" i="1"/>
  <c r="T885" i="1" s="1"/>
  <c r="L883" i="1"/>
  <c r="T883" i="1" s="1"/>
  <c r="L881" i="1"/>
  <c r="T881" i="1" s="1"/>
  <c r="L879" i="1"/>
  <c r="T879" i="1" s="1"/>
  <c r="L877" i="1"/>
  <c r="T877" i="1" s="1"/>
  <c r="L875" i="1"/>
  <c r="T875" i="1" s="1"/>
  <c r="L873" i="1"/>
  <c r="T873" i="1" s="1"/>
  <c r="L871" i="1"/>
  <c r="T871" i="1" s="1"/>
  <c r="L869" i="1"/>
  <c r="T869" i="1" s="1"/>
  <c r="L867" i="1"/>
  <c r="T867" i="1" s="1"/>
  <c r="L865" i="1"/>
  <c r="T865" i="1" s="1"/>
  <c r="L863" i="1"/>
  <c r="T863" i="1" s="1"/>
  <c r="L861" i="1"/>
  <c r="T861" i="1" s="1"/>
  <c r="L859" i="1"/>
  <c r="T859" i="1" s="1"/>
  <c r="L857" i="1"/>
  <c r="T857" i="1" s="1"/>
  <c r="L457" i="1"/>
  <c r="T457" i="1" s="1"/>
  <c r="L441" i="1"/>
  <c r="T441" i="1" s="1"/>
  <c r="L425" i="1"/>
  <c r="T425" i="1" s="1"/>
  <c r="L409" i="1"/>
  <c r="T409" i="1" s="1"/>
  <c r="L393" i="1"/>
  <c r="T393" i="1" s="1"/>
  <c r="L377" i="1"/>
  <c r="T377" i="1" s="1"/>
  <c r="L361" i="1"/>
  <c r="T361" i="1" s="1"/>
  <c r="L345" i="1"/>
  <c r="T345" i="1" s="1"/>
  <c r="L329" i="1"/>
  <c r="T329" i="1" s="1"/>
  <c r="L313" i="1"/>
  <c r="T313" i="1" s="1"/>
  <c r="L297" i="1"/>
  <c r="T297" i="1" s="1"/>
  <c r="L281" i="1"/>
  <c r="T281" i="1" s="1"/>
  <c r="L265" i="1"/>
  <c r="T265" i="1" s="1"/>
  <c r="L249" i="1"/>
  <c r="T249" i="1" s="1"/>
  <c r="L233" i="1"/>
  <c r="T233" i="1" s="1"/>
  <c r="L217" i="1"/>
  <c r="T217" i="1" s="1"/>
  <c r="L1363" i="1"/>
  <c r="T1363" i="1" s="1"/>
  <c r="L1359" i="1"/>
  <c r="T1359" i="1" s="1"/>
  <c r="L1355" i="1"/>
  <c r="T1355" i="1" s="1"/>
  <c r="L1351" i="1"/>
  <c r="T1351" i="1" s="1"/>
  <c r="L1347" i="1"/>
  <c r="T1347" i="1" s="1"/>
  <c r="L1343" i="1"/>
  <c r="T1343" i="1" s="1"/>
  <c r="L1339" i="1"/>
  <c r="T1339" i="1" s="1"/>
  <c r="L1335" i="1"/>
  <c r="T1335" i="1" s="1"/>
  <c r="L1331" i="1"/>
  <c r="T1331" i="1" s="1"/>
  <c r="L1327" i="1"/>
  <c r="T1327" i="1" s="1"/>
  <c r="L1323" i="1"/>
  <c r="T1323" i="1" s="1"/>
  <c r="L1319" i="1"/>
  <c r="T1319" i="1" s="1"/>
  <c r="L1315" i="1"/>
  <c r="T1315" i="1" s="1"/>
  <c r="L1311" i="1"/>
  <c r="T1311" i="1" s="1"/>
  <c r="L1307" i="1"/>
  <c r="T1307" i="1" s="1"/>
  <c r="L1303" i="1"/>
  <c r="T1303" i="1" s="1"/>
  <c r="L1297" i="1"/>
  <c r="T1297" i="1" s="1"/>
  <c r="L1295" i="1"/>
  <c r="T1295" i="1" s="1"/>
  <c r="L1289" i="1"/>
  <c r="T1289" i="1" s="1"/>
  <c r="L1287" i="1"/>
  <c r="T1287" i="1" s="1"/>
  <c r="L1281" i="1"/>
  <c r="T1281" i="1" s="1"/>
  <c r="L1279" i="1"/>
  <c r="T1279" i="1" s="1"/>
  <c r="L1273" i="1"/>
  <c r="T1273" i="1" s="1"/>
  <c r="L1271" i="1"/>
  <c r="T1271" i="1" s="1"/>
  <c r="L1265" i="1"/>
  <c r="T1265" i="1" s="1"/>
  <c r="L1263" i="1"/>
  <c r="T1263" i="1" s="1"/>
  <c r="L1257" i="1"/>
  <c r="T1257" i="1" s="1"/>
  <c r="L1255" i="1"/>
  <c r="T1255" i="1" s="1"/>
  <c r="L1249" i="1"/>
  <c r="T1249" i="1" s="1"/>
  <c r="L1247" i="1"/>
  <c r="T1247" i="1" s="1"/>
  <c r="L1243" i="1"/>
  <c r="T1243" i="1" s="1"/>
  <c r="L465" i="1"/>
  <c r="T465" i="1" s="1"/>
  <c r="L433" i="1"/>
  <c r="T433" i="1" s="1"/>
  <c r="L401" i="1"/>
  <c r="T401" i="1" s="1"/>
  <c r="L369" i="1"/>
  <c r="T369" i="1" s="1"/>
  <c r="L337" i="1"/>
  <c r="T337" i="1" s="1"/>
  <c r="L305" i="1"/>
  <c r="T305" i="1" s="1"/>
  <c r="L273" i="1"/>
  <c r="T273" i="1" s="1"/>
  <c r="L241" i="1"/>
  <c r="T241" i="1" s="1"/>
  <c r="L204" i="1"/>
  <c r="T204" i="1" s="1"/>
  <c r="L140" i="1"/>
  <c r="T140" i="1" s="1"/>
  <c r="L855" i="1"/>
  <c r="T855" i="1" s="1"/>
  <c r="L851" i="1"/>
  <c r="T851" i="1" s="1"/>
  <c r="L847" i="1"/>
  <c r="T847" i="1" s="1"/>
  <c r="L843" i="1"/>
  <c r="T843" i="1" s="1"/>
  <c r="L839" i="1"/>
  <c r="T839" i="1" s="1"/>
  <c r="L835" i="1"/>
  <c r="T835" i="1" s="1"/>
  <c r="L831" i="1"/>
  <c r="T831" i="1" s="1"/>
  <c r="L827" i="1"/>
  <c r="T827" i="1" s="1"/>
  <c r="L823" i="1"/>
  <c r="T823" i="1" s="1"/>
  <c r="L819" i="1"/>
  <c r="T819" i="1" s="1"/>
  <c r="L815" i="1"/>
  <c r="T815" i="1" s="1"/>
  <c r="L811" i="1"/>
  <c r="T811" i="1" s="1"/>
  <c r="L807" i="1"/>
  <c r="T807" i="1" s="1"/>
  <c r="L803" i="1"/>
  <c r="T803" i="1" s="1"/>
  <c r="L799" i="1"/>
  <c r="T799" i="1" s="1"/>
  <c r="L795" i="1"/>
  <c r="T795" i="1" s="1"/>
  <c r="L791" i="1"/>
  <c r="T791" i="1" s="1"/>
  <c r="L787" i="1"/>
  <c r="T787" i="1" s="1"/>
  <c r="L783" i="1"/>
  <c r="T783" i="1" s="1"/>
  <c r="L779" i="1"/>
  <c r="T779" i="1" s="1"/>
  <c r="L775" i="1"/>
  <c r="T775" i="1" s="1"/>
  <c r="L771" i="1"/>
  <c r="T771" i="1" s="1"/>
  <c r="L767" i="1"/>
  <c r="T767" i="1" s="1"/>
  <c r="L763" i="1"/>
  <c r="T763" i="1" s="1"/>
  <c r="L759" i="1"/>
  <c r="T759" i="1" s="1"/>
  <c r="L757" i="1"/>
  <c r="T757" i="1" s="1"/>
  <c r="L753" i="1"/>
  <c r="T753" i="1" s="1"/>
  <c r="L747" i="1"/>
  <c r="T747" i="1" s="1"/>
  <c r="L743" i="1"/>
  <c r="T743" i="1" s="1"/>
  <c r="L739" i="1"/>
  <c r="T739" i="1" s="1"/>
  <c r="L737" i="1"/>
  <c r="T737" i="1" s="1"/>
  <c r="L733" i="1"/>
  <c r="T733" i="1" s="1"/>
  <c r="L729" i="1"/>
  <c r="T729" i="1" s="1"/>
  <c r="L725" i="1"/>
  <c r="T725" i="1" s="1"/>
  <c r="L721" i="1"/>
  <c r="T721" i="1" s="1"/>
  <c r="L717" i="1"/>
  <c r="T717" i="1" s="1"/>
  <c r="L713" i="1"/>
  <c r="T713" i="1" s="1"/>
  <c r="L703" i="1"/>
  <c r="T703" i="1" s="1"/>
  <c r="L699" i="1"/>
  <c r="T699" i="1" s="1"/>
  <c r="L695" i="1"/>
  <c r="T695" i="1" s="1"/>
  <c r="L691" i="1"/>
  <c r="T691" i="1" s="1"/>
  <c r="L687" i="1"/>
  <c r="T687" i="1" s="1"/>
  <c r="L683" i="1"/>
  <c r="T683" i="1" s="1"/>
  <c r="L679" i="1"/>
  <c r="T679" i="1" s="1"/>
  <c r="L675" i="1"/>
  <c r="T675" i="1" s="1"/>
  <c r="L671" i="1"/>
  <c r="T671" i="1" s="1"/>
  <c r="L667" i="1"/>
  <c r="T667" i="1" s="1"/>
  <c r="L663" i="1"/>
  <c r="T663" i="1" s="1"/>
  <c r="L659" i="1"/>
  <c r="T659" i="1" s="1"/>
  <c r="L655" i="1"/>
  <c r="T655" i="1" s="1"/>
  <c r="L653" i="1"/>
  <c r="T653" i="1" s="1"/>
  <c r="L649" i="1"/>
  <c r="T649" i="1" s="1"/>
  <c r="L643" i="1"/>
  <c r="T643" i="1" s="1"/>
  <c r="L639" i="1"/>
  <c r="T639" i="1" s="1"/>
  <c r="L637" i="1"/>
  <c r="T637" i="1" s="1"/>
  <c r="L633" i="1"/>
  <c r="T633" i="1" s="1"/>
  <c r="L627" i="1"/>
  <c r="T627" i="1" s="1"/>
  <c r="L623" i="1"/>
  <c r="T623" i="1" s="1"/>
  <c r="L619" i="1"/>
  <c r="T619" i="1" s="1"/>
  <c r="L615" i="1"/>
  <c r="T615" i="1" s="1"/>
  <c r="L611" i="1"/>
  <c r="T611" i="1" s="1"/>
  <c r="L607" i="1"/>
  <c r="T607" i="1" s="1"/>
  <c r="L605" i="1"/>
  <c r="T605" i="1" s="1"/>
  <c r="L601" i="1"/>
  <c r="T601" i="1" s="1"/>
  <c r="L597" i="1"/>
  <c r="T597" i="1" s="1"/>
  <c r="L593" i="1"/>
  <c r="T593" i="1" s="1"/>
  <c r="L589" i="1"/>
  <c r="T589" i="1" s="1"/>
  <c r="L585" i="1"/>
  <c r="T585" i="1" s="1"/>
  <c r="L581" i="1"/>
  <c r="T581" i="1" s="1"/>
  <c r="L577" i="1"/>
  <c r="T577" i="1" s="1"/>
  <c r="L573" i="1"/>
  <c r="T573" i="1" s="1"/>
  <c r="L569" i="1"/>
  <c r="T569" i="1" s="1"/>
  <c r="L565" i="1"/>
  <c r="T565" i="1" s="1"/>
  <c r="L561" i="1"/>
  <c r="T561" i="1" s="1"/>
  <c r="L557" i="1"/>
  <c r="T557" i="1" s="1"/>
  <c r="L553" i="1"/>
  <c r="T553" i="1" s="1"/>
  <c r="L549" i="1"/>
  <c r="T549" i="1" s="1"/>
  <c r="L545" i="1"/>
  <c r="T545" i="1" s="1"/>
  <c r="L541" i="1"/>
  <c r="T541" i="1" s="1"/>
  <c r="L537" i="1"/>
  <c r="T537" i="1" s="1"/>
  <c r="L533" i="1"/>
  <c r="T533" i="1" s="1"/>
  <c r="L529" i="1"/>
  <c r="T529" i="1" s="1"/>
  <c r="L525" i="1"/>
  <c r="T525" i="1" s="1"/>
  <c r="L521" i="1"/>
  <c r="T521" i="1" s="1"/>
  <c r="L515" i="1"/>
  <c r="T515" i="1" s="1"/>
  <c r="L853" i="1"/>
  <c r="T853" i="1" s="1"/>
  <c r="L849" i="1"/>
  <c r="T849" i="1" s="1"/>
  <c r="L845" i="1"/>
  <c r="T845" i="1" s="1"/>
  <c r="L841" i="1"/>
  <c r="T841" i="1" s="1"/>
  <c r="L837" i="1"/>
  <c r="T837" i="1" s="1"/>
  <c r="L833" i="1"/>
  <c r="T833" i="1" s="1"/>
  <c r="L829" i="1"/>
  <c r="T829" i="1" s="1"/>
  <c r="L825" i="1"/>
  <c r="T825" i="1" s="1"/>
  <c r="L821" i="1"/>
  <c r="T821" i="1" s="1"/>
  <c r="L817" i="1"/>
  <c r="T817" i="1" s="1"/>
  <c r="L813" i="1"/>
  <c r="T813" i="1" s="1"/>
  <c r="L809" i="1"/>
  <c r="T809" i="1" s="1"/>
  <c r="L805" i="1"/>
  <c r="T805" i="1" s="1"/>
  <c r="L801" i="1"/>
  <c r="T801" i="1" s="1"/>
  <c r="L797" i="1"/>
  <c r="T797" i="1" s="1"/>
  <c r="L793" i="1"/>
  <c r="T793" i="1" s="1"/>
  <c r="L789" i="1"/>
  <c r="T789" i="1" s="1"/>
  <c r="L785" i="1"/>
  <c r="T785" i="1" s="1"/>
  <c r="L781" i="1"/>
  <c r="T781" i="1" s="1"/>
  <c r="L777" i="1"/>
  <c r="T777" i="1" s="1"/>
  <c r="L773" i="1"/>
  <c r="T773" i="1" s="1"/>
  <c r="L769" i="1"/>
  <c r="T769" i="1" s="1"/>
  <c r="L765" i="1"/>
  <c r="T765" i="1" s="1"/>
  <c r="L761" i="1"/>
  <c r="T761" i="1" s="1"/>
  <c r="L755" i="1"/>
  <c r="T755" i="1" s="1"/>
  <c r="L751" i="1"/>
  <c r="T751" i="1" s="1"/>
  <c r="L749" i="1"/>
  <c r="T749" i="1" s="1"/>
  <c r="L745" i="1"/>
  <c r="T745" i="1" s="1"/>
  <c r="L741" i="1"/>
  <c r="T741" i="1" s="1"/>
  <c r="L735" i="1"/>
  <c r="T735" i="1" s="1"/>
  <c r="L731" i="1"/>
  <c r="T731" i="1" s="1"/>
  <c r="L727" i="1"/>
  <c r="T727" i="1" s="1"/>
  <c r="L723" i="1"/>
  <c r="T723" i="1" s="1"/>
  <c r="L719" i="1"/>
  <c r="T719" i="1" s="1"/>
  <c r="L715" i="1"/>
  <c r="T715" i="1" s="1"/>
  <c r="L711" i="1"/>
  <c r="T711" i="1" s="1"/>
  <c r="L709" i="1"/>
  <c r="T709" i="1" s="1"/>
  <c r="L707" i="1"/>
  <c r="T707" i="1" s="1"/>
  <c r="L705" i="1"/>
  <c r="T705" i="1" s="1"/>
  <c r="L701" i="1"/>
  <c r="T701" i="1" s="1"/>
  <c r="L697" i="1"/>
  <c r="T697" i="1" s="1"/>
  <c r="L693" i="1"/>
  <c r="T693" i="1" s="1"/>
  <c r="L689" i="1"/>
  <c r="T689" i="1" s="1"/>
  <c r="L685" i="1"/>
  <c r="T685" i="1" s="1"/>
  <c r="L681" i="1"/>
  <c r="T681" i="1" s="1"/>
  <c r="L677" i="1"/>
  <c r="T677" i="1" s="1"/>
  <c r="L673" i="1"/>
  <c r="T673" i="1" s="1"/>
  <c r="L669" i="1"/>
  <c r="T669" i="1" s="1"/>
  <c r="L665" i="1"/>
  <c r="T665" i="1" s="1"/>
  <c r="L661" i="1"/>
  <c r="T661" i="1" s="1"/>
  <c r="L657" i="1"/>
  <c r="T657" i="1" s="1"/>
  <c r="L651" i="1"/>
  <c r="T651" i="1" s="1"/>
  <c r="L647" i="1"/>
  <c r="T647" i="1" s="1"/>
  <c r="L645" i="1"/>
  <c r="T645" i="1" s="1"/>
  <c r="L641" i="1"/>
  <c r="T641" i="1" s="1"/>
  <c r="L635" i="1"/>
  <c r="T635" i="1" s="1"/>
  <c r="L631" i="1"/>
  <c r="T631" i="1" s="1"/>
  <c r="L629" i="1"/>
  <c r="T629" i="1" s="1"/>
  <c r="L625" i="1"/>
  <c r="T625" i="1" s="1"/>
  <c r="L621" i="1"/>
  <c r="T621" i="1" s="1"/>
  <c r="L617" i="1"/>
  <c r="T617" i="1" s="1"/>
  <c r="L613" i="1"/>
  <c r="T613" i="1" s="1"/>
  <c r="L609" i="1"/>
  <c r="T609" i="1" s="1"/>
  <c r="L603" i="1"/>
  <c r="T603" i="1" s="1"/>
  <c r="L599" i="1"/>
  <c r="T599" i="1" s="1"/>
  <c r="L595" i="1"/>
  <c r="T595" i="1" s="1"/>
  <c r="L591" i="1"/>
  <c r="T591" i="1" s="1"/>
  <c r="L587" i="1"/>
  <c r="T587" i="1" s="1"/>
  <c r="L583" i="1"/>
  <c r="T583" i="1" s="1"/>
  <c r="L579" i="1"/>
  <c r="T579" i="1" s="1"/>
  <c r="L575" i="1"/>
  <c r="T575" i="1" s="1"/>
  <c r="L571" i="1"/>
  <c r="T571" i="1" s="1"/>
  <c r="L567" i="1"/>
  <c r="T567" i="1" s="1"/>
  <c r="L563" i="1"/>
  <c r="T563" i="1" s="1"/>
  <c r="L559" i="1"/>
  <c r="T559" i="1" s="1"/>
  <c r="L555" i="1"/>
  <c r="T555" i="1" s="1"/>
  <c r="L551" i="1"/>
  <c r="T551" i="1" s="1"/>
  <c r="L547" i="1"/>
  <c r="T547" i="1" s="1"/>
  <c r="L543" i="1"/>
  <c r="T543" i="1" s="1"/>
  <c r="L539" i="1"/>
  <c r="T539" i="1" s="1"/>
  <c r="L535" i="1"/>
  <c r="T535" i="1" s="1"/>
  <c r="L531" i="1"/>
  <c r="T531" i="1" s="1"/>
  <c r="L527" i="1"/>
  <c r="T527" i="1" s="1"/>
  <c r="L523" i="1"/>
  <c r="T523" i="1" s="1"/>
  <c r="L519" i="1"/>
  <c r="T519" i="1" s="1"/>
  <c r="L517" i="1"/>
  <c r="T517" i="1" s="1"/>
  <c r="L513" i="1"/>
  <c r="T513" i="1" s="1"/>
  <c r="L511" i="1"/>
  <c r="T511" i="1" s="1"/>
  <c r="L509" i="1"/>
  <c r="T509" i="1" s="1"/>
  <c r="L507" i="1"/>
  <c r="T507" i="1" s="1"/>
  <c r="L505" i="1"/>
  <c r="T505" i="1" s="1"/>
  <c r="L503" i="1"/>
  <c r="T503" i="1" s="1"/>
  <c r="L501" i="1"/>
  <c r="T501" i="1" s="1"/>
  <c r="L499" i="1"/>
  <c r="T499" i="1" s="1"/>
  <c r="L497" i="1"/>
  <c r="T497" i="1" s="1"/>
  <c r="L495" i="1"/>
  <c r="T495" i="1" s="1"/>
  <c r="L493" i="1"/>
  <c r="T493" i="1" s="1"/>
  <c r="L491" i="1"/>
  <c r="T491" i="1" s="1"/>
  <c r="L489" i="1"/>
  <c r="T489" i="1" s="1"/>
  <c r="L487" i="1"/>
  <c r="T487" i="1" s="1"/>
  <c r="L485" i="1"/>
  <c r="T485" i="1" s="1"/>
  <c r="L483" i="1"/>
  <c r="T483" i="1" s="1"/>
  <c r="L481" i="1"/>
  <c r="T481" i="1" s="1"/>
  <c r="L479" i="1"/>
  <c r="T479" i="1" s="1"/>
  <c r="L477" i="1"/>
  <c r="T477" i="1" s="1"/>
  <c r="L475" i="1"/>
  <c r="T475" i="1" s="1"/>
  <c r="L473" i="1"/>
  <c r="T473" i="1" s="1"/>
  <c r="L471" i="1"/>
  <c r="T471" i="1" s="1"/>
  <c r="L469" i="1"/>
  <c r="T469" i="1" s="1"/>
  <c r="L467" i="1"/>
  <c r="T467" i="1" s="1"/>
  <c r="L463" i="1"/>
  <c r="T463" i="1" s="1"/>
  <c r="L461" i="1"/>
  <c r="T461" i="1" s="1"/>
  <c r="L459" i="1"/>
  <c r="T459" i="1" s="1"/>
  <c r="L455" i="1"/>
  <c r="T455" i="1" s="1"/>
  <c r="L453" i="1"/>
  <c r="T453" i="1" s="1"/>
  <c r="L451" i="1"/>
  <c r="T451" i="1" s="1"/>
  <c r="L447" i="1"/>
  <c r="T447" i="1" s="1"/>
  <c r="L445" i="1"/>
  <c r="T445" i="1" s="1"/>
  <c r="L443" i="1"/>
  <c r="T443" i="1" s="1"/>
  <c r="L439" i="1"/>
  <c r="T439" i="1" s="1"/>
  <c r="L437" i="1"/>
  <c r="T437" i="1" s="1"/>
  <c r="L435" i="1"/>
  <c r="T435" i="1" s="1"/>
  <c r="L431" i="1"/>
  <c r="T431" i="1" s="1"/>
  <c r="L429" i="1"/>
  <c r="T429" i="1" s="1"/>
  <c r="L427" i="1"/>
  <c r="T427" i="1" s="1"/>
  <c r="L423" i="1"/>
  <c r="T423" i="1" s="1"/>
  <c r="L421" i="1"/>
  <c r="T421" i="1" s="1"/>
  <c r="L419" i="1"/>
  <c r="T419" i="1" s="1"/>
  <c r="L415" i="1"/>
  <c r="T415" i="1" s="1"/>
  <c r="L413" i="1"/>
  <c r="T413" i="1" s="1"/>
  <c r="L411" i="1"/>
  <c r="T411" i="1" s="1"/>
  <c r="L407" i="1"/>
  <c r="T407" i="1" s="1"/>
  <c r="L405" i="1"/>
  <c r="T405" i="1" s="1"/>
  <c r="L403" i="1"/>
  <c r="T403" i="1" s="1"/>
  <c r="L399" i="1"/>
  <c r="T399" i="1" s="1"/>
  <c r="L397" i="1"/>
  <c r="T397" i="1" s="1"/>
  <c r="L395" i="1"/>
  <c r="T395" i="1" s="1"/>
  <c r="L391" i="1"/>
  <c r="T391" i="1" s="1"/>
  <c r="L389" i="1"/>
  <c r="T389" i="1" s="1"/>
  <c r="L387" i="1"/>
  <c r="T387" i="1" s="1"/>
  <c r="L383" i="1"/>
  <c r="T383" i="1" s="1"/>
  <c r="L381" i="1"/>
  <c r="T381" i="1" s="1"/>
  <c r="L379" i="1"/>
  <c r="T379" i="1" s="1"/>
  <c r="L375" i="1"/>
  <c r="T375" i="1" s="1"/>
  <c r="L373" i="1"/>
  <c r="T373" i="1" s="1"/>
  <c r="L371" i="1"/>
  <c r="T371" i="1" s="1"/>
  <c r="L367" i="1"/>
  <c r="T367" i="1" s="1"/>
  <c r="L365" i="1"/>
  <c r="T365" i="1" s="1"/>
  <c r="L363" i="1"/>
  <c r="T363" i="1" s="1"/>
  <c r="L359" i="1"/>
  <c r="T359" i="1" s="1"/>
  <c r="L357" i="1"/>
  <c r="T357" i="1" s="1"/>
  <c r="L355" i="1"/>
  <c r="T355" i="1" s="1"/>
  <c r="L351" i="1"/>
  <c r="T351" i="1" s="1"/>
  <c r="L349" i="1"/>
  <c r="T349" i="1" s="1"/>
  <c r="L347" i="1"/>
  <c r="T347" i="1" s="1"/>
  <c r="L343" i="1"/>
  <c r="T343" i="1" s="1"/>
  <c r="L341" i="1"/>
  <c r="T341" i="1" s="1"/>
  <c r="L339" i="1"/>
  <c r="T339" i="1" s="1"/>
  <c r="L335" i="1"/>
  <c r="T335" i="1" s="1"/>
  <c r="L333" i="1"/>
  <c r="T333" i="1" s="1"/>
  <c r="L331" i="1"/>
  <c r="T331" i="1" s="1"/>
  <c r="L327" i="1"/>
  <c r="T327" i="1" s="1"/>
  <c r="L325" i="1"/>
  <c r="T325" i="1" s="1"/>
  <c r="L323" i="1"/>
  <c r="T323" i="1" s="1"/>
  <c r="L319" i="1"/>
  <c r="T319" i="1" s="1"/>
  <c r="L317" i="1"/>
  <c r="T317" i="1" s="1"/>
  <c r="L315" i="1"/>
  <c r="T315" i="1" s="1"/>
  <c r="L311" i="1"/>
  <c r="T311" i="1" s="1"/>
  <c r="L309" i="1"/>
  <c r="T309" i="1" s="1"/>
  <c r="L307" i="1"/>
  <c r="T307" i="1" s="1"/>
  <c r="L303" i="1"/>
  <c r="T303" i="1" s="1"/>
  <c r="L301" i="1"/>
  <c r="T301" i="1" s="1"/>
  <c r="L299" i="1"/>
  <c r="T299" i="1" s="1"/>
  <c r="L295" i="1"/>
  <c r="T295" i="1" s="1"/>
  <c r="L293" i="1"/>
  <c r="T293" i="1" s="1"/>
  <c r="L291" i="1"/>
  <c r="T291" i="1" s="1"/>
  <c r="L287" i="1"/>
  <c r="T287" i="1" s="1"/>
  <c r="L285" i="1"/>
  <c r="T285" i="1" s="1"/>
  <c r="L283" i="1"/>
  <c r="T283" i="1" s="1"/>
  <c r="L279" i="1"/>
  <c r="T279" i="1" s="1"/>
  <c r="L277" i="1"/>
  <c r="T277" i="1" s="1"/>
  <c r="L275" i="1"/>
  <c r="T275" i="1" s="1"/>
  <c r="L271" i="1"/>
  <c r="T271" i="1" s="1"/>
  <c r="L269" i="1"/>
  <c r="T269" i="1" s="1"/>
  <c r="L267" i="1"/>
  <c r="T267" i="1" s="1"/>
  <c r="L263" i="1"/>
  <c r="T263" i="1" s="1"/>
  <c r="L261" i="1"/>
  <c r="T261" i="1" s="1"/>
  <c r="L259" i="1"/>
  <c r="T259" i="1" s="1"/>
  <c r="L255" i="1"/>
  <c r="T255" i="1" s="1"/>
  <c r="L253" i="1"/>
  <c r="T253" i="1" s="1"/>
  <c r="L251" i="1"/>
  <c r="T251" i="1" s="1"/>
  <c r="L247" i="1"/>
  <c r="T247" i="1" s="1"/>
  <c r="L245" i="1"/>
  <c r="T245" i="1" s="1"/>
  <c r="L243" i="1"/>
  <c r="T243" i="1" s="1"/>
  <c r="L239" i="1"/>
  <c r="T239" i="1" s="1"/>
  <c r="L237" i="1"/>
  <c r="T237" i="1" s="1"/>
  <c r="L235" i="1"/>
  <c r="T235" i="1" s="1"/>
  <c r="L231" i="1"/>
  <c r="T231" i="1" s="1"/>
  <c r="L229" i="1"/>
  <c r="T229" i="1" s="1"/>
  <c r="L227" i="1"/>
  <c r="T227" i="1" s="1"/>
  <c r="L223" i="1"/>
  <c r="T223" i="1" s="1"/>
  <c r="L221" i="1"/>
  <c r="T221" i="1" s="1"/>
  <c r="L219" i="1"/>
  <c r="T219" i="1" s="1"/>
  <c r="L215" i="1"/>
  <c r="T215" i="1" s="1"/>
  <c r="L213" i="1"/>
  <c r="T213" i="1" s="1"/>
  <c r="L211" i="1"/>
  <c r="T211" i="1" s="1"/>
  <c r="L209" i="1"/>
  <c r="T209" i="1" s="1"/>
  <c r="L207" i="1"/>
  <c r="T207" i="1" s="1"/>
  <c r="L205" i="1"/>
  <c r="T205" i="1" s="1"/>
  <c r="L203" i="1"/>
  <c r="T203" i="1" s="1"/>
  <c r="L201" i="1"/>
  <c r="T201" i="1" s="1"/>
  <c r="L199" i="1"/>
  <c r="T199" i="1" s="1"/>
  <c r="L197" i="1"/>
  <c r="T197" i="1" s="1"/>
  <c r="L195" i="1"/>
  <c r="T195" i="1" s="1"/>
  <c r="L193" i="1"/>
  <c r="T193" i="1" s="1"/>
  <c r="L191" i="1"/>
  <c r="T191" i="1" s="1"/>
  <c r="L189" i="1"/>
  <c r="T189" i="1" s="1"/>
  <c r="L187" i="1"/>
  <c r="T187" i="1" s="1"/>
  <c r="L185" i="1"/>
  <c r="T185" i="1" s="1"/>
  <c r="L183" i="1"/>
  <c r="T183" i="1" s="1"/>
  <c r="L181" i="1"/>
  <c r="T181" i="1" s="1"/>
  <c r="L179" i="1"/>
  <c r="T179" i="1" s="1"/>
  <c r="L177" i="1"/>
  <c r="T177" i="1" s="1"/>
  <c r="L175" i="1"/>
  <c r="T175" i="1" s="1"/>
  <c r="L173" i="1"/>
  <c r="T173" i="1" s="1"/>
  <c r="L171" i="1"/>
  <c r="T171" i="1" s="1"/>
  <c r="L169" i="1"/>
  <c r="T169" i="1" s="1"/>
  <c r="L167" i="1"/>
  <c r="T167" i="1" s="1"/>
  <c r="L165" i="1"/>
  <c r="T165" i="1" s="1"/>
  <c r="L163" i="1"/>
  <c r="T163" i="1" s="1"/>
  <c r="L161" i="1"/>
  <c r="T161" i="1" s="1"/>
  <c r="L159" i="1"/>
  <c r="T159" i="1" s="1"/>
  <c r="L157" i="1"/>
  <c r="T157" i="1" s="1"/>
  <c r="L155" i="1"/>
  <c r="T155" i="1" s="1"/>
  <c r="L153" i="1"/>
  <c r="T153" i="1" s="1"/>
  <c r="L151" i="1"/>
  <c r="T151" i="1" s="1"/>
  <c r="L149" i="1"/>
  <c r="T149" i="1" s="1"/>
  <c r="L147" i="1"/>
  <c r="T147" i="1" s="1"/>
  <c r="L145" i="1"/>
  <c r="T145" i="1" s="1"/>
  <c r="L143" i="1"/>
  <c r="T143" i="1" s="1"/>
  <c r="L141" i="1"/>
  <c r="T141" i="1" s="1"/>
  <c r="L139" i="1"/>
  <c r="T139" i="1" s="1"/>
  <c r="L137" i="1"/>
  <c r="T137" i="1" s="1"/>
  <c r="L135" i="1"/>
  <c r="T135" i="1" s="1"/>
  <c r="L133" i="1"/>
  <c r="T133" i="1" s="1"/>
  <c r="L131" i="1"/>
  <c r="T131" i="1" s="1"/>
  <c r="L129" i="1"/>
  <c r="T129" i="1" s="1"/>
  <c r="L127" i="1"/>
  <c r="T127" i="1" s="1"/>
  <c r="L125" i="1"/>
  <c r="T125" i="1" s="1"/>
  <c r="L123" i="1"/>
  <c r="T123" i="1" s="1"/>
  <c r="L121" i="1"/>
  <c r="T121" i="1" s="1"/>
  <c r="L119" i="1"/>
  <c r="T119" i="1" s="1"/>
  <c r="L117" i="1"/>
  <c r="T117" i="1" s="1"/>
  <c r="L115" i="1"/>
  <c r="T115" i="1" s="1"/>
  <c r="L113" i="1"/>
  <c r="T113" i="1" s="1"/>
  <c r="L111" i="1"/>
  <c r="T111" i="1" s="1"/>
  <c r="L109" i="1"/>
  <c r="T109" i="1" s="1"/>
  <c r="L107" i="1"/>
  <c r="T107" i="1" s="1"/>
  <c r="L105" i="1"/>
  <c r="T105" i="1" s="1"/>
  <c r="L103" i="1"/>
  <c r="T103" i="1" s="1"/>
  <c r="L101" i="1"/>
  <c r="T101" i="1" s="1"/>
  <c r="L99" i="1"/>
  <c r="T99" i="1" s="1"/>
  <c r="L97" i="1"/>
  <c r="T97" i="1" s="1"/>
  <c r="L95" i="1"/>
  <c r="T95" i="1" s="1"/>
  <c r="L93" i="1"/>
  <c r="T93" i="1" s="1"/>
  <c r="L91" i="1"/>
  <c r="T91" i="1" s="1"/>
  <c r="L89" i="1"/>
  <c r="T89" i="1" s="1"/>
  <c r="L87" i="1"/>
  <c r="T87" i="1" s="1"/>
  <c r="L85" i="1"/>
  <c r="T85" i="1" s="1"/>
  <c r="L83" i="1"/>
  <c r="T83" i="1" s="1"/>
  <c r="L81" i="1"/>
  <c r="T81" i="1" s="1"/>
  <c r="L79" i="1"/>
  <c r="T79" i="1" s="1"/>
  <c r="L77" i="1"/>
  <c r="T77" i="1" s="1"/>
  <c r="L75" i="1"/>
  <c r="T75" i="1" s="1"/>
  <c r="L73" i="1"/>
  <c r="T73" i="1" s="1"/>
  <c r="L71" i="1"/>
  <c r="T71" i="1" s="1"/>
  <c r="L69" i="1"/>
  <c r="T69" i="1" s="1"/>
  <c r="L67" i="1"/>
  <c r="T67" i="1" s="1"/>
  <c r="L65" i="1"/>
  <c r="T65" i="1" s="1"/>
  <c r="L63" i="1"/>
  <c r="T63" i="1" s="1"/>
  <c r="L61" i="1"/>
  <c r="T61" i="1" s="1"/>
  <c r="L59" i="1"/>
  <c r="T59" i="1" s="1"/>
  <c r="L57" i="1"/>
  <c r="T57" i="1" s="1"/>
  <c r="L55" i="1"/>
  <c r="T55" i="1" s="1"/>
  <c r="L53" i="1"/>
  <c r="T53" i="1" s="1"/>
  <c r="L51" i="1"/>
  <c r="T51" i="1" s="1"/>
  <c r="L49" i="1"/>
  <c r="T49" i="1" s="1"/>
  <c r="L47" i="1"/>
  <c r="T47" i="1" s="1"/>
  <c r="L45" i="1"/>
  <c r="T45" i="1" s="1"/>
  <c r="L43" i="1"/>
  <c r="T43" i="1" s="1"/>
  <c r="L41" i="1"/>
  <c r="T41" i="1" s="1"/>
  <c r="L39" i="1"/>
  <c r="T39" i="1" s="1"/>
  <c r="L37" i="1"/>
  <c r="T37" i="1" s="1"/>
  <c r="L35" i="1"/>
  <c r="T35" i="1" s="1"/>
  <c r="L33" i="1"/>
  <c r="T33" i="1" s="1"/>
  <c r="L31" i="1"/>
  <c r="T31" i="1" s="1"/>
  <c r="L29" i="1"/>
  <c r="T29" i="1" s="1"/>
  <c r="L27" i="1"/>
  <c r="T27" i="1" s="1"/>
  <c r="L25" i="1"/>
  <c r="T25" i="1" s="1"/>
  <c r="L23" i="1"/>
  <c r="T23" i="1" s="1"/>
  <c r="L21" i="1"/>
  <c r="T21" i="1" s="1"/>
  <c r="L19" i="1"/>
  <c r="T19" i="1" s="1"/>
  <c r="L17" i="1"/>
  <c r="T17" i="1" s="1"/>
  <c r="L15" i="1"/>
  <c r="T15" i="1" s="1"/>
  <c r="L13" i="1"/>
  <c r="T13" i="1" s="1"/>
  <c r="L11" i="1"/>
  <c r="T11" i="1" s="1"/>
  <c r="L9" i="1"/>
  <c r="T9" i="1" s="1"/>
  <c r="L90" i="1"/>
  <c r="T90" i="1" s="1"/>
  <c r="L94" i="1"/>
  <c r="T94" i="1" s="1"/>
  <c r="L98" i="1"/>
  <c r="T98" i="1" s="1"/>
  <c r="L102" i="1"/>
  <c r="T102" i="1" s="1"/>
  <c r="L106" i="1"/>
  <c r="T106" i="1" s="1"/>
  <c r="L110" i="1"/>
  <c r="T110" i="1" s="1"/>
  <c r="L114" i="1"/>
  <c r="T114" i="1" s="1"/>
  <c r="L118" i="1"/>
  <c r="T118" i="1" s="1"/>
  <c r="L122" i="1"/>
  <c r="T122" i="1" s="1"/>
  <c r="L126" i="1"/>
  <c r="T126" i="1" s="1"/>
  <c r="L130" i="1"/>
  <c r="T130" i="1" s="1"/>
  <c r="L134" i="1"/>
  <c r="T134" i="1" s="1"/>
  <c r="L138" i="1"/>
  <c r="T138" i="1" s="1"/>
  <c r="L142" i="1"/>
  <c r="T142" i="1" s="1"/>
  <c r="L146" i="1"/>
  <c r="T146" i="1" s="1"/>
  <c r="L150" i="1"/>
  <c r="T150" i="1" s="1"/>
  <c r="L154" i="1"/>
  <c r="T154" i="1" s="1"/>
  <c r="L158" i="1"/>
  <c r="T158" i="1" s="1"/>
  <c r="L162" i="1"/>
  <c r="T162" i="1" s="1"/>
  <c r="L166" i="1"/>
  <c r="T166" i="1" s="1"/>
  <c r="L170" i="1"/>
  <c r="T170" i="1" s="1"/>
  <c r="L174" i="1"/>
  <c r="T174" i="1" s="1"/>
  <c r="L178" i="1"/>
  <c r="T178" i="1" s="1"/>
  <c r="L182" i="1"/>
  <c r="T182" i="1" s="1"/>
  <c r="L186" i="1"/>
  <c r="T186" i="1" s="1"/>
  <c r="L190" i="1"/>
  <c r="T190" i="1" s="1"/>
  <c r="L194" i="1"/>
  <c r="T194" i="1" s="1"/>
  <c r="L198" i="1"/>
  <c r="T198" i="1" s="1"/>
  <c r="L202" i="1"/>
  <c r="T202" i="1" s="1"/>
  <c r="L206" i="1"/>
  <c r="T206" i="1" s="1"/>
  <c r="L210" i="1"/>
  <c r="T210" i="1" s="1"/>
  <c r="L214" i="1"/>
  <c r="T214" i="1" s="1"/>
  <c r="L216" i="1"/>
  <c r="T216" i="1" s="1"/>
  <c r="L218" i="1"/>
  <c r="T218" i="1" s="1"/>
  <c r="L220" i="1"/>
  <c r="T220" i="1" s="1"/>
  <c r="L222" i="1"/>
  <c r="T222" i="1" s="1"/>
  <c r="L224" i="1"/>
  <c r="T224" i="1" s="1"/>
  <c r="L226" i="1"/>
  <c r="T226" i="1" s="1"/>
  <c r="L228" i="1"/>
  <c r="T228" i="1" s="1"/>
  <c r="L230" i="1"/>
  <c r="T230" i="1" s="1"/>
  <c r="L232" i="1"/>
  <c r="T232" i="1" s="1"/>
  <c r="L234" i="1"/>
  <c r="T234" i="1" s="1"/>
  <c r="L236" i="1"/>
  <c r="T236" i="1" s="1"/>
  <c r="L238" i="1"/>
  <c r="T238" i="1" s="1"/>
  <c r="L240" i="1"/>
  <c r="T240" i="1" s="1"/>
  <c r="L242" i="1"/>
  <c r="T242" i="1" s="1"/>
  <c r="L244" i="1"/>
  <c r="T244" i="1" s="1"/>
  <c r="L246" i="1"/>
  <c r="T246" i="1" s="1"/>
  <c r="L248" i="1"/>
  <c r="T248" i="1" s="1"/>
  <c r="L250" i="1"/>
  <c r="T250" i="1" s="1"/>
  <c r="L252" i="1"/>
  <c r="T252" i="1" s="1"/>
  <c r="L254" i="1"/>
  <c r="T254" i="1" s="1"/>
  <c r="L256" i="1"/>
  <c r="T256" i="1" s="1"/>
  <c r="L258" i="1"/>
  <c r="T258" i="1" s="1"/>
  <c r="L260" i="1"/>
  <c r="T260" i="1" s="1"/>
  <c r="L262" i="1"/>
  <c r="T262" i="1" s="1"/>
  <c r="L264" i="1"/>
  <c r="T264" i="1" s="1"/>
  <c r="L266" i="1"/>
  <c r="T266" i="1" s="1"/>
  <c r="L268" i="1"/>
  <c r="T268" i="1" s="1"/>
  <c r="L270" i="1"/>
  <c r="T270" i="1" s="1"/>
  <c r="L272" i="1"/>
  <c r="T272" i="1" s="1"/>
  <c r="L274" i="1"/>
  <c r="T274" i="1" s="1"/>
  <c r="L276" i="1"/>
  <c r="T276" i="1" s="1"/>
  <c r="L278" i="1"/>
  <c r="T278" i="1" s="1"/>
  <c r="L280" i="1"/>
  <c r="T280" i="1" s="1"/>
  <c r="L282" i="1"/>
  <c r="T282" i="1" s="1"/>
  <c r="L284" i="1"/>
  <c r="T284" i="1" s="1"/>
  <c r="L286" i="1"/>
  <c r="T286" i="1" s="1"/>
  <c r="L288" i="1"/>
  <c r="T288" i="1" s="1"/>
  <c r="L290" i="1"/>
  <c r="T290" i="1" s="1"/>
  <c r="L292" i="1"/>
  <c r="T292" i="1" s="1"/>
  <c r="L294" i="1"/>
  <c r="T294" i="1" s="1"/>
  <c r="L296" i="1"/>
  <c r="T296" i="1" s="1"/>
  <c r="L298" i="1"/>
  <c r="T298" i="1" s="1"/>
  <c r="L300" i="1"/>
  <c r="T300" i="1" s="1"/>
  <c r="L302" i="1"/>
  <c r="T302" i="1" s="1"/>
  <c r="L304" i="1"/>
  <c r="T304" i="1" s="1"/>
  <c r="L306" i="1"/>
  <c r="T306" i="1" s="1"/>
  <c r="L308" i="1"/>
  <c r="T308" i="1" s="1"/>
  <c r="L310" i="1"/>
  <c r="T310" i="1" s="1"/>
  <c r="L312" i="1"/>
  <c r="T312" i="1" s="1"/>
  <c r="L314" i="1"/>
  <c r="T314" i="1" s="1"/>
  <c r="L316" i="1"/>
  <c r="T316" i="1" s="1"/>
  <c r="L318" i="1"/>
  <c r="T318" i="1" s="1"/>
  <c r="L320" i="1"/>
  <c r="T320" i="1" s="1"/>
  <c r="L322" i="1"/>
  <c r="T322" i="1" s="1"/>
  <c r="L324" i="1"/>
  <c r="T324" i="1" s="1"/>
  <c r="L326" i="1"/>
  <c r="T326" i="1" s="1"/>
  <c r="L328" i="1"/>
  <c r="T328" i="1" s="1"/>
  <c r="L330" i="1"/>
  <c r="T330" i="1" s="1"/>
  <c r="L332" i="1"/>
  <c r="T332" i="1" s="1"/>
  <c r="L334" i="1"/>
  <c r="T334" i="1" s="1"/>
  <c r="L336" i="1"/>
  <c r="T336" i="1" s="1"/>
  <c r="L338" i="1"/>
  <c r="T338" i="1" s="1"/>
  <c r="L340" i="1"/>
  <c r="T340" i="1" s="1"/>
  <c r="L342" i="1"/>
  <c r="T342" i="1" s="1"/>
  <c r="L344" i="1"/>
  <c r="T344" i="1" s="1"/>
  <c r="L346" i="1"/>
  <c r="T346" i="1" s="1"/>
  <c r="L348" i="1"/>
  <c r="T348" i="1" s="1"/>
  <c r="L350" i="1"/>
  <c r="T350" i="1" s="1"/>
  <c r="L352" i="1"/>
  <c r="T352" i="1" s="1"/>
  <c r="L354" i="1"/>
  <c r="T354" i="1" s="1"/>
  <c r="L356" i="1"/>
  <c r="T356" i="1" s="1"/>
  <c r="L358" i="1"/>
  <c r="T358" i="1" s="1"/>
  <c r="L360" i="1"/>
  <c r="T360" i="1" s="1"/>
  <c r="L362" i="1"/>
  <c r="T362" i="1" s="1"/>
  <c r="L364" i="1"/>
  <c r="T364" i="1" s="1"/>
  <c r="L366" i="1"/>
  <c r="T366" i="1" s="1"/>
  <c r="L368" i="1"/>
  <c r="T368" i="1" s="1"/>
  <c r="L370" i="1"/>
  <c r="T370" i="1" s="1"/>
  <c r="L372" i="1"/>
  <c r="T372" i="1" s="1"/>
  <c r="L374" i="1"/>
  <c r="T374" i="1" s="1"/>
  <c r="L376" i="1"/>
  <c r="T376" i="1" s="1"/>
  <c r="L378" i="1"/>
  <c r="T378" i="1" s="1"/>
  <c r="L380" i="1"/>
  <c r="T380" i="1" s="1"/>
  <c r="L382" i="1"/>
  <c r="T382" i="1" s="1"/>
  <c r="L384" i="1"/>
  <c r="T384" i="1" s="1"/>
  <c r="L386" i="1"/>
  <c r="T386" i="1" s="1"/>
  <c r="L388" i="1"/>
  <c r="T388" i="1" s="1"/>
  <c r="L390" i="1"/>
  <c r="T390" i="1" s="1"/>
  <c r="L392" i="1"/>
  <c r="T392" i="1" s="1"/>
  <c r="L394" i="1"/>
  <c r="T394" i="1" s="1"/>
  <c r="L396" i="1"/>
  <c r="T396" i="1" s="1"/>
  <c r="L398" i="1"/>
  <c r="T398" i="1" s="1"/>
  <c r="L400" i="1"/>
  <c r="T400" i="1" s="1"/>
  <c r="L402" i="1"/>
  <c r="T402" i="1" s="1"/>
  <c r="L404" i="1"/>
  <c r="T404" i="1" s="1"/>
  <c r="L406" i="1"/>
  <c r="T406" i="1" s="1"/>
  <c r="L408" i="1"/>
  <c r="T408" i="1" s="1"/>
  <c r="L410" i="1"/>
  <c r="T410" i="1" s="1"/>
  <c r="L412" i="1"/>
  <c r="T412" i="1" s="1"/>
  <c r="L414" i="1"/>
  <c r="T414" i="1" s="1"/>
  <c r="L416" i="1"/>
  <c r="T416" i="1" s="1"/>
  <c r="L418" i="1"/>
  <c r="T418" i="1" s="1"/>
  <c r="L420" i="1"/>
  <c r="T420" i="1" s="1"/>
  <c r="L422" i="1"/>
  <c r="T422" i="1" s="1"/>
  <c r="L424" i="1"/>
  <c r="T424" i="1" s="1"/>
  <c r="L426" i="1"/>
  <c r="T426" i="1" s="1"/>
  <c r="L428" i="1"/>
  <c r="T428" i="1" s="1"/>
  <c r="L430" i="1"/>
  <c r="T430" i="1" s="1"/>
  <c r="L432" i="1"/>
  <c r="T432" i="1" s="1"/>
  <c r="L434" i="1"/>
  <c r="T434" i="1" s="1"/>
  <c r="L436" i="1"/>
  <c r="T436" i="1" s="1"/>
  <c r="L438" i="1"/>
  <c r="T438" i="1" s="1"/>
  <c r="L440" i="1"/>
  <c r="T440" i="1" s="1"/>
  <c r="L442" i="1"/>
  <c r="T442" i="1" s="1"/>
  <c r="L444" i="1"/>
  <c r="T444" i="1" s="1"/>
  <c r="L446" i="1"/>
  <c r="T446" i="1" s="1"/>
  <c r="L448" i="1"/>
  <c r="T448" i="1" s="1"/>
  <c r="L450" i="1"/>
  <c r="T450" i="1" s="1"/>
  <c r="L452" i="1"/>
  <c r="T452" i="1" s="1"/>
  <c r="L454" i="1"/>
  <c r="T454" i="1" s="1"/>
  <c r="L456" i="1"/>
  <c r="T456" i="1" s="1"/>
  <c r="L458" i="1"/>
  <c r="T458" i="1" s="1"/>
  <c r="L460" i="1"/>
  <c r="T460" i="1" s="1"/>
  <c r="L462" i="1"/>
  <c r="T462" i="1" s="1"/>
  <c r="L464" i="1"/>
  <c r="T464" i="1" s="1"/>
  <c r="L466" i="1"/>
  <c r="T466" i="1" s="1"/>
  <c r="L468" i="1"/>
  <c r="T468" i="1" s="1"/>
  <c r="L470" i="1"/>
  <c r="T470" i="1" s="1"/>
  <c r="L472" i="1"/>
  <c r="T472" i="1" s="1"/>
  <c r="L474" i="1"/>
  <c r="T474" i="1" s="1"/>
  <c r="L476" i="1"/>
  <c r="T476" i="1" s="1"/>
  <c r="L478" i="1"/>
  <c r="T478" i="1" s="1"/>
  <c r="L480" i="1"/>
  <c r="T480" i="1" s="1"/>
  <c r="L482" i="1"/>
  <c r="T482" i="1" s="1"/>
  <c r="L484" i="1"/>
  <c r="T484" i="1" s="1"/>
  <c r="L486" i="1"/>
  <c r="T486" i="1" s="1"/>
  <c r="L488" i="1"/>
  <c r="T488" i="1" s="1"/>
  <c r="L490" i="1"/>
  <c r="T490" i="1" s="1"/>
  <c r="L492" i="1"/>
  <c r="T492" i="1" s="1"/>
  <c r="L494" i="1"/>
  <c r="T494" i="1" s="1"/>
  <c r="L496" i="1"/>
  <c r="T496" i="1" s="1"/>
  <c r="L498" i="1"/>
  <c r="T498" i="1" s="1"/>
  <c r="L500" i="1"/>
  <c r="T500" i="1" s="1"/>
  <c r="L502" i="1"/>
  <c r="T502" i="1" s="1"/>
  <c r="L504" i="1"/>
  <c r="T504" i="1" s="1"/>
  <c r="L506" i="1"/>
  <c r="T506" i="1" s="1"/>
  <c r="L508" i="1"/>
  <c r="T508" i="1" s="1"/>
  <c r="L510" i="1"/>
  <c r="T510" i="1" s="1"/>
  <c r="L512" i="1"/>
  <c r="T512" i="1" s="1"/>
  <c r="L514" i="1"/>
  <c r="T514" i="1" s="1"/>
  <c r="L516" i="1"/>
  <c r="T516" i="1" s="1"/>
  <c r="L518" i="1"/>
  <c r="T518" i="1" s="1"/>
  <c r="L520" i="1"/>
  <c r="T520" i="1" s="1"/>
  <c r="L522" i="1"/>
  <c r="T522" i="1" s="1"/>
  <c r="L524" i="1"/>
  <c r="T524" i="1" s="1"/>
  <c r="L526" i="1"/>
  <c r="T526" i="1" s="1"/>
  <c r="L528" i="1"/>
  <c r="T528" i="1" s="1"/>
  <c r="L530" i="1"/>
  <c r="T530" i="1" s="1"/>
  <c r="L532" i="1"/>
  <c r="T532" i="1" s="1"/>
  <c r="L534" i="1"/>
  <c r="T534" i="1" s="1"/>
  <c r="L536" i="1"/>
  <c r="T536" i="1" s="1"/>
  <c r="L538" i="1"/>
  <c r="T538" i="1" s="1"/>
  <c r="L540" i="1"/>
  <c r="T540" i="1" s="1"/>
  <c r="L542" i="1"/>
  <c r="T542" i="1" s="1"/>
  <c r="L544" i="1"/>
  <c r="T544" i="1" s="1"/>
  <c r="L546" i="1"/>
  <c r="T546" i="1" s="1"/>
  <c r="L548" i="1"/>
  <c r="T548" i="1" s="1"/>
  <c r="L550" i="1"/>
  <c r="T550" i="1" s="1"/>
  <c r="L552" i="1"/>
  <c r="T552" i="1" s="1"/>
  <c r="L554" i="1"/>
  <c r="T554" i="1" s="1"/>
  <c r="L556" i="1"/>
  <c r="T556" i="1" s="1"/>
  <c r="L558" i="1"/>
  <c r="T558" i="1" s="1"/>
  <c r="L560" i="1"/>
  <c r="T560" i="1" s="1"/>
  <c r="L562" i="1"/>
  <c r="T562" i="1" s="1"/>
  <c r="L564" i="1"/>
  <c r="T564" i="1" s="1"/>
  <c r="L566" i="1"/>
  <c r="T566" i="1" s="1"/>
  <c r="L568" i="1"/>
  <c r="T568" i="1" s="1"/>
  <c r="L570" i="1"/>
  <c r="T570" i="1" s="1"/>
  <c r="L572" i="1"/>
  <c r="T572" i="1" s="1"/>
  <c r="L574" i="1"/>
  <c r="T574" i="1" s="1"/>
  <c r="L576" i="1"/>
  <c r="T576" i="1" s="1"/>
  <c r="L578" i="1"/>
  <c r="T578" i="1" s="1"/>
  <c r="L580" i="1"/>
  <c r="T580" i="1" s="1"/>
  <c r="L582" i="1"/>
  <c r="T582" i="1" s="1"/>
  <c r="L584" i="1"/>
  <c r="T584" i="1" s="1"/>
  <c r="L586" i="1"/>
  <c r="T586" i="1" s="1"/>
  <c r="L588" i="1"/>
  <c r="T588" i="1" s="1"/>
  <c r="L590" i="1"/>
  <c r="T590" i="1" s="1"/>
  <c r="L592" i="1"/>
  <c r="T592" i="1" s="1"/>
  <c r="L594" i="1"/>
  <c r="T594" i="1" s="1"/>
  <c r="L596" i="1"/>
  <c r="T596" i="1" s="1"/>
  <c r="L598" i="1"/>
  <c r="T598" i="1" s="1"/>
  <c r="L600" i="1"/>
  <c r="T600" i="1" s="1"/>
  <c r="L602" i="1"/>
  <c r="T602" i="1" s="1"/>
  <c r="L604" i="1"/>
  <c r="T604" i="1" s="1"/>
  <c r="L606" i="1"/>
  <c r="T606" i="1" s="1"/>
  <c r="L608" i="1"/>
  <c r="T608" i="1" s="1"/>
  <c r="L610" i="1"/>
  <c r="T610" i="1" s="1"/>
  <c r="L612" i="1"/>
  <c r="T612" i="1" s="1"/>
  <c r="L614" i="1"/>
  <c r="T614" i="1" s="1"/>
  <c r="L616" i="1"/>
  <c r="T616" i="1" s="1"/>
  <c r="L618" i="1"/>
  <c r="T618" i="1" s="1"/>
  <c r="L620" i="1"/>
  <c r="T620" i="1" s="1"/>
  <c r="L622" i="1"/>
  <c r="T622" i="1" s="1"/>
  <c r="L624" i="1"/>
  <c r="T624" i="1" s="1"/>
  <c r="L626" i="1"/>
  <c r="T626" i="1" s="1"/>
  <c r="L628" i="1"/>
  <c r="T628" i="1" s="1"/>
  <c r="L630" i="1"/>
  <c r="T630" i="1" s="1"/>
  <c r="L632" i="1"/>
  <c r="T632" i="1" s="1"/>
  <c r="L634" i="1"/>
  <c r="T634" i="1" s="1"/>
  <c r="L636" i="1"/>
  <c r="T636" i="1" s="1"/>
  <c r="L638" i="1"/>
  <c r="T638" i="1" s="1"/>
  <c r="L640" i="1"/>
  <c r="T640" i="1" s="1"/>
  <c r="L642" i="1"/>
  <c r="T642" i="1" s="1"/>
  <c r="L644" i="1"/>
  <c r="T644" i="1" s="1"/>
  <c r="L646" i="1"/>
  <c r="T646" i="1" s="1"/>
  <c r="L648" i="1"/>
  <c r="T648" i="1" s="1"/>
  <c r="L650" i="1"/>
  <c r="T650" i="1" s="1"/>
  <c r="L652" i="1"/>
  <c r="T652" i="1" s="1"/>
  <c r="L654" i="1"/>
  <c r="T654" i="1" s="1"/>
  <c r="L656" i="1"/>
  <c r="T656" i="1" s="1"/>
  <c r="L658" i="1"/>
  <c r="T658" i="1" s="1"/>
  <c r="L660" i="1"/>
  <c r="T660" i="1" s="1"/>
  <c r="L662" i="1"/>
  <c r="T662" i="1" s="1"/>
  <c r="L664" i="1"/>
  <c r="T664" i="1" s="1"/>
  <c r="L666" i="1"/>
  <c r="T666" i="1" s="1"/>
  <c r="L668" i="1"/>
  <c r="T668" i="1" s="1"/>
  <c r="L670" i="1"/>
  <c r="T670" i="1" s="1"/>
  <c r="L672" i="1"/>
  <c r="T672" i="1" s="1"/>
  <c r="L674" i="1"/>
  <c r="T674" i="1" s="1"/>
  <c r="L676" i="1"/>
  <c r="T676" i="1" s="1"/>
  <c r="L678" i="1"/>
  <c r="T678" i="1" s="1"/>
  <c r="L680" i="1"/>
  <c r="T680" i="1" s="1"/>
  <c r="L682" i="1"/>
  <c r="T682" i="1" s="1"/>
  <c r="L684" i="1"/>
  <c r="T684" i="1" s="1"/>
  <c r="L686" i="1"/>
  <c r="T686" i="1" s="1"/>
  <c r="L688" i="1"/>
  <c r="T688" i="1" s="1"/>
  <c r="L690" i="1"/>
  <c r="T690" i="1" s="1"/>
  <c r="L692" i="1"/>
  <c r="T692" i="1" s="1"/>
  <c r="L694" i="1"/>
  <c r="T694" i="1" s="1"/>
  <c r="L696" i="1"/>
  <c r="T696" i="1" s="1"/>
  <c r="L698" i="1"/>
  <c r="T698" i="1" s="1"/>
  <c r="L700" i="1"/>
  <c r="T700" i="1" s="1"/>
  <c r="L702" i="1"/>
  <c r="T702" i="1" s="1"/>
  <c r="L704" i="1"/>
  <c r="T704" i="1" s="1"/>
  <c r="L706" i="1"/>
  <c r="T706" i="1" s="1"/>
  <c r="L708" i="1"/>
  <c r="T708" i="1" s="1"/>
  <c r="L710" i="1"/>
  <c r="T710" i="1" s="1"/>
  <c r="L712" i="1"/>
  <c r="T712" i="1" s="1"/>
  <c r="L714" i="1"/>
  <c r="T714" i="1" s="1"/>
  <c r="L716" i="1"/>
  <c r="T716" i="1" s="1"/>
  <c r="L718" i="1"/>
  <c r="T718" i="1" s="1"/>
  <c r="L720" i="1"/>
  <c r="T720" i="1" s="1"/>
  <c r="L722" i="1"/>
  <c r="T722" i="1" s="1"/>
  <c r="L724" i="1"/>
  <c r="T724" i="1" s="1"/>
  <c r="L726" i="1"/>
  <c r="T726" i="1" s="1"/>
  <c r="L728" i="1"/>
  <c r="T728" i="1" s="1"/>
  <c r="L730" i="1"/>
  <c r="T730" i="1" s="1"/>
  <c r="L732" i="1"/>
  <c r="T732" i="1" s="1"/>
  <c r="L734" i="1"/>
  <c r="T734" i="1" s="1"/>
  <c r="L736" i="1"/>
  <c r="T736" i="1" s="1"/>
  <c r="L738" i="1"/>
  <c r="T738" i="1" s="1"/>
  <c r="L740" i="1"/>
  <c r="T740" i="1" s="1"/>
  <c r="L742" i="1"/>
  <c r="T742" i="1" s="1"/>
  <c r="L744" i="1"/>
  <c r="T744" i="1" s="1"/>
  <c r="L746" i="1"/>
  <c r="T746" i="1" s="1"/>
  <c r="L748" i="1"/>
  <c r="T748" i="1" s="1"/>
  <c r="L750" i="1"/>
  <c r="T750" i="1" s="1"/>
  <c r="L752" i="1"/>
  <c r="T752" i="1" s="1"/>
  <c r="L754" i="1"/>
  <c r="T754" i="1" s="1"/>
  <c r="L756" i="1"/>
  <c r="T756" i="1" s="1"/>
  <c r="L758" i="1"/>
  <c r="T758" i="1" s="1"/>
  <c r="L760" i="1"/>
  <c r="T760" i="1" s="1"/>
  <c r="L762" i="1"/>
  <c r="T762" i="1" s="1"/>
  <c r="L764" i="1"/>
  <c r="T764" i="1" s="1"/>
  <c r="L766" i="1"/>
  <c r="T766" i="1" s="1"/>
  <c r="L768" i="1"/>
  <c r="T768" i="1" s="1"/>
  <c r="L770" i="1"/>
  <c r="T770" i="1" s="1"/>
  <c r="L772" i="1"/>
  <c r="T772" i="1" s="1"/>
  <c r="L774" i="1"/>
  <c r="T774" i="1" s="1"/>
  <c r="L776" i="1"/>
  <c r="T776" i="1" s="1"/>
  <c r="L778" i="1"/>
  <c r="T778" i="1" s="1"/>
  <c r="L780" i="1"/>
  <c r="T780" i="1" s="1"/>
  <c r="L782" i="1"/>
  <c r="T782" i="1" s="1"/>
  <c r="L784" i="1"/>
  <c r="T784" i="1" s="1"/>
  <c r="L786" i="1"/>
  <c r="T786" i="1" s="1"/>
  <c r="L788" i="1"/>
  <c r="T788" i="1" s="1"/>
  <c r="L790" i="1"/>
  <c r="T790" i="1" s="1"/>
  <c r="L792" i="1"/>
  <c r="T792" i="1" s="1"/>
  <c r="L794" i="1"/>
  <c r="T794" i="1" s="1"/>
  <c r="L796" i="1"/>
  <c r="T796" i="1" s="1"/>
  <c r="L798" i="1"/>
  <c r="T798" i="1" s="1"/>
  <c r="L800" i="1"/>
  <c r="T800" i="1" s="1"/>
  <c r="L802" i="1"/>
  <c r="T802" i="1" s="1"/>
  <c r="L804" i="1"/>
  <c r="T804" i="1" s="1"/>
  <c r="L806" i="1"/>
  <c r="T806" i="1" s="1"/>
  <c r="L808" i="1"/>
  <c r="T808" i="1" s="1"/>
  <c r="L810" i="1"/>
  <c r="T810" i="1" s="1"/>
  <c r="L812" i="1"/>
  <c r="T812" i="1" s="1"/>
  <c r="L814" i="1"/>
  <c r="T814" i="1" s="1"/>
  <c r="L816" i="1"/>
  <c r="T816" i="1" s="1"/>
  <c r="L818" i="1"/>
  <c r="T818" i="1" s="1"/>
  <c r="L820" i="1"/>
  <c r="T820" i="1" s="1"/>
  <c r="L822" i="1"/>
  <c r="T822" i="1" s="1"/>
  <c r="L824" i="1"/>
  <c r="T824" i="1" s="1"/>
  <c r="L826" i="1"/>
  <c r="T826" i="1" s="1"/>
  <c r="L828" i="1"/>
  <c r="T828" i="1" s="1"/>
  <c r="L830" i="1"/>
  <c r="T830" i="1" s="1"/>
  <c r="L832" i="1"/>
  <c r="T832" i="1" s="1"/>
  <c r="L834" i="1"/>
  <c r="T834" i="1" s="1"/>
  <c r="L836" i="1"/>
  <c r="T836" i="1" s="1"/>
  <c r="L838" i="1"/>
  <c r="T838" i="1" s="1"/>
  <c r="L840" i="1"/>
  <c r="T840" i="1" s="1"/>
  <c r="L842" i="1"/>
  <c r="T842" i="1" s="1"/>
  <c r="L844" i="1"/>
  <c r="T844" i="1" s="1"/>
  <c r="L846" i="1"/>
  <c r="T846" i="1" s="1"/>
  <c r="L848" i="1"/>
  <c r="T848" i="1" s="1"/>
  <c r="L850" i="1"/>
  <c r="T850" i="1" s="1"/>
  <c r="L852" i="1"/>
  <c r="T852" i="1" s="1"/>
  <c r="L854" i="1"/>
  <c r="T854" i="1" s="1"/>
  <c r="L856" i="1"/>
  <c r="T856" i="1" s="1"/>
  <c r="L858" i="1"/>
  <c r="T858" i="1" s="1"/>
  <c r="L860" i="1"/>
  <c r="T860" i="1" s="1"/>
  <c r="L862" i="1"/>
  <c r="T862" i="1" s="1"/>
  <c r="L864" i="1"/>
  <c r="T864" i="1" s="1"/>
  <c r="L866" i="1"/>
  <c r="T866" i="1" s="1"/>
  <c r="L868" i="1"/>
  <c r="T868" i="1" s="1"/>
  <c r="L870" i="1"/>
  <c r="T870" i="1" s="1"/>
  <c r="L872" i="1"/>
  <c r="T872" i="1" s="1"/>
  <c r="L874" i="1"/>
  <c r="T874" i="1" s="1"/>
  <c r="L876" i="1"/>
  <c r="T876" i="1" s="1"/>
  <c r="L878" i="1"/>
  <c r="T878" i="1" s="1"/>
  <c r="L880" i="1"/>
  <c r="T880" i="1" s="1"/>
  <c r="L882" i="1"/>
  <c r="T882" i="1" s="1"/>
  <c r="L884" i="1"/>
  <c r="T884" i="1" s="1"/>
  <c r="L886" i="1"/>
  <c r="T886" i="1" s="1"/>
  <c r="L888" i="1"/>
  <c r="T888" i="1" s="1"/>
  <c r="L890" i="1"/>
  <c r="T890" i="1" s="1"/>
  <c r="L892" i="1"/>
  <c r="T892" i="1" s="1"/>
  <c r="L894" i="1"/>
  <c r="T894" i="1" s="1"/>
  <c r="L896" i="1"/>
  <c r="T896" i="1" s="1"/>
  <c r="L898" i="1"/>
  <c r="T898" i="1" s="1"/>
  <c r="L900" i="1"/>
  <c r="T900" i="1" s="1"/>
  <c r="L902" i="1"/>
  <c r="T902" i="1" s="1"/>
  <c r="L904" i="1"/>
  <c r="T904" i="1" s="1"/>
  <c r="L906" i="1"/>
  <c r="T906" i="1" s="1"/>
  <c r="L908" i="1"/>
  <c r="T908" i="1" s="1"/>
  <c r="L910" i="1"/>
  <c r="T910" i="1" s="1"/>
  <c r="L912" i="1"/>
  <c r="T912" i="1" s="1"/>
  <c r="L914" i="1"/>
  <c r="T914" i="1" s="1"/>
  <c r="L916" i="1"/>
  <c r="T916" i="1" s="1"/>
  <c r="L918" i="1"/>
  <c r="T918" i="1" s="1"/>
  <c r="L920" i="1"/>
  <c r="T920" i="1" s="1"/>
  <c r="L922" i="1"/>
  <c r="T922" i="1" s="1"/>
  <c r="L924" i="1"/>
  <c r="T924" i="1" s="1"/>
  <c r="L926" i="1"/>
  <c r="T926" i="1" s="1"/>
  <c r="L928" i="1"/>
  <c r="T928" i="1" s="1"/>
  <c r="L930" i="1"/>
  <c r="T930" i="1" s="1"/>
  <c r="L932" i="1"/>
  <c r="T932" i="1" s="1"/>
  <c r="L934" i="1"/>
  <c r="T934" i="1" s="1"/>
  <c r="L936" i="1"/>
  <c r="T936" i="1" s="1"/>
  <c r="L938" i="1"/>
  <c r="T938" i="1" s="1"/>
  <c r="L940" i="1"/>
  <c r="T940" i="1" s="1"/>
  <c r="L942" i="1"/>
  <c r="T942" i="1" s="1"/>
  <c r="L944" i="1"/>
  <c r="T944" i="1" s="1"/>
  <c r="L946" i="1"/>
  <c r="T946" i="1" s="1"/>
  <c r="L948" i="1"/>
  <c r="T948" i="1" s="1"/>
  <c r="L950" i="1"/>
  <c r="T950" i="1" s="1"/>
  <c r="L952" i="1"/>
  <c r="T952" i="1" s="1"/>
  <c r="L954" i="1"/>
  <c r="T954" i="1" s="1"/>
  <c r="L956" i="1"/>
  <c r="T956" i="1" s="1"/>
  <c r="L958" i="1"/>
  <c r="T958" i="1" s="1"/>
  <c r="L960" i="1"/>
  <c r="T960" i="1" s="1"/>
  <c r="L962" i="1"/>
  <c r="T962" i="1" s="1"/>
  <c r="L964" i="1"/>
  <c r="T964" i="1" s="1"/>
  <c r="L966" i="1"/>
  <c r="T966" i="1" s="1"/>
  <c r="L968" i="1"/>
  <c r="T968" i="1" s="1"/>
  <c r="L970" i="1"/>
  <c r="T970" i="1" s="1"/>
  <c r="L972" i="1"/>
  <c r="T972" i="1" s="1"/>
  <c r="L974" i="1"/>
  <c r="T974" i="1" s="1"/>
  <c r="L976" i="1"/>
  <c r="T976" i="1" s="1"/>
  <c r="L978" i="1"/>
  <c r="T978" i="1" s="1"/>
  <c r="L980" i="1"/>
  <c r="T980" i="1" s="1"/>
  <c r="L88" i="1"/>
  <c r="T88" i="1" s="1"/>
  <c r="L96" i="1"/>
  <c r="T96" i="1" s="1"/>
  <c r="L104" i="1"/>
  <c r="T104" i="1" s="1"/>
  <c r="L112" i="1"/>
  <c r="T112" i="1" s="1"/>
  <c r="L120" i="1"/>
  <c r="T120" i="1" s="1"/>
  <c r="L128" i="1"/>
  <c r="T128" i="1" s="1"/>
  <c r="L136" i="1"/>
  <c r="T136" i="1" s="1"/>
  <c r="L144" i="1"/>
  <c r="T144" i="1" s="1"/>
  <c r="L152" i="1"/>
  <c r="T152" i="1" s="1"/>
  <c r="L160" i="1"/>
  <c r="T160" i="1" s="1"/>
  <c r="L168" i="1"/>
  <c r="T168" i="1" s="1"/>
  <c r="L176" i="1"/>
  <c r="T176" i="1" s="1"/>
  <c r="L184" i="1"/>
  <c r="T184" i="1" s="1"/>
  <c r="L192" i="1"/>
  <c r="T192" i="1" s="1"/>
  <c r="L200" i="1"/>
  <c r="T200" i="1" s="1"/>
  <c r="L208" i="1"/>
  <c r="T208" i="1" s="1"/>
  <c r="L982" i="1"/>
  <c r="T982" i="1" s="1"/>
  <c r="L984" i="1"/>
  <c r="T984" i="1" s="1"/>
  <c r="L986" i="1"/>
  <c r="T986" i="1" s="1"/>
  <c r="L988" i="1"/>
  <c r="T988" i="1" s="1"/>
  <c r="L990" i="1"/>
  <c r="T990" i="1" s="1"/>
  <c r="L992" i="1"/>
  <c r="T992" i="1" s="1"/>
  <c r="L994" i="1"/>
  <c r="T994" i="1" s="1"/>
  <c r="L996" i="1"/>
  <c r="T996" i="1" s="1"/>
  <c r="L998" i="1"/>
  <c r="T998" i="1" s="1"/>
  <c r="L1000" i="1"/>
  <c r="T1000" i="1" s="1"/>
  <c r="L1002" i="1"/>
  <c r="T1002" i="1" s="1"/>
  <c r="L1004" i="1"/>
  <c r="T1004" i="1" s="1"/>
  <c r="L1006" i="1"/>
  <c r="T1006" i="1" s="1"/>
  <c r="L1008" i="1"/>
  <c r="T1008" i="1" s="1"/>
  <c r="L1010" i="1"/>
  <c r="T1010" i="1" s="1"/>
  <c r="L1012" i="1"/>
  <c r="T1012" i="1" s="1"/>
  <c r="L1014" i="1"/>
  <c r="T1014" i="1" s="1"/>
  <c r="L1016" i="1"/>
  <c r="T1016" i="1" s="1"/>
  <c r="L1018" i="1"/>
  <c r="T1018" i="1" s="1"/>
  <c r="L1020" i="1"/>
  <c r="T1020" i="1" s="1"/>
  <c r="L1022" i="1"/>
  <c r="T1022" i="1" s="1"/>
  <c r="L1024" i="1"/>
  <c r="T1024" i="1" s="1"/>
  <c r="L1026" i="1"/>
  <c r="T1026" i="1" s="1"/>
  <c r="L1028" i="1"/>
  <c r="T1028" i="1" s="1"/>
  <c r="L1030" i="1"/>
  <c r="T1030" i="1" s="1"/>
  <c r="L1032" i="1"/>
  <c r="T1032" i="1" s="1"/>
  <c r="L1034" i="1"/>
  <c r="T1034" i="1" s="1"/>
  <c r="L1036" i="1"/>
  <c r="T1036" i="1" s="1"/>
  <c r="L1038" i="1"/>
  <c r="T1038" i="1" s="1"/>
  <c r="L1040" i="1"/>
  <c r="T1040" i="1" s="1"/>
  <c r="L1042" i="1"/>
  <c r="T1042" i="1" s="1"/>
  <c r="L1044" i="1"/>
  <c r="T1044" i="1" s="1"/>
  <c r="L1046" i="1"/>
  <c r="T1046" i="1" s="1"/>
  <c r="L1048" i="1"/>
  <c r="T1048" i="1" s="1"/>
  <c r="L1050" i="1"/>
  <c r="T1050" i="1" s="1"/>
  <c r="L1052" i="1"/>
  <c r="T1052" i="1" s="1"/>
  <c r="L1054" i="1"/>
  <c r="T1054" i="1" s="1"/>
  <c r="L1056" i="1"/>
  <c r="T1056" i="1" s="1"/>
  <c r="L1058" i="1"/>
  <c r="T1058" i="1" s="1"/>
  <c r="L1060" i="1"/>
  <c r="T1060" i="1" s="1"/>
  <c r="L1062" i="1"/>
  <c r="T1062" i="1" s="1"/>
  <c r="L1064" i="1"/>
  <c r="T1064" i="1" s="1"/>
  <c r="L1066" i="1"/>
  <c r="T1066" i="1" s="1"/>
  <c r="L1068" i="1"/>
  <c r="T1068" i="1" s="1"/>
  <c r="L1070" i="1"/>
  <c r="T1070" i="1" s="1"/>
  <c r="L1072" i="1"/>
  <c r="T1072" i="1" s="1"/>
  <c r="L1074" i="1"/>
  <c r="T1074" i="1" s="1"/>
  <c r="L1076" i="1"/>
  <c r="T1076" i="1" s="1"/>
  <c r="L1078" i="1"/>
  <c r="T1078" i="1" s="1"/>
  <c r="L1080" i="1"/>
  <c r="T1080" i="1" s="1"/>
  <c r="L1082" i="1"/>
  <c r="T1082" i="1" s="1"/>
  <c r="L1084" i="1"/>
  <c r="T1084" i="1" s="1"/>
  <c r="L1086" i="1"/>
  <c r="T1086" i="1" s="1"/>
  <c r="L1088" i="1"/>
  <c r="T1088" i="1" s="1"/>
  <c r="L1090" i="1"/>
  <c r="T1090" i="1" s="1"/>
  <c r="L1092" i="1"/>
  <c r="T1092" i="1" s="1"/>
  <c r="L1094" i="1"/>
  <c r="T1094" i="1" s="1"/>
  <c r="L1096" i="1"/>
  <c r="T1096" i="1" s="1"/>
  <c r="L1098" i="1"/>
  <c r="T1098" i="1" s="1"/>
  <c r="L1100" i="1"/>
  <c r="T1100" i="1" s="1"/>
  <c r="L1102" i="1"/>
  <c r="T1102" i="1" s="1"/>
  <c r="L1104" i="1"/>
  <c r="T1104" i="1" s="1"/>
  <c r="L1106" i="1"/>
  <c r="T1106" i="1" s="1"/>
  <c r="L1108" i="1"/>
  <c r="T1108" i="1" s="1"/>
  <c r="L1110" i="1"/>
  <c r="T1110" i="1" s="1"/>
  <c r="L1112" i="1"/>
  <c r="T1112" i="1" s="1"/>
  <c r="L1114" i="1"/>
  <c r="T1114" i="1" s="1"/>
  <c r="L1116" i="1"/>
  <c r="T1116" i="1" s="1"/>
  <c r="L1118" i="1"/>
  <c r="T1118" i="1" s="1"/>
  <c r="L1120" i="1"/>
  <c r="T1120" i="1" s="1"/>
  <c r="L1122" i="1"/>
  <c r="T1122" i="1" s="1"/>
  <c r="L1124" i="1"/>
  <c r="T1124" i="1" s="1"/>
  <c r="L1126" i="1"/>
  <c r="T1126" i="1" s="1"/>
  <c r="L1128" i="1"/>
  <c r="T1128" i="1" s="1"/>
  <c r="L1130" i="1"/>
  <c r="T1130" i="1" s="1"/>
  <c r="L1132" i="1"/>
  <c r="T1132" i="1" s="1"/>
  <c r="L1134" i="1"/>
  <c r="T1134" i="1" s="1"/>
  <c r="L1136" i="1"/>
  <c r="T1136" i="1" s="1"/>
  <c r="L1138" i="1"/>
  <c r="T1138" i="1" s="1"/>
  <c r="L1140" i="1"/>
  <c r="T1140" i="1" s="1"/>
  <c r="L1142" i="1"/>
  <c r="T1142" i="1" s="1"/>
  <c r="L1144" i="1"/>
  <c r="T1144" i="1" s="1"/>
  <c r="L1146" i="1"/>
  <c r="T1146" i="1" s="1"/>
  <c r="L1148" i="1"/>
  <c r="T1148" i="1" s="1"/>
  <c r="L1150" i="1"/>
  <c r="T1150" i="1" s="1"/>
  <c r="L1152" i="1"/>
  <c r="T1152" i="1" s="1"/>
  <c r="L1154" i="1"/>
  <c r="T1154" i="1" s="1"/>
  <c r="L1156" i="1"/>
  <c r="T1156" i="1" s="1"/>
  <c r="L1158" i="1"/>
  <c r="T1158" i="1" s="1"/>
  <c r="L1160" i="1"/>
  <c r="T1160" i="1" s="1"/>
  <c r="L1162" i="1"/>
  <c r="T1162" i="1" s="1"/>
  <c r="L1164" i="1"/>
  <c r="T1164" i="1" s="1"/>
  <c r="L1166" i="1"/>
  <c r="T1166" i="1" s="1"/>
  <c r="L1168" i="1"/>
  <c r="T1168" i="1" s="1"/>
  <c r="L1170" i="1"/>
  <c r="T1170" i="1" s="1"/>
  <c r="L1172" i="1"/>
  <c r="T1172" i="1" s="1"/>
  <c r="L1174" i="1"/>
  <c r="T1174" i="1" s="1"/>
  <c r="L1176" i="1"/>
  <c r="T1176" i="1" s="1"/>
  <c r="L1178" i="1"/>
  <c r="T1178" i="1" s="1"/>
  <c r="L1180" i="1"/>
  <c r="T1180" i="1" s="1"/>
  <c r="L1182" i="1"/>
  <c r="T1182" i="1" s="1"/>
  <c r="L1184" i="1"/>
  <c r="T1184" i="1" s="1"/>
  <c r="L1186" i="1"/>
  <c r="T1186" i="1" s="1"/>
  <c r="L1188" i="1"/>
  <c r="T1188" i="1" s="1"/>
  <c r="L1190" i="1"/>
  <c r="T1190" i="1" s="1"/>
  <c r="L1192" i="1"/>
  <c r="T1192" i="1" s="1"/>
  <c r="L1194" i="1"/>
  <c r="T1194" i="1" s="1"/>
  <c r="L1196" i="1"/>
  <c r="T1196" i="1" s="1"/>
  <c r="L1198" i="1"/>
  <c r="T1198" i="1" s="1"/>
  <c r="L1200" i="1"/>
  <c r="T1200" i="1" s="1"/>
  <c r="L1202" i="1"/>
  <c r="T1202" i="1" s="1"/>
  <c r="L1204" i="1"/>
  <c r="T1204" i="1" s="1"/>
  <c r="L1206" i="1"/>
  <c r="T1206" i="1" s="1"/>
  <c r="L1208" i="1"/>
  <c r="T1208" i="1" s="1"/>
  <c r="L1210" i="1"/>
  <c r="T1210" i="1" s="1"/>
  <c r="L1212" i="1"/>
  <c r="T1212" i="1" s="1"/>
  <c r="L1214" i="1"/>
  <c r="T1214" i="1" s="1"/>
  <c r="L1216" i="1"/>
  <c r="T1216" i="1" s="1"/>
  <c r="L1218" i="1"/>
  <c r="T1218" i="1" s="1"/>
  <c r="L1220" i="1"/>
  <c r="T1220" i="1" s="1"/>
  <c r="L1222" i="1"/>
  <c r="T1222" i="1" s="1"/>
  <c r="L1224" i="1"/>
  <c r="T1224" i="1" s="1"/>
  <c r="L1226" i="1"/>
  <c r="T1226" i="1" s="1"/>
  <c r="L1228" i="1"/>
  <c r="T1228" i="1" s="1"/>
  <c r="L1230" i="1"/>
  <c r="T1230" i="1" s="1"/>
  <c r="L1232" i="1"/>
  <c r="T1232" i="1" s="1"/>
  <c r="L1234" i="1"/>
  <c r="T1234" i="1" s="1"/>
  <c r="L1236" i="1"/>
  <c r="T1236" i="1" s="1"/>
  <c r="L1238" i="1"/>
  <c r="T1238" i="1" s="1"/>
  <c r="L1240" i="1"/>
  <c r="T1240" i="1" s="1"/>
  <c r="L1242" i="1"/>
  <c r="T1242" i="1" s="1"/>
  <c r="L1244" i="1"/>
  <c r="T1244" i="1" s="1"/>
  <c r="L1246" i="1"/>
  <c r="T1246" i="1" s="1"/>
  <c r="L1248" i="1"/>
  <c r="T1248" i="1" s="1"/>
  <c r="L1250" i="1"/>
  <c r="T1250" i="1" s="1"/>
  <c r="L1252" i="1"/>
  <c r="T1252" i="1" s="1"/>
  <c r="L1254" i="1"/>
  <c r="T1254" i="1" s="1"/>
  <c r="L1256" i="1"/>
  <c r="T1256" i="1" s="1"/>
  <c r="L1258" i="1"/>
  <c r="T1258" i="1" s="1"/>
  <c r="L1260" i="1"/>
  <c r="T1260" i="1" s="1"/>
  <c r="L1262" i="1"/>
  <c r="T1262" i="1" s="1"/>
  <c r="L1264" i="1"/>
  <c r="T1264" i="1" s="1"/>
  <c r="L1266" i="1"/>
  <c r="T1266" i="1" s="1"/>
  <c r="L1268" i="1"/>
  <c r="T1268" i="1" s="1"/>
  <c r="L1270" i="1"/>
  <c r="T1270" i="1" s="1"/>
  <c r="L1272" i="1"/>
  <c r="T1272" i="1" s="1"/>
  <c r="L1274" i="1"/>
  <c r="T1274" i="1" s="1"/>
  <c r="L1276" i="1"/>
  <c r="T1276" i="1" s="1"/>
  <c r="L1278" i="1"/>
  <c r="T1278" i="1" s="1"/>
  <c r="L1280" i="1"/>
  <c r="T1280" i="1" s="1"/>
  <c r="L1282" i="1"/>
  <c r="T1282" i="1" s="1"/>
  <c r="L1284" i="1"/>
  <c r="T1284" i="1" s="1"/>
  <c r="L1286" i="1"/>
  <c r="T1286" i="1" s="1"/>
  <c r="L1288" i="1"/>
  <c r="T1288" i="1" s="1"/>
  <c r="L1290" i="1"/>
  <c r="T1290" i="1" s="1"/>
  <c r="L1292" i="1"/>
  <c r="T1292" i="1" s="1"/>
  <c r="L1294" i="1"/>
  <c r="T1294" i="1" s="1"/>
  <c r="L1296" i="1"/>
  <c r="T1296" i="1" s="1"/>
  <c r="L1298" i="1"/>
  <c r="T1298" i="1" s="1"/>
  <c r="L1300" i="1"/>
  <c r="T1300" i="1" s="1"/>
  <c r="L1302" i="1"/>
  <c r="T1302" i="1" s="1"/>
  <c r="L1304" i="1"/>
  <c r="T1304" i="1" s="1"/>
  <c r="L1306" i="1"/>
  <c r="T1306" i="1" s="1"/>
  <c r="L1308" i="1"/>
  <c r="T1308" i="1" s="1"/>
  <c r="L1310" i="1"/>
  <c r="T1310" i="1" s="1"/>
  <c r="L1312" i="1"/>
  <c r="T1312" i="1" s="1"/>
  <c r="L1314" i="1"/>
  <c r="T1314" i="1" s="1"/>
  <c r="L1316" i="1"/>
  <c r="T1316" i="1" s="1"/>
  <c r="L1318" i="1"/>
  <c r="T1318" i="1" s="1"/>
  <c r="L1320" i="1"/>
  <c r="T1320" i="1" s="1"/>
  <c r="L1322" i="1"/>
  <c r="T1322" i="1" s="1"/>
  <c r="L1324" i="1"/>
  <c r="T1324" i="1" s="1"/>
  <c r="L1326" i="1"/>
  <c r="T1326" i="1" s="1"/>
  <c r="L1328" i="1"/>
  <c r="T1328" i="1" s="1"/>
  <c r="L1330" i="1"/>
  <c r="T1330" i="1" s="1"/>
  <c r="L1332" i="1"/>
  <c r="T1332" i="1" s="1"/>
  <c r="L1334" i="1"/>
  <c r="T1334" i="1" s="1"/>
  <c r="L1336" i="1"/>
  <c r="T1336" i="1" s="1"/>
  <c r="L1338" i="1"/>
  <c r="T1338" i="1" s="1"/>
  <c r="L1340" i="1"/>
  <c r="T1340" i="1" s="1"/>
  <c r="L1342" i="1"/>
  <c r="T1342" i="1" s="1"/>
  <c r="L1344" i="1"/>
  <c r="T1344" i="1" s="1"/>
  <c r="L1346" i="1"/>
  <c r="T1346" i="1" s="1"/>
  <c r="L1348" i="1"/>
  <c r="T1348" i="1" s="1"/>
  <c r="L1350" i="1"/>
  <c r="T1350" i="1" s="1"/>
  <c r="L1352" i="1"/>
  <c r="T1352" i="1" s="1"/>
  <c r="L1354" i="1"/>
  <c r="T1354" i="1" s="1"/>
  <c r="L1356" i="1"/>
  <c r="T1356" i="1" s="1"/>
  <c r="L1358" i="1"/>
  <c r="T1358" i="1" s="1"/>
  <c r="L1360" i="1"/>
  <c r="T1360" i="1" s="1"/>
  <c r="L1362" i="1"/>
  <c r="T1362" i="1" s="1"/>
  <c r="L1364" i="1"/>
  <c r="T1364" i="1" s="1"/>
  <c r="L1366" i="1"/>
  <c r="T1366" i="1" s="1"/>
  <c r="L1368" i="1"/>
  <c r="T1368" i="1" s="1"/>
  <c r="L1370" i="1"/>
  <c r="T1370" i="1" s="1"/>
  <c r="L1372" i="1"/>
  <c r="T1372" i="1" s="1"/>
  <c r="L1374" i="1"/>
  <c r="T1374" i="1" s="1"/>
  <c r="L1376" i="1"/>
  <c r="T1376" i="1" s="1"/>
  <c r="L1378" i="1"/>
  <c r="T1378" i="1" s="1"/>
  <c r="L1380" i="1"/>
  <c r="T1380" i="1" s="1"/>
  <c r="L1382" i="1"/>
  <c r="T1382" i="1" s="1"/>
  <c r="L1384" i="1"/>
  <c r="T1384" i="1" s="1"/>
  <c r="L1386" i="1"/>
  <c r="T1386" i="1" s="1"/>
  <c r="L1388" i="1"/>
  <c r="T1388" i="1" s="1"/>
  <c r="L1390" i="1"/>
  <c r="T1390" i="1" s="1"/>
  <c r="L1392" i="1"/>
  <c r="T1392" i="1" s="1"/>
  <c r="L1394" i="1"/>
  <c r="T1394" i="1" s="1"/>
  <c r="L1396" i="1"/>
  <c r="T1396" i="1" s="1"/>
  <c r="L1398" i="1"/>
  <c r="T1398" i="1" s="1"/>
  <c r="L1400" i="1"/>
  <c r="T1400" i="1" s="1"/>
  <c r="L1402" i="1"/>
  <c r="T1402" i="1" s="1"/>
  <c r="L1404" i="1"/>
  <c r="T1404" i="1" s="1"/>
  <c r="L1406" i="1"/>
  <c r="T1406" i="1" s="1"/>
  <c r="L1408" i="1"/>
  <c r="T1408" i="1" s="1"/>
  <c r="L1410" i="1"/>
  <c r="T1410" i="1" s="1"/>
  <c r="L1412" i="1"/>
  <c r="T1412" i="1" s="1"/>
  <c r="L1414" i="1"/>
  <c r="T1414" i="1" s="1"/>
  <c r="L1416" i="1"/>
  <c r="T1416" i="1" s="1"/>
  <c r="L1418" i="1"/>
  <c r="T1418" i="1" s="1"/>
  <c r="L1420" i="1"/>
  <c r="T1420" i="1" s="1"/>
  <c r="L1422" i="1"/>
  <c r="T1422" i="1" s="1"/>
  <c r="L1424" i="1"/>
  <c r="T1424" i="1" s="1"/>
  <c r="L1426" i="1"/>
  <c r="T1426" i="1" s="1"/>
  <c r="L1428" i="1"/>
  <c r="T1428" i="1" s="1"/>
  <c r="L1430" i="1"/>
  <c r="T1430" i="1" s="1"/>
  <c r="L1432" i="1"/>
  <c r="T1432" i="1" s="1"/>
  <c r="L1434" i="1"/>
  <c r="T1434" i="1" s="1"/>
  <c r="L1436" i="1"/>
  <c r="T1436" i="1" s="1"/>
  <c r="L1438" i="1"/>
  <c r="T1438" i="1" s="1"/>
  <c r="L1440" i="1"/>
  <c r="T1440" i="1" s="1"/>
  <c r="L1442" i="1"/>
  <c r="T1442" i="1" s="1"/>
  <c r="L1444" i="1"/>
  <c r="T1444" i="1" s="1"/>
  <c r="L1446" i="1"/>
  <c r="T1446" i="1" s="1"/>
  <c r="L1448" i="1"/>
  <c r="T1448" i="1" s="1"/>
  <c r="L1450" i="1"/>
  <c r="T1450" i="1" s="1"/>
  <c r="L1452" i="1"/>
  <c r="T1452" i="1" s="1"/>
  <c r="L1454" i="1"/>
  <c r="T1454" i="1" s="1"/>
  <c r="L1456" i="1"/>
  <c r="T1456" i="1" s="1"/>
  <c r="L1458" i="1"/>
  <c r="T1458" i="1" s="1"/>
  <c r="L1460" i="1"/>
  <c r="T1460" i="1" s="1"/>
  <c r="L1462" i="1"/>
  <c r="T1462" i="1" s="1"/>
  <c r="L1464" i="1"/>
  <c r="T1464" i="1" s="1"/>
  <c r="L1466" i="1"/>
  <c r="T1466" i="1" s="1"/>
  <c r="L1468" i="1"/>
  <c r="T1468" i="1" s="1"/>
  <c r="L1470" i="1"/>
  <c r="T1470" i="1" s="1"/>
  <c r="L1472" i="1"/>
  <c r="T1472" i="1" s="1"/>
  <c r="L1474" i="1"/>
  <c r="T1474" i="1" s="1"/>
  <c r="L1476" i="1"/>
  <c r="T1476" i="1" s="1"/>
  <c r="L1478" i="1"/>
  <c r="T1478" i="1" s="1"/>
  <c r="L1480" i="1"/>
  <c r="T1480" i="1" s="1"/>
  <c r="L1482" i="1"/>
  <c r="T1482" i="1" s="1"/>
  <c r="L1484" i="1"/>
  <c r="T1484" i="1" s="1"/>
  <c r="L1486" i="1"/>
  <c r="T1486" i="1" s="1"/>
  <c r="L1488" i="1"/>
  <c r="T1488" i="1" s="1"/>
  <c r="L1490" i="1"/>
  <c r="T1490" i="1" s="1"/>
  <c r="L1492" i="1"/>
  <c r="T1492" i="1" s="1"/>
  <c r="L1494" i="1"/>
  <c r="T1494" i="1" s="1"/>
  <c r="L1496" i="1"/>
  <c r="T1496" i="1" s="1"/>
  <c r="L1498" i="1"/>
  <c r="T1498" i="1" s="1"/>
  <c r="L1500" i="1"/>
  <c r="T1500" i="1" s="1"/>
  <c r="L1502" i="1"/>
  <c r="T1502" i="1" s="1"/>
  <c r="L1504" i="1"/>
  <c r="T1504" i="1" s="1"/>
  <c r="L1506" i="1"/>
  <c r="T1506" i="1" s="1"/>
  <c r="L1508" i="1"/>
  <c r="T1508" i="1" s="1"/>
  <c r="L1510" i="1"/>
  <c r="T1510" i="1" s="1"/>
  <c r="L1512" i="1"/>
  <c r="T1512" i="1" s="1"/>
  <c r="L1514" i="1"/>
  <c r="T1514" i="1" s="1"/>
  <c r="L1516" i="1"/>
  <c r="T1516" i="1" s="1"/>
  <c r="L1518" i="1"/>
  <c r="T1518" i="1" s="1"/>
  <c r="L1520" i="1"/>
  <c r="T1520" i="1" s="1"/>
  <c r="L1522" i="1"/>
  <c r="T1522" i="1" s="1"/>
  <c r="L1524" i="1"/>
  <c r="T1524" i="1" s="1"/>
  <c r="L1526" i="1"/>
  <c r="T1526" i="1" s="1"/>
  <c r="L1528" i="1"/>
  <c r="T1528" i="1" s="1"/>
  <c r="L1530" i="1"/>
  <c r="T1530" i="1" s="1"/>
  <c r="L1532" i="1"/>
  <c r="T1532" i="1" s="1"/>
  <c r="L1534" i="1"/>
  <c r="T1534" i="1" s="1"/>
  <c r="L1536" i="1"/>
  <c r="T1536" i="1" s="1"/>
  <c r="L1538" i="1"/>
  <c r="T1538" i="1" s="1"/>
  <c r="L1540" i="1"/>
  <c r="T1540" i="1" s="1"/>
  <c r="L1542" i="1"/>
  <c r="T1542" i="1" s="1"/>
  <c r="L1544" i="1"/>
  <c r="T1544" i="1" s="1"/>
  <c r="L1546" i="1"/>
  <c r="T1546" i="1" s="1"/>
  <c r="L1548" i="1"/>
  <c r="T1548" i="1" s="1"/>
  <c r="L1550" i="1"/>
  <c r="T1550" i="1" s="1"/>
  <c r="L1552" i="1"/>
  <c r="T1552" i="1" s="1"/>
  <c r="L1554" i="1"/>
  <c r="T1554" i="1" s="1"/>
  <c r="L1556" i="1"/>
  <c r="T1556" i="1" s="1"/>
  <c r="L1558" i="1"/>
  <c r="T1558" i="1" s="1"/>
  <c r="L1560" i="1"/>
  <c r="T1560" i="1" s="1"/>
  <c r="L1562" i="1"/>
  <c r="T1562" i="1" s="1"/>
  <c r="L1564" i="1"/>
  <c r="T1564" i="1" s="1"/>
  <c r="L1566" i="1"/>
  <c r="T1566" i="1" s="1"/>
  <c r="L1568" i="1"/>
  <c r="T1568" i="1" s="1"/>
  <c r="L1570" i="1"/>
  <c r="T1570" i="1" s="1"/>
  <c r="L1572" i="1"/>
  <c r="T1572" i="1" s="1"/>
  <c r="L1574" i="1"/>
  <c r="T1574" i="1" s="1"/>
  <c r="L1576" i="1"/>
  <c r="T1576" i="1" s="1"/>
  <c r="L1578" i="1"/>
  <c r="T1578" i="1" s="1"/>
  <c r="L1580" i="1"/>
  <c r="T1580" i="1" s="1"/>
  <c r="L1582" i="1"/>
  <c r="T1582" i="1" s="1"/>
  <c r="L1584" i="1"/>
  <c r="T1584" i="1" s="1"/>
  <c r="L1586" i="1"/>
  <c r="T1586" i="1" s="1"/>
  <c r="L1588" i="1"/>
  <c r="T1588" i="1" s="1"/>
  <c r="L1590" i="1"/>
  <c r="T1590" i="1" s="1"/>
  <c r="L1592" i="1"/>
  <c r="T1592" i="1" s="1"/>
  <c r="L1594" i="1"/>
  <c r="T1594" i="1" s="1"/>
  <c r="L1596" i="1"/>
  <c r="T1596" i="1" s="1"/>
  <c r="L1598" i="1"/>
  <c r="T1598" i="1" s="1"/>
  <c r="L1600" i="1"/>
  <c r="T1600" i="1" s="1"/>
  <c r="L1602" i="1"/>
  <c r="T1602" i="1" s="1"/>
  <c r="L1604" i="1"/>
  <c r="T1604" i="1" s="1"/>
  <c r="L1606" i="1"/>
  <c r="T1606" i="1" s="1"/>
  <c r="L1608" i="1"/>
  <c r="T1608" i="1" s="1"/>
  <c r="L1610" i="1"/>
  <c r="T1610" i="1" s="1"/>
  <c r="L1612" i="1"/>
  <c r="T1612" i="1" s="1"/>
  <c r="L1614" i="1"/>
  <c r="T1614" i="1" s="1"/>
  <c r="L1616" i="1"/>
  <c r="T1616" i="1" s="1"/>
  <c r="L1618" i="1"/>
  <c r="T1618" i="1" s="1"/>
  <c r="L1620" i="1"/>
  <c r="T1620" i="1" s="1"/>
  <c r="L1622" i="1"/>
  <c r="T1622" i="1" s="1"/>
  <c r="L1624" i="1"/>
  <c r="T1624" i="1" s="1"/>
  <c r="L1626" i="1"/>
  <c r="T1626" i="1" s="1"/>
  <c r="L1628" i="1"/>
  <c r="T1628" i="1" s="1"/>
  <c r="L1630" i="1"/>
  <c r="T1630" i="1" s="1"/>
  <c r="L1632" i="1"/>
  <c r="T1632" i="1" s="1"/>
  <c r="L1634" i="1"/>
  <c r="T1634" i="1" s="1"/>
  <c r="L1636" i="1"/>
  <c r="T1636" i="1" s="1"/>
  <c r="L1638" i="1"/>
  <c r="T1638" i="1" s="1"/>
  <c r="L1640" i="1"/>
  <c r="T1640" i="1" s="1"/>
  <c r="L1642" i="1"/>
  <c r="T1642" i="1" s="1"/>
  <c r="L1644" i="1"/>
  <c r="T1644" i="1" s="1"/>
  <c r="L1646" i="1"/>
  <c r="T1646" i="1" s="1"/>
  <c r="L1648" i="1"/>
  <c r="T1648" i="1" s="1"/>
  <c r="L1650" i="1"/>
  <c r="T1650" i="1" s="1"/>
  <c r="L1652" i="1"/>
  <c r="T1652" i="1" s="1"/>
  <c r="L1654" i="1"/>
  <c r="T1654" i="1" s="1"/>
  <c r="L1656" i="1"/>
  <c r="T1656" i="1" s="1"/>
  <c r="L1658" i="1"/>
  <c r="T1658" i="1" s="1"/>
  <c r="L1660" i="1"/>
  <c r="T1660" i="1" s="1"/>
  <c r="L1662" i="1"/>
  <c r="T1662" i="1" s="1"/>
  <c r="L1664" i="1"/>
  <c r="T1664" i="1" s="1"/>
  <c r="L1666" i="1"/>
  <c r="T1666" i="1" s="1"/>
  <c r="L1668" i="1"/>
  <c r="T1668" i="1" s="1"/>
  <c r="L1670" i="1"/>
  <c r="T1670" i="1" s="1"/>
  <c r="L1672" i="1"/>
  <c r="T1672" i="1" s="1"/>
  <c r="L1674" i="1"/>
  <c r="T1674" i="1" s="1"/>
  <c r="L1676" i="1"/>
  <c r="T1676" i="1" s="1"/>
  <c r="L1678" i="1"/>
  <c r="T1678" i="1" s="1"/>
  <c r="L1680" i="1"/>
  <c r="T1680" i="1" s="1"/>
  <c r="L1682" i="1"/>
  <c r="T1682" i="1" s="1"/>
  <c r="L1684" i="1"/>
  <c r="T1684" i="1" s="1"/>
  <c r="L1686" i="1"/>
  <c r="T1686" i="1" s="1"/>
  <c r="L1688" i="1"/>
  <c r="T1688" i="1" s="1"/>
  <c r="L1690" i="1"/>
  <c r="T1690" i="1" s="1"/>
  <c r="L1692" i="1"/>
  <c r="T1692" i="1" s="1"/>
  <c r="L1694" i="1"/>
  <c r="T1694" i="1" s="1"/>
  <c r="L1696" i="1"/>
  <c r="T1696" i="1" s="1"/>
  <c r="L1698" i="1"/>
  <c r="T1698" i="1" s="1"/>
  <c r="L1700" i="1"/>
  <c r="T1700" i="1" s="1"/>
  <c r="L1702" i="1"/>
  <c r="T1702" i="1" s="1"/>
  <c r="L1704" i="1"/>
  <c r="T1704" i="1" s="1"/>
  <c r="L1706" i="1"/>
  <c r="T1706" i="1" s="1"/>
  <c r="L1708" i="1"/>
  <c r="T1708" i="1" s="1"/>
  <c r="L1710" i="1"/>
  <c r="T1710" i="1" s="1"/>
  <c r="L1712" i="1"/>
  <c r="T1712" i="1" s="1"/>
  <c r="L1714" i="1"/>
  <c r="T1714" i="1" s="1"/>
  <c r="L1716" i="1"/>
  <c r="T1716" i="1" s="1"/>
  <c r="L1718" i="1"/>
  <c r="T1718" i="1" s="1"/>
  <c r="L1720" i="1"/>
  <c r="T1720" i="1" s="1"/>
  <c r="L1722" i="1"/>
  <c r="T1722" i="1" s="1"/>
  <c r="L1724" i="1"/>
  <c r="T1724" i="1" s="1"/>
  <c r="L1726" i="1"/>
  <c r="T1726" i="1" s="1"/>
  <c r="L1728" i="1"/>
  <c r="T1728" i="1" s="1"/>
  <c r="L1730" i="1"/>
  <c r="T1730" i="1" s="1"/>
  <c r="L1732" i="1"/>
  <c r="T1732" i="1" s="1"/>
  <c r="L1734" i="1"/>
  <c r="T1734" i="1" s="1"/>
  <c r="L1736" i="1"/>
  <c r="T1736" i="1" s="1"/>
  <c r="L1738" i="1"/>
  <c r="T1738" i="1" s="1"/>
  <c r="L1740" i="1"/>
  <c r="T1740" i="1" s="1"/>
  <c r="L1742" i="1"/>
  <c r="T1742" i="1" s="1"/>
  <c r="L1744" i="1"/>
  <c r="T1744" i="1" s="1"/>
  <c r="L1746" i="1"/>
  <c r="T1746" i="1" s="1"/>
  <c r="L1748" i="1"/>
  <c r="T1748" i="1" s="1"/>
  <c r="L1750" i="1"/>
  <c r="T1750" i="1" s="1"/>
  <c r="L1752" i="1"/>
  <c r="T1752" i="1" s="1"/>
  <c r="L1754" i="1"/>
  <c r="T1754" i="1" s="1"/>
  <c r="L1756" i="1"/>
  <c r="T1756" i="1" s="1"/>
  <c r="L1758" i="1"/>
  <c r="T1758" i="1" s="1"/>
  <c r="L1760" i="1"/>
  <c r="T1760" i="1" s="1"/>
  <c r="L1762" i="1"/>
  <c r="T1762" i="1" s="1"/>
  <c r="L1764" i="1"/>
  <c r="T1764" i="1" s="1"/>
  <c r="L1766" i="1"/>
  <c r="T1766" i="1" s="1"/>
  <c r="L1768" i="1"/>
  <c r="T1768" i="1" s="1"/>
  <c r="L1770" i="1"/>
  <c r="T1770" i="1" s="1"/>
  <c r="L1772" i="1"/>
  <c r="T1772" i="1" s="1"/>
  <c r="L1774" i="1"/>
  <c r="T1774" i="1" s="1"/>
  <c r="L1776" i="1"/>
  <c r="T1776" i="1" s="1"/>
  <c r="L1778" i="1"/>
  <c r="T1778" i="1" s="1"/>
  <c r="L1780" i="1"/>
  <c r="T1780" i="1" s="1"/>
  <c r="L1782" i="1"/>
  <c r="T1782" i="1" s="1"/>
  <c r="L1784" i="1"/>
  <c r="T1784" i="1" s="1"/>
  <c r="L1786" i="1"/>
  <c r="T1786" i="1" s="1"/>
  <c r="L1788" i="1"/>
  <c r="T1788" i="1" s="1"/>
  <c r="L1790" i="1"/>
  <c r="T1790" i="1" s="1"/>
  <c r="L1792" i="1"/>
  <c r="T1792" i="1" s="1"/>
  <c r="L1794" i="1"/>
  <c r="T1794" i="1" s="1"/>
  <c r="L1796" i="1"/>
  <c r="T1796" i="1" s="1"/>
  <c r="L1798" i="1"/>
  <c r="T1798" i="1" s="1"/>
  <c r="L1800" i="1"/>
  <c r="T1800" i="1" s="1"/>
  <c r="L1802" i="1"/>
  <c r="T1802" i="1" s="1"/>
  <c r="L1804" i="1"/>
  <c r="T1804" i="1" s="1"/>
  <c r="L1806" i="1"/>
  <c r="T1806" i="1" s="1"/>
  <c r="L1808" i="1"/>
  <c r="T1808" i="1" s="1"/>
  <c r="L1810" i="1"/>
  <c r="T1810" i="1" s="1"/>
  <c r="L1812" i="1"/>
  <c r="T1812" i="1" s="1"/>
  <c r="L1814" i="1"/>
  <c r="T1814" i="1" s="1"/>
  <c r="L1816" i="1"/>
  <c r="T1816" i="1" s="1"/>
  <c r="L1818" i="1"/>
  <c r="T1818" i="1" s="1"/>
  <c r="L1820" i="1"/>
  <c r="T1820" i="1" s="1"/>
  <c r="L1822" i="1"/>
  <c r="T1822" i="1" s="1"/>
  <c r="L1824" i="1"/>
  <c r="T1824" i="1" s="1"/>
  <c r="L1826" i="1"/>
  <c r="T1826" i="1" s="1"/>
  <c r="L1828" i="1"/>
  <c r="T1828" i="1" s="1"/>
  <c r="L1830" i="1"/>
  <c r="T1830" i="1" s="1"/>
  <c r="L1832" i="1"/>
  <c r="T1832" i="1" s="1"/>
  <c r="L1834" i="1"/>
  <c r="T1834" i="1" s="1"/>
  <c r="L1836" i="1"/>
  <c r="T1836" i="1" s="1"/>
  <c r="L1838" i="1"/>
  <c r="T1838" i="1" s="1"/>
  <c r="L1840" i="1"/>
  <c r="T1840" i="1" s="1"/>
  <c r="L1842" i="1"/>
  <c r="T1842" i="1" s="1"/>
  <c r="L1844" i="1"/>
  <c r="T1844" i="1" s="1"/>
  <c r="L1846" i="1"/>
  <c r="T1846" i="1" s="1"/>
  <c r="L1848" i="1"/>
  <c r="T1848" i="1" s="1"/>
  <c r="L1850" i="1"/>
  <c r="T1850" i="1" s="1"/>
  <c r="L1852" i="1"/>
  <c r="T1852" i="1" s="1"/>
  <c r="L1854" i="1"/>
  <c r="T1854" i="1" s="1"/>
  <c r="L1856" i="1"/>
  <c r="T1856" i="1" s="1"/>
  <c r="L1858" i="1"/>
  <c r="T1858" i="1" s="1"/>
  <c r="L1860" i="1"/>
  <c r="T1860" i="1" s="1"/>
  <c r="L1862" i="1"/>
  <c r="T1862" i="1" s="1"/>
  <c r="L1864" i="1"/>
  <c r="T1864" i="1" s="1"/>
  <c r="L1866" i="1"/>
  <c r="T1866" i="1" s="1"/>
  <c r="L1868" i="1"/>
  <c r="T1868" i="1" s="1"/>
  <c r="L1870" i="1"/>
  <c r="T1870" i="1" s="1"/>
  <c r="L1872" i="1"/>
  <c r="T1872" i="1" s="1"/>
  <c r="L1874" i="1"/>
  <c r="T1874" i="1" s="1"/>
  <c r="L1876" i="1"/>
  <c r="T1876" i="1" s="1"/>
  <c r="L1878" i="1"/>
  <c r="T1878" i="1" s="1"/>
  <c r="L1880" i="1"/>
  <c r="T1880" i="1" s="1"/>
  <c r="L1882" i="1"/>
  <c r="T1882" i="1" s="1"/>
  <c r="L1884" i="1"/>
  <c r="T1884" i="1" s="1"/>
  <c r="L1886" i="1"/>
  <c r="T1886" i="1" s="1"/>
  <c r="L1888" i="1"/>
  <c r="T1888" i="1" s="1"/>
  <c r="L1890" i="1"/>
  <c r="T1890" i="1" s="1"/>
  <c r="L1892" i="1"/>
  <c r="T1892" i="1" s="1"/>
  <c r="L1894" i="1"/>
  <c r="T1894" i="1" s="1"/>
  <c r="L1896" i="1"/>
  <c r="T1896" i="1" s="1"/>
  <c r="L1898" i="1"/>
  <c r="T1898" i="1" s="1"/>
  <c r="L1900" i="1"/>
  <c r="T1900" i="1" s="1"/>
  <c r="L1902" i="1"/>
  <c r="T1902" i="1" s="1"/>
  <c r="L1904" i="1"/>
  <c r="T1904" i="1" s="1"/>
  <c r="L1906" i="1"/>
  <c r="T1906" i="1" s="1"/>
  <c r="L1908" i="1"/>
  <c r="T1908" i="1" s="1"/>
  <c r="L1910" i="1"/>
  <c r="T1910" i="1" s="1"/>
  <c r="L1912" i="1"/>
  <c r="T1912" i="1" s="1"/>
  <c r="L1914" i="1"/>
  <c r="T1914" i="1" s="1"/>
  <c r="L1916" i="1"/>
  <c r="T1916" i="1" s="1"/>
  <c r="L1918" i="1"/>
  <c r="T1918" i="1" s="1"/>
  <c r="L1920" i="1"/>
  <c r="T1920" i="1" s="1"/>
  <c r="L1922" i="1"/>
  <c r="T1922" i="1" s="1"/>
  <c r="L1924" i="1"/>
  <c r="T1924" i="1" s="1"/>
  <c r="L1926" i="1"/>
  <c r="T1926" i="1" s="1"/>
  <c r="L1928" i="1"/>
  <c r="T1928" i="1" s="1"/>
  <c r="L1930" i="1"/>
  <c r="T1930" i="1" s="1"/>
  <c r="L1932" i="1"/>
  <c r="T1932" i="1" s="1"/>
  <c r="L1934" i="1"/>
  <c r="T1934" i="1" s="1"/>
  <c r="L1936" i="1"/>
  <c r="T1936" i="1" s="1"/>
  <c r="L1938" i="1"/>
  <c r="T1938" i="1" s="1"/>
  <c r="L1940" i="1"/>
  <c r="T1940" i="1" s="1"/>
  <c r="L1942" i="1"/>
  <c r="T1942" i="1" s="1"/>
  <c r="L1944" i="1"/>
  <c r="T1944" i="1" s="1"/>
  <c r="L1946" i="1"/>
  <c r="T1946" i="1" s="1"/>
  <c r="L1948" i="1"/>
  <c r="T1948" i="1" s="1"/>
  <c r="L1950" i="1"/>
  <c r="T1950" i="1" s="1"/>
  <c r="L1952" i="1"/>
  <c r="T1952" i="1" s="1"/>
  <c r="L1954" i="1"/>
  <c r="T1954" i="1" s="1"/>
  <c r="L1956" i="1"/>
  <c r="T1956" i="1" s="1"/>
  <c r="L1958" i="1"/>
  <c r="T1958" i="1" s="1"/>
  <c r="L1960" i="1"/>
  <c r="T1960" i="1" s="1"/>
  <c r="L1962" i="1"/>
  <c r="T1962" i="1" s="1"/>
  <c r="L1964" i="1"/>
  <c r="T1964" i="1" s="1"/>
  <c r="L1966" i="1"/>
  <c r="T1966" i="1" s="1"/>
  <c r="L1968" i="1"/>
  <c r="T1968" i="1" s="1"/>
  <c r="L1970" i="1"/>
  <c r="T1970" i="1" s="1"/>
  <c r="L1972" i="1"/>
  <c r="T1972" i="1" s="1"/>
  <c r="L1974" i="1"/>
  <c r="T1974" i="1" s="1"/>
  <c r="L1976" i="1"/>
  <c r="T1976" i="1" s="1"/>
  <c r="L1978" i="1"/>
  <c r="T1978" i="1" s="1"/>
  <c r="L1980" i="1"/>
  <c r="T1980" i="1" s="1"/>
  <c r="L1982" i="1"/>
  <c r="T1982" i="1" s="1"/>
  <c r="L1984" i="1"/>
  <c r="T1984" i="1" s="1"/>
  <c r="L1986" i="1"/>
  <c r="T1986" i="1" s="1"/>
  <c r="L1988" i="1"/>
  <c r="T1988" i="1" s="1"/>
  <c r="L1990" i="1"/>
  <c r="T1990" i="1" s="1"/>
  <c r="L1992" i="1"/>
  <c r="T1992" i="1" s="1"/>
  <c r="L1994" i="1"/>
  <c r="T1994" i="1" s="1"/>
  <c r="L1996" i="1"/>
  <c r="T1996" i="1" s="1"/>
  <c r="L1998" i="1"/>
  <c r="T1998" i="1" s="1"/>
  <c r="L2000" i="1"/>
  <c r="T2000" i="1" s="1"/>
  <c r="L2002" i="1"/>
  <c r="T2002" i="1" s="1"/>
  <c r="L2004" i="1"/>
  <c r="T2004" i="1" s="1"/>
  <c r="L100" i="1"/>
  <c r="T100" i="1" s="1"/>
  <c r="L116" i="1"/>
  <c r="T116" i="1" s="1"/>
  <c r="L132" i="1"/>
  <c r="T132" i="1" s="1"/>
  <c r="L148" i="1"/>
  <c r="T148" i="1" s="1"/>
  <c r="L164" i="1"/>
  <c r="T164" i="1" s="1"/>
  <c r="L180" i="1"/>
  <c r="T180" i="1" s="1"/>
  <c r="L196" i="1"/>
  <c r="T196" i="1" s="1"/>
  <c r="L212" i="1"/>
  <c r="T212" i="1" s="1"/>
  <c r="L2" i="1"/>
  <c r="T2" i="1" s="1"/>
  <c r="L3402" i="1"/>
  <c r="T3402" i="1" s="1"/>
  <c r="L3400" i="1"/>
  <c r="T3400" i="1" s="1"/>
  <c r="L3398" i="1"/>
  <c r="T3398" i="1" s="1"/>
  <c r="L3396" i="1"/>
  <c r="T3396" i="1" s="1"/>
  <c r="L3394" i="1"/>
  <c r="T3394" i="1" s="1"/>
  <c r="L3392" i="1"/>
  <c r="T3392" i="1" s="1"/>
  <c r="L3390" i="1"/>
  <c r="T3390" i="1" s="1"/>
  <c r="L3388" i="1"/>
  <c r="T3388" i="1" s="1"/>
  <c r="L3386" i="1"/>
  <c r="T3386" i="1" s="1"/>
  <c r="L3384" i="1"/>
  <c r="T3384" i="1" s="1"/>
  <c r="L3382" i="1"/>
  <c r="T3382" i="1" s="1"/>
  <c r="L3380" i="1"/>
  <c r="T3380" i="1" s="1"/>
  <c r="L3378" i="1"/>
  <c r="T3378" i="1" s="1"/>
  <c r="L3376" i="1"/>
  <c r="T3376" i="1" s="1"/>
  <c r="L3374" i="1"/>
  <c r="T3374" i="1" s="1"/>
  <c r="L3372" i="1"/>
  <c r="T3372" i="1" s="1"/>
  <c r="L3370" i="1"/>
  <c r="T3370" i="1" s="1"/>
  <c r="L3368" i="1"/>
  <c r="T3368" i="1" s="1"/>
  <c r="L3366" i="1"/>
  <c r="T3366" i="1" s="1"/>
  <c r="L3364" i="1"/>
  <c r="T3364" i="1" s="1"/>
  <c r="L3362" i="1"/>
  <c r="T3362" i="1" s="1"/>
  <c r="L3360" i="1"/>
  <c r="T3360" i="1" s="1"/>
  <c r="L3358" i="1"/>
  <c r="T3358" i="1" s="1"/>
  <c r="L3356" i="1"/>
  <c r="T3356" i="1" s="1"/>
  <c r="L3354" i="1"/>
  <c r="T3354" i="1" s="1"/>
  <c r="L3352" i="1"/>
  <c r="T3352" i="1" s="1"/>
  <c r="L3350" i="1"/>
  <c r="T3350" i="1" s="1"/>
  <c r="L3348" i="1"/>
  <c r="T3348" i="1" s="1"/>
  <c r="L3346" i="1"/>
  <c r="T3346" i="1" s="1"/>
  <c r="L3344" i="1"/>
  <c r="T3344" i="1" s="1"/>
  <c r="L3342" i="1"/>
  <c r="T3342" i="1" s="1"/>
  <c r="L3340" i="1"/>
  <c r="T3340" i="1" s="1"/>
  <c r="L3338" i="1"/>
  <c r="T3338" i="1" s="1"/>
  <c r="L3336" i="1"/>
  <c r="T3336" i="1" s="1"/>
  <c r="L3334" i="1"/>
  <c r="T3334" i="1" s="1"/>
  <c r="L3332" i="1"/>
  <c r="T3332" i="1" s="1"/>
  <c r="L3330" i="1"/>
  <c r="T3330" i="1" s="1"/>
  <c r="L3328" i="1"/>
  <c r="T3328" i="1" s="1"/>
  <c r="L3326" i="1"/>
  <c r="T3326" i="1" s="1"/>
  <c r="L3324" i="1"/>
  <c r="T3324" i="1" s="1"/>
  <c r="L3322" i="1"/>
  <c r="T3322" i="1" s="1"/>
  <c r="L3320" i="1"/>
  <c r="T3320" i="1" s="1"/>
  <c r="L3318" i="1"/>
  <c r="T3318" i="1" s="1"/>
  <c r="L3316" i="1"/>
  <c r="T3316" i="1" s="1"/>
  <c r="L3314" i="1"/>
  <c r="T3314" i="1" s="1"/>
  <c r="L3312" i="1"/>
  <c r="T3312" i="1" s="1"/>
  <c r="L3310" i="1"/>
  <c r="T3310" i="1" s="1"/>
  <c r="L3308" i="1"/>
  <c r="T3308" i="1" s="1"/>
  <c r="L3306" i="1"/>
  <c r="T3306" i="1" s="1"/>
  <c r="L3304" i="1"/>
  <c r="T3304" i="1" s="1"/>
  <c r="L3302" i="1"/>
  <c r="T3302" i="1" s="1"/>
  <c r="L3300" i="1"/>
  <c r="T3300" i="1" s="1"/>
  <c r="L3298" i="1"/>
  <c r="T3298" i="1" s="1"/>
  <c r="L3296" i="1"/>
  <c r="T3296" i="1" s="1"/>
  <c r="L3294" i="1"/>
  <c r="T3294" i="1" s="1"/>
  <c r="L3292" i="1"/>
  <c r="T3292" i="1" s="1"/>
  <c r="L3290" i="1"/>
  <c r="T3290" i="1" s="1"/>
  <c r="L3288" i="1"/>
  <c r="T3288" i="1" s="1"/>
  <c r="L3286" i="1"/>
  <c r="T3286" i="1" s="1"/>
  <c r="L3284" i="1"/>
  <c r="T3284" i="1" s="1"/>
  <c r="L3282" i="1"/>
  <c r="T3282" i="1" s="1"/>
  <c r="L3280" i="1"/>
  <c r="T3280" i="1" s="1"/>
  <c r="L3278" i="1"/>
  <c r="T3278" i="1" s="1"/>
  <c r="L3276" i="1"/>
  <c r="T3276" i="1" s="1"/>
  <c r="L3274" i="1"/>
  <c r="T3274" i="1" s="1"/>
  <c r="L3272" i="1"/>
  <c r="T3272" i="1" s="1"/>
  <c r="L3270" i="1"/>
  <c r="T3270" i="1" s="1"/>
  <c r="L3268" i="1"/>
  <c r="T3268" i="1" s="1"/>
  <c r="L3266" i="1"/>
  <c r="T3266" i="1" s="1"/>
  <c r="L3264" i="1"/>
  <c r="T3264" i="1" s="1"/>
  <c r="L3262" i="1"/>
  <c r="T3262" i="1" s="1"/>
  <c r="L3260" i="1"/>
  <c r="T3260" i="1" s="1"/>
  <c r="L3258" i="1"/>
  <c r="T3258" i="1" s="1"/>
  <c r="L3256" i="1"/>
  <c r="T3256" i="1" s="1"/>
  <c r="L3254" i="1"/>
  <c r="T3254" i="1" s="1"/>
  <c r="L3252" i="1"/>
  <c r="T3252" i="1" s="1"/>
  <c r="L3250" i="1"/>
  <c r="T3250" i="1" s="1"/>
  <c r="L3248" i="1"/>
  <c r="T3248" i="1" s="1"/>
  <c r="L3246" i="1"/>
  <c r="T3246" i="1" s="1"/>
  <c r="L3244" i="1"/>
  <c r="T3244" i="1" s="1"/>
  <c r="L3242" i="1"/>
  <c r="T3242" i="1" s="1"/>
  <c r="L3240" i="1"/>
  <c r="T3240" i="1" s="1"/>
  <c r="L3238" i="1"/>
  <c r="T3238" i="1" s="1"/>
  <c r="L3236" i="1"/>
  <c r="T3236" i="1" s="1"/>
  <c r="L3234" i="1"/>
  <c r="T3234" i="1" s="1"/>
  <c r="L3232" i="1"/>
  <c r="T3232" i="1" s="1"/>
  <c r="L3230" i="1"/>
  <c r="T3230" i="1" s="1"/>
  <c r="L3228" i="1"/>
  <c r="T3228" i="1" s="1"/>
  <c r="L3226" i="1"/>
  <c r="T3226" i="1" s="1"/>
  <c r="L3224" i="1"/>
  <c r="T3224" i="1" s="1"/>
  <c r="L3222" i="1"/>
  <c r="T3222" i="1" s="1"/>
  <c r="L3220" i="1"/>
  <c r="T3220" i="1" s="1"/>
  <c r="L3218" i="1"/>
  <c r="T3218" i="1" s="1"/>
  <c r="L3216" i="1"/>
  <c r="T3216" i="1" s="1"/>
  <c r="L3214" i="1"/>
  <c r="T3214" i="1" s="1"/>
  <c r="L3212" i="1"/>
  <c r="T3212" i="1" s="1"/>
  <c r="L3210" i="1"/>
  <c r="T3210" i="1" s="1"/>
  <c r="L3208" i="1"/>
  <c r="T3208" i="1" s="1"/>
  <c r="L3206" i="1"/>
  <c r="T3206" i="1" s="1"/>
  <c r="L3204" i="1"/>
  <c r="T3204" i="1" s="1"/>
  <c r="L3202" i="1"/>
  <c r="T3202" i="1" s="1"/>
  <c r="L3200" i="1"/>
  <c r="T3200" i="1" s="1"/>
  <c r="L3198" i="1"/>
  <c r="T3198" i="1" s="1"/>
  <c r="L3196" i="1"/>
  <c r="T3196" i="1" s="1"/>
  <c r="L3194" i="1"/>
  <c r="T3194" i="1" s="1"/>
  <c r="L3192" i="1"/>
  <c r="T3192" i="1" s="1"/>
  <c r="L3190" i="1"/>
  <c r="T3190" i="1" s="1"/>
  <c r="L3188" i="1"/>
  <c r="T3188" i="1" s="1"/>
  <c r="L3186" i="1"/>
  <c r="T3186" i="1" s="1"/>
  <c r="L3184" i="1"/>
  <c r="T3184" i="1" s="1"/>
  <c r="L3182" i="1"/>
  <c r="T3182" i="1" s="1"/>
  <c r="L3180" i="1"/>
  <c r="T3180" i="1" s="1"/>
  <c r="L3178" i="1"/>
  <c r="T3178" i="1" s="1"/>
  <c r="L3176" i="1"/>
  <c r="T3176" i="1" s="1"/>
  <c r="L3174" i="1"/>
  <c r="T3174" i="1" s="1"/>
  <c r="L3172" i="1"/>
  <c r="T3172" i="1" s="1"/>
  <c r="L3170" i="1"/>
  <c r="T3170" i="1" s="1"/>
  <c r="L3168" i="1"/>
  <c r="T3168" i="1" s="1"/>
  <c r="L3166" i="1"/>
  <c r="T3166" i="1" s="1"/>
  <c r="L3164" i="1"/>
  <c r="T3164" i="1" s="1"/>
  <c r="L3162" i="1"/>
  <c r="T3162" i="1" s="1"/>
  <c r="L3160" i="1"/>
  <c r="T3160" i="1" s="1"/>
  <c r="L3158" i="1"/>
  <c r="T3158" i="1" s="1"/>
  <c r="L3156" i="1"/>
  <c r="T3156" i="1" s="1"/>
  <c r="L3154" i="1"/>
  <c r="T3154" i="1" s="1"/>
  <c r="L3152" i="1"/>
  <c r="T3152" i="1" s="1"/>
  <c r="L3150" i="1"/>
  <c r="T3150" i="1" s="1"/>
  <c r="L3148" i="1"/>
  <c r="T3148" i="1" s="1"/>
  <c r="L3146" i="1"/>
  <c r="T3146" i="1" s="1"/>
  <c r="L3144" i="1"/>
  <c r="T3144" i="1" s="1"/>
  <c r="L3142" i="1"/>
  <c r="T3142" i="1" s="1"/>
  <c r="L3140" i="1"/>
  <c r="T3140" i="1" s="1"/>
  <c r="L3138" i="1"/>
  <c r="T3138" i="1" s="1"/>
  <c r="L3136" i="1"/>
  <c r="T3136" i="1" s="1"/>
  <c r="L3134" i="1"/>
  <c r="T3134" i="1" s="1"/>
  <c r="L3132" i="1"/>
  <c r="T3132" i="1" s="1"/>
  <c r="L3130" i="1"/>
  <c r="T3130" i="1" s="1"/>
  <c r="L3128" i="1"/>
  <c r="T3128" i="1" s="1"/>
  <c r="L3126" i="1"/>
  <c r="T3126" i="1" s="1"/>
  <c r="L3124" i="1"/>
  <c r="T3124" i="1" s="1"/>
  <c r="L3122" i="1"/>
  <c r="T3122" i="1" s="1"/>
  <c r="L3120" i="1"/>
  <c r="T3120" i="1" s="1"/>
  <c r="L3118" i="1"/>
  <c r="T3118" i="1" s="1"/>
  <c r="L3116" i="1"/>
  <c r="T3116" i="1" s="1"/>
  <c r="L3114" i="1"/>
  <c r="T3114" i="1" s="1"/>
  <c r="L3112" i="1"/>
  <c r="T3112" i="1" s="1"/>
  <c r="L3110" i="1"/>
  <c r="T3110" i="1" s="1"/>
  <c r="L3108" i="1"/>
  <c r="T3108" i="1" s="1"/>
  <c r="L3106" i="1"/>
  <c r="T3106" i="1" s="1"/>
  <c r="L3104" i="1"/>
  <c r="T3104" i="1" s="1"/>
  <c r="L3102" i="1"/>
  <c r="T3102" i="1" s="1"/>
  <c r="L3100" i="1"/>
  <c r="T3100" i="1" s="1"/>
  <c r="L3098" i="1"/>
  <c r="T3098" i="1" s="1"/>
  <c r="L3096" i="1"/>
  <c r="T3096" i="1" s="1"/>
  <c r="L3094" i="1"/>
  <c r="T3094" i="1" s="1"/>
  <c r="L3092" i="1"/>
  <c r="T3092" i="1" s="1"/>
  <c r="L3090" i="1"/>
  <c r="T3090" i="1" s="1"/>
  <c r="L3088" i="1"/>
  <c r="T3088" i="1" s="1"/>
  <c r="L3086" i="1"/>
  <c r="T3086" i="1" s="1"/>
  <c r="L3084" i="1"/>
  <c r="T3084" i="1" s="1"/>
  <c r="L3082" i="1"/>
  <c r="T3082" i="1" s="1"/>
  <c r="L3080" i="1"/>
  <c r="T3080" i="1" s="1"/>
  <c r="L3078" i="1"/>
  <c r="T3078" i="1" s="1"/>
  <c r="L3076" i="1"/>
  <c r="T3076" i="1" s="1"/>
  <c r="L3074" i="1"/>
  <c r="T3074" i="1" s="1"/>
  <c r="L3072" i="1"/>
  <c r="T3072" i="1" s="1"/>
  <c r="L3070" i="1"/>
  <c r="T3070" i="1" s="1"/>
  <c r="L3068" i="1"/>
  <c r="T3068" i="1" s="1"/>
  <c r="L3066" i="1"/>
  <c r="T3066" i="1" s="1"/>
  <c r="L3064" i="1"/>
  <c r="T3064" i="1" s="1"/>
  <c r="L3062" i="1"/>
  <c r="T3062" i="1" s="1"/>
  <c r="L3060" i="1"/>
  <c r="T3060" i="1" s="1"/>
  <c r="L3058" i="1"/>
  <c r="T3058" i="1" s="1"/>
  <c r="L3056" i="1"/>
  <c r="T3056" i="1" s="1"/>
  <c r="L3054" i="1"/>
  <c r="T3054" i="1" s="1"/>
  <c r="L3052" i="1"/>
  <c r="T3052" i="1" s="1"/>
  <c r="L3050" i="1"/>
  <c r="T3050" i="1" s="1"/>
  <c r="L3048" i="1"/>
  <c r="T3048" i="1" s="1"/>
  <c r="L3046" i="1"/>
  <c r="T3046" i="1" s="1"/>
  <c r="L3044" i="1"/>
  <c r="T3044" i="1" s="1"/>
  <c r="L3042" i="1"/>
  <c r="T3042" i="1" s="1"/>
  <c r="L3040" i="1"/>
  <c r="T3040" i="1" s="1"/>
  <c r="L3038" i="1"/>
  <c r="T3038" i="1" s="1"/>
  <c r="L3036" i="1"/>
  <c r="T3036" i="1" s="1"/>
  <c r="L3034" i="1"/>
  <c r="T3034" i="1" s="1"/>
  <c r="L3032" i="1"/>
  <c r="T3032" i="1" s="1"/>
  <c r="L3030" i="1"/>
  <c r="T3030" i="1" s="1"/>
  <c r="L3028" i="1"/>
  <c r="T3028" i="1" s="1"/>
  <c r="L3026" i="1"/>
  <c r="T3026" i="1" s="1"/>
  <c r="L3024" i="1"/>
  <c r="T3024" i="1" s="1"/>
  <c r="L3022" i="1"/>
  <c r="T3022" i="1" s="1"/>
  <c r="L3020" i="1"/>
  <c r="T3020" i="1" s="1"/>
  <c r="L3018" i="1"/>
  <c r="T3018" i="1" s="1"/>
  <c r="L3016" i="1"/>
  <c r="T3016" i="1" s="1"/>
  <c r="L3014" i="1"/>
  <c r="T3014" i="1" s="1"/>
  <c r="L3012" i="1"/>
  <c r="T3012" i="1" s="1"/>
  <c r="L3010" i="1"/>
  <c r="T3010" i="1" s="1"/>
  <c r="L3008" i="1"/>
  <c r="T3008" i="1" s="1"/>
  <c r="L3006" i="1"/>
  <c r="T3006" i="1" s="1"/>
  <c r="L3004" i="1"/>
  <c r="T3004" i="1" s="1"/>
  <c r="L3002" i="1"/>
  <c r="T3002" i="1" s="1"/>
  <c r="L3000" i="1"/>
  <c r="T3000" i="1" s="1"/>
  <c r="L2998" i="1"/>
  <c r="T2998" i="1" s="1"/>
  <c r="L2996" i="1"/>
  <c r="T2996" i="1" s="1"/>
  <c r="L2994" i="1"/>
  <c r="T2994" i="1" s="1"/>
  <c r="L2992" i="1"/>
  <c r="T2992" i="1" s="1"/>
  <c r="L2990" i="1"/>
  <c r="T2990" i="1" s="1"/>
  <c r="L2988" i="1"/>
  <c r="T2988" i="1" s="1"/>
  <c r="L2986" i="1"/>
  <c r="T2986" i="1" s="1"/>
  <c r="L2984" i="1"/>
  <c r="T2984" i="1" s="1"/>
  <c r="L2982" i="1"/>
  <c r="T2982" i="1" s="1"/>
  <c r="L2980" i="1"/>
  <c r="T2980" i="1" s="1"/>
  <c r="L2978" i="1"/>
  <c r="T2978" i="1" s="1"/>
  <c r="L2976" i="1"/>
  <c r="T2976" i="1" s="1"/>
  <c r="L2974" i="1"/>
  <c r="T2974" i="1" s="1"/>
  <c r="L2972" i="1"/>
  <c r="T2972" i="1" s="1"/>
  <c r="L2970" i="1"/>
  <c r="T2970" i="1" s="1"/>
  <c r="L2968" i="1"/>
  <c r="T2968" i="1" s="1"/>
  <c r="L2966" i="1"/>
  <c r="T2966" i="1" s="1"/>
  <c r="L2964" i="1"/>
  <c r="T2964" i="1" s="1"/>
  <c r="L2962" i="1"/>
  <c r="T2962" i="1" s="1"/>
  <c r="L2960" i="1"/>
  <c r="T2960" i="1" s="1"/>
  <c r="L2958" i="1"/>
  <c r="T2958" i="1" s="1"/>
  <c r="L2956" i="1"/>
  <c r="T2956" i="1" s="1"/>
  <c r="L2954" i="1"/>
  <c r="T2954" i="1" s="1"/>
  <c r="L2952" i="1"/>
  <c r="T2952" i="1" s="1"/>
  <c r="L2950" i="1"/>
  <c r="T2950" i="1" s="1"/>
  <c r="L2948" i="1"/>
  <c r="T2948" i="1" s="1"/>
  <c r="L2946" i="1"/>
  <c r="T2946" i="1" s="1"/>
  <c r="L2944" i="1"/>
  <c r="T2944" i="1" s="1"/>
  <c r="L2942" i="1"/>
  <c r="T2942" i="1" s="1"/>
  <c r="L2940" i="1"/>
  <c r="T2940" i="1" s="1"/>
  <c r="L2938" i="1"/>
  <c r="T2938" i="1" s="1"/>
  <c r="L2936" i="1"/>
  <c r="T2936" i="1" s="1"/>
  <c r="L2934" i="1"/>
  <c r="T2934" i="1" s="1"/>
  <c r="L2932" i="1"/>
  <c r="T2932" i="1" s="1"/>
  <c r="L2930" i="1"/>
  <c r="T2930" i="1" s="1"/>
  <c r="L2928" i="1"/>
  <c r="T2928" i="1" s="1"/>
  <c r="L2926" i="1"/>
  <c r="T2926" i="1" s="1"/>
  <c r="L2924" i="1"/>
  <c r="T2924" i="1" s="1"/>
  <c r="L2922" i="1"/>
  <c r="T2922" i="1" s="1"/>
  <c r="L2920" i="1"/>
  <c r="T2920" i="1" s="1"/>
  <c r="L2918" i="1"/>
  <c r="T2918" i="1" s="1"/>
  <c r="L2916" i="1"/>
  <c r="T2916" i="1" s="1"/>
  <c r="L2914" i="1"/>
  <c r="T2914" i="1" s="1"/>
  <c r="L2912" i="1"/>
  <c r="T2912" i="1" s="1"/>
  <c r="L2910" i="1"/>
  <c r="T2910" i="1" s="1"/>
  <c r="L2908" i="1"/>
  <c r="T2908" i="1" s="1"/>
  <c r="L2906" i="1"/>
  <c r="T2906" i="1" s="1"/>
  <c r="L2904" i="1"/>
  <c r="T2904" i="1" s="1"/>
  <c r="L2902" i="1"/>
  <c r="T2902" i="1" s="1"/>
  <c r="L2900" i="1"/>
  <c r="T2900" i="1" s="1"/>
  <c r="L2898" i="1"/>
  <c r="T2898" i="1" s="1"/>
  <c r="L2896" i="1"/>
  <c r="T2896" i="1" s="1"/>
  <c r="L2894" i="1"/>
  <c r="T2894" i="1" s="1"/>
  <c r="L2892" i="1"/>
  <c r="T2892" i="1" s="1"/>
  <c r="L2890" i="1"/>
  <c r="T2890" i="1" s="1"/>
  <c r="L2888" i="1"/>
  <c r="T2888" i="1" s="1"/>
  <c r="L2886" i="1"/>
  <c r="T2886" i="1" s="1"/>
  <c r="L2884" i="1"/>
  <c r="T2884" i="1" s="1"/>
  <c r="L2882" i="1"/>
  <c r="T2882" i="1" s="1"/>
  <c r="L2880" i="1"/>
  <c r="T2880" i="1" s="1"/>
  <c r="L2878" i="1"/>
  <c r="T2878" i="1" s="1"/>
  <c r="L2876" i="1"/>
  <c r="T2876" i="1" s="1"/>
  <c r="L2874" i="1"/>
  <c r="T2874" i="1" s="1"/>
  <c r="L2872" i="1"/>
  <c r="T2872" i="1" s="1"/>
  <c r="L2870" i="1"/>
  <c r="T2870" i="1" s="1"/>
  <c r="L2868" i="1"/>
  <c r="T2868" i="1" s="1"/>
  <c r="L2866" i="1"/>
  <c r="T2866" i="1" s="1"/>
  <c r="L2864" i="1"/>
  <c r="T2864" i="1" s="1"/>
  <c r="L2862" i="1"/>
  <c r="T2862" i="1" s="1"/>
  <c r="L2860" i="1"/>
  <c r="T2860" i="1" s="1"/>
  <c r="L2858" i="1"/>
  <c r="T2858" i="1" s="1"/>
  <c r="L2856" i="1"/>
  <c r="T2856" i="1" s="1"/>
  <c r="L2854" i="1"/>
  <c r="T2854" i="1" s="1"/>
  <c r="L2852" i="1"/>
  <c r="T2852" i="1" s="1"/>
  <c r="L2850" i="1"/>
  <c r="T2850" i="1" s="1"/>
  <c r="L2848" i="1"/>
  <c r="T2848" i="1" s="1"/>
  <c r="L2846" i="1"/>
  <c r="T2846" i="1" s="1"/>
  <c r="L2844" i="1"/>
  <c r="T2844" i="1" s="1"/>
  <c r="L2842" i="1"/>
  <c r="T2842" i="1" s="1"/>
  <c r="L2840" i="1"/>
  <c r="T2840" i="1" s="1"/>
  <c r="L2838" i="1"/>
  <c r="T2838" i="1" s="1"/>
  <c r="L2836" i="1"/>
  <c r="T2836" i="1" s="1"/>
  <c r="L2834" i="1"/>
  <c r="T2834" i="1" s="1"/>
  <c r="L2832" i="1"/>
  <c r="T2832" i="1" s="1"/>
  <c r="L2830" i="1"/>
  <c r="T2830" i="1" s="1"/>
  <c r="L2828" i="1"/>
  <c r="T2828" i="1" s="1"/>
  <c r="L2826" i="1"/>
  <c r="T2826" i="1" s="1"/>
  <c r="L2824" i="1"/>
  <c r="T2824" i="1" s="1"/>
  <c r="L2822" i="1"/>
  <c r="T2822" i="1" s="1"/>
  <c r="L2820" i="1"/>
  <c r="T2820" i="1" s="1"/>
  <c r="L2818" i="1"/>
  <c r="T2818" i="1" s="1"/>
  <c r="L2816" i="1"/>
  <c r="T2816" i="1" s="1"/>
  <c r="L2814" i="1"/>
  <c r="T2814" i="1" s="1"/>
  <c r="L2812" i="1"/>
  <c r="T2812" i="1" s="1"/>
  <c r="L2810" i="1"/>
  <c r="T2810" i="1" s="1"/>
  <c r="L2808" i="1"/>
  <c r="T2808" i="1" s="1"/>
  <c r="L2806" i="1"/>
  <c r="T2806" i="1" s="1"/>
  <c r="L2804" i="1"/>
  <c r="T2804" i="1" s="1"/>
  <c r="L2802" i="1"/>
  <c r="T2802" i="1" s="1"/>
  <c r="L2800" i="1"/>
  <c r="T2800" i="1" s="1"/>
  <c r="L2798" i="1"/>
  <c r="T2798" i="1" s="1"/>
  <c r="L2796" i="1"/>
  <c r="T2796" i="1" s="1"/>
  <c r="L2794" i="1"/>
  <c r="T2794" i="1" s="1"/>
  <c r="L2792" i="1"/>
  <c r="T2792" i="1" s="1"/>
  <c r="L2790" i="1"/>
  <c r="T2790" i="1" s="1"/>
  <c r="L2788" i="1"/>
  <c r="T2788" i="1" s="1"/>
  <c r="L2786" i="1"/>
  <c r="T2786" i="1" s="1"/>
  <c r="L2784" i="1"/>
  <c r="T2784" i="1" s="1"/>
  <c r="L2782" i="1"/>
  <c r="T2782" i="1" s="1"/>
  <c r="L2780" i="1"/>
  <c r="T2780" i="1" s="1"/>
  <c r="L2778" i="1"/>
  <c r="T2778" i="1" s="1"/>
  <c r="L2776" i="1"/>
  <c r="T2776" i="1" s="1"/>
  <c r="L2774" i="1"/>
  <c r="T2774" i="1" s="1"/>
  <c r="L2772" i="1"/>
  <c r="T2772" i="1" s="1"/>
  <c r="L2770" i="1"/>
  <c r="T2770" i="1" s="1"/>
  <c r="L2768" i="1"/>
  <c r="T2768" i="1" s="1"/>
  <c r="L2766" i="1"/>
  <c r="T2766" i="1" s="1"/>
  <c r="L2764" i="1"/>
  <c r="T2764" i="1" s="1"/>
  <c r="L2762" i="1"/>
  <c r="T2762" i="1" s="1"/>
  <c r="L2760" i="1"/>
  <c r="T2760" i="1" s="1"/>
  <c r="L2758" i="1"/>
  <c r="T2758" i="1" s="1"/>
  <c r="L2756" i="1"/>
  <c r="T2756" i="1" s="1"/>
  <c r="L2754" i="1"/>
  <c r="T2754" i="1" s="1"/>
  <c r="L2752" i="1"/>
  <c r="T2752" i="1" s="1"/>
  <c r="L2750" i="1"/>
  <c r="T2750" i="1" s="1"/>
  <c r="L2748" i="1"/>
  <c r="T2748" i="1" s="1"/>
  <c r="L2746" i="1"/>
  <c r="T2746" i="1" s="1"/>
  <c r="L2744" i="1"/>
  <c r="T2744" i="1" s="1"/>
  <c r="L2742" i="1"/>
  <c r="T2742" i="1" s="1"/>
  <c r="L2740" i="1"/>
  <c r="T2740" i="1" s="1"/>
  <c r="L2738" i="1"/>
  <c r="T2738" i="1" s="1"/>
  <c r="L2736" i="1"/>
  <c r="T2736" i="1" s="1"/>
  <c r="L2734" i="1"/>
  <c r="T2734" i="1" s="1"/>
  <c r="L2732" i="1"/>
  <c r="T2732" i="1" s="1"/>
  <c r="L2730" i="1"/>
  <c r="T2730" i="1" s="1"/>
  <c r="L2728" i="1"/>
  <c r="T2728" i="1" s="1"/>
  <c r="L2726" i="1"/>
  <c r="T2726" i="1" s="1"/>
  <c r="L2724" i="1"/>
  <c r="T2724" i="1" s="1"/>
  <c r="L2722" i="1"/>
  <c r="T2722" i="1" s="1"/>
  <c r="L2720" i="1"/>
  <c r="T2720" i="1" s="1"/>
  <c r="L2718" i="1"/>
  <c r="T2718" i="1" s="1"/>
  <c r="L2716" i="1"/>
  <c r="T2716" i="1" s="1"/>
  <c r="L2714" i="1"/>
  <c r="T2714" i="1" s="1"/>
  <c r="L2712" i="1"/>
  <c r="T2712" i="1" s="1"/>
  <c r="L2710" i="1"/>
  <c r="T2710" i="1" s="1"/>
  <c r="L2708" i="1"/>
  <c r="T2708" i="1" s="1"/>
  <c r="L2706" i="1"/>
  <c r="T2706" i="1" s="1"/>
  <c r="L2704" i="1"/>
  <c r="T2704" i="1" s="1"/>
  <c r="L2702" i="1"/>
  <c r="T2702" i="1" s="1"/>
  <c r="L2700" i="1"/>
  <c r="T2700" i="1" s="1"/>
  <c r="L2698" i="1"/>
  <c r="T2698" i="1" s="1"/>
  <c r="L2696" i="1"/>
  <c r="T2696" i="1" s="1"/>
  <c r="L2694" i="1"/>
  <c r="T2694" i="1" s="1"/>
  <c r="L2692" i="1"/>
  <c r="T2692" i="1" s="1"/>
  <c r="L2690" i="1"/>
  <c r="T2690" i="1" s="1"/>
  <c r="L2688" i="1"/>
  <c r="T2688" i="1" s="1"/>
  <c r="L2686" i="1"/>
  <c r="T2686" i="1" s="1"/>
  <c r="L2684" i="1"/>
  <c r="T2684" i="1" s="1"/>
  <c r="L2682" i="1"/>
  <c r="T2682" i="1" s="1"/>
  <c r="L2680" i="1"/>
  <c r="T2680" i="1" s="1"/>
  <c r="L2678" i="1"/>
  <c r="T2678" i="1" s="1"/>
  <c r="L2676" i="1"/>
  <c r="T2676" i="1" s="1"/>
  <c r="L2674" i="1"/>
  <c r="T2674" i="1" s="1"/>
  <c r="L2672" i="1"/>
  <c r="T2672" i="1" s="1"/>
  <c r="L2670" i="1"/>
  <c r="T2670" i="1" s="1"/>
  <c r="L2668" i="1"/>
  <c r="T2668" i="1" s="1"/>
  <c r="L2666" i="1"/>
  <c r="T2666" i="1" s="1"/>
  <c r="L2664" i="1"/>
  <c r="T2664" i="1" s="1"/>
  <c r="L2662" i="1"/>
  <c r="T2662" i="1" s="1"/>
  <c r="L2660" i="1"/>
  <c r="T2660" i="1" s="1"/>
  <c r="L2658" i="1"/>
  <c r="T2658" i="1" s="1"/>
  <c r="L2656" i="1"/>
  <c r="T2656" i="1" s="1"/>
  <c r="L2654" i="1"/>
  <c r="T2654" i="1" s="1"/>
  <c r="L2652" i="1"/>
  <c r="T2652" i="1" s="1"/>
  <c r="L2650" i="1"/>
  <c r="T2650" i="1" s="1"/>
  <c r="L2648" i="1"/>
  <c r="T2648" i="1" s="1"/>
  <c r="L2646" i="1"/>
  <c r="T2646" i="1" s="1"/>
  <c r="L2644" i="1"/>
  <c r="T2644" i="1" s="1"/>
  <c r="L2642" i="1"/>
  <c r="T2642" i="1" s="1"/>
  <c r="L2640" i="1"/>
  <c r="T2640" i="1" s="1"/>
  <c r="L2638" i="1"/>
  <c r="T2638" i="1" s="1"/>
  <c r="L2636" i="1"/>
  <c r="T2636" i="1" s="1"/>
  <c r="L2634" i="1"/>
  <c r="T2634" i="1" s="1"/>
  <c r="L2632" i="1"/>
  <c r="T2632" i="1" s="1"/>
  <c r="L2630" i="1"/>
  <c r="T2630" i="1" s="1"/>
  <c r="L2628" i="1"/>
  <c r="T2628" i="1" s="1"/>
  <c r="L2626" i="1"/>
  <c r="T2626" i="1" s="1"/>
  <c r="L2624" i="1"/>
  <c r="T2624" i="1" s="1"/>
  <c r="L2622" i="1"/>
  <c r="T2622" i="1" s="1"/>
  <c r="L2620" i="1"/>
  <c r="T2620" i="1" s="1"/>
  <c r="L2618" i="1"/>
  <c r="T2618" i="1" s="1"/>
  <c r="L2616" i="1"/>
  <c r="T2616" i="1" s="1"/>
  <c r="L2614" i="1"/>
  <c r="T2614" i="1" s="1"/>
  <c r="L2612" i="1"/>
  <c r="T2612" i="1" s="1"/>
  <c r="L2610" i="1"/>
  <c r="T2610" i="1" s="1"/>
  <c r="L2608" i="1"/>
  <c r="T2608" i="1" s="1"/>
  <c r="L2606" i="1"/>
  <c r="T2606" i="1" s="1"/>
  <c r="L2604" i="1"/>
  <c r="T2604" i="1" s="1"/>
  <c r="L2602" i="1"/>
  <c r="T2602" i="1" s="1"/>
  <c r="L2600" i="1"/>
  <c r="T2600" i="1" s="1"/>
  <c r="L2598" i="1"/>
  <c r="T2598" i="1" s="1"/>
  <c r="L2596" i="1"/>
  <c r="T2596" i="1" s="1"/>
  <c r="L2594" i="1"/>
  <c r="T2594" i="1" s="1"/>
  <c r="L2592" i="1"/>
  <c r="T2592" i="1" s="1"/>
  <c r="L2590" i="1"/>
  <c r="T2590" i="1" s="1"/>
  <c r="L2588" i="1"/>
  <c r="T2588" i="1" s="1"/>
  <c r="L2586" i="1"/>
  <c r="T2586" i="1" s="1"/>
  <c r="L2584" i="1"/>
  <c r="T2584" i="1" s="1"/>
  <c r="L2582" i="1"/>
  <c r="T2582" i="1" s="1"/>
  <c r="L2580" i="1"/>
  <c r="T2580" i="1" s="1"/>
  <c r="L2578" i="1"/>
  <c r="T2578" i="1" s="1"/>
  <c r="L2576" i="1"/>
  <c r="T2576" i="1" s="1"/>
  <c r="L2574" i="1"/>
  <c r="T2574" i="1" s="1"/>
  <c r="L2572" i="1"/>
  <c r="T2572" i="1" s="1"/>
  <c r="L2570" i="1"/>
  <c r="T2570" i="1" s="1"/>
  <c r="L2568" i="1"/>
  <c r="T2568" i="1" s="1"/>
  <c r="L2566" i="1"/>
  <c r="T2566" i="1" s="1"/>
  <c r="L2564" i="1"/>
  <c r="T2564" i="1" s="1"/>
  <c r="L2562" i="1"/>
  <c r="T2562" i="1" s="1"/>
  <c r="L2560" i="1"/>
  <c r="T2560" i="1" s="1"/>
  <c r="L2558" i="1"/>
  <c r="T2558" i="1" s="1"/>
  <c r="L2556" i="1"/>
  <c r="T2556" i="1" s="1"/>
  <c r="L2554" i="1"/>
  <c r="T2554" i="1" s="1"/>
  <c r="L2552" i="1"/>
  <c r="T2552" i="1" s="1"/>
  <c r="L2550" i="1"/>
  <c r="T2550" i="1" s="1"/>
  <c r="L2548" i="1"/>
  <c r="T2548" i="1" s="1"/>
  <c r="L2546" i="1"/>
  <c r="T2546" i="1" s="1"/>
  <c r="L2544" i="1"/>
  <c r="T2544" i="1" s="1"/>
  <c r="L2542" i="1"/>
  <c r="T2542" i="1" s="1"/>
  <c r="L2540" i="1"/>
  <c r="T2540" i="1" s="1"/>
  <c r="L2538" i="1"/>
  <c r="T2538" i="1" s="1"/>
  <c r="L2536" i="1"/>
  <c r="T2536" i="1" s="1"/>
  <c r="L2534" i="1"/>
  <c r="T2534" i="1" s="1"/>
  <c r="L2532" i="1"/>
  <c r="T2532" i="1" s="1"/>
  <c r="L2530" i="1"/>
  <c r="T2530" i="1" s="1"/>
  <c r="L2528" i="1"/>
  <c r="T2528" i="1" s="1"/>
  <c r="L2526" i="1"/>
  <c r="T2526" i="1" s="1"/>
  <c r="L2524" i="1"/>
  <c r="T2524" i="1" s="1"/>
  <c r="L2522" i="1"/>
  <c r="T2522" i="1" s="1"/>
  <c r="L2520" i="1"/>
  <c r="T2520" i="1" s="1"/>
  <c r="L2518" i="1"/>
  <c r="T2518" i="1" s="1"/>
  <c r="L2516" i="1"/>
  <c r="T2516" i="1" s="1"/>
  <c r="L2514" i="1"/>
  <c r="T2514" i="1" s="1"/>
  <c r="L2512" i="1"/>
  <c r="T2512" i="1" s="1"/>
  <c r="L2510" i="1"/>
  <c r="T2510" i="1" s="1"/>
  <c r="L2508" i="1"/>
  <c r="T2508" i="1" s="1"/>
  <c r="L2506" i="1"/>
  <c r="T2506" i="1" s="1"/>
  <c r="L2504" i="1"/>
  <c r="T2504" i="1" s="1"/>
  <c r="L2502" i="1"/>
  <c r="T2502" i="1" s="1"/>
  <c r="L2500" i="1"/>
  <c r="T2500" i="1" s="1"/>
  <c r="L2498" i="1"/>
  <c r="T2498" i="1" s="1"/>
  <c r="L2496" i="1"/>
  <c r="T2496" i="1" s="1"/>
  <c r="L2494" i="1"/>
  <c r="T2494" i="1" s="1"/>
  <c r="L2492" i="1"/>
  <c r="T2492" i="1" s="1"/>
  <c r="L2490" i="1"/>
  <c r="T2490" i="1" s="1"/>
  <c r="L2488" i="1"/>
  <c r="T2488" i="1" s="1"/>
  <c r="L2486" i="1"/>
  <c r="T2486" i="1" s="1"/>
  <c r="L2484" i="1"/>
  <c r="T2484" i="1" s="1"/>
  <c r="L2482" i="1"/>
  <c r="T2482" i="1" s="1"/>
  <c r="L2480" i="1"/>
  <c r="T2480" i="1" s="1"/>
  <c r="L2478" i="1"/>
  <c r="T2478" i="1" s="1"/>
  <c r="L2476" i="1"/>
  <c r="T2476" i="1" s="1"/>
  <c r="L2474" i="1"/>
  <c r="T2474" i="1" s="1"/>
  <c r="L2472" i="1"/>
  <c r="T2472" i="1" s="1"/>
  <c r="L2470" i="1"/>
  <c r="T2470" i="1" s="1"/>
  <c r="L2468" i="1"/>
  <c r="T2468" i="1" s="1"/>
  <c r="L2466" i="1"/>
  <c r="T2466" i="1" s="1"/>
  <c r="L2464" i="1"/>
  <c r="T2464" i="1" s="1"/>
  <c r="L2462" i="1"/>
  <c r="T2462" i="1" s="1"/>
  <c r="L2460" i="1"/>
  <c r="T2460" i="1" s="1"/>
  <c r="L2458" i="1"/>
  <c r="T2458" i="1" s="1"/>
  <c r="L2456" i="1"/>
  <c r="T2456" i="1" s="1"/>
  <c r="L2454" i="1"/>
  <c r="T2454" i="1" s="1"/>
  <c r="L2452" i="1"/>
  <c r="T2452" i="1" s="1"/>
  <c r="L2450" i="1"/>
  <c r="T2450" i="1" s="1"/>
  <c r="L2448" i="1"/>
  <c r="T2448" i="1" s="1"/>
  <c r="L2446" i="1"/>
  <c r="T2446" i="1" s="1"/>
  <c r="L2444" i="1"/>
  <c r="T2444" i="1" s="1"/>
  <c r="L2442" i="1"/>
  <c r="T2442" i="1" s="1"/>
  <c r="L2440" i="1"/>
  <c r="T2440" i="1" s="1"/>
  <c r="L2438" i="1"/>
  <c r="T2438" i="1" s="1"/>
  <c r="L2436" i="1"/>
  <c r="T2436" i="1" s="1"/>
  <c r="L2434" i="1"/>
  <c r="T2434" i="1" s="1"/>
  <c r="L2432" i="1"/>
  <c r="T2432" i="1" s="1"/>
  <c r="L2430" i="1"/>
  <c r="T2430" i="1" s="1"/>
  <c r="L2428" i="1"/>
  <c r="T2428" i="1" s="1"/>
  <c r="L2426" i="1"/>
  <c r="T2426" i="1" s="1"/>
  <c r="L2424" i="1"/>
  <c r="T2424" i="1" s="1"/>
  <c r="L2422" i="1"/>
  <c r="T2422" i="1" s="1"/>
  <c r="L2420" i="1"/>
  <c r="T2420" i="1" s="1"/>
  <c r="L2418" i="1"/>
  <c r="T2418" i="1" s="1"/>
  <c r="L2416" i="1"/>
  <c r="T2416" i="1" s="1"/>
  <c r="L2414" i="1"/>
  <c r="T2414" i="1" s="1"/>
  <c r="L2412" i="1"/>
  <c r="T2412" i="1" s="1"/>
  <c r="L2410" i="1"/>
  <c r="T2410" i="1" s="1"/>
  <c r="L2408" i="1"/>
  <c r="T2408" i="1" s="1"/>
  <c r="L2406" i="1"/>
  <c r="T2406" i="1" s="1"/>
  <c r="L2404" i="1"/>
  <c r="T2404" i="1" s="1"/>
  <c r="L2402" i="1"/>
  <c r="T2402" i="1" s="1"/>
  <c r="L2400" i="1"/>
  <c r="T2400" i="1" s="1"/>
  <c r="L2398" i="1"/>
  <c r="T2398" i="1" s="1"/>
  <c r="L2396" i="1"/>
  <c r="T2396" i="1" s="1"/>
  <c r="L2394" i="1"/>
  <c r="T2394" i="1" s="1"/>
  <c r="L2392" i="1"/>
  <c r="T2392" i="1" s="1"/>
  <c r="L2390" i="1"/>
  <c r="T2390" i="1" s="1"/>
  <c r="L2388" i="1"/>
  <c r="T2388" i="1" s="1"/>
  <c r="L2386" i="1"/>
  <c r="T2386" i="1" s="1"/>
  <c r="L2384" i="1"/>
  <c r="T2384" i="1" s="1"/>
  <c r="L2382" i="1"/>
  <c r="T2382" i="1" s="1"/>
  <c r="L2380" i="1"/>
  <c r="T2380" i="1" s="1"/>
  <c r="L2378" i="1"/>
  <c r="T2378" i="1" s="1"/>
  <c r="L2376" i="1"/>
  <c r="T2376" i="1" s="1"/>
  <c r="L2374" i="1"/>
  <c r="T2374" i="1" s="1"/>
  <c r="L2372" i="1"/>
  <c r="T2372" i="1" s="1"/>
  <c r="L2370" i="1"/>
  <c r="T2370" i="1" s="1"/>
  <c r="L2368" i="1"/>
  <c r="T2368" i="1" s="1"/>
  <c r="L2366" i="1"/>
  <c r="T2366" i="1" s="1"/>
  <c r="L2364" i="1"/>
  <c r="T2364" i="1" s="1"/>
  <c r="L2362" i="1"/>
  <c r="T2362" i="1" s="1"/>
  <c r="L2360" i="1"/>
  <c r="T2360" i="1" s="1"/>
  <c r="L2358" i="1"/>
  <c r="T2358" i="1" s="1"/>
  <c r="L2356" i="1"/>
  <c r="T2356" i="1" s="1"/>
  <c r="L2354" i="1"/>
  <c r="T2354" i="1" s="1"/>
  <c r="L2352" i="1"/>
  <c r="T2352" i="1" s="1"/>
  <c r="L2350" i="1"/>
  <c r="T2350" i="1" s="1"/>
  <c r="L2348" i="1"/>
  <c r="T2348" i="1" s="1"/>
  <c r="L2346" i="1"/>
  <c r="T2346" i="1" s="1"/>
  <c r="L2344" i="1"/>
  <c r="T2344" i="1" s="1"/>
  <c r="L2342" i="1"/>
  <c r="T2342" i="1" s="1"/>
  <c r="L2340" i="1"/>
  <c r="T2340" i="1" s="1"/>
  <c r="L2338" i="1"/>
  <c r="T2338" i="1" s="1"/>
  <c r="L2336" i="1"/>
  <c r="T2336" i="1" s="1"/>
  <c r="L2334" i="1"/>
  <c r="T2334" i="1" s="1"/>
  <c r="L2332" i="1"/>
  <c r="T2332" i="1" s="1"/>
  <c r="L2330" i="1"/>
  <c r="T2330" i="1" s="1"/>
  <c r="L2328" i="1"/>
  <c r="T2328" i="1" s="1"/>
  <c r="L2326" i="1"/>
  <c r="T2326" i="1" s="1"/>
  <c r="L2324" i="1"/>
  <c r="T2324" i="1" s="1"/>
  <c r="L2322" i="1"/>
  <c r="T2322" i="1" s="1"/>
  <c r="L2320" i="1"/>
  <c r="T2320" i="1" s="1"/>
  <c r="L2318" i="1"/>
  <c r="T2318" i="1" s="1"/>
  <c r="L2316" i="1"/>
  <c r="T2316" i="1" s="1"/>
  <c r="L2314" i="1"/>
  <c r="T2314" i="1" s="1"/>
  <c r="L2312" i="1"/>
  <c r="T2312" i="1" s="1"/>
  <c r="L2310" i="1"/>
  <c r="T2310" i="1" s="1"/>
  <c r="L2308" i="1"/>
  <c r="T2308" i="1" s="1"/>
  <c r="L2306" i="1"/>
  <c r="T2306" i="1" s="1"/>
  <c r="L2304" i="1"/>
  <c r="T2304" i="1" s="1"/>
  <c r="L2302" i="1"/>
  <c r="T2302" i="1" s="1"/>
  <c r="L2300" i="1"/>
  <c r="T2300" i="1" s="1"/>
  <c r="L2298" i="1"/>
  <c r="T2298" i="1" s="1"/>
  <c r="L2296" i="1"/>
  <c r="T2296" i="1" s="1"/>
  <c r="L2294" i="1"/>
  <c r="T2294" i="1" s="1"/>
  <c r="L2292" i="1"/>
  <c r="T2292" i="1" s="1"/>
  <c r="L2290" i="1"/>
  <c r="T2290" i="1" s="1"/>
  <c r="L2288" i="1"/>
  <c r="T2288" i="1" s="1"/>
  <c r="L2286" i="1"/>
  <c r="T2286" i="1" s="1"/>
  <c r="L2284" i="1"/>
  <c r="T2284" i="1" s="1"/>
  <c r="L2282" i="1"/>
  <c r="T2282" i="1" s="1"/>
  <c r="L2280" i="1"/>
  <c r="T2280" i="1" s="1"/>
  <c r="L2278" i="1"/>
  <c r="T2278" i="1" s="1"/>
  <c r="L2276" i="1"/>
  <c r="T2276" i="1" s="1"/>
  <c r="L2274" i="1"/>
  <c r="T2274" i="1" s="1"/>
  <c r="L2272" i="1"/>
  <c r="T2272" i="1" s="1"/>
  <c r="L2270" i="1"/>
  <c r="T2270" i="1" s="1"/>
  <c r="L2268" i="1"/>
  <c r="T2268" i="1" s="1"/>
  <c r="L2266" i="1"/>
  <c r="T2266" i="1" s="1"/>
  <c r="L2264" i="1"/>
  <c r="T2264" i="1" s="1"/>
  <c r="L2262" i="1"/>
  <c r="T2262" i="1" s="1"/>
  <c r="L2260" i="1"/>
  <c r="T2260" i="1" s="1"/>
  <c r="L2258" i="1"/>
  <c r="T2258" i="1" s="1"/>
  <c r="L2256" i="1"/>
  <c r="T2256" i="1" s="1"/>
  <c r="L2254" i="1"/>
  <c r="T2254" i="1" s="1"/>
  <c r="L2252" i="1"/>
  <c r="T2252" i="1" s="1"/>
  <c r="L2250" i="1"/>
  <c r="T2250" i="1" s="1"/>
  <c r="L2248" i="1"/>
  <c r="T2248" i="1" s="1"/>
  <c r="L2246" i="1"/>
  <c r="T2246" i="1" s="1"/>
  <c r="L2244" i="1"/>
  <c r="T2244" i="1" s="1"/>
  <c r="L2242" i="1"/>
  <c r="T2242" i="1" s="1"/>
  <c r="L2240" i="1"/>
  <c r="T2240" i="1" s="1"/>
  <c r="L2238" i="1"/>
  <c r="T2238" i="1" s="1"/>
  <c r="L2236" i="1"/>
  <c r="T2236" i="1" s="1"/>
  <c r="L2234" i="1"/>
  <c r="T2234" i="1" s="1"/>
  <c r="L2232" i="1"/>
  <c r="T2232" i="1" s="1"/>
  <c r="L2230" i="1"/>
  <c r="T2230" i="1" s="1"/>
  <c r="L2228" i="1"/>
  <c r="T2228" i="1" s="1"/>
  <c r="L2226" i="1"/>
  <c r="T2226" i="1" s="1"/>
  <c r="L2224" i="1"/>
  <c r="T2224" i="1" s="1"/>
  <c r="L2222" i="1"/>
  <c r="T2222" i="1" s="1"/>
  <c r="L2220" i="1"/>
  <c r="T2220" i="1" s="1"/>
  <c r="L2218" i="1"/>
  <c r="T2218" i="1" s="1"/>
  <c r="L2216" i="1"/>
  <c r="T2216" i="1" s="1"/>
  <c r="L2214" i="1"/>
  <c r="T2214" i="1" s="1"/>
  <c r="L2212" i="1"/>
  <c r="T2212" i="1" s="1"/>
  <c r="L2210" i="1"/>
  <c r="T2210" i="1" s="1"/>
  <c r="L2208" i="1"/>
  <c r="T2208" i="1" s="1"/>
  <c r="L2206" i="1"/>
  <c r="T2206" i="1" s="1"/>
  <c r="L2204" i="1"/>
  <c r="T2204" i="1" s="1"/>
  <c r="L2202" i="1"/>
  <c r="T2202" i="1" s="1"/>
  <c r="L2200" i="1"/>
  <c r="T2200" i="1" s="1"/>
  <c r="L2198" i="1"/>
  <c r="T2198" i="1" s="1"/>
  <c r="L2196" i="1"/>
  <c r="T2196" i="1" s="1"/>
  <c r="L2194" i="1"/>
  <c r="T2194" i="1" s="1"/>
  <c r="L2192" i="1"/>
  <c r="T2192" i="1" s="1"/>
  <c r="L2190" i="1"/>
  <c r="T2190" i="1" s="1"/>
  <c r="L2188" i="1"/>
  <c r="T2188" i="1" s="1"/>
  <c r="L2186" i="1"/>
  <c r="T2186" i="1" s="1"/>
  <c r="L2184" i="1"/>
  <c r="T2184" i="1" s="1"/>
  <c r="L2182" i="1"/>
  <c r="T2182" i="1" s="1"/>
  <c r="L2180" i="1"/>
  <c r="T2180" i="1" s="1"/>
  <c r="L2178" i="1"/>
  <c r="T2178" i="1" s="1"/>
  <c r="L2176" i="1"/>
  <c r="T2176" i="1" s="1"/>
  <c r="L2174" i="1"/>
  <c r="T2174" i="1" s="1"/>
  <c r="L2172" i="1"/>
  <c r="T2172" i="1" s="1"/>
  <c r="L2170" i="1"/>
  <c r="T2170" i="1" s="1"/>
  <c r="L2168" i="1"/>
  <c r="T2168" i="1" s="1"/>
  <c r="L2166" i="1"/>
  <c r="T2166" i="1" s="1"/>
  <c r="L2164" i="1"/>
  <c r="T2164" i="1" s="1"/>
  <c r="L2162" i="1"/>
  <c r="T2162" i="1" s="1"/>
  <c r="L2160" i="1"/>
  <c r="T2160" i="1" s="1"/>
  <c r="L2158" i="1"/>
  <c r="T2158" i="1" s="1"/>
  <c r="L2156" i="1"/>
  <c r="T2156" i="1" s="1"/>
  <c r="L2154" i="1"/>
  <c r="T2154" i="1" s="1"/>
  <c r="L2152" i="1"/>
  <c r="T2152" i="1" s="1"/>
  <c r="L2150" i="1"/>
  <c r="T2150" i="1" s="1"/>
  <c r="L2148" i="1"/>
  <c r="T2148" i="1" s="1"/>
  <c r="L2146" i="1"/>
  <c r="T2146" i="1" s="1"/>
  <c r="L2144" i="1"/>
  <c r="T2144" i="1" s="1"/>
  <c r="L2142" i="1"/>
  <c r="T2142" i="1" s="1"/>
  <c r="L2140" i="1"/>
  <c r="T2140" i="1" s="1"/>
  <c r="L2138" i="1"/>
  <c r="T2138" i="1" s="1"/>
  <c r="L2136" i="1"/>
  <c r="T2136" i="1" s="1"/>
  <c r="L2134" i="1"/>
  <c r="T2134" i="1" s="1"/>
  <c r="L2132" i="1"/>
  <c r="T2132" i="1" s="1"/>
  <c r="L2130" i="1"/>
  <c r="T2130" i="1" s="1"/>
  <c r="L2128" i="1"/>
  <c r="T2128" i="1" s="1"/>
  <c r="L2126" i="1"/>
  <c r="T2126" i="1" s="1"/>
  <c r="L2124" i="1"/>
  <c r="T2124" i="1" s="1"/>
  <c r="L2122" i="1"/>
  <c r="T2122" i="1" s="1"/>
  <c r="L2120" i="1"/>
  <c r="T2120" i="1" s="1"/>
  <c r="L2118" i="1"/>
  <c r="T2118" i="1" s="1"/>
  <c r="L2116" i="1"/>
  <c r="T2116" i="1" s="1"/>
  <c r="L2114" i="1"/>
  <c r="T2114" i="1" s="1"/>
  <c r="L2112" i="1"/>
  <c r="T2112" i="1" s="1"/>
  <c r="L2110" i="1"/>
  <c r="T2110" i="1" s="1"/>
  <c r="L2108" i="1"/>
  <c r="T2108" i="1" s="1"/>
  <c r="L2106" i="1"/>
  <c r="T2106" i="1" s="1"/>
  <c r="L2104" i="1"/>
  <c r="T2104" i="1" s="1"/>
  <c r="L2102" i="1"/>
  <c r="T2102" i="1" s="1"/>
  <c r="L2100" i="1"/>
  <c r="T2100" i="1" s="1"/>
  <c r="L2098" i="1"/>
  <c r="T2098" i="1" s="1"/>
  <c r="L2096" i="1"/>
  <c r="T2096" i="1" s="1"/>
  <c r="L2094" i="1"/>
  <c r="T2094" i="1" s="1"/>
  <c r="L2092" i="1"/>
  <c r="T2092" i="1" s="1"/>
  <c r="L2090" i="1"/>
  <c r="T2090" i="1" s="1"/>
  <c r="L2088" i="1"/>
  <c r="T2088" i="1" s="1"/>
  <c r="L2086" i="1"/>
  <c r="T2086" i="1" s="1"/>
  <c r="L2084" i="1"/>
  <c r="T2084" i="1" s="1"/>
  <c r="L2082" i="1"/>
  <c r="T2082" i="1" s="1"/>
  <c r="L2080" i="1"/>
  <c r="T2080" i="1" s="1"/>
  <c r="L2078" i="1"/>
  <c r="T2078" i="1" s="1"/>
  <c r="L2076" i="1"/>
  <c r="T2076" i="1" s="1"/>
  <c r="L2074" i="1"/>
  <c r="T2074" i="1" s="1"/>
  <c r="L2072" i="1"/>
  <c r="T2072" i="1" s="1"/>
  <c r="L2070" i="1"/>
  <c r="T2070" i="1" s="1"/>
  <c r="L2068" i="1"/>
  <c r="T2068" i="1" s="1"/>
  <c r="L2066" i="1"/>
  <c r="T2066" i="1" s="1"/>
  <c r="L2064" i="1"/>
  <c r="T2064" i="1" s="1"/>
  <c r="L2062" i="1"/>
  <c r="T2062" i="1" s="1"/>
  <c r="L2060" i="1"/>
  <c r="T2060" i="1" s="1"/>
  <c r="L2058" i="1"/>
  <c r="T2058" i="1" s="1"/>
  <c r="L2056" i="1"/>
  <c r="T2056" i="1" s="1"/>
  <c r="L2054" i="1"/>
  <c r="T2054" i="1" s="1"/>
  <c r="L2052" i="1"/>
  <c r="T2052" i="1" s="1"/>
  <c r="L2050" i="1"/>
  <c r="T2050" i="1" s="1"/>
  <c r="L2048" i="1"/>
  <c r="T2048" i="1" s="1"/>
  <c r="L2046" i="1"/>
  <c r="T2046" i="1" s="1"/>
  <c r="L2044" i="1"/>
  <c r="T2044" i="1" s="1"/>
  <c r="L2042" i="1"/>
  <c r="T2042" i="1" s="1"/>
  <c r="L2040" i="1"/>
  <c r="T2040" i="1" s="1"/>
  <c r="L2038" i="1"/>
  <c r="T2038" i="1" s="1"/>
  <c r="L2036" i="1"/>
  <c r="T2036" i="1" s="1"/>
  <c r="L2034" i="1"/>
  <c r="T2034" i="1" s="1"/>
  <c r="L2032" i="1"/>
  <c r="T2032" i="1" s="1"/>
  <c r="L2030" i="1"/>
  <c r="T2030" i="1" s="1"/>
  <c r="L2028" i="1"/>
  <c r="T2028" i="1" s="1"/>
  <c r="L2026" i="1"/>
  <c r="T2026" i="1" s="1"/>
  <c r="L2024" i="1"/>
  <c r="T2024" i="1" s="1"/>
  <c r="L2022" i="1"/>
  <c r="T2022" i="1" s="1"/>
  <c r="L2020" i="1"/>
  <c r="T2020" i="1" s="1"/>
  <c r="L2018" i="1"/>
  <c r="T2018" i="1" s="1"/>
  <c r="L2016" i="1"/>
  <c r="T2016" i="1" s="1"/>
  <c r="L2014" i="1"/>
  <c r="T2014" i="1" s="1"/>
  <c r="L2012" i="1"/>
  <c r="T2012" i="1" s="1"/>
  <c r="L2010" i="1"/>
  <c r="T2010" i="1" s="1"/>
  <c r="L2008" i="1"/>
  <c r="T2008" i="1" s="1"/>
  <c r="L2006" i="1"/>
  <c r="T2006" i="1" s="1"/>
  <c r="L188" i="1"/>
  <c r="T188" i="1" s="1"/>
  <c r="L156" i="1"/>
  <c r="T156" i="1" s="1"/>
  <c r="L124" i="1"/>
  <c r="T124" i="1" s="1"/>
  <c r="L92" i="1"/>
  <c r="T92" i="1" s="1"/>
  <c r="L86" i="1"/>
  <c r="T86" i="1" s="1"/>
  <c r="L84" i="1"/>
  <c r="T84" i="1" s="1"/>
  <c r="L82" i="1"/>
  <c r="T82" i="1" s="1"/>
  <c r="L80" i="1"/>
  <c r="T80" i="1" s="1"/>
  <c r="L78" i="1"/>
  <c r="T78" i="1" s="1"/>
  <c r="L76" i="1"/>
  <c r="T76" i="1" s="1"/>
  <c r="L74" i="1"/>
  <c r="T74" i="1" s="1"/>
  <c r="L72" i="1"/>
  <c r="T72" i="1" s="1"/>
  <c r="L70" i="1"/>
  <c r="T70" i="1" s="1"/>
  <c r="L68" i="1"/>
  <c r="T68" i="1" s="1"/>
  <c r="L66" i="1"/>
  <c r="T66" i="1" s="1"/>
  <c r="L64" i="1"/>
  <c r="T64" i="1" s="1"/>
  <c r="L62" i="1"/>
  <c r="T62" i="1" s="1"/>
  <c r="L60" i="1"/>
  <c r="T60" i="1" s="1"/>
  <c r="L58" i="1"/>
  <c r="T58" i="1" s="1"/>
  <c r="L56" i="1"/>
  <c r="T56" i="1" s="1"/>
  <c r="L54" i="1"/>
  <c r="T54" i="1" s="1"/>
  <c r="L52" i="1"/>
  <c r="T52" i="1" s="1"/>
  <c r="L50" i="1"/>
  <c r="T50" i="1" s="1"/>
  <c r="L48" i="1"/>
  <c r="T48" i="1" s="1"/>
  <c r="L46" i="1"/>
  <c r="T46" i="1" s="1"/>
  <c r="L44" i="1"/>
  <c r="T44" i="1" s="1"/>
  <c r="L42" i="1"/>
  <c r="T42" i="1" s="1"/>
  <c r="L40" i="1"/>
  <c r="T40" i="1" s="1"/>
  <c r="L38" i="1"/>
  <c r="T38" i="1" s="1"/>
  <c r="L36" i="1"/>
  <c r="T36" i="1" s="1"/>
  <c r="L34" i="1"/>
  <c r="T34" i="1" s="1"/>
  <c r="L32" i="1"/>
  <c r="T32" i="1" s="1"/>
  <c r="L30" i="1"/>
  <c r="T30" i="1" s="1"/>
  <c r="L28" i="1"/>
  <c r="T28" i="1" s="1"/>
  <c r="L26" i="1"/>
  <c r="T26" i="1" s="1"/>
  <c r="L24" i="1"/>
  <c r="T24" i="1" s="1"/>
  <c r="L22" i="1"/>
  <c r="T22" i="1" s="1"/>
  <c r="L20" i="1"/>
  <c r="T20" i="1" s="1"/>
  <c r="L18" i="1"/>
  <c r="T18" i="1" s="1"/>
  <c r="L16" i="1"/>
  <c r="T16" i="1" s="1"/>
  <c r="L14" i="1"/>
  <c r="T14" i="1" s="1"/>
  <c r="L12" i="1"/>
  <c r="T12" i="1" s="1"/>
  <c r="L10" i="1"/>
  <c r="T10" i="1" s="1"/>
  <c r="L8" i="1"/>
  <c r="T8" i="1" s="1"/>
  <c r="L7" i="1"/>
  <c r="T7" i="1" s="1"/>
  <c r="L6" i="1"/>
  <c r="T6" i="1" s="1"/>
  <c r="L5" i="1"/>
  <c r="T5" i="1" s="1"/>
  <c r="L4" i="1"/>
  <c r="T4" i="1" s="1"/>
  <c r="L3" i="1"/>
  <c r="T3" i="1" s="1"/>
  <c r="B4" i="1" l="1"/>
  <c r="B5" i="1" l="1"/>
  <c r="B6" i="1" l="1"/>
  <c r="B7" i="1" l="1"/>
  <c r="B8" i="1" l="1"/>
  <c r="B9" i="1" l="1"/>
  <c r="B10" i="1" l="1"/>
  <c r="B11" i="1" l="1"/>
  <c r="B12" i="1" l="1"/>
  <c r="B13" i="1" l="1"/>
  <c r="B14" i="1" l="1"/>
  <c r="B15" i="1" l="1"/>
  <c r="B16" i="1" l="1"/>
  <c r="B17" i="1" l="1"/>
  <c r="B18" i="1" l="1"/>
  <c r="B19" i="1" l="1"/>
  <c r="B20" i="1" l="1"/>
  <c r="B21" i="1" l="1"/>
  <c r="B22" i="1" l="1"/>
  <c r="B23" i="1" l="1"/>
  <c r="B24" i="1" l="1"/>
  <c r="B25" i="1" l="1"/>
  <c r="B26" i="1" l="1"/>
  <c r="B27" i="1" l="1"/>
  <c r="B28" i="1" l="1"/>
  <c r="B29" i="1" l="1"/>
  <c r="B30" i="1" l="1"/>
  <c r="B31" i="1" l="1"/>
  <c r="B32" i="1" l="1"/>
  <c r="B33" i="1" l="1"/>
  <c r="B34" i="1" l="1"/>
  <c r="B35" i="1" l="1"/>
  <c r="B36" i="1" l="1"/>
  <c r="B37" i="1" l="1"/>
  <c r="B38" i="1" l="1"/>
  <c r="B39" i="1" l="1"/>
  <c r="B40" i="1" l="1"/>
  <c r="B41" i="1" l="1"/>
  <c r="B42" i="1" l="1"/>
  <c r="B43" i="1" l="1"/>
  <c r="B44" i="1" l="1"/>
  <c r="B45" i="1" l="1"/>
  <c r="B46" i="1" l="1"/>
  <c r="B47" i="1" l="1"/>
  <c r="B48" i="1" l="1"/>
  <c r="B49" i="1" l="1"/>
  <c r="B50" i="1" l="1"/>
  <c r="B51" i="1" l="1"/>
  <c r="B52" i="1" l="1"/>
  <c r="B53" i="1" l="1"/>
  <c r="B54" i="1" l="1"/>
  <c r="B55" i="1" l="1"/>
  <c r="B56" i="1" l="1"/>
  <c r="B57" i="1" l="1"/>
  <c r="B58" i="1" l="1"/>
  <c r="B59" i="1" l="1"/>
  <c r="B60" i="1" l="1"/>
  <c r="B61" i="1" l="1"/>
  <c r="B62" i="1" l="1"/>
  <c r="B63" i="1" l="1"/>
  <c r="B64" i="1" l="1"/>
  <c r="B65" i="1" l="1"/>
  <c r="B66" i="1" l="1"/>
  <c r="B67" i="1" l="1"/>
  <c r="B68" i="1" l="1"/>
  <c r="B69" i="1" l="1"/>
  <c r="B70" i="1" l="1"/>
  <c r="B71" i="1" l="1"/>
  <c r="B72" i="1" l="1"/>
  <c r="B73" i="1" l="1"/>
  <c r="B74" i="1" l="1"/>
  <c r="B75" i="1" l="1"/>
  <c r="B76" i="1" l="1"/>
  <c r="B77" i="1" l="1"/>
  <c r="B78" i="1" l="1"/>
  <c r="B79" i="1" l="1"/>
  <c r="B80" i="1" l="1"/>
  <c r="B81" i="1" l="1"/>
  <c r="B82" i="1" l="1"/>
  <c r="B83" i="1" l="1"/>
  <c r="B84" i="1" l="1"/>
  <c r="B85" i="1" l="1"/>
  <c r="B86" i="1" l="1"/>
  <c r="B87" i="1" l="1"/>
  <c r="B88" i="1" l="1"/>
  <c r="B89" i="1" l="1"/>
  <c r="B90" i="1" l="1"/>
  <c r="B91" i="1" l="1"/>
  <c r="B92" i="1" l="1"/>
  <c r="B93" i="1" l="1"/>
  <c r="B94" i="1" l="1"/>
  <c r="B95" i="1" l="1"/>
  <c r="B96" i="1" l="1"/>
  <c r="B97" i="1" l="1"/>
  <c r="B98" i="1" l="1"/>
  <c r="B99" i="1" l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  <c r="B193" i="1" l="1"/>
  <c r="B194" i="1" l="1"/>
  <c r="B195" i="1" l="1"/>
  <c r="B196" i="1" l="1"/>
  <c r="B197" i="1" l="1"/>
  <c r="B198" i="1" l="1"/>
  <c r="B199" i="1" l="1"/>
  <c r="B200" i="1" l="1"/>
  <c r="B201" i="1" l="1"/>
  <c r="B202" i="1" l="1"/>
  <c r="B203" i="1" l="1"/>
  <c r="B204" i="1" l="1"/>
  <c r="B205" i="1" l="1"/>
  <c r="B206" i="1" l="1"/>
  <c r="B207" i="1" l="1"/>
  <c r="B208" i="1" l="1"/>
  <c r="B209" i="1" l="1"/>
  <c r="B210" i="1" l="1"/>
  <c r="B211" i="1" l="1"/>
  <c r="B212" i="1" l="1"/>
  <c r="B213" i="1" l="1"/>
  <c r="B214" i="1" l="1"/>
  <c r="B215" i="1" l="1"/>
  <c r="B216" i="1" l="1"/>
  <c r="B217" i="1" l="1"/>
  <c r="B218" i="1" l="1"/>
  <c r="B219" i="1" l="1"/>
  <c r="B220" i="1" l="1"/>
  <c r="B221" i="1" l="1"/>
  <c r="B222" i="1" l="1"/>
  <c r="B223" i="1" l="1"/>
  <c r="B224" i="1" l="1"/>
  <c r="B225" i="1" l="1"/>
  <c r="B226" i="1" l="1"/>
  <c r="B227" i="1" l="1"/>
  <c r="B228" i="1" l="1"/>
  <c r="B229" i="1" l="1"/>
  <c r="B230" i="1" l="1"/>
  <c r="B231" i="1" l="1"/>
  <c r="B232" i="1" l="1"/>
  <c r="B233" i="1" l="1"/>
  <c r="B234" i="1" l="1"/>
  <c r="B235" i="1" l="1"/>
  <c r="B236" i="1" l="1"/>
  <c r="B237" i="1" l="1"/>
  <c r="B238" i="1" l="1"/>
  <c r="B239" i="1" l="1"/>
  <c r="B240" i="1" l="1"/>
  <c r="B241" i="1" l="1"/>
  <c r="B242" i="1" l="1"/>
  <c r="B243" i="1" l="1"/>
  <c r="B244" i="1" l="1"/>
  <c r="B245" i="1" l="1"/>
  <c r="B246" i="1" l="1"/>
  <c r="B247" i="1" l="1"/>
  <c r="B248" i="1" l="1"/>
  <c r="B249" i="1" l="1"/>
  <c r="B250" i="1" l="1"/>
  <c r="B251" i="1" l="1"/>
  <c r="B252" i="1" l="1"/>
  <c r="B253" i="1" l="1"/>
  <c r="B254" i="1" l="1"/>
  <c r="B255" i="1" l="1"/>
  <c r="B256" i="1" l="1"/>
  <c r="B257" i="1" l="1"/>
  <c r="B258" i="1" l="1"/>
  <c r="B259" i="1" l="1"/>
  <c r="B260" i="1" l="1"/>
  <c r="B261" i="1" l="1"/>
  <c r="B262" i="1" l="1"/>
  <c r="B263" i="1" l="1"/>
  <c r="B264" i="1" l="1"/>
  <c r="B265" i="1" l="1"/>
  <c r="B266" i="1" l="1"/>
  <c r="B267" i="1" l="1"/>
  <c r="B268" i="1" l="1"/>
  <c r="B269" i="1" l="1"/>
  <c r="B270" i="1" l="1"/>
  <c r="B271" i="1" l="1"/>
  <c r="B272" i="1" l="1"/>
  <c r="B273" i="1" l="1"/>
  <c r="B274" i="1" l="1"/>
  <c r="B275" i="1" l="1"/>
  <c r="B276" i="1" l="1"/>
  <c r="B277" i="1" l="1"/>
  <c r="B278" i="1" l="1"/>
  <c r="B279" i="1" l="1"/>
  <c r="B280" i="1" l="1"/>
  <c r="B281" i="1" l="1"/>
  <c r="B282" i="1" l="1"/>
  <c r="B283" i="1" l="1"/>
  <c r="B284" i="1" l="1"/>
  <c r="B285" i="1" l="1"/>
  <c r="B286" i="1" l="1"/>
  <c r="B287" i="1" l="1"/>
  <c r="B288" i="1" l="1"/>
  <c r="B289" i="1" l="1"/>
  <c r="B290" i="1" l="1"/>
  <c r="B291" i="1" l="1"/>
  <c r="B292" i="1" l="1"/>
  <c r="B293" i="1" l="1"/>
  <c r="B294" i="1" l="1"/>
  <c r="B295" i="1" l="1"/>
  <c r="B296" i="1" l="1"/>
  <c r="B297" i="1" l="1"/>
  <c r="B298" i="1" l="1"/>
  <c r="B299" i="1" l="1"/>
  <c r="B300" i="1" l="1"/>
  <c r="B301" i="1" l="1"/>
  <c r="B302" i="1" l="1"/>
  <c r="B303" i="1" l="1"/>
  <c r="B304" i="1" l="1"/>
  <c r="B305" i="1" l="1"/>
  <c r="B306" i="1" l="1"/>
  <c r="B307" i="1" l="1"/>
  <c r="B308" i="1" l="1"/>
  <c r="B309" i="1" l="1"/>
  <c r="B310" i="1" l="1"/>
  <c r="B311" i="1" l="1"/>
  <c r="B312" i="1" l="1"/>
  <c r="B313" i="1" l="1"/>
  <c r="B314" i="1" l="1"/>
  <c r="B315" i="1" l="1"/>
  <c r="B316" i="1" l="1"/>
  <c r="B317" i="1" l="1"/>
  <c r="B318" i="1" l="1"/>
  <c r="B319" i="1" l="1"/>
  <c r="B320" i="1" l="1"/>
  <c r="B321" i="1" l="1"/>
  <c r="B322" i="1" l="1"/>
  <c r="B323" i="1" l="1"/>
  <c r="B324" i="1" l="1"/>
  <c r="B325" i="1" l="1"/>
  <c r="B326" i="1" l="1"/>
  <c r="B327" i="1" l="1"/>
  <c r="B328" i="1" l="1"/>
  <c r="B329" i="1" l="1"/>
  <c r="B330" i="1" l="1"/>
  <c r="B331" i="1" l="1"/>
  <c r="B332" i="1" l="1"/>
  <c r="B333" i="1" l="1"/>
  <c r="B334" i="1" l="1"/>
  <c r="B335" i="1" l="1"/>
  <c r="B336" i="1" l="1"/>
  <c r="B337" i="1" l="1"/>
  <c r="B338" i="1" l="1"/>
  <c r="B339" i="1" l="1"/>
  <c r="B340" i="1" l="1"/>
  <c r="B341" i="1" l="1"/>
  <c r="B342" i="1" l="1"/>
  <c r="B343" i="1" l="1"/>
  <c r="B344" i="1" l="1"/>
  <c r="B345" i="1" l="1"/>
  <c r="B346" i="1" l="1"/>
  <c r="B347" i="1" l="1"/>
  <c r="B348" i="1" l="1"/>
  <c r="B349" i="1" l="1"/>
  <c r="B350" i="1" l="1"/>
  <c r="B351" i="1" l="1"/>
  <c r="B352" i="1" l="1"/>
  <c r="B353" i="1" l="1"/>
  <c r="B354" i="1" l="1"/>
  <c r="B355" i="1" l="1"/>
  <c r="B356" i="1" l="1"/>
  <c r="B357" i="1" l="1"/>
  <c r="B358" i="1" l="1"/>
  <c r="B359" i="1" l="1"/>
  <c r="B360" i="1" l="1"/>
  <c r="B361" i="1" l="1"/>
  <c r="B362" i="1" l="1"/>
  <c r="B363" i="1" l="1"/>
  <c r="B364" i="1" l="1"/>
  <c r="B365" i="1" l="1"/>
  <c r="B366" i="1" l="1"/>
  <c r="B367" i="1" l="1"/>
  <c r="B368" i="1" l="1"/>
  <c r="B369" i="1" l="1"/>
  <c r="B370" i="1" l="1"/>
  <c r="B371" i="1" l="1"/>
  <c r="B372" i="1" l="1"/>
  <c r="B373" i="1" l="1"/>
  <c r="B374" i="1" l="1"/>
  <c r="B375" i="1" l="1"/>
  <c r="B376" i="1" l="1"/>
  <c r="B377" i="1" l="1"/>
  <c r="B378" i="1" l="1"/>
  <c r="B379" i="1" l="1"/>
  <c r="B380" i="1" l="1"/>
  <c r="B381" i="1" l="1"/>
  <c r="B382" i="1" l="1"/>
  <c r="B383" i="1" l="1"/>
  <c r="B384" i="1" l="1"/>
  <c r="B385" i="1" l="1"/>
  <c r="B386" i="1" l="1"/>
  <c r="B387" i="1" l="1"/>
  <c r="B388" i="1" l="1"/>
  <c r="B389" i="1" l="1"/>
  <c r="B390" i="1" l="1"/>
  <c r="B391" i="1" l="1"/>
  <c r="B392" i="1" l="1"/>
  <c r="B393" i="1" l="1"/>
  <c r="B394" i="1" l="1"/>
  <c r="B395" i="1" l="1"/>
  <c r="B396" i="1" l="1"/>
  <c r="B397" i="1" l="1"/>
  <c r="B398" i="1" l="1"/>
  <c r="B399" i="1" l="1"/>
  <c r="B400" i="1" l="1"/>
  <c r="B401" i="1" l="1"/>
  <c r="B402" i="1" l="1"/>
  <c r="B403" i="1" l="1"/>
  <c r="B404" i="1" l="1"/>
  <c r="B405" i="1" l="1"/>
  <c r="B406" i="1" l="1"/>
  <c r="B407" i="1" l="1"/>
  <c r="B408" i="1" l="1"/>
  <c r="B409" i="1" l="1"/>
  <c r="B410" i="1" l="1"/>
  <c r="B411" i="1" l="1"/>
  <c r="B412" i="1" l="1"/>
  <c r="B413" i="1" l="1"/>
  <c r="B414" i="1" l="1"/>
  <c r="B415" i="1" l="1"/>
  <c r="B416" i="1" l="1"/>
  <c r="B417" i="1" l="1"/>
  <c r="B418" i="1" l="1"/>
  <c r="B419" i="1" l="1"/>
  <c r="B420" i="1" l="1"/>
  <c r="B421" i="1" l="1"/>
  <c r="B422" i="1" l="1"/>
  <c r="B423" i="1" l="1"/>
  <c r="B424" i="1" l="1"/>
  <c r="B425" i="1" l="1"/>
  <c r="B426" i="1" l="1"/>
  <c r="B427" i="1" l="1"/>
  <c r="B428" i="1" l="1"/>
  <c r="B429" i="1" l="1"/>
  <c r="B430" i="1" l="1"/>
  <c r="B431" i="1" l="1"/>
  <c r="B432" i="1" l="1"/>
  <c r="B433" i="1" l="1"/>
  <c r="B434" i="1" l="1"/>
  <c r="B435" i="1" l="1"/>
  <c r="B436" i="1" l="1"/>
  <c r="B437" i="1" l="1"/>
  <c r="B438" i="1" l="1"/>
  <c r="B439" i="1" l="1"/>
  <c r="B440" i="1" l="1"/>
  <c r="B441" i="1" l="1"/>
  <c r="B442" i="1" l="1"/>
  <c r="B443" i="1" l="1"/>
  <c r="B444" i="1" l="1"/>
  <c r="B445" i="1" l="1"/>
  <c r="B446" i="1" l="1"/>
  <c r="B447" i="1" l="1"/>
  <c r="B448" i="1" l="1"/>
  <c r="B449" i="1" l="1"/>
  <c r="B450" i="1" l="1"/>
  <c r="B451" i="1" l="1"/>
  <c r="B452" i="1" l="1"/>
  <c r="B453" i="1" l="1"/>
  <c r="B454" i="1" l="1"/>
  <c r="B455" i="1" l="1"/>
  <c r="B456" i="1" l="1"/>
  <c r="B457" i="1" l="1"/>
  <c r="B458" i="1" l="1"/>
  <c r="B459" i="1" l="1"/>
  <c r="B460" i="1" l="1"/>
  <c r="B461" i="1" l="1"/>
  <c r="B462" i="1" l="1"/>
  <c r="B463" i="1" l="1"/>
  <c r="B464" i="1" l="1"/>
  <c r="B465" i="1" l="1"/>
  <c r="B466" i="1" l="1"/>
  <c r="B467" i="1" l="1"/>
  <c r="B468" i="1" l="1"/>
  <c r="B469" i="1" l="1"/>
  <c r="B470" i="1" l="1"/>
  <c r="B471" i="1" l="1"/>
  <c r="B472" i="1" l="1"/>
  <c r="B473" i="1" l="1"/>
  <c r="B474" i="1" l="1"/>
  <c r="B475" i="1" l="1"/>
  <c r="B476" i="1" l="1"/>
  <c r="B477" i="1" l="1"/>
  <c r="B478" i="1" l="1"/>
  <c r="B479" i="1" l="1"/>
  <c r="B480" i="1" l="1"/>
  <c r="B481" i="1" l="1"/>
  <c r="B482" i="1" l="1"/>
  <c r="B483" i="1" l="1"/>
  <c r="B484" i="1" l="1"/>
  <c r="B485" i="1" l="1"/>
  <c r="B486" i="1" l="1"/>
  <c r="B487" i="1" l="1"/>
  <c r="B488" i="1" l="1"/>
  <c r="B489" i="1" l="1"/>
  <c r="B490" i="1" l="1"/>
  <c r="B491" i="1" l="1"/>
  <c r="B492" i="1" l="1"/>
  <c r="B493" i="1" l="1"/>
  <c r="B494" i="1" l="1"/>
  <c r="B495" i="1" l="1"/>
  <c r="B496" i="1" l="1"/>
  <c r="B497" i="1" l="1"/>
  <c r="B498" i="1" l="1"/>
  <c r="B499" i="1" l="1"/>
  <c r="B500" i="1" l="1"/>
  <c r="B501" i="1" l="1"/>
  <c r="B502" i="1" l="1"/>
  <c r="B503" i="1" l="1"/>
  <c r="B504" i="1" l="1"/>
  <c r="B505" i="1" l="1"/>
  <c r="B506" i="1" l="1"/>
  <c r="B507" i="1" l="1"/>
  <c r="B508" i="1" l="1"/>
  <c r="B509" i="1" l="1"/>
  <c r="B510" i="1" l="1"/>
  <c r="B511" i="1" l="1"/>
  <c r="B512" i="1" l="1"/>
  <c r="B513" i="1" l="1"/>
  <c r="B514" i="1" l="1"/>
  <c r="B515" i="1" l="1"/>
  <c r="B516" i="1" l="1"/>
  <c r="B517" i="1" l="1"/>
  <c r="B518" i="1" l="1"/>
  <c r="B519" i="1" l="1"/>
  <c r="B520" i="1" l="1"/>
  <c r="B521" i="1" l="1"/>
  <c r="B522" i="1" l="1"/>
  <c r="B523" i="1" l="1"/>
  <c r="B524" i="1" l="1"/>
  <c r="B525" i="1" l="1"/>
  <c r="B526" i="1" l="1"/>
  <c r="B527" i="1" l="1"/>
  <c r="B528" i="1" l="1"/>
  <c r="B529" i="1" l="1"/>
  <c r="B530" i="1" l="1"/>
  <c r="B531" i="1" l="1"/>
  <c r="B532" i="1" l="1"/>
  <c r="B533" i="1" l="1"/>
  <c r="B534" i="1" l="1"/>
  <c r="B535" i="1" l="1"/>
  <c r="B536" i="1" l="1"/>
  <c r="B537" i="1" l="1"/>
  <c r="B538" i="1" l="1"/>
  <c r="B539" i="1" l="1"/>
  <c r="B540" i="1" l="1"/>
  <c r="B541" i="1" l="1"/>
  <c r="B542" i="1" l="1"/>
  <c r="B543" i="1" l="1"/>
  <c r="B544" i="1" l="1"/>
  <c r="B545" i="1" l="1"/>
  <c r="B546" i="1" l="1"/>
  <c r="B547" i="1" l="1"/>
  <c r="B548" i="1" l="1"/>
  <c r="B549" i="1" l="1"/>
  <c r="B550" i="1" l="1"/>
  <c r="B551" i="1" l="1"/>
  <c r="B552" i="1" l="1"/>
  <c r="B553" i="1" l="1"/>
  <c r="B554" i="1" l="1"/>
  <c r="B555" i="1" l="1"/>
  <c r="B556" i="1" l="1"/>
  <c r="B557" i="1" l="1"/>
  <c r="B558" i="1" l="1"/>
  <c r="B559" i="1" l="1"/>
  <c r="B560" i="1" l="1"/>
  <c r="B561" i="1" l="1"/>
  <c r="B562" i="1" l="1"/>
  <c r="B563" i="1" l="1"/>
  <c r="B564" i="1" l="1"/>
  <c r="B565" i="1" l="1"/>
  <c r="B566" i="1" l="1"/>
  <c r="B567" i="1" l="1"/>
  <c r="B568" i="1" l="1"/>
  <c r="B569" i="1" l="1"/>
  <c r="B570" i="1" l="1"/>
  <c r="B571" i="1" l="1"/>
  <c r="B572" i="1" l="1"/>
  <c r="B573" i="1" l="1"/>
  <c r="B574" i="1" l="1"/>
  <c r="B575" i="1" l="1"/>
  <c r="B576" i="1" l="1"/>
  <c r="B577" i="1" l="1"/>
  <c r="B578" i="1" l="1"/>
  <c r="B579" i="1" l="1"/>
  <c r="B580" i="1" l="1"/>
  <c r="B581" i="1" l="1"/>
  <c r="B582" i="1" l="1"/>
  <c r="B583" i="1" l="1"/>
  <c r="B584" i="1" l="1"/>
  <c r="B585" i="1" l="1"/>
  <c r="B586" i="1" l="1"/>
  <c r="B587" i="1" l="1"/>
  <c r="B588" i="1" l="1"/>
  <c r="B589" i="1" l="1"/>
  <c r="B590" i="1" l="1"/>
  <c r="B591" i="1" l="1"/>
  <c r="B592" i="1" l="1"/>
  <c r="B593" i="1" l="1"/>
  <c r="B594" i="1" l="1"/>
  <c r="B595" i="1" l="1"/>
  <c r="B596" i="1" l="1"/>
  <c r="B597" i="1" l="1"/>
  <c r="B598" i="1" l="1"/>
  <c r="B599" i="1" l="1"/>
  <c r="B600" i="1" l="1"/>
  <c r="B601" i="1" l="1"/>
  <c r="B602" i="1" l="1"/>
  <c r="B603" i="1" l="1"/>
  <c r="B604" i="1" l="1"/>
  <c r="B605" i="1" l="1"/>
  <c r="B606" i="1" l="1"/>
  <c r="B607" i="1" l="1"/>
  <c r="B608" i="1" l="1"/>
  <c r="B609" i="1" l="1"/>
  <c r="B610" i="1" l="1"/>
  <c r="B611" i="1" l="1"/>
  <c r="B612" i="1" l="1"/>
  <c r="B613" i="1" l="1"/>
  <c r="B614" i="1" l="1"/>
  <c r="B615" i="1" l="1"/>
  <c r="B616" i="1" l="1"/>
  <c r="B617" i="1" l="1"/>
  <c r="B618" i="1" l="1"/>
  <c r="B619" i="1" l="1"/>
  <c r="B620" i="1" l="1"/>
  <c r="B621" i="1" l="1"/>
  <c r="B622" i="1" l="1"/>
  <c r="B623" i="1" l="1"/>
  <c r="B624" i="1" l="1"/>
  <c r="B625" i="1" l="1"/>
  <c r="B626" i="1" l="1"/>
  <c r="B627" i="1" l="1"/>
  <c r="B628" i="1" l="1"/>
  <c r="B629" i="1" l="1"/>
  <c r="B630" i="1" l="1"/>
  <c r="B631" i="1" l="1"/>
  <c r="B632" i="1" l="1"/>
  <c r="B633" i="1" l="1"/>
  <c r="B634" i="1" l="1"/>
  <c r="B635" i="1" l="1"/>
  <c r="B636" i="1" l="1"/>
  <c r="B637" i="1" l="1"/>
  <c r="B638" i="1" l="1"/>
  <c r="B639" i="1" l="1"/>
  <c r="B640" i="1" l="1"/>
  <c r="B641" i="1" l="1"/>
  <c r="B642" i="1" l="1"/>
  <c r="B643" i="1" l="1"/>
  <c r="B644" i="1" l="1"/>
  <c r="B645" i="1" l="1"/>
  <c r="B646" i="1" l="1"/>
  <c r="B647" i="1" l="1"/>
  <c r="B648" i="1" l="1"/>
  <c r="B649" i="1" l="1"/>
  <c r="B650" i="1" l="1"/>
  <c r="B651" i="1" l="1"/>
  <c r="B652" i="1" l="1"/>
  <c r="B653" i="1" l="1"/>
  <c r="B654" i="1" l="1"/>
  <c r="B655" i="1" l="1"/>
  <c r="B656" i="1" l="1"/>
  <c r="B657" i="1" l="1"/>
  <c r="B658" i="1" l="1"/>
  <c r="B659" i="1" l="1"/>
  <c r="B660" i="1" l="1"/>
  <c r="B661" i="1" l="1"/>
  <c r="B662" i="1" l="1"/>
  <c r="B663" i="1" l="1"/>
  <c r="B664" i="1" l="1"/>
  <c r="B665" i="1" l="1"/>
  <c r="B666" i="1" l="1"/>
  <c r="B667" i="1" l="1"/>
  <c r="B668" i="1" l="1"/>
  <c r="B669" i="1" l="1"/>
  <c r="B670" i="1" l="1"/>
  <c r="B671" i="1" l="1"/>
  <c r="B672" i="1" l="1"/>
  <c r="B673" i="1" l="1"/>
  <c r="B674" i="1" l="1"/>
  <c r="B675" i="1" l="1"/>
  <c r="B676" i="1" l="1"/>
  <c r="B677" i="1" l="1"/>
  <c r="B678" i="1" l="1"/>
  <c r="B679" i="1" l="1"/>
  <c r="B680" i="1" l="1"/>
  <c r="B681" i="1" l="1"/>
  <c r="B682" i="1" l="1"/>
  <c r="B683" i="1" l="1"/>
  <c r="B684" i="1" l="1"/>
  <c r="B685" i="1" l="1"/>
  <c r="B686" i="1" l="1"/>
  <c r="B687" i="1" l="1"/>
  <c r="B688" i="1" l="1"/>
  <c r="B689" i="1" l="1"/>
  <c r="B690" i="1" l="1"/>
  <c r="B691" i="1" l="1"/>
  <c r="B692" i="1" l="1"/>
  <c r="B693" i="1" l="1"/>
  <c r="B694" i="1" l="1"/>
  <c r="B695" i="1" l="1"/>
  <c r="B696" i="1" l="1"/>
  <c r="B697" i="1" l="1"/>
  <c r="B698" i="1" l="1"/>
  <c r="B699" i="1" l="1"/>
  <c r="B700" i="1" l="1"/>
  <c r="B701" i="1" l="1"/>
  <c r="B702" i="1" l="1"/>
  <c r="B703" i="1" l="1"/>
  <c r="B704" i="1" l="1"/>
  <c r="B705" i="1" l="1"/>
  <c r="B706" i="1" l="1"/>
  <c r="B707" i="1" l="1"/>
  <c r="B708" i="1" l="1"/>
  <c r="B709" i="1" l="1"/>
  <c r="B710" i="1" l="1"/>
  <c r="B711" i="1" l="1"/>
  <c r="B712" i="1" l="1"/>
  <c r="B713" i="1" l="1"/>
  <c r="B714" i="1" l="1"/>
  <c r="B715" i="1" l="1"/>
  <c r="B716" i="1" l="1"/>
  <c r="B717" i="1" l="1"/>
  <c r="B718" i="1" l="1"/>
  <c r="B719" i="1" l="1"/>
  <c r="B720" i="1" l="1"/>
  <c r="B721" i="1" l="1"/>
  <c r="B722" i="1" l="1"/>
  <c r="B723" i="1" l="1"/>
  <c r="B724" i="1" l="1"/>
  <c r="B725" i="1" l="1"/>
  <c r="B726" i="1" l="1"/>
  <c r="B727" i="1" l="1"/>
  <c r="B728" i="1" l="1"/>
  <c r="B729" i="1" l="1"/>
  <c r="B730" i="1" l="1"/>
  <c r="B731" i="1" l="1"/>
  <c r="B732" i="1" l="1"/>
  <c r="B733" i="1" l="1"/>
  <c r="B734" i="1" l="1"/>
  <c r="B735" i="1" l="1"/>
  <c r="B736" i="1" l="1"/>
  <c r="B737" i="1" l="1"/>
  <c r="B738" i="1" l="1"/>
  <c r="B739" i="1" l="1"/>
  <c r="B740" i="1" l="1"/>
  <c r="B741" i="1" l="1"/>
  <c r="B742" i="1" l="1"/>
  <c r="B743" i="1" l="1"/>
  <c r="B744" i="1" l="1"/>
  <c r="B745" i="1" l="1"/>
  <c r="B746" i="1" l="1"/>
  <c r="B747" i="1" l="1"/>
  <c r="B748" i="1" l="1"/>
  <c r="B749" i="1" l="1"/>
  <c r="B750" i="1" l="1"/>
  <c r="B751" i="1" l="1"/>
  <c r="B752" i="1" l="1"/>
  <c r="B753" i="1" l="1"/>
  <c r="B754" i="1" l="1"/>
  <c r="B755" i="1" l="1"/>
  <c r="B756" i="1" l="1"/>
  <c r="B757" i="1" l="1"/>
  <c r="B758" i="1" l="1"/>
  <c r="B759" i="1" l="1"/>
  <c r="B760" i="1" l="1"/>
  <c r="B761" i="1" l="1"/>
  <c r="B762" i="1" l="1"/>
  <c r="B763" i="1" l="1"/>
  <c r="B764" i="1" l="1"/>
  <c r="B765" i="1" l="1"/>
  <c r="B766" i="1" l="1"/>
  <c r="B767" i="1" l="1"/>
  <c r="B768" i="1" l="1"/>
  <c r="B769" i="1" l="1"/>
  <c r="B770" i="1" l="1"/>
  <c r="B771" i="1" l="1"/>
  <c r="B772" i="1" l="1"/>
  <c r="B773" i="1" l="1"/>
  <c r="B774" i="1" l="1"/>
  <c r="B775" i="1" l="1"/>
  <c r="B776" i="1" l="1"/>
  <c r="B777" i="1" l="1"/>
  <c r="B778" i="1" l="1"/>
  <c r="B779" i="1" l="1"/>
  <c r="B780" i="1" l="1"/>
  <c r="B781" i="1" l="1"/>
  <c r="B782" i="1" l="1"/>
  <c r="B783" i="1" l="1"/>
  <c r="B784" i="1" l="1"/>
  <c r="B785" i="1" l="1"/>
  <c r="B786" i="1" l="1"/>
  <c r="B787" i="1" l="1"/>
  <c r="B788" i="1" l="1"/>
  <c r="B789" i="1" l="1"/>
  <c r="B790" i="1" l="1"/>
  <c r="B791" i="1" l="1"/>
  <c r="B792" i="1" l="1"/>
  <c r="B793" i="1" l="1"/>
  <c r="B794" i="1" l="1"/>
  <c r="B795" i="1" l="1"/>
  <c r="B796" i="1" l="1"/>
  <c r="B797" i="1" l="1"/>
  <c r="B798" i="1" l="1"/>
  <c r="B799" i="1" l="1"/>
  <c r="B800" i="1" l="1"/>
  <c r="B801" i="1" l="1"/>
  <c r="B802" i="1" l="1"/>
  <c r="B803" i="1" l="1"/>
  <c r="B804" i="1" l="1"/>
  <c r="B805" i="1" l="1"/>
  <c r="B806" i="1" l="1"/>
  <c r="B807" i="1" l="1"/>
  <c r="B808" i="1" l="1"/>
  <c r="B809" i="1" l="1"/>
  <c r="B810" i="1" l="1"/>
  <c r="B811" i="1" l="1"/>
  <c r="B812" i="1" l="1"/>
  <c r="B813" i="1" l="1"/>
  <c r="B814" i="1" l="1"/>
  <c r="B815" i="1" l="1"/>
  <c r="B816" i="1" l="1"/>
  <c r="B817" i="1" l="1"/>
  <c r="B818" i="1" l="1"/>
  <c r="B819" i="1" l="1"/>
  <c r="B820" i="1" l="1"/>
  <c r="B821" i="1" l="1"/>
  <c r="B822" i="1" l="1"/>
  <c r="B823" i="1" l="1"/>
  <c r="B824" i="1" l="1"/>
  <c r="B825" i="1" l="1"/>
  <c r="B826" i="1" l="1"/>
  <c r="B827" i="1" l="1"/>
  <c r="B828" i="1" l="1"/>
  <c r="B829" i="1" l="1"/>
  <c r="B830" i="1" l="1"/>
  <c r="B831" i="1" l="1"/>
  <c r="B832" i="1" l="1"/>
  <c r="B833" i="1" l="1"/>
  <c r="B834" i="1" l="1"/>
  <c r="B835" i="1" l="1"/>
  <c r="B836" i="1" l="1"/>
  <c r="B837" i="1" l="1"/>
  <c r="B838" i="1" l="1"/>
  <c r="B839" i="1" l="1"/>
  <c r="B840" i="1" l="1"/>
  <c r="B841" i="1" l="1"/>
  <c r="B842" i="1" l="1"/>
  <c r="B843" i="1" l="1"/>
  <c r="B844" i="1" l="1"/>
  <c r="B845" i="1" l="1"/>
  <c r="B846" i="1" l="1"/>
  <c r="B847" i="1" l="1"/>
  <c r="B848" i="1" l="1"/>
  <c r="B849" i="1" l="1"/>
  <c r="B850" i="1" l="1"/>
  <c r="B851" i="1" l="1"/>
  <c r="B852" i="1" l="1"/>
  <c r="B853" i="1" l="1"/>
  <c r="B854" i="1" l="1"/>
  <c r="B855" i="1" l="1"/>
  <c r="B856" i="1" l="1"/>
  <c r="B857" i="1" l="1"/>
  <c r="B858" i="1" l="1"/>
  <c r="B859" i="1" l="1"/>
  <c r="B860" i="1" l="1"/>
  <c r="B861" i="1" l="1"/>
  <c r="B862" i="1" l="1"/>
  <c r="B863" i="1" l="1"/>
  <c r="B864" i="1" l="1"/>
  <c r="B865" i="1" l="1"/>
  <c r="B866" i="1" l="1"/>
  <c r="B867" i="1" l="1"/>
  <c r="B868" i="1" l="1"/>
  <c r="B869" i="1" l="1"/>
  <c r="B870" i="1" l="1"/>
  <c r="B871" i="1" l="1"/>
  <c r="B872" i="1" l="1"/>
  <c r="B873" i="1" l="1"/>
  <c r="B874" i="1" l="1"/>
  <c r="B875" i="1" l="1"/>
  <c r="B876" i="1" l="1"/>
  <c r="B877" i="1" l="1"/>
  <c r="B878" i="1" l="1"/>
  <c r="B879" i="1" l="1"/>
  <c r="B880" i="1" l="1"/>
  <c r="B881" i="1" l="1"/>
  <c r="B882" i="1" l="1"/>
  <c r="B883" i="1" l="1"/>
  <c r="B884" i="1" l="1"/>
  <c r="B885" i="1" l="1"/>
  <c r="B886" i="1" l="1"/>
  <c r="B887" i="1" l="1"/>
  <c r="B888" i="1" l="1"/>
  <c r="B889" i="1" l="1"/>
  <c r="B890" i="1" l="1"/>
  <c r="B891" i="1" l="1"/>
  <c r="B892" i="1" l="1"/>
  <c r="B893" i="1" l="1"/>
  <c r="B894" i="1" l="1"/>
  <c r="B895" i="1" l="1"/>
  <c r="B896" i="1" l="1"/>
  <c r="B897" i="1" l="1"/>
  <c r="B898" i="1" l="1"/>
  <c r="B899" i="1" l="1"/>
  <c r="B900" i="1" l="1"/>
  <c r="B901" i="1" l="1"/>
  <c r="B902" i="1" l="1"/>
  <c r="B903" i="1" l="1"/>
  <c r="B904" i="1" l="1"/>
  <c r="B905" i="1" l="1"/>
  <c r="B906" i="1" l="1"/>
  <c r="B907" i="1" l="1"/>
  <c r="B908" i="1" l="1"/>
  <c r="B909" i="1" l="1"/>
  <c r="B910" i="1" l="1"/>
  <c r="B911" i="1" l="1"/>
  <c r="B912" i="1" l="1"/>
  <c r="B913" i="1" l="1"/>
  <c r="B914" i="1" l="1"/>
  <c r="B915" i="1" l="1"/>
  <c r="B916" i="1" l="1"/>
  <c r="B917" i="1" l="1"/>
  <c r="B918" i="1" l="1"/>
  <c r="B919" i="1" l="1"/>
  <c r="B920" i="1" l="1"/>
  <c r="B921" i="1" l="1"/>
  <c r="B922" i="1" l="1"/>
  <c r="B923" i="1" l="1"/>
  <c r="B924" i="1" l="1"/>
  <c r="B925" i="1" l="1"/>
  <c r="B926" i="1" l="1"/>
  <c r="B927" i="1" l="1"/>
  <c r="B928" i="1" l="1"/>
  <c r="B929" i="1" l="1"/>
  <c r="B930" i="1" l="1"/>
  <c r="B931" i="1" l="1"/>
  <c r="B932" i="1" l="1"/>
  <c r="B933" i="1" l="1"/>
  <c r="B934" i="1" l="1"/>
  <c r="B935" i="1" l="1"/>
  <c r="B936" i="1" l="1"/>
  <c r="B937" i="1" l="1"/>
  <c r="B938" i="1" l="1"/>
  <c r="B939" i="1" l="1"/>
  <c r="B940" i="1" l="1"/>
  <c r="B941" i="1" l="1"/>
  <c r="B942" i="1" l="1"/>
  <c r="B943" i="1" l="1"/>
  <c r="B944" i="1" l="1"/>
  <c r="B945" i="1" l="1"/>
  <c r="B946" i="1" l="1"/>
  <c r="B947" i="1" l="1"/>
  <c r="B948" i="1" l="1"/>
  <c r="B949" i="1" l="1"/>
  <c r="B950" i="1" l="1"/>
  <c r="B951" i="1" l="1"/>
  <c r="B952" i="1" l="1"/>
  <c r="B953" i="1" l="1"/>
  <c r="B954" i="1" l="1"/>
  <c r="B955" i="1" l="1"/>
  <c r="B956" i="1" l="1"/>
  <c r="B957" i="1" l="1"/>
  <c r="B958" i="1" l="1"/>
  <c r="B959" i="1" l="1"/>
  <c r="B960" i="1" l="1"/>
  <c r="B961" i="1" l="1"/>
  <c r="B962" i="1" l="1"/>
  <c r="B963" i="1" l="1"/>
  <c r="B964" i="1" l="1"/>
  <c r="B965" i="1" l="1"/>
  <c r="B966" i="1" l="1"/>
  <c r="B967" i="1" l="1"/>
  <c r="B968" i="1" l="1"/>
  <c r="B969" i="1" l="1"/>
  <c r="B970" i="1" l="1"/>
  <c r="B971" i="1" l="1"/>
  <c r="B972" i="1" l="1"/>
  <c r="B973" i="1" l="1"/>
  <c r="B974" i="1" l="1"/>
  <c r="B975" i="1" l="1"/>
  <c r="B976" i="1" l="1"/>
  <c r="B977" i="1" l="1"/>
  <c r="B978" i="1" l="1"/>
  <c r="B979" i="1" l="1"/>
  <c r="B980" i="1" l="1"/>
  <c r="B981" i="1" l="1"/>
  <c r="B982" i="1" l="1"/>
  <c r="B983" i="1" l="1"/>
  <c r="B984" i="1" l="1"/>
  <c r="B985" i="1" l="1"/>
  <c r="B986" i="1" l="1"/>
  <c r="B987" i="1" l="1"/>
  <c r="B988" i="1" l="1"/>
  <c r="B989" i="1" l="1"/>
  <c r="B990" i="1" l="1"/>
  <c r="B991" i="1" l="1"/>
  <c r="B992" i="1" l="1"/>
  <c r="B993" i="1" l="1"/>
  <c r="B994" i="1" l="1"/>
  <c r="B995" i="1" l="1"/>
  <c r="B996" i="1" l="1"/>
  <c r="B997" i="1" l="1"/>
  <c r="B998" i="1" l="1"/>
  <c r="B999" i="1" l="1"/>
  <c r="B1000" i="1" l="1"/>
  <c r="B1001" i="1" l="1"/>
  <c r="B1002" i="1" l="1"/>
  <c r="B1003" i="1" l="1"/>
  <c r="B1004" i="1" l="1"/>
  <c r="B1005" i="1" l="1"/>
  <c r="B1006" i="1" l="1"/>
  <c r="B1007" i="1" l="1"/>
  <c r="B1008" i="1" l="1"/>
  <c r="B1009" i="1" l="1"/>
  <c r="B1010" i="1" l="1"/>
  <c r="B1011" i="1" l="1"/>
  <c r="B1012" i="1" l="1"/>
  <c r="B1013" i="1" l="1"/>
  <c r="B1014" i="1" l="1"/>
  <c r="B1015" i="1" l="1"/>
  <c r="B1016" i="1" l="1"/>
  <c r="B1017" i="1" l="1"/>
  <c r="B1018" i="1" l="1"/>
  <c r="B1019" i="1" l="1"/>
  <c r="B1020" i="1" l="1"/>
  <c r="B1021" i="1" l="1"/>
  <c r="B1022" i="1" l="1"/>
  <c r="B1023" i="1" l="1"/>
  <c r="B1024" i="1" l="1"/>
  <c r="B1025" i="1" l="1"/>
  <c r="B1026" i="1" l="1"/>
  <c r="B1027" i="1" l="1"/>
  <c r="B1028" i="1" l="1"/>
  <c r="B1029" i="1" l="1"/>
  <c r="B1030" i="1" l="1"/>
  <c r="B1031" i="1" l="1"/>
  <c r="B1032" i="1" l="1"/>
  <c r="B1033" i="1" l="1"/>
  <c r="B1034" i="1" l="1"/>
  <c r="B1035" i="1" l="1"/>
  <c r="B1036" i="1" l="1"/>
  <c r="B1037" i="1" l="1"/>
  <c r="B1038" i="1" l="1"/>
  <c r="B1039" i="1" l="1"/>
  <c r="B1040" i="1" l="1"/>
  <c r="B1041" i="1" l="1"/>
  <c r="B1042" i="1" l="1"/>
  <c r="B1043" i="1" l="1"/>
  <c r="B1044" i="1" l="1"/>
  <c r="B1045" i="1" l="1"/>
  <c r="B1046" i="1" l="1"/>
  <c r="B1047" i="1" l="1"/>
  <c r="B1048" i="1" l="1"/>
  <c r="B1049" i="1" l="1"/>
  <c r="B1050" i="1" l="1"/>
  <c r="B1051" i="1" l="1"/>
  <c r="B1052" i="1" l="1"/>
  <c r="B1053" i="1" l="1"/>
  <c r="B1054" i="1" l="1"/>
  <c r="B1055" i="1" l="1"/>
  <c r="B1056" i="1" l="1"/>
  <c r="B1057" i="1" l="1"/>
  <c r="B1058" i="1" l="1"/>
  <c r="B1059" i="1" l="1"/>
  <c r="B1060" i="1" l="1"/>
  <c r="B1061" i="1" l="1"/>
  <c r="B1062" i="1" l="1"/>
  <c r="B1063" i="1" l="1"/>
  <c r="B1064" i="1" l="1"/>
  <c r="B1065" i="1" l="1"/>
  <c r="B1066" i="1" l="1"/>
  <c r="B1067" i="1" l="1"/>
  <c r="B1068" i="1" l="1"/>
  <c r="B1069" i="1" l="1"/>
  <c r="B1070" i="1" l="1"/>
  <c r="B1071" i="1" l="1"/>
  <c r="B1072" i="1" l="1"/>
  <c r="B1073" i="1" l="1"/>
  <c r="B1074" i="1" l="1"/>
  <c r="B1075" i="1" l="1"/>
  <c r="B1076" i="1" l="1"/>
  <c r="B1077" i="1" l="1"/>
  <c r="B1078" i="1" l="1"/>
  <c r="B1079" i="1" l="1"/>
  <c r="B1080" i="1" l="1"/>
  <c r="B1081" i="1" l="1"/>
  <c r="B1082" i="1" l="1"/>
  <c r="B1083" i="1" l="1"/>
  <c r="B1084" i="1" l="1"/>
  <c r="B1085" i="1" l="1"/>
  <c r="B1086" i="1" l="1"/>
  <c r="B1087" i="1" l="1"/>
  <c r="B1088" i="1" l="1"/>
  <c r="B1089" i="1" l="1"/>
  <c r="B1090" i="1" l="1"/>
  <c r="B1091" i="1" l="1"/>
  <c r="B1092" i="1" l="1"/>
  <c r="B1093" i="1" l="1"/>
  <c r="B1094" i="1" l="1"/>
  <c r="B1095" i="1" l="1"/>
  <c r="B1096" i="1" l="1"/>
  <c r="B1097" i="1" l="1"/>
  <c r="B1098" i="1" l="1"/>
  <c r="B1099" i="1" l="1"/>
  <c r="B1100" i="1" l="1"/>
  <c r="B1101" i="1" l="1"/>
  <c r="B1102" i="1" l="1"/>
  <c r="B1103" i="1" l="1"/>
  <c r="B1104" i="1" l="1"/>
  <c r="B1105" i="1" l="1"/>
  <c r="B1106" i="1" l="1"/>
  <c r="B1107" i="1" l="1"/>
  <c r="B1108" i="1" l="1"/>
  <c r="B1109" i="1" l="1"/>
  <c r="B1110" i="1" l="1"/>
  <c r="B1111" i="1" l="1"/>
  <c r="B1112" i="1" l="1"/>
  <c r="B1113" i="1" l="1"/>
  <c r="B1114" i="1" l="1"/>
  <c r="B1115" i="1" l="1"/>
  <c r="B1116" i="1" l="1"/>
  <c r="B1117" i="1" l="1"/>
  <c r="B1118" i="1" l="1"/>
  <c r="B1119" i="1" l="1"/>
  <c r="B1120" i="1" l="1"/>
  <c r="B1121" i="1" l="1"/>
  <c r="B1122" i="1" l="1"/>
  <c r="B1123" i="1" l="1"/>
  <c r="B1124" i="1" l="1"/>
  <c r="B1125" i="1" l="1"/>
  <c r="B1126" i="1" l="1"/>
  <c r="B1127" i="1" l="1"/>
  <c r="B1128" i="1" l="1"/>
  <c r="B1129" i="1" l="1"/>
  <c r="B1130" i="1" l="1"/>
  <c r="B1131" i="1" l="1"/>
  <c r="B1132" i="1" l="1"/>
  <c r="B1133" i="1" l="1"/>
  <c r="B1134" i="1" l="1"/>
  <c r="B1135" i="1" l="1"/>
  <c r="B1136" i="1" l="1"/>
  <c r="B1137" i="1" l="1"/>
  <c r="B1138" i="1" l="1"/>
  <c r="B1139" i="1" l="1"/>
  <c r="B1140" i="1" l="1"/>
  <c r="B1141" i="1" l="1"/>
  <c r="B1142" i="1" l="1"/>
  <c r="B1143" i="1" l="1"/>
  <c r="B1144" i="1" l="1"/>
  <c r="B1145" i="1" l="1"/>
  <c r="B1146" i="1" l="1"/>
  <c r="B1147" i="1" l="1"/>
  <c r="B1148" i="1" l="1"/>
  <c r="B1149" i="1" l="1"/>
  <c r="B1150" i="1" l="1"/>
  <c r="B1151" i="1" l="1"/>
  <c r="B1152" i="1" l="1"/>
  <c r="B1153" i="1" l="1"/>
  <c r="B1154" i="1" l="1"/>
  <c r="B1155" i="1" l="1"/>
  <c r="B1156" i="1" l="1"/>
  <c r="B1157" i="1" l="1"/>
  <c r="B1158" i="1" l="1"/>
  <c r="B1159" i="1" l="1"/>
  <c r="B1160" i="1" l="1"/>
  <c r="B1161" i="1" l="1"/>
  <c r="B1162" i="1" l="1"/>
  <c r="B1163" i="1" l="1"/>
  <c r="B1164" i="1" l="1"/>
  <c r="B1165" i="1" l="1"/>
  <c r="B1166" i="1" l="1"/>
  <c r="B1167" i="1" l="1"/>
  <c r="B1168" i="1" l="1"/>
  <c r="B1169" i="1" l="1"/>
  <c r="B1170" i="1" l="1"/>
  <c r="B1171" i="1" l="1"/>
  <c r="B1172" i="1" l="1"/>
  <c r="B1173" i="1" l="1"/>
  <c r="B1174" i="1" l="1"/>
  <c r="B1175" i="1" l="1"/>
  <c r="B1176" i="1" l="1"/>
  <c r="B1177" i="1" l="1"/>
  <c r="B1178" i="1" l="1"/>
  <c r="B1179" i="1" l="1"/>
  <c r="B1180" i="1" l="1"/>
  <c r="B1181" i="1" l="1"/>
  <c r="B1182" i="1" l="1"/>
  <c r="B1183" i="1" l="1"/>
  <c r="B1184" i="1" l="1"/>
  <c r="B1185" i="1" l="1"/>
  <c r="B1186" i="1" l="1"/>
  <c r="B1187" i="1" l="1"/>
  <c r="B1188" i="1" l="1"/>
  <c r="B1189" i="1" l="1"/>
  <c r="B1190" i="1" l="1"/>
  <c r="B1191" i="1" l="1"/>
  <c r="B1192" i="1" l="1"/>
  <c r="B1193" i="1" l="1"/>
  <c r="B1194" i="1" l="1"/>
  <c r="B1195" i="1" l="1"/>
  <c r="B1196" i="1" l="1"/>
  <c r="B1197" i="1" l="1"/>
  <c r="B1198" i="1" l="1"/>
  <c r="B1199" i="1" l="1"/>
  <c r="B1200" i="1" l="1"/>
  <c r="B1201" i="1" l="1"/>
  <c r="B1202" i="1" l="1"/>
  <c r="B1203" i="1" l="1"/>
  <c r="B1204" i="1" l="1"/>
  <c r="B1205" i="1" l="1"/>
  <c r="B1206" i="1" l="1"/>
  <c r="B1207" i="1" l="1"/>
  <c r="B1208" i="1" l="1"/>
  <c r="B1209" i="1" l="1"/>
  <c r="B1210" i="1" l="1"/>
  <c r="B1211" i="1" l="1"/>
  <c r="B1212" i="1" l="1"/>
  <c r="B1213" i="1" l="1"/>
  <c r="B1214" i="1" l="1"/>
  <c r="B1215" i="1" l="1"/>
  <c r="B1216" i="1" l="1"/>
  <c r="B1217" i="1" l="1"/>
  <c r="B1218" i="1" l="1"/>
  <c r="B1219" i="1" l="1"/>
  <c r="B1220" i="1" l="1"/>
  <c r="B1221" i="1" l="1"/>
  <c r="B1222" i="1" l="1"/>
  <c r="B1223" i="1" l="1"/>
  <c r="B1224" i="1" l="1"/>
  <c r="B1225" i="1" l="1"/>
  <c r="B1226" i="1" l="1"/>
  <c r="B1227" i="1" l="1"/>
  <c r="B1228" i="1" l="1"/>
  <c r="B1229" i="1" l="1"/>
  <c r="B1230" i="1" l="1"/>
  <c r="B1231" i="1" l="1"/>
  <c r="B1232" i="1" l="1"/>
  <c r="B1233" i="1" l="1"/>
  <c r="B1234" i="1" l="1"/>
  <c r="B1235" i="1" l="1"/>
  <c r="B1236" i="1" l="1"/>
  <c r="B1237" i="1" l="1"/>
  <c r="B1238" i="1" l="1"/>
  <c r="B1239" i="1" l="1"/>
  <c r="B1240" i="1" l="1"/>
  <c r="B1241" i="1" l="1"/>
  <c r="B1242" i="1" l="1"/>
  <c r="B1243" i="1" l="1"/>
  <c r="B1244" i="1" l="1"/>
  <c r="B1245" i="1" l="1"/>
  <c r="B1246" i="1" l="1"/>
  <c r="B1247" i="1" l="1"/>
  <c r="B1248" i="1" l="1"/>
  <c r="B1249" i="1" l="1"/>
  <c r="B1250" i="1" l="1"/>
  <c r="B1251" i="1" l="1"/>
  <c r="B1252" i="1" l="1"/>
  <c r="B1253" i="1" l="1"/>
  <c r="B1254" i="1" l="1"/>
  <c r="B1255" i="1" l="1"/>
  <c r="B1256" i="1" l="1"/>
  <c r="B1257" i="1" l="1"/>
  <c r="B1258" i="1" l="1"/>
  <c r="B1259" i="1" l="1"/>
  <c r="B1260" i="1" l="1"/>
  <c r="B1261" i="1" l="1"/>
  <c r="B1262" i="1" l="1"/>
  <c r="B1263" i="1" l="1"/>
  <c r="B1264" i="1" l="1"/>
  <c r="B1265" i="1" l="1"/>
  <c r="B1266" i="1" l="1"/>
  <c r="B1267" i="1" l="1"/>
  <c r="B1268" i="1" l="1"/>
  <c r="B1269" i="1" l="1"/>
  <c r="B1270" i="1" l="1"/>
  <c r="B1271" i="1" l="1"/>
  <c r="B1272" i="1" l="1"/>
  <c r="B1273" i="1" l="1"/>
  <c r="B1274" i="1" l="1"/>
  <c r="B1275" i="1" l="1"/>
  <c r="B1276" i="1" l="1"/>
  <c r="B1277" i="1" l="1"/>
  <c r="B1278" i="1" l="1"/>
  <c r="B1279" i="1" l="1"/>
  <c r="B1280" i="1" l="1"/>
  <c r="B1281" i="1" l="1"/>
  <c r="B1282" i="1" l="1"/>
  <c r="B1283" i="1" l="1"/>
  <c r="B1284" i="1" l="1"/>
  <c r="B1285" i="1" l="1"/>
  <c r="B1286" i="1" l="1"/>
  <c r="B1287" i="1" l="1"/>
  <c r="B1288" i="1" l="1"/>
  <c r="B1289" i="1" l="1"/>
  <c r="B1290" i="1" l="1"/>
  <c r="B1291" i="1" l="1"/>
  <c r="B1292" i="1" l="1"/>
  <c r="B1293" i="1" l="1"/>
  <c r="B1294" i="1" l="1"/>
  <c r="B1295" i="1" l="1"/>
  <c r="B1296" i="1" l="1"/>
  <c r="B1297" i="1" l="1"/>
  <c r="B1298" i="1" l="1"/>
  <c r="B1299" i="1" l="1"/>
  <c r="B1300" i="1" l="1"/>
  <c r="B1301" i="1" l="1"/>
  <c r="B1302" i="1" l="1"/>
  <c r="B1303" i="1" l="1"/>
  <c r="B1304" i="1" l="1"/>
  <c r="B1305" i="1" l="1"/>
  <c r="B1306" i="1" l="1"/>
  <c r="B1307" i="1" l="1"/>
  <c r="B1308" i="1" l="1"/>
  <c r="B1309" i="1" l="1"/>
  <c r="B1310" i="1" l="1"/>
  <c r="B1311" i="1" l="1"/>
  <c r="B1312" i="1" l="1"/>
  <c r="B1313" i="1" l="1"/>
  <c r="B1314" i="1" l="1"/>
  <c r="B1315" i="1" l="1"/>
  <c r="B1316" i="1" l="1"/>
  <c r="B1317" i="1" l="1"/>
  <c r="B1318" i="1" l="1"/>
  <c r="B1319" i="1" l="1"/>
  <c r="B1320" i="1" l="1"/>
  <c r="B1321" i="1" l="1"/>
  <c r="B1322" i="1" l="1"/>
  <c r="B1323" i="1" l="1"/>
  <c r="B1324" i="1" l="1"/>
  <c r="B1325" i="1" l="1"/>
  <c r="B1326" i="1" l="1"/>
  <c r="B1327" i="1" l="1"/>
  <c r="B1328" i="1" l="1"/>
  <c r="B1329" i="1" l="1"/>
  <c r="B1330" i="1" l="1"/>
  <c r="B1331" i="1" l="1"/>
  <c r="B1332" i="1" l="1"/>
  <c r="B1333" i="1" l="1"/>
  <c r="B1334" i="1" l="1"/>
  <c r="B1335" i="1" l="1"/>
  <c r="B1336" i="1" l="1"/>
  <c r="B1337" i="1" l="1"/>
  <c r="B1338" i="1" l="1"/>
  <c r="B1339" i="1" l="1"/>
  <c r="B1340" i="1" l="1"/>
  <c r="B1341" i="1" l="1"/>
  <c r="B1342" i="1" l="1"/>
  <c r="B1343" i="1" l="1"/>
  <c r="B1344" i="1" l="1"/>
  <c r="B1345" i="1" l="1"/>
  <c r="B1346" i="1" l="1"/>
  <c r="B1347" i="1" l="1"/>
  <c r="B1348" i="1" l="1"/>
  <c r="B1349" i="1" l="1"/>
  <c r="B1350" i="1" l="1"/>
  <c r="B1351" i="1" l="1"/>
  <c r="B1352" i="1" l="1"/>
  <c r="B1353" i="1" l="1"/>
  <c r="B1354" i="1" l="1"/>
  <c r="B1355" i="1" l="1"/>
  <c r="B1356" i="1" l="1"/>
  <c r="B1357" i="1" l="1"/>
  <c r="B1358" i="1" l="1"/>
  <c r="B1359" i="1" l="1"/>
  <c r="B1360" i="1" l="1"/>
  <c r="B1361" i="1" l="1"/>
  <c r="B1362" i="1" l="1"/>
  <c r="B1363" i="1" l="1"/>
  <c r="B1364" i="1" l="1"/>
  <c r="B1365" i="1" l="1"/>
  <c r="B1366" i="1" l="1"/>
  <c r="B1367" i="1" l="1"/>
  <c r="B1368" i="1" l="1"/>
  <c r="B1369" i="1" l="1"/>
  <c r="B1370" i="1" l="1"/>
  <c r="B1371" i="1" l="1"/>
  <c r="B1372" i="1" l="1"/>
  <c r="B1373" i="1" l="1"/>
  <c r="B1374" i="1" l="1"/>
  <c r="B1375" i="1" l="1"/>
  <c r="B1376" i="1" l="1"/>
  <c r="B1377" i="1" l="1"/>
  <c r="B1378" i="1" l="1"/>
  <c r="B1379" i="1" l="1"/>
  <c r="B1380" i="1" l="1"/>
  <c r="B1381" i="1" l="1"/>
  <c r="B1382" i="1" l="1"/>
  <c r="B1383" i="1" l="1"/>
  <c r="B1384" i="1" l="1"/>
  <c r="B1385" i="1" l="1"/>
  <c r="B1386" i="1" l="1"/>
  <c r="B1387" i="1" l="1"/>
  <c r="B1388" i="1" l="1"/>
  <c r="B1389" i="1" l="1"/>
  <c r="B1390" i="1" l="1"/>
  <c r="B1391" i="1" l="1"/>
  <c r="B1392" i="1" l="1"/>
  <c r="B1393" i="1" l="1"/>
  <c r="B1394" i="1" l="1"/>
  <c r="B1395" i="1" l="1"/>
  <c r="B1396" i="1" l="1"/>
  <c r="B1397" i="1" l="1"/>
  <c r="B1398" i="1" l="1"/>
  <c r="B1399" i="1" l="1"/>
  <c r="B1400" i="1" l="1"/>
  <c r="B1401" i="1" l="1"/>
  <c r="B1402" i="1" l="1"/>
  <c r="B1403" i="1" l="1"/>
  <c r="B1404" i="1" l="1"/>
  <c r="B1405" i="1" l="1"/>
  <c r="B1406" i="1" l="1"/>
  <c r="B1407" i="1" l="1"/>
  <c r="B1408" i="1" l="1"/>
  <c r="B1409" i="1" l="1"/>
  <c r="B1410" i="1" l="1"/>
  <c r="B1411" i="1" l="1"/>
  <c r="B1412" i="1" l="1"/>
  <c r="B1413" i="1" l="1"/>
  <c r="B1414" i="1" l="1"/>
  <c r="B1415" i="1" l="1"/>
  <c r="B1416" i="1" l="1"/>
  <c r="B1417" i="1" l="1"/>
  <c r="B1418" i="1" l="1"/>
  <c r="B1419" i="1" l="1"/>
  <c r="B1420" i="1" l="1"/>
  <c r="B1421" i="1" l="1"/>
  <c r="B1422" i="1" l="1"/>
  <c r="B1423" i="1" l="1"/>
  <c r="B1424" i="1" l="1"/>
  <c r="B1425" i="1" l="1"/>
  <c r="B1426" i="1" l="1"/>
  <c r="B1427" i="1" l="1"/>
  <c r="B1428" i="1" l="1"/>
  <c r="B1429" i="1" l="1"/>
  <c r="B1430" i="1" l="1"/>
  <c r="B1431" i="1" l="1"/>
  <c r="B1432" i="1" l="1"/>
  <c r="B1433" i="1" l="1"/>
  <c r="B1434" i="1" l="1"/>
  <c r="B1435" i="1" l="1"/>
  <c r="B1436" i="1" l="1"/>
  <c r="B1437" i="1" l="1"/>
  <c r="B1438" i="1" l="1"/>
  <c r="B1439" i="1" l="1"/>
  <c r="B1440" i="1" l="1"/>
  <c r="B1441" i="1" l="1"/>
  <c r="B1442" i="1" l="1"/>
  <c r="B1443" i="1" l="1"/>
  <c r="B1444" i="1" l="1"/>
  <c r="B1445" i="1" l="1"/>
  <c r="B1446" i="1" l="1"/>
  <c r="B1447" i="1" l="1"/>
  <c r="B1448" i="1" l="1"/>
  <c r="B1449" i="1" l="1"/>
  <c r="B1450" i="1" l="1"/>
  <c r="B1451" i="1" l="1"/>
  <c r="B1452" i="1" l="1"/>
  <c r="B1453" i="1" l="1"/>
  <c r="B1454" i="1" l="1"/>
  <c r="B1455" i="1" l="1"/>
  <c r="B1456" i="1" l="1"/>
  <c r="B1457" i="1" l="1"/>
  <c r="B1458" i="1" l="1"/>
  <c r="B1459" i="1" l="1"/>
  <c r="B1460" i="1" l="1"/>
  <c r="B1461" i="1" l="1"/>
  <c r="B1462" i="1" l="1"/>
  <c r="B1463" i="1" l="1"/>
  <c r="B1464" i="1" l="1"/>
  <c r="B1465" i="1" l="1"/>
  <c r="B1466" i="1" l="1"/>
  <c r="B1467" i="1" l="1"/>
  <c r="B1468" i="1" l="1"/>
  <c r="B1469" i="1" l="1"/>
  <c r="B1470" i="1" l="1"/>
  <c r="B1471" i="1" l="1"/>
  <c r="B1472" i="1" l="1"/>
  <c r="B1473" i="1" l="1"/>
  <c r="B1474" i="1" l="1"/>
  <c r="B1475" i="1" l="1"/>
  <c r="B1476" i="1" l="1"/>
  <c r="B1477" i="1" l="1"/>
  <c r="B1478" i="1" l="1"/>
  <c r="B1479" i="1" l="1"/>
  <c r="B1480" i="1" l="1"/>
  <c r="B1481" i="1" l="1"/>
  <c r="B1482" i="1" l="1"/>
  <c r="B1483" i="1" l="1"/>
  <c r="B1484" i="1" l="1"/>
  <c r="B1485" i="1" l="1"/>
  <c r="B1486" i="1" l="1"/>
  <c r="B1487" i="1" l="1"/>
  <c r="B1488" i="1" l="1"/>
  <c r="B1489" i="1" l="1"/>
  <c r="B1490" i="1" l="1"/>
  <c r="B1491" i="1" l="1"/>
  <c r="B1492" i="1" l="1"/>
  <c r="B1493" i="1" l="1"/>
  <c r="B1494" i="1" l="1"/>
  <c r="B1495" i="1" l="1"/>
  <c r="B1496" i="1" l="1"/>
  <c r="B1497" i="1" l="1"/>
  <c r="B1498" i="1" l="1"/>
  <c r="B1499" i="1" l="1"/>
  <c r="B1500" i="1" l="1"/>
  <c r="B1501" i="1" l="1"/>
  <c r="B1502" i="1" l="1"/>
  <c r="B1503" i="1" l="1"/>
  <c r="B1504" i="1" l="1"/>
  <c r="B1505" i="1" l="1"/>
  <c r="B1506" i="1" l="1"/>
  <c r="B1507" i="1" l="1"/>
  <c r="B1508" i="1" l="1"/>
  <c r="B1509" i="1" l="1"/>
  <c r="B1510" i="1" l="1"/>
  <c r="B1511" i="1" l="1"/>
  <c r="B1512" i="1" l="1"/>
  <c r="B1513" i="1" l="1"/>
  <c r="B1514" i="1" l="1"/>
  <c r="B1515" i="1" l="1"/>
  <c r="B1516" i="1" l="1"/>
  <c r="B1517" i="1" l="1"/>
  <c r="B1518" i="1" l="1"/>
  <c r="B1519" i="1" l="1"/>
  <c r="B1520" i="1" l="1"/>
  <c r="B1521" i="1" l="1"/>
  <c r="B1522" i="1" l="1"/>
  <c r="B1523" i="1" l="1"/>
  <c r="B1524" i="1" l="1"/>
  <c r="B1525" i="1" l="1"/>
  <c r="B1526" i="1" l="1"/>
  <c r="B1527" i="1" l="1"/>
  <c r="B1528" i="1" l="1"/>
  <c r="B1529" i="1" l="1"/>
  <c r="B1530" i="1" l="1"/>
  <c r="B1531" i="1" l="1"/>
  <c r="B1532" i="1" l="1"/>
  <c r="B1533" i="1" l="1"/>
  <c r="B1534" i="1" l="1"/>
  <c r="B1535" i="1" l="1"/>
  <c r="B1536" i="1" l="1"/>
  <c r="B1537" i="1" l="1"/>
  <c r="B1538" i="1" l="1"/>
  <c r="B1539" i="1" l="1"/>
  <c r="B1540" i="1" l="1"/>
  <c r="B1541" i="1" l="1"/>
  <c r="B1542" i="1" l="1"/>
  <c r="B1543" i="1" l="1"/>
  <c r="B1544" i="1" l="1"/>
  <c r="B1545" i="1" l="1"/>
  <c r="B1546" i="1" l="1"/>
  <c r="B1547" i="1" l="1"/>
  <c r="B1548" i="1" l="1"/>
  <c r="B1549" i="1" l="1"/>
  <c r="B1550" i="1" l="1"/>
  <c r="B1551" i="1" l="1"/>
  <c r="B1552" i="1" l="1"/>
  <c r="B1553" i="1" l="1"/>
  <c r="B1554" i="1" l="1"/>
  <c r="B1555" i="1" l="1"/>
  <c r="B1556" i="1" l="1"/>
  <c r="B1557" i="1" l="1"/>
  <c r="B1558" i="1" l="1"/>
  <c r="B1559" i="1" l="1"/>
  <c r="B1560" i="1" l="1"/>
  <c r="B1561" i="1" l="1"/>
  <c r="B1562" i="1" l="1"/>
  <c r="B1563" i="1" l="1"/>
  <c r="B1564" i="1" l="1"/>
  <c r="B1565" i="1" l="1"/>
  <c r="B1566" i="1" l="1"/>
  <c r="B1567" i="1" l="1"/>
  <c r="B1568" i="1" l="1"/>
  <c r="B1569" i="1" l="1"/>
  <c r="B1570" i="1" l="1"/>
  <c r="B1571" i="1" l="1"/>
  <c r="B1572" i="1" l="1"/>
  <c r="B1573" i="1" l="1"/>
  <c r="B1574" i="1" l="1"/>
  <c r="B1575" i="1" l="1"/>
  <c r="B1576" i="1" l="1"/>
  <c r="B1577" i="1" l="1"/>
  <c r="B1578" i="1" l="1"/>
  <c r="B1579" i="1" l="1"/>
  <c r="B1580" i="1" l="1"/>
  <c r="B1581" i="1" l="1"/>
  <c r="B1582" i="1" l="1"/>
  <c r="B1583" i="1" l="1"/>
  <c r="B1584" i="1" l="1"/>
  <c r="B1585" i="1" l="1"/>
  <c r="B1586" i="1" l="1"/>
  <c r="B1587" i="1" l="1"/>
  <c r="B1588" i="1" l="1"/>
  <c r="B1589" i="1" l="1"/>
  <c r="B1590" i="1" l="1"/>
  <c r="B1591" i="1" l="1"/>
  <c r="B1592" i="1" l="1"/>
  <c r="B1593" i="1" l="1"/>
  <c r="B1594" i="1" l="1"/>
  <c r="B1595" i="1" l="1"/>
  <c r="B1596" i="1" l="1"/>
  <c r="B1597" i="1" l="1"/>
  <c r="B1598" i="1" l="1"/>
  <c r="B1599" i="1" l="1"/>
  <c r="B1600" i="1" l="1"/>
  <c r="B1601" i="1" l="1"/>
  <c r="B1602" i="1" l="1"/>
  <c r="B1603" i="1" l="1"/>
  <c r="B1604" i="1" l="1"/>
  <c r="B1605" i="1" l="1"/>
  <c r="B1606" i="1" l="1"/>
  <c r="B1607" i="1" l="1"/>
  <c r="B1608" i="1" l="1"/>
  <c r="B1609" i="1" l="1"/>
  <c r="B1610" i="1" l="1"/>
  <c r="B1611" i="1" l="1"/>
  <c r="B1612" i="1" l="1"/>
  <c r="B1613" i="1" l="1"/>
  <c r="B1614" i="1" l="1"/>
  <c r="B1615" i="1" l="1"/>
  <c r="B1616" i="1" l="1"/>
  <c r="B1617" i="1" l="1"/>
  <c r="B1618" i="1" l="1"/>
  <c r="B1619" i="1" l="1"/>
  <c r="B1620" i="1" l="1"/>
  <c r="B1621" i="1" l="1"/>
  <c r="B1622" i="1" l="1"/>
  <c r="B1623" i="1" l="1"/>
  <c r="B1624" i="1" l="1"/>
  <c r="B1625" i="1" l="1"/>
  <c r="B1626" i="1" l="1"/>
  <c r="B1627" i="1" l="1"/>
  <c r="B1628" i="1" l="1"/>
  <c r="B1629" i="1" l="1"/>
  <c r="B1630" i="1" l="1"/>
  <c r="B1631" i="1" l="1"/>
  <c r="B1632" i="1" l="1"/>
  <c r="B1633" i="1" l="1"/>
  <c r="B1634" i="1" l="1"/>
  <c r="B1635" i="1" l="1"/>
  <c r="B1636" i="1" l="1"/>
  <c r="B1637" i="1" l="1"/>
  <c r="B1638" i="1" l="1"/>
  <c r="B1639" i="1" l="1"/>
  <c r="B1640" i="1" l="1"/>
  <c r="B1641" i="1" l="1"/>
  <c r="B1642" i="1" l="1"/>
  <c r="B1643" i="1" l="1"/>
  <c r="B1644" i="1" l="1"/>
  <c r="B1645" i="1" l="1"/>
  <c r="B1646" i="1" l="1"/>
  <c r="B1647" i="1" l="1"/>
  <c r="B1648" i="1" l="1"/>
  <c r="B1649" i="1" l="1"/>
  <c r="B1650" i="1" l="1"/>
  <c r="B1651" i="1" l="1"/>
  <c r="B1652" i="1" l="1"/>
  <c r="B1653" i="1" l="1"/>
  <c r="B1654" i="1" l="1"/>
  <c r="B1655" i="1" l="1"/>
  <c r="B1656" i="1" l="1"/>
  <c r="B1657" i="1" l="1"/>
  <c r="B1658" i="1" l="1"/>
  <c r="B1659" i="1" l="1"/>
  <c r="B1660" i="1" l="1"/>
  <c r="B1661" i="1" l="1"/>
  <c r="B1662" i="1" l="1"/>
  <c r="B1663" i="1" l="1"/>
  <c r="B1664" i="1" l="1"/>
  <c r="B1665" i="1" l="1"/>
  <c r="B1666" i="1" l="1"/>
  <c r="B1667" i="1" l="1"/>
  <c r="B1668" i="1" l="1"/>
  <c r="B1669" i="1" l="1"/>
  <c r="B1670" i="1" l="1"/>
  <c r="B1671" i="1" l="1"/>
  <c r="B1672" i="1" l="1"/>
  <c r="B1673" i="1" l="1"/>
  <c r="B1674" i="1" l="1"/>
  <c r="B1675" i="1" l="1"/>
  <c r="B1676" i="1" l="1"/>
  <c r="B1677" i="1" l="1"/>
  <c r="B1678" i="1" l="1"/>
  <c r="B1679" i="1" l="1"/>
  <c r="B1680" i="1" l="1"/>
  <c r="B1681" i="1" l="1"/>
  <c r="B1682" i="1" l="1"/>
  <c r="B1683" i="1" l="1"/>
  <c r="B1684" i="1" l="1"/>
  <c r="B1685" i="1" l="1"/>
  <c r="B1686" i="1" l="1"/>
  <c r="B1687" i="1" l="1"/>
  <c r="B1688" i="1" l="1"/>
  <c r="B1689" i="1" l="1"/>
  <c r="B1690" i="1" l="1"/>
  <c r="B1691" i="1" l="1"/>
  <c r="B1692" i="1" l="1"/>
  <c r="B1693" i="1" l="1"/>
  <c r="B1694" i="1" l="1"/>
  <c r="B1695" i="1" l="1"/>
  <c r="B1696" i="1" l="1"/>
  <c r="B1697" i="1" l="1"/>
  <c r="B1698" i="1" l="1"/>
  <c r="B1699" i="1" l="1"/>
  <c r="B1700" i="1" l="1"/>
  <c r="B1701" i="1" l="1"/>
  <c r="B1702" i="1" l="1"/>
  <c r="B1703" i="1" l="1"/>
  <c r="B1704" i="1" l="1"/>
  <c r="B1705" i="1" l="1"/>
  <c r="B1706" i="1" l="1"/>
  <c r="B1707" i="1" l="1"/>
  <c r="B1708" i="1" l="1"/>
  <c r="B1709" i="1" l="1"/>
  <c r="B1710" i="1" l="1"/>
  <c r="B1711" i="1" l="1"/>
  <c r="B1712" i="1" l="1"/>
  <c r="B1713" i="1" l="1"/>
  <c r="B1714" i="1" l="1"/>
  <c r="B1715" i="1" l="1"/>
  <c r="B1716" i="1" l="1"/>
  <c r="B1717" i="1" l="1"/>
  <c r="B1718" i="1" l="1"/>
  <c r="B1719" i="1" l="1"/>
  <c r="B1720" i="1" l="1"/>
  <c r="B1721" i="1" l="1"/>
  <c r="B1722" i="1" l="1"/>
  <c r="B1723" i="1" l="1"/>
  <c r="B1724" i="1" l="1"/>
  <c r="B1725" i="1" l="1"/>
  <c r="B1726" i="1" l="1"/>
  <c r="B1727" i="1" l="1"/>
  <c r="B1728" i="1" l="1"/>
  <c r="B1729" i="1" l="1"/>
  <c r="B1730" i="1" l="1"/>
  <c r="B1731" i="1" l="1"/>
  <c r="B1732" i="1" l="1"/>
  <c r="B1733" i="1" l="1"/>
  <c r="B1734" i="1" l="1"/>
  <c r="B1735" i="1" l="1"/>
  <c r="B1736" i="1" l="1"/>
  <c r="B1737" i="1" l="1"/>
  <c r="B1738" i="1" l="1"/>
  <c r="B1739" i="1" l="1"/>
  <c r="B1740" i="1" l="1"/>
  <c r="B1741" i="1" l="1"/>
  <c r="B1742" i="1" l="1"/>
  <c r="B1743" i="1" l="1"/>
  <c r="B1744" i="1" l="1"/>
  <c r="B1745" i="1" l="1"/>
  <c r="B1746" i="1" l="1"/>
  <c r="B1747" i="1" l="1"/>
  <c r="B1748" i="1" l="1"/>
  <c r="B1749" i="1" l="1"/>
  <c r="B1750" i="1" l="1"/>
  <c r="B1751" i="1" l="1"/>
  <c r="B1752" i="1" l="1"/>
  <c r="B1753" i="1" l="1"/>
  <c r="B1754" i="1" l="1"/>
  <c r="B1755" i="1" l="1"/>
  <c r="B1756" i="1" l="1"/>
  <c r="B1757" i="1" l="1"/>
  <c r="B1758" i="1" l="1"/>
  <c r="B1759" i="1" l="1"/>
  <c r="B1760" i="1" l="1"/>
  <c r="B1761" i="1" l="1"/>
  <c r="B1762" i="1" l="1"/>
  <c r="B1763" i="1" l="1"/>
  <c r="B1764" i="1" l="1"/>
  <c r="B1765" i="1" l="1"/>
  <c r="B1766" i="1" l="1"/>
  <c r="B1767" i="1" l="1"/>
  <c r="B1768" i="1" l="1"/>
  <c r="B1769" i="1" l="1"/>
  <c r="B1770" i="1" l="1"/>
  <c r="B1771" i="1" l="1"/>
  <c r="B1772" i="1" l="1"/>
  <c r="B1773" i="1" l="1"/>
  <c r="B1774" i="1" l="1"/>
  <c r="B1775" i="1" l="1"/>
  <c r="B1776" i="1" l="1"/>
  <c r="B1777" i="1" l="1"/>
  <c r="B1778" i="1" l="1"/>
  <c r="B1779" i="1" l="1"/>
  <c r="B1780" i="1" l="1"/>
  <c r="B1781" i="1" l="1"/>
  <c r="B1782" i="1" l="1"/>
  <c r="B1783" i="1" l="1"/>
  <c r="B1784" i="1" l="1"/>
  <c r="B1785" i="1" l="1"/>
  <c r="B1786" i="1" l="1"/>
  <c r="B1787" i="1" l="1"/>
  <c r="B1788" i="1" l="1"/>
  <c r="B1789" i="1" l="1"/>
  <c r="B1790" i="1" l="1"/>
  <c r="B1791" i="1" l="1"/>
  <c r="B1792" i="1" l="1"/>
  <c r="B1793" i="1" l="1"/>
  <c r="B1794" i="1" l="1"/>
  <c r="B1795" i="1" l="1"/>
  <c r="B1796" i="1" l="1"/>
  <c r="B1797" i="1" l="1"/>
  <c r="B1798" i="1" l="1"/>
  <c r="B1799" i="1" l="1"/>
  <c r="B1800" i="1" l="1"/>
  <c r="B1801" i="1" l="1"/>
  <c r="B1802" i="1" l="1"/>
  <c r="B1803" i="1" l="1"/>
  <c r="B1804" i="1" l="1"/>
  <c r="B1805" i="1" l="1"/>
  <c r="B1806" i="1" l="1"/>
  <c r="B1807" i="1" l="1"/>
  <c r="B1808" i="1" l="1"/>
  <c r="B1809" i="1" l="1"/>
  <c r="B1810" i="1" l="1"/>
  <c r="B1811" i="1" l="1"/>
  <c r="B1812" i="1" l="1"/>
  <c r="B1813" i="1" l="1"/>
  <c r="B1814" i="1" l="1"/>
  <c r="B1815" i="1" l="1"/>
  <c r="B1816" i="1" l="1"/>
  <c r="B1817" i="1" l="1"/>
  <c r="B1818" i="1" l="1"/>
  <c r="B1819" i="1" l="1"/>
  <c r="B1820" i="1" l="1"/>
  <c r="B1821" i="1" l="1"/>
  <c r="B1822" i="1" l="1"/>
  <c r="B1823" i="1" l="1"/>
  <c r="B1824" i="1" l="1"/>
  <c r="B1825" i="1" l="1"/>
  <c r="B1826" i="1" l="1"/>
  <c r="B1827" i="1" l="1"/>
  <c r="B1828" i="1" l="1"/>
  <c r="B1829" i="1" l="1"/>
  <c r="B1830" i="1" l="1"/>
  <c r="B1831" i="1" l="1"/>
  <c r="B1832" i="1" l="1"/>
  <c r="B1833" i="1" l="1"/>
  <c r="B1834" i="1" l="1"/>
  <c r="B1835" i="1" l="1"/>
  <c r="B1836" i="1" l="1"/>
  <c r="B1837" i="1" l="1"/>
  <c r="B1838" i="1" l="1"/>
  <c r="B1839" i="1" l="1"/>
  <c r="B1840" i="1" l="1"/>
  <c r="B1841" i="1" l="1"/>
  <c r="B1842" i="1" l="1"/>
  <c r="B1843" i="1" l="1"/>
  <c r="B1844" i="1" l="1"/>
  <c r="B1845" i="1" l="1"/>
  <c r="B1846" i="1" l="1"/>
  <c r="B1847" i="1" l="1"/>
  <c r="B1848" i="1" l="1"/>
  <c r="B1849" i="1" l="1"/>
  <c r="B1850" i="1" l="1"/>
  <c r="B1851" i="1" l="1"/>
  <c r="B1852" i="1" l="1"/>
  <c r="B1853" i="1" l="1"/>
  <c r="B1854" i="1" l="1"/>
  <c r="B1855" i="1" l="1"/>
  <c r="B1856" i="1" l="1"/>
  <c r="B1857" i="1" l="1"/>
  <c r="B1858" i="1" l="1"/>
  <c r="B1859" i="1" l="1"/>
  <c r="B1860" i="1" l="1"/>
  <c r="B1861" i="1" l="1"/>
  <c r="B1862" i="1" l="1"/>
  <c r="B1863" i="1" l="1"/>
  <c r="B1864" i="1" l="1"/>
  <c r="B1865" i="1" l="1"/>
  <c r="B1866" i="1" l="1"/>
  <c r="B1867" i="1" l="1"/>
  <c r="B1868" i="1" l="1"/>
  <c r="B1869" i="1" l="1"/>
  <c r="B1870" i="1" l="1"/>
  <c r="B1871" i="1" l="1"/>
  <c r="B1872" i="1" l="1"/>
  <c r="B1873" i="1" l="1"/>
  <c r="B1874" i="1" l="1"/>
  <c r="B1875" i="1" l="1"/>
  <c r="B1876" i="1" l="1"/>
  <c r="B1877" i="1" l="1"/>
  <c r="B1878" i="1" l="1"/>
  <c r="B1879" i="1" l="1"/>
  <c r="B1880" i="1" l="1"/>
  <c r="B1881" i="1" l="1"/>
  <c r="B1882" i="1" l="1"/>
  <c r="B1883" i="1" l="1"/>
  <c r="B1884" i="1" l="1"/>
  <c r="B1885" i="1" l="1"/>
  <c r="B1886" i="1" l="1"/>
  <c r="B1887" i="1" l="1"/>
  <c r="B1888" i="1" l="1"/>
  <c r="B1889" i="1" l="1"/>
  <c r="B1890" i="1" l="1"/>
  <c r="B1891" i="1" l="1"/>
  <c r="B1892" i="1" l="1"/>
  <c r="B1893" i="1" l="1"/>
  <c r="B1894" i="1" l="1"/>
  <c r="B1895" i="1" l="1"/>
  <c r="B1896" i="1" l="1"/>
  <c r="B1897" i="1" l="1"/>
  <c r="B1898" i="1" l="1"/>
  <c r="B1899" i="1" l="1"/>
  <c r="B1900" i="1" l="1"/>
  <c r="B1901" i="1" l="1"/>
  <c r="B1902" i="1" l="1"/>
  <c r="B1903" i="1" l="1"/>
  <c r="B1904" i="1" l="1"/>
  <c r="B1905" i="1" l="1"/>
  <c r="B1906" i="1" l="1"/>
  <c r="B1907" i="1" l="1"/>
  <c r="B1908" i="1" l="1"/>
  <c r="B1909" i="1" l="1"/>
  <c r="B1910" i="1" l="1"/>
  <c r="B1911" i="1" l="1"/>
  <c r="B1912" i="1" l="1"/>
  <c r="B1913" i="1" l="1"/>
  <c r="B1914" i="1" l="1"/>
  <c r="B1915" i="1" l="1"/>
  <c r="B1916" i="1" l="1"/>
  <c r="B1917" i="1" l="1"/>
  <c r="B1918" i="1" l="1"/>
  <c r="B1919" i="1" l="1"/>
  <c r="B1920" i="1" l="1"/>
  <c r="B1921" i="1" l="1"/>
  <c r="B1922" i="1" l="1"/>
  <c r="B1923" i="1" l="1"/>
  <c r="B1924" i="1" l="1"/>
  <c r="B1925" i="1" l="1"/>
  <c r="B1926" i="1" l="1"/>
  <c r="B1927" i="1" l="1"/>
  <c r="B1928" i="1" l="1"/>
  <c r="B1929" i="1" l="1"/>
  <c r="B1930" i="1" l="1"/>
  <c r="B1931" i="1" l="1"/>
  <c r="B1932" i="1" l="1"/>
  <c r="B1933" i="1" l="1"/>
  <c r="B1934" i="1" l="1"/>
  <c r="B1935" i="1" l="1"/>
  <c r="B1936" i="1" l="1"/>
  <c r="B1937" i="1" l="1"/>
  <c r="B1938" i="1" l="1"/>
  <c r="B1939" i="1" l="1"/>
  <c r="B1940" i="1" l="1"/>
  <c r="B1941" i="1" l="1"/>
  <c r="B1942" i="1" l="1"/>
  <c r="B1943" i="1" l="1"/>
  <c r="B1944" i="1" l="1"/>
  <c r="B1945" i="1" l="1"/>
  <c r="B1946" i="1" l="1"/>
  <c r="B1947" i="1" l="1"/>
  <c r="B1948" i="1" l="1"/>
  <c r="B1949" i="1" l="1"/>
  <c r="B1950" i="1" l="1"/>
  <c r="B1951" i="1" l="1"/>
  <c r="B1952" i="1" l="1"/>
  <c r="B1953" i="1" l="1"/>
  <c r="B1954" i="1" l="1"/>
  <c r="B1955" i="1" l="1"/>
  <c r="B1956" i="1" l="1"/>
  <c r="B1957" i="1" l="1"/>
  <c r="B1958" i="1" l="1"/>
  <c r="B1959" i="1" l="1"/>
  <c r="B1960" i="1" l="1"/>
  <c r="B1961" i="1" l="1"/>
  <c r="B1962" i="1" l="1"/>
  <c r="B1963" i="1" l="1"/>
  <c r="B1964" i="1" l="1"/>
  <c r="B1965" i="1" l="1"/>
  <c r="B1966" i="1" l="1"/>
  <c r="B1967" i="1" l="1"/>
  <c r="B1968" i="1" l="1"/>
  <c r="B1969" i="1" l="1"/>
  <c r="B1970" i="1" l="1"/>
  <c r="B1971" i="1" l="1"/>
  <c r="B1972" i="1" l="1"/>
  <c r="B1973" i="1" l="1"/>
  <c r="B1974" i="1" l="1"/>
  <c r="B1975" i="1" l="1"/>
  <c r="B1976" i="1" l="1"/>
  <c r="B1977" i="1" l="1"/>
  <c r="B1978" i="1" l="1"/>
  <c r="B1979" i="1" l="1"/>
  <c r="B1980" i="1" l="1"/>
  <c r="B1981" i="1" l="1"/>
  <c r="B1982" i="1" l="1"/>
  <c r="B1983" i="1" l="1"/>
  <c r="B1984" i="1" l="1"/>
  <c r="B1985" i="1" l="1"/>
  <c r="B1986" i="1" l="1"/>
  <c r="B1987" i="1" l="1"/>
  <c r="B1988" i="1" l="1"/>
  <c r="B1989" i="1" l="1"/>
  <c r="B1990" i="1" l="1"/>
  <c r="B1991" i="1" l="1"/>
  <c r="B1992" i="1" l="1"/>
  <c r="B1993" i="1" l="1"/>
  <c r="B1994" i="1" l="1"/>
  <c r="B1995" i="1" l="1"/>
  <c r="B1996" i="1" l="1"/>
  <c r="B1997" i="1" l="1"/>
  <c r="B1998" i="1" l="1"/>
  <c r="B1999" i="1" l="1"/>
  <c r="B2000" i="1" l="1"/>
  <c r="B2001" i="1" l="1"/>
  <c r="B2002" i="1" l="1"/>
  <c r="B2003" i="1" l="1"/>
  <c r="B2004" i="1" l="1"/>
  <c r="B2005" i="1" l="1"/>
  <c r="B2006" i="1" l="1"/>
  <c r="B2007" i="1" l="1"/>
  <c r="B2008" i="1" l="1"/>
  <c r="B2009" i="1" l="1"/>
  <c r="B2010" i="1" l="1"/>
  <c r="B2011" i="1" l="1"/>
  <c r="B2012" i="1" l="1"/>
  <c r="B2013" i="1" l="1"/>
  <c r="B2014" i="1" l="1"/>
  <c r="B2015" i="1" l="1"/>
  <c r="B2016" i="1" l="1"/>
  <c r="B2017" i="1" l="1"/>
  <c r="B2018" i="1" l="1"/>
  <c r="B2019" i="1" l="1"/>
  <c r="B2020" i="1" l="1"/>
  <c r="B2021" i="1" l="1"/>
  <c r="B2022" i="1" l="1"/>
  <c r="B2023" i="1" l="1"/>
  <c r="B2024" i="1" l="1"/>
  <c r="B2025" i="1" l="1"/>
  <c r="B2026" i="1" l="1"/>
  <c r="B2027" i="1" l="1"/>
  <c r="B2028" i="1" l="1"/>
  <c r="B2029" i="1" l="1"/>
  <c r="B2030" i="1" l="1"/>
  <c r="B2031" i="1" l="1"/>
  <c r="B2032" i="1" l="1"/>
  <c r="B2033" i="1" l="1"/>
  <c r="B2034" i="1" l="1"/>
  <c r="B2035" i="1" l="1"/>
  <c r="B2036" i="1" l="1"/>
  <c r="B2037" i="1" l="1"/>
  <c r="B2038" i="1" l="1"/>
  <c r="B2039" i="1" l="1"/>
  <c r="B2040" i="1" l="1"/>
  <c r="B2041" i="1" l="1"/>
  <c r="B2042" i="1" l="1"/>
  <c r="B2043" i="1" l="1"/>
  <c r="B2044" i="1" l="1"/>
  <c r="B2045" i="1" l="1"/>
  <c r="B2046" i="1" l="1"/>
  <c r="B2047" i="1" l="1"/>
  <c r="B2048" i="1" l="1"/>
  <c r="B2049" i="1" l="1"/>
  <c r="B2050" i="1" l="1"/>
  <c r="B2051" i="1" l="1"/>
  <c r="B2052" i="1" l="1"/>
  <c r="B2053" i="1" l="1"/>
  <c r="B2054" i="1" l="1"/>
  <c r="B2055" i="1" l="1"/>
  <c r="B2056" i="1" l="1"/>
  <c r="B2057" i="1" l="1"/>
  <c r="B2058" i="1" l="1"/>
  <c r="B2059" i="1" l="1"/>
  <c r="B2060" i="1" l="1"/>
  <c r="B2061" i="1" l="1"/>
  <c r="B2062" i="1" l="1"/>
  <c r="B2063" i="1" l="1"/>
  <c r="B2064" i="1" l="1"/>
  <c r="B2065" i="1" l="1"/>
  <c r="B2066" i="1" l="1"/>
  <c r="B2067" i="1" l="1"/>
  <c r="B2068" i="1" l="1"/>
  <c r="B2069" i="1" l="1"/>
  <c r="B2070" i="1" l="1"/>
  <c r="B2071" i="1" l="1"/>
  <c r="B2072" i="1" l="1"/>
  <c r="B2073" i="1" l="1"/>
  <c r="B2074" i="1" l="1"/>
  <c r="B2075" i="1" l="1"/>
  <c r="B2076" i="1" l="1"/>
  <c r="B2077" i="1" l="1"/>
  <c r="B2078" i="1" l="1"/>
  <c r="B2079" i="1" l="1"/>
  <c r="B2080" i="1" l="1"/>
  <c r="B2081" i="1" l="1"/>
  <c r="B2082" i="1" l="1"/>
  <c r="B2083" i="1" l="1"/>
  <c r="B2084" i="1" l="1"/>
  <c r="B2085" i="1" l="1"/>
  <c r="B2086" i="1" l="1"/>
  <c r="B2087" i="1" l="1"/>
  <c r="B2088" i="1" l="1"/>
  <c r="B2089" i="1" l="1"/>
  <c r="B2090" i="1" l="1"/>
  <c r="B2091" i="1" l="1"/>
  <c r="B2092" i="1" l="1"/>
  <c r="B2093" i="1" l="1"/>
  <c r="B2094" i="1" l="1"/>
  <c r="B2095" i="1" l="1"/>
  <c r="B2096" i="1" l="1"/>
  <c r="B2097" i="1" l="1"/>
  <c r="B2098" i="1" l="1"/>
  <c r="B2099" i="1" l="1"/>
  <c r="B2100" i="1" l="1"/>
  <c r="B2101" i="1" l="1"/>
  <c r="B2102" i="1" l="1"/>
  <c r="B2103" i="1" l="1"/>
  <c r="B2104" i="1" l="1"/>
  <c r="B2105" i="1" l="1"/>
  <c r="B2106" i="1" l="1"/>
  <c r="B2107" i="1" l="1"/>
  <c r="B2108" i="1" l="1"/>
  <c r="B2109" i="1" l="1"/>
  <c r="B2110" i="1" l="1"/>
  <c r="B2111" i="1" l="1"/>
  <c r="B2112" i="1" l="1"/>
  <c r="B2113" i="1" l="1"/>
  <c r="B2114" i="1" l="1"/>
  <c r="B2115" i="1" l="1"/>
  <c r="B2116" i="1" l="1"/>
  <c r="B2117" i="1" l="1"/>
  <c r="B2118" i="1" l="1"/>
  <c r="B2119" i="1" l="1"/>
  <c r="B2120" i="1" l="1"/>
  <c r="B2121" i="1" l="1"/>
  <c r="B2122" i="1" l="1"/>
  <c r="B2123" i="1" l="1"/>
  <c r="B2124" i="1" l="1"/>
  <c r="B2125" i="1" l="1"/>
  <c r="B2126" i="1" l="1"/>
  <c r="B2127" i="1" l="1"/>
  <c r="B2128" i="1" l="1"/>
  <c r="B2129" i="1" l="1"/>
  <c r="B2130" i="1" l="1"/>
  <c r="B2131" i="1" l="1"/>
  <c r="B2132" i="1" l="1"/>
  <c r="B2133" i="1" l="1"/>
  <c r="B2134" i="1" l="1"/>
  <c r="B2135" i="1" l="1"/>
  <c r="B2136" i="1" l="1"/>
  <c r="B2137" i="1" l="1"/>
  <c r="B2138" i="1" l="1"/>
  <c r="B2139" i="1" l="1"/>
  <c r="B2140" i="1" l="1"/>
  <c r="B2141" i="1" l="1"/>
  <c r="B2142" i="1" l="1"/>
  <c r="B2143" i="1" l="1"/>
  <c r="B2144" i="1" l="1"/>
  <c r="B2145" i="1" l="1"/>
  <c r="B2146" i="1" l="1"/>
  <c r="B2147" i="1" l="1"/>
  <c r="B2148" i="1" l="1"/>
  <c r="B2149" i="1" l="1"/>
  <c r="B2150" i="1" l="1"/>
  <c r="B2151" i="1" l="1"/>
  <c r="B2152" i="1" l="1"/>
  <c r="B2153" i="1" l="1"/>
  <c r="B2154" i="1" l="1"/>
  <c r="B2155" i="1" l="1"/>
  <c r="B2156" i="1" l="1"/>
  <c r="B2157" i="1" l="1"/>
  <c r="B2158" i="1" l="1"/>
  <c r="B2159" i="1" l="1"/>
  <c r="B2160" i="1" l="1"/>
  <c r="B2161" i="1" l="1"/>
  <c r="B2162" i="1" l="1"/>
  <c r="B2163" i="1" l="1"/>
  <c r="B2164" i="1" l="1"/>
  <c r="B2165" i="1" l="1"/>
  <c r="B2166" i="1" l="1"/>
  <c r="B2167" i="1" l="1"/>
  <c r="B2168" i="1" l="1"/>
  <c r="B2169" i="1" l="1"/>
  <c r="B2170" i="1" l="1"/>
  <c r="B2171" i="1" l="1"/>
  <c r="B2172" i="1" l="1"/>
  <c r="B2173" i="1" l="1"/>
  <c r="B2174" i="1" l="1"/>
  <c r="B2175" i="1" l="1"/>
  <c r="B2176" i="1" l="1"/>
  <c r="B2177" i="1" l="1"/>
  <c r="B2178" i="1" l="1"/>
  <c r="B2179" i="1" l="1"/>
  <c r="B2180" i="1" l="1"/>
  <c r="B2181" i="1" l="1"/>
  <c r="B2182" i="1" l="1"/>
  <c r="B2183" i="1" l="1"/>
  <c r="B2184" i="1" l="1"/>
  <c r="B2185" i="1" l="1"/>
  <c r="B2186" i="1" l="1"/>
  <c r="B2187" i="1" l="1"/>
  <c r="B2188" i="1" l="1"/>
  <c r="B2189" i="1" l="1"/>
  <c r="B2190" i="1" l="1"/>
  <c r="B2191" i="1" l="1"/>
  <c r="B2192" i="1" l="1"/>
  <c r="B2193" i="1" l="1"/>
  <c r="B2194" i="1" l="1"/>
  <c r="B2195" i="1" l="1"/>
  <c r="B2196" i="1" l="1"/>
  <c r="B2197" i="1" l="1"/>
  <c r="B2198" i="1" l="1"/>
  <c r="B2199" i="1" l="1"/>
  <c r="B2200" i="1" l="1"/>
  <c r="B2201" i="1" l="1"/>
  <c r="B2202" i="1" l="1"/>
  <c r="B2203" i="1" l="1"/>
  <c r="B2204" i="1" l="1"/>
  <c r="B2205" i="1" l="1"/>
  <c r="B2206" i="1" l="1"/>
  <c r="B2207" i="1" l="1"/>
  <c r="B2208" i="1" l="1"/>
  <c r="B2209" i="1" l="1"/>
  <c r="B2210" i="1" l="1"/>
  <c r="B2211" i="1" l="1"/>
  <c r="B2212" i="1" l="1"/>
  <c r="B2213" i="1" l="1"/>
  <c r="B2214" i="1" l="1"/>
  <c r="B2215" i="1" l="1"/>
  <c r="B2216" i="1" l="1"/>
  <c r="B2217" i="1" l="1"/>
  <c r="B2218" i="1" l="1"/>
  <c r="B2219" i="1" l="1"/>
  <c r="B2220" i="1" l="1"/>
  <c r="B2221" i="1" l="1"/>
  <c r="B2222" i="1" l="1"/>
  <c r="B2223" i="1" l="1"/>
  <c r="B2224" i="1" l="1"/>
  <c r="B2225" i="1" l="1"/>
  <c r="B2226" i="1" l="1"/>
  <c r="B2227" i="1" l="1"/>
  <c r="B2228" i="1" l="1"/>
  <c r="B2229" i="1" l="1"/>
  <c r="B2230" i="1" l="1"/>
  <c r="B2231" i="1" l="1"/>
  <c r="B2232" i="1" l="1"/>
  <c r="B2233" i="1" l="1"/>
  <c r="B2234" i="1" l="1"/>
  <c r="B2235" i="1" l="1"/>
  <c r="B2236" i="1" l="1"/>
  <c r="B2237" i="1" l="1"/>
  <c r="B2238" i="1" l="1"/>
  <c r="B2239" i="1" l="1"/>
  <c r="B2240" i="1" l="1"/>
  <c r="B2241" i="1" l="1"/>
  <c r="B2242" i="1" l="1"/>
  <c r="B2243" i="1" l="1"/>
  <c r="B2244" i="1" l="1"/>
  <c r="B2245" i="1" l="1"/>
  <c r="B2246" i="1" l="1"/>
  <c r="B2247" i="1" l="1"/>
  <c r="B2248" i="1" l="1"/>
  <c r="B2249" i="1" l="1"/>
  <c r="B2250" i="1" l="1"/>
  <c r="B2251" i="1" l="1"/>
  <c r="B2252" i="1" l="1"/>
  <c r="B2253" i="1" l="1"/>
  <c r="B2254" i="1" l="1"/>
  <c r="B2255" i="1" l="1"/>
  <c r="B2256" i="1" l="1"/>
  <c r="B2257" i="1" l="1"/>
  <c r="B2258" i="1" l="1"/>
  <c r="B2259" i="1" l="1"/>
  <c r="B2260" i="1" l="1"/>
  <c r="B2261" i="1" l="1"/>
  <c r="B2262" i="1" l="1"/>
  <c r="B2263" i="1" l="1"/>
  <c r="B2264" i="1" l="1"/>
  <c r="B2265" i="1" l="1"/>
  <c r="B2266" i="1" l="1"/>
  <c r="B2267" i="1" l="1"/>
  <c r="B2268" i="1" l="1"/>
  <c r="B2269" i="1" l="1"/>
  <c r="B2270" i="1" l="1"/>
  <c r="B2271" i="1" l="1"/>
  <c r="B2272" i="1" l="1"/>
  <c r="B2273" i="1" l="1"/>
  <c r="B2274" i="1" l="1"/>
  <c r="B2275" i="1" l="1"/>
  <c r="B2276" i="1" l="1"/>
  <c r="B2277" i="1" l="1"/>
  <c r="B2278" i="1" l="1"/>
  <c r="B2279" i="1" l="1"/>
  <c r="B2280" i="1" l="1"/>
  <c r="B2281" i="1" l="1"/>
  <c r="B2282" i="1" l="1"/>
  <c r="B2283" i="1" l="1"/>
  <c r="B2284" i="1" l="1"/>
  <c r="B2285" i="1" l="1"/>
  <c r="B2286" i="1" l="1"/>
  <c r="B2287" i="1" l="1"/>
  <c r="B2288" i="1" l="1"/>
  <c r="B2289" i="1" l="1"/>
  <c r="B2290" i="1" l="1"/>
  <c r="B2291" i="1" l="1"/>
  <c r="B2292" i="1" l="1"/>
  <c r="B2293" i="1" l="1"/>
  <c r="B2294" i="1" l="1"/>
  <c r="B2295" i="1" l="1"/>
  <c r="B2296" i="1" l="1"/>
  <c r="B2297" i="1" l="1"/>
  <c r="B2298" i="1" l="1"/>
  <c r="B2299" i="1" l="1"/>
  <c r="B2300" i="1" l="1"/>
  <c r="B2301" i="1" l="1"/>
  <c r="B2302" i="1" l="1"/>
  <c r="B2303" i="1" l="1"/>
  <c r="B2304" i="1" l="1"/>
  <c r="B2305" i="1" l="1"/>
  <c r="B2306" i="1" l="1"/>
  <c r="B2307" i="1" l="1"/>
  <c r="B2308" i="1" l="1"/>
  <c r="B2309" i="1" l="1"/>
  <c r="B2310" i="1" l="1"/>
  <c r="B2311" i="1" l="1"/>
  <c r="B2312" i="1" l="1"/>
  <c r="B2313" i="1" l="1"/>
  <c r="B2314" i="1" l="1"/>
  <c r="B2315" i="1" l="1"/>
  <c r="B2316" i="1" l="1"/>
  <c r="B2317" i="1" l="1"/>
  <c r="B2318" i="1" l="1"/>
  <c r="B2319" i="1" l="1"/>
  <c r="B2320" i="1" l="1"/>
  <c r="B2321" i="1" l="1"/>
  <c r="B2322" i="1" l="1"/>
  <c r="B2323" i="1" l="1"/>
  <c r="B2324" i="1" l="1"/>
  <c r="B2325" i="1" l="1"/>
  <c r="B2326" i="1" l="1"/>
  <c r="B2327" i="1" l="1"/>
  <c r="B2328" i="1" l="1"/>
  <c r="B2329" i="1" l="1"/>
  <c r="B2330" i="1" l="1"/>
  <c r="B2331" i="1" l="1"/>
  <c r="B2332" i="1" l="1"/>
  <c r="B2333" i="1" l="1"/>
  <c r="B2334" i="1" l="1"/>
  <c r="B2335" i="1" l="1"/>
  <c r="B2336" i="1" l="1"/>
  <c r="B2337" i="1" l="1"/>
  <c r="B2338" i="1" l="1"/>
  <c r="B2339" i="1" l="1"/>
  <c r="B2340" i="1" l="1"/>
  <c r="B2341" i="1" l="1"/>
  <c r="B2342" i="1" l="1"/>
  <c r="B2343" i="1" l="1"/>
  <c r="B2344" i="1" l="1"/>
  <c r="B2345" i="1" l="1"/>
  <c r="B2346" i="1" l="1"/>
  <c r="B2347" i="1" l="1"/>
  <c r="B2348" i="1" l="1"/>
  <c r="B2349" i="1" l="1"/>
  <c r="B2350" i="1" l="1"/>
  <c r="B2351" i="1" l="1"/>
  <c r="B2352" i="1" l="1"/>
  <c r="B2353" i="1" l="1"/>
  <c r="B2354" i="1" l="1"/>
  <c r="B2355" i="1" l="1"/>
  <c r="B2356" i="1" l="1"/>
  <c r="B2357" i="1" l="1"/>
  <c r="B2358" i="1" l="1"/>
  <c r="B2359" i="1" l="1"/>
  <c r="B2360" i="1" l="1"/>
  <c r="B2361" i="1" l="1"/>
  <c r="B2362" i="1" l="1"/>
  <c r="B2363" i="1" l="1"/>
  <c r="B2364" i="1" l="1"/>
  <c r="B2365" i="1" l="1"/>
  <c r="B2366" i="1" l="1"/>
  <c r="B2367" i="1" l="1"/>
  <c r="B2368" i="1" l="1"/>
  <c r="B2369" i="1" l="1"/>
  <c r="B2370" i="1" l="1"/>
  <c r="B2371" i="1" l="1"/>
  <c r="B2372" i="1" l="1"/>
  <c r="B2373" i="1" l="1"/>
  <c r="B2374" i="1" l="1"/>
  <c r="B2375" i="1" l="1"/>
  <c r="B2376" i="1" l="1"/>
  <c r="B2377" i="1" l="1"/>
  <c r="B2378" i="1" l="1"/>
  <c r="B2379" i="1" l="1"/>
  <c r="B2380" i="1" l="1"/>
  <c r="B2381" i="1" l="1"/>
  <c r="B2382" i="1" l="1"/>
  <c r="B2383" i="1" l="1"/>
  <c r="B2384" i="1" l="1"/>
  <c r="B2385" i="1" l="1"/>
  <c r="B2386" i="1" l="1"/>
  <c r="B2387" i="1" l="1"/>
  <c r="B2388" i="1" l="1"/>
  <c r="B2389" i="1" l="1"/>
  <c r="B2390" i="1" l="1"/>
  <c r="B2391" i="1" l="1"/>
  <c r="B2392" i="1" l="1"/>
  <c r="B2393" i="1" l="1"/>
  <c r="B2394" i="1" l="1"/>
  <c r="B2395" i="1" l="1"/>
  <c r="B2396" i="1" l="1"/>
  <c r="B2397" i="1" l="1"/>
  <c r="B2398" i="1" l="1"/>
  <c r="B2399" i="1" l="1"/>
  <c r="B2400" i="1" l="1"/>
  <c r="B2401" i="1" l="1"/>
  <c r="B2402" i="1" l="1"/>
  <c r="B2403" i="1" l="1"/>
  <c r="B2404" i="1" l="1"/>
  <c r="B2405" i="1" l="1"/>
  <c r="B2406" i="1" l="1"/>
  <c r="B2407" i="1" l="1"/>
  <c r="B2408" i="1" l="1"/>
  <c r="B2409" i="1" l="1"/>
  <c r="B2410" i="1" l="1"/>
  <c r="B2411" i="1" l="1"/>
  <c r="B2412" i="1" l="1"/>
  <c r="B2413" i="1" l="1"/>
  <c r="B2414" i="1" l="1"/>
  <c r="B2415" i="1" l="1"/>
  <c r="B2416" i="1" l="1"/>
  <c r="B2417" i="1" l="1"/>
  <c r="B2418" i="1" l="1"/>
  <c r="B2419" i="1" l="1"/>
  <c r="B2420" i="1" l="1"/>
  <c r="B2421" i="1" l="1"/>
  <c r="B2422" i="1" l="1"/>
  <c r="B2423" i="1" l="1"/>
  <c r="B2424" i="1" l="1"/>
  <c r="B2425" i="1" l="1"/>
  <c r="B2426" i="1" l="1"/>
  <c r="B2427" i="1" l="1"/>
  <c r="B2428" i="1" l="1"/>
  <c r="B2429" i="1" l="1"/>
  <c r="B2430" i="1" l="1"/>
  <c r="B2431" i="1" l="1"/>
  <c r="B2432" i="1" l="1"/>
  <c r="B2433" i="1" l="1"/>
  <c r="B2434" i="1" l="1"/>
  <c r="B2435" i="1" l="1"/>
  <c r="B2436" i="1" l="1"/>
  <c r="B2437" i="1" l="1"/>
  <c r="B2438" i="1" l="1"/>
  <c r="B2439" i="1" l="1"/>
  <c r="B2440" i="1" l="1"/>
  <c r="B2441" i="1" l="1"/>
  <c r="B2442" i="1" l="1"/>
  <c r="B2443" i="1" l="1"/>
  <c r="B2444" i="1" l="1"/>
  <c r="B2445" i="1" l="1"/>
  <c r="B2446" i="1" l="1"/>
  <c r="B2447" i="1" l="1"/>
  <c r="B2448" i="1" l="1"/>
  <c r="B2449" i="1" l="1"/>
  <c r="B2450" i="1" l="1"/>
  <c r="B2451" i="1" l="1"/>
  <c r="B2452" i="1" l="1"/>
  <c r="B2453" i="1" l="1"/>
  <c r="B2454" i="1" l="1"/>
  <c r="B2455" i="1" l="1"/>
  <c r="B2456" i="1" l="1"/>
  <c r="B2457" i="1" l="1"/>
  <c r="B2458" i="1" l="1"/>
  <c r="B2459" i="1" l="1"/>
  <c r="B2460" i="1" l="1"/>
  <c r="B2461" i="1" l="1"/>
  <c r="B2462" i="1" l="1"/>
  <c r="B2463" i="1" l="1"/>
  <c r="B2464" i="1" l="1"/>
  <c r="B2465" i="1" l="1"/>
  <c r="B2466" i="1" l="1"/>
  <c r="B2467" i="1" l="1"/>
  <c r="B2468" i="1" l="1"/>
  <c r="B2469" i="1" l="1"/>
  <c r="B2470" i="1" l="1"/>
  <c r="B2471" i="1" l="1"/>
  <c r="B2472" i="1" l="1"/>
  <c r="B2473" i="1" l="1"/>
  <c r="B2474" i="1" l="1"/>
  <c r="B2475" i="1" l="1"/>
  <c r="B2476" i="1" l="1"/>
  <c r="B2477" i="1" l="1"/>
  <c r="B2478" i="1" l="1"/>
  <c r="B2479" i="1" l="1"/>
  <c r="B2480" i="1" l="1"/>
  <c r="B2481" i="1" l="1"/>
  <c r="B2482" i="1" l="1"/>
  <c r="B2483" i="1" l="1"/>
  <c r="B2484" i="1" l="1"/>
  <c r="B2485" i="1" l="1"/>
  <c r="B2486" i="1" l="1"/>
  <c r="B2487" i="1" l="1"/>
  <c r="B2488" i="1" l="1"/>
  <c r="B2489" i="1" l="1"/>
  <c r="B2490" i="1" l="1"/>
  <c r="B2491" i="1" l="1"/>
  <c r="B2492" i="1" l="1"/>
  <c r="B2493" i="1" l="1"/>
  <c r="B2494" i="1" l="1"/>
  <c r="B2495" i="1" l="1"/>
  <c r="B2496" i="1" l="1"/>
  <c r="B2497" i="1" l="1"/>
  <c r="B2498" i="1" l="1"/>
  <c r="B2499" i="1" l="1"/>
  <c r="B2500" i="1" l="1"/>
  <c r="B2501" i="1" l="1"/>
  <c r="B2502" i="1" l="1"/>
  <c r="B2503" i="1" l="1"/>
  <c r="B2504" i="1" l="1"/>
  <c r="B2505" i="1" l="1"/>
  <c r="B2506" i="1" l="1"/>
  <c r="B2507" i="1" l="1"/>
  <c r="B2508" i="1" l="1"/>
  <c r="B2509" i="1" l="1"/>
  <c r="B2510" i="1" l="1"/>
  <c r="B2511" i="1" l="1"/>
  <c r="B2512" i="1" l="1"/>
  <c r="B2513" i="1" l="1"/>
  <c r="B2514" i="1" l="1"/>
  <c r="B2515" i="1" l="1"/>
  <c r="B2516" i="1" l="1"/>
  <c r="B2517" i="1" l="1"/>
  <c r="B2518" i="1" l="1"/>
  <c r="B2519" i="1" l="1"/>
  <c r="B2520" i="1" l="1"/>
  <c r="B2521" i="1" l="1"/>
  <c r="B2522" i="1" l="1"/>
  <c r="B2523" i="1" l="1"/>
  <c r="B2524" i="1" l="1"/>
  <c r="B2525" i="1" l="1"/>
  <c r="B2526" i="1" l="1"/>
  <c r="B2527" i="1" l="1"/>
  <c r="B2528" i="1" l="1"/>
  <c r="B2529" i="1" l="1"/>
  <c r="B2530" i="1" l="1"/>
  <c r="B2531" i="1" l="1"/>
  <c r="B2532" i="1" l="1"/>
  <c r="B2533" i="1" l="1"/>
  <c r="B2534" i="1" l="1"/>
  <c r="B2535" i="1" l="1"/>
  <c r="B2536" i="1" l="1"/>
  <c r="B2537" i="1" l="1"/>
  <c r="B2538" i="1" l="1"/>
  <c r="B2539" i="1" l="1"/>
  <c r="B2540" i="1" l="1"/>
  <c r="B2541" i="1" l="1"/>
  <c r="B2542" i="1" l="1"/>
  <c r="B2543" i="1" l="1"/>
  <c r="B2544" i="1" l="1"/>
  <c r="B2545" i="1" l="1"/>
  <c r="B2546" i="1" l="1"/>
  <c r="B2547" i="1" l="1"/>
  <c r="B2548" i="1" l="1"/>
  <c r="B2549" i="1" l="1"/>
  <c r="B2550" i="1" l="1"/>
  <c r="B2551" i="1" l="1"/>
  <c r="B2552" i="1" l="1"/>
  <c r="B2553" i="1" l="1"/>
  <c r="B2554" i="1" l="1"/>
  <c r="B2555" i="1" l="1"/>
  <c r="B2556" i="1" l="1"/>
  <c r="B2557" i="1" l="1"/>
  <c r="B2558" i="1" l="1"/>
  <c r="B2559" i="1" l="1"/>
  <c r="B2560" i="1" l="1"/>
  <c r="B2561" i="1" l="1"/>
  <c r="B2562" i="1" l="1"/>
  <c r="B2563" i="1" l="1"/>
  <c r="B2564" i="1" l="1"/>
  <c r="B2565" i="1" l="1"/>
  <c r="B2566" i="1" l="1"/>
  <c r="B2567" i="1" l="1"/>
  <c r="B2568" i="1" l="1"/>
  <c r="B2569" i="1" l="1"/>
  <c r="B2570" i="1" l="1"/>
  <c r="B2571" i="1" l="1"/>
  <c r="B2572" i="1" l="1"/>
  <c r="B2573" i="1" l="1"/>
  <c r="B2574" i="1" l="1"/>
  <c r="B2575" i="1" l="1"/>
  <c r="B2576" i="1" l="1"/>
  <c r="B2577" i="1" l="1"/>
  <c r="B2578" i="1" l="1"/>
  <c r="B2579" i="1" l="1"/>
  <c r="B2580" i="1" l="1"/>
  <c r="B2581" i="1" l="1"/>
  <c r="B2582" i="1" l="1"/>
  <c r="B2583" i="1" l="1"/>
  <c r="B2584" i="1" l="1"/>
  <c r="B2585" i="1" l="1"/>
  <c r="B2586" i="1" l="1"/>
  <c r="B2587" i="1" l="1"/>
  <c r="B2588" i="1" l="1"/>
  <c r="B2589" i="1" l="1"/>
  <c r="B2590" i="1" l="1"/>
  <c r="B2591" i="1" l="1"/>
  <c r="B2592" i="1" l="1"/>
  <c r="B2593" i="1" l="1"/>
  <c r="B2594" i="1" l="1"/>
  <c r="B2595" i="1" l="1"/>
  <c r="B2596" i="1" l="1"/>
  <c r="B2597" i="1" l="1"/>
  <c r="B2598" i="1" l="1"/>
  <c r="B2599" i="1" l="1"/>
  <c r="B2600" i="1" l="1"/>
  <c r="B2601" i="1" l="1"/>
  <c r="B2602" i="1" l="1"/>
  <c r="B2603" i="1" l="1"/>
  <c r="B2604" i="1" l="1"/>
  <c r="B2605" i="1" l="1"/>
  <c r="B2606" i="1" l="1"/>
  <c r="B2607" i="1" l="1"/>
  <c r="B2608" i="1" l="1"/>
  <c r="B2609" i="1" l="1"/>
  <c r="B2610" i="1" l="1"/>
  <c r="B2611" i="1" l="1"/>
  <c r="B2612" i="1" l="1"/>
  <c r="B2613" i="1" l="1"/>
  <c r="B2614" i="1" l="1"/>
  <c r="B2615" i="1" l="1"/>
  <c r="B2616" i="1" l="1"/>
  <c r="B2617" i="1" l="1"/>
  <c r="B2618" i="1" l="1"/>
  <c r="B2619" i="1" l="1"/>
  <c r="B2620" i="1" l="1"/>
  <c r="B2621" i="1" l="1"/>
  <c r="B2622" i="1" l="1"/>
  <c r="B2623" i="1" l="1"/>
  <c r="B2624" i="1" l="1"/>
  <c r="B2625" i="1" l="1"/>
  <c r="B2626" i="1" l="1"/>
  <c r="B2627" i="1" l="1"/>
  <c r="B2628" i="1" l="1"/>
  <c r="B2629" i="1" l="1"/>
  <c r="B2630" i="1" l="1"/>
  <c r="B2631" i="1" l="1"/>
  <c r="B2632" i="1" l="1"/>
  <c r="B2633" i="1" l="1"/>
  <c r="B2634" i="1" l="1"/>
  <c r="B2635" i="1" l="1"/>
  <c r="B2636" i="1" l="1"/>
  <c r="B2637" i="1" l="1"/>
  <c r="B2638" i="1" l="1"/>
  <c r="B2639" i="1" l="1"/>
  <c r="B2640" i="1" l="1"/>
  <c r="B2641" i="1" l="1"/>
  <c r="B2642" i="1" l="1"/>
  <c r="B2643" i="1" l="1"/>
  <c r="B2644" i="1" l="1"/>
  <c r="B2645" i="1" l="1"/>
  <c r="B2646" i="1" l="1"/>
  <c r="B2647" i="1" l="1"/>
  <c r="B2648" i="1" l="1"/>
  <c r="B2649" i="1" l="1"/>
  <c r="B2650" i="1" l="1"/>
  <c r="B2651" i="1" l="1"/>
  <c r="B2652" i="1" l="1"/>
  <c r="B2653" i="1" l="1"/>
  <c r="B2654" i="1" l="1"/>
  <c r="B2655" i="1" l="1"/>
  <c r="B2656" i="1" l="1"/>
  <c r="B2657" i="1" l="1"/>
  <c r="B2658" i="1" l="1"/>
  <c r="B2659" i="1" l="1"/>
  <c r="B2660" i="1" l="1"/>
  <c r="B2661" i="1" l="1"/>
  <c r="B2662" i="1" l="1"/>
  <c r="B2663" i="1" l="1"/>
  <c r="B2664" i="1" l="1"/>
  <c r="B2665" i="1" l="1"/>
  <c r="B2666" i="1" l="1"/>
  <c r="B2667" i="1" l="1"/>
  <c r="B2668" i="1" l="1"/>
  <c r="B2669" i="1" l="1"/>
  <c r="B2670" i="1" l="1"/>
  <c r="B2671" i="1" l="1"/>
  <c r="B2672" i="1" l="1"/>
  <c r="B2673" i="1" l="1"/>
  <c r="B2674" i="1" l="1"/>
  <c r="B2675" i="1" l="1"/>
  <c r="B2676" i="1" l="1"/>
  <c r="B2677" i="1" l="1"/>
  <c r="B2678" i="1" l="1"/>
  <c r="B2679" i="1" l="1"/>
  <c r="B2680" i="1" l="1"/>
  <c r="B2681" i="1" l="1"/>
  <c r="B2682" i="1" l="1"/>
  <c r="B2683" i="1" l="1"/>
  <c r="B2684" i="1" l="1"/>
  <c r="B2685" i="1" l="1"/>
  <c r="B2686" i="1" l="1"/>
  <c r="B2687" i="1" l="1"/>
  <c r="B2688" i="1" l="1"/>
  <c r="B2689" i="1" l="1"/>
  <c r="B2690" i="1" l="1"/>
  <c r="B2691" i="1" l="1"/>
  <c r="B2692" i="1" l="1"/>
  <c r="B2693" i="1" l="1"/>
  <c r="B2694" i="1" l="1"/>
  <c r="B2695" i="1" l="1"/>
  <c r="B2696" i="1" l="1"/>
  <c r="B2697" i="1" l="1"/>
  <c r="B2698" i="1" l="1"/>
  <c r="B2699" i="1" l="1"/>
  <c r="B2700" i="1" l="1"/>
  <c r="B2701" i="1" l="1"/>
  <c r="B2702" i="1" l="1"/>
  <c r="B2703" i="1" l="1"/>
  <c r="B2704" i="1" l="1"/>
  <c r="B2705" i="1" l="1"/>
  <c r="B2706" i="1" l="1"/>
  <c r="B2707" i="1" l="1"/>
  <c r="B2708" i="1" l="1"/>
  <c r="B2709" i="1" l="1"/>
  <c r="B2710" i="1" l="1"/>
  <c r="B2711" i="1" l="1"/>
  <c r="B2712" i="1" l="1"/>
  <c r="B2713" i="1" l="1"/>
  <c r="B2714" i="1" l="1"/>
  <c r="B2715" i="1" l="1"/>
  <c r="B2716" i="1" l="1"/>
  <c r="B2717" i="1" l="1"/>
  <c r="B2718" i="1" l="1"/>
  <c r="B2719" i="1" l="1"/>
  <c r="B2720" i="1" l="1"/>
  <c r="B2721" i="1" l="1"/>
  <c r="B2722" i="1" l="1"/>
  <c r="B2723" i="1" l="1"/>
  <c r="B2724" i="1" l="1"/>
  <c r="B2725" i="1" l="1"/>
  <c r="B2726" i="1" l="1"/>
  <c r="B2727" i="1" l="1"/>
  <c r="B2728" i="1" l="1"/>
  <c r="B2729" i="1" l="1"/>
  <c r="B2730" i="1" l="1"/>
  <c r="B2731" i="1" l="1"/>
  <c r="B2732" i="1" l="1"/>
  <c r="B2733" i="1" l="1"/>
  <c r="B2734" i="1" l="1"/>
  <c r="B2735" i="1" l="1"/>
  <c r="B2736" i="1" l="1"/>
  <c r="B2737" i="1" l="1"/>
  <c r="B2738" i="1" l="1"/>
  <c r="B2739" i="1" l="1"/>
  <c r="B2740" i="1" l="1"/>
  <c r="B2741" i="1" l="1"/>
  <c r="B2742" i="1" l="1"/>
  <c r="B2743" i="1" l="1"/>
  <c r="B2744" i="1" l="1"/>
  <c r="B2745" i="1" l="1"/>
  <c r="B2746" i="1" l="1"/>
  <c r="B2747" i="1" l="1"/>
  <c r="B2748" i="1" l="1"/>
  <c r="B2749" i="1" l="1"/>
  <c r="B2750" i="1" l="1"/>
  <c r="B2751" i="1" l="1"/>
  <c r="B2752" i="1" l="1"/>
  <c r="B2753" i="1" l="1"/>
  <c r="B2754" i="1" l="1"/>
  <c r="B2755" i="1" l="1"/>
  <c r="B2756" i="1" l="1"/>
  <c r="B2757" i="1" l="1"/>
  <c r="B2758" i="1" l="1"/>
  <c r="B2759" i="1" l="1"/>
  <c r="B2760" i="1" l="1"/>
  <c r="B2761" i="1" l="1"/>
  <c r="B2762" i="1" l="1"/>
  <c r="B2763" i="1" l="1"/>
  <c r="B2764" i="1" l="1"/>
  <c r="B2765" i="1" l="1"/>
  <c r="B2766" i="1" l="1"/>
  <c r="B2767" i="1" l="1"/>
  <c r="B2768" i="1" l="1"/>
  <c r="B2769" i="1" l="1"/>
  <c r="B2770" i="1" l="1"/>
  <c r="B2771" i="1" l="1"/>
  <c r="B2772" i="1" l="1"/>
  <c r="B2773" i="1" l="1"/>
  <c r="B2774" i="1" l="1"/>
  <c r="B2775" i="1" l="1"/>
  <c r="B2776" i="1" l="1"/>
  <c r="B2777" i="1" l="1"/>
  <c r="B2778" i="1" l="1"/>
  <c r="B2779" i="1" l="1"/>
  <c r="B2780" i="1" l="1"/>
  <c r="B2781" i="1" l="1"/>
  <c r="B2782" i="1" l="1"/>
  <c r="B2783" i="1" l="1"/>
  <c r="B2784" i="1" l="1"/>
  <c r="B2785" i="1" l="1"/>
  <c r="B2786" i="1" l="1"/>
  <c r="B2787" i="1" l="1"/>
  <c r="B2788" i="1" l="1"/>
  <c r="B2789" i="1" l="1"/>
  <c r="B2790" i="1" l="1"/>
  <c r="B2791" i="1" l="1"/>
  <c r="B2792" i="1" l="1"/>
  <c r="B2793" i="1" l="1"/>
  <c r="B2794" i="1" l="1"/>
  <c r="B2795" i="1" l="1"/>
  <c r="B2796" i="1" l="1"/>
  <c r="B2797" i="1" l="1"/>
  <c r="B2798" i="1" l="1"/>
  <c r="B2799" i="1" l="1"/>
  <c r="B2800" i="1" l="1"/>
  <c r="B2801" i="1" l="1"/>
  <c r="B2802" i="1" l="1"/>
  <c r="B2803" i="1" l="1"/>
  <c r="B2804" i="1" l="1"/>
  <c r="B2805" i="1" l="1"/>
  <c r="B2806" i="1" l="1"/>
  <c r="B2807" i="1" l="1"/>
  <c r="B2808" i="1" l="1"/>
  <c r="B2809" i="1" l="1"/>
  <c r="B2810" i="1" l="1"/>
  <c r="B2811" i="1" l="1"/>
  <c r="B2812" i="1" l="1"/>
  <c r="B2813" i="1" l="1"/>
  <c r="B2814" i="1" l="1"/>
  <c r="B2815" i="1" l="1"/>
  <c r="B2816" i="1" l="1"/>
  <c r="B2817" i="1" l="1"/>
  <c r="B2818" i="1" l="1"/>
  <c r="B2819" i="1" l="1"/>
  <c r="B2820" i="1" l="1"/>
  <c r="B2821" i="1" l="1"/>
  <c r="B2822" i="1" l="1"/>
  <c r="B2823" i="1" l="1"/>
  <c r="B2824" i="1" l="1"/>
  <c r="B2825" i="1" l="1"/>
  <c r="B2826" i="1" l="1"/>
  <c r="B2827" i="1" l="1"/>
  <c r="B2828" i="1" l="1"/>
  <c r="B2829" i="1" l="1"/>
  <c r="B2830" i="1" l="1"/>
  <c r="B2831" i="1" l="1"/>
  <c r="B2832" i="1" l="1"/>
  <c r="B2833" i="1" l="1"/>
  <c r="B2834" i="1" l="1"/>
  <c r="B2835" i="1" l="1"/>
  <c r="B2836" i="1" l="1"/>
  <c r="B2837" i="1" l="1"/>
  <c r="B2838" i="1" l="1"/>
  <c r="B2839" i="1" l="1"/>
  <c r="B2840" i="1" l="1"/>
  <c r="B2841" i="1" l="1"/>
  <c r="B2842" i="1" l="1"/>
  <c r="B2843" i="1" l="1"/>
  <c r="B2844" i="1" l="1"/>
  <c r="B2845" i="1" l="1"/>
  <c r="B2846" i="1" l="1"/>
  <c r="B2847" i="1" l="1"/>
  <c r="B2848" i="1" l="1"/>
  <c r="B2849" i="1" l="1"/>
  <c r="B2850" i="1" l="1"/>
  <c r="B2851" i="1" l="1"/>
  <c r="B2852" i="1" l="1"/>
  <c r="B2853" i="1" l="1"/>
  <c r="B2854" i="1" l="1"/>
  <c r="B2855" i="1" l="1"/>
  <c r="B2856" i="1" l="1"/>
  <c r="B2857" i="1" l="1"/>
  <c r="B2858" i="1" l="1"/>
  <c r="B2859" i="1" l="1"/>
  <c r="B2860" i="1" l="1"/>
  <c r="B2861" i="1" l="1"/>
  <c r="B2862" i="1" l="1"/>
  <c r="B2863" i="1" l="1"/>
  <c r="B2864" i="1" l="1"/>
  <c r="B2865" i="1" l="1"/>
  <c r="B2866" i="1" l="1"/>
  <c r="B2867" i="1" l="1"/>
  <c r="B2868" i="1" l="1"/>
  <c r="B2869" i="1" l="1"/>
  <c r="B2870" i="1" l="1"/>
  <c r="B2871" i="1" l="1"/>
  <c r="B2872" i="1" l="1"/>
  <c r="B2873" i="1" l="1"/>
  <c r="B2874" i="1" l="1"/>
  <c r="B2875" i="1" l="1"/>
  <c r="B2876" i="1" l="1"/>
  <c r="B2877" i="1" l="1"/>
  <c r="B2878" i="1" l="1"/>
  <c r="B2879" i="1" l="1"/>
  <c r="B2880" i="1" l="1"/>
  <c r="B2881" i="1" l="1"/>
  <c r="B2882" i="1" l="1"/>
  <c r="B2883" i="1" l="1"/>
  <c r="B2884" i="1" l="1"/>
  <c r="B2885" i="1" l="1"/>
  <c r="B2886" i="1" l="1"/>
  <c r="B2887" i="1" l="1"/>
  <c r="B2888" i="1" l="1"/>
  <c r="B2889" i="1" l="1"/>
  <c r="B2890" i="1" l="1"/>
  <c r="B2891" i="1" l="1"/>
  <c r="B2892" i="1" l="1"/>
  <c r="B2893" i="1" l="1"/>
  <c r="B2894" i="1" l="1"/>
  <c r="B2895" i="1" l="1"/>
  <c r="B2896" i="1" l="1"/>
  <c r="B2897" i="1" l="1"/>
  <c r="B2898" i="1" l="1"/>
  <c r="B2899" i="1" l="1"/>
  <c r="B2900" i="1" l="1"/>
  <c r="B2901" i="1" l="1"/>
  <c r="B2902" i="1" l="1"/>
  <c r="B2903" i="1" l="1"/>
  <c r="B2904" i="1" l="1"/>
  <c r="B2905" i="1" l="1"/>
  <c r="B2906" i="1" l="1"/>
  <c r="B2907" i="1" l="1"/>
  <c r="B2908" i="1" l="1"/>
  <c r="B2909" i="1" l="1"/>
  <c r="B2910" i="1" l="1"/>
  <c r="B2911" i="1" l="1"/>
  <c r="B2912" i="1" l="1"/>
  <c r="B2913" i="1" l="1"/>
  <c r="B2914" i="1" l="1"/>
  <c r="B2915" i="1" l="1"/>
  <c r="B2916" i="1" l="1"/>
  <c r="B2917" i="1" l="1"/>
  <c r="B2918" i="1" l="1"/>
  <c r="B2919" i="1" l="1"/>
  <c r="B2920" i="1" l="1"/>
  <c r="B2921" i="1" l="1"/>
  <c r="B2922" i="1" l="1"/>
  <c r="B2923" i="1" l="1"/>
  <c r="B2924" i="1" l="1"/>
  <c r="B2925" i="1" l="1"/>
  <c r="B2926" i="1" l="1"/>
  <c r="B2927" i="1" l="1"/>
  <c r="B2928" i="1" l="1"/>
  <c r="B2929" i="1" l="1"/>
  <c r="B2930" i="1" l="1"/>
  <c r="B2931" i="1" l="1"/>
  <c r="B2932" i="1" l="1"/>
  <c r="B2933" i="1" l="1"/>
  <c r="B2934" i="1" l="1"/>
  <c r="B2935" i="1" l="1"/>
  <c r="B2936" i="1" l="1"/>
  <c r="B2937" i="1" l="1"/>
  <c r="B2938" i="1" l="1"/>
  <c r="B2939" i="1" l="1"/>
  <c r="B2940" i="1" l="1"/>
  <c r="B2941" i="1" l="1"/>
  <c r="B2942" i="1" l="1"/>
  <c r="B2943" i="1" l="1"/>
  <c r="B2944" i="1" l="1"/>
  <c r="B2945" i="1" l="1"/>
  <c r="B2946" i="1" l="1"/>
  <c r="B2947" i="1" l="1"/>
  <c r="B2948" i="1" l="1"/>
  <c r="B2949" i="1" l="1"/>
  <c r="B2950" i="1" l="1"/>
  <c r="B2951" i="1" l="1"/>
  <c r="B2952" i="1" l="1"/>
  <c r="B2953" i="1" l="1"/>
  <c r="B2954" i="1" l="1"/>
  <c r="B2955" i="1" l="1"/>
  <c r="B2956" i="1" l="1"/>
  <c r="B2957" i="1" l="1"/>
  <c r="B2958" i="1" l="1"/>
  <c r="B2959" i="1" l="1"/>
  <c r="B2960" i="1" l="1"/>
  <c r="B2961" i="1" l="1"/>
  <c r="B2962" i="1" l="1"/>
  <c r="B2963" i="1" l="1"/>
  <c r="B2964" i="1" l="1"/>
  <c r="B2965" i="1" l="1"/>
  <c r="B2966" i="1" l="1"/>
  <c r="B2967" i="1" l="1"/>
  <c r="B2968" i="1" l="1"/>
  <c r="B2969" i="1" l="1"/>
  <c r="B2970" i="1" l="1"/>
  <c r="B2971" i="1" l="1"/>
  <c r="B2972" i="1" l="1"/>
  <c r="B2973" i="1" l="1"/>
  <c r="B2974" i="1" l="1"/>
  <c r="B2975" i="1" l="1"/>
  <c r="B2976" i="1" l="1"/>
  <c r="B2977" i="1" l="1"/>
  <c r="B2978" i="1" l="1"/>
  <c r="B2979" i="1" l="1"/>
  <c r="B2980" i="1" l="1"/>
  <c r="B2981" i="1" l="1"/>
  <c r="B2982" i="1" l="1"/>
  <c r="B2983" i="1" l="1"/>
  <c r="B2984" i="1" l="1"/>
  <c r="B2985" i="1" l="1"/>
  <c r="B2986" i="1" l="1"/>
  <c r="B2987" i="1" l="1"/>
  <c r="B2988" i="1" l="1"/>
  <c r="B2989" i="1" l="1"/>
  <c r="B2990" i="1" l="1"/>
  <c r="B2991" i="1" l="1"/>
  <c r="B2992" i="1" l="1"/>
  <c r="B2993" i="1" l="1"/>
  <c r="B2994" i="1" l="1"/>
  <c r="B2995" i="1" l="1"/>
  <c r="B2996" i="1" l="1"/>
  <c r="B2997" i="1" l="1"/>
  <c r="B2998" i="1" l="1"/>
  <c r="B2999" i="1" l="1"/>
  <c r="B3000" i="1" l="1"/>
  <c r="B3001" i="1" l="1"/>
  <c r="B3002" i="1" l="1"/>
  <c r="B3003" i="1" l="1"/>
  <c r="B3004" i="1" l="1"/>
  <c r="B3005" i="1" l="1"/>
  <c r="B3006" i="1" l="1"/>
  <c r="B3007" i="1" l="1"/>
  <c r="B3008" i="1" l="1"/>
  <c r="B3009" i="1" l="1"/>
  <c r="B3010" i="1" l="1"/>
  <c r="B3011" i="1" l="1"/>
  <c r="B3012" i="1" l="1"/>
  <c r="B3013" i="1" l="1"/>
  <c r="B3014" i="1" l="1"/>
  <c r="B3015" i="1" l="1"/>
  <c r="B3016" i="1" l="1"/>
  <c r="B3017" i="1" l="1"/>
  <c r="B3018" i="1" l="1"/>
  <c r="B3019" i="1" l="1"/>
  <c r="B3020" i="1" l="1"/>
  <c r="B3021" i="1" l="1"/>
  <c r="B3022" i="1" l="1"/>
  <c r="B3023" i="1" l="1"/>
  <c r="B3024" i="1" l="1"/>
  <c r="B3025" i="1" l="1"/>
  <c r="B3026" i="1" l="1"/>
  <c r="B3027" i="1" l="1"/>
  <c r="B3028" i="1" l="1"/>
  <c r="B3029" i="1" l="1"/>
  <c r="B3030" i="1" l="1"/>
  <c r="B3031" i="1" l="1"/>
  <c r="B3032" i="1" l="1"/>
  <c r="B3033" i="1" l="1"/>
  <c r="B3034" i="1" l="1"/>
  <c r="B3035" i="1" l="1"/>
  <c r="B3036" i="1" l="1"/>
  <c r="B3037" i="1" l="1"/>
  <c r="B3038" i="1" l="1"/>
  <c r="B3039" i="1" l="1"/>
  <c r="B3040" i="1" l="1"/>
  <c r="B3041" i="1" l="1"/>
  <c r="B3042" i="1" l="1"/>
  <c r="B3043" i="1" l="1"/>
  <c r="B3044" i="1" l="1"/>
  <c r="B3045" i="1" l="1"/>
  <c r="B3046" i="1" l="1"/>
  <c r="B3047" i="1" l="1"/>
  <c r="B3048" i="1" l="1"/>
  <c r="B3049" i="1" l="1"/>
  <c r="B3050" i="1" l="1"/>
  <c r="B3051" i="1" l="1"/>
  <c r="B3052" i="1" l="1"/>
  <c r="B3053" i="1" l="1"/>
  <c r="B3054" i="1" l="1"/>
  <c r="B3055" i="1" l="1"/>
  <c r="B3056" i="1" l="1"/>
  <c r="B3057" i="1" l="1"/>
  <c r="B3058" i="1" l="1"/>
  <c r="B3059" i="1" l="1"/>
  <c r="B3060" i="1" l="1"/>
  <c r="B3061" i="1" l="1"/>
  <c r="B3062" i="1" l="1"/>
  <c r="B3063" i="1" l="1"/>
  <c r="B3064" i="1" l="1"/>
  <c r="B3065" i="1" l="1"/>
  <c r="B3066" i="1" l="1"/>
  <c r="B3067" i="1" l="1"/>
  <c r="B3068" i="1" l="1"/>
  <c r="B3069" i="1" l="1"/>
  <c r="B3070" i="1" l="1"/>
  <c r="B3071" i="1" l="1"/>
  <c r="B3072" i="1" l="1"/>
  <c r="B3073" i="1" l="1"/>
  <c r="B3074" i="1" l="1"/>
  <c r="B3075" i="1" l="1"/>
  <c r="B3076" i="1" l="1"/>
  <c r="B3077" i="1" l="1"/>
  <c r="B3078" i="1" l="1"/>
  <c r="B3079" i="1" l="1"/>
  <c r="B3080" i="1" l="1"/>
  <c r="B3081" i="1" l="1"/>
  <c r="B3082" i="1" l="1"/>
  <c r="B3083" i="1" l="1"/>
  <c r="B3084" i="1" l="1"/>
  <c r="B3085" i="1" l="1"/>
  <c r="B3086" i="1" l="1"/>
  <c r="B3087" i="1" l="1"/>
  <c r="B3088" i="1" l="1"/>
  <c r="B3089" i="1" l="1"/>
  <c r="B3090" i="1" l="1"/>
  <c r="B3091" i="1" l="1"/>
  <c r="B3092" i="1" l="1"/>
  <c r="B3093" i="1" l="1"/>
  <c r="B3094" i="1" l="1"/>
  <c r="B3095" i="1" l="1"/>
  <c r="B3096" i="1" l="1"/>
  <c r="B3097" i="1" l="1"/>
  <c r="B3098" i="1" l="1"/>
  <c r="B3099" i="1" l="1"/>
  <c r="B3100" i="1" l="1"/>
  <c r="B3101" i="1" l="1"/>
  <c r="B3102" i="1" l="1"/>
  <c r="B3103" i="1" l="1"/>
  <c r="B3104" i="1" l="1"/>
  <c r="B3105" i="1" l="1"/>
  <c r="B3106" i="1" l="1"/>
  <c r="B3107" i="1" l="1"/>
  <c r="B3108" i="1" l="1"/>
  <c r="B3109" i="1" l="1"/>
  <c r="B3110" i="1" l="1"/>
  <c r="B3111" i="1" l="1"/>
  <c r="B3112" i="1" l="1"/>
  <c r="B3113" i="1" l="1"/>
  <c r="B3114" i="1" l="1"/>
  <c r="B3115" i="1" l="1"/>
  <c r="B3116" i="1" l="1"/>
  <c r="B3117" i="1" l="1"/>
  <c r="B3118" i="1" l="1"/>
  <c r="B3119" i="1" l="1"/>
  <c r="B3120" i="1" l="1"/>
  <c r="B3121" i="1" l="1"/>
  <c r="B3122" i="1" l="1"/>
  <c r="B3123" i="1" l="1"/>
  <c r="B3124" i="1" l="1"/>
  <c r="B3125" i="1" l="1"/>
  <c r="B3126" i="1" l="1"/>
  <c r="B3127" i="1" l="1"/>
  <c r="B3128" i="1" l="1"/>
  <c r="B3129" i="1" l="1"/>
  <c r="B3130" i="1" l="1"/>
  <c r="B3131" i="1" l="1"/>
  <c r="B3132" i="1" l="1"/>
  <c r="B3133" i="1" l="1"/>
  <c r="B3134" i="1" l="1"/>
  <c r="B3135" i="1" l="1"/>
  <c r="B3136" i="1" l="1"/>
  <c r="B3137" i="1" l="1"/>
  <c r="B3138" i="1" l="1"/>
  <c r="B3139" i="1" l="1"/>
  <c r="B3140" i="1" l="1"/>
  <c r="B3141" i="1" l="1"/>
  <c r="B3142" i="1" l="1"/>
  <c r="B3143" i="1" l="1"/>
  <c r="B3144" i="1" l="1"/>
  <c r="B3145" i="1" l="1"/>
  <c r="B3146" i="1" l="1"/>
  <c r="B3147" i="1" l="1"/>
  <c r="B3148" i="1" l="1"/>
  <c r="B3149" i="1" l="1"/>
  <c r="B3150" i="1" l="1"/>
  <c r="B3151" i="1" l="1"/>
  <c r="B3152" i="1" l="1"/>
  <c r="B3153" i="1" l="1"/>
  <c r="B3154" i="1" l="1"/>
  <c r="B3155" i="1" l="1"/>
  <c r="B3156" i="1" l="1"/>
  <c r="B3157" i="1" l="1"/>
  <c r="B3158" i="1" l="1"/>
  <c r="B3159" i="1" l="1"/>
  <c r="B3160" i="1" l="1"/>
  <c r="B3161" i="1" l="1"/>
  <c r="B3162" i="1" l="1"/>
  <c r="B3163" i="1" l="1"/>
  <c r="B3164" i="1" l="1"/>
  <c r="B3165" i="1" l="1"/>
  <c r="B3166" i="1" l="1"/>
  <c r="B3167" i="1" l="1"/>
  <c r="B3168" i="1" l="1"/>
  <c r="B3169" i="1" l="1"/>
  <c r="B3170" i="1" l="1"/>
  <c r="B3171" i="1" l="1"/>
  <c r="B3172" i="1" l="1"/>
  <c r="B3173" i="1" l="1"/>
  <c r="B3174" i="1" l="1"/>
  <c r="B3175" i="1" l="1"/>
  <c r="B3176" i="1" l="1"/>
  <c r="B3177" i="1" l="1"/>
  <c r="B3178" i="1" l="1"/>
  <c r="B3179" i="1" l="1"/>
  <c r="B3180" i="1" l="1"/>
  <c r="B3181" i="1" l="1"/>
  <c r="B3182" i="1" l="1"/>
  <c r="B3183" i="1" l="1"/>
  <c r="B3184" i="1" l="1"/>
  <c r="B3185" i="1" l="1"/>
  <c r="B3186" i="1" l="1"/>
  <c r="B3187" i="1" l="1"/>
  <c r="B3188" i="1" l="1"/>
  <c r="B3189" i="1" l="1"/>
  <c r="B3190" i="1" l="1"/>
  <c r="B3191" i="1" l="1"/>
  <c r="B3192" i="1" l="1"/>
  <c r="B3193" i="1" l="1"/>
  <c r="B3194" i="1" l="1"/>
  <c r="B3195" i="1" l="1"/>
  <c r="B3196" i="1" l="1"/>
  <c r="B3197" i="1" l="1"/>
  <c r="B3198" i="1" l="1"/>
  <c r="B3199" i="1" l="1"/>
  <c r="B3200" i="1" l="1"/>
  <c r="B3201" i="1" l="1"/>
  <c r="B3202" i="1" l="1"/>
  <c r="B3203" i="1" l="1"/>
  <c r="B3204" i="1" l="1"/>
  <c r="B3205" i="1" l="1"/>
  <c r="B3206" i="1" l="1"/>
  <c r="B3207" i="1" l="1"/>
  <c r="B3208" i="1" l="1"/>
  <c r="B3209" i="1" l="1"/>
  <c r="B3210" i="1" l="1"/>
  <c r="B3211" i="1" l="1"/>
  <c r="B3212" i="1" l="1"/>
  <c r="B3213" i="1" l="1"/>
  <c r="B3214" i="1" l="1"/>
  <c r="B3215" i="1" l="1"/>
  <c r="B3216" i="1" l="1"/>
  <c r="B3217" i="1" l="1"/>
  <c r="B3218" i="1" l="1"/>
  <c r="B3219" i="1" l="1"/>
  <c r="B3220" i="1" l="1"/>
  <c r="B3221" i="1" l="1"/>
  <c r="B3222" i="1" l="1"/>
  <c r="B3223" i="1" l="1"/>
  <c r="B3224" i="1" l="1"/>
  <c r="B3225" i="1" l="1"/>
  <c r="B3226" i="1" l="1"/>
  <c r="B3227" i="1" l="1"/>
  <c r="B3228" i="1" l="1"/>
  <c r="B3229" i="1" l="1"/>
  <c r="B3230" i="1" l="1"/>
  <c r="B3231" i="1" l="1"/>
  <c r="B3232" i="1" l="1"/>
  <c r="B3233" i="1" l="1"/>
  <c r="B3234" i="1" l="1"/>
  <c r="B3235" i="1" l="1"/>
  <c r="B3236" i="1" l="1"/>
  <c r="B3237" i="1" l="1"/>
  <c r="B3238" i="1" l="1"/>
  <c r="B3239" i="1" l="1"/>
  <c r="B3240" i="1" l="1"/>
  <c r="B3241" i="1" l="1"/>
  <c r="B3242" i="1" l="1"/>
  <c r="B3243" i="1" l="1"/>
  <c r="B3244" i="1" l="1"/>
  <c r="B3245" i="1" l="1"/>
  <c r="B3246" i="1" l="1"/>
  <c r="B3247" i="1" l="1"/>
  <c r="B3248" i="1" l="1"/>
  <c r="B3249" i="1" l="1"/>
  <c r="B3250" i="1" l="1"/>
  <c r="B3251" i="1" l="1"/>
  <c r="B3252" i="1" l="1"/>
  <c r="B3253" i="1" l="1"/>
  <c r="B3254" i="1" l="1"/>
  <c r="B3255" i="1" l="1"/>
  <c r="B3256" i="1" l="1"/>
  <c r="B3257" i="1" l="1"/>
  <c r="B3258" i="1" l="1"/>
  <c r="B3259" i="1" l="1"/>
  <c r="B3260" i="1" l="1"/>
  <c r="B3261" i="1" l="1"/>
  <c r="B3262" i="1" l="1"/>
  <c r="B3263" i="1" l="1"/>
  <c r="B3264" i="1" l="1"/>
  <c r="B3265" i="1" l="1"/>
  <c r="B3266" i="1" l="1"/>
  <c r="B3267" i="1" l="1"/>
  <c r="B3268" i="1" l="1"/>
  <c r="B3269" i="1" l="1"/>
  <c r="B3270" i="1" l="1"/>
  <c r="B3271" i="1" l="1"/>
  <c r="B3272" i="1" l="1"/>
  <c r="B3273" i="1" l="1"/>
  <c r="B3274" i="1" l="1"/>
  <c r="B3275" i="1" l="1"/>
  <c r="B3276" i="1" l="1"/>
  <c r="B3277" i="1" l="1"/>
  <c r="B3278" i="1" l="1"/>
  <c r="B3279" i="1" l="1"/>
  <c r="B3280" i="1" l="1"/>
  <c r="B3281" i="1" l="1"/>
  <c r="B3282" i="1" l="1"/>
  <c r="B3283" i="1" l="1"/>
  <c r="B3284" i="1" l="1"/>
  <c r="B3285" i="1" l="1"/>
  <c r="B3286" i="1" l="1"/>
  <c r="B3287" i="1" l="1"/>
  <c r="B3288" i="1" l="1"/>
  <c r="B3289" i="1" l="1"/>
  <c r="B3290" i="1" l="1"/>
  <c r="B3291" i="1" l="1"/>
  <c r="B3292" i="1" l="1"/>
  <c r="B3293" i="1" l="1"/>
  <c r="B3294" i="1" l="1"/>
  <c r="B3295" i="1" l="1"/>
  <c r="B3296" i="1" l="1"/>
  <c r="B3297" i="1" l="1"/>
  <c r="B3298" i="1" l="1"/>
  <c r="B3299" i="1" l="1"/>
  <c r="B3300" i="1" l="1"/>
  <c r="B3301" i="1" l="1"/>
  <c r="B3302" i="1" l="1"/>
  <c r="B3303" i="1" l="1"/>
  <c r="B3304" i="1" l="1"/>
  <c r="B3305" i="1" l="1"/>
  <c r="B3306" i="1" l="1"/>
  <c r="B3307" i="1" l="1"/>
  <c r="B3308" i="1" l="1"/>
  <c r="B3309" i="1" l="1"/>
  <c r="B3310" i="1" l="1"/>
  <c r="B3311" i="1" l="1"/>
  <c r="B3312" i="1" l="1"/>
  <c r="B3313" i="1" l="1"/>
  <c r="B3314" i="1" l="1"/>
  <c r="B3315" i="1" l="1"/>
  <c r="B3316" i="1" l="1"/>
  <c r="B3317" i="1" l="1"/>
  <c r="B3318" i="1" l="1"/>
  <c r="B3319" i="1" l="1"/>
  <c r="B3320" i="1" l="1"/>
  <c r="B3321" i="1" l="1"/>
  <c r="B3322" i="1" l="1"/>
  <c r="B3323" i="1" l="1"/>
  <c r="B3324" i="1" l="1"/>
  <c r="B3325" i="1" l="1"/>
  <c r="B3326" i="1" l="1"/>
  <c r="B3327" i="1" l="1"/>
  <c r="B3328" i="1" l="1"/>
  <c r="B3329" i="1" l="1"/>
  <c r="B3330" i="1" l="1"/>
  <c r="B3331" i="1" l="1"/>
  <c r="B3332" i="1" l="1"/>
  <c r="B3333" i="1" l="1"/>
  <c r="B3334" i="1" l="1"/>
  <c r="B3335" i="1" l="1"/>
  <c r="B3336" i="1" l="1"/>
  <c r="B3337" i="1" l="1"/>
  <c r="B3338" i="1" l="1"/>
  <c r="B3339" i="1" l="1"/>
  <c r="B3340" i="1" l="1"/>
  <c r="B3341" i="1" l="1"/>
  <c r="B3342" i="1" l="1"/>
  <c r="B3343" i="1" l="1"/>
  <c r="B3344" i="1" l="1"/>
  <c r="B3345" i="1" l="1"/>
  <c r="B3346" i="1" l="1"/>
  <c r="B3347" i="1" l="1"/>
  <c r="B3348" i="1" l="1"/>
  <c r="B3349" i="1" l="1"/>
  <c r="B3350" i="1" l="1"/>
  <c r="B3351" i="1" l="1"/>
  <c r="B3352" i="1" l="1"/>
  <c r="B3353" i="1" l="1"/>
  <c r="B3354" i="1" l="1"/>
  <c r="B3355" i="1" l="1"/>
  <c r="B3356" i="1" l="1"/>
  <c r="B3357" i="1" l="1"/>
  <c r="B3358" i="1" l="1"/>
  <c r="B3359" i="1" l="1"/>
  <c r="B3360" i="1" l="1"/>
  <c r="B3361" i="1" l="1"/>
  <c r="B3362" i="1" l="1"/>
  <c r="B3363" i="1" l="1"/>
  <c r="B3364" i="1" l="1"/>
  <c r="B3365" i="1" l="1"/>
  <c r="B3366" i="1" l="1"/>
  <c r="B3367" i="1" l="1"/>
  <c r="B3368" i="1" l="1"/>
  <c r="B3369" i="1" l="1"/>
  <c r="B3370" i="1" l="1"/>
  <c r="B3371" i="1" l="1"/>
  <c r="B3372" i="1" l="1"/>
  <c r="B3373" i="1" l="1"/>
  <c r="B3374" i="1" l="1"/>
  <c r="B3375" i="1" l="1"/>
  <c r="B3376" i="1" l="1"/>
  <c r="B3377" i="1" l="1"/>
  <c r="B3378" i="1" l="1"/>
  <c r="B3379" i="1" l="1"/>
  <c r="B3380" i="1" l="1"/>
  <c r="B3381" i="1" l="1"/>
  <c r="B3382" i="1" l="1"/>
  <c r="B3383" i="1" l="1"/>
  <c r="B3384" i="1" l="1"/>
  <c r="B3385" i="1" l="1"/>
  <c r="B3386" i="1" l="1"/>
  <c r="B3387" i="1" l="1"/>
  <c r="B3388" i="1" l="1"/>
  <c r="B3389" i="1" l="1"/>
  <c r="B3390" i="1" l="1"/>
  <c r="B3391" i="1" l="1"/>
  <c r="B3392" i="1" l="1"/>
  <c r="B3393" i="1" l="1"/>
  <c r="B3394" i="1" l="1"/>
  <c r="B3395" i="1" l="1"/>
  <c r="B3396" i="1" l="1"/>
  <c r="B3397" i="1" l="1"/>
  <c r="B3398" i="1" l="1"/>
  <c r="B3399" i="1" l="1"/>
  <c r="B3400" i="1" l="1"/>
  <c r="B3401" i="1" l="1"/>
  <c r="B3402" i="1" l="1"/>
  <c r="AA3402" i="1" l="1"/>
  <c r="AA3400" i="1"/>
  <c r="AA3398" i="1"/>
  <c r="AA3396" i="1"/>
  <c r="AA3394" i="1"/>
  <c r="AA3395" i="1"/>
  <c r="AA3397" i="1"/>
  <c r="B3403" i="1"/>
  <c r="AA3403" i="1" l="1"/>
  <c r="AA4" i="1"/>
  <c r="AA7" i="1"/>
  <c r="AA3" i="1"/>
  <c r="AA5" i="1"/>
  <c r="AA8" i="1"/>
  <c r="AA6" i="1"/>
  <c r="AA2" i="1"/>
  <c r="AA10" i="1"/>
  <c r="AA9" i="1"/>
  <c r="AA13" i="1"/>
  <c r="AA11" i="1"/>
  <c r="AA12" i="1"/>
  <c r="AA14" i="1"/>
  <c r="AA15" i="1"/>
  <c r="AA16" i="1"/>
  <c r="AA17" i="1"/>
  <c r="AA18" i="1"/>
  <c r="AA20" i="1"/>
  <c r="AA19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3" i="1"/>
  <c r="AA162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8" i="1"/>
  <c r="AA197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3" i="1"/>
  <c r="AA242" i="1"/>
  <c r="AA244" i="1"/>
  <c r="AA245" i="1"/>
  <c r="AA246" i="1"/>
  <c r="AA247" i="1"/>
  <c r="AA248" i="1"/>
  <c r="AA249" i="1"/>
  <c r="AA250" i="1"/>
  <c r="AA251" i="1"/>
  <c r="AA252" i="1"/>
  <c r="AA254" i="1"/>
  <c r="AA253" i="1"/>
  <c r="AA256" i="1"/>
  <c r="AA255" i="1"/>
  <c r="AA257" i="1"/>
  <c r="AA258" i="1"/>
  <c r="AA259" i="1"/>
  <c r="AA260" i="1"/>
  <c r="AA262" i="1"/>
  <c r="AA261" i="1"/>
  <c r="AA263" i="1"/>
  <c r="AA265" i="1"/>
  <c r="AA264" i="1"/>
  <c r="AA267" i="1"/>
  <c r="AA266" i="1"/>
  <c r="AA269" i="1"/>
  <c r="AA268" i="1"/>
  <c r="AA270" i="1"/>
  <c r="AA271" i="1"/>
  <c r="AA272" i="1"/>
  <c r="AA274" i="1"/>
  <c r="AA275" i="1"/>
  <c r="AA273" i="1"/>
  <c r="AA276" i="1"/>
  <c r="AA277" i="1"/>
  <c r="AA279" i="1"/>
  <c r="AA278" i="1"/>
  <c r="AA280" i="1"/>
  <c r="AA282" i="1"/>
  <c r="AA281" i="1"/>
  <c r="AA283" i="1"/>
  <c r="AA284" i="1"/>
  <c r="AA286" i="1"/>
  <c r="AA285" i="1"/>
  <c r="AA287" i="1"/>
  <c r="AA288" i="1"/>
  <c r="AA289" i="1"/>
  <c r="AA290" i="1"/>
  <c r="AA291" i="1"/>
  <c r="AA294" i="1"/>
  <c r="AA293" i="1"/>
  <c r="AA292" i="1"/>
  <c r="AA296" i="1"/>
  <c r="AA295" i="1"/>
  <c r="AA297" i="1"/>
  <c r="AA299" i="1"/>
  <c r="AA298" i="1"/>
  <c r="AA300" i="1"/>
  <c r="AA301" i="1"/>
  <c r="AA303" i="1"/>
  <c r="AA302" i="1"/>
  <c r="AA304" i="1"/>
  <c r="AA306" i="1"/>
  <c r="AA307" i="1"/>
  <c r="AA308" i="1"/>
  <c r="AA305" i="1"/>
  <c r="AA310" i="1"/>
  <c r="AA309" i="1"/>
  <c r="AA311" i="1"/>
  <c r="AA313" i="1"/>
  <c r="AA312" i="1"/>
  <c r="AA314" i="1"/>
  <c r="AA315" i="1"/>
  <c r="AA317" i="1"/>
  <c r="AA316" i="1"/>
  <c r="AA318" i="1"/>
  <c r="AA320" i="1"/>
  <c r="AA321" i="1"/>
  <c r="AA322" i="1"/>
  <c r="AA319" i="1"/>
  <c r="AA323" i="1"/>
  <c r="AA324" i="1"/>
  <c r="AA325" i="1"/>
  <c r="AA327" i="1"/>
  <c r="AA326" i="1"/>
  <c r="AA329" i="1"/>
  <c r="AA328" i="1"/>
  <c r="AA330" i="1"/>
  <c r="AA331" i="1"/>
  <c r="AA332" i="1"/>
  <c r="AA333" i="1"/>
  <c r="AA335" i="1"/>
  <c r="AA334" i="1"/>
  <c r="AA337" i="1"/>
  <c r="AA336" i="1"/>
  <c r="AA338" i="1"/>
  <c r="AA339" i="1"/>
  <c r="AA340" i="1"/>
  <c r="AA342" i="1"/>
  <c r="AA341" i="1"/>
  <c r="AA344" i="1"/>
  <c r="AA343" i="1"/>
  <c r="AA345" i="1"/>
  <c r="AA348" i="1"/>
  <c r="AA346" i="1"/>
  <c r="AA347" i="1"/>
  <c r="AA349" i="1"/>
  <c r="AA350" i="1"/>
  <c r="AA352" i="1"/>
  <c r="AA351" i="1"/>
  <c r="AA353" i="1"/>
  <c r="AA354" i="1"/>
  <c r="AA355" i="1"/>
  <c r="AA358" i="1"/>
  <c r="AA357" i="1"/>
  <c r="AA356" i="1"/>
  <c r="AA359" i="1"/>
  <c r="AA361" i="1"/>
  <c r="AA360" i="1"/>
  <c r="AA362" i="1"/>
  <c r="AA364" i="1"/>
  <c r="AA363" i="1"/>
  <c r="AA365" i="1"/>
  <c r="AA366" i="1"/>
  <c r="AA368" i="1"/>
  <c r="AA367" i="1"/>
  <c r="AA369" i="1"/>
  <c r="AA371" i="1"/>
  <c r="AA372" i="1"/>
  <c r="AA373" i="1"/>
  <c r="AA370" i="1"/>
  <c r="AA375" i="1"/>
  <c r="AA374" i="1"/>
  <c r="AA376" i="1"/>
  <c r="AA378" i="1"/>
  <c r="AA377" i="1"/>
  <c r="AA379" i="1"/>
  <c r="AA380" i="1"/>
  <c r="AA382" i="1"/>
  <c r="AA381" i="1"/>
  <c r="AA383" i="1"/>
  <c r="AA385" i="1"/>
  <c r="AA386" i="1"/>
  <c r="AA387" i="1"/>
  <c r="AA384" i="1"/>
  <c r="AA389" i="1"/>
  <c r="AA388" i="1"/>
  <c r="AA390" i="1"/>
  <c r="AA391" i="1"/>
  <c r="AA392" i="1"/>
  <c r="AA394" i="1"/>
  <c r="AA393" i="1"/>
  <c r="AA395" i="1"/>
  <c r="AA396" i="1"/>
  <c r="AA398" i="1"/>
  <c r="AA397" i="1"/>
  <c r="AA400" i="1"/>
  <c r="AA399" i="1"/>
  <c r="AA401" i="1"/>
  <c r="AA404" i="1"/>
  <c r="AA402" i="1"/>
  <c r="AA403" i="1"/>
  <c r="AA406" i="1"/>
  <c r="AA405" i="1"/>
  <c r="AA408" i="1"/>
  <c r="AA407" i="1"/>
  <c r="AA409" i="1"/>
  <c r="AA411" i="1"/>
  <c r="AA410" i="1"/>
  <c r="AA413" i="1"/>
  <c r="AA412" i="1"/>
  <c r="AA414" i="1"/>
  <c r="AA415" i="1"/>
  <c r="AA416" i="1"/>
  <c r="AA417" i="1"/>
  <c r="AA419" i="1"/>
  <c r="AA418" i="1"/>
  <c r="AA421" i="1"/>
  <c r="AA420" i="1"/>
  <c r="AA422" i="1"/>
  <c r="AA423" i="1"/>
  <c r="AA424" i="1"/>
  <c r="AA426" i="1"/>
  <c r="AA427" i="1"/>
  <c r="AA425" i="1"/>
  <c r="AA429" i="1"/>
  <c r="AA428" i="1"/>
  <c r="AA430" i="1"/>
  <c r="AA431" i="1"/>
  <c r="AA432" i="1"/>
  <c r="AA433" i="1"/>
  <c r="AA434" i="1"/>
  <c r="AA435" i="1"/>
  <c r="AA437" i="1"/>
  <c r="AA436" i="1"/>
  <c r="AA440" i="1"/>
  <c r="AA439" i="1"/>
  <c r="AA438" i="1"/>
  <c r="AA442" i="1"/>
  <c r="AA441" i="1"/>
  <c r="AA443" i="1"/>
  <c r="AA445" i="1"/>
  <c r="AA446" i="1"/>
  <c r="AA444" i="1"/>
  <c r="AA447" i="1"/>
  <c r="AA449" i="1"/>
  <c r="AA448" i="1"/>
  <c r="AA452" i="1"/>
  <c r="AA451" i="1"/>
  <c r="AA450" i="1"/>
  <c r="AA453" i="1"/>
  <c r="AA454" i="1"/>
  <c r="AA457" i="1"/>
  <c r="AA455" i="1"/>
  <c r="AA456" i="1"/>
  <c r="AA458" i="1"/>
  <c r="AA459" i="1"/>
  <c r="AA460" i="1"/>
  <c r="AA461" i="1"/>
  <c r="AA463" i="1"/>
  <c r="AA462" i="1"/>
  <c r="AA465" i="1"/>
  <c r="AA464" i="1"/>
  <c r="AA466" i="1"/>
  <c r="AA467" i="1"/>
  <c r="AA468" i="1"/>
  <c r="AA470" i="1"/>
  <c r="AA471" i="1"/>
  <c r="AA469" i="1"/>
  <c r="AA472" i="1"/>
  <c r="AA473" i="1"/>
  <c r="AA474" i="1"/>
  <c r="AA475" i="1"/>
  <c r="AA476" i="1"/>
  <c r="AA478" i="1"/>
  <c r="AA477" i="1"/>
  <c r="AA480" i="1"/>
  <c r="AA479" i="1"/>
  <c r="AA481" i="1"/>
  <c r="AA484" i="1"/>
  <c r="AA485" i="1"/>
  <c r="AA483" i="1"/>
  <c r="AA482" i="1"/>
  <c r="AA486" i="1"/>
  <c r="AA487" i="1"/>
  <c r="AA488" i="1"/>
  <c r="AA489" i="1"/>
  <c r="AA490" i="1"/>
  <c r="AA491" i="1"/>
  <c r="AA492" i="1"/>
  <c r="AA493" i="1"/>
  <c r="AA495" i="1"/>
  <c r="AA494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9" i="1"/>
  <c r="AA528" i="1"/>
  <c r="AA530" i="1"/>
  <c r="AA531" i="1"/>
  <c r="AA532" i="1"/>
  <c r="AA533" i="1"/>
  <c r="AA535" i="1"/>
  <c r="AA534" i="1"/>
  <c r="AA536" i="1"/>
  <c r="AA538" i="1"/>
  <c r="AA537" i="1"/>
  <c r="AA539" i="1"/>
  <c r="AA540" i="1"/>
  <c r="AA542" i="1"/>
  <c r="AA541" i="1"/>
  <c r="AA544" i="1"/>
  <c r="AA543" i="1"/>
  <c r="AA546" i="1"/>
  <c r="AA545" i="1"/>
  <c r="AA548" i="1"/>
  <c r="AA547" i="1"/>
  <c r="AA549" i="1"/>
  <c r="AA551" i="1"/>
  <c r="AA550" i="1"/>
  <c r="AA552" i="1"/>
  <c r="AA553" i="1"/>
  <c r="AA554" i="1"/>
  <c r="AA556" i="1"/>
  <c r="AA555" i="1"/>
  <c r="AA558" i="1"/>
  <c r="AA557" i="1"/>
  <c r="AA561" i="1"/>
  <c r="AA559" i="1"/>
  <c r="AA560" i="1"/>
  <c r="AA563" i="1"/>
  <c r="AA562" i="1"/>
  <c r="AA565" i="1"/>
  <c r="AA564" i="1"/>
  <c r="AA566" i="1"/>
  <c r="AA567" i="1"/>
  <c r="AA569" i="1"/>
  <c r="AA568" i="1"/>
  <c r="AA570" i="1"/>
  <c r="AA572" i="1"/>
  <c r="AA573" i="1"/>
  <c r="AA574" i="1"/>
  <c r="AA571" i="1"/>
  <c r="AA577" i="1"/>
  <c r="AA575" i="1"/>
  <c r="AA576" i="1"/>
  <c r="AA578" i="1"/>
  <c r="AA579" i="1"/>
  <c r="AA580" i="1"/>
  <c r="AA581" i="1"/>
  <c r="AA582" i="1"/>
  <c r="AA584" i="1"/>
  <c r="AA583" i="1"/>
  <c r="AA587" i="1"/>
  <c r="AA585" i="1"/>
  <c r="AA589" i="1"/>
  <c r="AA586" i="1"/>
  <c r="AA588" i="1"/>
  <c r="AA590" i="1"/>
  <c r="AA591" i="1"/>
  <c r="AA593" i="1"/>
  <c r="AA592" i="1"/>
  <c r="AA595" i="1"/>
  <c r="AA594" i="1"/>
  <c r="AA598" i="1"/>
  <c r="AA596" i="1"/>
  <c r="AA597" i="1"/>
  <c r="AA600" i="1"/>
  <c r="AA599" i="1"/>
  <c r="AA601" i="1"/>
  <c r="AA602" i="1"/>
  <c r="AA603" i="1"/>
  <c r="AA604" i="1"/>
  <c r="AA606" i="1"/>
  <c r="AA605" i="1"/>
  <c r="AA608" i="1"/>
  <c r="AA607" i="1"/>
  <c r="AA610" i="1"/>
  <c r="AA609" i="1"/>
  <c r="AA611" i="1"/>
  <c r="AA612" i="1"/>
  <c r="AA613" i="1"/>
  <c r="AA614" i="1"/>
  <c r="AA616" i="1"/>
  <c r="AA618" i="1"/>
  <c r="AA615" i="1"/>
  <c r="AA617" i="1"/>
  <c r="AA620" i="1"/>
  <c r="AA619" i="1"/>
  <c r="AA622" i="1"/>
  <c r="AA621" i="1"/>
  <c r="AA623" i="1"/>
  <c r="AA625" i="1"/>
  <c r="AA624" i="1"/>
  <c r="AA628" i="1"/>
  <c r="AA626" i="1"/>
  <c r="AA627" i="1"/>
  <c r="AA630" i="1"/>
  <c r="AA629" i="1"/>
  <c r="AA631" i="1"/>
  <c r="AA632" i="1"/>
  <c r="AA633" i="1"/>
  <c r="AA634" i="1"/>
  <c r="AA637" i="1"/>
  <c r="AA635" i="1"/>
  <c r="AA636" i="1"/>
  <c r="AA639" i="1"/>
  <c r="AA638" i="1"/>
  <c r="AA641" i="1"/>
  <c r="AA640" i="1"/>
  <c r="AA642" i="1"/>
  <c r="AA643" i="1"/>
  <c r="AA644" i="1"/>
  <c r="AA645" i="1"/>
  <c r="AA646" i="1"/>
  <c r="AA648" i="1"/>
  <c r="AA647" i="1"/>
  <c r="AA649" i="1"/>
  <c r="AA650" i="1"/>
  <c r="AA651" i="1"/>
  <c r="AA653" i="1"/>
  <c r="AA652" i="1"/>
  <c r="AA654" i="1"/>
  <c r="AA655" i="1"/>
  <c r="AA657" i="1"/>
  <c r="AA656" i="1"/>
  <c r="AA659" i="1"/>
  <c r="AA658" i="1"/>
  <c r="AA660" i="1"/>
  <c r="AA661" i="1"/>
  <c r="AA662" i="1"/>
  <c r="AA663" i="1"/>
  <c r="AA665" i="1"/>
  <c r="AA667" i="1"/>
  <c r="AA664" i="1"/>
  <c r="AA666" i="1"/>
  <c r="AA669" i="1"/>
  <c r="AA668" i="1"/>
  <c r="AA670" i="1"/>
  <c r="AA671" i="1"/>
  <c r="AA673" i="1"/>
  <c r="AA672" i="1"/>
  <c r="AA675" i="1"/>
  <c r="AA674" i="1"/>
  <c r="AA678" i="1"/>
  <c r="AA676" i="1"/>
  <c r="AA677" i="1"/>
  <c r="AA680" i="1"/>
  <c r="AA679" i="1"/>
  <c r="AA681" i="1"/>
  <c r="AA682" i="1"/>
  <c r="AA683" i="1"/>
  <c r="AA684" i="1"/>
  <c r="AA686" i="1"/>
  <c r="AA685" i="1"/>
  <c r="AA688" i="1"/>
  <c r="AA687" i="1"/>
  <c r="AA690" i="1"/>
  <c r="AA689" i="1"/>
  <c r="AA691" i="1"/>
  <c r="AA692" i="1"/>
  <c r="AA693" i="1"/>
  <c r="AA695" i="1"/>
  <c r="AA694" i="1"/>
  <c r="AA697" i="1"/>
  <c r="AA696" i="1"/>
  <c r="AA699" i="1"/>
  <c r="AA698" i="1"/>
  <c r="AA700" i="1"/>
  <c r="AA701" i="1"/>
  <c r="AA702" i="1"/>
  <c r="AA703" i="1"/>
  <c r="AA704" i="1"/>
  <c r="AA705" i="1"/>
  <c r="AA707" i="1"/>
  <c r="AA706" i="1"/>
  <c r="AA708" i="1"/>
  <c r="AA709" i="1"/>
  <c r="AA710" i="1"/>
  <c r="AA711" i="1"/>
  <c r="AA712" i="1"/>
  <c r="AA713" i="1"/>
  <c r="AA714" i="1"/>
  <c r="AA715" i="1"/>
  <c r="AA716" i="1"/>
  <c r="AA717" i="1"/>
  <c r="AA719" i="1"/>
  <c r="AA718" i="1"/>
  <c r="AA721" i="1"/>
  <c r="AA720" i="1"/>
  <c r="AA722" i="1"/>
  <c r="AA723" i="1"/>
  <c r="AA724" i="1"/>
  <c r="AA726" i="1"/>
  <c r="AA725" i="1"/>
  <c r="AA727" i="1"/>
  <c r="AA728" i="1"/>
  <c r="AA730" i="1"/>
  <c r="AA729" i="1"/>
  <c r="AA732" i="1"/>
  <c r="AA731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8" i="1"/>
  <c r="AA747" i="1"/>
  <c r="AA746" i="1"/>
  <c r="AA750" i="1"/>
  <c r="AA749" i="1"/>
  <c r="AA751" i="1"/>
  <c r="AA752" i="1"/>
  <c r="AA755" i="1"/>
  <c r="AA753" i="1"/>
  <c r="AA754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2" i="1"/>
  <c r="AA770" i="1"/>
  <c r="AA771" i="1"/>
  <c r="AA773" i="1"/>
  <c r="AA774" i="1"/>
  <c r="AA776" i="1"/>
  <c r="AA775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2" i="1"/>
  <c r="AA790" i="1"/>
  <c r="AA793" i="1"/>
  <c r="AA791" i="1"/>
  <c r="AA794" i="1"/>
  <c r="AA795" i="1"/>
  <c r="AA796" i="1"/>
  <c r="AA798" i="1"/>
  <c r="AA797" i="1"/>
  <c r="AA799" i="1"/>
  <c r="AA800" i="1"/>
  <c r="AA801" i="1"/>
  <c r="AA802" i="1"/>
  <c r="AA807" i="1"/>
  <c r="AA803" i="1"/>
  <c r="AA804" i="1"/>
  <c r="AA805" i="1"/>
  <c r="AA806" i="1"/>
  <c r="AA808" i="1"/>
  <c r="AA810" i="1"/>
  <c r="AA809" i="1"/>
  <c r="AA811" i="1"/>
  <c r="AA812" i="1"/>
  <c r="AA813" i="1"/>
  <c r="AA814" i="1"/>
  <c r="AA815" i="1"/>
  <c r="AA816" i="1"/>
  <c r="AA817" i="1"/>
  <c r="AA819" i="1"/>
  <c r="AA818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4" i="1"/>
  <c r="AA843" i="1"/>
  <c r="AA842" i="1"/>
  <c r="AA846" i="1"/>
  <c r="AA845" i="1"/>
  <c r="AA848" i="1"/>
  <c r="AA847" i="1"/>
  <c r="AA850" i="1"/>
  <c r="AA849" i="1"/>
  <c r="AA851" i="1"/>
  <c r="AA852" i="1"/>
  <c r="AA856" i="1"/>
  <c r="AA853" i="1"/>
  <c r="AA854" i="1"/>
  <c r="AA855" i="1"/>
  <c r="AA857" i="1"/>
  <c r="AA858" i="1"/>
  <c r="AA859" i="1"/>
  <c r="AA860" i="1"/>
  <c r="AA861" i="1"/>
  <c r="AA862" i="1"/>
  <c r="AA863" i="1"/>
  <c r="AA866" i="1"/>
  <c r="AA865" i="1"/>
  <c r="AA864" i="1"/>
  <c r="AA867" i="1"/>
  <c r="AA868" i="1"/>
  <c r="AA869" i="1"/>
  <c r="AA870" i="1"/>
  <c r="AA873" i="1"/>
  <c r="AA871" i="1"/>
  <c r="AA872" i="1"/>
  <c r="AA874" i="1"/>
  <c r="AA875" i="1"/>
  <c r="AA877" i="1"/>
  <c r="AA876" i="1"/>
  <c r="AA878" i="1"/>
  <c r="AA879" i="1"/>
  <c r="AA880" i="1"/>
  <c r="AA881" i="1"/>
  <c r="AA882" i="1"/>
  <c r="AA883" i="1"/>
  <c r="AA886" i="1"/>
  <c r="AA885" i="1"/>
  <c r="AA884" i="1"/>
  <c r="AA887" i="1"/>
  <c r="AA888" i="1"/>
  <c r="AA889" i="1"/>
  <c r="AA890" i="1"/>
  <c r="AA891" i="1"/>
  <c r="AA892" i="1"/>
  <c r="AA893" i="1"/>
  <c r="AA894" i="1"/>
  <c r="AA895" i="1"/>
  <c r="AA896" i="1"/>
  <c r="AA899" i="1"/>
  <c r="AA897" i="1"/>
  <c r="AA898" i="1"/>
  <c r="AA900" i="1"/>
  <c r="AA901" i="1"/>
  <c r="AA902" i="1"/>
  <c r="AA903" i="1"/>
  <c r="AA904" i="1"/>
  <c r="AA905" i="1"/>
  <c r="AA908" i="1"/>
  <c r="AA906" i="1"/>
  <c r="AA907" i="1"/>
  <c r="AA912" i="1"/>
  <c r="AA910" i="1"/>
  <c r="AA909" i="1"/>
  <c r="AA914" i="1"/>
  <c r="AA911" i="1"/>
  <c r="AA913" i="1"/>
  <c r="AA916" i="1"/>
  <c r="AA915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7" i="1"/>
  <c r="AA936" i="1"/>
  <c r="AA935" i="1"/>
  <c r="AA940" i="1"/>
  <c r="AA941" i="1"/>
  <c r="AA939" i="1"/>
  <c r="AA938" i="1"/>
  <c r="AA943" i="1"/>
  <c r="AA942" i="1"/>
  <c r="AA944" i="1"/>
  <c r="AA946" i="1"/>
  <c r="AA947" i="1"/>
  <c r="AA945" i="1"/>
  <c r="AA948" i="1"/>
  <c r="AA949" i="1"/>
  <c r="AA950" i="1"/>
  <c r="AA951" i="1"/>
  <c r="AA952" i="1"/>
  <c r="AA953" i="1"/>
  <c r="AA954" i="1"/>
  <c r="AA955" i="1"/>
  <c r="AA956" i="1"/>
  <c r="AA957" i="1"/>
  <c r="AA958" i="1"/>
  <c r="AA960" i="1"/>
  <c r="AA959" i="1"/>
  <c r="AA962" i="1"/>
  <c r="AA961" i="1"/>
  <c r="AA963" i="1"/>
  <c r="AA964" i="1"/>
  <c r="AA967" i="1"/>
  <c r="AA965" i="1"/>
  <c r="AA966" i="1"/>
  <c r="AA968" i="1"/>
  <c r="AA969" i="1"/>
  <c r="AA970" i="1"/>
  <c r="AA971" i="1"/>
  <c r="AA972" i="1"/>
  <c r="AA973" i="1"/>
  <c r="AA974" i="1"/>
  <c r="AA975" i="1"/>
  <c r="AA980" i="1"/>
  <c r="AA976" i="1"/>
  <c r="AA977" i="1"/>
  <c r="AA978" i="1"/>
  <c r="AA979" i="1"/>
  <c r="AA981" i="1"/>
  <c r="AA983" i="1"/>
  <c r="AA982" i="1"/>
  <c r="AA984" i="1"/>
  <c r="AA985" i="1"/>
  <c r="AA986" i="1"/>
  <c r="AA987" i="1"/>
  <c r="AA988" i="1"/>
  <c r="AA990" i="1"/>
  <c r="AA989" i="1"/>
  <c r="AA994" i="1"/>
  <c r="AA991" i="1"/>
  <c r="AA992" i="1"/>
  <c r="AA993" i="1"/>
  <c r="AA996" i="1"/>
  <c r="AA995" i="1"/>
  <c r="AA997" i="1"/>
  <c r="AA998" i="1"/>
  <c r="AA999" i="1"/>
  <c r="AA1000" i="1"/>
  <c r="AA1001" i="1"/>
  <c r="AA1002" i="1"/>
  <c r="AA1003" i="1"/>
  <c r="AA1006" i="1"/>
  <c r="AA1005" i="1"/>
  <c r="AA1004" i="1"/>
  <c r="AA1007" i="1"/>
  <c r="AA1008" i="1"/>
  <c r="AA1010" i="1"/>
  <c r="AA1011" i="1"/>
  <c r="AA1009" i="1"/>
  <c r="AA1012" i="1"/>
  <c r="AA1013" i="1"/>
  <c r="AA1014" i="1"/>
  <c r="AA1015" i="1"/>
  <c r="AA1018" i="1"/>
  <c r="AA1016" i="1"/>
  <c r="AA1017" i="1"/>
  <c r="AA1019" i="1"/>
  <c r="AA1020" i="1"/>
  <c r="AA1021" i="1"/>
  <c r="AA1022" i="1"/>
  <c r="AA1023" i="1"/>
  <c r="AA1024" i="1"/>
  <c r="AA1025" i="1"/>
  <c r="AA1026" i="1"/>
  <c r="AA1027" i="1"/>
  <c r="AA1029" i="1"/>
  <c r="AA1028" i="1"/>
  <c r="AA1031" i="1"/>
  <c r="AA1030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8" i="1"/>
  <c r="AA1046" i="1"/>
  <c r="AA1047" i="1"/>
  <c r="AA1049" i="1"/>
  <c r="AA1050" i="1"/>
  <c r="AA1051" i="1"/>
  <c r="AA1052" i="1"/>
  <c r="AA1054" i="1"/>
  <c r="AA1053" i="1"/>
  <c r="AA1055" i="1"/>
  <c r="AA1056" i="1"/>
  <c r="AA1057" i="1"/>
  <c r="AA1058" i="1"/>
  <c r="AA1063" i="1"/>
  <c r="AA1059" i="1"/>
  <c r="AA1060" i="1"/>
  <c r="AA1061" i="1"/>
  <c r="AA1062" i="1"/>
  <c r="AA1064" i="1"/>
  <c r="AA1066" i="1"/>
  <c r="AA1065" i="1"/>
  <c r="AA1067" i="1"/>
  <c r="AA1068" i="1"/>
  <c r="AA1069" i="1"/>
  <c r="AA1070" i="1"/>
  <c r="AA1071" i="1"/>
  <c r="AA1074" i="1"/>
  <c r="AA1072" i="1"/>
  <c r="AA1073" i="1"/>
  <c r="AA1075" i="1"/>
  <c r="AA1076" i="1"/>
  <c r="AA1078" i="1"/>
  <c r="AA1077" i="1"/>
  <c r="AA1079" i="1"/>
  <c r="AA1080" i="1"/>
  <c r="AA1081" i="1"/>
  <c r="AA1085" i="1"/>
  <c r="AA1083" i="1"/>
  <c r="AA1082" i="1"/>
  <c r="AA1084" i="1"/>
  <c r="AA1087" i="1"/>
  <c r="AA1086" i="1"/>
  <c r="AA1088" i="1"/>
  <c r="AA1089" i="1"/>
  <c r="AA1090" i="1"/>
  <c r="AA1093" i="1"/>
  <c r="AA1092" i="1"/>
  <c r="AA1091" i="1"/>
  <c r="AA1096" i="1"/>
  <c r="AA1094" i="1"/>
  <c r="AA1095" i="1"/>
  <c r="AA1097" i="1"/>
  <c r="AA1099" i="1"/>
  <c r="AA1098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6" i="1"/>
  <c r="AA1124" i="1"/>
  <c r="AA1125" i="1"/>
  <c r="AA1127" i="1"/>
  <c r="AA1128" i="1"/>
  <c r="AA1130" i="1"/>
  <c r="AA1129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4" i="1"/>
  <c r="AA1143" i="1"/>
  <c r="AA1142" i="1"/>
  <c r="AA1145" i="1"/>
  <c r="AA1146" i="1"/>
  <c r="AA1147" i="1"/>
  <c r="AA1149" i="1"/>
  <c r="AA1148" i="1"/>
  <c r="AA1152" i="1"/>
  <c r="AA1150" i="1"/>
  <c r="AA1153" i="1"/>
  <c r="AA1151" i="1"/>
  <c r="AA1154" i="1"/>
  <c r="AA1156" i="1"/>
  <c r="AA1155" i="1"/>
  <c r="AA1157" i="1"/>
  <c r="AA1158" i="1"/>
  <c r="AA1159" i="1"/>
  <c r="AA1161" i="1"/>
  <c r="AA1160" i="1"/>
  <c r="AA1162" i="1"/>
  <c r="AA1163" i="1"/>
  <c r="AA1164" i="1"/>
  <c r="AA1165" i="1"/>
  <c r="AA1167" i="1"/>
  <c r="AA1168" i="1"/>
  <c r="AA1166" i="1"/>
  <c r="AA1169" i="1"/>
  <c r="AA1170" i="1"/>
  <c r="AA1171" i="1"/>
  <c r="AA1172" i="1"/>
  <c r="AA1173" i="1"/>
  <c r="AA1174" i="1"/>
  <c r="AA1175" i="1"/>
  <c r="AA1176" i="1"/>
  <c r="AA1177" i="1"/>
  <c r="AA1179" i="1"/>
  <c r="AA1178" i="1"/>
  <c r="AA1181" i="1"/>
  <c r="AA1180" i="1"/>
  <c r="AA1184" i="1"/>
  <c r="AA1182" i="1"/>
  <c r="AA1183" i="1"/>
  <c r="AA1185" i="1"/>
  <c r="AA1186" i="1"/>
  <c r="AA1187" i="1"/>
  <c r="AA1188" i="1"/>
  <c r="AA1189" i="1"/>
  <c r="AA1190" i="1"/>
  <c r="AA1193" i="1"/>
  <c r="AA1192" i="1"/>
  <c r="AA1191" i="1"/>
  <c r="AA1194" i="1"/>
  <c r="AA1195" i="1"/>
  <c r="AA1196" i="1"/>
  <c r="AA1198" i="1"/>
  <c r="AA1197" i="1"/>
  <c r="AA1199" i="1"/>
  <c r="AA1200" i="1"/>
  <c r="AA1201" i="1"/>
  <c r="AA1202" i="1"/>
  <c r="AA1205" i="1"/>
  <c r="AA1203" i="1"/>
  <c r="AA1206" i="1"/>
  <c r="AA1204" i="1"/>
  <c r="AA1207" i="1"/>
  <c r="AA1208" i="1"/>
  <c r="AA1209" i="1"/>
  <c r="AA1210" i="1"/>
  <c r="AA1211" i="1"/>
  <c r="AA1212" i="1"/>
  <c r="AA1213" i="1"/>
  <c r="AA1214" i="1"/>
  <c r="AA1217" i="1"/>
  <c r="AA1216" i="1"/>
  <c r="AA1215" i="1"/>
  <c r="AA1218" i="1"/>
  <c r="AA1219" i="1"/>
  <c r="AA1220" i="1"/>
  <c r="AA1222" i="1"/>
  <c r="AA1221" i="1"/>
  <c r="AA1225" i="1"/>
  <c r="AA1223" i="1"/>
  <c r="AA1224" i="1"/>
  <c r="AA1226" i="1"/>
  <c r="AA1227" i="1"/>
  <c r="AA1229" i="1"/>
  <c r="AA1228" i="1"/>
  <c r="AA1231" i="1"/>
  <c r="AA1230" i="1"/>
  <c r="AA1233" i="1"/>
  <c r="AA1232" i="1"/>
  <c r="AA1236" i="1"/>
  <c r="AA1234" i="1"/>
  <c r="AA1235" i="1"/>
  <c r="AA1238" i="1"/>
  <c r="AA1237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1" i="1"/>
  <c r="AA1300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2" i="1"/>
  <c r="AA1371" i="1"/>
  <c r="AA1374" i="1"/>
  <c r="AA1373" i="1"/>
  <c r="AA1375" i="1"/>
  <c r="AA1376" i="1"/>
  <c r="AA1377" i="1"/>
  <c r="AA1378" i="1"/>
  <c r="AA1381" i="1"/>
  <c r="AA1379" i="1"/>
  <c r="AA1380" i="1"/>
  <c r="AA1382" i="1"/>
  <c r="AA1383" i="1"/>
  <c r="AA1384" i="1"/>
  <c r="AA1385" i="1"/>
  <c r="AA1386" i="1"/>
  <c r="AA1388" i="1"/>
  <c r="AA1387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6" i="1"/>
  <c r="AA1404" i="1"/>
  <c r="AA1403" i="1"/>
  <c r="AA1405" i="1"/>
  <c r="AA1407" i="1"/>
  <c r="AA1408" i="1"/>
  <c r="AA1409" i="1"/>
  <c r="AA1410" i="1"/>
  <c r="AA1411" i="1"/>
  <c r="AA1412" i="1"/>
  <c r="AA1415" i="1"/>
  <c r="AA1413" i="1"/>
  <c r="AA1414" i="1"/>
  <c r="AA1417" i="1"/>
  <c r="AA1416" i="1"/>
  <c r="AA1418" i="1"/>
  <c r="AA1419" i="1"/>
  <c r="AA1421" i="1"/>
  <c r="AA1420" i="1"/>
  <c r="AA1422" i="1"/>
  <c r="AA1423" i="1"/>
  <c r="AA1425" i="1"/>
  <c r="AA1424" i="1"/>
  <c r="AA1426" i="1"/>
  <c r="AA1427" i="1"/>
  <c r="AA1428" i="1"/>
  <c r="AA1429" i="1"/>
  <c r="AA1430" i="1"/>
  <c r="AA1431" i="1"/>
  <c r="AA1432" i="1"/>
  <c r="AA1434" i="1"/>
  <c r="AA1433" i="1"/>
  <c r="AA1435" i="1"/>
  <c r="AA1436" i="1"/>
  <c r="AA1437" i="1"/>
  <c r="AA1438" i="1"/>
  <c r="AA1439" i="1"/>
  <c r="AA1441" i="1"/>
  <c r="AA1440" i="1"/>
  <c r="AA1442" i="1"/>
  <c r="AA1443" i="1"/>
  <c r="AA1444" i="1"/>
  <c r="AA1445" i="1"/>
  <c r="AA1446" i="1"/>
  <c r="AA1447" i="1"/>
  <c r="AA1448" i="1"/>
  <c r="AA1451" i="1"/>
  <c r="AA1449" i="1"/>
  <c r="AA1450" i="1"/>
  <c r="AA1452" i="1"/>
  <c r="AA1453" i="1"/>
  <c r="AA1454" i="1"/>
  <c r="AA1455" i="1"/>
  <c r="AA1456" i="1"/>
  <c r="AA1457" i="1"/>
  <c r="AA1458" i="1"/>
  <c r="AA1459" i="1"/>
  <c r="AA1460" i="1"/>
  <c r="AA1462" i="1"/>
  <c r="AA1461" i="1"/>
  <c r="AA1463" i="1"/>
  <c r="AA1464" i="1"/>
  <c r="AA1465" i="1"/>
  <c r="AA1466" i="1"/>
  <c r="AA1467" i="1"/>
  <c r="AA1469" i="1"/>
  <c r="AA1468" i="1"/>
  <c r="AA1470" i="1"/>
  <c r="AA1471" i="1"/>
  <c r="AA1472" i="1"/>
  <c r="AA1473" i="1"/>
  <c r="AA1474" i="1"/>
  <c r="AA1476" i="1"/>
  <c r="AA1475" i="1"/>
  <c r="AA1478" i="1"/>
  <c r="AA1477" i="1"/>
  <c r="AA1479" i="1"/>
  <c r="AA1480" i="1"/>
  <c r="AA1481" i="1"/>
  <c r="AA1482" i="1"/>
  <c r="AA1484" i="1"/>
  <c r="AA1483" i="1"/>
  <c r="AA1485" i="1"/>
  <c r="AA1486" i="1"/>
  <c r="AA1487" i="1"/>
  <c r="AA1488" i="1"/>
  <c r="AA1489" i="1"/>
  <c r="AA1490" i="1"/>
  <c r="AA1491" i="1"/>
  <c r="AA1492" i="1"/>
  <c r="AA1494" i="1"/>
  <c r="AA1493" i="1"/>
  <c r="AA1495" i="1"/>
  <c r="AA1496" i="1"/>
  <c r="AA1498" i="1"/>
  <c r="AA1500" i="1"/>
  <c r="AA1497" i="1"/>
  <c r="AA1499" i="1"/>
  <c r="AA1501" i="1"/>
  <c r="AA1502" i="1"/>
  <c r="AA1503" i="1"/>
  <c r="AA1506" i="1"/>
  <c r="AA1504" i="1"/>
  <c r="AA1505" i="1"/>
  <c r="AA1507" i="1"/>
  <c r="AA1509" i="1"/>
  <c r="AA1508" i="1"/>
  <c r="AA1510" i="1"/>
  <c r="AA1511" i="1"/>
  <c r="AA1513" i="1"/>
  <c r="AA1512" i="1"/>
  <c r="AA1514" i="1"/>
  <c r="AA1515" i="1"/>
  <c r="AA1518" i="1"/>
  <c r="AA1516" i="1"/>
  <c r="AA1520" i="1"/>
  <c r="AA1517" i="1"/>
  <c r="AA1519" i="1"/>
  <c r="AA1521" i="1"/>
  <c r="AA1522" i="1"/>
  <c r="AA1523" i="1"/>
  <c r="AA1524" i="1"/>
  <c r="AA1525" i="1"/>
  <c r="AA1526" i="1"/>
  <c r="AA1527" i="1"/>
  <c r="AA1528" i="1"/>
  <c r="AA1530" i="1"/>
  <c r="AA1529" i="1"/>
  <c r="AA1532" i="1"/>
  <c r="AA1531" i="1"/>
  <c r="AA1534" i="1"/>
  <c r="AA1533" i="1"/>
  <c r="AA1535" i="1"/>
  <c r="AA1536" i="1"/>
  <c r="AA1539" i="1"/>
  <c r="AA1537" i="1"/>
  <c r="AA1538" i="1"/>
  <c r="AA1541" i="1"/>
  <c r="AA1540" i="1"/>
  <c r="AA1542" i="1"/>
  <c r="AA1543" i="1"/>
  <c r="AA1544" i="1"/>
  <c r="AA1545" i="1"/>
  <c r="AA1546" i="1"/>
  <c r="AA1547" i="1"/>
  <c r="AA1548" i="1"/>
  <c r="AA1549" i="1"/>
  <c r="AA1550" i="1"/>
  <c r="AA1551" i="1"/>
  <c r="AA1553" i="1"/>
  <c r="AA1552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4" i="1"/>
  <c r="AA1572" i="1"/>
  <c r="AA1573" i="1"/>
  <c r="AA1576" i="1"/>
  <c r="AA1575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7" i="1"/>
  <c r="AA1596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5" i="1"/>
  <c r="AA1634" i="1"/>
  <c r="AA1637" i="1"/>
  <c r="AA1636" i="1"/>
  <c r="AA1638" i="1"/>
  <c r="AA1640" i="1"/>
  <c r="AA1639" i="1"/>
  <c r="AA1642" i="1"/>
  <c r="AA1641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5" i="1"/>
  <c r="AA1664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6" i="1"/>
  <c r="AA1684" i="1"/>
  <c r="AA1685" i="1"/>
  <c r="AA1689" i="1"/>
  <c r="AA1687" i="1"/>
  <c r="AA1688" i="1"/>
  <c r="AA1691" i="1"/>
  <c r="AA1690" i="1"/>
  <c r="AA1692" i="1"/>
  <c r="AA1694" i="1"/>
  <c r="AA1693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2" i="1"/>
  <c r="AA1731" i="1"/>
  <c r="AA1734" i="1"/>
  <c r="AA1733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70" i="1"/>
  <c r="AA1769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7" i="1"/>
  <c r="AA1796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2" i="1"/>
  <c r="AA1811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41" i="1"/>
  <c r="AA1838" i="1"/>
  <c r="AA1839" i="1"/>
  <c r="AA1840" i="1"/>
  <c r="AA1844" i="1"/>
  <c r="AA1842" i="1"/>
  <c r="AA1843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61" i="1"/>
  <c r="AA1860" i="1"/>
  <c r="AA1859" i="1"/>
  <c r="AA1862" i="1"/>
  <c r="AA1863" i="1"/>
  <c r="AA1864" i="1"/>
  <c r="AA1866" i="1"/>
  <c r="AA1865" i="1"/>
  <c r="AA1867" i="1"/>
  <c r="AA1868" i="1"/>
  <c r="AA1870" i="1"/>
  <c r="AA1869" i="1"/>
  <c r="AA1873" i="1"/>
  <c r="AA1871" i="1"/>
  <c r="AA1872" i="1"/>
  <c r="AA1874" i="1"/>
  <c r="AA1875" i="1"/>
  <c r="AA1877" i="1"/>
  <c r="AA1876" i="1"/>
  <c r="AA1878" i="1"/>
  <c r="AA1879" i="1"/>
  <c r="AA1880" i="1"/>
  <c r="AA1883" i="1"/>
  <c r="AA1882" i="1"/>
  <c r="AA1881" i="1"/>
  <c r="AA1885" i="1"/>
  <c r="AA1884" i="1"/>
  <c r="AA1886" i="1"/>
  <c r="AA1887" i="1"/>
  <c r="AA1889" i="1"/>
  <c r="AA1888" i="1"/>
  <c r="AA1890" i="1"/>
  <c r="AA1891" i="1"/>
  <c r="AA1892" i="1"/>
  <c r="AA1894" i="1"/>
  <c r="AA1893" i="1"/>
  <c r="AA1896" i="1"/>
  <c r="AA1895" i="1"/>
  <c r="AA1897" i="1"/>
  <c r="AA1898" i="1"/>
  <c r="AA1899" i="1"/>
  <c r="AA1900" i="1"/>
  <c r="AA1901" i="1"/>
  <c r="AA1902" i="1"/>
  <c r="AA1903" i="1"/>
  <c r="AA1904" i="1"/>
  <c r="AA1905" i="1"/>
  <c r="AA1908" i="1"/>
  <c r="AA1907" i="1"/>
  <c r="AA1906" i="1"/>
  <c r="AA1909" i="1"/>
  <c r="AA1911" i="1"/>
  <c r="AA1910" i="1"/>
  <c r="AA1912" i="1"/>
  <c r="AA1914" i="1"/>
  <c r="AA1913" i="1"/>
  <c r="AA1915" i="1"/>
  <c r="AA1916" i="1"/>
  <c r="AA1917" i="1"/>
  <c r="AA1919" i="1"/>
  <c r="AA1918" i="1"/>
  <c r="AA1921" i="1"/>
  <c r="AA1920" i="1"/>
  <c r="AA1922" i="1"/>
  <c r="AA1923" i="1"/>
  <c r="AA1924" i="1"/>
  <c r="AA1928" i="1"/>
  <c r="AA1925" i="1"/>
  <c r="AA1926" i="1"/>
  <c r="AA1929" i="1"/>
  <c r="AA1927" i="1"/>
  <c r="AA1930" i="1"/>
  <c r="AA1931" i="1"/>
  <c r="AA1933" i="1"/>
  <c r="AA1932" i="1"/>
  <c r="AA1934" i="1"/>
  <c r="AA1935" i="1"/>
  <c r="AA1936" i="1"/>
  <c r="AA1938" i="1"/>
  <c r="AA1937" i="1"/>
  <c r="AA1942" i="1"/>
  <c r="AA1940" i="1"/>
  <c r="AA1939" i="1"/>
  <c r="AA1941" i="1"/>
  <c r="AA1943" i="1"/>
  <c r="AA1945" i="1"/>
  <c r="AA1944" i="1"/>
  <c r="AA1946" i="1"/>
  <c r="AA1947" i="1"/>
  <c r="AA1948" i="1"/>
  <c r="AA1949" i="1"/>
  <c r="AA1950" i="1"/>
  <c r="AA1951" i="1"/>
  <c r="AA1952" i="1"/>
  <c r="AA1953" i="1"/>
  <c r="AA1954" i="1"/>
  <c r="AA1955" i="1"/>
  <c r="AA1958" i="1"/>
  <c r="AA1956" i="1"/>
  <c r="AA1957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6" i="1"/>
  <c r="AA1995" i="1"/>
  <c r="AA1994" i="1"/>
  <c r="AA1997" i="1"/>
  <c r="AA1998" i="1"/>
  <c r="AA1999" i="1"/>
  <c r="AA2001" i="1"/>
  <c r="AA2000" i="1"/>
  <c r="AA2002" i="1"/>
  <c r="AA2003" i="1"/>
  <c r="AA2004" i="1"/>
  <c r="AA2005" i="1"/>
  <c r="AA2006" i="1"/>
  <c r="AA2007" i="1"/>
  <c r="AA2008" i="1"/>
  <c r="AA2011" i="1"/>
  <c r="AA2010" i="1"/>
  <c r="AA2009" i="1"/>
  <c r="AA2012" i="1"/>
  <c r="AA2015" i="1"/>
  <c r="AA2013" i="1"/>
  <c r="AA2014" i="1"/>
  <c r="AA2016" i="1"/>
  <c r="AA2018" i="1"/>
  <c r="AA2017" i="1"/>
  <c r="AA2019" i="1"/>
  <c r="AA2020" i="1"/>
  <c r="AA2022" i="1"/>
  <c r="AA2021" i="1"/>
  <c r="AA2025" i="1"/>
  <c r="AA2023" i="1"/>
  <c r="AA2024" i="1"/>
  <c r="AA2026" i="1"/>
  <c r="AA2028" i="1"/>
  <c r="AA2027" i="1"/>
  <c r="AA2029" i="1"/>
  <c r="AA2030" i="1"/>
  <c r="AA2031" i="1"/>
  <c r="AA2032" i="1"/>
  <c r="AA2033" i="1"/>
  <c r="AA2035" i="1"/>
  <c r="AA2034" i="1"/>
  <c r="AA2036" i="1"/>
  <c r="AA2041" i="1"/>
  <c r="AA2037" i="1"/>
  <c r="AA2039" i="1"/>
  <c r="AA2038" i="1"/>
  <c r="AA2040" i="1"/>
  <c r="AA2042" i="1"/>
  <c r="AA2043" i="1"/>
  <c r="AA2045" i="1"/>
  <c r="AA2044" i="1"/>
  <c r="AA2046" i="1"/>
  <c r="AA2047" i="1"/>
  <c r="AA2049" i="1"/>
  <c r="AA2048" i="1"/>
  <c r="AA2050" i="1"/>
  <c r="AA2051" i="1"/>
  <c r="AA2052" i="1"/>
  <c r="AA2053" i="1"/>
  <c r="AA2054" i="1"/>
  <c r="AA2057" i="1"/>
  <c r="AA2055" i="1"/>
  <c r="AA2056" i="1"/>
  <c r="AA2058" i="1"/>
  <c r="AA2059" i="1"/>
  <c r="AA2060" i="1"/>
  <c r="AA2063" i="1"/>
  <c r="AA2061" i="1"/>
  <c r="AA2062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8" i="1"/>
  <c r="AA2077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4" i="1"/>
  <c r="AA2092" i="1"/>
  <c r="AA2096" i="1"/>
  <c r="AA2093" i="1"/>
  <c r="AA2095" i="1"/>
  <c r="AA2097" i="1"/>
  <c r="AA2098" i="1"/>
  <c r="AA2100" i="1"/>
  <c r="AA2099" i="1"/>
  <c r="AA2101" i="1"/>
  <c r="AA2102" i="1"/>
  <c r="AA2103" i="1"/>
  <c r="AA2104" i="1"/>
  <c r="AA2105" i="1"/>
  <c r="AA2108" i="1"/>
  <c r="AA2106" i="1"/>
  <c r="AA2110" i="1"/>
  <c r="AA2107" i="1"/>
  <c r="AA2109" i="1"/>
  <c r="AA2111" i="1"/>
  <c r="AA2112" i="1"/>
  <c r="AA2113" i="1"/>
  <c r="AA2114" i="1"/>
  <c r="AA2115" i="1"/>
  <c r="AA2116" i="1"/>
  <c r="AA2118" i="1"/>
  <c r="AA2117" i="1"/>
  <c r="AA2122" i="1"/>
  <c r="AA2120" i="1"/>
  <c r="AA2119" i="1"/>
  <c r="AA2123" i="1"/>
  <c r="AA2121" i="1"/>
  <c r="AA2124" i="1"/>
  <c r="AA2125" i="1"/>
  <c r="AA2126" i="1"/>
  <c r="AA2127" i="1"/>
  <c r="AA2128" i="1"/>
  <c r="AA2129" i="1"/>
  <c r="AA2130" i="1"/>
  <c r="AA2133" i="1"/>
  <c r="AA2132" i="1"/>
  <c r="AA2131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7" i="1"/>
  <c r="AA2145" i="1"/>
  <c r="AA2149" i="1"/>
  <c r="AA2146" i="1"/>
  <c r="AA2148" i="1"/>
  <c r="AA2150" i="1"/>
  <c r="AA2151" i="1"/>
  <c r="AA2153" i="1"/>
  <c r="AA2152" i="1"/>
  <c r="AA2154" i="1"/>
  <c r="AA2155" i="1"/>
  <c r="AA2156" i="1"/>
  <c r="AA2158" i="1"/>
  <c r="AA2157" i="1"/>
  <c r="AA2159" i="1"/>
  <c r="AA2160" i="1"/>
  <c r="AA2161" i="1"/>
  <c r="AA2162" i="1"/>
  <c r="AA2163" i="1"/>
  <c r="AA2165" i="1"/>
  <c r="AA2164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7" i="1"/>
  <c r="AA2183" i="1"/>
  <c r="AA2185" i="1"/>
  <c r="AA2184" i="1"/>
  <c r="AA2189" i="1"/>
  <c r="AA2186" i="1"/>
  <c r="AA2188" i="1"/>
  <c r="AA2190" i="1"/>
  <c r="AA2191" i="1"/>
  <c r="AA2192" i="1"/>
  <c r="AA2193" i="1"/>
  <c r="AA2195" i="1"/>
  <c r="AA2194" i="1"/>
  <c r="AA2196" i="1"/>
  <c r="AA2197" i="1"/>
  <c r="AA2201" i="1"/>
  <c r="AA2199" i="1"/>
  <c r="AA2198" i="1"/>
  <c r="AA2202" i="1"/>
  <c r="AA2200" i="1"/>
  <c r="AA2203" i="1"/>
  <c r="AA2204" i="1"/>
  <c r="AA2206" i="1"/>
  <c r="AA2205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20" i="1"/>
  <c r="AA2219" i="1"/>
  <c r="AA2218" i="1"/>
  <c r="AA2221" i="1"/>
  <c r="AA2222" i="1"/>
  <c r="AA2223" i="1"/>
  <c r="AA2224" i="1"/>
  <c r="AA2225" i="1"/>
  <c r="AA2226" i="1"/>
  <c r="AA2227" i="1"/>
  <c r="AA2228" i="1"/>
  <c r="AA2231" i="1"/>
  <c r="AA2229" i="1"/>
  <c r="AA2233" i="1"/>
  <c r="AA2230" i="1"/>
  <c r="AA2232" i="1"/>
  <c r="AA2234" i="1"/>
  <c r="AA2235" i="1"/>
  <c r="AA2238" i="1"/>
  <c r="AA2236" i="1"/>
  <c r="AA2237" i="1"/>
  <c r="AA2240" i="1"/>
  <c r="AA2239" i="1"/>
  <c r="AA2242" i="1"/>
  <c r="AA2241" i="1"/>
  <c r="AA2243" i="1"/>
  <c r="AA2244" i="1"/>
  <c r="AA2247" i="1"/>
  <c r="AA2245" i="1"/>
  <c r="AA2249" i="1"/>
  <c r="AA2246" i="1"/>
  <c r="AA2248" i="1"/>
  <c r="AA2250" i="1"/>
  <c r="AA2251" i="1"/>
  <c r="AA2253" i="1"/>
  <c r="AA2252" i="1"/>
  <c r="AA2254" i="1"/>
  <c r="AA2255" i="1"/>
  <c r="AA2256" i="1"/>
  <c r="AA2259" i="1"/>
  <c r="AA2258" i="1"/>
  <c r="AA2257" i="1"/>
  <c r="AA2261" i="1"/>
  <c r="AA2260" i="1"/>
  <c r="AA2262" i="1"/>
  <c r="AA2263" i="1"/>
  <c r="AA2264" i="1"/>
  <c r="AA2265" i="1"/>
  <c r="AA2266" i="1"/>
  <c r="AA2267" i="1"/>
  <c r="AA2268" i="1"/>
  <c r="AA2269" i="1"/>
  <c r="AA2270" i="1"/>
  <c r="AA2271" i="1"/>
  <c r="AA2273" i="1"/>
  <c r="AA2274" i="1"/>
  <c r="AA2272" i="1"/>
  <c r="AA2275" i="1"/>
  <c r="AA2277" i="1"/>
  <c r="AA2276" i="1"/>
  <c r="AA2279" i="1"/>
  <c r="AA2278" i="1"/>
  <c r="AA2280" i="1"/>
  <c r="AA2281" i="1"/>
  <c r="AA2282" i="1"/>
  <c r="AA2284" i="1"/>
  <c r="AA2283" i="1"/>
  <c r="AA2287" i="1"/>
  <c r="AA2285" i="1"/>
  <c r="AA2286" i="1"/>
  <c r="AA2288" i="1"/>
  <c r="AA2289" i="1"/>
  <c r="AA2290" i="1"/>
  <c r="AA2291" i="1"/>
  <c r="AA2292" i="1"/>
  <c r="AA2293" i="1"/>
  <c r="AA2295" i="1"/>
  <c r="AA2294" i="1"/>
  <c r="AA2296" i="1"/>
  <c r="AA2297" i="1"/>
  <c r="AA2298" i="1"/>
  <c r="AA2299" i="1"/>
  <c r="AA2300" i="1"/>
  <c r="AA2301" i="1"/>
  <c r="AA2302" i="1"/>
  <c r="AA2303" i="1"/>
  <c r="AA2306" i="1"/>
  <c r="AA2304" i="1"/>
  <c r="AA2305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31" i="1"/>
  <c r="AA2329" i="1"/>
  <c r="AA2328" i="1"/>
  <c r="AA2332" i="1"/>
  <c r="AA2330" i="1"/>
  <c r="AA2334" i="1"/>
  <c r="AA2333" i="1"/>
  <c r="AA2335" i="1"/>
  <c r="AA2336" i="1"/>
  <c r="AA2337" i="1"/>
  <c r="AA2338" i="1"/>
  <c r="AA2339" i="1"/>
  <c r="AA2342" i="1"/>
  <c r="AA2341" i="1"/>
  <c r="AA2340" i="1"/>
  <c r="AA2345" i="1"/>
  <c r="AA2343" i="1"/>
  <c r="AA2344" i="1"/>
  <c r="AA2346" i="1"/>
  <c r="AA2348" i="1"/>
  <c r="AA2347" i="1"/>
  <c r="AA2349" i="1"/>
  <c r="AA2350" i="1"/>
  <c r="AA2351" i="1"/>
  <c r="AA2353" i="1"/>
  <c r="AA2352" i="1"/>
  <c r="AA2354" i="1"/>
  <c r="AA2355" i="1"/>
  <c r="AA2356" i="1"/>
  <c r="AA2357" i="1"/>
  <c r="AA2358" i="1"/>
  <c r="AA2359" i="1"/>
  <c r="AA2360" i="1"/>
  <c r="AA2363" i="1"/>
  <c r="AA2361" i="1"/>
  <c r="AA2365" i="1"/>
  <c r="AA2362" i="1"/>
  <c r="AA2364" i="1"/>
  <c r="AA2366" i="1"/>
  <c r="AA2367" i="1"/>
  <c r="AA2368" i="1"/>
  <c r="AA2369" i="1"/>
  <c r="AA2370" i="1"/>
  <c r="AA2371" i="1"/>
  <c r="AA2372" i="1"/>
  <c r="AA2376" i="1"/>
  <c r="AA2373" i="1"/>
  <c r="AA2377" i="1"/>
  <c r="AA2375" i="1"/>
  <c r="AA2374" i="1"/>
  <c r="AA2378" i="1"/>
  <c r="AA2380" i="1"/>
  <c r="AA2379" i="1"/>
  <c r="AA2381" i="1"/>
  <c r="AA2382" i="1"/>
  <c r="AA2383" i="1"/>
  <c r="AA2384" i="1"/>
  <c r="AA2385" i="1"/>
  <c r="AA2386" i="1"/>
  <c r="AA2387" i="1"/>
  <c r="AA2388" i="1"/>
  <c r="AA2391" i="1"/>
  <c r="AA2390" i="1"/>
  <c r="AA2389" i="1"/>
  <c r="AA2392" i="1"/>
  <c r="AA2393" i="1"/>
  <c r="AA2394" i="1"/>
  <c r="AA2396" i="1"/>
  <c r="AA2395" i="1"/>
  <c r="AA2397" i="1"/>
  <c r="AA2398" i="1"/>
  <c r="AA2399" i="1"/>
  <c r="AA2400" i="1"/>
  <c r="AA2401" i="1"/>
  <c r="AA2402" i="1"/>
  <c r="AA2403" i="1"/>
  <c r="AA2404" i="1"/>
  <c r="AA2405" i="1"/>
  <c r="AA2408" i="1"/>
  <c r="AA2407" i="1"/>
  <c r="AA2406" i="1"/>
  <c r="AA2409" i="1"/>
  <c r="AA2410" i="1"/>
  <c r="AA2411" i="1"/>
  <c r="AA2413" i="1"/>
  <c r="AA2412" i="1"/>
  <c r="AA2414" i="1"/>
  <c r="AA2415" i="1"/>
  <c r="AA2416" i="1"/>
  <c r="AA2419" i="1"/>
  <c r="AA2417" i="1"/>
  <c r="AA2421" i="1"/>
  <c r="AA2418" i="1"/>
  <c r="AA2420" i="1"/>
  <c r="AA2422" i="1"/>
  <c r="AA2423" i="1"/>
  <c r="AA2425" i="1"/>
  <c r="AA2424" i="1"/>
  <c r="AA2426" i="1"/>
  <c r="AA2427" i="1"/>
  <c r="AA2428" i="1"/>
  <c r="AA2429" i="1"/>
  <c r="AA2430" i="1"/>
  <c r="AA2435" i="1"/>
  <c r="AA2431" i="1"/>
  <c r="AA2432" i="1"/>
  <c r="AA2433" i="1"/>
  <c r="AA2434" i="1"/>
  <c r="AA2436" i="1"/>
  <c r="AA2437" i="1"/>
  <c r="AA2438" i="1"/>
  <c r="AA2439" i="1"/>
  <c r="AA2440" i="1"/>
  <c r="AA2443" i="1"/>
  <c r="AA2442" i="1"/>
  <c r="AA2441" i="1"/>
  <c r="AA2444" i="1"/>
  <c r="AA2445" i="1"/>
  <c r="AA2446" i="1"/>
  <c r="AA2448" i="1"/>
  <c r="AA2447" i="1"/>
  <c r="AA2449" i="1"/>
  <c r="AA2450" i="1"/>
  <c r="AA2454" i="1"/>
  <c r="AA2451" i="1"/>
  <c r="AA2452" i="1"/>
  <c r="AA2456" i="1"/>
  <c r="AA2453" i="1"/>
  <c r="AA2455" i="1"/>
  <c r="AA2457" i="1"/>
  <c r="AA2458" i="1"/>
  <c r="AA2459" i="1"/>
  <c r="AA2460" i="1"/>
  <c r="AA2461" i="1"/>
  <c r="AA2462" i="1"/>
  <c r="AA2465" i="1"/>
  <c r="AA2464" i="1"/>
  <c r="AA2463" i="1"/>
  <c r="AA2467" i="1"/>
  <c r="AA2466" i="1"/>
  <c r="AA2468" i="1"/>
  <c r="AA2469" i="1"/>
  <c r="AA2471" i="1"/>
  <c r="AA2470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5" i="1"/>
  <c r="AA2484" i="1"/>
  <c r="AA2483" i="1"/>
  <c r="AA2486" i="1"/>
  <c r="AA2487" i="1"/>
  <c r="AA2488" i="1"/>
  <c r="AA2490" i="1"/>
  <c r="AA2489" i="1"/>
  <c r="AA2491" i="1"/>
  <c r="AA2492" i="1"/>
  <c r="AA2493" i="1"/>
  <c r="AA2494" i="1"/>
  <c r="AA2495" i="1"/>
  <c r="AA2498" i="1"/>
  <c r="AA2497" i="1"/>
  <c r="AA2496" i="1"/>
  <c r="AA2499" i="1"/>
  <c r="AA2500" i="1"/>
  <c r="AA2501" i="1"/>
  <c r="AA2503" i="1"/>
  <c r="AA2502" i="1"/>
  <c r="AA2504" i="1"/>
  <c r="AA2505" i="1"/>
  <c r="AA2506" i="1"/>
  <c r="AA2509" i="1"/>
  <c r="AA2507" i="1"/>
  <c r="AA2511" i="1"/>
  <c r="AA2508" i="1"/>
  <c r="AA2510" i="1"/>
  <c r="AA2512" i="1"/>
  <c r="AA2513" i="1"/>
  <c r="AA2515" i="1"/>
  <c r="AA2514" i="1"/>
  <c r="AA2516" i="1"/>
  <c r="AA2517" i="1"/>
  <c r="AA2518" i="1"/>
  <c r="AA2521" i="1"/>
  <c r="AA2520" i="1"/>
  <c r="AA2519" i="1"/>
  <c r="AA2523" i="1"/>
  <c r="AA2522" i="1"/>
  <c r="AA2524" i="1"/>
  <c r="AA2525" i="1"/>
  <c r="AA2527" i="1"/>
  <c r="AA2526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43" i="1"/>
  <c r="AA2539" i="1"/>
  <c r="AA2540" i="1"/>
  <c r="AA2541" i="1"/>
  <c r="AA2542" i="1"/>
  <c r="AA2545" i="1"/>
  <c r="AA2544" i="1"/>
  <c r="AA2546" i="1"/>
  <c r="AA2547" i="1"/>
  <c r="AA2548" i="1"/>
  <c r="AA2549" i="1"/>
  <c r="AA2550" i="1"/>
  <c r="AA2552" i="1"/>
  <c r="AA2551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71" i="1"/>
  <c r="AA2567" i="1"/>
  <c r="AA2569" i="1"/>
  <c r="AA2568" i="1"/>
  <c r="AA2570" i="1"/>
  <c r="AA2572" i="1"/>
  <c r="AA2573" i="1"/>
  <c r="AA2575" i="1"/>
  <c r="AA2574" i="1"/>
  <c r="AA2576" i="1"/>
  <c r="AA2577" i="1"/>
  <c r="AA2578" i="1"/>
  <c r="AA2579" i="1"/>
  <c r="AA2580" i="1"/>
  <c r="AA2581" i="1"/>
  <c r="AA2582" i="1"/>
  <c r="AA2585" i="1"/>
  <c r="AA2583" i="1"/>
  <c r="AA2584" i="1"/>
  <c r="AA2587" i="1"/>
  <c r="AA2586" i="1"/>
  <c r="AA2588" i="1"/>
  <c r="AA2589" i="1"/>
  <c r="AA2590" i="1"/>
  <c r="AA2592" i="1"/>
  <c r="AA2591" i="1"/>
  <c r="AA2593" i="1"/>
  <c r="AA2594" i="1"/>
  <c r="AA2598" i="1"/>
  <c r="AA2596" i="1"/>
  <c r="AA2595" i="1"/>
  <c r="AA2597" i="1"/>
  <c r="AA2602" i="1"/>
  <c r="AA2599" i="1"/>
  <c r="AA2600" i="1"/>
  <c r="AA2601" i="1"/>
  <c r="AA2603" i="1"/>
  <c r="AA2604" i="1"/>
  <c r="AA2605" i="1"/>
  <c r="AA2606" i="1"/>
  <c r="AA2607" i="1"/>
  <c r="AA2608" i="1"/>
  <c r="AA2610" i="1"/>
  <c r="AA2609" i="1"/>
  <c r="AA2611" i="1"/>
  <c r="AA2612" i="1"/>
  <c r="AA2613" i="1"/>
  <c r="AA2615" i="1"/>
  <c r="AA2614" i="1"/>
  <c r="AA2616" i="1"/>
  <c r="AA2618" i="1"/>
  <c r="AA2617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2" i="1"/>
  <c r="AA2681" i="1"/>
  <c r="AA2685" i="1"/>
  <c r="AA2683" i="1"/>
  <c r="AA2684" i="1"/>
  <c r="AA2687" i="1"/>
  <c r="AA2686" i="1"/>
  <c r="AA2689" i="1"/>
  <c r="AA2688" i="1"/>
  <c r="AA2690" i="1"/>
  <c r="AA2691" i="1"/>
  <c r="AA2692" i="1"/>
  <c r="AA2693" i="1"/>
  <c r="AA2694" i="1"/>
  <c r="AA2695" i="1"/>
  <c r="AA2697" i="1"/>
  <c r="AA2696" i="1"/>
  <c r="AA2698" i="1"/>
  <c r="AA2701" i="1"/>
  <c r="AA2700" i="1"/>
  <c r="AA2699" i="1"/>
  <c r="AA2702" i="1"/>
  <c r="AA2704" i="1"/>
  <c r="AA2703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2" i="1"/>
  <c r="AA2721" i="1"/>
  <c r="AA2720" i="1"/>
  <c r="AA2724" i="1"/>
  <c r="AA2723" i="1"/>
  <c r="AA2725" i="1"/>
  <c r="AA2726" i="1"/>
  <c r="AA2728" i="1"/>
  <c r="AA2727" i="1"/>
  <c r="AA2729" i="1"/>
  <c r="AA2730" i="1"/>
  <c r="AA2731" i="1"/>
  <c r="AA2732" i="1"/>
  <c r="AA2733" i="1"/>
  <c r="AA2734" i="1"/>
  <c r="AA2735" i="1"/>
  <c r="AA2736" i="1"/>
  <c r="AA2739" i="1"/>
  <c r="AA2737" i="1"/>
  <c r="AA2738" i="1"/>
  <c r="AA2740" i="1"/>
  <c r="AA2741" i="1"/>
  <c r="AA2742" i="1"/>
  <c r="AA2743" i="1"/>
  <c r="AA2744" i="1"/>
  <c r="AA2745" i="1"/>
  <c r="AA2746" i="1"/>
  <c r="AA2747" i="1"/>
  <c r="AA2748" i="1"/>
  <c r="AA2750" i="1"/>
  <c r="AA2749" i="1"/>
  <c r="AA2751" i="1"/>
  <c r="AA2752" i="1"/>
  <c r="AA2753" i="1"/>
  <c r="AA2755" i="1"/>
  <c r="AA2754" i="1"/>
  <c r="AA2756" i="1"/>
  <c r="AA2757" i="1"/>
  <c r="AA2758" i="1"/>
  <c r="AA2759" i="1"/>
  <c r="AA2761" i="1"/>
  <c r="AA2760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6" i="1"/>
  <c r="AA2775" i="1"/>
  <c r="AA2777" i="1"/>
  <c r="AA2778" i="1"/>
  <c r="AA2779" i="1"/>
  <c r="AA2780" i="1"/>
  <c r="AA2782" i="1"/>
  <c r="AA2781" i="1"/>
  <c r="AA2783" i="1"/>
  <c r="AA2784" i="1"/>
  <c r="AA2785" i="1"/>
  <c r="AA2786" i="1"/>
  <c r="AA2787" i="1"/>
  <c r="AA2788" i="1"/>
  <c r="AA2789" i="1"/>
  <c r="AA2790" i="1"/>
  <c r="AA2791" i="1"/>
  <c r="AA2792" i="1"/>
  <c r="AA2795" i="1"/>
  <c r="AA2794" i="1"/>
  <c r="AA2793" i="1"/>
  <c r="AA2796" i="1"/>
  <c r="AA2797" i="1"/>
  <c r="AA2798" i="1"/>
  <c r="AA2800" i="1"/>
  <c r="AA2799" i="1"/>
  <c r="AA2801" i="1"/>
  <c r="AA2802" i="1"/>
  <c r="AA2803" i="1"/>
  <c r="AA2804" i="1"/>
  <c r="AA2806" i="1"/>
  <c r="AA2805" i="1"/>
  <c r="AA2807" i="1"/>
  <c r="AA2808" i="1"/>
  <c r="AA2809" i="1"/>
  <c r="AA2810" i="1"/>
  <c r="AA2812" i="1"/>
  <c r="AA2811" i="1"/>
  <c r="AA2814" i="1"/>
  <c r="AA2813" i="1"/>
  <c r="AA2815" i="1"/>
  <c r="AA2816" i="1"/>
  <c r="AA2817" i="1"/>
  <c r="AA2820" i="1"/>
  <c r="AA2819" i="1"/>
  <c r="AA2818" i="1"/>
  <c r="AA2821" i="1"/>
  <c r="AA2822" i="1"/>
  <c r="AA2823" i="1"/>
  <c r="AA2825" i="1"/>
  <c r="AA2824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40" i="1"/>
  <c r="AA2839" i="1"/>
  <c r="AA2838" i="1"/>
  <c r="AA2841" i="1"/>
  <c r="AA2842" i="1"/>
  <c r="AA2843" i="1"/>
  <c r="AA2844" i="1"/>
  <c r="AA2846" i="1"/>
  <c r="AA2845" i="1"/>
  <c r="AA2847" i="1"/>
  <c r="AA2848" i="1"/>
  <c r="AA2849" i="1"/>
  <c r="AA2850" i="1"/>
  <c r="AA2851" i="1"/>
  <c r="AA2852" i="1"/>
  <c r="AA2853" i="1"/>
  <c r="AA2854" i="1"/>
  <c r="AA2855" i="1"/>
  <c r="AA2858" i="1"/>
  <c r="AA2856" i="1"/>
  <c r="AA2860" i="1"/>
  <c r="AA2857" i="1"/>
  <c r="AA2859" i="1"/>
  <c r="AA2861" i="1"/>
  <c r="AA2862" i="1"/>
  <c r="AA2863" i="1"/>
  <c r="AA2864" i="1"/>
  <c r="AA2865" i="1"/>
  <c r="AA2866" i="1"/>
  <c r="AA2867" i="1"/>
  <c r="AA2868" i="1"/>
  <c r="AA2869" i="1"/>
  <c r="AA2870" i="1"/>
  <c r="AA2873" i="1"/>
  <c r="AA2871" i="1"/>
  <c r="AA2872" i="1"/>
  <c r="AA2875" i="1"/>
  <c r="AA2874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90" i="1"/>
  <c r="AA2891" i="1"/>
  <c r="AA2889" i="1"/>
  <c r="AA2893" i="1"/>
  <c r="AA2892" i="1"/>
  <c r="AA2894" i="1"/>
  <c r="AA2896" i="1"/>
  <c r="AA2895" i="1"/>
  <c r="AA2897" i="1"/>
  <c r="AA2899" i="1"/>
  <c r="AA2901" i="1"/>
  <c r="AA2898" i="1"/>
  <c r="AA2900" i="1"/>
  <c r="AA2903" i="1"/>
  <c r="AA2902" i="1"/>
  <c r="AA2904" i="1"/>
  <c r="AA2906" i="1"/>
  <c r="AA2905" i="1"/>
  <c r="AA2907" i="1"/>
  <c r="AA2911" i="1"/>
  <c r="AA2910" i="1"/>
  <c r="AA2909" i="1"/>
  <c r="AA2908" i="1"/>
  <c r="AA2912" i="1"/>
  <c r="AA2913" i="1"/>
  <c r="AA2914" i="1"/>
  <c r="AA2915" i="1"/>
  <c r="AA2917" i="1"/>
  <c r="AA2916" i="1"/>
  <c r="AA2918" i="1"/>
  <c r="AA2919" i="1"/>
  <c r="AA2920" i="1"/>
  <c r="AA2921" i="1"/>
  <c r="AA2923" i="1"/>
  <c r="AA2922" i="1"/>
  <c r="AA2924" i="1"/>
  <c r="AA2926" i="1"/>
  <c r="AA2925" i="1"/>
  <c r="AA2928" i="1"/>
  <c r="AA2927" i="1"/>
  <c r="AA2930" i="1"/>
  <c r="AA2929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5" i="1"/>
  <c r="AA2943" i="1"/>
  <c r="AA2944" i="1"/>
  <c r="AA2946" i="1"/>
  <c r="AA2947" i="1"/>
  <c r="AA2948" i="1"/>
  <c r="AA2949" i="1"/>
  <c r="AA2951" i="1"/>
  <c r="AA2950" i="1"/>
  <c r="AA2952" i="1"/>
  <c r="AA2953" i="1"/>
  <c r="AA2954" i="1"/>
  <c r="AA2956" i="1"/>
  <c r="AA2955" i="1"/>
  <c r="AA2957" i="1"/>
  <c r="AA2958" i="1"/>
  <c r="AA2960" i="1"/>
  <c r="AA2959" i="1"/>
  <c r="AA2961" i="1"/>
  <c r="AA2963" i="1"/>
  <c r="AA2962" i="1"/>
  <c r="AA2964" i="1"/>
  <c r="AA2965" i="1"/>
  <c r="AA2966" i="1"/>
  <c r="AA2967" i="1"/>
  <c r="AA2968" i="1"/>
  <c r="AA2971" i="1"/>
  <c r="AA2972" i="1"/>
  <c r="AA2970" i="1"/>
  <c r="AA2969" i="1"/>
  <c r="AA2973" i="1"/>
  <c r="AA2976" i="1"/>
  <c r="AA2974" i="1"/>
  <c r="AA2975" i="1"/>
  <c r="AA2977" i="1"/>
  <c r="AA2979" i="1"/>
  <c r="AA2978" i="1"/>
  <c r="AA2980" i="1"/>
  <c r="AA2983" i="1"/>
  <c r="AA2981" i="1"/>
  <c r="AA2985" i="1"/>
  <c r="AA2984" i="1"/>
  <c r="AA2982" i="1"/>
  <c r="AA2986" i="1"/>
  <c r="AA2987" i="1"/>
  <c r="AA2988" i="1"/>
  <c r="AA2989" i="1"/>
  <c r="AA2990" i="1"/>
  <c r="AA2991" i="1"/>
  <c r="AA2992" i="1"/>
  <c r="AA2993" i="1"/>
  <c r="AA2995" i="1"/>
  <c r="AA2994" i="1"/>
  <c r="AA2996" i="1"/>
  <c r="AA2997" i="1"/>
  <c r="AA2999" i="1"/>
  <c r="AA2998" i="1"/>
  <c r="AA3000" i="1"/>
  <c r="AA3001" i="1"/>
  <c r="AA3002" i="1"/>
  <c r="AA3003" i="1"/>
  <c r="AA3005" i="1"/>
  <c r="AA3004" i="1"/>
  <c r="AA3007" i="1"/>
  <c r="AA3006" i="1"/>
  <c r="AA3008" i="1"/>
  <c r="AA3009" i="1"/>
  <c r="AA3011" i="1"/>
  <c r="AA3010" i="1"/>
  <c r="AA3012" i="1"/>
  <c r="AA3013" i="1"/>
  <c r="AA3014" i="1"/>
  <c r="AA3016" i="1"/>
  <c r="AA3017" i="1"/>
  <c r="AA3015" i="1"/>
  <c r="AA3018" i="1"/>
  <c r="AA3019" i="1"/>
  <c r="AA3020" i="1"/>
  <c r="AA3021" i="1"/>
  <c r="AA3024" i="1"/>
  <c r="AA3022" i="1"/>
  <c r="AA3023" i="1"/>
  <c r="AA3026" i="1"/>
  <c r="AA3025" i="1"/>
  <c r="AA3027" i="1"/>
  <c r="AA3028" i="1"/>
  <c r="AA3029" i="1"/>
  <c r="AA3030" i="1"/>
  <c r="AA3032" i="1"/>
  <c r="AA3031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5" i="1"/>
  <c r="AA3044" i="1"/>
  <c r="AA3046" i="1"/>
  <c r="AA3047" i="1"/>
  <c r="AA3048" i="1"/>
  <c r="AA3049" i="1"/>
  <c r="AA3050" i="1"/>
  <c r="AA3052" i="1"/>
  <c r="AA3051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5" i="1"/>
  <c r="AA3074" i="1"/>
  <c r="AA3076" i="1"/>
  <c r="AA3077" i="1"/>
  <c r="AA3078" i="1"/>
  <c r="AA3079" i="1"/>
  <c r="AA3080" i="1"/>
  <c r="AA3081" i="1"/>
  <c r="AA3082" i="1"/>
  <c r="AA3084" i="1"/>
  <c r="AA3083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20" i="1"/>
  <c r="AA3119" i="1"/>
  <c r="AA3121" i="1"/>
  <c r="AA3123" i="1"/>
  <c r="AA3122" i="1"/>
  <c r="AA3124" i="1"/>
  <c r="AA3125" i="1"/>
  <c r="AA3127" i="1"/>
  <c r="AA3126" i="1"/>
  <c r="AA3129" i="1"/>
  <c r="AA3128" i="1"/>
  <c r="AA3131" i="1"/>
  <c r="AA3130" i="1"/>
  <c r="AA3132" i="1"/>
  <c r="AA3133" i="1"/>
  <c r="AA3134" i="1"/>
  <c r="AA3136" i="1"/>
  <c r="AA3135" i="1"/>
  <c r="AA3139" i="1"/>
  <c r="AA3137" i="1"/>
  <c r="AA3138" i="1"/>
  <c r="AA3141" i="1"/>
  <c r="AA3140" i="1"/>
  <c r="AA3142" i="1"/>
  <c r="AA3143" i="1"/>
  <c r="AA3144" i="1"/>
  <c r="AA3145" i="1"/>
  <c r="AA3146" i="1"/>
  <c r="AA3147" i="1"/>
  <c r="AA3148" i="1"/>
  <c r="AA3149" i="1"/>
  <c r="AA3151" i="1"/>
  <c r="AA3150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2" i="1"/>
  <c r="AA3181" i="1"/>
  <c r="AA3183" i="1"/>
  <c r="AA3184" i="1"/>
  <c r="AA3185" i="1"/>
  <c r="AA3186" i="1"/>
  <c r="AA3187" i="1"/>
  <c r="AA3188" i="1"/>
  <c r="AA3189" i="1"/>
  <c r="AA3190" i="1"/>
  <c r="AA3191" i="1"/>
  <c r="AA3193" i="1"/>
  <c r="AA3192" i="1"/>
  <c r="AA3194" i="1"/>
  <c r="AA3195" i="1"/>
  <c r="AA3196" i="1"/>
  <c r="AA3197" i="1"/>
  <c r="AA3198" i="1"/>
  <c r="AA3199" i="1"/>
  <c r="AA3200" i="1"/>
  <c r="AA3201" i="1"/>
  <c r="AA3202" i="1"/>
  <c r="AA3204" i="1"/>
  <c r="AA3203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5" i="1"/>
  <c r="AA3234" i="1"/>
  <c r="AA3236" i="1"/>
  <c r="AA3237" i="1"/>
  <c r="AA3238" i="1"/>
  <c r="AA3240" i="1"/>
  <c r="AA3239" i="1"/>
  <c r="AA3242" i="1"/>
  <c r="AA3241" i="1"/>
  <c r="AA3244" i="1"/>
  <c r="AA3243" i="1"/>
  <c r="AA3245" i="1"/>
  <c r="AA3246" i="1"/>
  <c r="AA3247" i="1"/>
  <c r="AA3250" i="1"/>
  <c r="AA3249" i="1"/>
  <c r="AA3248" i="1"/>
  <c r="AA3252" i="1"/>
  <c r="AA3251" i="1"/>
  <c r="AA3253" i="1"/>
  <c r="AA3255" i="1"/>
  <c r="AA3254" i="1"/>
  <c r="AA3256" i="1"/>
  <c r="AA3257" i="1"/>
  <c r="AA3258" i="1"/>
  <c r="AA3259" i="1"/>
  <c r="AA3263" i="1"/>
  <c r="AA3261" i="1"/>
  <c r="AA3260" i="1"/>
  <c r="AA3264" i="1"/>
  <c r="AA3262" i="1"/>
  <c r="AA3265" i="1"/>
  <c r="AA3266" i="1"/>
  <c r="AA3267" i="1"/>
  <c r="AA3268" i="1"/>
  <c r="AA3269" i="1"/>
  <c r="AA3270" i="1"/>
  <c r="AA3272" i="1"/>
  <c r="AA3271" i="1"/>
  <c r="AA3273" i="1"/>
  <c r="AA3274" i="1"/>
  <c r="AA3278" i="1"/>
  <c r="AA3276" i="1"/>
  <c r="AA3275" i="1"/>
  <c r="AA3279" i="1"/>
  <c r="AA3277" i="1"/>
  <c r="AA3280" i="1"/>
  <c r="AA3282" i="1"/>
  <c r="AA3281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8" i="1"/>
  <c r="AA3324" i="1"/>
  <c r="AA3326" i="1"/>
  <c r="AA3325" i="1"/>
  <c r="AA3327" i="1"/>
  <c r="AA3330" i="1"/>
  <c r="AA3329" i="1"/>
  <c r="AA3332" i="1"/>
  <c r="AA3331" i="1"/>
  <c r="AA3333" i="1"/>
  <c r="AA3334" i="1"/>
  <c r="AA3335" i="1"/>
  <c r="AA3336" i="1"/>
  <c r="AA3337" i="1"/>
  <c r="AA3338" i="1"/>
  <c r="AA3342" i="1"/>
  <c r="AA3340" i="1"/>
  <c r="AA3339" i="1"/>
  <c r="AA3341" i="1"/>
  <c r="AA3343" i="1"/>
  <c r="AA3344" i="1"/>
  <c r="AA3345" i="1"/>
  <c r="AA3346" i="1"/>
  <c r="AA3347" i="1"/>
  <c r="AA3348" i="1"/>
  <c r="AA3349" i="1"/>
  <c r="AA3352" i="1"/>
  <c r="AA3350" i="1"/>
  <c r="AA3351" i="1"/>
  <c r="AA3354" i="1"/>
  <c r="AA3355" i="1"/>
  <c r="AA3353" i="1"/>
  <c r="AA3356" i="1"/>
  <c r="AA3357" i="1"/>
  <c r="AA3358" i="1"/>
  <c r="AA3359" i="1"/>
  <c r="AA3360" i="1"/>
  <c r="AA3361" i="1"/>
  <c r="AA3362" i="1"/>
  <c r="AA3363" i="1"/>
  <c r="AA3364" i="1"/>
  <c r="AA3367" i="1"/>
  <c r="AA3366" i="1"/>
  <c r="AA3365" i="1"/>
  <c r="AA3368" i="1"/>
  <c r="AA3369" i="1"/>
  <c r="AA3370" i="1"/>
  <c r="AA3372" i="1"/>
  <c r="AA3371" i="1"/>
  <c r="AA3374" i="1"/>
  <c r="AA3373" i="1"/>
  <c r="AA3375" i="1"/>
  <c r="AA3376" i="1"/>
  <c r="AA3378" i="1"/>
  <c r="AA3379" i="1"/>
  <c r="AA3377" i="1"/>
  <c r="AA3380" i="1"/>
  <c r="AA3382" i="1"/>
  <c r="AA3381" i="1"/>
  <c r="AA3383" i="1"/>
  <c r="AA3385" i="1"/>
  <c r="AA3384" i="1"/>
  <c r="AA3386" i="1"/>
  <c r="AA3387" i="1"/>
  <c r="AA3388" i="1"/>
  <c r="AA3389" i="1"/>
  <c r="AA3390" i="1"/>
  <c r="AA3391" i="1"/>
  <c r="AA3392" i="1"/>
  <c r="AA3401" i="1"/>
  <c r="AA3399" i="1"/>
  <c r="AA3393" i="1"/>
  <c r="Y3400" i="1"/>
  <c r="Y3402" i="1"/>
  <c r="Z3402" i="1"/>
  <c r="Y3394" i="1"/>
  <c r="Z2789" i="1"/>
  <c r="Z2790" i="1"/>
  <c r="Y2786" i="1"/>
  <c r="Y2787" i="1"/>
  <c r="AB2787" i="1" s="1"/>
  <c r="Z2786" i="1"/>
  <c r="Y2790" i="1"/>
  <c r="AB2790" i="1" s="1"/>
  <c r="Z2788" i="1"/>
  <c r="Y2789" i="1"/>
  <c r="AB2789" i="1" s="1"/>
  <c r="Z2787" i="1"/>
  <c r="Y2791" i="1"/>
  <c r="Y2788" i="1"/>
  <c r="Z2791" i="1"/>
  <c r="Y2792" i="1"/>
  <c r="AB2792" i="1" s="1"/>
  <c r="Y2795" i="1"/>
  <c r="Z2792" i="1"/>
  <c r="Z2793" i="1"/>
  <c r="Y2793" i="1"/>
  <c r="AB2793" i="1" s="1"/>
  <c r="Z2796" i="1"/>
  <c r="Y2794" i="1"/>
  <c r="Z2794" i="1"/>
  <c r="Y2796" i="1"/>
  <c r="AB2796" i="1" s="1"/>
  <c r="Z2795" i="1"/>
  <c r="Z2798" i="1"/>
  <c r="Z2799" i="1"/>
  <c r="Z2797" i="1"/>
  <c r="Y2797" i="1"/>
  <c r="Y2798" i="1"/>
  <c r="Z2800" i="1"/>
  <c r="Y2799" i="1"/>
  <c r="AB2799" i="1" s="1"/>
  <c r="Y2800" i="1"/>
  <c r="Y2801" i="1"/>
  <c r="AB2801" i="1" s="1"/>
  <c r="Z2801" i="1"/>
  <c r="Y2802" i="1"/>
  <c r="AB2802" i="1" s="1"/>
  <c r="Z2802" i="1"/>
  <c r="Z2804" i="1"/>
  <c r="Y2804" i="1"/>
  <c r="AB2804" i="1" s="1"/>
  <c r="Z2803" i="1"/>
  <c r="Y2803" i="1"/>
  <c r="Z2806" i="1"/>
  <c r="Z2807" i="1"/>
  <c r="Y2805" i="1"/>
  <c r="Z2808" i="1"/>
  <c r="Y2806" i="1"/>
  <c r="Y2807" i="1"/>
  <c r="AB2807" i="1" s="1"/>
  <c r="Z2805" i="1"/>
  <c r="Y2810" i="1"/>
  <c r="AB2810" i="1" s="1"/>
  <c r="Y2808" i="1"/>
  <c r="AB2808" i="1" s="1"/>
  <c r="Z2810" i="1"/>
  <c r="Z2809" i="1"/>
  <c r="Y2809" i="1"/>
  <c r="Y2811" i="1"/>
  <c r="Z2811" i="1"/>
  <c r="Z2812" i="1"/>
  <c r="Y2814" i="1"/>
  <c r="Y2813" i="1"/>
  <c r="Y2812" i="1"/>
  <c r="Y2816" i="1"/>
  <c r="Z2817" i="1"/>
  <c r="Z2814" i="1"/>
  <c r="Z2813" i="1"/>
  <c r="Y2815" i="1"/>
  <c r="AB2815" i="1" s="1"/>
  <c r="Z2816" i="1"/>
  <c r="Z2815" i="1"/>
  <c r="Y2817" i="1"/>
  <c r="AB2817" i="1" s="1"/>
  <c r="Y2819" i="1"/>
  <c r="AB2819" i="1" s="1"/>
  <c r="Z2819" i="1"/>
  <c r="Y2818" i="1"/>
  <c r="Y2822" i="1"/>
  <c r="AB2822" i="1" s="1"/>
  <c r="Z2820" i="1"/>
  <c r="Y2820" i="1"/>
  <c r="Z2818" i="1"/>
  <c r="Y2821" i="1"/>
  <c r="Z2822" i="1"/>
  <c r="Y2823" i="1"/>
  <c r="Z2821" i="1"/>
  <c r="Z2825" i="1"/>
  <c r="Z2823" i="1"/>
  <c r="Z2824" i="1"/>
  <c r="Y2825" i="1"/>
  <c r="Y2824" i="1"/>
  <c r="Y2826" i="1"/>
  <c r="Z2827" i="1"/>
  <c r="Z2826" i="1"/>
  <c r="Y2828" i="1"/>
  <c r="AB2828" i="1" s="1"/>
  <c r="Z2828" i="1"/>
  <c r="Y2827" i="1"/>
  <c r="AB2827" i="1" s="1"/>
  <c r="Y2829" i="1"/>
  <c r="AB2829" i="1" s="1"/>
  <c r="Z2829" i="1"/>
  <c r="Y2830" i="1"/>
  <c r="Y2831" i="1"/>
  <c r="Z2830" i="1"/>
  <c r="Z2831" i="1"/>
  <c r="Z2833" i="1"/>
  <c r="Y2833" i="1"/>
  <c r="Y2832" i="1"/>
  <c r="AB2832" i="1" s="1"/>
  <c r="Z2832" i="1"/>
  <c r="Z2836" i="1"/>
  <c r="Z2834" i="1"/>
  <c r="Z2835" i="1"/>
  <c r="Y2834" i="1"/>
  <c r="AB2834" i="1" s="1"/>
  <c r="Y2835" i="1"/>
  <c r="AB2835" i="1" s="1"/>
  <c r="Y2837" i="1"/>
  <c r="AB2837" i="1" s="1"/>
  <c r="Y2836" i="1"/>
  <c r="AB2836" i="1" s="1"/>
  <c r="Z2837" i="1"/>
  <c r="Z2839" i="1"/>
  <c r="Z2838" i="1"/>
  <c r="Y2838" i="1"/>
  <c r="AB2838" i="1" s="1"/>
  <c r="Y2839" i="1"/>
  <c r="AB2839" i="1" s="1"/>
  <c r="Z2840" i="1"/>
  <c r="Y2841" i="1"/>
  <c r="Y2840" i="1"/>
  <c r="Y2843" i="1"/>
  <c r="Y2842" i="1"/>
  <c r="Z2842" i="1"/>
  <c r="Z2841" i="1"/>
  <c r="Z2844" i="1"/>
  <c r="Z2843" i="1"/>
  <c r="Y2844" i="1"/>
  <c r="Y2845" i="1"/>
  <c r="AB2845" i="1" s="1"/>
  <c r="Z2845" i="1"/>
  <c r="Z2846" i="1"/>
  <c r="Y2846" i="1"/>
  <c r="AB2846" i="1" s="1"/>
  <c r="Y2847" i="1"/>
  <c r="Z2847" i="1"/>
  <c r="Z2848" i="1"/>
  <c r="Z2849" i="1"/>
  <c r="Z2851" i="1"/>
  <c r="Y2850" i="1"/>
  <c r="Y2851" i="1"/>
  <c r="Y2848" i="1"/>
  <c r="Y2849" i="1"/>
  <c r="AB2849" i="1" s="1"/>
  <c r="Z2850" i="1"/>
  <c r="Y2852" i="1"/>
  <c r="AB2852" i="1" s="1"/>
  <c r="Z2854" i="1"/>
  <c r="Z2855" i="1"/>
  <c r="Z2852" i="1"/>
  <c r="Y2854" i="1"/>
  <c r="Y2853" i="1"/>
  <c r="Y2855" i="1"/>
  <c r="Z2853" i="1"/>
  <c r="Y2857" i="1"/>
  <c r="AB2857" i="1" s="1"/>
  <c r="Y2858" i="1"/>
  <c r="AB2858" i="1" s="1"/>
  <c r="Y2856" i="1"/>
  <c r="AB2856" i="1" s="1"/>
  <c r="Z2858" i="1"/>
  <c r="Z2856" i="1"/>
  <c r="Z2857" i="1"/>
  <c r="Y2859" i="1"/>
  <c r="AB2859" i="1" s="1"/>
  <c r="Z2861" i="1"/>
  <c r="Z2860" i="1"/>
  <c r="Z2859" i="1"/>
  <c r="Y2861" i="1"/>
  <c r="Y2860" i="1"/>
  <c r="Z2862" i="1"/>
  <c r="Y2862" i="1"/>
  <c r="AB2862" i="1" s="1"/>
  <c r="Y2863" i="1"/>
  <c r="Z2864" i="1"/>
  <c r="Y2864" i="1"/>
  <c r="Y2865" i="1"/>
  <c r="AB2865" i="1" s="1"/>
  <c r="Z2863" i="1"/>
  <c r="Y2867" i="1"/>
  <c r="Z2867" i="1"/>
  <c r="Z2865" i="1"/>
  <c r="Y2866" i="1"/>
  <c r="Z2866" i="1"/>
  <c r="Y2871" i="1"/>
  <c r="Y2869" i="1"/>
  <c r="AB2869" i="1" s="1"/>
  <c r="Y2868" i="1"/>
  <c r="AB2868" i="1" s="1"/>
  <c r="Z2868" i="1"/>
  <c r="Z2869" i="1"/>
  <c r="Y2870" i="1"/>
  <c r="Z2870" i="1"/>
  <c r="Z2873" i="1"/>
  <c r="Z2871" i="1"/>
  <c r="Z2872" i="1"/>
  <c r="Y2874" i="1"/>
  <c r="Y2872" i="1"/>
  <c r="Y2873" i="1"/>
  <c r="Y2876" i="1"/>
  <c r="Z2876" i="1"/>
  <c r="Z2874" i="1"/>
  <c r="Y2875" i="1"/>
  <c r="AB2875" i="1" s="1"/>
  <c r="Z2875" i="1"/>
  <c r="Z2877" i="1"/>
  <c r="Y2877" i="1"/>
  <c r="Z2878" i="1"/>
  <c r="Y2878" i="1"/>
  <c r="AB2878" i="1" s="1"/>
  <c r="Z2879" i="1"/>
  <c r="Z2880" i="1"/>
  <c r="Y2879" i="1"/>
  <c r="AB2879" i="1" s="1"/>
  <c r="Y2880" i="1"/>
  <c r="Y2882" i="1"/>
  <c r="AB2882" i="1" s="1"/>
  <c r="Z2881" i="1"/>
  <c r="Z2884" i="1"/>
  <c r="Y2881" i="1"/>
  <c r="AB2881" i="1" s="1"/>
  <c r="Z2882" i="1"/>
  <c r="Y2884" i="1"/>
  <c r="AB2884" i="1" s="1"/>
  <c r="Z2883" i="1"/>
  <c r="Y2883" i="1"/>
  <c r="Z2885" i="1"/>
  <c r="Z2886" i="1"/>
  <c r="Y2886" i="1"/>
  <c r="AB2886" i="1" s="1"/>
  <c r="Y2885" i="1"/>
  <c r="Y2887" i="1"/>
  <c r="Y2888" i="1"/>
  <c r="AB2888" i="1" s="1"/>
  <c r="Z2887" i="1"/>
  <c r="Z2888" i="1"/>
  <c r="Z2889" i="1"/>
  <c r="Y2889" i="1"/>
  <c r="Y2890" i="1"/>
  <c r="Z2890" i="1"/>
  <c r="Z2892" i="1"/>
  <c r="Y2892" i="1"/>
  <c r="AB2892" i="1" s="1"/>
  <c r="Y2891" i="1"/>
  <c r="AB2891" i="1" s="1"/>
  <c r="Z2891" i="1"/>
  <c r="Z2894" i="1"/>
  <c r="Y2894" i="1"/>
  <c r="Z2893" i="1"/>
  <c r="Y2893" i="1"/>
  <c r="AB2893" i="1" s="1"/>
  <c r="Y2896" i="1"/>
  <c r="AB2896" i="1" s="1"/>
  <c r="Z2895" i="1"/>
  <c r="Y2895" i="1"/>
  <c r="Z2898" i="1"/>
  <c r="Z2897" i="1"/>
  <c r="Z2896" i="1"/>
  <c r="Y2897" i="1"/>
  <c r="Y2898" i="1"/>
  <c r="Y2900" i="1"/>
  <c r="Z2900" i="1"/>
  <c r="Y2899" i="1"/>
  <c r="AB2899" i="1" s="1"/>
  <c r="Z2899" i="1"/>
  <c r="Y2901" i="1"/>
  <c r="AB2901" i="1" s="1"/>
  <c r="Z2902" i="1"/>
  <c r="Y2902" i="1"/>
  <c r="AB2902" i="1" s="1"/>
  <c r="Z2901" i="1"/>
  <c r="Z2904" i="1"/>
  <c r="Y2903" i="1"/>
  <c r="AB2903" i="1" s="1"/>
  <c r="Z2903" i="1"/>
  <c r="Z2906" i="1"/>
  <c r="Y2904" i="1"/>
  <c r="AB2904" i="1" s="1"/>
  <c r="Y2905" i="1"/>
  <c r="Z2905" i="1"/>
  <c r="Z2907" i="1"/>
  <c r="Y2906" i="1"/>
  <c r="AB2906" i="1" s="1"/>
  <c r="Y2907" i="1"/>
  <c r="AB2907" i="1" s="1"/>
  <c r="Y2910" i="1"/>
  <c r="AB2910" i="1" s="1"/>
  <c r="Z2909" i="1"/>
  <c r="Y2908" i="1"/>
  <c r="AB2908" i="1" s="1"/>
  <c r="Z2910" i="1"/>
  <c r="Z2911" i="1"/>
  <c r="Z2908" i="1"/>
  <c r="Y2909" i="1"/>
  <c r="AB2909" i="1" s="1"/>
  <c r="Y2911" i="1"/>
  <c r="AB2911" i="1" s="1"/>
  <c r="Z2913" i="1"/>
  <c r="Y2913" i="1"/>
  <c r="Z2912" i="1"/>
  <c r="Y2912" i="1"/>
  <c r="Y2915" i="1"/>
  <c r="Y2914" i="1"/>
  <c r="Y2918" i="1"/>
  <c r="AB2918" i="1" s="1"/>
  <c r="Y2917" i="1"/>
  <c r="AB2917" i="1" s="1"/>
  <c r="Z2915" i="1"/>
  <c r="Z2914" i="1"/>
  <c r="Y2916" i="1"/>
  <c r="AB2916" i="1" s="1"/>
  <c r="Z2918" i="1"/>
  <c r="Z2919" i="1"/>
  <c r="Z2916" i="1"/>
  <c r="Z2917" i="1"/>
  <c r="Y2919" i="1"/>
  <c r="AB2919" i="1" s="1"/>
  <c r="Y2923" i="1"/>
  <c r="AB2923" i="1" s="1"/>
  <c r="Z2920" i="1"/>
  <c r="Z2922" i="1"/>
  <c r="Y2921" i="1"/>
  <c r="AB2921" i="1" s="1"/>
  <c r="Z2921" i="1"/>
  <c r="Y2920" i="1"/>
  <c r="Z2923" i="1"/>
  <c r="Y2922" i="1"/>
  <c r="AB2922" i="1" s="1"/>
  <c r="Y2924" i="1"/>
  <c r="AB2924" i="1" s="1"/>
  <c r="Z2924" i="1"/>
  <c r="Y2925" i="1"/>
  <c r="AB2925" i="1" s="1"/>
  <c r="Z2925" i="1"/>
  <c r="Y2927" i="1"/>
  <c r="Z2927" i="1"/>
  <c r="Z2926" i="1"/>
  <c r="Y2926" i="1"/>
  <c r="AB2926" i="1" s="1"/>
  <c r="Z2928" i="1"/>
  <c r="Y2928" i="1"/>
  <c r="Z2929" i="1"/>
  <c r="Y2929" i="1"/>
  <c r="Y2930" i="1"/>
  <c r="Z2931" i="1"/>
  <c r="Y2933" i="1"/>
  <c r="Y2931" i="1"/>
  <c r="AB2931" i="1" s="1"/>
  <c r="Z2930" i="1"/>
  <c r="Z2932" i="1"/>
  <c r="Z2933" i="1"/>
  <c r="Z2934" i="1"/>
  <c r="Z2935" i="1"/>
  <c r="Y2935" i="1"/>
  <c r="AB2935" i="1" s="1"/>
  <c r="Y2932" i="1"/>
  <c r="AB2932" i="1" s="1"/>
  <c r="Z2936" i="1"/>
  <c r="Y2934" i="1"/>
  <c r="AB2934" i="1" s="1"/>
  <c r="Y2936" i="1"/>
  <c r="Y2937" i="1"/>
  <c r="AB2937" i="1" s="1"/>
  <c r="Z2937" i="1"/>
  <c r="Z2939" i="1"/>
  <c r="Z2938" i="1"/>
  <c r="Y2938" i="1"/>
  <c r="AB2938" i="1" s="1"/>
  <c r="Y2939" i="1"/>
  <c r="AB2939" i="1" s="1"/>
  <c r="Y2940" i="1"/>
  <c r="AB2940" i="1" s="1"/>
  <c r="Y2941" i="1"/>
  <c r="Z2941" i="1"/>
  <c r="Z2940" i="1"/>
  <c r="Z2943" i="1"/>
  <c r="Y2943" i="1"/>
  <c r="AB2943" i="1" s="1"/>
  <c r="Y2942" i="1"/>
  <c r="Z2942" i="1"/>
  <c r="Y2944" i="1"/>
  <c r="AB2944" i="1" s="1"/>
  <c r="Z2944" i="1"/>
  <c r="Z2945" i="1"/>
  <c r="Y2945" i="1"/>
  <c r="Z2947" i="1"/>
  <c r="Z2949" i="1"/>
  <c r="Z2946" i="1"/>
  <c r="Y2949" i="1"/>
  <c r="AB2949" i="1" s="1"/>
  <c r="Y2948" i="1"/>
  <c r="AB2948" i="1" s="1"/>
  <c r="Z2948" i="1"/>
  <c r="Y2947" i="1"/>
  <c r="AB2947" i="1" s="1"/>
  <c r="Y2946" i="1"/>
  <c r="Y2950" i="1"/>
  <c r="Z2951" i="1"/>
  <c r="Z2950" i="1"/>
  <c r="Y2952" i="1"/>
  <c r="AB2952" i="1" s="1"/>
  <c r="Z2953" i="1"/>
  <c r="Z2952" i="1"/>
  <c r="Y2951" i="1"/>
  <c r="AB2951" i="1" s="1"/>
  <c r="Y2953" i="1"/>
  <c r="Y2954" i="1"/>
  <c r="Y2956" i="1"/>
  <c r="Z2954" i="1"/>
  <c r="Y2955" i="1"/>
  <c r="AB2955" i="1" s="1"/>
  <c r="Z2955" i="1"/>
  <c r="Z2956" i="1"/>
  <c r="Y2957" i="1"/>
  <c r="AB2957" i="1" s="1"/>
  <c r="Y2958" i="1"/>
  <c r="AB2958" i="1" s="1"/>
  <c r="Z2958" i="1"/>
  <c r="Z2957" i="1"/>
  <c r="Y2959" i="1"/>
  <c r="AB2959" i="1" s="1"/>
  <c r="Z2960" i="1"/>
  <c r="Y2960" i="1"/>
  <c r="Z2959" i="1"/>
  <c r="Y2961" i="1"/>
  <c r="AB2961" i="1" s="1"/>
  <c r="Z2961" i="1"/>
  <c r="Z2962" i="1"/>
  <c r="Y2962" i="1"/>
  <c r="AB2962" i="1" s="1"/>
  <c r="Z2963" i="1"/>
  <c r="Y2963" i="1"/>
  <c r="AB2963" i="1" s="1"/>
  <c r="Y2964" i="1"/>
  <c r="Z2965" i="1"/>
  <c r="Z2964" i="1"/>
  <c r="Y2965" i="1"/>
  <c r="Y2966" i="1"/>
  <c r="Z2967" i="1"/>
  <c r="Z2966" i="1"/>
  <c r="Y2967" i="1"/>
  <c r="AB2967" i="1" s="1"/>
  <c r="Y2968" i="1"/>
  <c r="Z2969" i="1"/>
  <c r="Z2968" i="1"/>
  <c r="Z2970" i="1"/>
  <c r="Y2970" i="1"/>
  <c r="Y2969" i="1"/>
  <c r="Z2971" i="1"/>
  <c r="Y2973" i="1"/>
  <c r="AB2973" i="1" s="1"/>
  <c r="Z2972" i="1"/>
  <c r="Y2971" i="1"/>
  <c r="Z2973" i="1"/>
  <c r="Y2972" i="1"/>
  <c r="Y2974" i="1"/>
  <c r="Z2974" i="1"/>
  <c r="Y2975" i="1"/>
  <c r="Y2976" i="1"/>
  <c r="AB2976" i="1" s="1"/>
  <c r="Z2975" i="1"/>
  <c r="Z2976" i="1"/>
  <c r="Y2978" i="1"/>
  <c r="AB2978" i="1" s="1"/>
  <c r="Z2978" i="1"/>
  <c r="Y2977" i="1"/>
  <c r="Z2977" i="1"/>
  <c r="Z2979" i="1"/>
  <c r="Z2980" i="1"/>
  <c r="Y2979" i="1"/>
  <c r="AB2979" i="1" s="1"/>
  <c r="Y2982" i="1"/>
  <c r="AB2982" i="1" s="1"/>
  <c r="Y2981" i="1"/>
  <c r="AB2981" i="1" s="1"/>
  <c r="Y2980" i="1"/>
  <c r="Z2981" i="1"/>
  <c r="Z2982" i="1"/>
  <c r="Z2984" i="1"/>
  <c r="Z2983" i="1"/>
  <c r="Y2983" i="1"/>
  <c r="Y2987" i="1"/>
  <c r="Y2985" i="1"/>
  <c r="AB2985" i="1" s="1"/>
  <c r="Y2984" i="1"/>
  <c r="Y2986" i="1"/>
  <c r="Z2985" i="1"/>
  <c r="Z2987" i="1"/>
  <c r="Z2989" i="1"/>
  <c r="Z2986" i="1"/>
  <c r="Y2989" i="1"/>
  <c r="Y2988" i="1"/>
  <c r="AB2988" i="1" s="1"/>
  <c r="Z2988" i="1"/>
  <c r="Y2991" i="1"/>
  <c r="Y2990" i="1"/>
  <c r="Z2990" i="1"/>
  <c r="Z2991" i="1"/>
  <c r="Y2992" i="1"/>
  <c r="Y2993" i="1"/>
  <c r="AB2993" i="1" s="1"/>
  <c r="Z2992" i="1"/>
  <c r="Z2993" i="1"/>
  <c r="Z2994" i="1"/>
  <c r="Y2995" i="1"/>
  <c r="Y2996" i="1"/>
  <c r="AB2996" i="1" s="1"/>
  <c r="Z2995" i="1"/>
  <c r="Y2994" i="1"/>
  <c r="AB2994" i="1" s="1"/>
  <c r="Z2996" i="1"/>
  <c r="Z2997" i="1"/>
  <c r="Z2998" i="1"/>
  <c r="Y2998" i="1"/>
  <c r="Y2997" i="1"/>
  <c r="Z3000" i="1"/>
  <c r="Y2999" i="1"/>
  <c r="AB2999" i="1" s="1"/>
  <c r="Z2999" i="1"/>
  <c r="Z3001" i="1"/>
  <c r="Y3001" i="1"/>
  <c r="AB3001" i="1" s="1"/>
  <c r="Y3000" i="1"/>
  <c r="Z3003" i="1"/>
  <c r="Y3003" i="1"/>
  <c r="AB3003" i="1" s="1"/>
  <c r="Y3002" i="1"/>
  <c r="Y3004" i="1"/>
  <c r="AB3004" i="1" s="1"/>
  <c r="Z3002" i="1"/>
  <c r="Z3006" i="1"/>
  <c r="Z3005" i="1"/>
  <c r="Z3004" i="1"/>
  <c r="Y3006" i="1"/>
  <c r="Y3005" i="1"/>
  <c r="Z3007" i="1"/>
  <c r="Z3008" i="1"/>
  <c r="Y3009" i="1"/>
  <c r="AB3009" i="1" s="1"/>
  <c r="Z3009" i="1"/>
  <c r="Y3007" i="1"/>
  <c r="AB3007" i="1" s="1"/>
  <c r="Y3008" i="1"/>
  <c r="Z3010" i="1"/>
  <c r="Y3012" i="1"/>
  <c r="Y3010" i="1"/>
  <c r="AB3010" i="1" s="1"/>
  <c r="Z3012" i="1"/>
  <c r="Y3013" i="1"/>
  <c r="AB3013" i="1" s="1"/>
  <c r="Z3011" i="1"/>
  <c r="Y3011" i="1"/>
  <c r="AB3011" i="1" s="1"/>
  <c r="Z3013" i="1"/>
  <c r="Y3017" i="1"/>
  <c r="Z3015" i="1"/>
  <c r="Z3014" i="1"/>
  <c r="Y3014" i="1"/>
  <c r="AB3014" i="1" s="1"/>
  <c r="Z3017" i="1"/>
  <c r="Y3015" i="1"/>
  <c r="AB3015" i="1" s="1"/>
  <c r="Z3018" i="1"/>
  <c r="Y3016" i="1"/>
  <c r="AB3016" i="1" s="1"/>
  <c r="Z3016" i="1"/>
  <c r="Y3018" i="1"/>
  <c r="Y3020" i="1"/>
  <c r="Z3019" i="1"/>
  <c r="Y3019" i="1"/>
  <c r="Y3023" i="1"/>
  <c r="Z3020" i="1"/>
  <c r="Y3021" i="1"/>
  <c r="Y3022" i="1"/>
  <c r="Z3021" i="1"/>
  <c r="Z3022" i="1"/>
  <c r="Z3023" i="1"/>
  <c r="Y3025" i="1"/>
  <c r="AB3025" i="1" s="1"/>
  <c r="Z3024" i="1"/>
  <c r="Y3024" i="1"/>
  <c r="AB3024" i="1" s="1"/>
  <c r="Z3025" i="1"/>
  <c r="Z3026" i="1"/>
  <c r="Y3026" i="1"/>
  <c r="AB3026" i="1" s="1"/>
  <c r="Y3027" i="1"/>
  <c r="Z3027" i="1"/>
  <c r="Y3028" i="1"/>
  <c r="Z3030" i="1"/>
  <c r="Z3028" i="1"/>
  <c r="Y3029" i="1"/>
  <c r="Y3031" i="1"/>
  <c r="Z3029" i="1"/>
  <c r="Y3030" i="1"/>
  <c r="AB3030" i="1" s="1"/>
  <c r="Y3032" i="1"/>
  <c r="AB3032" i="1" s="1"/>
  <c r="Z3031" i="1"/>
  <c r="Z3032" i="1"/>
  <c r="Y3035" i="1"/>
  <c r="AB3035" i="1" s="1"/>
  <c r="Z3033" i="1"/>
  <c r="Y3034" i="1"/>
  <c r="Y3033" i="1"/>
  <c r="AB3033" i="1" s="1"/>
  <c r="Z3034" i="1"/>
  <c r="Y3036" i="1"/>
  <c r="AB3036" i="1" s="1"/>
  <c r="Z3035" i="1"/>
  <c r="Z3039" i="1"/>
  <c r="Z3037" i="1"/>
  <c r="Z3036" i="1"/>
  <c r="Y3037" i="1"/>
  <c r="Z3040" i="1"/>
  <c r="Z3038" i="1"/>
  <c r="Y3038" i="1"/>
  <c r="AB3038" i="1" s="1"/>
  <c r="Z3041" i="1"/>
  <c r="Y3039" i="1"/>
  <c r="AB3039" i="1" s="1"/>
  <c r="Y3040" i="1"/>
  <c r="AB3040" i="1" s="1"/>
  <c r="Z3042" i="1"/>
  <c r="Y3041" i="1"/>
  <c r="Y3042" i="1"/>
  <c r="AB3042" i="1" s="1"/>
  <c r="Z3043" i="1"/>
  <c r="Y3043" i="1"/>
  <c r="AB3043" i="1" s="1"/>
  <c r="Y3045" i="1"/>
  <c r="Y3044" i="1"/>
  <c r="AB3044" i="1" s="1"/>
  <c r="Z3045" i="1"/>
  <c r="Z3047" i="1"/>
  <c r="Z3044" i="1"/>
  <c r="Y3046" i="1"/>
  <c r="Z3046" i="1"/>
  <c r="Y3047" i="1"/>
  <c r="AB3047" i="1" s="1"/>
  <c r="Z3048" i="1"/>
  <c r="Z3049" i="1"/>
  <c r="Y3050" i="1"/>
  <c r="AB3050" i="1" s="1"/>
  <c r="Y3049" i="1"/>
  <c r="Y3048" i="1"/>
  <c r="Z3050" i="1"/>
  <c r="Z3051" i="1"/>
  <c r="Y3054" i="1"/>
  <c r="AB3054" i="1" s="1"/>
  <c r="Y3051" i="1"/>
  <c r="AB3051" i="1" s="1"/>
  <c r="Z3052" i="1"/>
  <c r="Y3052" i="1"/>
  <c r="AB3052" i="1" s="1"/>
  <c r="Y3053" i="1"/>
  <c r="Z3054" i="1"/>
  <c r="Z3055" i="1"/>
  <c r="Z3053" i="1"/>
  <c r="Y3056" i="1"/>
  <c r="AB3056" i="1" s="1"/>
  <c r="Y3055" i="1"/>
  <c r="AB3055" i="1" s="1"/>
  <c r="Z3057" i="1"/>
  <c r="Y3057" i="1"/>
  <c r="AB3057" i="1" s="1"/>
  <c r="Z3056" i="1"/>
  <c r="Y3058" i="1"/>
  <c r="Z3060" i="1"/>
  <c r="Y3059" i="1"/>
  <c r="AB3059" i="1" s="1"/>
  <c r="Z3058" i="1"/>
  <c r="Y3060" i="1"/>
  <c r="AB3060" i="1" s="1"/>
  <c r="Z3059" i="1"/>
  <c r="Z3063" i="1"/>
  <c r="Z3061" i="1"/>
  <c r="Y3061" i="1"/>
  <c r="Y3062" i="1"/>
  <c r="Z3065" i="1"/>
  <c r="Y3063" i="1"/>
  <c r="AB3063" i="1" s="1"/>
  <c r="Z3062" i="1"/>
  <c r="Y3064" i="1"/>
  <c r="Z3064" i="1"/>
  <c r="Y3065" i="1"/>
  <c r="Z3068" i="1"/>
  <c r="Y3067" i="1"/>
  <c r="Y3066" i="1"/>
  <c r="AB3066" i="1" s="1"/>
  <c r="Z3067" i="1"/>
  <c r="Z3069" i="1"/>
  <c r="Z3066" i="1"/>
  <c r="Y3068" i="1"/>
  <c r="AB3068" i="1" s="1"/>
  <c r="Y3069" i="1"/>
  <c r="Z3070" i="1"/>
  <c r="Y3074" i="1"/>
  <c r="Y3070" i="1"/>
  <c r="AB3070" i="1" s="1"/>
  <c r="Z3071" i="1"/>
  <c r="Z3072" i="1"/>
  <c r="Z3073" i="1"/>
  <c r="Y3071" i="1"/>
  <c r="Y3072" i="1"/>
  <c r="Y3073" i="1"/>
  <c r="Z3075" i="1"/>
  <c r="Z3074" i="1"/>
  <c r="Y3075" i="1"/>
  <c r="AB3075" i="1" s="1"/>
  <c r="Z3076" i="1"/>
  <c r="Y3078" i="1"/>
  <c r="AB3078" i="1" s="1"/>
  <c r="Z3077" i="1"/>
  <c r="Y3077" i="1"/>
  <c r="Y3076" i="1"/>
  <c r="Z3078" i="1"/>
  <c r="Y3080" i="1"/>
  <c r="Z3079" i="1"/>
  <c r="Y3082" i="1"/>
  <c r="AB3082" i="1" s="1"/>
  <c r="Z3081" i="1"/>
  <c r="Z3080" i="1"/>
  <c r="Y3081" i="1"/>
  <c r="Y3079" i="1"/>
  <c r="Z3082" i="1"/>
  <c r="Z3084" i="1"/>
  <c r="Y3083" i="1"/>
  <c r="AB3083" i="1" s="1"/>
  <c r="Y3084" i="1"/>
  <c r="AB3084" i="1" s="1"/>
  <c r="Y3085" i="1"/>
  <c r="AB3085" i="1" s="1"/>
  <c r="Z3083" i="1"/>
  <c r="Z3086" i="1"/>
  <c r="Z3085" i="1"/>
  <c r="Y3087" i="1"/>
  <c r="Z3087" i="1"/>
  <c r="Y3086" i="1"/>
  <c r="AB3086" i="1" s="1"/>
  <c r="Z3090" i="1"/>
  <c r="Z3089" i="1"/>
  <c r="Y3089" i="1"/>
  <c r="AB3089" i="1" s="1"/>
  <c r="Y3088" i="1"/>
  <c r="AB3088" i="1" s="1"/>
  <c r="Z3088" i="1"/>
  <c r="Y3090" i="1"/>
  <c r="Z3091" i="1"/>
  <c r="Y3091" i="1"/>
  <c r="AB3091" i="1" s="1"/>
  <c r="Y3092" i="1"/>
  <c r="AB3092" i="1" s="1"/>
  <c r="Z3092" i="1"/>
  <c r="Z3093" i="1"/>
  <c r="Z3094" i="1"/>
  <c r="Y3093" i="1"/>
  <c r="Y3095" i="1"/>
  <c r="Y3094" i="1"/>
  <c r="AB3094" i="1" s="1"/>
  <c r="Z3095" i="1"/>
  <c r="Y3097" i="1"/>
  <c r="Z3099" i="1"/>
  <c r="Z3097" i="1"/>
  <c r="Z3096" i="1"/>
  <c r="Y3096" i="1"/>
  <c r="Z3100" i="1"/>
  <c r="Y3098" i="1"/>
  <c r="AB3098" i="1" s="1"/>
  <c r="Z3098" i="1"/>
  <c r="Y3099" i="1"/>
  <c r="AB3099" i="1" s="1"/>
  <c r="Y3100" i="1"/>
  <c r="AB3100" i="1" s="1"/>
  <c r="Z3102" i="1"/>
  <c r="Y3101" i="1"/>
  <c r="AB3101" i="1" s="1"/>
  <c r="Z3101" i="1"/>
  <c r="Z3103" i="1"/>
  <c r="Y3102" i="1"/>
  <c r="AB3102" i="1" s="1"/>
  <c r="Y3104" i="1"/>
  <c r="AB3104" i="1" s="1"/>
  <c r="Z3104" i="1"/>
  <c r="Y3103" i="1"/>
  <c r="AB3103" i="1" s="1"/>
  <c r="Y3107" i="1"/>
  <c r="AB3107" i="1" s="1"/>
  <c r="Z3105" i="1"/>
  <c r="Y3105" i="1"/>
  <c r="Y3106" i="1"/>
  <c r="Z3108" i="1"/>
  <c r="Z3106" i="1"/>
  <c r="Z3107" i="1"/>
  <c r="Y3108" i="1"/>
  <c r="Z3109" i="1"/>
  <c r="Y3110" i="1"/>
  <c r="AB3110" i="1" s="1"/>
  <c r="Z3110" i="1"/>
  <c r="Y3109" i="1"/>
  <c r="Y3113" i="1"/>
  <c r="Z3111" i="1"/>
  <c r="Y3111" i="1"/>
  <c r="Y3115" i="1"/>
  <c r="AB3115" i="1" s="1"/>
  <c r="Z3112" i="1"/>
  <c r="Y3112" i="1"/>
  <c r="Z3115" i="1"/>
  <c r="Z3114" i="1"/>
  <c r="Z3113" i="1"/>
  <c r="Y3114" i="1"/>
  <c r="AB3114" i="1" s="1"/>
  <c r="Y3116" i="1"/>
  <c r="Z3118" i="1"/>
  <c r="Z3116" i="1"/>
  <c r="Y3118" i="1"/>
  <c r="Z3117" i="1"/>
  <c r="Y3117" i="1"/>
  <c r="AB3117" i="1" s="1"/>
  <c r="Z3122" i="1"/>
  <c r="Y3119" i="1"/>
  <c r="AB3119" i="1" s="1"/>
  <c r="Z3120" i="1"/>
  <c r="Z3119" i="1"/>
  <c r="Y3120" i="1"/>
  <c r="AB3120" i="1" s="1"/>
  <c r="Y3123" i="1"/>
  <c r="Y3121" i="1"/>
  <c r="Z3121" i="1"/>
  <c r="Y3122" i="1"/>
  <c r="AB3122" i="1" s="1"/>
  <c r="Z3123" i="1"/>
  <c r="Z3124" i="1"/>
  <c r="Y3125" i="1"/>
  <c r="AB3125" i="1" s="1"/>
  <c r="Z3126" i="1"/>
  <c r="Y3124" i="1"/>
  <c r="Z3125" i="1"/>
  <c r="Y3126" i="1"/>
  <c r="Y3127" i="1"/>
  <c r="AB3127" i="1" s="1"/>
  <c r="Y3129" i="1"/>
  <c r="AB3129" i="1" s="1"/>
  <c r="Z3130" i="1"/>
  <c r="Z3127" i="1"/>
  <c r="Y3130" i="1"/>
  <c r="AB3130" i="1" s="1"/>
  <c r="Z3128" i="1"/>
  <c r="Y3128" i="1"/>
  <c r="Z3129" i="1"/>
  <c r="Y3131" i="1"/>
  <c r="AB3131" i="1" s="1"/>
  <c r="Y3132" i="1"/>
  <c r="AB3132" i="1" s="1"/>
  <c r="Z3131" i="1"/>
  <c r="Z3132" i="1"/>
  <c r="Y3133" i="1"/>
  <c r="AB3133" i="1" s="1"/>
  <c r="Y3136" i="1"/>
  <c r="Z3133" i="1"/>
  <c r="Z3136" i="1"/>
  <c r="Z3134" i="1"/>
  <c r="Y3135" i="1"/>
  <c r="AB3135" i="1" s="1"/>
  <c r="Y3134" i="1"/>
  <c r="Z3135" i="1"/>
  <c r="Y3138" i="1"/>
  <c r="AB3138" i="1" s="1"/>
  <c r="Y3137" i="1"/>
  <c r="AB3137" i="1" s="1"/>
  <c r="Z3137" i="1"/>
  <c r="Z3138" i="1"/>
  <c r="Y3140" i="1"/>
  <c r="AB3140" i="1" s="1"/>
  <c r="Z3139" i="1"/>
  <c r="Z3140" i="1"/>
  <c r="Y3139" i="1"/>
  <c r="Z3141" i="1"/>
  <c r="Y3144" i="1"/>
  <c r="Y3141" i="1"/>
  <c r="Y3143" i="1"/>
  <c r="Y3145" i="1"/>
  <c r="AB3145" i="1" s="1"/>
  <c r="Z3142" i="1"/>
  <c r="Y3142" i="1"/>
  <c r="Z3144" i="1"/>
  <c r="Z3143" i="1"/>
  <c r="Z3145" i="1"/>
  <c r="Y3148" i="1"/>
  <c r="Z3146" i="1"/>
  <c r="Z3147" i="1"/>
  <c r="Y3146" i="1"/>
  <c r="AB3146" i="1" s="1"/>
  <c r="Y3147" i="1"/>
  <c r="Z3148" i="1"/>
  <c r="Z3150" i="1"/>
  <c r="Z3151" i="1"/>
  <c r="Y3149" i="1"/>
  <c r="Y3150" i="1"/>
  <c r="Y3152" i="1"/>
  <c r="AB3152" i="1" s="1"/>
  <c r="Y3151" i="1"/>
  <c r="AB3151" i="1" s="1"/>
  <c r="Z3149" i="1"/>
  <c r="Z3152" i="1"/>
  <c r="Y3154" i="1"/>
  <c r="Z3155" i="1"/>
  <c r="Z3153" i="1"/>
  <c r="Y3153" i="1"/>
  <c r="AB3153" i="1" s="1"/>
  <c r="Y3155" i="1"/>
  <c r="AB3155" i="1" s="1"/>
  <c r="Z3154" i="1"/>
  <c r="Z3158" i="1"/>
  <c r="Y3157" i="1"/>
  <c r="Y3158" i="1"/>
  <c r="Y3156" i="1"/>
  <c r="AB3156" i="1" s="1"/>
  <c r="Z3156" i="1"/>
  <c r="Z3157" i="1"/>
  <c r="Z3159" i="1"/>
  <c r="Y3159" i="1"/>
  <c r="Y3161" i="1"/>
  <c r="AB3161" i="1" s="1"/>
  <c r="Z3160" i="1"/>
  <c r="Y3160" i="1"/>
  <c r="AB3160" i="1" s="1"/>
  <c r="Y3162" i="1"/>
  <c r="Z3161" i="1"/>
  <c r="Z3162" i="1"/>
  <c r="Z3163" i="1"/>
  <c r="Y3163" i="1"/>
  <c r="Y3166" i="1"/>
  <c r="AB3166" i="1" s="1"/>
  <c r="Z3165" i="1"/>
  <c r="Y3164" i="1"/>
  <c r="AB3164" i="1" s="1"/>
  <c r="Z3164" i="1"/>
  <c r="Z3166" i="1"/>
  <c r="Y3165" i="1"/>
  <c r="AB3165" i="1" s="1"/>
  <c r="Z3169" i="1"/>
  <c r="Z3167" i="1"/>
  <c r="Z3168" i="1"/>
  <c r="Y3167" i="1"/>
  <c r="Y3168" i="1"/>
  <c r="Z3171" i="1"/>
  <c r="Y3170" i="1"/>
  <c r="Y3169" i="1"/>
  <c r="Z3170" i="1"/>
  <c r="Y3171" i="1"/>
  <c r="AB3171" i="1" s="1"/>
  <c r="Y3172" i="1"/>
  <c r="AB3172" i="1" s="1"/>
  <c r="Z3172" i="1"/>
  <c r="Z3174" i="1"/>
  <c r="Z3173" i="1"/>
  <c r="Y3176" i="1"/>
  <c r="Y3174" i="1"/>
  <c r="Z3176" i="1"/>
  <c r="Y3173" i="1"/>
  <c r="AB3173" i="1" s="1"/>
  <c r="Y3175" i="1"/>
  <c r="AB3175" i="1" s="1"/>
  <c r="Z3175" i="1"/>
  <c r="Y3177" i="1"/>
  <c r="AB3177" i="1" s="1"/>
  <c r="Z3178" i="1"/>
  <c r="Y3178" i="1"/>
  <c r="Z3177" i="1"/>
  <c r="Z3179" i="1"/>
  <c r="Y3182" i="1"/>
  <c r="AB3182" i="1" s="1"/>
  <c r="Y3180" i="1"/>
  <c r="AB3180" i="1" s="1"/>
  <c r="Y3179" i="1"/>
  <c r="Z3180" i="1"/>
  <c r="Z3182" i="1"/>
  <c r="Z3183" i="1"/>
  <c r="Y3181" i="1"/>
  <c r="Z3184" i="1"/>
  <c r="Z3181" i="1"/>
  <c r="Z3185" i="1"/>
  <c r="Y3183" i="1"/>
  <c r="AB3183" i="1" s="1"/>
  <c r="Y3185" i="1"/>
  <c r="Y3184" i="1"/>
  <c r="Y3187" i="1"/>
  <c r="Z3187" i="1"/>
  <c r="Z3186" i="1"/>
  <c r="Z3188" i="1"/>
  <c r="Y3186" i="1"/>
  <c r="Y3188" i="1"/>
  <c r="Z3189" i="1"/>
  <c r="Y3189" i="1"/>
  <c r="Z3191" i="1"/>
  <c r="Z3192" i="1"/>
  <c r="Y3191" i="1"/>
  <c r="AB3191" i="1" s="1"/>
  <c r="Y3190" i="1"/>
  <c r="AB3190" i="1" s="1"/>
  <c r="Z3190" i="1"/>
  <c r="Y3192" i="1"/>
  <c r="Y3193" i="1"/>
  <c r="AB3193" i="1" s="1"/>
  <c r="Y3194" i="1"/>
  <c r="AB3194" i="1" s="1"/>
  <c r="Z3194" i="1"/>
  <c r="Z3193" i="1"/>
  <c r="Z3195" i="1"/>
  <c r="Z3197" i="1"/>
  <c r="Z3196" i="1"/>
  <c r="Y3195" i="1"/>
  <c r="Y3196" i="1"/>
  <c r="Y3197" i="1"/>
  <c r="Y3198" i="1"/>
  <c r="Y3199" i="1"/>
  <c r="Z3198" i="1"/>
  <c r="Z3199" i="1"/>
  <c r="Z3201" i="1"/>
  <c r="Y3200" i="1"/>
  <c r="Z3200" i="1"/>
  <c r="Y3201" i="1"/>
  <c r="Y3203" i="1"/>
  <c r="Y3202" i="1"/>
  <c r="Z3202" i="1"/>
  <c r="Z3203" i="1"/>
  <c r="Z3204" i="1"/>
  <c r="Z3206" i="1"/>
  <c r="Y3205" i="1"/>
  <c r="AB3205" i="1" s="1"/>
  <c r="Z3205" i="1"/>
  <c r="Y3204" i="1"/>
  <c r="Y3206" i="1"/>
  <c r="AB3206" i="1" s="1"/>
  <c r="Z3208" i="1"/>
  <c r="Y3208" i="1"/>
  <c r="Z3207" i="1"/>
  <c r="Y3207" i="1"/>
  <c r="Y3210" i="1"/>
  <c r="AB3210" i="1" s="1"/>
  <c r="Y3209" i="1"/>
  <c r="AB3209" i="1" s="1"/>
  <c r="Z3209" i="1"/>
  <c r="Z3210" i="1"/>
  <c r="Y3211" i="1"/>
  <c r="AB3211" i="1" s="1"/>
  <c r="Z3212" i="1"/>
  <c r="Z3213" i="1"/>
  <c r="Z3211" i="1"/>
  <c r="Y3212" i="1"/>
  <c r="AB3212" i="1" s="1"/>
  <c r="Y3213" i="1"/>
  <c r="Z3214" i="1"/>
  <c r="Z3215" i="1"/>
  <c r="Y3214" i="1"/>
  <c r="AB3214" i="1" s="1"/>
  <c r="Z3216" i="1"/>
  <c r="Y3215" i="1"/>
  <c r="AB3215" i="1" s="1"/>
  <c r="Z3217" i="1"/>
  <c r="Z3218" i="1"/>
  <c r="Y3216" i="1"/>
  <c r="Z3220" i="1"/>
  <c r="Y3217" i="1"/>
  <c r="AB3217" i="1" s="1"/>
  <c r="Y3218" i="1"/>
  <c r="AB3218" i="1" s="1"/>
  <c r="Y3220" i="1"/>
  <c r="AB3220" i="1" s="1"/>
  <c r="Z3219" i="1"/>
  <c r="Y3219" i="1"/>
  <c r="Z3221" i="1"/>
  <c r="Y3224" i="1"/>
  <c r="Y3221" i="1"/>
  <c r="Y3222" i="1"/>
  <c r="Z3224" i="1"/>
  <c r="Z3222" i="1"/>
  <c r="Z3223" i="1"/>
  <c r="Y3223" i="1"/>
  <c r="Y3225" i="1"/>
  <c r="AB3225" i="1" s="1"/>
  <c r="Y3226" i="1"/>
  <c r="Z3225" i="1"/>
  <c r="Y3229" i="1"/>
  <c r="Z3226" i="1"/>
  <c r="Z3227" i="1"/>
  <c r="Z3229" i="1"/>
  <c r="Y3227" i="1"/>
  <c r="Y3228" i="1"/>
  <c r="AB3228" i="1" s="1"/>
  <c r="Z3228" i="1"/>
  <c r="Z3230" i="1"/>
  <c r="Y3230" i="1"/>
  <c r="AB3230" i="1" s="1"/>
  <c r="Y3232" i="1"/>
  <c r="AB3232" i="1" s="1"/>
  <c r="Z3231" i="1"/>
  <c r="Z3232" i="1"/>
  <c r="Y3231" i="1"/>
  <c r="Z3233" i="1"/>
  <c r="Z3235" i="1"/>
  <c r="Y3234" i="1"/>
  <c r="Y3233" i="1"/>
  <c r="Z3234" i="1"/>
  <c r="Y3236" i="1"/>
  <c r="AB3236" i="1" s="1"/>
  <c r="Y3235" i="1"/>
  <c r="AB3235" i="1" s="1"/>
  <c r="Z3236" i="1"/>
  <c r="Z3239" i="1"/>
  <c r="Y3237" i="1"/>
  <c r="AB3237" i="1" s="1"/>
  <c r="Z3237" i="1"/>
  <c r="Y3238" i="1"/>
  <c r="Y3240" i="1"/>
  <c r="AB3240" i="1" s="1"/>
  <c r="Z3238" i="1"/>
  <c r="Y3239" i="1"/>
  <c r="Z3240" i="1"/>
  <c r="Y3241" i="1"/>
  <c r="AB3241" i="1" s="1"/>
  <c r="Y3243" i="1"/>
  <c r="Z3241" i="1"/>
  <c r="Z3243" i="1"/>
  <c r="Y3242" i="1"/>
  <c r="AB3242" i="1" s="1"/>
  <c r="Z3244" i="1"/>
  <c r="Z3242" i="1"/>
  <c r="Z3246" i="1"/>
  <c r="Y3245" i="1"/>
  <c r="AB3245" i="1" s="1"/>
  <c r="Y3244" i="1"/>
  <c r="Y3246" i="1"/>
  <c r="Z3248" i="1"/>
  <c r="Z3247" i="1"/>
  <c r="Y3247" i="1"/>
  <c r="Z3245" i="1"/>
  <c r="Y3248" i="1"/>
  <c r="Y3249" i="1"/>
  <c r="AB3249" i="1" s="1"/>
  <c r="Z3250" i="1"/>
  <c r="Z3249" i="1"/>
  <c r="Y3250" i="1"/>
  <c r="AB3250" i="1" s="1"/>
  <c r="Y3252" i="1"/>
  <c r="AB3252" i="1" s="1"/>
  <c r="Y3251" i="1"/>
  <c r="AB3251" i="1" s="1"/>
  <c r="Z3252" i="1"/>
  <c r="Y3254" i="1"/>
  <c r="Z3254" i="1"/>
  <c r="Z3253" i="1"/>
  <c r="Z3251" i="1"/>
  <c r="Y3253" i="1"/>
  <c r="AB3253" i="1" s="1"/>
  <c r="Z3256" i="1"/>
  <c r="Y3256" i="1"/>
  <c r="Z3258" i="1"/>
  <c r="Z3255" i="1"/>
  <c r="Y3255" i="1"/>
  <c r="AB3255" i="1" s="1"/>
  <c r="Y3257" i="1"/>
  <c r="AB3257" i="1" s="1"/>
  <c r="Z3257" i="1"/>
  <c r="Y3258" i="1"/>
  <c r="Y3259" i="1"/>
  <c r="AB3259" i="1" s="1"/>
  <c r="Z3260" i="1"/>
  <c r="Y3260" i="1"/>
  <c r="Z3259" i="1"/>
  <c r="Z3262" i="1"/>
  <c r="Y3262" i="1"/>
  <c r="Z3261" i="1"/>
  <c r="Y3261" i="1"/>
  <c r="AB3261" i="1" s="1"/>
  <c r="Y3263" i="1"/>
  <c r="AB3263" i="1" s="1"/>
  <c r="Z3263" i="1"/>
  <c r="Y3264" i="1"/>
  <c r="AB3264" i="1" s="1"/>
  <c r="Z3264" i="1"/>
  <c r="Z3266" i="1"/>
  <c r="Y3265" i="1"/>
  <c r="AB3265" i="1" s="1"/>
  <c r="Z3265" i="1"/>
  <c r="Y3266" i="1"/>
  <c r="Z3268" i="1"/>
  <c r="Z3267" i="1"/>
  <c r="Y3268" i="1"/>
  <c r="Y3267" i="1"/>
  <c r="Y3270" i="1"/>
  <c r="AB3270" i="1" s="1"/>
  <c r="Y3269" i="1"/>
  <c r="Z3270" i="1"/>
  <c r="Z3269" i="1"/>
  <c r="Z3272" i="1"/>
  <c r="Y3271" i="1"/>
  <c r="AB3271" i="1" s="1"/>
  <c r="Z3273" i="1"/>
  <c r="Z3274" i="1"/>
  <c r="Y3272" i="1"/>
  <c r="Z3271" i="1"/>
  <c r="Y3273" i="1"/>
  <c r="Y3274" i="1"/>
  <c r="AB3274" i="1" s="1"/>
  <c r="Z3275" i="1"/>
  <c r="Z3276" i="1"/>
  <c r="Y3276" i="1"/>
  <c r="Y3275" i="1"/>
  <c r="Y3277" i="1"/>
  <c r="AB3277" i="1" s="1"/>
  <c r="Y3280" i="1"/>
  <c r="Z3277" i="1"/>
  <c r="Y3278" i="1"/>
  <c r="Z3278" i="1"/>
  <c r="Y3279" i="1"/>
  <c r="AB3279" i="1" s="1"/>
  <c r="Z3279" i="1"/>
  <c r="Y3282" i="1"/>
  <c r="AB3282" i="1" s="1"/>
  <c r="Z3280" i="1"/>
  <c r="Z3282" i="1"/>
  <c r="Z3281" i="1"/>
  <c r="Z3284" i="1"/>
  <c r="Y3283" i="1"/>
  <c r="AB3283" i="1" s="1"/>
  <c r="Y3281" i="1"/>
  <c r="AB3281" i="1" s="1"/>
  <c r="Y3284" i="1"/>
  <c r="AB3284" i="1" s="1"/>
  <c r="Z3283" i="1"/>
  <c r="Y3286" i="1"/>
  <c r="AB3286" i="1" s="1"/>
  <c r="Z3285" i="1"/>
  <c r="Z3286" i="1"/>
  <c r="Y3285" i="1"/>
  <c r="AB3285" i="1" s="1"/>
  <c r="Y3288" i="1"/>
  <c r="AB3288" i="1" s="1"/>
  <c r="Z3287" i="1"/>
  <c r="Y3287" i="1"/>
  <c r="Z3290" i="1"/>
  <c r="Z3288" i="1"/>
  <c r="Y3289" i="1"/>
  <c r="AB3289" i="1" s="1"/>
  <c r="Y3290" i="1"/>
  <c r="Z3289" i="1"/>
  <c r="Z3292" i="1"/>
  <c r="Y3292" i="1"/>
  <c r="Z3291" i="1"/>
  <c r="Y3291" i="1"/>
  <c r="Y3294" i="1"/>
  <c r="AB3294" i="1" s="1"/>
  <c r="Z3294" i="1"/>
  <c r="Y3293" i="1"/>
  <c r="Z3296" i="1"/>
  <c r="Y3296" i="1"/>
  <c r="AB3296" i="1" s="1"/>
  <c r="Z3295" i="1"/>
  <c r="Z3293" i="1"/>
  <c r="Y3295" i="1"/>
  <c r="Y3298" i="1"/>
  <c r="AB3298" i="1" s="1"/>
  <c r="Z3298" i="1"/>
  <c r="Z3299" i="1"/>
  <c r="Z3300" i="1"/>
  <c r="Z3297" i="1"/>
  <c r="Y3297" i="1"/>
  <c r="Y3300" i="1"/>
  <c r="AB3300" i="1" s="1"/>
  <c r="Y3299" i="1"/>
  <c r="AB3299" i="1" s="1"/>
  <c r="Y3302" i="1"/>
  <c r="AB3302" i="1" s="1"/>
  <c r="Z3302" i="1"/>
  <c r="Z3301" i="1"/>
  <c r="Y3301" i="1"/>
  <c r="AB3301" i="1" s="1"/>
  <c r="Y3304" i="1"/>
  <c r="AB3304" i="1" s="1"/>
  <c r="Z3304" i="1"/>
  <c r="Z3306" i="1"/>
  <c r="Y3306" i="1"/>
  <c r="Z3303" i="1"/>
  <c r="Y3303" i="1"/>
  <c r="Y3305" i="1"/>
  <c r="Z3308" i="1"/>
  <c r="Z3305" i="1"/>
  <c r="Z3310" i="1"/>
  <c r="Y3307" i="1"/>
  <c r="AB3307" i="1" s="1"/>
  <c r="Z3307" i="1"/>
  <c r="Z3309" i="1"/>
  <c r="Y3308" i="1"/>
  <c r="AB3308" i="1" s="1"/>
  <c r="Y3309" i="1"/>
  <c r="Y3310" i="1"/>
  <c r="Z3311" i="1"/>
  <c r="Y3311" i="1"/>
  <c r="Y3312" i="1"/>
  <c r="AB3312" i="1" s="1"/>
  <c r="Z3312" i="1"/>
  <c r="Z3314" i="1"/>
  <c r="Y3314" i="1"/>
  <c r="Z3316" i="1"/>
  <c r="Y3313" i="1"/>
  <c r="Z3313" i="1"/>
  <c r="Z3315" i="1"/>
  <c r="Y3315" i="1"/>
  <c r="Y3317" i="1"/>
  <c r="AB3317" i="1" s="1"/>
  <c r="Y3318" i="1"/>
  <c r="AB3318" i="1" s="1"/>
  <c r="Y3316" i="1"/>
  <c r="AB3316" i="1" s="1"/>
  <c r="Z3317" i="1"/>
  <c r="Z3318" i="1"/>
  <c r="Y3320" i="1"/>
  <c r="AB3320" i="1" s="1"/>
  <c r="Y3321" i="1"/>
  <c r="AB3321" i="1" s="1"/>
  <c r="Z3319" i="1"/>
  <c r="Z3320" i="1"/>
  <c r="Y3319" i="1"/>
  <c r="AB3319" i="1" s="1"/>
  <c r="Z3321" i="1"/>
  <c r="Z3323" i="1"/>
  <c r="Y3323" i="1"/>
  <c r="AB3323" i="1" s="1"/>
  <c r="Z3322" i="1"/>
  <c r="Z3325" i="1"/>
  <c r="Y3322" i="1"/>
  <c r="Z3324" i="1"/>
  <c r="Y3324" i="1"/>
  <c r="AB3324" i="1" s="1"/>
  <c r="Y3325" i="1"/>
  <c r="Z3328" i="1"/>
  <c r="Z3326" i="1"/>
  <c r="Y3326" i="1"/>
  <c r="AB3326" i="1" s="1"/>
  <c r="Y3328" i="1"/>
  <c r="AB3328" i="1" s="1"/>
  <c r="Y3329" i="1"/>
  <c r="Z3327" i="1"/>
  <c r="Y3327" i="1"/>
  <c r="AB3327" i="1" s="1"/>
  <c r="Z3329" i="1"/>
  <c r="Z3330" i="1"/>
  <c r="Y3330" i="1"/>
  <c r="AB3330" i="1" s="1"/>
  <c r="Y3332" i="1"/>
  <c r="AB3332" i="1" s="1"/>
  <c r="Z3331" i="1"/>
  <c r="Z3332" i="1"/>
  <c r="Y3331" i="1"/>
  <c r="Z3333" i="1"/>
  <c r="Y3333" i="1"/>
  <c r="AB3333" i="1" s="1"/>
  <c r="Z3334" i="1"/>
  <c r="Y3336" i="1"/>
  <c r="Y3335" i="1"/>
  <c r="AB3335" i="1" s="1"/>
  <c r="Y3334" i="1"/>
  <c r="AB3334" i="1" s="1"/>
  <c r="Z3335" i="1"/>
  <c r="Y3337" i="1"/>
  <c r="Z3336" i="1"/>
  <c r="Z3337" i="1"/>
  <c r="Z3338" i="1"/>
  <c r="Y3338" i="1"/>
  <c r="AB3338" i="1" s="1"/>
  <c r="Z3339" i="1"/>
  <c r="Z3340" i="1"/>
  <c r="Z3341" i="1"/>
  <c r="Y3340" i="1"/>
  <c r="Y3342" i="1"/>
  <c r="Y3339" i="1"/>
  <c r="Y3341" i="1"/>
  <c r="Z3343" i="1"/>
  <c r="Z3342" i="1"/>
  <c r="Z3344" i="1"/>
  <c r="Y3344" i="1"/>
  <c r="Y3343" i="1"/>
  <c r="Y3346" i="1"/>
  <c r="AB3346" i="1" s="1"/>
  <c r="Z3345" i="1"/>
  <c r="Y3345" i="1"/>
  <c r="Y3348" i="1"/>
  <c r="AB3348" i="1" s="1"/>
  <c r="Y3347" i="1"/>
  <c r="AB3347" i="1" s="1"/>
  <c r="Z3347" i="1"/>
  <c r="Z3346" i="1"/>
  <c r="Z3348" i="1"/>
  <c r="Y3349" i="1"/>
  <c r="AB3349" i="1" s="1"/>
  <c r="Z3350" i="1"/>
  <c r="Z3349" i="1"/>
  <c r="Y3350" i="1"/>
  <c r="Y3351" i="1"/>
  <c r="AB3351" i="1" s="1"/>
  <c r="Z3351" i="1"/>
  <c r="Z3352" i="1"/>
  <c r="Y3352" i="1"/>
  <c r="Z3354" i="1"/>
  <c r="Y3353" i="1"/>
  <c r="AB3353" i="1" s="1"/>
  <c r="Z3353" i="1"/>
  <c r="Y3354" i="1"/>
  <c r="Z3356" i="1"/>
  <c r="Y3356" i="1"/>
  <c r="Z3355" i="1"/>
  <c r="Y3355" i="1"/>
  <c r="Z3357" i="1"/>
  <c r="Y3357" i="1"/>
  <c r="AB3357" i="1" s="1"/>
  <c r="Z3359" i="1"/>
  <c r="Y3358" i="1"/>
  <c r="Z3358" i="1"/>
  <c r="Y3359" i="1"/>
  <c r="AB3359" i="1" s="1"/>
  <c r="Z3360" i="1"/>
  <c r="Y3360" i="1"/>
  <c r="Y3361" i="1"/>
  <c r="Z3361" i="1"/>
  <c r="Y3363" i="1"/>
  <c r="AB3363" i="1" s="1"/>
  <c r="Y3362" i="1"/>
  <c r="Y3365" i="1"/>
  <c r="AB3365" i="1" s="1"/>
  <c r="Z3362" i="1"/>
  <c r="Y3364" i="1"/>
  <c r="Z3365" i="1"/>
  <c r="Z3364" i="1"/>
  <c r="Z3363" i="1"/>
  <c r="Z3369" i="1"/>
  <c r="Y3366" i="1"/>
  <c r="Z3366" i="1"/>
  <c r="Y3367" i="1"/>
  <c r="AB3367" i="1" s="1"/>
  <c r="Z3368" i="1"/>
  <c r="Z3367" i="1"/>
  <c r="Z3371" i="1"/>
  <c r="Y3370" i="1"/>
  <c r="Y3369" i="1"/>
  <c r="AB3369" i="1" s="1"/>
  <c r="Y3371" i="1"/>
  <c r="Y3368" i="1"/>
  <c r="AB3368" i="1" s="1"/>
  <c r="Z3370" i="1"/>
  <c r="Z3373" i="1"/>
  <c r="Z3372" i="1"/>
  <c r="Y3373" i="1"/>
  <c r="AB3373" i="1" s="1"/>
  <c r="Y3375" i="1"/>
  <c r="Z3375" i="1"/>
  <c r="Z3374" i="1"/>
  <c r="Y3374" i="1"/>
  <c r="AB3374" i="1" s="1"/>
  <c r="Z3377" i="1"/>
  <c r="Y3372" i="1"/>
  <c r="AB3372" i="1" s="1"/>
  <c r="Y3377" i="1"/>
  <c r="Y3376" i="1"/>
  <c r="Z3376" i="1"/>
  <c r="Y3378" i="1"/>
  <c r="AB3378" i="1" s="1"/>
  <c r="Z3378" i="1"/>
  <c r="Z3379" i="1"/>
  <c r="Y3379" i="1"/>
  <c r="Z3381" i="1"/>
  <c r="Y3380" i="1"/>
  <c r="Y3381" i="1"/>
  <c r="AB3381" i="1" s="1"/>
  <c r="Z3380" i="1"/>
  <c r="Z3383" i="1"/>
  <c r="Z3384" i="1"/>
  <c r="Y3383" i="1"/>
  <c r="Y3382" i="1"/>
  <c r="AB3382" i="1" s="1"/>
  <c r="Z3385" i="1"/>
  <c r="Z3382" i="1"/>
  <c r="Y3385" i="1"/>
  <c r="AB3385" i="1" s="1"/>
  <c r="Z3386" i="1"/>
  <c r="Y3386" i="1"/>
  <c r="AB3386" i="1" s="1"/>
  <c r="Y3384" i="1"/>
  <c r="AB3384" i="1" s="1"/>
  <c r="Y3387" i="1"/>
  <c r="AB3387" i="1" s="1"/>
  <c r="Z3389" i="1"/>
  <c r="Z3387" i="1"/>
  <c r="Y3389" i="1"/>
  <c r="Y3388" i="1"/>
  <c r="Z3388" i="1"/>
  <c r="Y3391" i="1"/>
  <c r="AB3391" i="1" s="1"/>
  <c r="Z3390" i="1"/>
  <c r="Y3390" i="1"/>
  <c r="AB3390" i="1" s="1"/>
  <c r="Z3391" i="1"/>
  <c r="Z3392" i="1"/>
  <c r="Z3394" i="1"/>
  <c r="Z3393" i="1"/>
  <c r="Y3393" i="1"/>
  <c r="AB3393" i="1" s="1"/>
  <c r="Z3395" i="1"/>
  <c r="Y3395" i="1"/>
  <c r="Y3392" i="1"/>
  <c r="AB3392" i="1" s="1"/>
  <c r="Y3399" i="1"/>
  <c r="Z3398" i="1"/>
  <c r="Y3398" i="1"/>
  <c r="Z3397" i="1"/>
  <c r="Z3399" i="1"/>
  <c r="Z3401" i="1"/>
  <c r="Y3401" i="1"/>
  <c r="Z3400" i="1"/>
  <c r="Y3396" i="1"/>
  <c r="AB3396" i="1" s="1"/>
  <c r="Y3397" i="1"/>
  <c r="Z3396" i="1"/>
  <c r="Z3403" i="1"/>
  <c r="Y3403" i="1"/>
  <c r="AB3403" i="1" s="1"/>
  <c r="Z3" i="1"/>
  <c r="Y2" i="1"/>
  <c r="Y4" i="1"/>
  <c r="AB4" i="1" s="1"/>
  <c r="Z2" i="1"/>
  <c r="Z4" i="1"/>
  <c r="Y3" i="1"/>
  <c r="Y5" i="1"/>
  <c r="AB5" i="1" s="1"/>
  <c r="Y6" i="1"/>
  <c r="Z6" i="1"/>
  <c r="Z5" i="1"/>
  <c r="Y8" i="1"/>
  <c r="AB8" i="1" s="1"/>
  <c r="Y7" i="1"/>
  <c r="AB7" i="1" s="1"/>
  <c r="Z7" i="1"/>
  <c r="Y9" i="1"/>
  <c r="Z8" i="1"/>
  <c r="Y10" i="1"/>
  <c r="AB10" i="1" s="1"/>
  <c r="Z9" i="1"/>
  <c r="Y11" i="1"/>
  <c r="Y12" i="1"/>
  <c r="AB12" i="1" s="1"/>
  <c r="Z12" i="1"/>
  <c r="Z11" i="1"/>
  <c r="Z13" i="1"/>
  <c r="Z10" i="1"/>
  <c r="Y14" i="1"/>
  <c r="AB14" i="1" s="1"/>
  <c r="Y13" i="1"/>
  <c r="AB13" i="1" s="1"/>
  <c r="Z14" i="1"/>
  <c r="Y15" i="1"/>
  <c r="AB15" i="1" s="1"/>
  <c r="Z16" i="1"/>
  <c r="Y16" i="1"/>
  <c r="Z15" i="1"/>
  <c r="Y18" i="1"/>
  <c r="Z18" i="1"/>
  <c r="Z17" i="1"/>
  <c r="Y17" i="1"/>
  <c r="Y19" i="1"/>
  <c r="AB19" i="1" s="1"/>
  <c r="Y20" i="1"/>
  <c r="AB20" i="1" s="1"/>
  <c r="Z19" i="1"/>
  <c r="Z20" i="1"/>
  <c r="Z21" i="1"/>
  <c r="Y21" i="1"/>
  <c r="AB21" i="1" s="1"/>
  <c r="Z22" i="1"/>
  <c r="Y23" i="1"/>
  <c r="Y24" i="1"/>
  <c r="AB24" i="1" s="1"/>
  <c r="Y22" i="1"/>
  <c r="Z24" i="1"/>
  <c r="Y25" i="1"/>
  <c r="Z23" i="1"/>
  <c r="Z25" i="1"/>
  <c r="Y27" i="1"/>
  <c r="AB27" i="1" s="1"/>
  <c r="Y26" i="1"/>
  <c r="Z26" i="1"/>
  <c r="Z27" i="1"/>
  <c r="Y28" i="1"/>
  <c r="AB28" i="1" s="1"/>
  <c r="Z28" i="1"/>
  <c r="Z29" i="1"/>
  <c r="Z30" i="1"/>
  <c r="Y30" i="1"/>
  <c r="AB30" i="1" s="1"/>
  <c r="Y29" i="1"/>
  <c r="Z31" i="1"/>
  <c r="Y31" i="1"/>
  <c r="Y33" i="1"/>
  <c r="Z32" i="1"/>
  <c r="Y32" i="1"/>
  <c r="AB32" i="1" s="1"/>
  <c r="Y34" i="1"/>
  <c r="AB34" i="1" s="1"/>
  <c r="Z33" i="1"/>
  <c r="Z35" i="1"/>
  <c r="Z34" i="1"/>
  <c r="Z36" i="1"/>
  <c r="Y35" i="1"/>
  <c r="AB35" i="1" s="1"/>
  <c r="Y37" i="1"/>
  <c r="Y36" i="1"/>
  <c r="Z38" i="1"/>
  <c r="Z37" i="1"/>
  <c r="Y38" i="1"/>
  <c r="Y39" i="1"/>
  <c r="AB39" i="1" s="1"/>
  <c r="Y40" i="1"/>
  <c r="Z39" i="1"/>
  <c r="Y41" i="1"/>
  <c r="Z41" i="1"/>
  <c r="Z40" i="1"/>
  <c r="Y42" i="1"/>
  <c r="AB42" i="1" s="1"/>
  <c r="Z42" i="1"/>
  <c r="Y44" i="1"/>
  <c r="AB44" i="1" s="1"/>
  <c r="Y43" i="1"/>
  <c r="AB43" i="1" s="1"/>
  <c r="Z43" i="1"/>
  <c r="Z45" i="1"/>
  <c r="Z44" i="1"/>
  <c r="Y45" i="1"/>
  <c r="AB45" i="1" s="1"/>
  <c r="Z46" i="1"/>
  <c r="Y47" i="1"/>
  <c r="Y46" i="1"/>
  <c r="Z47" i="1"/>
  <c r="Y48" i="1"/>
  <c r="Y49" i="1"/>
  <c r="Z48" i="1"/>
  <c r="Y50" i="1"/>
  <c r="AB50" i="1" s="1"/>
  <c r="Z49" i="1"/>
  <c r="Y51" i="1"/>
  <c r="Z50" i="1"/>
  <c r="Y52" i="1"/>
  <c r="AB52" i="1" s="1"/>
  <c r="Z51" i="1"/>
  <c r="Z53" i="1"/>
  <c r="Z52" i="1"/>
  <c r="Z54" i="1"/>
  <c r="Y53" i="1"/>
  <c r="AB53" i="1" s="1"/>
  <c r="Y55" i="1"/>
  <c r="Y54" i="1"/>
  <c r="Y56" i="1"/>
  <c r="AB56" i="1" s="1"/>
  <c r="Z55" i="1"/>
  <c r="Z57" i="1"/>
  <c r="Z56" i="1"/>
  <c r="Z58" i="1"/>
  <c r="Y57" i="1"/>
  <c r="AB57" i="1" s="1"/>
  <c r="Y58" i="1"/>
  <c r="Y59" i="1"/>
  <c r="AB59" i="1" s="1"/>
  <c r="Z59" i="1"/>
  <c r="Z61" i="1"/>
  <c r="Y60" i="1"/>
  <c r="Y61" i="1"/>
  <c r="AB61" i="1" s="1"/>
  <c r="Z60" i="1"/>
  <c r="Z63" i="1"/>
  <c r="Y62" i="1"/>
  <c r="Z62" i="1"/>
  <c r="Z64" i="1"/>
  <c r="Y64" i="1"/>
  <c r="Y63" i="1"/>
  <c r="Y66" i="1"/>
  <c r="Y65" i="1"/>
  <c r="AB65" i="1" s="1"/>
  <c r="Z66" i="1"/>
  <c r="Z65" i="1"/>
  <c r="Z68" i="1"/>
  <c r="Z67" i="1"/>
  <c r="Y67" i="1"/>
  <c r="Z69" i="1"/>
  <c r="Y68" i="1"/>
  <c r="Y69" i="1"/>
  <c r="AB69" i="1" s="1"/>
  <c r="Y70" i="1"/>
  <c r="AB70" i="1" s="1"/>
  <c r="Z71" i="1"/>
  <c r="Z70" i="1"/>
  <c r="Y71" i="1"/>
  <c r="AB71" i="1" s="1"/>
  <c r="Z72" i="1"/>
  <c r="Y72" i="1"/>
  <c r="Y73" i="1"/>
  <c r="Y74" i="1"/>
  <c r="AB74" i="1" s="1"/>
  <c r="Z73" i="1"/>
  <c r="Z74" i="1"/>
  <c r="Y75" i="1"/>
  <c r="AB75" i="1" s="1"/>
  <c r="Z75" i="1"/>
  <c r="Z77" i="1"/>
  <c r="Z76" i="1"/>
  <c r="Y76" i="1"/>
  <c r="AB76" i="1" s="1"/>
  <c r="Z78" i="1"/>
  <c r="Y78" i="1"/>
  <c r="AB78" i="1" s="1"/>
  <c r="Y77" i="1"/>
  <c r="Y79" i="1"/>
  <c r="AB79" i="1" s="1"/>
  <c r="Z80" i="1"/>
  <c r="Z79" i="1"/>
  <c r="Y80" i="1"/>
  <c r="Z81" i="1"/>
  <c r="Z82" i="1"/>
  <c r="Y81" i="1"/>
  <c r="AB81" i="1" s="1"/>
  <c r="Y82" i="1"/>
  <c r="Z83" i="1"/>
  <c r="Y83" i="1"/>
  <c r="Z84" i="1"/>
  <c r="Y85" i="1"/>
  <c r="Y84" i="1"/>
  <c r="AB84" i="1" s="1"/>
  <c r="Z85" i="1"/>
  <c r="Z86" i="1"/>
  <c r="Y87" i="1"/>
  <c r="Y86" i="1"/>
  <c r="Z87" i="1"/>
  <c r="Z88" i="1"/>
  <c r="Y88" i="1"/>
  <c r="Z90" i="1"/>
  <c r="Y89" i="1"/>
  <c r="Z89" i="1"/>
  <c r="Y91" i="1"/>
  <c r="Y90" i="1"/>
  <c r="AB90" i="1" s="1"/>
  <c r="Z91" i="1"/>
  <c r="Z92" i="1"/>
  <c r="Y93" i="1"/>
  <c r="Y92" i="1"/>
  <c r="AB92" i="1" s="1"/>
  <c r="Y94" i="1"/>
  <c r="AB94" i="1" s="1"/>
  <c r="Z93" i="1"/>
  <c r="Y95" i="1"/>
  <c r="Z94" i="1"/>
  <c r="Y96" i="1"/>
  <c r="AB96" i="1" s="1"/>
  <c r="Z95" i="1"/>
  <c r="Y97" i="1"/>
  <c r="Z96" i="1"/>
  <c r="Y98" i="1"/>
  <c r="AB98" i="1" s="1"/>
  <c r="Z97" i="1"/>
  <c r="Z99" i="1"/>
  <c r="Z98" i="1"/>
  <c r="Y99" i="1"/>
  <c r="AB99" i="1" s="1"/>
  <c r="Z100" i="1"/>
  <c r="Z101" i="1"/>
  <c r="Y100" i="1"/>
  <c r="AB100" i="1" s="1"/>
  <c r="Z102" i="1"/>
  <c r="Y101" i="1"/>
  <c r="AB101" i="1" s="1"/>
  <c r="Z103" i="1"/>
  <c r="Y102" i="1"/>
  <c r="Y104" i="1"/>
  <c r="AB104" i="1" s="1"/>
  <c r="Y103" i="1"/>
  <c r="AB103" i="1" s="1"/>
  <c r="Z105" i="1"/>
  <c r="Z104" i="1"/>
  <c r="Y105" i="1"/>
  <c r="AB105" i="1" s="1"/>
  <c r="Z106" i="1"/>
  <c r="Y106" i="1"/>
  <c r="Z107" i="1"/>
  <c r="Z108" i="1"/>
  <c r="Y107" i="1"/>
  <c r="Y108" i="1"/>
  <c r="Y109" i="1"/>
  <c r="Z109" i="1"/>
  <c r="Z110" i="1"/>
  <c r="Y110" i="1"/>
  <c r="Z112" i="1"/>
  <c r="Y111" i="1"/>
  <c r="AB111" i="1" s="1"/>
  <c r="Z111" i="1"/>
  <c r="Y112" i="1"/>
  <c r="Z114" i="1"/>
  <c r="Y113" i="1"/>
  <c r="AB113" i="1" s="1"/>
  <c r="Y114" i="1"/>
  <c r="AB114" i="1" s="1"/>
  <c r="Z113" i="1"/>
  <c r="Z115" i="1"/>
  <c r="Y116" i="1"/>
  <c r="AB116" i="1" s="1"/>
  <c r="Y115" i="1"/>
  <c r="Y117" i="1"/>
  <c r="Z116" i="1"/>
  <c r="Z117" i="1"/>
  <c r="Z118" i="1"/>
  <c r="Y119" i="1"/>
  <c r="Y118" i="1"/>
  <c r="Z119" i="1"/>
  <c r="Z120" i="1"/>
  <c r="Y120" i="1"/>
  <c r="Y121" i="1"/>
  <c r="Z121" i="1"/>
  <c r="Z122" i="1"/>
  <c r="Y123" i="1"/>
  <c r="Z123" i="1"/>
  <c r="Y122" i="1"/>
  <c r="Z124" i="1"/>
  <c r="Y124" i="1"/>
  <c r="Z125" i="1"/>
  <c r="Z126" i="1"/>
  <c r="Y125" i="1"/>
  <c r="AB125" i="1" s="1"/>
  <c r="Y126" i="1"/>
  <c r="Z128" i="1"/>
  <c r="Y128" i="1"/>
  <c r="Y127" i="1"/>
  <c r="AB127" i="1" s="1"/>
  <c r="Z127" i="1"/>
  <c r="Y129" i="1"/>
  <c r="Z129" i="1"/>
  <c r="Z130" i="1"/>
  <c r="Z131" i="1"/>
  <c r="Y130" i="1"/>
  <c r="Z132" i="1"/>
  <c r="Y131" i="1"/>
  <c r="AB131" i="1" s="1"/>
  <c r="Y132" i="1"/>
  <c r="Y133" i="1"/>
  <c r="Z134" i="1"/>
  <c r="Z133" i="1"/>
  <c r="Y135" i="1"/>
  <c r="Z135" i="1"/>
  <c r="Y134" i="1"/>
  <c r="Z137" i="1"/>
  <c r="Z136" i="1"/>
  <c r="Y136" i="1"/>
  <c r="AB136" i="1" s="1"/>
  <c r="Y138" i="1"/>
  <c r="Z138" i="1"/>
  <c r="Y139" i="1"/>
  <c r="Y137" i="1"/>
  <c r="AB137" i="1" s="1"/>
  <c r="Z139" i="1"/>
  <c r="Z140" i="1"/>
  <c r="Z142" i="1"/>
  <c r="Y140" i="1"/>
  <c r="AB140" i="1" s="1"/>
  <c r="Z141" i="1"/>
  <c r="Y142" i="1"/>
  <c r="AB142" i="1" s="1"/>
  <c r="Z143" i="1"/>
  <c r="Y143" i="1"/>
  <c r="AB143" i="1" s="1"/>
  <c r="Y141" i="1"/>
  <c r="Y144" i="1"/>
  <c r="AB144" i="1" s="1"/>
  <c r="Z144" i="1"/>
  <c r="Y145" i="1"/>
  <c r="Z146" i="1"/>
  <c r="Z145" i="1"/>
  <c r="Z147" i="1"/>
  <c r="Y147" i="1"/>
  <c r="AB147" i="1" s="1"/>
  <c r="Z148" i="1"/>
  <c r="Y146" i="1"/>
  <c r="Y148" i="1"/>
  <c r="Z149" i="1"/>
  <c r="Y149" i="1"/>
  <c r="AB149" i="1" s="1"/>
  <c r="Y151" i="1"/>
  <c r="AB151" i="1" s="1"/>
  <c r="Y150" i="1"/>
  <c r="Z151" i="1"/>
  <c r="Z150" i="1"/>
  <c r="Z152" i="1"/>
  <c r="Z153" i="1"/>
  <c r="Y152" i="1"/>
  <c r="AB152" i="1" s="1"/>
  <c r="Y153" i="1"/>
  <c r="AB153" i="1" s="1"/>
  <c r="Z155" i="1"/>
  <c r="Z154" i="1"/>
  <c r="Y154" i="1"/>
  <c r="AB154" i="1" s="1"/>
  <c r="Z156" i="1"/>
  <c r="Y155" i="1"/>
  <c r="Z157" i="1"/>
  <c r="Y156" i="1"/>
  <c r="Y157" i="1"/>
  <c r="AB157" i="1" s="1"/>
  <c r="Y159" i="1"/>
  <c r="AB159" i="1" s="1"/>
  <c r="Z158" i="1"/>
  <c r="Y158" i="1"/>
  <c r="AB158" i="1" s="1"/>
  <c r="Z160" i="1"/>
  <c r="Z159" i="1"/>
  <c r="Y160" i="1"/>
  <c r="Y161" i="1"/>
  <c r="Z162" i="1"/>
  <c r="Z161" i="1"/>
  <c r="Y162" i="1"/>
  <c r="Z163" i="1"/>
  <c r="Y163" i="1"/>
  <c r="Y165" i="1"/>
  <c r="Z164" i="1"/>
  <c r="Y164" i="1"/>
  <c r="AB164" i="1" s="1"/>
  <c r="Y166" i="1"/>
  <c r="AB166" i="1" s="1"/>
  <c r="Z165" i="1"/>
  <c r="Z166" i="1"/>
  <c r="Z167" i="1"/>
  <c r="Y168" i="1"/>
  <c r="AB168" i="1" s="1"/>
  <c r="Y167" i="1"/>
  <c r="Z168" i="1"/>
  <c r="Y169" i="1"/>
  <c r="Z170" i="1"/>
  <c r="Z169" i="1"/>
  <c r="Y171" i="1"/>
  <c r="Y170" i="1"/>
  <c r="Z172" i="1"/>
  <c r="Z171" i="1"/>
  <c r="Y172" i="1"/>
  <c r="Z173" i="1"/>
  <c r="Y173" i="1"/>
  <c r="AB173" i="1" s="1"/>
  <c r="Z174" i="1"/>
  <c r="Y174" i="1"/>
  <c r="Z176" i="1"/>
  <c r="Z175" i="1"/>
  <c r="Y177" i="1"/>
  <c r="Y176" i="1"/>
  <c r="Y175" i="1"/>
  <c r="Z177" i="1"/>
  <c r="Y178" i="1"/>
  <c r="AB178" i="1" s="1"/>
  <c r="Z178" i="1"/>
  <c r="Z180" i="1"/>
  <c r="Z179" i="1"/>
  <c r="Y180" i="1"/>
  <c r="Y179" i="1"/>
  <c r="Y181" i="1"/>
  <c r="Z181" i="1"/>
  <c r="Z182" i="1"/>
  <c r="Y183" i="1"/>
  <c r="Y182" i="1"/>
  <c r="Z184" i="1"/>
  <c r="Z183" i="1"/>
  <c r="Y185" i="1"/>
  <c r="Y184" i="1"/>
  <c r="Z185" i="1"/>
  <c r="Y186" i="1"/>
  <c r="AB186" i="1" s="1"/>
  <c r="Y187" i="1"/>
  <c r="Z186" i="1"/>
  <c r="Z188" i="1"/>
  <c r="Z187" i="1"/>
  <c r="Y188" i="1"/>
  <c r="Z189" i="1"/>
  <c r="Y190" i="1"/>
  <c r="AB190" i="1" s="1"/>
  <c r="Z190" i="1"/>
  <c r="Z192" i="1"/>
  <c r="Z191" i="1"/>
  <c r="Y191" i="1"/>
  <c r="Y189" i="1"/>
  <c r="Z193" i="1"/>
  <c r="Y193" i="1"/>
  <c r="AB193" i="1" s="1"/>
  <c r="Y192" i="1"/>
  <c r="AB192" i="1" s="1"/>
  <c r="Z195" i="1"/>
  <c r="Z194" i="1"/>
  <c r="Y196" i="1"/>
  <c r="AB196" i="1" s="1"/>
  <c r="Y195" i="1"/>
  <c r="Y194" i="1"/>
  <c r="AB194" i="1" s="1"/>
  <c r="Z196" i="1"/>
  <c r="Z197" i="1"/>
  <c r="Y197" i="1"/>
  <c r="AB197" i="1" s="1"/>
  <c r="Z198" i="1"/>
  <c r="Z199" i="1"/>
  <c r="Y198" i="1"/>
  <c r="AB198" i="1" s="1"/>
  <c r="Y199" i="1"/>
  <c r="AB199" i="1" s="1"/>
  <c r="Z200" i="1"/>
  <c r="Y201" i="1"/>
  <c r="Y200" i="1"/>
  <c r="AB200" i="1" s="1"/>
  <c r="Z202" i="1"/>
  <c r="Z201" i="1"/>
  <c r="Z203" i="1"/>
  <c r="Y202" i="1"/>
  <c r="AB202" i="1" s="1"/>
  <c r="Y203" i="1"/>
  <c r="AB203" i="1" s="1"/>
  <c r="Z204" i="1"/>
  <c r="Y204" i="1"/>
  <c r="AB204" i="1" s="1"/>
  <c r="Z205" i="1"/>
  <c r="Y205" i="1"/>
  <c r="AB205" i="1" s="1"/>
  <c r="Z207" i="1"/>
  <c r="Z206" i="1"/>
  <c r="Y207" i="1"/>
  <c r="AB207" i="1" s="1"/>
  <c r="Y208" i="1"/>
  <c r="AB208" i="1" s="1"/>
  <c r="Y206" i="1"/>
  <c r="AB206" i="1" s="1"/>
  <c r="Z208" i="1"/>
  <c r="Y209" i="1"/>
  <c r="AB209" i="1" s="1"/>
  <c r="Z210" i="1"/>
  <c r="Z211" i="1"/>
  <c r="Z209" i="1"/>
  <c r="Y210" i="1"/>
  <c r="AB210" i="1" s="1"/>
  <c r="Z212" i="1"/>
  <c r="Y211" i="1"/>
  <c r="Y212" i="1"/>
  <c r="Z213" i="1"/>
  <c r="Y214" i="1"/>
  <c r="AB214" i="1" s="1"/>
  <c r="Y213" i="1"/>
  <c r="AB213" i="1" s="1"/>
  <c r="Y215" i="1"/>
  <c r="Z214" i="1"/>
  <c r="Z215" i="1"/>
  <c r="Z216" i="1"/>
  <c r="Y216" i="1"/>
  <c r="AB216" i="1" s="1"/>
  <c r="Z217" i="1"/>
  <c r="Y217" i="1"/>
  <c r="AB217" i="1" s="1"/>
  <c r="Y218" i="1"/>
  <c r="AB218" i="1" s="1"/>
  <c r="Y219" i="1"/>
  <c r="Z218" i="1"/>
  <c r="Z219" i="1"/>
  <c r="Z220" i="1"/>
  <c r="Y220" i="1"/>
  <c r="AB220" i="1" s="1"/>
  <c r="Y221" i="1"/>
  <c r="AB221" i="1" s="1"/>
  <c r="Y222" i="1"/>
  <c r="AB222" i="1" s="1"/>
  <c r="Z221" i="1"/>
  <c r="Z222" i="1"/>
  <c r="Y223" i="1"/>
  <c r="AB223" i="1" s="1"/>
  <c r="Z223" i="1"/>
  <c r="Z224" i="1"/>
  <c r="Z225" i="1"/>
  <c r="Y224" i="1"/>
  <c r="AB224" i="1" s="1"/>
  <c r="Z226" i="1"/>
  <c r="Y225" i="1"/>
  <c r="AB225" i="1" s="1"/>
  <c r="Y226" i="1"/>
  <c r="Z227" i="1"/>
  <c r="Z228" i="1"/>
  <c r="Y227" i="1"/>
  <c r="Z229" i="1"/>
  <c r="Y228" i="1"/>
  <c r="AB228" i="1" s="1"/>
  <c r="Y229" i="1"/>
  <c r="AB229" i="1" s="1"/>
  <c r="Z230" i="1"/>
  <c r="Z231" i="1"/>
  <c r="Y230" i="1"/>
  <c r="AB230" i="1" s="1"/>
  <c r="Z232" i="1"/>
  <c r="Y231" i="1"/>
  <c r="AB231" i="1" s="1"/>
  <c r="Y232" i="1"/>
  <c r="Z233" i="1"/>
  <c r="Z234" i="1"/>
  <c r="Y233" i="1"/>
  <c r="AB233" i="1" s="1"/>
  <c r="Z235" i="1"/>
  <c r="Y234" i="1"/>
  <c r="AB234" i="1" s="1"/>
  <c r="Y235" i="1"/>
  <c r="AB235" i="1" s="1"/>
  <c r="Z236" i="1"/>
  <c r="Z237" i="1"/>
  <c r="Y236" i="1"/>
  <c r="AB236" i="1" s="1"/>
  <c r="Y237" i="1"/>
  <c r="AB237" i="1" s="1"/>
  <c r="Z239" i="1"/>
  <c r="Z238" i="1"/>
  <c r="Y238" i="1"/>
  <c r="AB238" i="1" s="1"/>
  <c r="Z240" i="1"/>
  <c r="Y239" i="1"/>
  <c r="Y240" i="1"/>
  <c r="Y241" i="1"/>
  <c r="AB241" i="1" s="1"/>
  <c r="Z241" i="1"/>
  <c r="Z242" i="1"/>
  <c r="Y242" i="1"/>
  <c r="Y244" i="1"/>
  <c r="AB244" i="1" s="1"/>
  <c r="Y243" i="1"/>
  <c r="AB243" i="1" s="1"/>
  <c r="Z243" i="1"/>
  <c r="Z244" i="1"/>
  <c r="Z245" i="1"/>
  <c r="Y245" i="1"/>
  <c r="AB245" i="1" s="1"/>
  <c r="Z247" i="1"/>
  <c r="Z246" i="1"/>
  <c r="Y248" i="1"/>
  <c r="AB248" i="1" s="1"/>
  <c r="Y247" i="1"/>
  <c r="AB247" i="1" s="1"/>
  <c r="Y246" i="1"/>
  <c r="AB246" i="1" s="1"/>
  <c r="Z248" i="1"/>
  <c r="Z249" i="1"/>
  <c r="Z250" i="1"/>
  <c r="Y251" i="1"/>
  <c r="AB251" i="1" s="1"/>
  <c r="Y249" i="1"/>
  <c r="Z252" i="1"/>
  <c r="Y250" i="1"/>
  <c r="AB250" i="1" s="1"/>
  <c r="Z251" i="1"/>
  <c r="Y252" i="1"/>
  <c r="Y254" i="1"/>
  <c r="AB254" i="1" s="1"/>
  <c r="Z255" i="1"/>
  <c r="Z254" i="1"/>
  <c r="Y253" i="1"/>
  <c r="Y256" i="1"/>
  <c r="AB256" i="1" s="1"/>
  <c r="Z253" i="1"/>
  <c r="Z256" i="1"/>
  <c r="Z257" i="1"/>
  <c r="Y255" i="1"/>
  <c r="AB255" i="1" s="1"/>
  <c r="Z259" i="1"/>
  <c r="Y259" i="1"/>
  <c r="AB259" i="1" s="1"/>
  <c r="Z258" i="1"/>
  <c r="Z260" i="1"/>
  <c r="Y258" i="1"/>
  <c r="AB258" i="1" s="1"/>
  <c r="Y260" i="1"/>
  <c r="Y257" i="1"/>
  <c r="AB257" i="1" s="1"/>
  <c r="Z261" i="1"/>
  <c r="Z262" i="1"/>
  <c r="Y261" i="1"/>
  <c r="AB261" i="1" s="1"/>
  <c r="Y264" i="1"/>
  <c r="Z263" i="1"/>
  <c r="Z264" i="1"/>
  <c r="Y263" i="1"/>
  <c r="Y262" i="1"/>
  <c r="Y265" i="1"/>
  <c r="AB265" i="1" s="1"/>
  <c r="Z265" i="1"/>
  <c r="Z267" i="1"/>
  <c r="Y266" i="1"/>
  <c r="Y267" i="1"/>
  <c r="AB267" i="1" s="1"/>
  <c r="Z266" i="1"/>
  <c r="Y268" i="1"/>
  <c r="Z268" i="1"/>
  <c r="Z269" i="1"/>
  <c r="Y269" i="1"/>
  <c r="AB269" i="1" s="1"/>
  <c r="Z270" i="1"/>
  <c r="Y270" i="1"/>
  <c r="Z271" i="1"/>
  <c r="Y271" i="1"/>
  <c r="AB271" i="1" s="1"/>
  <c r="Z273" i="1"/>
  <c r="Y273" i="1"/>
  <c r="AB273" i="1" s="1"/>
  <c r="Z272" i="1"/>
  <c r="Y272" i="1"/>
  <c r="AB272" i="1" s="1"/>
  <c r="Z274" i="1"/>
  <c r="Y274" i="1"/>
  <c r="Y275" i="1"/>
  <c r="AB275" i="1" s="1"/>
  <c r="Y276" i="1"/>
  <c r="AB276" i="1" s="1"/>
  <c r="Z275" i="1"/>
  <c r="Z276" i="1"/>
  <c r="Y277" i="1"/>
  <c r="AB277" i="1" s="1"/>
  <c r="Z277" i="1"/>
  <c r="Z278" i="1"/>
  <c r="Y278" i="1"/>
  <c r="Z281" i="1"/>
  <c r="Y279" i="1"/>
  <c r="AB279" i="1" s="1"/>
  <c r="Z279" i="1"/>
  <c r="Y281" i="1"/>
  <c r="AB281" i="1" s="1"/>
  <c r="Y280" i="1"/>
  <c r="AB280" i="1" s="1"/>
  <c r="Z280" i="1"/>
  <c r="Z282" i="1"/>
  <c r="Y282" i="1"/>
  <c r="Z283" i="1"/>
  <c r="Y283" i="1"/>
  <c r="AB283" i="1" s="1"/>
  <c r="Y284" i="1"/>
  <c r="AB284" i="1" s="1"/>
  <c r="Z284" i="1"/>
  <c r="Z285" i="1"/>
  <c r="Y285" i="1"/>
  <c r="AB285" i="1" s="1"/>
  <c r="Z286" i="1"/>
  <c r="Y286" i="1"/>
  <c r="Y287" i="1"/>
  <c r="AB287" i="1" s="1"/>
  <c r="Y288" i="1"/>
  <c r="AB288" i="1" s="1"/>
  <c r="Z287" i="1"/>
  <c r="Z288" i="1"/>
  <c r="Z289" i="1"/>
  <c r="Y289" i="1"/>
  <c r="AB289" i="1" s="1"/>
  <c r="Y290" i="1"/>
  <c r="AB290" i="1" s="1"/>
  <c r="Y291" i="1"/>
  <c r="Z290" i="1"/>
  <c r="Z291" i="1"/>
  <c r="Y292" i="1"/>
  <c r="AB292" i="1" s="1"/>
  <c r="Z292" i="1"/>
  <c r="Z293" i="1"/>
  <c r="Y293" i="1"/>
  <c r="AB293" i="1" s="1"/>
  <c r="Z294" i="1"/>
  <c r="Y295" i="1"/>
  <c r="Z295" i="1"/>
  <c r="Z296" i="1"/>
  <c r="Y294" i="1"/>
  <c r="AB294" i="1" s="1"/>
  <c r="Y296" i="1"/>
  <c r="AB296" i="1" s="1"/>
  <c r="Y297" i="1"/>
  <c r="AB297" i="1" s="1"/>
  <c r="Z298" i="1"/>
  <c r="Z297" i="1"/>
  <c r="Y299" i="1"/>
  <c r="Y298" i="1"/>
  <c r="AB298" i="1" s="1"/>
  <c r="Z300" i="1"/>
  <c r="Z299" i="1"/>
  <c r="Z301" i="1"/>
  <c r="Y300" i="1"/>
  <c r="AB300" i="1" s="1"/>
  <c r="Y302" i="1"/>
  <c r="AB302" i="1" s="1"/>
  <c r="Y301" i="1"/>
  <c r="AB301" i="1" s="1"/>
  <c r="Y303" i="1"/>
  <c r="Z302" i="1"/>
  <c r="Z304" i="1"/>
  <c r="Z303" i="1"/>
  <c r="Z305" i="1"/>
  <c r="Y304" i="1"/>
  <c r="AB304" i="1" s="1"/>
  <c r="Y306" i="1"/>
  <c r="AB306" i="1" s="1"/>
  <c r="Y305" i="1"/>
  <c r="AB305" i="1" s="1"/>
  <c r="Y307" i="1"/>
  <c r="Z306" i="1"/>
  <c r="Z308" i="1"/>
  <c r="Z307" i="1"/>
  <c r="Z309" i="1"/>
  <c r="Y308" i="1"/>
  <c r="AB308" i="1" s="1"/>
  <c r="Y310" i="1"/>
  <c r="AB310" i="1" s="1"/>
  <c r="Y309" i="1"/>
  <c r="AB309" i="1" s="1"/>
  <c r="Y311" i="1"/>
  <c r="Z310" i="1"/>
  <c r="Z312" i="1"/>
  <c r="Z311" i="1"/>
  <c r="Z313" i="1"/>
  <c r="Y312" i="1"/>
  <c r="AB312" i="1" s="1"/>
  <c r="Y314" i="1"/>
  <c r="AB314" i="1" s="1"/>
  <c r="Y313" i="1"/>
  <c r="AB313" i="1" s="1"/>
  <c r="Y315" i="1"/>
  <c r="AB315" i="1" s="1"/>
  <c r="Z314" i="1"/>
  <c r="Z316" i="1"/>
  <c r="Z315" i="1"/>
  <c r="Y316" i="1"/>
  <c r="AB316" i="1" s="1"/>
  <c r="Y317" i="1"/>
  <c r="AB317" i="1" s="1"/>
  <c r="Z319" i="1"/>
  <c r="Z318" i="1"/>
  <c r="Y318" i="1"/>
  <c r="AB318" i="1" s="1"/>
  <c r="Z320" i="1"/>
  <c r="Z317" i="1"/>
  <c r="Y320" i="1"/>
  <c r="AB320" i="1" s="1"/>
  <c r="Y319" i="1"/>
  <c r="AB319" i="1" s="1"/>
  <c r="Z321" i="1"/>
  <c r="Y321" i="1"/>
  <c r="AB321" i="1" s="1"/>
  <c r="Y323" i="1"/>
  <c r="AB323" i="1" s="1"/>
  <c r="Y322" i="1"/>
  <c r="AB322" i="1" s="1"/>
  <c r="Z322" i="1"/>
  <c r="Z324" i="1"/>
  <c r="Z323" i="1"/>
  <c r="Y324" i="1"/>
  <c r="AB324" i="1" s="1"/>
  <c r="Y325" i="1"/>
  <c r="AB325" i="1" s="1"/>
  <c r="Y326" i="1"/>
  <c r="AB326" i="1" s="1"/>
  <c r="Z325" i="1"/>
  <c r="Z326" i="1"/>
  <c r="Y327" i="1"/>
  <c r="AB327" i="1" s="1"/>
  <c r="Z327" i="1"/>
  <c r="Z328" i="1"/>
  <c r="Z329" i="1"/>
  <c r="Y328" i="1"/>
  <c r="AB328" i="1" s="1"/>
  <c r="Z330" i="1"/>
  <c r="Y329" i="1"/>
  <c r="AB329" i="1" s="1"/>
  <c r="Y330" i="1"/>
  <c r="AB330" i="1" s="1"/>
  <c r="Z331" i="1"/>
  <c r="Z332" i="1"/>
  <c r="Y331" i="1"/>
  <c r="AB331" i="1" s="1"/>
  <c r="Z333" i="1"/>
  <c r="Y332" i="1"/>
  <c r="AB332" i="1" s="1"/>
  <c r="Y333" i="1"/>
  <c r="AB333" i="1" s="1"/>
  <c r="Z334" i="1"/>
  <c r="Z335" i="1"/>
  <c r="Y334" i="1"/>
  <c r="AB334" i="1" s="1"/>
  <c r="Y335" i="1"/>
  <c r="AB335" i="1" s="1"/>
  <c r="Z336" i="1"/>
  <c r="Y336" i="1"/>
  <c r="AB336" i="1" s="1"/>
  <c r="Z337" i="1"/>
  <c r="Z338" i="1"/>
  <c r="Y337" i="1"/>
  <c r="AB337" i="1" s="1"/>
  <c r="Y339" i="1"/>
  <c r="AB339" i="1" s="1"/>
  <c r="Z339" i="1"/>
  <c r="Y338" i="1"/>
  <c r="AB338" i="1" s="1"/>
  <c r="Y340" i="1"/>
  <c r="AB340" i="1" s="1"/>
  <c r="Z341" i="1"/>
  <c r="Z340" i="1"/>
  <c r="Y341" i="1"/>
  <c r="AB341" i="1" s="1"/>
  <c r="Z342" i="1"/>
  <c r="Y342" i="1"/>
  <c r="AB342" i="1" s="1"/>
  <c r="Y343" i="1"/>
  <c r="AB343" i="1" s="1"/>
  <c r="Z343" i="1"/>
  <c r="Z344" i="1"/>
  <c r="Z345" i="1"/>
  <c r="Y344" i="1"/>
  <c r="AB344" i="1" s="1"/>
  <c r="Z346" i="1"/>
  <c r="Y345" i="1"/>
  <c r="AB345" i="1" s="1"/>
  <c r="Y346" i="1"/>
  <c r="AB346" i="1" s="1"/>
  <c r="Z347" i="1"/>
  <c r="Z348" i="1"/>
  <c r="Y347" i="1"/>
  <c r="AB347" i="1" s="1"/>
  <c r="Z349" i="1"/>
  <c r="Y348" i="1"/>
  <c r="AB348" i="1" s="1"/>
  <c r="Y349" i="1"/>
  <c r="AB349" i="1" s="1"/>
  <c r="Z350" i="1"/>
  <c r="Z351" i="1"/>
  <c r="Y350" i="1"/>
  <c r="AB350" i="1" s="1"/>
  <c r="Z352" i="1"/>
  <c r="Y351" i="1"/>
  <c r="AB351" i="1" s="1"/>
  <c r="Y352" i="1"/>
  <c r="AB352" i="1" s="1"/>
  <c r="Z353" i="1"/>
  <c r="Z354" i="1"/>
  <c r="Y353" i="1"/>
  <c r="AB353" i="1" s="1"/>
  <c r="Z355" i="1"/>
  <c r="Y354" i="1"/>
  <c r="AB354" i="1" s="1"/>
  <c r="Y355" i="1"/>
  <c r="AB355" i="1" s="1"/>
  <c r="Z356" i="1"/>
  <c r="Z357" i="1"/>
  <c r="Y356" i="1"/>
  <c r="AB356" i="1" s="1"/>
  <c r="Z358" i="1"/>
  <c r="Y357" i="1"/>
  <c r="AB357" i="1" s="1"/>
  <c r="Y358" i="1"/>
  <c r="AB358" i="1" s="1"/>
  <c r="Z359" i="1"/>
  <c r="Z360" i="1"/>
  <c r="Y359" i="1"/>
  <c r="AB359" i="1" s="1"/>
  <c r="Z361" i="1"/>
  <c r="Y360" i="1"/>
  <c r="AB360" i="1" s="1"/>
  <c r="Y361" i="1"/>
  <c r="AB361" i="1" s="1"/>
  <c r="Z362" i="1"/>
  <c r="Z363" i="1"/>
  <c r="Y362" i="1"/>
  <c r="AB362" i="1" s="1"/>
  <c r="Z364" i="1"/>
  <c r="Y363" i="1"/>
  <c r="AB363" i="1" s="1"/>
  <c r="Y364" i="1"/>
  <c r="AB364" i="1" s="1"/>
  <c r="Z365" i="1"/>
  <c r="Z366" i="1"/>
  <c r="Y365" i="1"/>
  <c r="AB365" i="1" s="1"/>
  <c r="Z367" i="1"/>
  <c r="Y366" i="1"/>
  <c r="AB366" i="1" s="1"/>
  <c r="Y367" i="1"/>
  <c r="AB367" i="1" s="1"/>
  <c r="Z368" i="1"/>
  <c r="Z369" i="1"/>
  <c r="Y368" i="1"/>
  <c r="AB368" i="1" s="1"/>
  <c r="Z370" i="1"/>
  <c r="Y369" i="1"/>
  <c r="AB369" i="1" s="1"/>
  <c r="Y370" i="1"/>
  <c r="AB370" i="1" s="1"/>
  <c r="Z371" i="1"/>
  <c r="Z372" i="1"/>
  <c r="Y371" i="1"/>
  <c r="AB371" i="1" s="1"/>
  <c r="Z373" i="1"/>
  <c r="Y372" i="1"/>
  <c r="AB372" i="1" s="1"/>
  <c r="Y373" i="1"/>
  <c r="AB373" i="1" s="1"/>
  <c r="Z374" i="1"/>
  <c r="Y374" i="1"/>
  <c r="AB374" i="1" s="1"/>
  <c r="Y375" i="1"/>
  <c r="AB375" i="1" s="1"/>
  <c r="Z377" i="1"/>
  <c r="Z376" i="1"/>
  <c r="Y376" i="1"/>
  <c r="AB376" i="1" s="1"/>
  <c r="Z375" i="1"/>
  <c r="Y378" i="1"/>
  <c r="AB378" i="1" s="1"/>
  <c r="Z378" i="1"/>
  <c r="Y379" i="1"/>
  <c r="AB379" i="1" s="1"/>
  <c r="Z379" i="1"/>
  <c r="Y377" i="1"/>
  <c r="AB377" i="1" s="1"/>
  <c r="Z380" i="1"/>
  <c r="Z381" i="1"/>
  <c r="Y380" i="1"/>
  <c r="AB380" i="1" s="1"/>
  <c r="Y382" i="1"/>
  <c r="AB382" i="1" s="1"/>
  <c r="Y381" i="1"/>
  <c r="AB381" i="1" s="1"/>
  <c r="Z382" i="1"/>
  <c r="Y383" i="1"/>
  <c r="AB383" i="1" s="1"/>
  <c r="Z383" i="1"/>
  <c r="Y385" i="1"/>
  <c r="AB385" i="1" s="1"/>
  <c r="Y384" i="1"/>
  <c r="AB384" i="1" s="1"/>
  <c r="Z386" i="1"/>
  <c r="Z384" i="1"/>
  <c r="Y386" i="1"/>
  <c r="AB386" i="1" s="1"/>
  <c r="Z385" i="1"/>
  <c r="Z387" i="1"/>
  <c r="Y389" i="1"/>
  <c r="AB389" i="1" s="1"/>
  <c r="Y388" i="1"/>
  <c r="AB388" i="1" s="1"/>
  <c r="Y387" i="1"/>
  <c r="AB387" i="1" s="1"/>
  <c r="Z389" i="1"/>
  <c r="Z388" i="1"/>
  <c r="Y390" i="1"/>
  <c r="AB390" i="1" s="1"/>
  <c r="Y391" i="1"/>
  <c r="AB391" i="1" s="1"/>
  <c r="Y392" i="1"/>
  <c r="AB392" i="1" s="1"/>
  <c r="Z390" i="1"/>
  <c r="Z391" i="1"/>
  <c r="Z392" i="1"/>
  <c r="Z393" i="1"/>
  <c r="Y393" i="1"/>
  <c r="AB393" i="1" s="1"/>
  <c r="Y394" i="1"/>
  <c r="AB394" i="1" s="1"/>
  <c r="Y396" i="1"/>
  <c r="AB396" i="1" s="1"/>
  <c r="Z394" i="1"/>
  <c r="Y395" i="1"/>
  <c r="AB395" i="1" s="1"/>
  <c r="Z397" i="1"/>
  <c r="Z396" i="1"/>
  <c r="Z395" i="1"/>
  <c r="Y397" i="1"/>
  <c r="AB397" i="1" s="1"/>
  <c r="Z398" i="1"/>
  <c r="Y398" i="1"/>
  <c r="AB398" i="1" s="1"/>
  <c r="Y399" i="1"/>
  <c r="AB399" i="1" s="1"/>
  <c r="Y400" i="1"/>
  <c r="AB400" i="1" s="1"/>
  <c r="Z399" i="1"/>
  <c r="Z401" i="1"/>
  <c r="Z400" i="1"/>
  <c r="Z402" i="1"/>
  <c r="Y401" i="1"/>
  <c r="AB401" i="1" s="1"/>
  <c r="Z403" i="1"/>
  <c r="Y402" i="1"/>
  <c r="AB402" i="1" s="1"/>
  <c r="Z404" i="1"/>
  <c r="Y403" i="1"/>
  <c r="AB403" i="1" s="1"/>
  <c r="Z405" i="1"/>
  <c r="Y404" i="1"/>
  <c r="AB404" i="1" s="1"/>
  <c r="Y406" i="1"/>
  <c r="AB406" i="1" s="1"/>
  <c r="Y405" i="1"/>
  <c r="AB405" i="1" s="1"/>
  <c r="Y407" i="1"/>
  <c r="AB407" i="1" s="1"/>
  <c r="Z406" i="1"/>
  <c r="Z408" i="1"/>
  <c r="Z407" i="1"/>
  <c r="Z409" i="1"/>
  <c r="Y408" i="1"/>
  <c r="AB408" i="1" s="1"/>
  <c r="Y410" i="1"/>
  <c r="AB410" i="1" s="1"/>
  <c r="Y409" i="1"/>
  <c r="AB409" i="1" s="1"/>
  <c r="Y411" i="1"/>
  <c r="AB411" i="1" s="1"/>
  <c r="Z410" i="1"/>
  <c r="Z412" i="1"/>
  <c r="Z411" i="1"/>
  <c r="Z413" i="1"/>
  <c r="Y412" i="1"/>
  <c r="AB412" i="1" s="1"/>
  <c r="Y414" i="1"/>
  <c r="AB414" i="1" s="1"/>
  <c r="Y413" i="1"/>
  <c r="AB413" i="1" s="1"/>
  <c r="Y415" i="1"/>
  <c r="AB415" i="1" s="1"/>
  <c r="Z414" i="1"/>
  <c r="Z416" i="1"/>
  <c r="Z415" i="1"/>
  <c r="Z417" i="1"/>
  <c r="Y416" i="1"/>
  <c r="AB416" i="1" s="1"/>
  <c r="Y418" i="1"/>
  <c r="AB418" i="1" s="1"/>
  <c r="Y417" i="1"/>
  <c r="AB417" i="1" s="1"/>
  <c r="Y419" i="1"/>
  <c r="AB419" i="1" s="1"/>
  <c r="Z418" i="1"/>
  <c r="Z420" i="1"/>
  <c r="Z419" i="1"/>
  <c r="Z421" i="1"/>
  <c r="Y420" i="1"/>
  <c r="AB420" i="1" s="1"/>
  <c r="Y421" i="1"/>
  <c r="AB421" i="1" s="1"/>
  <c r="Y422" i="1"/>
  <c r="AB422" i="1" s="1"/>
  <c r="Z422" i="1"/>
  <c r="Y423" i="1"/>
  <c r="AB423" i="1" s="1"/>
  <c r="Z424" i="1"/>
  <c r="Z423" i="1"/>
  <c r="Y425" i="1"/>
  <c r="AB425" i="1" s="1"/>
  <c r="Y424" i="1"/>
  <c r="AB424" i="1" s="1"/>
  <c r="Z425" i="1"/>
  <c r="Z426" i="1"/>
  <c r="Y426" i="1"/>
  <c r="AB426" i="1" s="1"/>
  <c r="Y427" i="1"/>
  <c r="AB427" i="1" s="1"/>
  <c r="Z427" i="1"/>
  <c r="Z428" i="1"/>
  <c r="Y428" i="1"/>
  <c r="AB428" i="1" s="1"/>
  <c r="Z430" i="1"/>
  <c r="Y429" i="1"/>
  <c r="AB429" i="1" s="1"/>
  <c r="Z429" i="1"/>
  <c r="Y431" i="1"/>
  <c r="AB431" i="1" s="1"/>
  <c r="Z431" i="1"/>
  <c r="Y430" i="1"/>
  <c r="AB430" i="1" s="1"/>
  <c r="Y432" i="1"/>
  <c r="AB432" i="1" s="1"/>
  <c r="Z432" i="1"/>
  <c r="Z433" i="1"/>
  <c r="Y433" i="1"/>
  <c r="AB433" i="1" s="1"/>
  <c r="Y434" i="1"/>
  <c r="AB434" i="1" s="1"/>
  <c r="Z434" i="1"/>
  <c r="Z435" i="1"/>
  <c r="Y435" i="1"/>
  <c r="AB435" i="1" s="1"/>
  <c r="Y437" i="1"/>
  <c r="AB437" i="1" s="1"/>
  <c r="Z437" i="1"/>
  <c r="Z436" i="1"/>
  <c r="Y436" i="1"/>
  <c r="AB436" i="1" s="1"/>
  <c r="Y438" i="1"/>
  <c r="AB438" i="1" s="1"/>
  <c r="Z438" i="1"/>
  <c r="Z439" i="1"/>
  <c r="Y439" i="1"/>
  <c r="AB439" i="1" s="1"/>
  <c r="Z440" i="1"/>
  <c r="Y440" i="1"/>
  <c r="AB440" i="1" s="1"/>
  <c r="Z441" i="1"/>
  <c r="Z442" i="1"/>
  <c r="Y441" i="1"/>
  <c r="AB441" i="1" s="1"/>
  <c r="Y442" i="1"/>
  <c r="AB442" i="1" s="1"/>
  <c r="Y443" i="1"/>
  <c r="AB443" i="1" s="1"/>
  <c r="Z443" i="1"/>
  <c r="Y444" i="1"/>
  <c r="AB444" i="1" s="1"/>
  <c r="Z445" i="1"/>
  <c r="Z444" i="1"/>
  <c r="Y445" i="1"/>
  <c r="AB445" i="1" s="1"/>
  <c r="Z446" i="1"/>
  <c r="Y446" i="1"/>
  <c r="AB446" i="1" s="1"/>
  <c r="Z447" i="1"/>
  <c r="Z448" i="1"/>
  <c r="Y447" i="1"/>
  <c r="AB447" i="1" s="1"/>
  <c r="Y448" i="1"/>
  <c r="AB448" i="1" s="1"/>
  <c r="Z449" i="1"/>
  <c r="Y449" i="1"/>
  <c r="AB449" i="1" s="1"/>
  <c r="Z450" i="1"/>
  <c r="Z451" i="1"/>
  <c r="Y450" i="1"/>
  <c r="AB450" i="1" s="1"/>
  <c r="Y451" i="1"/>
  <c r="AB451" i="1" s="1"/>
  <c r="Z452" i="1"/>
  <c r="Y452" i="1"/>
  <c r="AB452" i="1" s="1"/>
  <c r="Z453" i="1"/>
  <c r="Z454" i="1"/>
  <c r="Y453" i="1"/>
  <c r="AB453" i="1" s="1"/>
  <c r="Y454" i="1"/>
  <c r="AB454" i="1" s="1"/>
  <c r="Z455" i="1"/>
  <c r="Y455" i="1"/>
  <c r="AB455" i="1" s="1"/>
  <c r="Z456" i="1"/>
  <c r="Z457" i="1"/>
  <c r="Y456" i="1"/>
  <c r="AB456" i="1" s="1"/>
  <c r="Y457" i="1"/>
  <c r="AB457" i="1" s="1"/>
  <c r="Z458" i="1"/>
  <c r="Y458" i="1"/>
  <c r="AB458" i="1" s="1"/>
  <c r="Z459" i="1"/>
  <c r="Z460" i="1"/>
  <c r="Y459" i="1"/>
  <c r="AB459" i="1" s="1"/>
  <c r="Y460" i="1"/>
  <c r="AB460" i="1" s="1"/>
  <c r="Z461" i="1"/>
  <c r="Y461" i="1"/>
  <c r="AB461" i="1" s="1"/>
  <c r="Z462" i="1"/>
  <c r="Z463" i="1"/>
  <c r="Y462" i="1"/>
  <c r="AB462" i="1" s="1"/>
  <c r="Y463" i="1"/>
  <c r="AB463" i="1" s="1"/>
  <c r="Z464" i="1"/>
  <c r="Y464" i="1"/>
  <c r="AB464" i="1" s="1"/>
  <c r="Z465" i="1"/>
  <c r="Z466" i="1"/>
  <c r="Y465" i="1"/>
  <c r="AB465" i="1" s="1"/>
  <c r="Y466" i="1"/>
  <c r="AB466" i="1" s="1"/>
  <c r="Z467" i="1"/>
  <c r="Y467" i="1"/>
  <c r="AB467" i="1" s="1"/>
  <c r="Z468" i="1"/>
  <c r="Y468" i="1"/>
  <c r="AB468" i="1" s="1"/>
  <c r="Z469" i="1"/>
  <c r="Z470" i="1"/>
  <c r="Z471" i="1"/>
  <c r="Y469" i="1"/>
  <c r="AB469" i="1" s="1"/>
  <c r="Y470" i="1"/>
  <c r="AB470" i="1" s="1"/>
  <c r="Y471" i="1"/>
  <c r="AB471" i="1" s="1"/>
  <c r="Z472" i="1"/>
  <c r="Z473" i="1"/>
  <c r="Y473" i="1"/>
  <c r="AB473" i="1" s="1"/>
  <c r="Y472" i="1"/>
  <c r="AB472" i="1" s="1"/>
  <c r="Z474" i="1"/>
  <c r="Y474" i="1"/>
  <c r="AB474" i="1" s="1"/>
  <c r="Z475" i="1"/>
  <c r="Y475" i="1"/>
  <c r="AB475" i="1" s="1"/>
  <c r="Z476" i="1"/>
  <c r="Y477" i="1"/>
  <c r="AB477" i="1" s="1"/>
  <c r="Y476" i="1"/>
  <c r="AB476" i="1" s="1"/>
  <c r="Z477" i="1"/>
  <c r="Y478" i="1"/>
  <c r="AB478" i="1" s="1"/>
  <c r="Z478" i="1"/>
  <c r="Y479" i="1"/>
  <c r="AB479" i="1" s="1"/>
  <c r="Z479" i="1"/>
  <c r="Z480" i="1"/>
  <c r="Y480" i="1"/>
  <c r="AB480" i="1" s="1"/>
  <c r="Z481" i="1"/>
  <c r="Y481" i="1"/>
  <c r="AB481" i="1" s="1"/>
  <c r="Y482" i="1"/>
  <c r="AB482" i="1" s="1"/>
  <c r="Z482" i="1"/>
  <c r="Z484" i="1"/>
  <c r="Z483" i="1"/>
  <c r="Y483" i="1"/>
  <c r="AB483" i="1" s="1"/>
  <c r="Y484" i="1"/>
  <c r="AB484" i="1" s="1"/>
  <c r="Y485" i="1"/>
  <c r="AB485" i="1" s="1"/>
  <c r="Z485" i="1"/>
  <c r="Z486" i="1"/>
  <c r="Y486" i="1"/>
  <c r="AB486" i="1" s="1"/>
  <c r="Z488" i="1"/>
  <c r="Y487" i="1"/>
  <c r="AB487" i="1" s="1"/>
  <c r="Z487" i="1"/>
  <c r="Y488" i="1"/>
  <c r="AB488" i="1" s="1"/>
  <c r="Z489" i="1"/>
  <c r="Y490" i="1"/>
  <c r="AB490" i="1" s="1"/>
  <c r="Y489" i="1"/>
  <c r="AB489" i="1" s="1"/>
  <c r="Z490" i="1"/>
  <c r="Y491" i="1"/>
  <c r="AB491" i="1" s="1"/>
  <c r="Z491" i="1"/>
  <c r="Z492" i="1"/>
  <c r="Y492" i="1"/>
  <c r="AB492" i="1" s="1"/>
  <c r="Y494" i="1"/>
  <c r="AB494" i="1" s="1"/>
  <c r="Y493" i="1"/>
  <c r="AB493" i="1" s="1"/>
  <c r="Z494" i="1"/>
  <c r="Z495" i="1"/>
  <c r="Z493" i="1"/>
  <c r="Z496" i="1"/>
  <c r="Y495" i="1"/>
  <c r="AB495" i="1" s="1"/>
  <c r="Y497" i="1"/>
  <c r="AB497" i="1" s="1"/>
  <c r="Y496" i="1"/>
  <c r="AB496" i="1" s="1"/>
  <c r="Y498" i="1"/>
  <c r="AB498" i="1" s="1"/>
  <c r="Z497" i="1"/>
  <c r="Z498" i="1"/>
  <c r="Z499" i="1"/>
  <c r="Z500" i="1"/>
  <c r="Y499" i="1"/>
  <c r="AB499" i="1" s="1"/>
  <c r="Y500" i="1"/>
  <c r="AB500" i="1" s="1"/>
  <c r="Z501" i="1"/>
  <c r="Z502" i="1"/>
  <c r="Y501" i="1"/>
  <c r="AB501" i="1" s="1"/>
  <c r="Z503" i="1"/>
  <c r="Y502" i="1"/>
  <c r="AB502" i="1" s="1"/>
  <c r="Z504" i="1"/>
  <c r="Y504" i="1"/>
  <c r="AB504" i="1" s="1"/>
  <c r="Y503" i="1"/>
  <c r="AB503" i="1" s="1"/>
  <c r="Y505" i="1"/>
  <c r="AB505" i="1" s="1"/>
  <c r="Z505" i="1"/>
  <c r="Y507" i="1"/>
  <c r="AB507" i="1" s="1"/>
  <c r="Z506" i="1"/>
  <c r="Y506" i="1"/>
  <c r="AB506" i="1" s="1"/>
  <c r="Z508" i="1"/>
  <c r="Y508" i="1"/>
  <c r="AB508" i="1" s="1"/>
  <c r="Z507" i="1"/>
  <c r="Y509" i="1"/>
  <c r="AB509" i="1" s="1"/>
  <c r="Z510" i="1"/>
  <c r="Z509" i="1"/>
  <c r="Y511" i="1"/>
  <c r="AB511" i="1" s="1"/>
  <c r="Y510" i="1"/>
  <c r="AB510" i="1" s="1"/>
  <c r="Z511" i="1"/>
  <c r="Z512" i="1"/>
  <c r="Y512" i="1"/>
  <c r="AB512" i="1" s="1"/>
  <c r="Z513" i="1"/>
  <c r="Y513" i="1"/>
  <c r="AB513" i="1" s="1"/>
  <c r="Z514" i="1"/>
  <c r="Y514" i="1"/>
  <c r="AB514" i="1" s="1"/>
  <c r="Z515" i="1"/>
  <c r="Y515" i="1"/>
  <c r="AB515" i="1" s="1"/>
  <c r="Z516" i="1"/>
  <c r="Y516" i="1"/>
  <c r="AB516" i="1" s="1"/>
  <c r="Z517" i="1"/>
  <c r="Z518" i="1"/>
  <c r="Y517" i="1"/>
  <c r="AB517" i="1" s="1"/>
  <c r="Z519" i="1"/>
  <c r="Y518" i="1"/>
  <c r="AB518" i="1" s="1"/>
  <c r="Y520" i="1"/>
  <c r="AB520" i="1" s="1"/>
  <c r="Z520" i="1"/>
  <c r="Y519" i="1"/>
  <c r="AB519" i="1" s="1"/>
  <c r="Y521" i="1"/>
  <c r="AB521" i="1" s="1"/>
  <c r="Z521" i="1"/>
  <c r="Z522" i="1"/>
  <c r="Y522" i="1"/>
  <c r="AB522" i="1" s="1"/>
  <c r="Z523" i="1"/>
  <c r="Y523" i="1"/>
  <c r="AB523" i="1" s="1"/>
  <c r="Z524" i="1"/>
  <c r="Y524" i="1"/>
  <c r="AB524" i="1" s="1"/>
  <c r="Z525" i="1"/>
  <c r="Y525" i="1"/>
  <c r="AB525" i="1" s="1"/>
  <c r="Y526" i="1"/>
  <c r="AB526" i="1" s="1"/>
  <c r="Z526" i="1"/>
  <c r="Y527" i="1"/>
  <c r="AB527" i="1" s="1"/>
  <c r="Z527" i="1"/>
  <c r="Z529" i="1"/>
  <c r="Z528" i="1"/>
  <c r="Y529" i="1"/>
  <c r="AB529" i="1" s="1"/>
  <c r="Y528" i="1"/>
  <c r="AB528" i="1" s="1"/>
  <c r="Y530" i="1"/>
  <c r="AB530" i="1" s="1"/>
  <c r="Z530" i="1"/>
  <c r="Z531" i="1"/>
  <c r="Z532" i="1"/>
  <c r="Y531" i="1"/>
  <c r="AB531" i="1" s="1"/>
  <c r="Z533" i="1"/>
  <c r="Y532" i="1"/>
  <c r="AB532" i="1" s="1"/>
  <c r="Y533" i="1"/>
  <c r="AB533" i="1" s="1"/>
  <c r="Z534" i="1"/>
  <c r="Y534" i="1"/>
  <c r="AB534" i="1" s="1"/>
  <c r="Y536" i="1"/>
  <c r="AB536" i="1" s="1"/>
  <c r="Z536" i="1"/>
  <c r="Z535" i="1"/>
  <c r="Y535" i="1"/>
  <c r="AB535" i="1" s="1"/>
  <c r="Z537" i="1"/>
  <c r="Y537" i="1"/>
  <c r="AB537" i="1" s="1"/>
  <c r="Y538" i="1"/>
  <c r="AB538" i="1" s="1"/>
  <c r="Z538" i="1"/>
  <c r="Z539" i="1"/>
  <c r="Y539" i="1"/>
  <c r="AB539" i="1" s="1"/>
  <c r="Z540" i="1"/>
  <c r="Y540" i="1"/>
  <c r="AB540" i="1" s="1"/>
  <c r="Z541" i="1"/>
  <c r="Z542" i="1"/>
  <c r="Z543" i="1"/>
  <c r="Y541" i="1"/>
  <c r="AB541" i="1" s="1"/>
  <c r="Y543" i="1"/>
  <c r="AB543" i="1" s="1"/>
  <c r="Y542" i="1"/>
  <c r="AB542" i="1" s="1"/>
  <c r="Z544" i="1"/>
  <c r="Y544" i="1"/>
  <c r="AB544" i="1" s="1"/>
  <c r="Z545" i="1"/>
  <c r="Y545" i="1"/>
  <c r="AB545" i="1" s="1"/>
  <c r="Y547" i="1"/>
  <c r="AB547" i="1" s="1"/>
  <c r="Z547" i="1"/>
  <c r="Z546" i="1"/>
  <c r="Y546" i="1"/>
  <c r="AB546" i="1" s="1"/>
  <c r="Z548" i="1"/>
  <c r="Y548" i="1"/>
  <c r="AB548" i="1" s="1"/>
  <c r="Z549" i="1"/>
  <c r="Y549" i="1"/>
  <c r="AB549" i="1" s="1"/>
  <c r="Y550" i="1"/>
  <c r="AB550" i="1" s="1"/>
  <c r="Z551" i="1"/>
  <c r="Z550" i="1"/>
  <c r="Y551" i="1"/>
  <c r="AB551" i="1" s="1"/>
  <c r="Y552" i="1"/>
  <c r="AB552" i="1" s="1"/>
  <c r="Z552" i="1"/>
  <c r="Y553" i="1"/>
  <c r="AB553" i="1" s="1"/>
  <c r="Z553" i="1"/>
  <c r="Y554" i="1"/>
  <c r="AB554" i="1" s="1"/>
  <c r="Z554" i="1"/>
  <c r="Z555" i="1"/>
  <c r="Z556" i="1"/>
  <c r="Y555" i="1"/>
  <c r="AB555" i="1" s="1"/>
  <c r="Z557" i="1"/>
  <c r="Y556" i="1"/>
  <c r="AB556" i="1" s="1"/>
  <c r="Y558" i="1"/>
  <c r="AB558" i="1" s="1"/>
  <c r="Y557" i="1"/>
  <c r="AB557" i="1" s="1"/>
  <c r="Y559" i="1"/>
  <c r="AB559" i="1" s="1"/>
  <c r="Z558" i="1"/>
  <c r="Z560" i="1"/>
  <c r="Z559" i="1"/>
  <c r="Y560" i="1"/>
  <c r="AB560" i="1" s="1"/>
  <c r="Z561" i="1"/>
  <c r="Z562" i="1"/>
  <c r="Y562" i="1"/>
  <c r="AB562" i="1" s="1"/>
  <c r="Y561" i="1"/>
  <c r="AB561" i="1" s="1"/>
  <c r="Z563" i="1"/>
  <c r="Y563" i="1"/>
  <c r="AB563" i="1" s="1"/>
  <c r="Z564" i="1"/>
  <c r="Y565" i="1"/>
  <c r="AB565" i="1" s="1"/>
  <c r="Y564" i="1"/>
  <c r="AB564" i="1" s="1"/>
  <c r="Z565" i="1"/>
  <c r="Z566" i="1"/>
  <c r="Y566" i="1"/>
  <c r="AB566" i="1" s="1"/>
  <c r="Y567" i="1"/>
  <c r="AB567" i="1" s="1"/>
  <c r="Z568" i="1"/>
  <c r="Z567" i="1"/>
  <c r="Y569" i="1"/>
  <c r="AB569" i="1" s="1"/>
  <c r="Z569" i="1"/>
  <c r="Y568" i="1"/>
  <c r="AB568" i="1" s="1"/>
  <c r="Z570" i="1"/>
  <c r="Y570" i="1"/>
  <c r="AB570" i="1" s="1"/>
  <c r="Y572" i="1"/>
  <c r="AB572" i="1" s="1"/>
  <c r="Z571" i="1"/>
  <c r="Y571" i="1"/>
  <c r="AB571" i="1" s="1"/>
  <c r="Z573" i="1"/>
  <c r="Y573" i="1"/>
  <c r="AB573" i="1" s="1"/>
  <c r="Z572" i="1"/>
  <c r="Y574" i="1"/>
  <c r="AB574" i="1" s="1"/>
  <c r="Z575" i="1"/>
  <c r="Z574" i="1"/>
  <c r="Y576" i="1"/>
  <c r="AB576" i="1" s="1"/>
  <c r="Y575" i="1"/>
  <c r="AB575" i="1" s="1"/>
  <c r="Z576" i="1"/>
  <c r="Z577" i="1"/>
  <c r="Y577" i="1"/>
  <c r="AB577" i="1" s="1"/>
  <c r="Z578" i="1"/>
  <c r="Z579" i="1"/>
  <c r="Y579" i="1"/>
  <c r="AB579" i="1" s="1"/>
  <c r="Y578" i="1"/>
  <c r="AB578" i="1" s="1"/>
  <c r="Z580" i="1"/>
  <c r="Z581" i="1"/>
  <c r="Y580" i="1"/>
  <c r="AB580" i="1" s="1"/>
  <c r="Z582" i="1"/>
  <c r="Y581" i="1"/>
  <c r="AB581" i="1" s="1"/>
  <c r="Y582" i="1"/>
  <c r="AB582" i="1" s="1"/>
  <c r="Z583" i="1"/>
  <c r="Z584" i="1"/>
  <c r="Y583" i="1"/>
  <c r="AB583" i="1" s="1"/>
  <c r="Y585" i="1"/>
  <c r="AB585" i="1" s="1"/>
  <c r="Y584" i="1"/>
  <c r="AB584" i="1" s="1"/>
  <c r="Z585" i="1"/>
  <c r="Y586" i="1"/>
  <c r="AB586" i="1" s="1"/>
  <c r="Z587" i="1"/>
  <c r="Z586" i="1"/>
  <c r="Y587" i="1"/>
  <c r="AB587" i="1" s="1"/>
  <c r="Z588" i="1"/>
  <c r="Z590" i="1"/>
  <c r="Y590" i="1"/>
  <c r="AB590" i="1" s="1"/>
  <c r="Y589" i="1"/>
  <c r="AB589" i="1" s="1"/>
  <c r="Y588" i="1"/>
  <c r="AB588" i="1" s="1"/>
  <c r="Z589" i="1"/>
  <c r="Y591" i="1"/>
  <c r="AB591" i="1" s="1"/>
  <c r="Z592" i="1"/>
  <c r="Z591" i="1"/>
  <c r="Y593" i="1"/>
  <c r="AB593" i="1" s="1"/>
  <c r="Y592" i="1"/>
  <c r="AB592" i="1" s="1"/>
  <c r="Z593" i="1"/>
  <c r="Y594" i="1"/>
  <c r="AB594" i="1" s="1"/>
  <c r="Z594" i="1"/>
  <c r="Z595" i="1"/>
  <c r="Y595" i="1"/>
  <c r="AB595" i="1" s="1"/>
  <c r="Z596" i="1"/>
  <c r="Z597" i="1"/>
  <c r="Y597" i="1"/>
  <c r="AB597" i="1" s="1"/>
  <c r="Y596" i="1"/>
  <c r="AB596" i="1" s="1"/>
  <c r="Z598" i="1"/>
  <c r="Y600" i="1"/>
  <c r="AB600" i="1" s="1"/>
  <c r="Y599" i="1"/>
  <c r="AB599" i="1" s="1"/>
  <c r="Y598" i="1"/>
  <c r="AB598" i="1" s="1"/>
  <c r="Z600" i="1"/>
  <c r="Z602" i="1"/>
  <c r="Z599" i="1"/>
  <c r="Y601" i="1"/>
  <c r="AB601" i="1" s="1"/>
  <c r="Z601" i="1"/>
  <c r="Y602" i="1"/>
  <c r="AB602" i="1" s="1"/>
  <c r="Z603" i="1"/>
  <c r="Y604" i="1"/>
  <c r="AB604" i="1" s="1"/>
  <c r="Y603" i="1"/>
  <c r="AB603" i="1" s="1"/>
  <c r="Z604" i="1"/>
  <c r="Y605" i="1"/>
  <c r="AB605" i="1" s="1"/>
  <c r="Z605" i="1"/>
  <c r="Y606" i="1"/>
  <c r="AB606" i="1" s="1"/>
  <c r="Z606" i="1"/>
  <c r="Y608" i="1"/>
  <c r="AB608" i="1" s="1"/>
  <c r="Z607" i="1"/>
  <c r="Z609" i="1"/>
  <c r="Y607" i="1"/>
  <c r="AB607" i="1" s="1"/>
  <c r="Z608" i="1"/>
  <c r="Y609" i="1"/>
  <c r="AB609" i="1" s="1"/>
  <c r="Z611" i="1"/>
  <c r="Y611" i="1"/>
  <c r="AB611" i="1" s="1"/>
  <c r="Z610" i="1"/>
  <c r="Z612" i="1"/>
  <c r="Y610" i="1"/>
  <c r="AB610" i="1" s="1"/>
  <c r="Y612" i="1"/>
  <c r="AB612" i="1" s="1"/>
  <c r="Z613" i="1"/>
  <c r="Z614" i="1"/>
  <c r="Y613" i="1"/>
  <c r="AB613" i="1" s="1"/>
  <c r="Y614" i="1"/>
  <c r="AB614" i="1" s="1"/>
  <c r="Y615" i="1"/>
  <c r="AB615" i="1" s="1"/>
  <c r="Y616" i="1"/>
  <c r="AB616" i="1" s="1"/>
  <c r="Y617" i="1"/>
  <c r="AB617" i="1" s="1"/>
  <c r="Z616" i="1"/>
  <c r="Z618" i="1"/>
  <c r="Z617" i="1"/>
  <c r="Z615" i="1"/>
  <c r="Z619" i="1"/>
  <c r="Y618" i="1"/>
  <c r="AB618" i="1" s="1"/>
  <c r="Z620" i="1"/>
  <c r="Y619" i="1"/>
  <c r="AB619" i="1" s="1"/>
  <c r="Z621" i="1"/>
  <c r="Y620" i="1"/>
  <c r="AB620" i="1" s="1"/>
  <c r="Z622" i="1"/>
  <c r="Y621" i="1"/>
  <c r="AB621" i="1" s="1"/>
  <c r="Z623" i="1"/>
  <c r="Y622" i="1"/>
  <c r="AB622" i="1" s="1"/>
  <c r="Z624" i="1"/>
  <c r="Y623" i="1"/>
  <c r="AB623" i="1" s="1"/>
  <c r="Y625" i="1"/>
  <c r="AB625" i="1" s="1"/>
  <c r="Y624" i="1"/>
  <c r="AB624" i="1" s="1"/>
  <c r="Y626" i="1"/>
  <c r="AB626" i="1" s="1"/>
  <c r="Z625" i="1"/>
  <c r="Z626" i="1"/>
  <c r="Z627" i="1"/>
  <c r="Y627" i="1"/>
  <c r="AB627" i="1" s="1"/>
  <c r="Z628" i="1"/>
  <c r="Y628" i="1"/>
  <c r="AB628" i="1" s="1"/>
  <c r="Y629" i="1"/>
  <c r="AB629" i="1" s="1"/>
  <c r="Y630" i="1"/>
  <c r="AB630" i="1" s="1"/>
  <c r="Z629" i="1"/>
  <c r="Z630" i="1"/>
  <c r="Z631" i="1"/>
  <c r="Z632" i="1"/>
  <c r="Y632" i="1"/>
  <c r="AB632" i="1" s="1"/>
  <c r="Y633" i="1"/>
  <c r="AB633" i="1" s="1"/>
  <c r="Y631" i="1"/>
  <c r="AB631" i="1" s="1"/>
  <c r="Z633" i="1"/>
  <c r="Z634" i="1"/>
  <c r="Y634" i="1"/>
  <c r="AB634" i="1" s="1"/>
  <c r="Y635" i="1"/>
  <c r="AB635" i="1" s="1"/>
  <c r="Z636" i="1"/>
  <c r="Z635" i="1"/>
  <c r="Y637" i="1"/>
  <c r="AB637" i="1" s="1"/>
  <c r="Z637" i="1"/>
  <c r="Y636" i="1"/>
  <c r="AB636" i="1" s="1"/>
  <c r="Y638" i="1"/>
  <c r="AB638" i="1" s="1"/>
  <c r="Z638" i="1"/>
  <c r="Z639" i="1"/>
  <c r="Y639" i="1"/>
  <c r="AB639" i="1" s="1"/>
  <c r="Z640" i="1"/>
  <c r="Y640" i="1"/>
  <c r="AB640" i="1" s="1"/>
  <c r="Y641" i="1"/>
  <c r="AB641" i="1" s="1"/>
  <c r="Z641" i="1"/>
  <c r="Z642" i="1"/>
  <c r="Y642" i="1"/>
  <c r="AB642" i="1" s="1"/>
  <c r="Y643" i="1"/>
  <c r="AB643" i="1" s="1"/>
  <c r="Z643" i="1"/>
  <c r="Z644" i="1"/>
  <c r="Z645" i="1"/>
  <c r="Y644" i="1"/>
  <c r="AB644" i="1" s="1"/>
  <c r="Z646" i="1"/>
  <c r="Y645" i="1"/>
  <c r="AB645" i="1" s="1"/>
  <c r="Y647" i="1"/>
  <c r="AB647" i="1" s="1"/>
  <c r="Y646" i="1"/>
  <c r="AB646" i="1" s="1"/>
  <c r="Z648" i="1"/>
  <c r="Z647" i="1"/>
  <c r="Y649" i="1"/>
  <c r="AB649" i="1" s="1"/>
  <c r="Y648" i="1"/>
  <c r="AB648" i="1" s="1"/>
  <c r="Z649" i="1"/>
  <c r="Z650" i="1"/>
  <c r="Z651" i="1"/>
  <c r="Y650" i="1"/>
  <c r="AB650" i="1" s="1"/>
  <c r="Y651" i="1"/>
  <c r="AB651" i="1" s="1"/>
  <c r="Z652" i="1"/>
  <c r="Y652" i="1"/>
  <c r="AB652" i="1" s="1"/>
  <c r="Z654" i="1"/>
  <c r="Z653" i="1"/>
  <c r="Y653" i="1"/>
  <c r="AB653" i="1" s="1"/>
  <c r="Y654" i="1"/>
  <c r="AB654" i="1" s="1"/>
  <c r="Y655" i="1"/>
  <c r="AB655" i="1" s="1"/>
  <c r="Z655" i="1"/>
  <c r="Z656" i="1"/>
  <c r="Y657" i="1"/>
  <c r="AB657" i="1" s="1"/>
  <c r="Z657" i="1"/>
  <c r="Y656" i="1"/>
  <c r="AB656" i="1" s="1"/>
  <c r="Y658" i="1"/>
  <c r="AB658" i="1" s="1"/>
  <c r="Z659" i="1"/>
  <c r="Z658" i="1"/>
  <c r="Y660" i="1"/>
  <c r="AB660" i="1" s="1"/>
  <c r="Y659" i="1"/>
  <c r="AB659" i="1" s="1"/>
  <c r="Z660" i="1"/>
  <c r="Z661" i="1"/>
  <c r="Y661" i="1"/>
  <c r="AB661" i="1" s="1"/>
  <c r="Z662" i="1"/>
  <c r="Y662" i="1"/>
  <c r="AB662" i="1" s="1"/>
  <c r="Z663" i="1"/>
  <c r="Z664" i="1"/>
  <c r="Y663" i="1"/>
  <c r="AB663" i="1" s="1"/>
  <c r="Z665" i="1"/>
  <c r="Y664" i="1"/>
  <c r="AB664" i="1" s="1"/>
  <c r="Z666" i="1"/>
  <c r="Y665" i="1"/>
  <c r="AB665" i="1" s="1"/>
  <c r="Z667" i="1"/>
  <c r="Y666" i="1"/>
  <c r="AB666" i="1" s="1"/>
  <c r="Z668" i="1"/>
  <c r="Y667" i="1"/>
  <c r="AB667" i="1" s="1"/>
  <c r="Z669" i="1"/>
  <c r="Y668" i="1"/>
  <c r="AB668" i="1" s="1"/>
  <c r="Y670" i="1"/>
  <c r="AB670" i="1" s="1"/>
  <c r="Y669" i="1"/>
  <c r="AB669" i="1" s="1"/>
  <c r="Y671" i="1"/>
  <c r="AB671" i="1" s="1"/>
  <c r="Z670" i="1"/>
  <c r="Z671" i="1"/>
  <c r="Z672" i="1"/>
  <c r="Z673" i="1"/>
  <c r="Y673" i="1"/>
  <c r="AB673" i="1" s="1"/>
  <c r="Y672" i="1"/>
  <c r="AB672" i="1" s="1"/>
  <c r="Y674" i="1"/>
  <c r="AB674" i="1" s="1"/>
  <c r="Z674" i="1"/>
  <c r="Z675" i="1"/>
  <c r="Y676" i="1"/>
  <c r="AB676" i="1" s="1"/>
  <c r="Y675" i="1"/>
  <c r="AB675" i="1" s="1"/>
  <c r="Z676" i="1"/>
  <c r="Z677" i="1"/>
  <c r="Y677" i="1"/>
  <c r="AB677" i="1" s="1"/>
  <c r="Z678" i="1"/>
  <c r="Z679" i="1"/>
  <c r="Y679" i="1"/>
  <c r="AB679" i="1" s="1"/>
  <c r="Y678" i="1"/>
  <c r="AB678" i="1" s="1"/>
  <c r="Z680" i="1"/>
  <c r="Y680" i="1"/>
  <c r="AB680" i="1" s="1"/>
  <c r="Y682" i="1"/>
  <c r="AB682" i="1" s="1"/>
  <c r="Z681" i="1"/>
  <c r="Y681" i="1"/>
  <c r="AB681" i="1" s="1"/>
  <c r="Z682" i="1"/>
  <c r="Z683" i="1"/>
  <c r="Z684" i="1"/>
  <c r="Y683" i="1"/>
  <c r="AB683" i="1" s="1"/>
  <c r="Y684" i="1"/>
  <c r="AB684" i="1" s="1"/>
  <c r="Z685" i="1"/>
  <c r="Y686" i="1"/>
  <c r="AB686" i="1" s="1"/>
  <c r="Y685" i="1"/>
  <c r="AB685" i="1" s="1"/>
  <c r="Z687" i="1"/>
  <c r="Y687" i="1"/>
  <c r="AB687" i="1" s="1"/>
  <c r="Z686" i="1"/>
  <c r="Z688" i="1"/>
  <c r="Y688" i="1"/>
  <c r="AB688" i="1" s="1"/>
  <c r="Z689" i="1"/>
  <c r="Y690" i="1"/>
  <c r="AB690" i="1" s="1"/>
  <c r="Y689" i="1"/>
  <c r="AB689" i="1" s="1"/>
  <c r="Z690" i="1"/>
  <c r="Z691" i="1"/>
  <c r="Z692" i="1"/>
  <c r="Y691" i="1"/>
  <c r="AB691" i="1" s="1"/>
  <c r="Y692" i="1"/>
  <c r="AB692" i="1" s="1"/>
  <c r="Z693" i="1"/>
  <c r="Y693" i="1"/>
  <c r="AB693" i="1" s="1"/>
  <c r="Z694" i="1"/>
  <c r="Z695" i="1"/>
  <c r="Y694" i="1"/>
  <c r="AB694" i="1" s="1"/>
  <c r="Z696" i="1"/>
  <c r="Y695" i="1"/>
  <c r="AB695" i="1" s="1"/>
  <c r="Y696" i="1"/>
  <c r="AB696" i="1" s="1"/>
  <c r="Z697" i="1"/>
  <c r="Z698" i="1"/>
  <c r="Y697" i="1"/>
  <c r="AB697" i="1" s="1"/>
  <c r="Y698" i="1"/>
  <c r="AB698" i="1" s="1"/>
  <c r="Z699" i="1"/>
  <c r="Y699" i="1"/>
  <c r="AB699" i="1" s="1"/>
  <c r="Y700" i="1"/>
  <c r="AB700" i="1" s="1"/>
  <c r="Z700" i="1"/>
  <c r="Y702" i="1"/>
  <c r="AB702" i="1" s="1"/>
  <c r="Z701" i="1"/>
  <c r="Y701" i="1"/>
  <c r="AB701" i="1" s="1"/>
  <c r="Z703" i="1"/>
  <c r="Z702" i="1"/>
  <c r="Z704" i="1"/>
  <c r="Y703" i="1"/>
  <c r="AB703" i="1" s="1"/>
  <c r="Y704" i="1"/>
  <c r="AB704" i="1" s="1"/>
  <c r="Z705" i="1"/>
  <c r="Y705" i="1"/>
  <c r="AB705" i="1" s="1"/>
  <c r="Z706" i="1"/>
  <c r="Y706" i="1"/>
  <c r="AB706" i="1" s="1"/>
  <c r="Z708" i="1"/>
  <c r="Y707" i="1"/>
  <c r="AB707" i="1" s="1"/>
  <c r="Z707" i="1"/>
  <c r="Z709" i="1"/>
  <c r="Y709" i="1"/>
  <c r="AB709" i="1" s="1"/>
  <c r="Y708" i="1"/>
  <c r="AB708" i="1" s="1"/>
  <c r="Z710" i="1"/>
  <c r="Z711" i="1"/>
  <c r="Y710" i="1"/>
  <c r="AB710" i="1" s="1"/>
  <c r="Y712" i="1"/>
  <c r="AB712" i="1" s="1"/>
  <c r="Y711" i="1"/>
  <c r="AB711" i="1" s="1"/>
  <c r="Z712" i="1"/>
  <c r="Z713" i="1"/>
  <c r="Y713" i="1"/>
  <c r="AB713" i="1" s="1"/>
  <c r="Z714" i="1"/>
  <c r="Z715" i="1"/>
  <c r="Y714" i="1"/>
  <c r="AB714" i="1" s="1"/>
  <c r="Y715" i="1"/>
  <c r="AB715" i="1" s="1"/>
  <c r="Y716" i="1"/>
  <c r="AB716" i="1" s="1"/>
  <c r="Z716" i="1"/>
  <c r="Y718" i="1"/>
  <c r="AB718" i="1" s="1"/>
  <c r="Z717" i="1"/>
  <c r="Z718" i="1"/>
  <c r="Y717" i="1"/>
  <c r="AB717" i="1" s="1"/>
  <c r="Y719" i="1"/>
  <c r="AB719" i="1" s="1"/>
  <c r="Z719" i="1"/>
  <c r="Z720" i="1"/>
  <c r="Y721" i="1"/>
  <c r="AB721" i="1" s="1"/>
  <c r="Y720" i="1"/>
  <c r="AB720" i="1" s="1"/>
  <c r="Y723" i="1"/>
  <c r="AB723" i="1" s="1"/>
  <c r="Y722" i="1"/>
  <c r="AB722" i="1" s="1"/>
  <c r="Z722" i="1"/>
  <c r="Z723" i="1"/>
  <c r="Z721" i="1"/>
  <c r="Z724" i="1"/>
  <c r="Y724" i="1"/>
  <c r="AB724" i="1" s="1"/>
  <c r="Z725" i="1"/>
  <c r="Y725" i="1"/>
  <c r="AB725" i="1" s="1"/>
  <c r="Y726" i="1"/>
  <c r="AB726" i="1" s="1"/>
  <c r="Z726" i="1"/>
  <c r="Y728" i="1"/>
  <c r="AB728" i="1" s="1"/>
  <c r="Y727" i="1"/>
  <c r="AB727" i="1" s="1"/>
  <c r="Z727" i="1"/>
  <c r="Z728" i="1"/>
  <c r="Y730" i="1"/>
  <c r="AB730" i="1" s="1"/>
  <c r="Z729" i="1"/>
  <c r="Y731" i="1"/>
  <c r="AB731" i="1" s="1"/>
  <c r="Y732" i="1"/>
  <c r="AB732" i="1" s="1"/>
  <c r="Z732" i="1"/>
  <c r="Z730" i="1"/>
  <c r="Z733" i="1"/>
  <c r="Z731" i="1"/>
  <c r="Y733" i="1"/>
  <c r="AB733" i="1" s="1"/>
  <c r="Y729" i="1"/>
  <c r="AB729" i="1" s="1"/>
  <c r="Z734" i="1"/>
  <c r="Y734" i="1"/>
  <c r="AB734" i="1" s="1"/>
  <c r="Y735" i="1"/>
  <c r="AB735" i="1" s="1"/>
  <c r="Z736" i="1"/>
  <c r="Z737" i="1"/>
  <c r="Y736" i="1"/>
  <c r="AB736" i="1" s="1"/>
  <c r="Z735" i="1"/>
  <c r="Y737" i="1"/>
  <c r="AB737" i="1" s="1"/>
  <c r="Z739" i="1"/>
  <c r="Y738" i="1"/>
  <c r="AB738" i="1" s="1"/>
  <c r="Z738" i="1"/>
  <c r="Y739" i="1"/>
  <c r="AB739" i="1" s="1"/>
  <c r="Y740" i="1"/>
  <c r="AB740" i="1" s="1"/>
  <c r="Z740" i="1"/>
  <c r="Z742" i="1"/>
  <c r="Y743" i="1"/>
  <c r="AB743" i="1" s="1"/>
  <c r="Z743" i="1"/>
  <c r="Z744" i="1"/>
  <c r="Y744" i="1"/>
  <c r="AB744" i="1" s="1"/>
  <c r="Y741" i="1"/>
  <c r="AB741" i="1" s="1"/>
  <c r="Z741" i="1"/>
  <c r="Z745" i="1"/>
  <c r="Y742" i="1"/>
  <c r="AB742" i="1" s="1"/>
  <c r="Z746" i="1"/>
  <c r="Y746" i="1"/>
  <c r="AB746" i="1" s="1"/>
  <c r="Y747" i="1"/>
  <c r="AB747" i="1" s="1"/>
  <c r="Z747" i="1"/>
  <c r="Y745" i="1"/>
  <c r="AB745" i="1" s="1"/>
  <c r="Z749" i="1"/>
  <c r="Z748" i="1"/>
  <c r="Y748" i="1"/>
  <c r="AB748" i="1" s="1"/>
  <c r="Y749" i="1"/>
  <c r="AB749" i="1" s="1"/>
  <c r="Y751" i="1"/>
  <c r="AB751" i="1" s="1"/>
  <c r="Y750" i="1"/>
  <c r="AB750" i="1" s="1"/>
  <c r="Y752" i="1"/>
  <c r="AB752" i="1" s="1"/>
  <c r="Z751" i="1"/>
  <c r="Z752" i="1"/>
  <c r="Z750" i="1"/>
  <c r="Z753" i="1"/>
  <c r="Z755" i="1"/>
  <c r="Y754" i="1"/>
  <c r="AB754" i="1" s="1"/>
  <c r="Y755" i="1"/>
  <c r="AB755" i="1" s="1"/>
  <c r="Z754" i="1"/>
  <c r="Z756" i="1"/>
  <c r="Y753" i="1"/>
  <c r="AB753" i="1" s="1"/>
  <c r="Y756" i="1"/>
  <c r="AB756" i="1" s="1"/>
  <c r="Z757" i="1"/>
  <c r="Z758" i="1"/>
  <c r="Y758" i="1"/>
  <c r="AB758" i="1" s="1"/>
  <c r="Z759" i="1"/>
  <c r="Z760" i="1"/>
  <c r="Y760" i="1"/>
  <c r="AB760" i="1" s="1"/>
  <c r="Y757" i="1"/>
  <c r="AB757" i="1" s="1"/>
  <c r="Y759" i="1"/>
  <c r="AB759" i="1" s="1"/>
  <c r="Y761" i="1"/>
  <c r="AB761" i="1" s="1"/>
  <c r="Z761" i="1"/>
  <c r="Y763" i="1"/>
  <c r="AB763" i="1" s="1"/>
  <c r="Y762" i="1"/>
  <c r="AB762" i="1" s="1"/>
  <c r="Z762" i="1"/>
  <c r="Z763" i="1"/>
  <c r="Z764" i="1"/>
  <c r="Y764" i="1"/>
  <c r="AB764" i="1" s="1"/>
  <c r="Y766" i="1"/>
  <c r="AB766" i="1" s="1"/>
  <c r="Z765" i="1"/>
  <c r="Y765" i="1"/>
  <c r="AB765" i="1" s="1"/>
  <c r="Z766" i="1"/>
  <c r="Z767" i="1"/>
  <c r="Y767" i="1"/>
  <c r="AB767" i="1" s="1"/>
  <c r="Y769" i="1"/>
  <c r="AB769" i="1" s="1"/>
  <c r="Z769" i="1"/>
  <c r="Y768" i="1"/>
  <c r="AB768" i="1" s="1"/>
  <c r="Z770" i="1"/>
  <c r="Z768" i="1"/>
  <c r="Z771" i="1"/>
  <c r="Y771" i="1"/>
  <c r="AB771" i="1" s="1"/>
  <c r="Y770" i="1"/>
  <c r="AB770" i="1" s="1"/>
  <c r="Y772" i="1"/>
  <c r="AB772" i="1" s="1"/>
  <c r="Z773" i="1"/>
  <c r="Z772" i="1"/>
  <c r="Y773" i="1"/>
  <c r="AB773" i="1" s="1"/>
  <c r="Y774" i="1"/>
  <c r="AB774" i="1" s="1"/>
  <c r="Z774" i="1"/>
  <c r="Y775" i="1"/>
  <c r="AB775" i="1" s="1"/>
  <c r="Z775" i="1"/>
  <c r="Z777" i="1"/>
  <c r="Z776" i="1"/>
  <c r="Z778" i="1"/>
  <c r="Y776" i="1"/>
  <c r="AB776" i="1" s="1"/>
  <c r="Y778" i="1"/>
  <c r="AB778" i="1" s="1"/>
  <c r="Z779" i="1"/>
  <c r="Y779" i="1"/>
  <c r="AB779" i="1" s="1"/>
  <c r="Y777" i="1"/>
  <c r="AB777" i="1" s="1"/>
  <c r="Y780" i="1"/>
  <c r="AB780" i="1" s="1"/>
  <c r="Z780" i="1"/>
  <c r="Z782" i="1"/>
  <c r="Z781" i="1"/>
  <c r="Y781" i="1"/>
  <c r="AB781" i="1" s="1"/>
  <c r="Y782" i="1"/>
  <c r="AB782" i="1" s="1"/>
  <c r="Y784" i="1"/>
  <c r="AB784" i="1" s="1"/>
  <c r="Z783" i="1"/>
  <c r="Y783" i="1"/>
  <c r="AB783" i="1" s="1"/>
  <c r="Z784" i="1"/>
  <c r="Y785" i="1"/>
  <c r="AB785" i="1" s="1"/>
  <c r="Z785" i="1"/>
  <c r="Y786" i="1"/>
  <c r="AB786" i="1" s="1"/>
  <c r="Z786" i="1"/>
  <c r="Y788" i="1"/>
  <c r="AB788" i="1" s="1"/>
  <c r="Z787" i="1"/>
  <c r="Y790" i="1"/>
  <c r="AB790" i="1" s="1"/>
  <c r="Y787" i="1"/>
  <c r="AB787" i="1" s="1"/>
  <c r="Z789" i="1"/>
  <c r="Y789" i="1"/>
  <c r="AB789" i="1" s="1"/>
  <c r="Z790" i="1"/>
  <c r="Z788" i="1"/>
  <c r="Z791" i="1"/>
  <c r="Y791" i="1"/>
  <c r="AB791" i="1" s="1"/>
  <c r="Z792" i="1"/>
  <c r="Y792" i="1"/>
  <c r="AB792" i="1" s="1"/>
  <c r="Z795" i="1"/>
  <c r="Y795" i="1"/>
  <c r="AB795" i="1" s="1"/>
  <c r="Z793" i="1"/>
  <c r="Z794" i="1"/>
  <c r="Y793" i="1"/>
  <c r="AB793" i="1" s="1"/>
  <c r="Z797" i="1"/>
  <c r="Z796" i="1"/>
  <c r="Y794" i="1"/>
  <c r="AB794" i="1" s="1"/>
  <c r="Y796" i="1"/>
  <c r="AB796" i="1" s="1"/>
  <c r="Y797" i="1"/>
  <c r="AB797" i="1" s="1"/>
  <c r="Y798" i="1"/>
  <c r="AB798" i="1" s="1"/>
  <c r="Z798" i="1"/>
  <c r="Z799" i="1"/>
  <c r="Y799" i="1"/>
  <c r="AB799" i="1" s="1"/>
  <c r="Y800" i="1"/>
  <c r="AB800" i="1" s="1"/>
  <c r="Z800" i="1"/>
  <c r="Y801" i="1"/>
  <c r="AB801" i="1" s="1"/>
  <c r="Z801" i="1"/>
  <c r="Z802" i="1"/>
  <c r="Y802" i="1"/>
  <c r="AB802" i="1" s="1"/>
  <c r="Y803" i="1"/>
  <c r="AB803" i="1" s="1"/>
  <c r="Z803" i="1"/>
  <c r="Y805" i="1"/>
  <c r="AB805" i="1" s="1"/>
  <c r="Z804" i="1"/>
  <c r="Z805" i="1"/>
  <c r="Y806" i="1"/>
  <c r="AB806" i="1" s="1"/>
  <c r="Z806" i="1"/>
  <c r="Y807" i="1"/>
  <c r="AB807" i="1" s="1"/>
  <c r="Y804" i="1"/>
  <c r="AB804" i="1" s="1"/>
  <c r="Z807" i="1"/>
  <c r="Z809" i="1"/>
  <c r="Y809" i="1"/>
  <c r="AB809" i="1" s="1"/>
  <c r="Z808" i="1"/>
  <c r="Y810" i="1"/>
  <c r="AB810" i="1" s="1"/>
  <c r="Y808" i="1"/>
  <c r="AB808" i="1" s="1"/>
  <c r="Z810" i="1"/>
  <c r="Z811" i="1"/>
  <c r="Y812" i="1"/>
  <c r="AB812" i="1" s="1"/>
  <c r="Y811" i="1"/>
  <c r="AB811" i="1" s="1"/>
  <c r="Z813" i="1"/>
  <c r="Z812" i="1"/>
  <c r="Y813" i="1"/>
  <c r="AB813" i="1" s="1"/>
  <c r="Z814" i="1"/>
  <c r="Z815" i="1"/>
  <c r="Y814" i="1"/>
  <c r="AB814" i="1" s="1"/>
  <c r="Z816" i="1"/>
  <c r="Y816" i="1"/>
  <c r="AB816" i="1" s="1"/>
  <c r="Z818" i="1"/>
  <c r="Y815" i="1"/>
  <c r="AB815" i="1" s="1"/>
  <c r="Z817" i="1"/>
  <c r="Y818" i="1"/>
  <c r="AB818" i="1" s="1"/>
  <c r="Y817" i="1"/>
  <c r="AB817" i="1" s="1"/>
  <c r="Z819" i="1"/>
  <c r="Y820" i="1"/>
  <c r="AB820" i="1" s="1"/>
  <c r="Y819" i="1"/>
  <c r="AB819" i="1" s="1"/>
  <c r="Z820" i="1"/>
  <c r="Y821" i="1"/>
  <c r="AB821" i="1" s="1"/>
  <c r="Z821" i="1"/>
  <c r="Y822" i="1"/>
  <c r="AB822" i="1" s="1"/>
  <c r="Z822" i="1"/>
  <c r="Z823" i="1"/>
  <c r="Y823" i="1"/>
  <c r="AB823" i="1" s="1"/>
  <c r="Z824" i="1"/>
  <c r="Y824" i="1"/>
  <c r="AB824" i="1" s="1"/>
  <c r="Z825" i="1"/>
  <c r="Z827" i="1"/>
  <c r="Y827" i="1"/>
  <c r="AB827" i="1" s="1"/>
  <c r="Y825" i="1"/>
  <c r="AB825" i="1" s="1"/>
  <c r="Y828" i="1"/>
  <c r="AB828" i="1" s="1"/>
  <c r="Y829" i="1"/>
  <c r="AB829" i="1" s="1"/>
  <c r="Z828" i="1"/>
  <c r="Y826" i="1"/>
  <c r="AB826" i="1" s="1"/>
  <c r="Z830" i="1"/>
  <c r="Z826" i="1"/>
  <c r="Z829" i="1"/>
  <c r="Z832" i="1"/>
  <c r="Y830" i="1"/>
  <c r="AB830" i="1" s="1"/>
  <c r="Y832" i="1"/>
  <c r="AB832" i="1" s="1"/>
  <c r="Y831" i="1"/>
  <c r="AB831" i="1" s="1"/>
  <c r="Y833" i="1"/>
  <c r="AB833" i="1" s="1"/>
  <c r="Z833" i="1"/>
  <c r="Z831" i="1"/>
  <c r="Z835" i="1"/>
  <c r="Z834" i="1"/>
  <c r="Y834" i="1"/>
  <c r="AB834" i="1" s="1"/>
  <c r="Y836" i="1"/>
  <c r="AB836" i="1" s="1"/>
  <c r="Z836" i="1"/>
  <c r="Z837" i="1"/>
  <c r="Y837" i="1"/>
  <c r="AB837" i="1" s="1"/>
  <c r="Y835" i="1"/>
  <c r="AB835" i="1" s="1"/>
  <c r="Y838" i="1"/>
  <c r="AB838" i="1" s="1"/>
  <c r="Z839" i="1"/>
  <c r="Z838" i="1"/>
  <c r="Y840" i="1"/>
  <c r="AB840" i="1" s="1"/>
  <c r="Y839" i="1"/>
  <c r="AB839" i="1" s="1"/>
  <c r="Y842" i="1"/>
  <c r="AB842" i="1" s="1"/>
  <c r="Z840" i="1"/>
  <c r="Z841" i="1"/>
  <c r="Y841" i="1"/>
  <c r="AB841" i="1" s="1"/>
  <c r="Z843" i="1"/>
  <c r="Z842" i="1"/>
  <c r="Y843" i="1"/>
  <c r="AB843" i="1" s="1"/>
  <c r="Z844" i="1"/>
  <c r="Y844" i="1"/>
  <c r="AB844" i="1" s="1"/>
  <c r="Y846" i="1"/>
  <c r="AB846" i="1" s="1"/>
  <c r="Z845" i="1"/>
  <c r="Z846" i="1"/>
  <c r="Y845" i="1"/>
  <c r="AB845" i="1" s="1"/>
  <c r="Y847" i="1"/>
  <c r="AB847" i="1" s="1"/>
  <c r="Z848" i="1"/>
  <c r="Z847" i="1"/>
  <c r="Y848" i="1"/>
  <c r="AB848" i="1" s="1"/>
  <c r="Z850" i="1"/>
  <c r="Z849" i="1"/>
  <c r="Y849" i="1"/>
  <c r="AB849" i="1" s="1"/>
  <c r="Z851" i="1"/>
  <c r="Z852" i="1"/>
  <c r="Y850" i="1"/>
  <c r="AB850" i="1" s="1"/>
  <c r="Y852" i="1"/>
  <c r="AB852" i="1" s="1"/>
  <c r="Y853" i="1"/>
  <c r="AB853" i="1" s="1"/>
  <c r="Y851" i="1"/>
  <c r="AB851" i="1" s="1"/>
  <c r="Y854" i="1"/>
  <c r="AB854" i="1" s="1"/>
  <c r="Z853" i="1"/>
  <c r="Z855" i="1"/>
  <c r="Z854" i="1"/>
  <c r="Y856" i="1"/>
  <c r="AB856" i="1" s="1"/>
  <c r="Z856" i="1"/>
  <c r="Z857" i="1"/>
  <c r="Z860" i="1"/>
  <c r="Y855" i="1"/>
  <c r="AB855" i="1" s="1"/>
  <c r="Z859" i="1"/>
  <c r="Y859" i="1"/>
  <c r="AB859" i="1" s="1"/>
  <c r="Y857" i="1"/>
  <c r="AB857" i="1" s="1"/>
  <c r="Y860" i="1"/>
  <c r="AB860" i="1" s="1"/>
  <c r="Y861" i="1"/>
  <c r="AB861" i="1" s="1"/>
  <c r="Z858" i="1"/>
  <c r="Y858" i="1"/>
  <c r="AB858" i="1" s="1"/>
  <c r="Z861" i="1"/>
  <c r="Z863" i="1"/>
  <c r="Y862" i="1"/>
  <c r="AB862" i="1" s="1"/>
  <c r="Z862" i="1"/>
  <c r="Z864" i="1"/>
  <c r="Y863" i="1"/>
  <c r="AB863" i="1" s="1"/>
  <c r="Y864" i="1"/>
  <c r="AB864" i="1" s="1"/>
  <c r="Z867" i="1"/>
  <c r="Z866" i="1"/>
  <c r="Z868" i="1"/>
  <c r="Z865" i="1"/>
  <c r="Y866" i="1"/>
  <c r="AB866" i="1" s="1"/>
  <c r="Y867" i="1"/>
  <c r="AB867" i="1" s="1"/>
  <c r="Y868" i="1"/>
  <c r="AB868" i="1" s="1"/>
  <c r="Y865" i="1"/>
  <c r="AB865" i="1" s="1"/>
  <c r="Y869" i="1"/>
  <c r="AB869" i="1" s="1"/>
  <c r="Z869" i="1"/>
  <c r="Y870" i="1"/>
  <c r="AB870" i="1" s="1"/>
  <c r="Z870" i="1"/>
  <c r="Z872" i="1"/>
  <c r="Z873" i="1"/>
  <c r="Y871" i="1"/>
  <c r="AB871" i="1" s="1"/>
  <c r="Z871" i="1"/>
  <c r="Y874" i="1"/>
  <c r="AB874" i="1" s="1"/>
  <c r="Y873" i="1"/>
  <c r="AB873" i="1" s="1"/>
  <c r="Y872" i="1"/>
  <c r="AB872" i="1" s="1"/>
  <c r="Y875" i="1"/>
  <c r="AB875" i="1" s="1"/>
  <c r="Z875" i="1"/>
  <c r="Y876" i="1"/>
  <c r="AB876" i="1" s="1"/>
  <c r="Z874" i="1"/>
  <c r="Z878" i="1"/>
  <c r="Z877" i="1"/>
  <c r="Y877" i="1"/>
  <c r="AB877" i="1" s="1"/>
  <c r="Z876" i="1"/>
  <c r="Y878" i="1"/>
  <c r="AB878" i="1" s="1"/>
  <c r="Y879" i="1"/>
  <c r="AB879" i="1" s="1"/>
  <c r="Y880" i="1"/>
  <c r="AB880" i="1" s="1"/>
  <c r="Z879" i="1"/>
  <c r="Z880" i="1"/>
  <c r="Z881" i="1"/>
  <c r="Z882" i="1"/>
  <c r="Y881" i="1"/>
  <c r="AB881" i="1" s="1"/>
  <c r="Y884" i="1"/>
  <c r="AB884" i="1" s="1"/>
  <c r="Y882" i="1"/>
  <c r="AB882" i="1" s="1"/>
  <c r="Z884" i="1"/>
  <c r="Z885" i="1"/>
  <c r="Y883" i="1"/>
  <c r="AB883" i="1" s="1"/>
  <c r="Z883" i="1"/>
  <c r="Y885" i="1"/>
  <c r="AB885" i="1" s="1"/>
  <c r="Y887" i="1"/>
  <c r="AB887" i="1" s="1"/>
  <c r="Z886" i="1"/>
  <c r="Y886" i="1"/>
  <c r="AB886" i="1" s="1"/>
  <c r="Z888" i="1"/>
  <c r="Z887" i="1"/>
  <c r="Y888" i="1"/>
  <c r="AB888" i="1" s="1"/>
  <c r="Z889" i="1"/>
  <c r="Y891" i="1"/>
  <c r="AB891" i="1" s="1"/>
  <c r="Y890" i="1"/>
  <c r="AB890" i="1" s="1"/>
  <c r="Z890" i="1"/>
  <c r="Y889" i="1"/>
  <c r="AB889" i="1" s="1"/>
  <c r="Y892" i="1"/>
  <c r="AB892" i="1" s="1"/>
  <c r="Z893" i="1"/>
  <c r="Z892" i="1"/>
  <c r="Y893" i="1"/>
  <c r="AB893" i="1" s="1"/>
  <c r="Z891" i="1"/>
  <c r="Z894" i="1"/>
  <c r="Z895" i="1"/>
  <c r="Y895" i="1"/>
  <c r="AB895" i="1" s="1"/>
  <c r="Y894" i="1"/>
  <c r="AB894" i="1" s="1"/>
  <c r="Y897" i="1"/>
  <c r="AB897" i="1" s="1"/>
  <c r="Z898" i="1"/>
  <c r="Y896" i="1"/>
  <c r="AB896" i="1" s="1"/>
  <c r="Z896" i="1"/>
  <c r="Z897" i="1"/>
  <c r="Y898" i="1"/>
  <c r="AB898" i="1" s="1"/>
  <c r="Z899" i="1"/>
  <c r="Y901" i="1"/>
  <c r="AB901" i="1" s="1"/>
  <c r="Y899" i="1"/>
  <c r="AB899" i="1" s="1"/>
  <c r="Y900" i="1"/>
  <c r="AB900" i="1" s="1"/>
  <c r="Z900" i="1"/>
  <c r="Z902" i="1"/>
  <c r="Z901" i="1"/>
  <c r="Z903" i="1"/>
  <c r="Y902" i="1"/>
  <c r="AB902" i="1" s="1"/>
  <c r="Y903" i="1"/>
  <c r="AB903" i="1" s="1"/>
  <c r="Y905" i="1"/>
  <c r="AB905" i="1" s="1"/>
  <c r="Z904" i="1"/>
  <c r="Z906" i="1"/>
  <c r="Z905" i="1"/>
  <c r="Y906" i="1"/>
  <c r="AB906" i="1" s="1"/>
  <c r="Y904" i="1"/>
  <c r="AB904" i="1" s="1"/>
  <c r="Y908" i="1"/>
  <c r="AB908" i="1" s="1"/>
  <c r="Z907" i="1"/>
  <c r="Z908" i="1"/>
  <c r="Y907" i="1"/>
  <c r="AB907" i="1" s="1"/>
  <c r="Y909" i="1"/>
  <c r="AB909" i="1" s="1"/>
  <c r="Z910" i="1"/>
  <c r="Z909" i="1"/>
  <c r="Y910" i="1"/>
  <c r="AB910" i="1" s="1"/>
  <c r="Z911" i="1"/>
  <c r="Y911" i="1"/>
  <c r="AB911" i="1" s="1"/>
  <c r="Y913" i="1"/>
  <c r="AB913" i="1" s="1"/>
  <c r="Y912" i="1"/>
  <c r="AB912" i="1" s="1"/>
  <c r="Z913" i="1"/>
  <c r="Z915" i="1"/>
  <c r="Y914" i="1"/>
  <c r="AB914" i="1" s="1"/>
  <c r="Z914" i="1"/>
  <c r="Z912" i="1"/>
  <c r="Y915" i="1"/>
  <c r="AB915" i="1" s="1"/>
  <c r="Z916" i="1"/>
  <c r="Y916" i="1"/>
  <c r="AB916" i="1" s="1"/>
  <c r="Z919" i="1"/>
  <c r="Z917" i="1"/>
  <c r="Y919" i="1"/>
  <c r="AB919" i="1" s="1"/>
  <c r="Y921" i="1"/>
  <c r="AB921" i="1" s="1"/>
  <c r="Y918" i="1"/>
  <c r="AB918" i="1" s="1"/>
  <c r="Z918" i="1"/>
  <c r="Z921" i="1"/>
  <c r="Y917" i="1"/>
  <c r="AB917" i="1" s="1"/>
  <c r="Y920" i="1"/>
  <c r="AB920" i="1" s="1"/>
  <c r="Z920" i="1"/>
  <c r="Z924" i="1"/>
  <c r="Y923" i="1"/>
  <c r="AB923" i="1" s="1"/>
  <c r="Y924" i="1"/>
  <c r="AB924" i="1" s="1"/>
  <c r="Z923" i="1"/>
  <c r="Z922" i="1"/>
  <c r="Y922" i="1"/>
  <c r="AB922" i="1" s="1"/>
  <c r="Y926" i="1"/>
  <c r="AB926" i="1" s="1"/>
  <c r="Z925" i="1"/>
  <c r="Y925" i="1"/>
  <c r="AB925" i="1" s="1"/>
  <c r="Z927" i="1"/>
  <c r="Y927" i="1"/>
  <c r="AB927" i="1" s="1"/>
  <c r="Z928" i="1"/>
  <c r="Z926" i="1"/>
  <c r="Y928" i="1"/>
  <c r="AB928" i="1" s="1"/>
  <c r="Z931" i="1"/>
  <c r="Y931" i="1"/>
  <c r="AB931" i="1" s="1"/>
  <c r="Z929" i="1"/>
  <c r="Y930" i="1"/>
  <c r="AB930" i="1" s="1"/>
  <c r="Z930" i="1"/>
  <c r="Y929" i="1"/>
  <c r="AB929" i="1" s="1"/>
  <c r="Z933" i="1"/>
  <c r="Y932" i="1"/>
  <c r="AB932" i="1" s="1"/>
  <c r="Z932" i="1"/>
  <c r="Y934" i="1"/>
  <c r="AB934" i="1" s="1"/>
  <c r="Z934" i="1"/>
  <c r="Y933" i="1"/>
  <c r="AB933" i="1" s="1"/>
  <c r="Z936" i="1"/>
  <c r="Y936" i="1"/>
  <c r="AB936" i="1" s="1"/>
  <c r="Z935" i="1"/>
  <c r="Z937" i="1"/>
  <c r="Y937" i="1"/>
  <c r="AB937" i="1" s="1"/>
  <c r="Y938" i="1"/>
  <c r="AB938" i="1" s="1"/>
  <c r="Y935" i="1"/>
  <c r="AB935" i="1" s="1"/>
  <c r="Z938" i="1"/>
  <c r="Z939" i="1"/>
  <c r="Y939" i="1"/>
  <c r="AB939" i="1" s="1"/>
  <c r="Y941" i="1"/>
  <c r="AB941" i="1" s="1"/>
  <c r="Z940" i="1"/>
  <c r="Y942" i="1"/>
  <c r="AB942" i="1" s="1"/>
  <c r="Z941" i="1"/>
  <c r="Y940" i="1"/>
  <c r="AB940" i="1" s="1"/>
  <c r="Z942" i="1"/>
  <c r="Y944" i="1"/>
  <c r="AB944" i="1" s="1"/>
  <c r="Z943" i="1"/>
  <c r="Y943" i="1"/>
  <c r="AB943" i="1" s="1"/>
  <c r="Z944" i="1"/>
  <c r="Z945" i="1"/>
  <c r="Y945" i="1"/>
  <c r="AB945" i="1" s="1"/>
  <c r="Z946" i="1"/>
  <c r="Y947" i="1"/>
  <c r="AB947" i="1" s="1"/>
  <c r="Z947" i="1"/>
  <c r="Z948" i="1"/>
  <c r="Y946" i="1"/>
  <c r="AB946" i="1" s="1"/>
  <c r="Y948" i="1"/>
  <c r="AB948" i="1" s="1"/>
  <c r="Y949" i="1"/>
  <c r="AB949" i="1" s="1"/>
  <c r="Y950" i="1"/>
  <c r="AB950" i="1" s="1"/>
  <c r="Y951" i="1"/>
  <c r="AB951" i="1" s="1"/>
  <c r="Z950" i="1"/>
  <c r="Z949" i="1"/>
  <c r="Y952" i="1"/>
  <c r="AB952" i="1" s="1"/>
  <c r="Z952" i="1"/>
  <c r="Z951" i="1"/>
  <c r="Y954" i="1"/>
  <c r="AB954" i="1" s="1"/>
  <c r="Y953" i="1"/>
  <c r="AB953" i="1" s="1"/>
  <c r="Z953" i="1"/>
  <c r="Z954" i="1"/>
  <c r="Y955" i="1"/>
  <c r="AB955" i="1" s="1"/>
  <c r="Z955" i="1"/>
  <c r="Y956" i="1"/>
  <c r="AB956" i="1" s="1"/>
  <c r="Y957" i="1"/>
  <c r="AB957" i="1" s="1"/>
  <c r="Z958" i="1"/>
  <c r="Z957" i="1"/>
  <c r="Z960" i="1"/>
  <c r="Y960" i="1"/>
  <c r="AB960" i="1" s="1"/>
  <c r="Z959" i="1"/>
  <c r="Y959" i="1"/>
  <c r="AB959" i="1" s="1"/>
  <c r="Z956" i="1"/>
  <c r="Y958" i="1"/>
  <c r="AB958" i="1" s="1"/>
  <c r="Z961" i="1"/>
  <c r="Y962" i="1"/>
  <c r="AB962" i="1" s="1"/>
  <c r="Y961" i="1"/>
  <c r="AB961" i="1" s="1"/>
  <c r="Y963" i="1"/>
  <c r="AB963" i="1" s="1"/>
  <c r="Z962" i="1"/>
  <c r="Z963" i="1"/>
  <c r="Z964" i="1"/>
  <c r="Z965" i="1"/>
  <c r="Y965" i="1"/>
  <c r="AB965" i="1" s="1"/>
  <c r="Y964" i="1"/>
  <c r="AB964" i="1" s="1"/>
  <c r="Z966" i="1"/>
  <c r="Y967" i="1"/>
  <c r="AB967" i="1" s="1"/>
  <c r="Y966" i="1"/>
  <c r="AB966" i="1" s="1"/>
  <c r="Z967" i="1"/>
  <c r="Z968" i="1"/>
  <c r="Z969" i="1"/>
  <c r="Y968" i="1"/>
  <c r="AB968" i="1" s="1"/>
  <c r="Y969" i="1"/>
  <c r="AB969" i="1" s="1"/>
  <c r="Y970" i="1"/>
  <c r="AB970" i="1" s="1"/>
  <c r="Z970" i="1"/>
  <c r="Z971" i="1"/>
  <c r="Y972" i="1"/>
  <c r="AB972" i="1" s="1"/>
  <c r="Y971" i="1"/>
  <c r="AB971" i="1" s="1"/>
  <c r="Z972" i="1"/>
  <c r="Z973" i="1"/>
  <c r="Y973" i="1"/>
  <c r="AB973" i="1" s="1"/>
  <c r="Z975" i="1"/>
  <c r="Y974" i="1"/>
  <c r="AB974" i="1" s="1"/>
  <c r="Y976" i="1"/>
  <c r="AB976" i="1" s="1"/>
  <c r="Z974" i="1"/>
  <c r="Y975" i="1"/>
  <c r="AB975" i="1" s="1"/>
  <c r="Y977" i="1"/>
  <c r="AB977" i="1" s="1"/>
  <c r="Z976" i="1"/>
  <c r="Z977" i="1"/>
  <c r="Z978" i="1"/>
  <c r="Y978" i="1"/>
  <c r="AB978" i="1" s="1"/>
  <c r="Y979" i="1"/>
  <c r="AB979" i="1" s="1"/>
  <c r="Z979" i="1"/>
  <c r="Y981" i="1"/>
  <c r="AB981" i="1" s="1"/>
  <c r="Y980" i="1"/>
  <c r="AB980" i="1" s="1"/>
  <c r="Z980" i="1"/>
  <c r="Z981" i="1"/>
  <c r="Z982" i="1"/>
  <c r="Z983" i="1"/>
  <c r="Y983" i="1"/>
  <c r="AB983" i="1" s="1"/>
  <c r="Y982" i="1"/>
  <c r="AB982" i="1" s="1"/>
  <c r="Y984" i="1"/>
  <c r="AB984" i="1" s="1"/>
  <c r="Z984" i="1"/>
  <c r="Y985" i="1"/>
  <c r="AB985" i="1" s="1"/>
  <c r="Z985" i="1"/>
  <c r="Z986" i="1"/>
  <c r="Z987" i="1"/>
  <c r="Y986" i="1"/>
  <c r="AB986" i="1" s="1"/>
  <c r="Z989" i="1"/>
  <c r="Y988" i="1"/>
  <c r="AB988" i="1" s="1"/>
  <c r="Y987" i="1"/>
  <c r="AB987" i="1" s="1"/>
  <c r="Z988" i="1"/>
  <c r="Y989" i="1"/>
  <c r="AB989" i="1" s="1"/>
  <c r="Y990" i="1"/>
  <c r="AB990" i="1" s="1"/>
  <c r="Z991" i="1"/>
  <c r="Z990" i="1"/>
  <c r="Z992" i="1"/>
  <c r="Y991" i="1"/>
  <c r="AB991" i="1" s="1"/>
  <c r="Y993" i="1"/>
  <c r="AB993" i="1" s="1"/>
  <c r="Y992" i="1"/>
  <c r="AB992" i="1" s="1"/>
  <c r="Y994" i="1"/>
  <c r="AB994" i="1" s="1"/>
  <c r="Z993" i="1"/>
  <c r="Z995" i="1"/>
  <c r="Z994" i="1"/>
  <c r="Z996" i="1"/>
  <c r="Y995" i="1"/>
  <c r="AB995" i="1" s="1"/>
  <c r="Y997" i="1"/>
  <c r="AB997" i="1" s="1"/>
  <c r="Y996" i="1"/>
  <c r="AB996" i="1" s="1"/>
  <c r="Z997" i="1"/>
  <c r="Z998" i="1"/>
  <c r="Y998" i="1"/>
  <c r="AB998" i="1" s="1"/>
  <c r="Y999" i="1"/>
  <c r="AB999" i="1" s="1"/>
  <c r="Z999" i="1"/>
  <c r="Y1000" i="1"/>
  <c r="AB1000" i="1" s="1"/>
  <c r="Y1001" i="1"/>
  <c r="AB1001" i="1" s="1"/>
  <c r="Z1000" i="1"/>
  <c r="Z1001" i="1"/>
  <c r="Z1002" i="1"/>
  <c r="Z1003" i="1"/>
  <c r="Y1003" i="1"/>
  <c r="AB1003" i="1" s="1"/>
  <c r="Y1002" i="1"/>
  <c r="AB1002" i="1" s="1"/>
  <c r="Y1004" i="1"/>
  <c r="AB1004" i="1" s="1"/>
  <c r="Z1005" i="1"/>
  <c r="Y1005" i="1"/>
  <c r="AB1005" i="1" s="1"/>
  <c r="Z1004" i="1"/>
  <c r="Z1006" i="1"/>
  <c r="Z1007" i="1"/>
  <c r="Y1006" i="1"/>
  <c r="AB1006" i="1" s="1"/>
  <c r="Y1007" i="1"/>
  <c r="AB1007" i="1" s="1"/>
  <c r="Z1008" i="1"/>
  <c r="Y1008" i="1"/>
  <c r="AB1008" i="1" s="1"/>
  <c r="Z1010" i="1"/>
  <c r="Y1010" i="1"/>
  <c r="AB1010" i="1" s="1"/>
  <c r="Z1009" i="1"/>
  <c r="Y1009" i="1"/>
  <c r="AB1009" i="1" s="1"/>
  <c r="Z1011" i="1"/>
  <c r="Z1012" i="1"/>
  <c r="Z1013" i="1"/>
  <c r="Y1013" i="1"/>
  <c r="AB1013" i="1" s="1"/>
  <c r="Y1012" i="1"/>
  <c r="AB1012" i="1" s="1"/>
  <c r="Y1014" i="1"/>
  <c r="AB1014" i="1" s="1"/>
  <c r="Y1011" i="1"/>
  <c r="AB1011" i="1" s="1"/>
  <c r="Z1014" i="1"/>
  <c r="Z1016" i="1"/>
  <c r="Y1016" i="1"/>
  <c r="AB1016" i="1" s="1"/>
  <c r="Y1015" i="1"/>
  <c r="AB1015" i="1" s="1"/>
  <c r="Z1015" i="1"/>
  <c r="Z1017" i="1"/>
  <c r="Y1017" i="1"/>
  <c r="AB1017" i="1" s="1"/>
  <c r="Z1020" i="1"/>
  <c r="Y1018" i="1"/>
  <c r="AB1018" i="1" s="1"/>
  <c r="Z1019" i="1"/>
  <c r="Y1019" i="1"/>
  <c r="AB1019" i="1" s="1"/>
  <c r="Z1021" i="1"/>
  <c r="Y1021" i="1"/>
  <c r="AB1021" i="1" s="1"/>
  <c r="Z1018" i="1"/>
  <c r="Y1020" i="1"/>
  <c r="AB1020" i="1" s="1"/>
  <c r="Z1023" i="1"/>
  <c r="Z1022" i="1"/>
  <c r="Y1022" i="1"/>
  <c r="AB1022" i="1" s="1"/>
  <c r="Y1024" i="1"/>
  <c r="AB1024" i="1" s="1"/>
  <c r="Z1024" i="1"/>
  <c r="Y1023" i="1"/>
  <c r="AB1023" i="1" s="1"/>
  <c r="Z1026" i="1"/>
  <c r="Z1025" i="1"/>
  <c r="Y1025" i="1"/>
  <c r="AB1025" i="1" s="1"/>
  <c r="Y1026" i="1"/>
  <c r="AB1026" i="1" s="1"/>
  <c r="Z1028" i="1"/>
  <c r="Y1027" i="1"/>
  <c r="AB1027" i="1" s="1"/>
  <c r="Y1028" i="1"/>
  <c r="AB1028" i="1" s="1"/>
  <c r="Z1027" i="1"/>
  <c r="Z1029" i="1"/>
  <c r="Y1029" i="1"/>
  <c r="AB1029" i="1" s="1"/>
  <c r="Z1031" i="1"/>
  <c r="Z1030" i="1"/>
  <c r="Y1030" i="1"/>
  <c r="AB1030" i="1" s="1"/>
  <c r="Z1033" i="1"/>
  <c r="Y1031" i="1"/>
  <c r="AB1031" i="1" s="1"/>
  <c r="Y1033" i="1"/>
  <c r="AB1033" i="1" s="1"/>
  <c r="Z1032" i="1"/>
  <c r="Y1034" i="1"/>
  <c r="AB1034" i="1" s="1"/>
  <c r="Y1035" i="1"/>
  <c r="AB1035" i="1" s="1"/>
  <c r="Z1034" i="1"/>
  <c r="Y1032" i="1"/>
  <c r="AB1032" i="1" s="1"/>
  <c r="Z1035" i="1"/>
  <c r="Z1036" i="1"/>
  <c r="Y1037" i="1"/>
  <c r="AB1037" i="1" s="1"/>
  <c r="Y1036" i="1"/>
  <c r="AB1036" i="1" s="1"/>
  <c r="Z1038" i="1"/>
  <c r="Z1037" i="1"/>
  <c r="Y1038" i="1"/>
  <c r="AB1038" i="1" s="1"/>
  <c r="Z1039" i="1"/>
  <c r="Y1040" i="1"/>
  <c r="AB1040" i="1" s="1"/>
  <c r="Y1039" i="1"/>
  <c r="AB1039" i="1" s="1"/>
  <c r="Z1041" i="1"/>
  <c r="Z1040" i="1"/>
  <c r="Y1041" i="1"/>
  <c r="AB1041" i="1" s="1"/>
  <c r="Z1042" i="1"/>
  <c r="Y1043" i="1"/>
  <c r="AB1043" i="1" s="1"/>
  <c r="Y1042" i="1"/>
  <c r="AB1042" i="1" s="1"/>
  <c r="Y1044" i="1"/>
  <c r="AB1044" i="1" s="1"/>
  <c r="Z1043" i="1"/>
  <c r="Z1044" i="1"/>
  <c r="Z1045" i="1"/>
  <c r="Y1046" i="1"/>
  <c r="AB1046" i="1" s="1"/>
  <c r="Z1047" i="1"/>
  <c r="Y1045" i="1"/>
  <c r="AB1045" i="1" s="1"/>
  <c r="Z1046" i="1"/>
  <c r="Y1047" i="1"/>
  <c r="AB1047" i="1" s="1"/>
  <c r="Z1048" i="1"/>
  <c r="Z1049" i="1"/>
  <c r="Y1048" i="1"/>
  <c r="AB1048" i="1" s="1"/>
  <c r="Y1050" i="1"/>
  <c r="AB1050" i="1" s="1"/>
  <c r="Y1049" i="1"/>
  <c r="AB1049" i="1" s="1"/>
  <c r="Z1050" i="1"/>
  <c r="Y1052" i="1"/>
  <c r="AB1052" i="1" s="1"/>
  <c r="Z1051" i="1"/>
  <c r="Y1051" i="1"/>
  <c r="AB1051" i="1" s="1"/>
  <c r="Z1052" i="1"/>
  <c r="Z1053" i="1"/>
  <c r="Z1054" i="1"/>
  <c r="Y1054" i="1"/>
  <c r="AB1054" i="1" s="1"/>
  <c r="Y1053" i="1"/>
  <c r="AB1053" i="1" s="1"/>
  <c r="Z1055" i="1"/>
  <c r="Z1056" i="1"/>
  <c r="Y1055" i="1"/>
  <c r="AB1055" i="1" s="1"/>
  <c r="Y1056" i="1"/>
  <c r="AB1056" i="1" s="1"/>
  <c r="Z1057" i="1"/>
  <c r="Z1058" i="1"/>
  <c r="Y1057" i="1"/>
  <c r="AB1057" i="1" s="1"/>
  <c r="Z1059" i="1"/>
  <c r="Y1058" i="1"/>
  <c r="AB1058" i="1" s="1"/>
  <c r="Y1060" i="1"/>
  <c r="AB1060" i="1" s="1"/>
  <c r="Z1060" i="1"/>
  <c r="Y1059" i="1"/>
  <c r="AB1059" i="1" s="1"/>
  <c r="Z1062" i="1"/>
  <c r="Z1061" i="1"/>
  <c r="Y1062" i="1"/>
  <c r="AB1062" i="1" s="1"/>
  <c r="Y1061" i="1"/>
  <c r="AB1061" i="1" s="1"/>
  <c r="Z1063" i="1"/>
  <c r="Y1063" i="1"/>
  <c r="AB1063" i="1" s="1"/>
  <c r="Z1064" i="1"/>
  <c r="Y1064" i="1"/>
  <c r="AB1064" i="1" s="1"/>
  <c r="Y1065" i="1"/>
  <c r="AB1065" i="1" s="1"/>
  <c r="Z1066" i="1"/>
  <c r="Z1065" i="1"/>
  <c r="Y1066" i="1"/>
  <c r="AB1066" i="1" s="1"/>
  <c r="Z1067" i="1"/>
  <c r="Y1067" i="1"/>
  <c r="AB1067" i="1" s="1"/>
  <c r="Z1069" i="1"/>
  <c r="Y1069" i="1"/>
  <c r="AB1069" i="1" s="1"/>
  <c r="Z1068" i="1"/>
  <c r="Z1070" i="1"/>
  <c r="Y1068" i="1"/>
  <c r="AB1068" i="1" s="1"/>
  <c r="Y1070" i="1"/>
  <c r="AB1070" i="1" s="1"/>
  <c r="Z1071" i="1"/>
  <c r="Y1072" i="1"/>
  <c r="AB1072" i="1" s="1"/>
  <c r="Z1073" i="1"/>
  <c r="Y1071" i="1"/>
  <c r="AB1071" i="1" s="1"/>
  <c r="Z1072" i="1"/>
  <c r="Y1073" i="1"/>
  <c r="AB1073" i="1" s="1"/>
  <c r="Y1074" i="1"/>
  <c r="AB1074" i="1" s="1"/>
  <c r="Y1076" i="1"/>
  <c r="AB1076" i="1" s="1"/>
  <c r="Z1075" i="1"/>
  <c r="Y1075" i="1"/>
  <c r="AB1075" i="1" s="1"/>
  <c r="Z1074" i="1"/>
  <c r="Z1076" i="1"/>
  <c r="Y1077" i="1"/>
  <c r="AB1077" i="1" s="1"/>
  <c r="Z1078" i="1"/>
  <c r="Z1077" i="1"/>
  <c r="Y1078" i="1"/>
  <c r="AB1078" i="1" s="1"/>
  <c r="Y1079" i="1"/>
  <c r="AB1079" i="1" s="1"/>
  <c r="Z1079" i="1"/>
  <c r="Y1080" i="1"/>
  <c r="AB1080" i="1" s="1"/>
  <c r="Y1081" i="1"/>
  <c r="AB1081" i="1" s="1"/>
  <c r="Z1081" i="1"/>
  <c r="Z1080" i="1"/>
  <c r="Z1083" i="1"/>
  <c r="Z1084" i="1"/>
  <c r="Y1082" i="1"/>
  <c r="AB1082" i="1" s="1"/>
  <c r="Y1083" i="1"/>
  <c r="AB1083" i="1" s="1"/>
  <c r="Z1082" i="1"/>
  <c r="Y1084" i="1"/>
  <c r="AB1084" i="1" s="1"/>
  <c r="Z1085" i="1"/>
  <c r="Y1085" i="1"/>
  <c r="AB1085" i="1" s="1"/>
  <c r="Y1088" i="1"/>
  <c r="AB1088" i="1" s="1"/>
  <c r="Y1087" i="1"/>
  <c r="AB1087" i="1" s="1"/>
  <c r="Y1086" i="1"/>
  <c r="AB1086" i="1" s="1"/>
  <c r="Z1086" i="1"/>
  <c r="Z1087" i="1"/>
  <c r="Z1088" i="1"/>
  <c r="Z1089" i="1"/>
  <c r="Y1089" i="1"/>
  <c r="AB1089" i="1" s="1"/>
  <c r="Z1091" i="1"/>
  <c r="Y1090" i="1"/>
  <c r="AB1090" i="1" s="1"/>
  <c r="Y1091" i="1"/>
  <c r="AB1091" i="1" s="1"/>
  <c r="Z1090" i="1"/>
  <c r="Y1092" i="1"/>
  <c r="AB1092" i="1" s="1"/>
  <c r="Y1093" i="1"/>
  <c r="AB1093" i="1" s="1"/>
  <c r="Z1092" i="1"/>
  <c r="Z1093" i="1"/>
  <c r="Z1096" i="1"/>
  <c r="Y1094" i="1"/>
  <c r="AB1094" i="1" s="1"/>
  <c r="Z1094" i="1"/>
  <c r="Y1097" i="1"/>
  <c r="AB1097" i="1" s="1"/>
  <c r="Z1097" i="1"/>
  <c r="Y1096" i="1"/>
  <c r="AB1096" i="1" s="1"/>
  <c r="Z1095" i="1"/>
  <c r="Z1098" i="1"/>
  <c r="Y1095" i="1"/>
  <c r="AB1095" i="1" s="1"/>
  <c r="Z1099" i="1"/>
  <c r="Y1099" i="1"/>
  <c r="AB1099" i="1" s="1"/>
  <c r="Z1101" i="1"/>
  <c r="Y1101" i="1"/>
  <c r="AB1101" i="1" s="1"/>
  <c r="Y1098" i="1"/>
  <c r="AB1098" i="1" s="1"/>
  <c r="Y1100" i="1"/>
  <c r="AB1100" i="1" s="1"/>
  <c r="Z1102" i="1"/>
  <c r="Z1100" i="1"/>
  <c r="Z1103" i="1"/>
  <c r="Y1104" i="1"/>
  <c r="AB1104" i="1" s="1"/>
  <c r="Z1105" i="1"/>
  <c r="Y1103" i="1"/>
  <c r="AB1103" i="1" s="1"/>
  <c r="Z1104" i="1"/>
  <c r="Y1102" i="1"/>
  <c r="AB1102" i="1" s="1"/>
  <c r="Y1105" i="1"/>
  <c r="AB1105" i="1" s="1"/>
  <c r="Z1106" i="1"/>
  <c r="Z1107" i="1"/>
  <c r="Y1106" i="1"/>
  <c r="AB1106" i="1" s="1"/>
  <c r="Y1107" i="1"/>
  <c r="AB1107" i="1" s="1"/>
  <c r="Z1109" i="1"/>
  <c r="Y1108" i="1"/>
  <c r="AB1108" i="1" s="1"/>
  <c r="Z1108" i="1"/>
  <c r="Y1109" i="1"/>
  <c r="AB1109" i="1" s="1"/>
  <c r="Z1111" i="1"/>
  <c r="Z1110" i="1"/>
  <c r="Y1110" i="1"/>
  <c r="AB1110" i="1" s="1"/>
  <c r="Y1111" i="1"/>
  <c r="AB1111" i="1" s="1"/>
  <c r="Y1112" i="1"/>
  <c r="AB1112" i="1" s="1"/>
  <c r="Y1113" i="1"/>
  <c r="AB1113" i="1" s="1"/>
  <c r="Z1112" i="1"/>
  <c r="Y1114" i="1"/>
  <c r="AB1114" i="1" s="1"/>
  <c r="Y1115" i="1"/>
  <c r="AB1115" i="1" s="1"/>
  <c r="Z1114" i="1"/>
  <c r="Z1113" i="1"/>
  <c r="Z1116" i="1"/>
  <c r="Y1116" i="1"/>
  <c r="AB1116" i="1" s="1"/>
  <c r="Z1115" i="1"/>
  <c r="Z1117" i="1"/>
  <c r="Y1117" i="1"/>
  <c r="AB1117" i="1" s="1"/>
  <c r="Y1118" i="1"/>
  <c r="AB1118" i="1" s="1"/>
  <c r="Z1118" i="1"/>
  <c r="Z1119" i="1"/>
  <c r="Y1119" i="1"/>
  <c r="AB1119" i="1" s="1"/>
  <c r="Z1121" i="1"/>
  <c r="Y1120" i="1"/>
  <c r="AB1120" i="1" s="1"/>
  <c r="Z1120" i="1"/>
  <c r="Y1122" i="1"/>
  <c r="AB1122" i="1" s="1"/>
  <c r="Z1123" i="1"/>
  <c r="Y1121" i="1"/>
  <c r="AB1121" i="1" s="1"/>
  <c r="Z1122" i="1"/>
  <c r="Z1124" i="1"/>
  <c r="Y1125" i="1"/>
  <c r="AB1125" i="1" s="1"/>
  <c r="Y1123" i="1"/>
  <c r="AB1123" i="1" s="1"/>
  <c r="Y1124" i="1"/>
  <c r="AB1124" i="1" s="1"/>
  <c r="Z1125" i="1"/>
  <c r="Y1126" i="1"/>
  <c r="AB1126" i="1" s="1"/>
  <c r="Z1127" i="1"/>
  <c r="Z1126" i="1"/>
  <c r="Y1128" i="1"/>
  <c r="AB1128" i="1" s="1"/>
  <c r="Z1128" i="1"/>
  <c r="Y1127" i="1"/>
  <c r="AB1127" i="1" s="1"/>
  <c r="Y1130" i="1"/>
  <c r="AB1130" i="1" s="1"/>
  <c r="Y1129" i="1"/>
  <c r="AB1129" i="1" s="1"/>
  <c r="Z1129" i="1"/>
  <c r="Z1130" i="1"/>
  <c r="Z1132" i="1"/>
  <c r="Y1132" i="1"/>
  <c r="AB1132" i="1" s="1"/>
  <c r="Z1131" i="1"/>
  <c r="Z1133" i="1"/>
  <c r="Y1131" i="1"/>
  <c r="AB1131" i="1" s="1"/>
  <c r="Y1134" i="1"/>
  <c r="AB1134" i="1" s="1"/>
  <c r="Z1135" i="1"/>
  <c r="Y1133" i="1"/>
  <c r="AB1133" i="1" s="1"/>
  <c r="Z1134" i="1"/>
  <c r="Y1135" i="1"/>
  <c r="AB1135" i="1" s="1"/>
  <c r="Z1136" i="1"/>
  <c r="Y1137" i="1"/>
  <c r="AB1137" i="1" s="1"/>
  <c r="Z1137" i="1"/>
  <c r="Z1138" i="1"/>
  <c r="Z1139" i="1"/>
  <c r="Y1139" i="1"/>
  <c r="AB1139" i="1" s="1"/>
  <c r="Y1138" i="1"/>
  <c r="AB1138" i="1" s="1"/>
  <c r="Y1136" i="1"/>
  <c r="AB1136" i="1" s="1"/>
  <c r="Z1140" i="1"/>
  <c r="Y1140" i="1"/>
  <c r="AB1140" i="1" s="1"/>
  <c r="Y1142" i="1"/>
  <c r="AB1142" i="1" s="1"/>
  <c r="Z1141" i="1"/>
  <c r="Y1141" i="1"/>
  <c r="AB1141" i="1" s="1"/>
  <c r="Z1143" i="1"/>
  <c r="Y1143" i="1"/>
  <c r="AB1143" i="1" s="1"/>
  <c r="Y1144" i="1"/>
  <c r="AB1144" i="1" s="1"/>
  <c r="Y1145" i="1"/>
  <c r="AB1145" i="1" s="1"/>
  <c r="Z1142" i="1"/>
  <c r="Z1145" i="1"/>
  <c r="Y1146" i="1"/>
  <c r="AB1146" i="1" s="1"/>
  <c r="Y1147" i="1"/>
  <c r="AB1147" i="1" s="1"/>
  <c r="Z1146" i="1"/>
  <c r="Z1144" i="1"/>
  <c r="Z1147" i="1"/>
  <c r="Z1148" i="1"/>
  <c r="Y1149" i="1"/>
  <c r="AB1149" i="1" s="1"/>
  <c r="Y1151" i="1"/>
  <c r="AB1151" i="1" s="1"/>
  <c r="Y1148" i="1"/>
  <c r="AB1148" i="1" s="1"/>
  <c r="Z1150" i="1"/>
  <c r="Z1149" i="1"/>
  <c r="Z1151" i="1"/>
  <c r="Y1153" i="1"/>
  <c r="AB1153" i="1" s="1"/>
  <c r="Z1152" i="1"/>
  <c r="Y1152" i="1"/>
  <c r="AB1152" i="1" s="1"/>
  <c r="Y1150" i="1"/>
  <c r="AB1150" i="1" s="1"/>
  <c r="Z1153" i="1"/>
  <c r="Z1154" i="1"/>
  <c r="Y1154" i="1"/>
  <c r="AB1154" i="1" s="1"/>
  <c r="Y1156" i="1"/>
  <c r="AB1156" i="1" s="1"/>
  <c r="Y1155" i="1"/>
  <c r="AB1155" i="1" s="1"/>
  <c r="Z1155" i="1"/>
  <c r="Z1156" i="1"/>
  <c r="Z1157" i="1"/>
  <c r="Y1157" i="1"/>
  <c r="AB1157" i="1" s="1"/>
  <c r="Z1158" i="1"/>
  <c r="Y1160" i="1"/>
  <c r="AB1160" i="1" s="1"/>
  <c r="Y1159" i="1"/>
  <c r="AB1159" i="1" s="1"/>
  <c r="Y1158" i="1"/>
  <c r="AB1158" i="1" s="1"/>
  <c r="Z1159" i="1"/>
  <c r="Z1160" i="1"/>
  <c r="Y1161" i="1"/>
  <c r="AB1161" i="1" s="1"/>
  <c r="Y1163" i="1"/>
  <c r="AB1163" i="1" s="1"/>
  <c r="Z1163" i="1"/>
  <c r="Z1161" i="1"/>
  <c r="Y1162" i="1"/>
  <c r="AB1162" i="1" s="1"/>
  <c r="Y1164" i="1"/>
  <c r="AB1164" i="1" s="1"/>
  <c r="Z1162" i="1"/>
  <c r="Y1165" i="1"/>
  <c r="AB1165" i="1" s="1"/>
  <c r="Z1164" i="1"/>
  <c r="Z1166" i="1"/>
  <c r="Z1165" i="1"/>
  <c r="Y1166" i="1"/>
  <c r="AB1166" i="1" s="1"/>
  <c r="Z1167" i="1"/>
  <c r="Y1168" i="1"/>
  <c r="AB1168" i="1" s="1"/>
  <c r="Y1167" i="1"/>
  <c r="AB1167" i="1" s="1"/>
  <c r="Y1169" i="1"/>
  <c r="AB1169" i="1" s="1"/>
  <c r="Z1169" i="1"/>
  <c r="Z1168" i="1"/>
  <c r="Y1170" i="1"/>
  <c r="AB1170" i="1" s="1"/>
  <c r="Z1170" i="1"/>
  <c r="Z1171" i="1"/>
  <c r="Y1171" i="1"/>
  <c r="AB1171" i="1" s="1"/>
  <c r="Z1173" i="1"/>
  <c r="Z1172" i="1"/>
  <c r="Y1172" i="1"/>
  <c r="AB1172" i="1" s="1"/>
  <c r="Y1175" i="1"/>
  <c r="AB1175" i="1" s="1"/>
  <c r="Z1175" i="1"/>
  <c r="Y1174" i="1"/>
  <c r="AB1174" i="1" s="1"/>
  <c r="Z1174" i="1"/>
  <c r="Y1173" i="1"/>
  <c r="AB1173" i="1" s="1"/>
  <c r="Z1176" i="1"/>
  <c r="Y1176" i="1"/>
  <c r="AB1176" i="1" s="1"/>
  <c r="Y1177" i="1"/>
  <c r="AB1177" i="1" s="1"/>
  <c r="Z1177" i="1"/>
  <c r="Y1179" i="1"/>
  <c r="AB1179" i="1" s="1"/>
  <c r="Z1179" i="1"/>
  <c r="Z1178" i="1"/>
  <c r="Y1178" i="1"/>
  <c r="AB1178" i="1" s="1"/>
  <c r="Y1180" i="1"/>
  <c r="AB1180" i="1" s="1"/>
  <c r="Z1183" i="1"/>
  <c r="Z1180" i="1"/>
  <c r="Z1182" i="1"/>
  <c r="Y1181" i="1"/>
  <c r="AB1181" i="1" s="1"/>
  <c r="Z1181" i="1"/>
  <c r="Y1182" i="1"/>
  <c r="AB1182" i="1" s="1"/>
  <c r="Y1183" i="1"/>
  <c r="AB1183" i="1" s="1"/>
  <c r="Y1184" i="1"/>
  <c r="AB1184" i="1" s="1"/>
  <c r="Z1184" i="1"/>
  <c r="Y1185" i="1"/>
  <c r="AB1185" i="1" s="1"/>
  <c r="Y1186" i="1"/>
  <c r="AB1186" i="1" s="1"/>
  <c r="Z1185" i="1"/>
  <c r="Z1186" i="1"/>
  <c r="Z1187" i="1"/>
  <c r="Z1188" i="1"/>
  <c r="Z1189" i="1"/>
  <c r="Y1189" i="1"/>
  <c r="AB1189" i="1" s="1"/>
  <c r="Y1187" i="1"/>
  <c r="AB1187" i="1" s="1"/>
  <c r="Y1188" i="1"/>
  <c r="AB1188" i="1" s="1"/>
  <c r="Z1190" i="1"/>
  <c r="Y1190" i="1"/>
  <c r="AB1190" i="1" s="1"/>
  <c r="Y1191" i="1"/>
  <c r="AB1191" i="1" s="1"/>
  <c r="Z1192" i="1"/>
  <c r="Z1191" i="1"/>
  <c r="Y1192" i="1"/>
  <c r="AB1192" i="1" s="1"/>
  <c r="Y1193" i="1"/>
  <c r="AB1193" i="1" s="1"/>
  <c r="Z1193" i="1"/>
  <c r="Y1196" i="1"/>
  <c r="AB1196" i="1" s="1"/>
  <c r="Y1195" i="1"/>
  <c r="AB1195" i="1" s="1"/>
  <c r="Y1197" i="1"/>
  <c r="AB1197" i="1" s="1"/>
  <c r="Z1196" i="1"/>
  <c r="Z1198" i="1"/>
  <c r="Y1198" i="1"/>
  <c r="AB1198" i="1" s="1"/>
  <c r="Y1194" i="1"/>
  <c r="AB1194" i="1" s="1"/>
  <c r="Z1197" i="1"/>
  <c r="Z1194" i="1"/>
  <c r="Z1195" i="1"/>
  <c r="Z1199" i="1"/>
  <c r="Y1200" i="1"/>
  <c r="AB1200" i="1" s="1"/>
  <c r="Y1199" i="1"/>
  <c r="AB1199" i="1" s="1"/>
  <c r="Y1201" i="1"/>
  <c r="AB1201" i="1" s="1"/>
  <c r="Z1200" i="1"/>
  <c r="Z1201" i="1"/>
  <c r="Z1202" i="1"/>
  <c r="Y1203" i="1"/>
  <c r="AB1203" i="1" s="1"/>
  <c r="Z1203" i="1"/>
  <c r="Y1202" i="1"/>
  <c r="AB1202" i="1" s="1"/>
  <c r="Z1205" i="1"/>
  <c r="Z1204" i="1"/>
  <c r="Y1204" i="1"/>
  <c r="AB1204" i="1" s="1"/>
  <c r="Y1205" i="1"/>
  <c r="AB1205" i="1" s="1"/>
  <c r="Z1206" i="1"/>
  <c r="Z1207" i="1"/>
  <c r="Y1207" i="1"/>
  <c r="AB1207" i="1" s="1"/>
  <c r="Y1206" i="1"/>
  <c r="AB1206" i="1" s="1"/>
  <c r="Y1208" i="1"/>
  <c r="AB1208" i="1" s="1"/>
  <c r="Z1208" i="1"/>
  <c r="Z1209" i="1"/>
  <c r="Y1209" i="1"/>
  <c r="AB1209" i="1" s="1"/>
  <c r="Z1211" i="1"/>
  <c r="Y1210" i="1"/>
  <c r="AB1210" i="1" s="1"/>
  <c r="Z1210" i="1"/>
  <c r="Z1212" i="1"/>
  <c r="Y1211" i="1"/>
  <c r="AB1211" i="1" s="1"/>
  <c r="Y1213" i="1"/>
  <c r="AB1213" i="1" s="1"/>
  <c r="Y1212" i="1"/>
  <c r="AB1212" i="1" s="1"/>
  <c r="Z1213" i="1"/>
  <c r="Z1214" i="1"/>
  <c r="Y1215" i="1"/>
  <c r="AB1215" i="1" s="1"/>
  <c r="Y1214" i="1"/>
  <c r="AB1214" i="1" s="1"/>
  <c r="Z1215" i="1"/>
  <c r="Z1217" i="1"/>
  <c r="Y1217" i="1"/>
  <c r="AB1217" i="1" s="1"/>
  <c r="Z1216" i="1"/>
  <c r="Y1216" i="1"/>
  <c r="AB1216" i="1" s="1"/>
  <c r="Z1218" i="1"/>
  <c r="Z1219" i="1"/>
  <c r="Y1218" i="1"/>
  <c r="AB1218" i="1" s="1"/>
  <c r="Y1219" i="1"/>
  <c r="AB1219" i="1" s="1"/>
  <c r="Y1220" i="1"/>
  <c r="AB1220" i="1" s="1"/>
  <c r="Z1220" i="1"/>
  <c r="Y1221" i="1"/>
  <c r="AB1221" i="1" s="1"/>
  <c r="Z1221" i="1"/>
  <c r="Y1222" i="1"/>
  <c r="AB1222" i="1" s="1"/>
  <c r="Z1222" i="1"/>
  <c r="Z1223" i="1"/>
  <c r="Z1224" i="1"/>
  <c r="Y1223" i="1"/>
  <c r="AB1223" i="1" s="1"/>
  <c r="Y1224" i="1"/>
  <c r="AB1224" i="1" s="1"/>
  <c r="Y1225" i="1"/>
  <c r="AB1225" i="1" s="1"/>
  <c r="Y1226" i="1"/>
  <c r="AB1226" i="1" s="1"/>
  <c r="Z1225" i="1"/>
  <c r="Z1226" i="1"/>
  <c r="Y1227" i="1"/>
  <c r="AB1227" i="1" s="1"/>
  <c r="Z1227" i="1"/>
  <c r="Y1229" i="1"/>
  <c r="AB1229" i="1" s="1"/>
  <c r="Y1228" i="1"/>
  <c r="AB1228" i="1" s="1"/>
  <c r="Z1229" i="1"/>
  <c r="Z1228" i="1"/>
  <c r="Y1231" i="1"/>
  <c r="AB1231" i="1" s="1"/>
  <c r="Y1230" i="1"/>
  <c r="AB1230" i="1" s="1"/>
  <c r="Z1230" i="1"/>
  <c r="Z1231" i="1"/>
  <c r="Z1233" i="1"/>
  <c r="Y1232" i="1"/>
  <c r="AB1232" i="1" s="1"/>
  <c r="Y1233" i="1"/>
  <c r="AB1233" i="1" s="1"/>
  <c r="Z1232" i="1"/>
  <c r="Y1234" i="1"/>
  <c r="AB1234" i="1" s="1"/>
  <c r="Y1236" i="1"/>
  <c r="AB1236" i="1" s="1"/>
  <c r="Z1234" i="1"/>
  <c r="Y1235" i="1"/>
  <c r="AB1235" i="1" s="1"/>
  <c r="Z1237" i="1"/>
  <c r="Z1235" i="1"/>
  <c r="Y1238" i="1"/>
  <c r="AB1238" i="1" s="1"/>
  <c r="Z1236" i="1"/>
  <c r="Y1237" i="1"/>
  <c r="AB1237" i="1" s="1"/>
  <c r="Z1239" i="1"/>
  <c r="Y1239" i="1"/>
  <c r="AB1239" i="1" s="1"/>
  <c r="Z1240" i="1"/>
  <c r="Z1238" i="1"/>
  <c r="Y1240" i="1"/>
  <c r="AB1240" i="1" s="1"/>
  <c r="Z1241" i="1"/>
  <c r="Y1241" i="1"/>
  <c r="AB1241" i="1" s="1"/>
  <c r="Z1243" i="1"/>
  <c r="Z1242" i="1"/>
  <c r="Y1242" i="1"/>
  <c r="AB1242" i="1" s="1"/>
  <c r="Y1243" i="1"/>
  <c r="AB1243" i="1" s="1"/>
  <c r="Y1244" i="1"/>
  <c r="AB1244" i="1" s="1"/>
  <c r="Y1245" i="1"/>
  <c r="AB1245" i="1" s="1"/>
  <c r="Z1244" i="1"/>
  <c r="Z1245" i="1"/>
  <c r="Z1247" i="1"/>
  <c r="Z1246" i="1"/>
  <c r="Y1248" i="1"/>
  <c r="AB1248" i="1" s="1"/>
  <c r="Y1247" i="1"/>
  <c r="AB1247" i="1" s="1"/>
  <c r="Y1246" i="1"/>
  <c r="AB1246" i="1" s="1"/>
  <c r="Z1248" i="1"/>
  <c r="Y1249" i="1"/>
  <c r="AB1249" i="1" s="1"/>
  <c r="Z1249" i="1"/>
  <c r="Z1252" i="1"/>
  <c r="Z1251" i="1"/>
  <c r="Y1252" i="1"/>
  <c r="AB1252" i="1" s="1"/>
  <c r="Z1250" i="1"/>
  <c r="Y1250" i="1"/>
  <c r="AB1250" i="1" s="1"/>
  <c r="Y1251" i="1"/>
  <c r="AB1251" i="1" s="1"/>
  <c r="Z1253" i="1"/>
  <c r="Y1253" i="1"/>
  <c r="AB1253" i="1" s="1"/>
  <c r="Y1254" i="1"/>
  <c r="AB1254" i="1" s="1"/>
  <c r="Z1254" i="1"/>
  <c r="Z1256" i="1"/>
  <c r="Z1255" i="1"/>
  <c r="Y1256" i="1"/>
  <c r="AB1256" i="1" s="1"/>
  <c r="Y1255" i="1"/>
  <c r="AB1255" i="1" s="1"/>
  <c r="Y1258" i="1"/>
  <c r="AB1258" i="1" s="1"/>
  <c r="Z1259" i="1"/>
  <c r="Z1257" i="1"/>
  <c r="Y1257" i="1"/>
  <c r="AB1257" i="1" s="1"/>
  <c r="Z1258" i="1"/>
  <c r="Y1260" i="1"/>
  <c r="AB1260" i="1" s="1"/>
  <c r="Y1259" i="1"/>
  <c r="AB1259" i="1" s="1"/>
  <c r="Z1261" i="1"/>
  <c r="Z1260" i="1"/>
  <c r="Y1262" i="1"/>
  <c r="AB1262" i="1" s="1"/>
  <c r="Y1261" i="1"/>
  <c r="AB1261" i="1" s="1"/>
  <c r="Z1262" i="1"/>
  <c r="Z1263" i="1"/>
  <c r="Y1263" i="1"/>
  <c r="AB1263" i="1" s="1"/>
  <c r="Z1264" i="1"/>
  <c r="Y1265" i="1"/>
  <c r="AB1265" i="1" s="1"/>
  <c r="Y1264" i="1"/>
  <c r="AB1264" i="1" s="1"/>
  <c r="Z1265" i="1"/>
  <c r="Z1266" i="1"/>
  <c r="Z1267" i="1"/>
  <c r="Y1266" i="1"/>
  <c r="AB1266" i="1" s="1"/>
  <c r="Y1268" i="1"/>
  <c r="AB1268" i="1" s="1"/>
  <c r="Y1267" i="1"/>
  <c r="AB1267" i="1" s="1"/>
  <c r="Z1268" i="1"/>
  <c r="Y1269" i="1"/>
  <c r="AB1269" i="1" s="1"/>
  <c r="Z1269" i="1"/>
  <c r="Z1271" i="1"/>
  <c r="Y1271" i="1"/>
  <c r="AB1271" i="1" s="1"/>
  <c r="Z1270" i="1"/>
  <c r="Y1270" i="1"/>
  <c r="AB1270" i="1" s="1"/>
  <c r="Z1272" i="1"/>
  <c r="Y1273" i="1"/>
  <c r="AB1273" i="1" s="1"/>
  <c r="Y1272" i="1"/>
  <c r="AB1272" i="1" s="1"/>
  <c r="Z1274" i="1"/>
  <c r="Z1273" i="1"/>
  <c r="Z1275" i="1"/>
  <c r="Y1274" i="1"/>
  <c r="AB1274" i="1" s="1"/>
  <c r="Y1276" i="1"/>
  <c r="AB1276" i="1" s="1"/>
  <c r="Y1275" i="1"/>
  <c r="AB1275" i="1" s="1"/>
  <c r="Z1276" i="1"/>
  <c r="Y1277" i="1"/>
  <c r="AB1277" i="1" s="1"/>
  <c r="Z1277" i="1"/>
  <c r="Z1278" i="1"/>
  <c r="Y1278" i="1"/>
  <c r="AB1278" i="1" s="1"/>
  <c r="Y1280" i="1"/>
  <c r="AB1280" i="1" s="1"/>
  <c r="Z1280" i="1"/>
  <c r="Z1279" i="1"/>
  <c r="Y1279" i="1"/>
  <c r="AB1279" i="1" s="1"/>
  <c r="Y1281" i="1"/>
  <c r="AB1281" i="1" s="1"/>
  <c r="Z1282" i="1"/>
  <c r="Z1281" i="1"/>
  <c r="Y1282" i="1"/>
  <c r="AB1282" i="1" s="1"/>
  <c r="Y1283" i="1"/>
  <c r="AB1283" i="1" s="1"/>
  <c r="Z1283" i="1"/>
  <c r="Y1284" i="1"/>
  <c r="AB1284" i="1" s="1"/>
  <c r="Z1284" i="1"/>
  <c r="Z1287" i="1"/>
  <c r="Y1285" i="1"/>
  <c r="AB1285" i="1" s="1"/>
  <c r="Z1285" i="1"/>
  <c r="Y1286" i="1"/>
  <c r="AB1286" i="1" s="1"/>
  <c r="Y1287" i="1"/>
  <c r="AB1287" i="1" s="1"/>
  <c r="Z1286" i="1"/>
  <c r="Y1288" i="1"/>
  <c r="AB1288" i="1" s="1"/>
  <c r="Y1290" i="1"/>
  <c r="AB1290" i="1" s="1"/>
  <c r="Z1288" i="1"/>
  <c r="Z1289" i="1"/>
  <c r="Z1291" i="1"/>
  <c r="Z1290" i="1"/>
  <c r="Y1289" i="1"/>
  <c r="AB1289" i="1" s="1"/>
  <c r="Y1291" i="1"/>
  <c r="AB1291" i="1" s="1"/>
  <c r="Y1293" i="1"/>
  <c r="AB1293" i="1" s="1"/>
  <c r="Y1292" i="1"/>
  <c r="AB1292" i="1" s="1"/>
  <c r="Z1294" i="1"/>
  <c r="Z1292" i="1"/>
  <c r="Z1293" i="1"/>
  <c r="Y1295" i="1"/>
  <c r="AB1295" i="1" s="1"/>
  <c r="Y1294" i="1"/>
  <c r="AB1294" i="1" s="1"/>
  <c r="Y1296" i="1"/>
  <c r="AB1296" i="1" s="1"/>
  <c r="Z1295" i="1"/>
  <c r="Z1296" i="1"/>
  <c r="Z1297" i="1"/>
  <c r="Y1297" i="1"/>
  <c r="AB1297" i="1" s="1"/>
  <c r="Y1298" i="1"/>
  <c r="AB1298" i="1" s="1"/>
  <c r="Z1298" i="1"/>
  <c r="Y1299" i="1"/>
  <c r="AB1299" i="1" s="1"/>
  <c r="Z1299" i="1"/>
  <c r="Z1300" i="1"/>
  <c r="Z1301" i="1"/>
  <c r="Y1300" i="1"/>
  <c r="AB1300" i="1" s="1"/>
  <c r="Y1302" i="1"/>
  <c r="AB1302" i="1" s="1"/>
  <c r="Y1301" i="1"/>
  <c r="AB1301" i="1" s="1"/>
  <c r="Z1302" i="1"/>
  <c r="Y1303" i="1"/>
  <c r="AB1303" i="1" s="1"/>
  <c r="Z1303" i="1"/>
  <c r="Z1304" i="1"/>
  <c r="Z1305" i="1"/>
  <c r="Y1304" i="1"/>
  <c r="AB1304" i="1" s="1"/>
  <c r="Y1306" i="1"/>
  <c r="AB1306" i="1" s="1"/>
  <c r="Y1305" i="1"/>
  <c r="AB1305" i="1" s="1"/>
  <c r="Z1306" i="1"/>
  <c r="Y1307" i="1"/>
  <c r="AB1307" i="1" s="1"/>
  <c r="Z1307" i="1"/>
  <c r="Z1308" i="1"/>
  <c r="Z1309" i="1"/>
  <c r="Y1308" i="1"/>
  <c r="AB1308" i="1" s="1"/>
  <c r="Y1310" i="1"/>
  <c r="AB1310" i="1" s="1"/>
  <c r="Y1309" i="1"/>
  <c r="AB1309" i="1" s="1"/>
  <c r="Y1311" i="1"/>
  <c r="AB1311" i="1" s="1"/>
  <c r="Z1310" i="1"/>
  <c r="Z1312" i="1"/>
  <c r="Z1311" i="1"/>
  <c r="Z1313" i="1"/>
  <c r="Y1312" i="1"/>
  <c r="AB1312" i="1" s="1"/>
  <c r="Z1314" i="1"/>
  <c r="Y1313" i="1"/>
  <c r="AB1313" i="1" s="1"/>
  <c r="Z1315" i="1"/>
  <c r="Y1314" i="1"/>
  <c r="AB1314" i="1" s="1"/>
  <c r="Z1316" i="1"/>
  <c r="Y1315" i="1"/>
  <c r="AB1315" i="1" s="1"/>
  <c r="Y1316" i="1"/>
  <c r="AB1316" i="1" s="1"/>
  <c r="Z1317" i="1"/>
  <c r="Y1317" i="1"/>
  <c r="AB1317" i="1" s="1"/>
  <c r="Z1318" i="1"/>
  <c r="Z1319" i="1"/>
  <c r="Y1318" i="1"/>
  <c r="AB1318" i="1" s="1"/>
  <c r="Y1320" i="1"/>
  <c r="AB1320" i="1" s="1"/>
  <c r="Y1319" i="1"/>
  <c r="AB1319" i="1" s="1"/>
  <c r="Z1320" i="1"/>
  <c r="Y1321" i="1"/>
  <c r="AB1321" i="1" s="1"/>
  <c r="Z1322" i="1"/>
  <c r="Z1321" i="1"/>
  <c r="Z1323" i="1"/>
  <c r="Y1322" i="1"/>
  <c r="AB1322" i="1" s="1"/>
  <c r="Y1324" i="1"/>
  <c r="AB1324" i="1" s="1"/>
  <c r="Y1323" i="1"/>
  <c r="AB1323" i="1" s="1"/>
  <c r="Y1325" i="1"/>
  <c r="AB1325" i="1" s="1"/>
  <c r="Z1324" i="1"/>
  <c r="Z1325" i="1"/>
  <c r="Y1327" i="1"/>
  <c r="AB1327" i="1" s="1"/>
  <c r="Z1327" i="1"/>
  <c r="Z1326" i="1"/>
  <c r="Y1326" i="1"/>
  <c r="AB1326" i="1" s="1"/>
  <c r="Y1328" i="1"/>
  <c r="AB1328" i="1" s="1"/>
  <c r="Z1328" i="1"/>
  <c r="Y1330" i="1"/>
  <c r="AB1330" i="1" s="1"/>
  <c r="Z1329" i="1"/>
  <c r="Y1329" i="1"/>
  <c r="AB1329" i="1" s="1"/>
  <c r="Z1330" i="1"/>
  <c r="Z1331" i="1"/>
  <c r="Z1332" i="1"/>
  <c r="Y1331" i="1"/>
  <c r="AB1331" i="1" s="1"/>
  <c r="Y1332" i="1"/>
  <c r="AB1332" i="1" s="1"/>
  <c r="Z1333" i="1"/>
  <c r="Z1334" i="1"/>
  <c r="Y1333" i="1"/>
  <c r="AB1333" i="1" s="1"/>
  <c r="Y1334" i="1"/>
  <c r="AB1334" i="1" s="1"/>
  <c r="Z1336" i="1"/>
  <c r="Y1336" i="1"/>
  <c r="AB1336" i="1" s="1"/>
  <c r="Z1335" i="1"/>
  <c r="Y1335" i="1"/>
  <c r="AB1335" i="1" s="1"/>
  <c r="Y1337" i="1"/>
  <c r="AB1337" i="1" s="1"/>
  <c r="Z1337" i="1"/>
  <c r="Z1338" i="1"/>
  <c r="Y1338" i="1"/>
  <c r="AB1338" i="1" s="1"/>
  <c r="Y1339" i="1"/>
  <c r="AB1339" i="1" s="1"/>
  <c r="Z1339" i="1"/>
  <c r="Z1340" i="1"/>
  <c r="Y1340" i="1"/>
  <c r="AB1340" i="1" s="1"/>
  <c r="Z1341" i="1"/>
  <c r="Y1343" i="1"/>
  <c r="AB1343" i="1" s="1"/>
  <c r="Z1342" i="1"/>
  <c r="Y1342" i="1"/>
  <c r="AB1342" i="1" s="1"/>
  <c r="Y1341" i="1"/>
  <c r="AB1341" i="1" s="1"/>
  <c r="Z1343" i="1"/>
  <c r="Z1344" i="1"/>
  <c r="Z1345" i="1"/>
  <c r="Z1346" i="1"/>
  <c r="Y1345" i="1"/>
  <c r="AB1345" i="1" s="1"/>
  <c r="Y1344" i="1"/>
  <c r="AB1344" i="1" s="1"/>
  <c r="Y1346" i="1"/>
  <c r="AB1346" i="1" s="1"/>
  <c r="Y1347" i="1"/>
  <c r="AB1347" i="1" s="1"/>
  <c r="Z1347" i="1"/>
  <c r="Y1348" i="1"/>
  <c r="AB1348" i="1" s="1"/>
  <c r="Z1349" i="1"/>
  <c r="Z1348" i="1"/>
  <c r="Z1350" i="1"/>
  <c r="Y1349" i="1"/>
  <c r="AB1349" i="1" s="1"/>
  <c r="Y1351" i="1"/>
  <c r="AB1351" i="1" s="1"/>
  <c r="Y1350" i="1"/>
  <c r="AB1350" i="1" s="1"/>
  <c r="Z1351" i="1"/>
  <c r="Y1352" i="1"/>
  <c r="AB1352" i="1" s="1"/>
  <c r="Z1353" i="1"/>
  <c r="Z1352" i="1"/>
  <c r="Z1354" i="1"/>
  <c r="Y1353" i="1"/>
  <c r="AB1353" i="1" s="1"/>
  <c r="Z1355" i="1"/>
  <c r="Y1354" i="1"/>
  <c r="AB1354" i="1" s="1"/>
  <c r="Y1355" i="1"/>
  <c r="AB1355" i="1" s="1"/>
  <c r="Z1356" i="1"/>
  <c r="Y1356" i="1"/>
  <c r="AB1356" i="1" s="1"/>
  <c r="Z1357" i="1"/>
  <c r="Z1358" i="1"/>
  <c r="Y1357" i="1"/>
  <c r="AB1357" i="1" s="1"/>
  <c r="Y1358" i="1"/>
  <c r="AB1358" i="1" s="1"/>
  <c r="Z1359" i="1"/>
  <c r="Y1360" i="1"/>
  <c r="AB1360" i="1" s="1"/>
  <c r="Y1359" i="1"/>
  <c r="AB1359" i="1" s="1"/>
  <c r="Z1360" i="1"/>
  <c r="Z1362" i="1"/>
  <c r="Z1361" i="1"/>
  <c r="Y1361" i="1"/>
  <c r="AB1361" i="1" s="1"/>
  <c r="Y1362" i="1"/>
  <c r="AB1362" i="1" s="1"/>
  <c r="Z1363" i="1"/>
  <c r="Z1364" i="1"/>
  <c r="Y1363" i="1"/>
  <c r="AB1363" i="1" s="1"/>
  <c r="Y1364" i="1"/>
  <c r="AB1364" i="1" s="1"/>
  <c r="Z1365" i="1"/>
  <c r="Y1365" i="1"/>
  <c r="AB1365" i="1" s="1"/>
  <c r="Y1367" i="1"/>
  <c r="AB1367" i="1" s="1"/>
  <c r="Y1366" i="1"/>
  <c r="AB1366" i="1" s="1"/>
  <c r="Z1367" i="1"/>
  <c r="Z1366" i="1"/>
  <c r="Y1368" i="1"/>
  <c r="AB1368" i="1" s="1"/>
  <c r="Z1369" i="1"/>
  <c r="Y1369" i="1"/>
  <c r="AB1369" i="1" s="1"/>
  <c r="Z1368" i="1"/>
  <c r="Z1372" i="1"/>
  <c r="Z1370" i="1"/>
  <c r="Y1370" i="1"/>
  <c r="AB1370" i="1" s="1"/>
  <c r="Z1373" i="1"/>
  <c r="Y1371" i="1"/>
  <c r="AB1371" i="1" s="1"/>
  <c r="Z1371" i="1"/>
  <c r="Y1372" i="1"/>
  <c r="AB1372" i="1" s="1"/>
  <c r="Y1374" i="1"/>
  <c r="AB1374" i="1" s="1"/>
  <c r="Z1374" i="1"/>
  <c r="Z1375" i="1"/>
  <c r="Y1373" i="1"/>
  <c r="AB1373" i="1" s="1"/>
  <c r="Z1377" i="1"/>
  <c r="Y1375" i="1"/>
  <c r="AB1375" i="1" s="1"/>
  <c r="Z1376" i="1"/>
  <c r="Z1379" i="1"/>
  <c r="Y1377" i="1"/>
  <c r="AB1377" i="1" s="1"/>
  <c r="Y1379" i="1"/>
  <c r="AB1379" i="1" s="1"/>
  <c r="Z1378" i="1"/>
  <c r="Y1376" i="1"/>
  <c r="AB1376" i="1" s="1"/>
  <c r="Y1378" i="1"/>
  <c r="AB1378" i="1" s="1"/>
  <c r="Y1380" i="1"/>
  <c r="AB1380" i="1" s="1"/>
  <c r="Z1380" i="1"/>
  <c r="Z1381" i="1"/>
  <c r="Y1382" i="1"/>
  <c r="AB1382" i="1" s="1"/>
  <c r="Y1381" i="1"/>
  <c r="AB1381" i="1" s="1"/>
  <c r="Z1382" i="1"/>
  <c r="Y1383" i="1"/>
  <c r="AB1383" i="1" s="1"/>
  <c r="Z1383" i="1"/>
  <c r="Z1384" i="1"/>
  <c r="Y1384" i="1"/>
  <c r="AB1384" i="1" s="1"/>
  <c r="Y1385" i="1"/>
  <c r="AB1385" i="1" s="1"/>
  <c r="Z1385" i="1"/>
  <c r="Y1387" i="1"/>
  <c r="AB1387" i="1" s="1"/>
  <c r="Y1386" i="1"/>
  <c r="AB1386" i="1" s="1"/>
  <c r="Z1386" i="1"/>
  <c r="Y1388" i="1"/>
  <c r="AB1388" i="1" s="1"/>
  <c r="Z1387" i="1"/>
  <c r="Z1389" i="1"/>
  <c r="Z1388" i="1"/>
  <c r="Y1389" i="1"/>
  <c r="AB1389" i="1" s="1"/>
  <c r="Z1391" i="1"/>
  <c r="Z1390" i="1"/>
  <c r="Y1390" i="1"/>
  <c r="AB1390" i="1" s="1"/>
  <c r="Y1391" i="1"/>
  <c r="AB1391" i="1" s="1"/>
  <c r="Y1392" i="1"/>
  <c r="AB1392" i="1" s="1"/>
  <c r="Z1392" i="1"/>
  <c r="Z1393" i="1"/>
  <c r="Y1393" i="1"/>
  <c r="AB1393" i="1" s="1"/>
  <c r="Y1395" i="1"/>
  <c r="AB1395" i="1" s="1"/>
  <c r="Y1394" i="1"/>
  <c r="AB1394" i="1" s="1"/>
  <c r="Z1394" i="1"/>
  <c r="Z1395" i="1"/>
  <c r="Z1396" i="1"/>
  <c r="Y1398" i="1"/>
  <c r="AB1398" i="1" s="1"/>
  <c r="Y1396" i="1"/>
  <c r="AB1396" i="1" s="1"/>
  <c r="Y1397" i="1"/>
  <c r="AB1397" i="1" s="1"/>
  <c r="Z1397" i="1"/>
  <c r="Y1399" i="1"/>
  <c r="AB1399" i="1" s="1"/>
  <c r="Z1398" i="1"/>
  <c r="Z1400" i="1"/>
  <c r="Z1399" i="1"/>
  <c r="Y1400" i="1"/>
  <c r="AB1400" i="1" s="1"/>
  <c r="Z1401" i="1"/>
  <c r="Y1401" i="1"/>
  <c r="AB1401" i="1" s="1"/>
  <c r="Z1402" i="1"/>
  <c r="Z1404" i="1"/>
  <c r="Y1402" i="1"/>
  <c r="AB1402" i="1" s="1"/>
  <c r="Z1403" i="1"/>
  <c r="Y1404" i="1"/>
  <c r="AB1404" i="1" s="1"/>
  <c r="Y1403" i="1"/>
  <c r="AB1403" i="1" s="1"/>
  <c r="Z1406" i="1"/>
  <c r="Y1405" i="1"/>
  <c r="AB1405" i="1" s="1"/>
  <c r="Y1406" i="1"/>
  <c r="AB1406" i="1" s="1"/>
  <c r="Z1407" i="1"/>
  <c r="Z1405" i="1"/>
  <c r="Y1408" i="1"/>
  <c r="AB1408" i="1" s="1"/>
  <c r="Y1407" i="1"/>
  <c r="AB1407" i="1" s="1"/>
  <c r="Y1409" i="1"/>
  <c r="AB1409" i="1" s="1"/>
  <c r="Z1408" i="1"/>
  <c r="Z1410" i="1"/>
  <c r="Z1409" i="1"/>
  <c r="Z1411" i="1"/>
  <c r="Y1410" i="1"/>
  <c r="AB1410" i="1" s="1"/>
  <c r="Z1412" i="1"/>
  <c r="Y1412" i="1"/>
  <c r="AB1412" i="1" s="1"/>
  <c r="Y1411" i="1"/>
  <c r="AB1411" i="1" s="1"/>
  <c r="Y1413" i="1"/>
  <c r="AB1413" i="1" s="1"/>
  <c r="Z1413" i="1"/>
  <c r="Y1415" i="1"/>
  <c r="AB1415" i="1" s="1"/>
  <c r="Y1414" i="1"/>
  <c r="AB1414" i="1" s="1"/>
  <c r="Z1415" i="1"/>
  <c r="Z1414" i="1"/>
  <c r="Z1417" i="1"/>
  <c r="Y1417" i="1"/>
  <c r="AB1417" i="1" s="1"/>
  <c r="Z1416" i="1"/>
  <c r="Z1418" i="1"/>
  <c r="Y1416" i="1"/>
  <c r="AB1416" i="1" s="1"/>
  <c r="Y1418" i="1"/>
  <c r="AB1418" i="1" s="1"/>
  <c r="Z1420" i="1"/>
  <c r="Z1419" i="1"/>
  <c r="Y1421" i="1"/>
  <c r="AB1421" i="1" s="1"/>
  <c r="Y1419" i="1"/>
  <c r="AB1419" i="1" s="1"/>
  <c r="Y1420" i="1"/>
  <c r="AB1420" i="1" s="1"/>
  <c r="Z1421" i="1"/>
  <c r="Y1422" i="1"/>
  <c r="AB1422" i="1" s="1"/>
  <c r="Z1423" i="1"/>
  <c r="Y1424" i="1"/>
  <c r="AB1424" i="1" s="1"/>
  <c r="Z1422" i="1"/>
  <c r="Y1423" i="1"/>
  <c r="AB1423" i="1" s="1"/>
  <c r="Y1425" i="1"/>
  <c r="AB1425" i="1" s="1"/>
  <c r="Z1424" i="1"/>
  <c r="Z1425" i="1"/>
  <c r="Z1426" i="1"/>
  <c r="Y1427" i="1"/>
  <c r="AB1427" i="1" s="1"/>
  <c r="Y1428" i="1"/>
  <c r="AB1428" i="1" s="1"/>
  <c r="Z1427" i="1"/>
  <c r="Y1426" i="1"/>
  <c r="AB1426" i="1" s="1"/>
  <c r="Y1429" i="1"/>
  <c r="AB1429" i="1" s="1"/>
  <c r="Y1430" i="1"/>
  <c r="AB1430" i="1" s="1"/>
  <c r="Z1429" i="1"/>
  <c r="Z1428" i="1"/>
  <c r="Z1430" i="1"/>
  <c r="Y1431" i="1"/>
  <c r="AB1431" i="1" s="1"/>
  <c r="Z1431" i="1"/>
  <c r="Z1432" i="1"/>
  <c r="Y1434" i="1"/>
  <c r="AB1434" i="1" s="1"/>
  <c r="Y1433" i="1"/>
  <c r="AB1433" i="1" s="1"/>
  <c r="Z1433" i="1"/>
  <c r="Y1432" i="1"/>
  <c r="AB1432" i="1" s="1"/>
  <c r="Z1434" i="1"/>
  <c r="Z1435" i="1"/>
  <c r="Y1435" i="1"/>
  <c r="AB1435" i="1" s="1"/>
  <c r="Y1437" i="1"/>
  <c r="AB1437" i="1" s="1"/>
  <c r="Z1437" i="1"/>
  <c r="Z1436" i="1"/>
  <c r="Y1436" i="1"/>
  <c r="AB1436" i="1" s="1"/>
  <c r="Z1438" i="1"/>
  <c r="Y1438" i="1"/>
  <c r="AB1438" i="1" s="1"/>
  <c r="Y1439" i="1"/>
  <c r="AB1439" i="1" s="1"/>
  <c r="Z1439" i="1"/>
  <c r="Y1440" i="1"/>
  <c r="AB1440" i="1" s="1"/>
  <c r="Z1441" i="1"/>
  <c r="Z1440" i="1"/>
  <c r="Y1442" i="1"/>
  <c r="AB1442" i="1" s="1"/>
  <c r="Y1443" i="1"/>
  <c r="AB1443" i="1" s="1"/>
  <c r="Z1442" i="1"/>
  <c r="Y1441" i="1"/>
  <c r="AB1441" i="1" s="1"/>
  <c r="Z1443" i="1"/>
  <c r="Z1445" i="1"/>
  <c r="Y1445" i="1"/>
  <c r="AB1445" i="1" s="1"/>
  <c r="Y1444" i="1"/>
  <c r="AB1444" i="1" s="1"/>
  <c r="Z1444" i="1"/>
  <c r="Z1447" i="1"/>
  <c r="Z1446" i="1"/>
  <c r="Y1446" i="1"/>
  <c r="AB1446" i="1" s="1"/>
  <c r="Y1447" i="1"/>
  <c r="AB1447" i="1" s="1"/>
  <c r="Z1449" i="1"/>
  <c r="Y1449" i="1"/>
  <c r="AB1449" i="1" s="1"/>
  <c r="Y1448" i="1"/>
  <c r="AB1448" i="1" s="1"/>
  <c r="Z1448" i="1"/>
  <c r="Y1450" i="1"/>
  <c r="AB1450" i="1" s="1"/>
  <c r="Z1450" i="1"/>
  <c r="Z1451" i="1"/>
  <c r="Y1451" i="1"/>
  <c r="AB1451" i="1" s="1"/>
  <c r="Y1453" i="1"/>
  <c r="AB1453" i="1" s="1"/>
  <c r="Y1452" i="1"/>
  <c r="AB1452" i="1" s="1"/>
  <c r="Z1452" i="1"/>
  <c r="Y1454" i="1"/>
  <c r="AB1454" i="1" s="1"/>
  <c r="Z1453" i="1"/>
  <c r="Z1454" i="1"/>
  <c r="Y1455" i="1"/>
  <c r="AB1455" i="1" s="1"/>
  <c r="Z1455" i="1"/>
  <c r="Z1457" i="1"/>
  <c r="Z1456" i="1"/>
  <c r="Y1458" i="1"/>
  <c r="AB1458" i="1" s="1"/>
  <c r="Y1456" i="1"/>
  <c r="AB1456" i="1" s="1"/>
  <c r="Y1457" i="1"/>
  <c r="AB1457" i="1" s="1"/>
  <c r="Z1458" i="1"/>
  <c r="Y1460" i="1"/>
  <c r="AB1460" i="1" s="1"/>
  <c r="Z1459" i="1"/>
  <c r="Z1460" i="1"/>
  <c r="Y1459" i="1"/>
  <c r="AB1459" i="1" s="1"/>
  <c r="Y1461" i="1"/>
  <c r="AB1461" i="1" s="1"/>
  <c r="Z1461" i="1"/>
  <c r="Z1462" i="1"/>
  <c r="Y1462" i="1"/>
  <c r="AB1462" i="1" s="1"/>
  <c r="Z1464" i="1"/>
  <c r="Y1464" i="1"/>
  <c r="AB1464" i="1" s="1"/>
  <c r="Y1463" i="1"/>
  <c r="AB1463" i="1" s="1"/>
  <c r="Z1463" i="1"/>
  <c r="Y1465" i="1"/>
  <c r="AB1465" i="1" s="1"/>
  <c r="Z1465" i="1"/>
  <c r="Z1466" i="1"/>
  <c r="Y1466" i="1"/>
  <c r="AB1466" i="1" s="1"/>
  <c r="Z1467" i="1"/>
  <c r="Y1467" i="1"/>
  <c r="AB1467" i="1" s="1"/>
  <c r="Z1468" i="1"/>
  <c r="Z1469" i="1"/>
  <c r="Y1468" i="1"/>
  <c r="AB1468" i="1" s="1"/>
  <c r="Y1469" i="1"/>
  <c r="AB1469" i="1" s="1"/>
  <c r="Y1471" i="1"/>
  <c r="AB1471" i="1" s="1"/>
  <c r="Z1470" i="1"/>
  <c r="Y1470" i="1"/>
  <c r="AB1470" i="1" s="1"/>
  <c r="Z1471" i="1"/>
  <c r="Y1473" i="1"/>
  <c r="AB1473" i="1" s="1"/>
  <c r="Z1473" i="1"/>
  <c r="Z1472" i="1"/>
  <c r="Y1472" i="1"/>
  <c r="AB1472" i="1" s="1"/>
  <c r="Z1474" i="1"/>
  <c r="Y1474" i="1"/>
  <c r="AB1474" i="1" s="1"/>
  <c r="Y1476" i="1"/>
  <c r="AB1476" i="1" s="1"/>
  <c r="Z1475" i="1"/>
  <c r="Y1475" i="1"/>
  <c r="AB1475" i="1" s="1"/>
  <c r="Z1476" i="1"/>
  <c r="Y1477" i="1"/>
  <c r="AB1477" i="1" s="1"/>
  <c r="Z1477" i="1"/>
  <c r="Z1479" i="1"/>
  <c r="Y1478" i="1"/>
  <c r="AB1478" i="1" s="1"/>
  <c r="Z1478" i="1"/>
  <c r="Z1480" i="1"/>
  <c r="Y1479" i="1"/>
  <c r="AB1479" i="1" s="1"/>
  <c r="Y1480" i="1"/>
  <c r="AB1480" i="1" s="1"/>
  <c r="Z1482" i="1"/>
  <c r="Y1481" i="1"/>
  <c r="AB1481" i="1" s="1"/>
  <c r="Y1482" i="1"/>
  <c r="AB1482" i="1" s="1"/>
  <c r="Z1481" i="1"/>
  <c r="Y1483" i="1"/>
  <c r="AB1483" i="1" s="1"/>
  <c r="Z1483" i="1"/>
  <c r="Y1484" i="1"/>
  <c r="AB1484" i="1" s="1"/>
  <c r="Z1484" i="1"/>
  <c r="Z1486" i="1"/>
  <c r="Y1487" i="1"/>
  <c r="AB1487" i="1" s="1"/>
  <c r="Y1486" i="1"/>
  <c r="AB1486" i="1" s="1"/>
  <c r="Z1485" i="1"/>
  <c r="Z1487" i="1"/>
  <c r="Z1488" i="1"/>
  <c r="Y1485" i="1"/>
  <c r="AB1485" i="1" s="1"/>
  <c r="Y1488" i="1"/>
  <c r="AB1488" i="1" s="1"/>
  <c r="Z1490" i="1"/>
  <c r="Z1489" i="1"/>
  <c r="Y1490" i="1"/>
  <c r="AB1490" i="1" s="1"/>
  <c r="Y1489" i="1"/>
  <c r="AB1489" i="1" s="1"/>
  <c r="Y1491" i="1"/>
  <c r="AB1491" i="1" s="1"/>
  <c r="Z1491" i="1"/>
  <c r="Z1492" i="1"/>
  <c r="Y1492" i="1"/>
  <c r="AB1492" i="1" s="1"/>
  <c r="Z1493" i="1"/>
  <c r="Z1494" i="1"/>
  <c r="Y1493" i="1"/>
  <c r="AB1493" i="1" s="1"/>
  <c r="Z1495" i="1"/>
  <c r="Y1494" i="1"/>
  <c r="AB1494" i="1" s="1"/>
  <c r="Y1496" i="1"/>
  <c r="AB1496" i="1" s="1"/>
  <c r="Y1495" i="1"/>
  <c r="AB1495" i="1" s="1"/>
  <c r="Z1497" i="1"/>
  <c r="Z1496" i="1"/>
  <c r="Y1497" i="1"/>
  <c r="AB1497" i="1" s="1"/>
  <c r="Z1499" i="1"/>
  <c r="Y1499" i="1"/>
  <c r="AB1499" i="1" s="1"/>
  <c r="Z1498" i="1"/>
  <c r="Y1500" i="1"/>
  <c r="AB1500" i="1" s="1"/>
  <c r="Z1500" i="1"/>
  <c r="Y1498" i="1"/>
  <c r="AB1498" i="1" s="1"/>
  <c r="Z1501" i="1"/>
  <c r="Y1501" i="1"/>
  <c r="AB1501" i="1" s="1"/>
  <c r="Z1503" i="1"/>
  <c r="Z1502" i="1"/>
  <c r="Y1503" i="1"/>
  <c r="AB1503" i="1" s="1"/>
  <c r="Y1502" i="1"/>
  <c r="AB1502" i="1" s="1"/>
  <c r="Z1504" i="1"/>
  <c r="Y1504" i="1"/>
  <c r="AB1504" i="1" s="1"/>
  <c r="Z1507" i="1"/>
  <c r="Y1506" i="1"/>
  <c r="AB1506" i="1" s="1"/>
  <c r="Z1505" i="1"/>
  <c r="Y1507" i="1"/>
  <c r="AB1507" i="1" s="1"/>
  <c r="Y1505" i="1"/>
  <c r="AB1505" i="1" s="1"/>
  <c r="Z1506" i="1"/>
  <c r="Y1509" i="1"/>
  <c r="AB1509" i="1" s="1"/>
  <c r="Z1508" i="1"/>
  <c r="Z1511" i="1"/>
  <c r="Z1509" i="1"/>
  <c r="Y1508" i="1"/>
  <c r="AB1508" i="1" s="1"/>
  <c r="Y1510" i="1"/>
  <c r="AB1510" i="1" s="1"/>
  <c r="Z1510" i="1"/>
  <c r="Y1511" i="1"/>
  <c r="AB1511" i="1" s="1"/>
  <c r="Z1512" i="1"/>
  <c r="Y1512" i="1"/>
  <c r="AB1512" i="1" s="1"/>
  <c r="Z1514" i="1"/>
  <c r="Y1513" i="1"/>
  <c r="AB1513" i="1" s="1"/>
  <c r="Z1513" i="1"/>
  <c r="Y1516" i="1"/>
  <c r="AB1516" i="1" s="1"/>
  <c r="Z1517" i="1"/>
  <c r="Z1516" i="1"/>
  <c r="Y1515" i="1"/>
  <c r="AB1515" i="1" s="1"/>
  <c r="Y1514" i="1"/>
  <c r="AB1514" i="1" s="1"/>
  <c r="Z1515" i="1"/>
  <c r="Y1517" i="1"/>
  <c r="AB1517" i="1" s="1"/>
  <c r="Z1518" i="1"/>
  <c r="Y1519" i="1"/>
  <c r="AB1519" i="1" s="1"/>
  <c r="Y1518" i="1"/>
  <c r="AB1518" i="1" s="1"/>
  <c r="Z1519" i="1"/>
  <c r="Z1521" i="1"/>
  <c r="Y1520" i="1"/>
  <c r="AB1520" i="1" s="1"/>
  <c r="Y1522" i="1"/>
  <c r="AB1522" i="1" s="1"/>
  <c r="Y1521" i="1"/>
  <c r="AB1521" i="1" s="1"/>
  <c r="Z1520" i="1"/>
  <c r="Z1524" i="1"/>
  <c r="Y1524" i="1"/>
  <c r="AB1524" i="1" s="1"/>
  <c r="Z1522" i="1"/>
  <c r="Y1525" i="1"/>
  <c r="AB1525" i="1" s="1"/>
  <c r="Z1523" i="1"/>
  <c r="Z1526" i="1"/>
  <c r="Y1523" i="1"/>
  <c r="AB1523" i="1" s="1"/>
  <c r="Z1525" i="1"/>
  <c r="Z1527" i="1"/>
  <c r="Y1526" i="1"/>
  <c r="AB1526" i="1" s="1"/>
  <c r="Y1527" i="1"/>
  <c r="AB1527" i="1" s="1"/>
  <c r="Z1528" i="1"/>
  <c r="Y1529" i="1"/>
  <c r="AB1529" i="1" s="1"/>
  <c r="Y1528" i="1"/>
  <c r="AB1528" i="1" s="1"/>
  <c r="Z1529" i="1"/>
  <c r="Y1530" i="1"/>
  <c r="AB1530" i="1" s="1"/>
  <c r="Z1530" i="1"/>
  <c r="Z1531" i="1"/>
  <c r="Y1531" i="1"/>
  <c r="AB1531" i="1" s="1"/>
  <c r="Y1533" i="1"/>
  <c r="AB1533" i="1" s="1"/>
  <c r="Y1532" i="1"/>
  <c r="AB1532" i="1" s="1"/>
  <c r="Z1532" i="1"/>
  <c r="Z1535" i="1"/>
  <c r="Z1534" i="1"/>
  <c r="Y1534" i="1"/>
  <c r="AB1534" i="1" s="1"/>
  <c r="Z1533" i="1"/>
  <c r="Z1536" i="1"/>
  <c r="Y1535" i="1"/>
  <c r="AB1535" i="1" s="1"/>
  <c r="Y1536" i="1"/>
  <c r="AB1536" i="1" s="1"/>
  <c r="Y1537" i="1"/>
  <c r="AB1537" i="1" s="1"/>
  <c r="Z1537" i="1"/>
  <c r="Y1538" i="1"/>
  <c r="AB1538" i="1" s="1"/>
  <c r="Z1538" i="1"/>
  <c r="Z1540" i="1"/>
  <c r="Y1540" i="1"/>
  <c r="AB1540" i="1" s="1"/>
  <c r="Z1539" i="1"/>
  <c r="Y1539" i="1"/>
  <c r="AB1539" i="1" s="1"/>
  <c r="Z1541" i="1"/>
  <c r="Y1541" i="1"/>
  <c r="AB1541" i="1" s="1"/>
  <c r="Y1542" i="1"/>
  <c r="AB1542" i="1" s="1"/>
  <c r="Z1542" i="1"/>
  <c r="Z1544" i="1"/>
  <c r="Z1543" i="1"/>
  <c r="Y1543" i="1"/>
  <c r="AB1543" i="1" s="1"/>
  <c r="Y1544" i="1"/>
  <c r="AB1544" i="1" s="1"/>
  <c r="Z1545" i="1"/>
  <c r="Y1545" i="1"/>
  <c r="AB1545" i="1" s="1"/>
  <c r="Y1546" i="1"/>
  <c r="AB1546" i="1" s="1"/>
  <c r="Z1547" i="1"/>
  <c r="Z1546" i="1"/>
  <c r="Y1548" i="1"/>
  <c r="AB1548" i="1" s="1"/>
  <c r="Y1547" i="1"/>
  <c r="AB1547" i="1" s="1"/>
  <c r="Z1548" i="1"/>
  <c r="Z1549" i="1"/>
  <c r="Y1549" i="1"/>
  <c r="AB1549" i="1" s="1"/>
  <c r="Y1550" i="1"/>
  <c r="AB1550" i="1" s="1"/>
  <c r="Z1550" i="1"/>
  <c r="Z1551" i="1"/>
  <c r="Y1551" i="1"/>
  <c r="AB1551" i="1" s="1"/>
  <c r="Z1552" i="1"/>
  <c r="Y1553" i="1"/>
  <c r="AB1553" i="1" s="1"/>
  <c r="Z1553" i="1"/>
  <c r="Z1554" i="1"/>
  <c r="Y1552" i="1"/>
  <c r="AB1552" i="1" s="1"/>
  <c r="Y1554" i="1"/>
  <c r="AB1554" i="1" s="1"/>
  <c r="Z1555" i="1"/>
  <c r="Y1555" i="1"/>
  <c r="AB1555" i="1" s="1"/>
  <c r="Y1557" i="1"/>
  <c r="AB1557" i="1" s="1"/>
  <c r="Z1556" i="1"/>
  <c r="Z1557" i="1"/>
  <c r="Y1558" i="1"/>
  <c r="AB1558" i="1" s="1"/>
  <c r="Y1556" i="1"/>
  <c r="AB1556" i="1" s="1"/>
  <c r="Z1558" i="1"/>
  <c r="Y1559" i="1"/>
  <c r="AB1559" i="1" s="1"/>
  <c r="Z1559" i="1"/>
  <c r="Z1560" i="1"/>
  <c r="Z1561" i="1"/>
  <c r="Y1560" i="1"/>
  <c r="AB1560" i="1" s="1"/>
  <c r="Y1562" i="1"/>
  <c r="AB1562" i="1" s="1"/>
  <c r="Y1563" i="1"/>
  <c r="AB1563" i="1" s="1"/>
  <c r="Y1561" i="1"/>
  <c r="AB1561" i="1" s="1"/>
  <c r="Z1562" i="1"/>
  <c r="Y1564" i="1"/>
  <c r="AB1564" i="1" s="1"/>
  <c r="Z1563" i="1"/>
  <c r="Z1564" i="1"/>
  <c r="Y1565" i="1"/>
  <c r="AB1565" i="1" s="1"/>
  <c r="Z1566" i="1"/>
  <c r="Z1565" i="1"/>
  <c r="Y1567" i="1"/>
  <c r="AB1567" i="1" s="1"/>
  <c r="Y1566" i="1"/>
  <c r="AB1566" i="1" s="1"/>
  <c r="Y1568" i="1"/>
  <c r="AB1568" i="1" s="1"/>
  <c r="Z1567" i="1"/>
  <c r="Z1568" i="1"/>
  <c r="Y1570" i="1"/>
  <c r="AB1570" i="1" s="1"/>
  <c r="Z1569" i="1"/>
  <c r="Y1569" i="1"/>
  <c r="AB1569" i="1" s="1"/>
  <c r="Z1570" i="1"/>
  <c r="Z1571" i="1"/>
  <c r="Y1571" i="1"/>
  <c r="AB1571" i="1" s="1"/>
  <c r="Y1572" i="1"/>
  <c r="AB1572" i="1" s="1"/>
  <c r="Y1573" i="1"/>
  <c r="AB1573" i="1" s="1"/>
  <c r="Z1573" i="1"/>
  <c r="Z1572" i="1"/>
  <c r="Y1574" i="1"/>
  <c r="AB1574" i="1" s="1"/>
  <c r="Z1574" i="1"/>
  <c r="Y1576" i="1"/>
  <c r="AB1576" i="1" s="1"/>
  <c r="Y1575" i="1"/>
  <c r="AB1575" i="1" s="1"/>
  <c r="Z1575" i="1"/>
  <c r="Z1576" i="1"/>
  <c r="Z1577" i="1"/>
  <c r="Z1578" i="1"/>
  <c r="Y1578" i="1"/>
  <c r="AB1578" i="1" s="1"/>
  <c r="Y1577" i="1"/>
  <c r="AB1577" i="1" s="1"/>
  <c r="Y1580" i="1"/>
  <c r="AB1580" i="1" s="1"/>
  <c r="Y1579" i="1"/>
  <c r="AB1579" i="1" s="1"/>
  <c r="Z1579" i="1"/>
  <c r="Z1580" i="1"/>
  <c r="Y1581" i="1"/>
  <c r="AB1581" i="1" s="1"/>
  <c r="Z1582" i="1"/>
  <c r="Z1581" i="1"/>
  <c r="Y1583" i="1"/>
  <c r="AB1583" i="1" s="1"/>
  <c r="Y1582" i="1"/>
  <c r="AB1582" i="1" s="1"/>
  <c r="Z1583" i="1"/>
  <c r="Z1585" i="1"/>
  <c r="Y1584" i="1"/>
  <c r="AB1584" i="1" s="1"/>
  <c r="Z1584" i="1"/>
  <c r="Y1585" i="1"/>
  <c r="AB1585" i="1" s="1"/>
  <c r="Y1586" i="1"/>
  <c r="AB1586" i="1" s="1"/>
  <c r="Y1587" i="1"/>
  <c r="AB1587" i="1" s="1"/>
  <c r="Z1586" i="1"/>
  <c r="Z1587" i="1"/>
  <c r="Z1589" i="1"/>
  <c r="Y1589" i="1"/>
  <c r="AB1589" i="1" s="1"/>
  <c r="Z1588" i="1"/>
  <c r="Y1588" i="1"/>
  <c r="AB1588" i="1" s="1"/>
  <c r="Y1591" i="1"/>
  <c r="AB1591" i="1" s="1"/>
  <c r="Z1590" i="1"/>
  <c r="Y1590" i="1"/>
  <c r="AB1590" i="1" s="1"/>
  <c r="Z1591" i="1"/>
  <c r="Z1592" i="1"/>
  <c r="Z1594" i="1"/>
  <c r="Y1593" i="1"/>
  <c r="AB1593" i="1" s="1"/>
  <c r="Z1593" i="1"/>
  <c r="Y1592" i="1"/>
  <c r="AB1592" i="1" s="1"/>
  <c r="Y1594" i="1"/>
  <c r="AB1594" i="1" s="1"/>
  <c r="Z1595" i="1"/>
  <c r="Y1595" i="1"/>
  <c r="AB1595" i="1" s="1"/>
  <c r="Y1596" i="1"/>
  <c r="AB1596" i="1" s="1"/>
  <c r="Z1596" i="1"/>
  <c r="Z1598" i="1"/>
  <c r="Z1597" i="1"/>
  <c r="Y1598" i="1"/>
  <c r="AB1598" i="1" s="1"/>
  <c r="Y1597" i="1"/>
  <c r="AB1597" i="1" s="1"/>
  <c r="Y1600" i="1"/>
  <c r="AB1600" i="1" s="1"/>
  <c r="Z1599" i="1"/>
  <c r="Y1599" i="1"/>
  <c r="AB1599" i="1" s="1"/>
  <c r="Y1601" i="1"/>
  <c r="AB1601" i="1" s="1"/>
  <c r="Z1601" i="1"/>
  <c r="Z1602" i="1"/>
  <c r="Z1600" i="1"/>
  <c r="Y1603" i="1"/>
  <c r="AB1603" i="1" s="1"/>
  <c r="Y1602" i="1"/>
  <c r="AB1602" i="1" s="1"/>
  <c r="Z1603" i="1"/>
  <c r="Z1604" i="1"/>
  <c r="Z1605" i="1"/>
  <c r="Y1604" i="1"/>
  <c r="AB1604" i="1" s="1"/>
  <c r="Z1606" i="1"/>
  <c r="Y1605" i="1"/>
  <c r="AB1605" i="1" s="1"/>
  <c r="Y1607" i="1"/>
  <c r="AB1607" i="1" s="1"/>
  <c r="Y1606" i="1"/>
  <c r="AB1606" i="1" s="1"/>
  <c r="Z1607" i="1"/>
  <c r="Z1608" i="1"/>
  <c r="Y1608" i="1"/>
  <c r="AB1608" i="1" s="1"/>
  <c r="Y1610" i="1"/>
  <c r="AB1610" i="1" s="1"/>
  <c r="Y1609" i="1"/>
  <c r="AB1609" i="1" s="1"/>
  <c r="Z1609" i="1"/>
  <c r="Z1610" i="1"/>
  <c r="Y1612" i="1"/>
  <c r="AB1612" i="1" s="1"/>
  <c r="Z1611" i="1"/>
  <c r="Y1611" i="1"/>
  <c r="AB1611" i="1" s="1"/>
  <c r="Y1613" i="1"/>
  <c r="AB1613" i="1" s="1"/>
  <c r="Z1612" i="1"/>
  <c r="Z1613" i="1"/>
  <c r="Z1615" i="1"/>
  <c r="Y1615" i="1"/>
  <c r="AB1615" i="1" s="1"/>
  <c r="Y1614" i="1"/>
  <c r="AB1614" i="1" s="1"/>
  <c r="Y1617" i="1"/>
  <c r="AB1617" i="1" s="1"/>
  <c r="Y1616" i="1"/>
  <c r="AB1616" i="1" s="1"/>
  <c r="Z1614" i="1"/>
  <c r="Z1616" i="1"/>
  <c r="Z1617" i="1"/>
  <c r="Y1618" i="1"/>
  <c r="AB1618" i="1" s="1"/>
  <c r="Z1619" i="1"/>
  <c r="Z1618" i="1"/>
  <c r="Z1620" i="1"/>
  <c r="Z1621" i="1"/>
  <c r="Y1619" i="1"/>
  <c r="AB1619" i="1" s="1"/>
  <c r="Y1622" i="1"/>
  <c r="AB1622" i="1" s="1"/>
  <c r="Y1620" i="1"/>
  <c r="AB1620" i="1" s="1"/>
  <c r="Y1621" i="1"/>
  <c r="AB1621" i="1" s="1"/>
  <c r="Z1622" i="1"/>
  <c r="Z1623" i="1"/>
  <c r="Y1623" i="1"/>
  <c r="AB1623" i="1" s="1"/>
  <c r="Y1624" i="1"/>
  <c r="AB1624" i="1" s="1"/>
  <c r="Z1624" i="1"/>
  <c r="Y1625" i="1"/>
  <c r="AB1625" i="1" s="1"/>
  <c r="Z1626" i="1"/>
  <c r="Z1625" i="1"/>
  <c r="Y1626" i="1"/>
  <c r="AB1626" i="1" s="1"/>
  <c r="Y1627" i="1"/>
  <c r="AB1627" i="1" s="1"/>
  <c r="Z1627" i="1"/>
  <c r="Z1629" i="1"/>
  <c r="Z1628" i="1"/>
  <c r="Y1628" i="1"/>
  <c r="AB1628" i="1" s="1"/>
  <c r="Y1629" i="1"/>
  <c r="AB1629" i="1" s="1"/>
  <c r="Y1630" i="1"/>
  <c r="AB1630" i="1" s="1"/>
  <c r="Y1631" i="1"/>
  <c r="AB1631" i="1" s="1"/>
  <c r="Z1630" i="1"/>
  <c r="Y1632" i="1"/>
  <c r="AB1632" i="1" s="1"/>
  <c r="Z1631" i="1"/>
  <c r="Z1632" i="1"/>
  <c r="Z1633" i="1"/>
  <c r="Y1633" i="1"/>
  <c r="AB1633" i="1" s="1"/>
  <c r="Y1634" i="1"/>
  <c r="AB1634" i="1" s="1"/>
  <c r="Z1634" i="1"/>
  <c r="Y1636" i="1"/>
  <c r="AB1636" i="1" s="1"/>
  <c r="Z1635" i="1"/>
  <c r="Y1635" i="1"/>
  <c r="AB1635" i="1" s="1"/>
  <c r="Z1637" i="1"/>
  <c r="Y1637" i="1"/>
  <c r="AB1637" i="1" s="1"/>
  <c r="Y1638" i="1"/>
  <c r="AB1638" i="1" s="1"/>
  <c r="Z1636" i="1"/>
  <c r="Y1639" i="1"/>
  <c r="AB1639" i="1" s="1"/>
  <c r="Z1639" i="1"/>
  <c r="Y1640" i="1"/>
  <c r="AB1640" i="1" s="1"/>
  <c r="Z1638" i="1"/>
  <c r="Z1640" i="1"/>
  <c r="Y1641" i="1"/>
  <c r="AB1641" i="1" s="1"/>
  <c r="Z1642" i="1"/>
  <c r="Z1641" i="1"/>
  <c r="Y1642" i="1"/>
  <c r="AB1642" i="1" s="1"/>
  <c r="Z1643" i="1"/>
  <c r="Z1644" i="1"/>
  <c r="Y1643" i="1"/>
  <c r="AB1643" i="1" s="1"/>
  <c r="Y1644" i="1"/>
  <c r="AB1644" i="1" s="1"/>
  <c r="Y1645" i="1"/>
  <c r="AB1645" i="1" s="1"/>
  <c r="Y1646" i="1"/>
  <c r="AB1646" i="1" s="1"/>
  <c r="Z1645" i="1"/>
  <c r="Y1647" i="1"/>
  <c r="AB1647" i="1" s="1"/>
  <c r="Z1646" i="1"/>
  <c r="Z1647" i="1"/>
  <c r="Z1648" i="1"/>
  <c r="Z1649" i="1"/>
  <c r="Y1649" i="1"/>
  <c r="AB1649" i="1" s="1"/>
  <c r="Y1648" i="1"/>
  <c r="AB1648" i="1" s="1"/>
  <c r="Z1650" i="1"/>
  <c r="Y1650" i="1"/>
  <c r="AB1650" i="1" s="1"/>
  <c r="Y1651" i="1"/>
  <c r="AB1651" i="1" s="1"/>
  <c r="Z1651" i="1"/>
  <c r="Z1652" i="1"/>
  <c r="Y1652" i="1"/>
  <c r="AB1652" i="1" s="1"/>
  <c r="Z1653" i="1"/>
  <c r="Y1654" i="1"/>
  <c r="AB1654" i="1" s="1"/>
  <c r="Z1654" i="1"/>
  <c r="Y1653" i="1"/>
  <c r="AB1653" i="1" s="1"/>
  <c r="Z1656" i="1"/>
  <c r="Y1656" i="1"/>
  <c r="AB1656" i="1" s="1"/>
  <c r="Z1655" i="1"/>
  <c r="Y1655" i="1"/>
  <c r="AB1655" i="1" s="1"/>
  <c r="Y1657" i="1"/>
  <c r="AB1657" i="1" s="1"/>
  <c r="Z1657" i="1"/>
  <c r="Z1658" i="1"/>
  <c r="Y1659" i="1"/>
  <c r="AB1659" i="1" s="1"/>
  <c r="Z1659" i="1"/>
  <c r="Y1658" i="1"/>
  <c r="AB1658" i="1" s="1"/>
  <c r="Z1660" i="1"/>
  <c r="Y1660" i="1"/>
  <c r="AB1660" i="1" s="1"/>
  <c r="Z1662" i="1"/>
  <c r="Z1661" i="1"/>
  <c r="Y1661" i="1"/>
  <c r="AB1661" i="1" s="1"/>
  <c r="Y1663" i="1"/>
  <c r="AB1663" i="1" s="1"/>
  <c r="Z1664" i="1"/>
  <c r="Y1664" i="1"/>
  <c r="AB1664" i="1" s="1"/>
  <c r="Y1662" i="1"/>
  <c r="AB1662" i="1" s="1"/>
  <c r="Z1663" i="1"/>
  <c r="Z1665" i="1"/>
  <c r="Z1666" i="1"/>
  <c r="Y1665" i="1"/>
  <c r="AB1665" i="1" s="1"/>
  <c r="Y1666" i="1"/>
  <c r="AB1666" i="1" s="1"/>
  <c r="Z1667" i="1"/>
  <c r="Y1668" i="1"/>
  <c r="AB1668" i="1" s="1"/>
  <c r="Y1667" i="1"/>
  <c r="AB1667" i="1" s="1"/>
  <c r="Z1669" i="1"/>
  <c r="Z1668" i="1"/>
  <c r="Y1669" i="1"/>
  <c r="AB1669" i="1" s="1"/>
  <c r="Z1671" i="1"/>
  <c r="Z1670" i="1"/>
  <c r="Y1670" i="1"/>
  <c r="AB1670" i="1" s="1"/>
  <c r="Y1671" i="1"/>
  <c r="AB1671" i="1" s="1"/>
  <c r="Y1672" i="1"/>
  <c r="AB1672" i="1" s="1"/>
  <c r="Y1673" i="1"/>
  <c r="AB1673" i="1" s="1"/>
  <c r="Z1673" i="1"/>
  <c r="Z1672" i="1"/>
  <c r="Y1674" i="1"/>
  <c r="AB1674" i="1" s="1"/>
  <c r="Z1674" i="1"/>
  <c r="Z1675" i="1"/>
  <c r="Y1675" i="1"/>
  <c r="AB1675" i="1" s="1"/>
  <c r="Z1677" i="1"/>
  <c r="Y1676" i="1"/>
  <c r="AB1676" i="1" s="1"/>
  <c r="Z1676" i="1"/>
  <c r="Z1678" i="1"/>
  <c r="Z1679" i="1"/>
  <c r="Y1679" i="1"/>
  <c r="AB1679" i="1" s="1"/>
  <c r="Y1677" i="1"/>
  <c r="AB1677" i="1" s="1"/>
  <c r="Y1678" i="1"/>
  <c r="AB1678" i="1" s="1"/>
  <c r="Z1680" i="1"/>
  <c r="Y1680" i="1"/>
  <c r="AB1680" i="1" s="1"/>
  <c r="Z1682" i="1"/>
  <c r="Z1681" i="1"/>
  <c r="Y1681" i="1"/>
  <c r="AB1681" i="1" s="1"/>
  <c r="Y1682" i="1"/>
  <c r="AB1682" i="1" s="1"/>
  <c r="Y1683" i="1"/>
  <c r="AB1683" i="1" s="1"/>
  <c r="Y1685" i="1"/>
  <c r="AB1685" i="1" s="1"/>
  <c r="Z1683" i="1"/>
  <c r="Z1684" i="1"/>
  <c r="Y1684" i="1"/>
  <c r="AB1684" i="1" s="1"/>
  <c r="Z1685" i="1"/>
  <c r="Z1686" i="1"/>
  <c r="Y1686" i="1"/>
  <c r="AB1686" i="1" s="1"/>
  <c r="Y1687" i="1"/>
  <c r="AB1687" i="1" s="1"/>
  <c r="Z1687" i="1"/>
  <c r="Y1689" i="1"/>
  <c r="AB1689" i="1" s="1"/>
  <c r="Z1689" i="1"/>
  <c r="Y1688" i="1"/>
  <c r="AB1688" i="1" s="1"/>
  <c r="Z1688" i="1"/>
  <c r="Z1690" i="1"/>
  <c r="Z1691" i="1"/>
  <c r="Y1691" i="1"/>
  <c r="AB1691" i="1" s="1"/>
  <c r="Y1690" i="1"/>
  <c r="AB1690" i="1" s="1"/>
  <c r="Z1693" i="1"/>
  <c r="Y1692" i="1"/>
  <c r="AB1692" i="1" s="1"/>
  <c r="Z1694" i="1"/>
  <c r="Y1693" i="1"/>
  <c r="AB1693" i="1" s="1"/>
  <c r="Z1692" i="1"/>
  <c r="Y1694" i="1"/>
  <c r="AB1694" i="1" s="1"/>
  <c r="Z1695" i="1"/>
  <c r="Y1695" i="1"/>
  <c r="AB1695" i="1" s="1"/>
  <c r="Y1696" i="1"/>
  <c r="AB1696" i="1" s="1"/>
  <c r="Z1696" i="1"/>
  <c r="Y1697" i="1"/>
  <c r="AB1697" i="1" s="1"/>
  <c r="Z1697" i="1"/>
  <c r="Y1699" i="1"/>
  <c r="AB1699" i="1" s="1"/>
  <c r="Z1698" i="1"/>
  <c r="Y1698" i="1"/>
  <c r="AB1698" i="1" s="1"/>
  <c r="Z1699" i="1"/>
  <c r="Z1700" i="1"/>
  <c r="Z1701" i="1"/>
  <c r="Y1701" i="1"/>
  <c r="AB1701" i="1" s="1"/>
  <c r="Y1700" i="1"/>
  <c r="AB1700" i="1" s="1"/>
  <c r="Y1702" i="1"/>
  <c r="AB1702" i="1" s="1"/>
  <c r="Z1702" i="1"/>
  <c r="Y1703" i="1"/>
  <c r="AB1703" i="1" s="1"/>
  <c r="Z1704" i="1"/>
  <c r="Z1703" i="1"/>
  <c r="Y1704" i="1"/>
  <c r="AB1704" i="1" s="1"/>
  <c r="Z1705" i="1"/>
  <c r="Y1705" i="1"/>
  <c r="AB1705" i="1" s="1"/>
  <c r="Z1707" i="1"/>
  <c r="Z1706" i="1"/>
  <c r="Y1706" i="1"/>
  <c r="AB1706" i="1" s="1"/>
  <c r="Y1707" i="1"/>
  <c r="AB1707" i="1" s="1"/>
  <c r="Z1708" i="1"/>
  <c r="Y1709" i="1"/>
  <c r="AB1709" i="1" s="1"/>
  <c r="Y1708" i="1"/>
  <c r="AB1708" i="1" s="1"/>
  <c r="Z1709" i="1"/>
  <c r="Z1710" i="1"/>
  <c r="Y1710" i="1"/>
  <c r="AB1710" i="1" s="1"/>
  <c r="Z1712" i="1"/>
  <c r="Z1711" i="1"/>
  <c r="Y1713" i="1"/>
  <c r="AB1713" i="1" s="1"/>
  <c r="Z1713" i="1"/>
  <c r="Y1711" i="1"/>
  <c r="AB1711" i="1" s="1"/>
  <c r="Y1712" i="1"/>
  <c r="AB1712" i="1" s="1"/>
  <c r="Y1715" i="1"/>
  <c r="AB1715" i="1" s="1"/>
  <c r="Z1714" i="1"/>
  <c r="Z1715" i="1"/>
  <c r="Y1716" i="1"/>
  <c r="AB1716" i="1" s="1"/>
  <c r="Y1714" i="1"/>
  <c r="AB1714" i="1" s="1"/>
  <c r="Y1718" i="1"/>
  <c r="AB1718" i="1" s="1"/>
  <c r="Z1716" i="1"/>
  <c r="Z1717" i="1"/>
  <c r="Y1717" i="1"/>
  <c r="AB1717" i="1" s="1"/>
  <c r="Y1719" i="1"/>
  <c r="AB1719" i="1" s="1"/>
  <c r="Z1719" i="1"/>
  <c r="Z1718" i="1"/>
  <c r="Z1720" i="1"/>
  <c r="Y1720" i="1"/>
  <c r="AB1720" i="1" s="1"/>
  <c r="Z1721" i="1"/>
  <c r="Y1721" i="1"/>
  <c r="AB1721" i="1" s="1"/>
  <c r="Y1723" i="1"/>
  <c r="AB1723" i="1" s="1"/>
  <c r="Y1722" i="1"/>
  <c r="AB1722" i="1" s="1"/>
  <c r="Z1723" i="1"/>
  <c r="Z1724" i="1"/>
  <c r="Y1724" i="1"/>
  <c r="AB1724" i="1" s="1"/>
  <c r="Z1725" i="1"/>
  <c r="Y1726" i="1"/>
  <c r="AB1726" i="1" s="1"/>
  <c r="Z1726" i="1"/>
  <c r="Z1722" i="1"/>
  <c r="Y1725" i="1"/>
  <c r="AB1725" i="1" s="1"/>
  <c r="Z1727" i="1"/>
  <c r="Z1729" i="1"/>
  <c r="Y1728" i="1"/>
  <c r="AB1728" i="1" s="1"/>
  <c r="Y1727" i="1"/>
  <c r="AB1727" i="1" s="1"/>
  <c r="Y1730" i="1"/>
  <c r="AB1730" i="1" s="1"/>
  <c r="Y1729" i="1"/>
  <c r="AB1729" i="1" s="1"/>
  <c r="Z1728" i="1"/>
  <c r="Z1730" i="1"/>
  <c r="Z1731" i="1"/>
  <c r="Y1731" i="1"/>
  <c r="AB1731" i="1" s="1"/>
  <c r="Y1733" i="1"/>
  <c r="AB1733" i="1" s="1"/>
  <c r="Z1732" i="1"/>
  <c r="Y1732" i="1"/>
  <c r="AB1732" i="1" s="1"/>
  <c r="Z1733" i="1"/>
  <c r="Y1734" i="1"/>
  <c r="AB1734" i="1" s="1"/>
  <c r="Z1735" i="1"/>
  <c r="Z1734" i="1"/>
  <c r="Y1735" i="1"/>
  <c r="AB1735" i="1" s="1"/>
  <c r="Z1736" i="1"/>
  <c r="Y1736" i="1"/>
  <c r="AB1736" i="1" s="1"/>
  <c r="Z1737" i="1"/>
  <c r="Z1738" i="1"/>
  <c r="Z1739" i="1"/>
  <c r="Y1737" i="1"/>
  <c r="AB1737" i="1" s="1"/>
  <c r="Y1738" i="1"/>
  <c r="AB1738" i="1" s="1"/>
  <c r="Y1739" i="1"/>
  <c r="AB1739" i="1" s="1"/>
  <c r="Y1740" i="1"/>
  <c r="AB1740" i="1" s="1"/>
  <c r="Z1740" i="1"/>
  <c r="Z1742" i="1"/>
  <c r="Z1741" i="1"/>
  <c r="Y1741" i="1"/>
  <c r="AB1741" i="1" s="1"/>
  <c r="Y1742" i="1"/>
  <c r="AB1742" i="1" s="1"/>
  <c r="Z1743" i="1"/>
  <c r="Y1744" i="1"/>
  <c r="AB1744" i="1" s="1"/>
  <c r="Z1744" i="1"/>
  <c r="Y1743" i="1"/>
  <c r="AB1743" i="1" s="1"/>
  <c r="Y1746" i="1"/>
  <c r="AB1746" i="1" s="1"/>
  <c r="Y1745" i="1"/>
  <c r="AB1745" i="1" s="1"/>
  <c r="Z1745" i="1"/>
  <c r="Z1746" i="1"/>
  <c r="Z1747" i="1"/>
  <c r="Y1747" i="1"/>
  <c r="AB1747" i="1" s="1"/>
  <c r="Z1748" i="1"/>
  <c r="Y1748" i="1"/>
  <c r="AB1748" i="1" s="1"/>
  <c r="Z1749" i="1"/>
  <c r="Y1749" i="1"/>
  <c r="AB1749" i="1" s="1"/>
  <c r="Y1750" i="1"/>
  <c r="AB1750" i="1" s="1"/>
  <c r="Z1752" i="1"/>
  <c r="Z1750" i="1"/>
  <c r="Z1751" i="1"/>
  <c r="Y1751" i="1"/>
  <c r="AB1751" i="1" s="1"/>
  <c r="Z1753" i="1"/>
  <c r="Y1752" i="1"/>
  <c r="AB1752" i="1" s="1"/>
  <c r="Y1753" i="1"/>
  <c r="AB1753" i="1" s="1"/>
  <c r="Z1754" i="1"/>
  <c r="Y1754" i="1"/>
  <c r="AB1754" i="1" s="1"/>
  <c r="Z1755" i="1"/>
  <c r="Y1756" i="1"/>
  <c r="AB1756" i="1" s="1"/>
  <c r="Y1755" i="1"/>
  <c r="AB1755" i="1" s="1"/>
  <c r="Z1756" i="1"/>
  <c r="Y1757" i="1"/>
  <c r="AB1757" i="1" s="1"/>
  <c r="Z1757" i="1"/>
  <c r="Z1758" i="1"/>
  <c r="Y1758" i="1"/>
  <c r="AB1758" i="1" s="1"/>
  <c r="Y1759" i="1"/>
  <c r="AB1759" i="1" s="1"/>
  <c r="Z1759" i="1"/>
  <c r="Z1761" i="1"/>
  <c r="Z1760" i="1"/>
  <c r="Y1761" i="1"/>
  <c r="AB1761" i="1" s="1"/>
  <c r="Y1760" i="1"/>
  <c r="AB1760" i="1" s="1"/>
  <c r="Y1763" i="1"/>
  <c r="AB1763" i="1" s="1"/>
  <c r="Z1762" i="1"/>
  <c r="Y1762" i="1"/>
  <c r="AB1762" i="1" s="1"/>
  <c r="Z1764" i="1"/>
  <c r="Y1765" i="1"/>
  <c r="AB1765" i="1" s="1"/>
  <c r="Y1764" i="1"/>
  <c r="AB1764" i="1" s="1"/>
  <c r="Z1763" i="1"/>
  <c r="Y1766" i="1"/>
  <c r="AB1766" i="1" s="1"/>
  <c r="Z1765" i="1"/>
  <c r="Z1766" i="1"/>
  <c r="Y1768" i="1"/>
  <c r="AB1768" i="1" s="1"/>
  <c r="Z1767" i="1"/>
  <c r="Y1767" i="1"/>
  <c r="AB1767" i="1" s="1"/>
  <c r="Z1768" i="1"/>
  <c r="Z1769" i="1"/>
  <c r="Y1770" i="1"/>
  <c r="AB1770" i="1" s="1"/>
  <c r="Z1770" i="1"/>
  <c r="Y1769" i="1"/>
  <c r="AB1769" i="1" s="1"/>
  <c r="Z1772" i="1"/>
  <c r="Y1772" i="1"/>
  <c r="AB1772" i="1" s="1"/>
  <c r="Z1771" i="1"/>
  <c r="Y1771" i="1"/>
  <c r="AB1771" i="1" s="1"/>
  <c r="Z1773" i="1"/>
  <c r="Y1774" i="1"/>
  <c r="AB1774" i="1" s="1"/>
  <c r="Y1773" i="1"/>
  <c r="AB1773" i="1" s="1"/>
  <c r="Z1774" i="1"/>
  <c r="Y1775" i="1"/>
  <c r="AB1775" i="1" s="1"/>
  <c r="Z1775" i="1"/>
  <c r="Y1776" i="1"/>
  <c r="AB1776" i="1" s="1"/>
  <c r="Z1776" i="1"/>
  <c r="Z1777" i="1"/>
  <c r="Z1778" i="1"/>
  <c r="Y1779" i="1"/>
  <c r="AB1779" i="1" s="1"/>
  <c r="Y1777" i="1"/>
  <c r="AB1777" i="1" s="1"/>
  <c r="Y1778" i="1"/>
  <c r="AB1778" i="1" s="1"/>
  <c r="Z1779" i="1"/>
  <c r="Y1780" i="1"/>
  <c r="AB1780" i="1" s="1"/>
  <c r="Y1781" i="1"/>
  <c r="AB1781" i="1" s="1"/>
  <c r="Z1780" i="1"/>
  <c r="Z1781" i="1"/>
  <c r="Z1783" i="1"/>
  <c r="Y1783" i="1"/>
  <c r="AB1783" i="1" s="1"/>
  <c r="Z1782" i="1"/>
  <c r="Y1782" i="1"/>
  <c r="AB1782" i="1" s="1"/>
  <c r="Z1784" i="1"/>
  <c r="Z1785" i="1"/>
  <c r="Y1784" i="1"/>
  <c r="AB1784" i="1" s="1"/>
  <c r="Y1785" i="1"/>
  <c r="AB1785" i="1" s="1"/>
  <c r="Z1786" i="1"/>
  <c r="Y1787" i="1"/>
  <c r="AB1787" i="1" s="1"/>
  <c r="Z1787" i="1"/>
  <c r="Y1786" i="1"/>
  <c r="AB1786" i="1" s="1"/>
  <c r="Y1788" i="1"/>
  <c r="AB1788" i="1" s="1"/>
  <c r="Z1788" i="1"/>
  <c r="Z1790" i="1"/>
  <c r="Z1789" i="1"/>
  <c r="Y1790" i="1"/>
  <c r="AB1790" i="1" s="1"/>
  <c r="Y1789" i="1"/>
  <c r="AB1789" i="1" s="1"/>
  <c r="Z1792" i="1"/>
  <c r="Z1791" i="1"/>
  <c r="Y1792" i="1"/>
  <c r="AB1792" i="1" s="1"/>
  <c r="Y1791" i="1"/>
  <c r="AB1791" i="1" s="1"/>
  <c r="Z1793" i="1"/>
  <c r="Y1793" i="1"/>
  <c r="AB1793" i="1" s="1"/>
  <c r="Z1794" i="1"/>
  <c r="Y1794" i="1"/>
  <c r="AB1794" i="1" s="1"/>
  <c r="Z1795" i="1"/>
  <c r="Y1795" i="1"/>
  <c r="AB1795" i="1" s="1"/>
  <c r="Z1797" i="1"/>
  <c r="Y1797" i="1"/>
  <c r="AB1797" i="1" s="1"/>
  <c r="Z1796" i="1"/>
  <c r="Y1796" i="1"/>
  <c r="AB1796" i="1" s="1"/>
  <c r="Y1798" i="1"/>
  <c r="AB1798" i="1" s="1"/>
  <c r="Z1798" i="1"/>
  <c r="Y1799" i="1"/>
  <c r="AB1799" i="1" s="1"/>
  <c r="Z1799" i="1"/>
  <c r="Z1800" i="1"/>
  <c r="Z1801" i="1"/>
  <c r="Y1800" i="1"/>
  <c r="AB1800" i="1" s="1"/>
  <c r="Y1801" i="1"/>
  <c r="AB1801" i="1" s="1"/>
  <c r="Z1802" i="1"/>
  <c r="Z1803" i="1"/>
  <c r="Y1803" i="1"/>
  <c r="AB1803" i="1" s="1"/>
  <c r="Y1802" i="1"/>
  <c r="AB1802" i="1" s="1"/>
  <c r="Y1804" i="1"/>
  <c r="AB1804" i="1" s="1"/>
  <c r="Y1805" i="1"/>
  <c r="AB1805" i="1" s="1"/>
  <c r="Z1804" i="1"/>
  <c r="Z1806" i="1"/>
  <c r="Y1806" i="1"/>
  <c r="AB1806" i="1" s="1"/>
  <c r="Z1807" i="1"/>
  <c r="Z1805" i="1"/>
  <c r="Z1808" i="1"/>
  <c r="Y1807" i="1"/>
  <c r="AB1807" i="1" s="1"/>
  <c r="Y1808" i="1"/>
  <c r="AB1808" i="1" s="1"/>
  <c r="Z1809" i="1"/>
  <c r="Y1810" i="1"/>
  <c r="AB1810" i="1" s="1"/>
  <c r="Z1810" i="1"/>
  <c r="Y1809" i="1"/>
  <c r="AB1809" i="1" s="1"/>
  <c r="Z1812" i="1"/>
  <c r="Z1811" i="1"/>
  <c r="Y1811" i="1"/>
  <c r="AB1811" i="1" s="1"/>
  <c r="Y1813" i="1"/>
  <c r="AB1813" i="1" s="1"/>
  <c r="Y1812" i="1"/>
  <c r="AB1812" i="1" s="1"/>
  <c r="Z1813" i="1"/>
  <c r="Z1814" i="1"/>
  <c r="Y1814" i="1"/>
  <c r="AB1814" i="1" s="1"/>
  <c r="Z1815" i="1"/>
  <c r="Y1815" i="1"/>
  <c r="AB1815" i="1" s="1"/>
  <c r="Y1817" i="1"/>
  <c r="AB1817" i="1" s="1"/>
  <c r="Y1816" i="1"/>
  <c r="AB1816" i="1" s="1"/>
  <c r="Z1818" i="1"/>
  <c r="Z1816" i="1"/>
  <c r="Z1819" i="1"/>
  <c r="Z1817" i="1"/>
  <c r="Y1818" i="1"/>
  <c r="AB1818" i="1" s="1"/>
  <c r="Y1819" i="1"/>
  <c r="AB1819" i="1" s="1"/>
  <c r="Z1820" i="1"/>
  <c r="Z1821" i="1"/>
  <c r="Z1822" i="1"/>
  <c r="Y1820" i="1"/>
  <c r="AB1820" i="1" s="1"/>
  <c r="Y1821" i="1"/>
  <c r="AB1821" i="1" s="1"/>
  <c r="Y1822" i="1"/>
  <c r="AB1822" i="1" s="1"/>
  <c r="Z1824" i="1"/>
  <c r="Y1823" i="1"/>
  <c r="AB1823" i="1" s="1"/>
  <c r="Z1823" i="1"/>
  <c r="Z1825" i="1"/>
  <c r="Y1824" i="1"/>
  <c r="AB1824" i="1" s="1"/>
  <c r="Y1826" i="1"/>
  <c r="AB1826" i="1" s="1"/>
  <c r="Y1827" i="1"/>
  <c r="AB1827" i="1" s="1"/>
  <c r="Y1825" i="1"/>
  <c r="AB1825" i="1" s="1"/>
  <c r="Z1826" i="1"/>
  <c r="Z1829" i="1"/>
  <c r="Z1828" i="1"/>
  <c r="Y1828" i="1"/>
  <c r="AB1828" i="1" s="1"/>
  <c r="Z1827" i="1"/>
  <c r="Z1830" i="1"/>
  <c r="Z1831" i="1"/>
  <c r="Y1829" i="1"/>
  <c r="AB1829" i="1" s="1"/>
  <c r="Z1833" i="1"/>
  <c r="Y1832" i="1"/>
  <c r="AB1832" i="1" s="1"/>
  <c r="Y1831" i="1"/>
  <c r="AB1831" i="1" s="1"/>
  <c r="Y1830" i="1"/>
  <c r="AB1830" i="1" s="1"/>
  <c r="Y1833" i="1"/>
  <c r="AB1833" i="1" s="1"/>
  <c r="Z1832" i="1"/>
  <c r="Y1835" i="1"/>
  <c r="AB1835" i="1" s="1"/>
  <c r="Z1834" i="1"/>
  <c r="Z1835" i="1"/>
  <c r="Y1834" i="1"/>
  <c r="AB1834" i="1" s="1"/>
  <c r="Z1836" i="1"/>
  <c r="Z1837" i="1"/>
  <c r="Y1836" i="1"/>
  <c r="AB1836" i="1" s="1"/>
  <c r="Y1837" i="1"/>
  <c r="AB1837" i="1" s="1"/>
  <c r="Y1839" i="1"/>
  <c r="AB1839" i="1" s="1"/>
  <c r="Z1840" i="1"/>
  <c r="Y1838" i="1"/>
  <c r="AB1838" i="1" s="1"/>
  <c r="Z1839" i="1"/>
  <c r="Z1838" i="1"/>
  <c r="Y1840" i="1"/>
  <c r="AB1840" i="1" s="1"/>
  <c r="Z1841" i="1"/>
  <c r="Y1841" i="1"/>
  <c r="AB1841" i="1" s="1"/>
  <c r="Y1844" i="1"/>
  <c r="AB1844" i="1" s="1"/>
  <c r="Z1842" i="1"/>
  <c r="Y1842" i="1"/>
  <c r="AB1842" i="1" s="1"/>
  <c r="Z1843" i="1"/>
  <c r="Y1843" i="1"/>
  <c r="AB1843" i="1" s="1"/>
  <c r="Y1845" i="1"/>
  <c r="AB1845" i="1" s="1"/>
  <c r="Z1844" i="1"/>
  <c r="Z1847" i="1"/>
  <c r="Z1845" i="1"/>
  <c r="Y1847" i="1"/>
  <c r="AB1847" i="1" s="1"/>
  <c r="Y1849" i="1"/>
  <c r="AB1849" i="1" s="1"/>
  <c r="Y1846" i="1"/>
  <c r="AB1846" i="1" s="1"/>
  <c r="Z1848" i="1"/>
  <c r="Z1846" i="1"/>
  <c r="Y1848" i="1"/>
  <c r="AB1848" i="1" s="1"/>
  <c r="Z1851" i="1"/>
  <c r="Y1851" i="1"/>
  <c r="AB1851" i="1" s="1"/>
  <c r="Z1852" i="1"/>
  <c r="Y1852" i="1"/>
  <c r="AB1852" i="1" s="1"/>
  <c r="Z1850" i="1"/>
  <c r="Z1854" i="1"/>
  <c r="Y1850" i="1"/>
  <c r="AB1850" i="1" s="1"/>
  <c r="Z1849" i="1"/>
  <c r="Y1853" i="1"/>
  <c r="AB1853" i="1" s="1"/>
  <c r="Z1853" i="1"/>
  <c r="Y1854" i="1"/>
  <c r="AB1854" i="1" s="1"/>
  <c r="Y1855" i="1"/>
  <c r="AB1855" i="1" s="1"/>
  <c r="Z1855" i="1"/>
  <c r="Y1857" i="1"/>
  <c r="AB1857" i="1" s="1"/>
  <c r="Z1857" i="1"/>
  <c r="Z1856" i="1"/>
  <c r="Y1856" i="1"/>
  <c r="AB1856" i="1" s="1"/>
  <c r="Y1858" i="1"/>
  <c r="AB1858" i="1" s="1"/>
  <c r="Z1859" i="1"/>
  <c r="Z1858" i="1"/>
  <c r="Y1860" i="1"/>
  <c r="AB1860" i="1" s="1"/>
  <c r="Y1859" i="1"/>
  <c r="AB1859" i="1" s="1"/>
  <c r="Z1860" i="1"/>
  <c r="Y1861" i="1"/>
  <c r="AB1861" i="1" s="1"/>
  <c r="Z1862" i="1"/>
  <c r="Z1861" i="1"/>
  <c r="Z1863" i="1"/>
  <c r="Y1863" i="1"/>
  <c r="AB1863" i="1" s="1"/>
  <c r="Z1864" i="1"/>
  <c r="Y1862" i="1"/>
  <c r="AB1862" i="1" s="1"/>
  <c r="Z1865" i="1"/>
  <c r="Y1865" i="1"/>
  <c r="AB1865" i="1" s="1"/>
  <c r="Y1864" i="1"/>
  <c r="AB1864" i="1" s="1"/>
  <c r="Y1866" i="1"/>
  <c r="AB1866" i="1" s="1"/>
  <c r="Y1867" i="1"/>
  <c r="AB1867" i="1" s="1"/>
  <c r="Z1867" i="1"/>
  <c r="Z1866" i="1"/>
  <c r="Y1868" i="1"/>
  <c r="AB1868" i="1" s="1"/>
  <c r="Z1868" i="1"/>
  <c r="Y1869" i="1"/>
  <c r="AB1869" i="1" s="1"/>
  <c r="Z1870" i="1"/>
  <c r="Y1870" i="1"/>
  <c r="AB1870" i="1" s="1"/>
  <c r="Z1869" i="1"/>
  <c r="Z1871" i="1"/>
  <c r="Y1871" i="1"/>
  <c r="AB1871" i="1" s="1"/>
  <c r="Z1872" i="1"/>
  <c r="Y1872" i="1"/>
  <c r="AB1872" i="1" s="1"/>
  <c r="Y1873" i="1"/>
  <c r="AB1873" i="1" s="1"/>
  <c r="Y1874" i="1"/>
  <c r="AB1874" i="1" s="1"/>
  <c r="Z1874" i="1"/>
  <c r="Y1875" i="1"/>
  <c r="AB1875" i="1" s="1"/>
  <c r="Z1873" i="1"/>
  <c r="Z1875" i="1"/>
  <c r="Z1876" i="1"/>
  <c r="Y1876" i="1"/>
  <c r="AB1876" i="1" s="1"/>
  <c r="Z1877" i="1"/>
  <c r="Y1877" i="1"/>
  <c r="AB1877" i="1" s="1"/>
  <c r="Z1878" i="1"/>
  <c r="Y1878" i="1"/>
  <c r="AB1878" i="1" s="1"/>
  <c r="Z1879" i="1"/>
  <c r="Y1879" i="1"/>
  <c r="AB1879" i="1" s="1"/>
  <c r="Y1880" i="1"/>
  <c r="AB1880" i="1" s="1"/>
  <c r="Y1881" i="1"/>
  <c r="AB1881" i="1" s="1"/>
  <c r="Z1880" i="1"/>
  <c r="Z1882" i="1"/>
  <c r="Z1881" i="1"/>
  <c r="Z1883" i="1"/>
  <c r="Y1882" i="1"/>
  <c r="AB1882" i="1" s="1"/>
  <c r="Y1883" i="1"/>
  <c r="AB1883" i="1" s="1"/>
  <c r="Z1884" i="1"/>
  <c r="Y1884" i="1"/>
  <c r="AB1884" i="1" s="1"/>
  <c r="Y1885" i="1"/>
  <c r="AB1885" i="1" s="1"/>
  <c r="Z1885" i="1"/>
  <c r="Z1886" i="1"/>
  <c r="Y1886" i="1"/>
  <c r="AB1886" i="1" s="1"/>
  <c r="Y1887" i="1"/>
  <c r="AB1887" i="1" s="1"/>
  <c r="Z1887" i="1"/>
  <c r="Y1888" i="1"/>
  <c r="AB1888" i="1" s="1"/>
  <c r="Z1888" i="1"/>
  <c r="Z1889" i="1"/>
  <c r="Y1889" i="1"/>
  <c r="AB1889" i="1" s="1"/>
  <c r="Y1891" i="1"/>
  <c r="AB1891" i="1" s="1"/>
  <c r="Z1891" i="1"/>
  <c r="Y1890" i="1"/>
  <c r="AB1890" i="1" s="1"/>
  <c r="Z1892" i="1"/>
  <c r="Z1890" i="1"/>
  <c r="Y1892" i="1"/>
  <c r="AB1892" i="1" s="1"/>
  <c r="Y1893" i="1"/>
  <c r="AB1893" i="1" s="1"/>
  <c r="Z1893" i="1"/>
  <c r="Y1895" i="1"/>
  <c r="AB1895" i="1" s="1"/>
  <c r="Y1894" i="1"/>
  <c r="AB1894" i="1" s="1"/>
  <c r="Z1894" i="1"/>
  <c r="Z1895" i="1"/>
  <c r="Y1896" i="1"/>
  <c r="AB1896" i="1" s="1"/>
  <c r="Z1896" i="1"/>
  <c r="Y1897" i="1"/>
  <c r="AB1897" i="1" s="1"/>
  <c r="Z1898" i="1"/>
  <c r="Z1897" i="1"/>
  <c r="Y1898" i="1"/>
  <c r="AB1898" i="1" s="1"/>
  <c r="Z1899" i="1"/>
  <c r="Y1899" i="1"/>
  <c r="AB1899" i="1" s="1"/>
  <c r="Y1900" i="1"/>
  <c r="AB1900" i="1" s="1"/>
  <c r="Z1900" i="1"/>
  <c r="Z1901" i="1"/>
  <c r="Y1903" i="1"/>
  <c r="AB1903" i="1" s="1"/>
  <c r="Z1902" i="1"/>
  <c r="Y1902" i="1"/>
  <c r="AB1902" i="1" s="1"/>
  <c r="Z1903" i="1"/>
  <c r="Y1901" i="1"/>
  <c r="AB1901" i="1" s="1"/>
  <c r="Z1905" i="1"/>
  <c r="Z1904" i="1"/>
  <c r="Y1904" i="1"/>
  <c r="AB1904" i="1" s="1"/>
  <c r="Y1906" i="1"/>
  <c r="AB1906" i="1" s="1"/>
  <c r="Z1907" i="1"/>
  <c r="Y1905" i="1"/>
  <c r="AB1905" i="1" s="1"/>
  <c r="Z1906" i="1"/>
  <c r="Z1908" i="1"/>
  <c r="Y1907" i="1"/>
  <c r="AB1907" i="1" s="1"/>
  <c r="Y1908" i="1"/>
  <c r="AB1908" i="1" s="1"/>
  <c r="Z1909" i="1"/>
  <c r="Y1909" i="1"/>
  <c r="AB1909" i="1" s="1"/>
  <c r="Y1910" i="1"/>
  <c r="AB1910" i="1" s="1"/>
  <c r="Z1910" i="1"/>
  <c r="Y1912" i="1"/>
  <c r="AB1912" i="1" s="1"/>
  <c r="Z1911" i="1"/>
  <c r="Y1911" i="1"/>
  <c r="AB1911" i="1" s="1"/>
  <c r="Z1912" i="1"/>
  <c r="Z1913" i="1"/>
  <c r="Y1914" i="1"/>
  <c r="AB1914" i="1" s="1"/>
  <c r="Z1914" i="1"/>
  <c r="Y1913" i="1"/>
  <c r="AB1913" i="1" s="1"/>
  <c r="Z1916" i="1"/>
  <c r="Z1915" i="1"/>
  <c r="Y1916" i="1"/>
  <c r="AB1916" i="1" s="1"/>
  <c r="Z1918" i="1"/>
  <c r="Y1915" i="1"/>
  <c r="AB1915" i="1" s="1"/>
  <c r="Y1917" i="1"/>
  <c r="AB1917" i="1" s="1"/>
  <c r="Y1919" i="1"/>
  <c r="AB1919" i="1" s="1"/>
  <c r="Z1917" i="1"/>
  <c r="Z1919" i="1"/>
  <c r="Z1920" i="1"/>
  <c r="Y1921" i="1"/>
  <c r="AB1921" i="1" s="1"/>
  <c r="Y1920" i="1"/>
  <c r="AB1920" i="1" s="1"/>
  <c r="Y1918" i="1"/>
  <c r="AB1918" i="1" s="1"/>
  <c r="Z1921" i="1"/>
  <c r="Y1922" i="1"/>
  <c r="AB1922" i="1" s="1"/>
  <c r="Z1922" i="1"/>
  <c r="Z1923" i="1"/>
  <c r="Z1924" i="1"/>
  <c r="Y1923" i="1"/>
  <c r="AB1923" i="1" s="1"/>
  <c r="Z1926" i="1"/>
  <c r="Y1924" i="1"/>
  <c r="AB1924" i="1" s="1"/>
  <c r="Z1925" i="1"/>
  <c r="Y1925" i="1"/>
  <c r="AB1925" i="1" s="1"/>
  <c r="Y1927" i="1"/>
  <c r="AB1927" i="1" s="1"/>
  <c r="Z1927" i="1"/>
  <c r="Y1926" i="1"/>
  <c r="AB1926" i="1" s="1"/>
  <c r="Z1929" i="1"/>
  <c r="Z1928" i="1"/>
  <c r="Z1930" i="1"/>
  <c r="Y1928" i="1"/>
  <c r="AB1928" i="1" s="1"/>
  <c r="Y1929" i="1"/>
  <c r="AB1929" i="1" s="1"/>
  <c r="Y1930" i="1"/>
  <c r="AB1930" i="1" s="1"/>
  <c r="Z1931" i="1"/>
  <c r="Y1932" i="1"/>
  <c r="AB1932" i="1" s="1"/>
  <c r="Y1931" i="1"/>
  <c r="AB1931" i="1" s="1"/>
  <c r="Z1933" i="1"/>
  <c r="Z1934" i="1"/>
  <c r="Z1932" i="1"/>
  <c r="Y1933" i="1"/>
  <c r="AB1933" i="1" s="1"/>
  <c r="Y1934" i="1"/>
  <c r="AB1934" i="1" s="1"/>
  <c r="Z1936" i="1"/>
  <c r="Z1935" i="1"/>
  <c r="Y1935" i="1"/>
  <c r="AB1935" i="1" s="1"/>
  <c r="Y1936" i="1"/>
  <c r="AB1936" i="1" s="1"/>
  <c r="Y1938" i="1"/>
  <c r="AB1938" i="1" s="1"/>
  <c r="Z1937" i="1"/>
  <c r="Y1937" i="1"/>
  <c r="AB1937" i="1" s="1"/>
  <c r="Z1938" i="1"/>
  <c r="Z1940" i="1"/>
  <c r="Z1939" i="1"/>
  <c r="Y1939" i="1"/>
  <c r="AB1939" i="1" s="1"/>
  <c r="Y1940" i="1"/>
  <c r="AB1940" i="1" s="1"/>
  <c r="Z1942" i="1"/>
  <c r="Y1942" i="1"/>
  <c r="AB1942" i="1" s="1"/>
  <c r="Z1941" i="1"/>
  <c r="Y1941" i="1"/>
  <c r="AB1941" i="1" s="1"/>
  <c r="Z1944" i="1"/>
  <c r="Z1943" i="1"/>
  <c r="Y1943" i="1"/>
  <c r="AB1943" i="1" s="1"/>
  <c r="Y1945" i="1"/>
  <c r="AB1945" i="1" s="1"/>
  <c r="Y1944" i="1"/>
  <c r="AB1944" i="1" s="1"/>
  <c r="Z1945" i="1"/>
  <c r="Z1947" i="1"/>
  <c r="Y1947" i="1"/>
  <c r="AB1947" i="1" s="1"/>
  <c r="Y1946" i="1"/>
  <c r="AB1946" i="1" s="1"/>
  <c r="Z1946" i="1"/>
  <c r="Y1948" i="1"/>
  <c r="AB1948" i="1" s="1"/>
  <c r="Y1949" i="1"/>
  <c r="AB1949" i="1" s="1"/>
  <c r="Z1949" i="1"/>
  <c r="Z1948" i="1"/>
  <c r="Z1950" i="1"/>
  <c r="Y1950" i="1"/>
  <c r="AB1950" i="1" s="1"/>
  <c r="Z1952" i="1"/>
  <c r="Y1951" i="1"/>
  <c r="AB1951" i="1" s="1"/>
  <c r="Y1953" i="1"/>
  <c r="AB1953" i="1" s="1"/>
  <c r="Z1951" i="1"/>
  <c r="Y1952" i="1"/>
  <c r="AB1952" i="1" s="1"/>
  <c r="Y1954" i="1"/>
  <c r="AB1954" i="1" s="1"/>
  <c r="Z1953" i="1"/>
  <c r="Z1954" i="1"/>
  <c r="Z1955" i="1"/>
  <c r="Y1956" i="1"/>
  <c r="AB1956" i="1" s="1"/>
  <c r="Z1956" i="1"/>
  <c r="Z1957" i="1"/>
  <c r="Y1955" i="1"/>
  <c r="AB1955" i="1" s="1"/>
  <c r="Y1957" i="1"/>
  <c r="AB1957" i="1" s="1"/>
  <c r="Z1958" i="1"/>
  <c r="Y1958" i="1"/>
  <c r="AB1958" i="1" s="1"/>
  <c r="Z1960" i="1"/>
  <c r="Z1959" i="1"/>
  <c r="Y1959" i="1"/>
  <c r="AB1959" i="1" s="1"/>
  <c r="Y1960" i="1"/>
  <c r="AB1960" i="1" s="1"/>
  <c r="Z1961" i="1"/>
  <c r="Y1961" i="1"/>
  <c r="AB1961" i="1" s="1"/>
  <c r="Y1962" i="1"/>
  <c r="AB1962" i="1" s="1"/>
  <c r="Z1962" i="1"/>
  <c r="Z1963" i="1"/>
  <c r="Z1964" i="1"/>
  <c r="Y1963" i="1"/>
  <c r="AB1963" i="1" s="1"/>
  <c r="Z1965" i="1"/>
  <c r="Z1966" i="1"/>
  <c r="Y1965" i="1"/>
  <c r="AB1965" i="1" s="1"/>
  <c r="Y1966" i="1"/>
  <c r="AB1966" i="1" s="1"/>
  <c r="Y1964" i="1"/>
  <c r="AB1964" i="1" s="1"/>
  <c r="Z1968" i="1"/>
  <c r="Z1967" i="1"/>
  <c r="Y1968" i="1"/>
  <c r="AB1968" i="1" s="1"/>
  <c r="Y1967" i="1"/>
  <c r="AB1967" i="1" s="1"/>
  <c r="Y1970" i="1"/>
  <c r="AB1970" i="1" s="1"/>
  <c r="Z1969" i="1"/>
  <c r="Z1970" i="1"/>
  <c r="Z1971" i="1"/>
  <c r="Y1969" i="1"/>
  <c r="AB1969" i="1" s="1"/>
  <c r="Y1971" i="1"/>
  <c r="AB1971" i="1" s="1"/>
  <c r="Y1973" i="1"/>
  <c r="AB1973" i="1" s="1"/>
  <c r="Z1972" i="1"/>
  <c r="Z1973" i="1"/>
  <c r="Y1972" i="1"/>
  <c r="AB1972" i="1" s="1"/>
  <c r="Z1974" i="1"/>
  <c r="Y1975" i="1"/>
  <c r="AB1975" i="1" s="1"/>
  <c r="Y1974" i="1"/>
  <c r="AB1974" i="1" s="1"/>
  <c r="Z1975" i="1"/>
  <c r="Y1976" i="1"/>
  <c r="AB1976" i="1" s="1"/>
  <c r="Z1977" i="1"/>
  <c r="Z1976" i="1"/>
  <c r="Y1977" i="1"/>
  <c r="AB1977" i="1" s="1"/>
  <c r="Y1978" i="1"/>
  <c r="AB1978" i="1" s="1"/>
  <c r="Z1980" i="1"/>
  <c r="Z1979" i="1"/>
  <c r="Y1979" i="1"/>
  <c r="AB1979" i="1" s="1"/>
  <c r="Z1978" i="1"/>
  <c r="Z1981" i="1"/>
  <c r="Y1982" i="1"/>
  <c r="AB1982" i="1" s="1"/>
  <c r="Y1980" i="1"/>
  <c r="AB1980" i="1" s="1"/>
  <c r="Y1981" i="1"/>
  <c r="AB1981" i="1" s="1"/>
  <c r="Z1982" i="1"/>
  <c r="Z1983" i="1"/>
  <c r="Y1984" i="1"/>
  <c r="AB1984" i="1" s="1"/>
  <c r="Y1983" i="1"/>
  <c r="AB1983" i="1" s="1"/>
  <c r="Z1984" i="1"/>
  <c r="Z1986" i="1"/>
  <c r="Y1985" i="1"/>
  <c r="AB1985" i="1" s="1"/>
  <c r="Z1985" i="1"/>
  <c r="Y1986" i="1"/>
  <c r="AB1986" i="1" s="1"/>
  <c r="Z1988" i="1"/>
  <c r="Y1989" i="1"/>
  <c r="AB1989" i="1" s="1"/>
  <c r="Z1987" i="1"/>
  <c r="Y1988" i="1"/>
  <c r="AB1988" i="1" s="1"/>
  <c r="Y1987" i="1"/>
  <c r="AB1987" i="1" s="1"/>
  <c r="Z1990" i="1"/>
  <c r="Z1989" i="1"/>
  <c r="Y1990" i="1"/>
  <c r="AB1990" i="1" s="1"/>
  <c r="Z1991" i="1"/>
  <c r="Y1991" i="1"/>
  <c r="AB1991" i="1" s="1"/>
  <c r="Z1993" i="1"/>
  <c r="Y1992" i="1"/>
  <c r="AB1992" i="1" s="1"/>
  <c r="Z1992" i="1"/>
  <c r="Z1994" i="1"/>
  <c r="Y1994" i="1"/>
  <c r="AB1994" i="1" s="1"/>
  <c r="Z1996" i="1"/>
  <c r="Y1993" i="1"/>
  <c r="AB1993" i="1" s="1"/>
  <c r="Y1996" i="1"/>
  <c r="AB1996" i="1" s="1"/>
  <c r="Y1999" i="1"/>
  <c r="AB1999" i="1" s="1"/>
  <c r="Z1997" i="1"/>
  <c r="Y1995" i="1"/>
  <c r="AB1995" i="1" s="1"/>
  <c r="Z1995" i="1"/>
  <c r="Y1997" i="1"/>
  <c r="AB1997" i="1" s="1"/>
  <c r="Z1998" i="1"/>
  <c r="Z1999" i="1"/>
  <c r="Y1998" i="1"/>
  <c r="AB1998" i="1" s="1"/>
  <c r="Z2000" i="1"/>
  <c r="Y2000" i="1"/>
  <c r="AB2000" i="1" s="1"/>
  <c r="Y2002" i="1"/>
  <c r="AB2002" i="1" s="1"/>
  <c r="Y2001" i="1"/>
  <c r="AB2001" i="1" s="1"/>
  <c r="Z2001" i="1"/>
  <c r="Z2005" i="1"/>
  <c r="Z2002" i="1"/>
  <c r="Y2003" i="1"/>
  <c r="AB2003" i="1" s="1"/>
  <c r="Z2003" i="1"/>
  <c r="Y2005" i="1"/>
  <c r="AB2005" i="1" s="1"/>
  <c r="Z2007" i="1"/>
  <c r="Y2004" i="1"/>
  <c r="AB2004" i="1" s="1"/>
  <c r="Z2004" i="1"/>
  <c r="Z2006" i="1"/>
  <c r="Y2006" i="1"/>
  <c r="AB2006" i="1" s="1"/>
  <c r="Y2007" i="1"/>
  <c r="AB2007" i="1" s="1"/>
  <c r="Y2008" i="1"/>
  <c r="AB2008" i="1" s="1"/>
  <c r="Y2009" i="1"/>
  <c r="AB2009" i="1" s="1"/>
  <c r="Z2008" i="1"/>
  <c r="Z2010" i="1"/>
  <c r="Y2012" i="1"/>
  <c r="AB2012" i="1" s="1"/>
  <c r="Z2011" i="1"/>
  <c r="Y2010" i="1"/>
  <c r="AB2010" i="1" s="1"/>
  <c r="Y2011" i="1"/>
  <c r="AB2011" i="1" s="1"/>
  <c r="Z2009" i="1"/>
  <c r="Y2013" i="1"/>
  <c r="AB2013" i="1" s="1"/>
  <c r="Z2013" i="1"/>
  <c r="Z2012" i="1"/>
  <c r="Z2014" i="1"/>
  <c r="Y2014" i="1"/>
  <c r="AB2014" i="1" s="1"/>
  <c r="Z2016" i="1"/>
  <c r="Y2016" i="1"/>
  <c r="AB2016" i="1" s="1"/>
  <c r="Z2015" i="1"/>
  <c r="Y2015" i="1"/>
  <c r="AB2015" i="1" s="1"/>
  <c r="Z2017" i="1"/>
  <c r="Y2018" i="1"/>
  <c r="AB2018" i="1" s="1"/>
  <c r="Z2018" i="1"/>
  <c r="Y2017" i="1"/>
  <c r="AB2017" i="1" s="1"/>
  <c r="Z2019" i="1"/>
  <c r="Y2019" i="1"/>
  <c r="AB2019" i="1" s="1"/>
  <c r="Z2020" i="1"/>
  <c r="Y2020" i="1"/>
  <c r="AB2020" i="1" s="1"/>
  <c r="Z2022" i="1"/>
  <c r="Y2021" i="1"/>
  <c r="AB2021" i="1" s="1"/>
  <c r="Z2023" i="1"/>
  <c r="Z2021" i="1"/>
  <c r="Y2023" i="1"/>
  <c r="AB2023" i="1" s="1"/>
  <c r="Y2022" i="1"/>
  <c r="AB2022" i="1" s="1"/>
  <c r="Y2024" i="1"/>
  <c r="AB2024" i="1" s="1"/>
  <c r="Z2024" i="1"/>
  <c r="Z2026" i="1"/>
  <c r="Y2025" i="1"/>
  <c r="AB2025" i="1" s="1"/>
  <c r="Z2025" i="1"/>
  <c r="Y2026" i="1"/>
  <c r="AB2026" i="1" s="1"/>
  <c r="Y2028" i="1"/>
  <c r="AB2028" i="1" s="1"/>
  <c r="Y2027" i="1"/>
  <c r="AB2027" i="1" s="1"/>
  <c r="Y2029" i="1"/>
  <c r="AB2029" i="1" s="1"/>
  <c r="Z2029" i="1"/>
  <c r="Y2030" i="1"/>
  <c r="AB2030" i="1" s="1"/>
  <c r="Z2028" i="1"/>
  <c r="Z2027" i="1"/>
  <c r="Z2030" i="1"/>
  <c r="Y2032" i="1"/>
  <c r="AB2032" i="1" s="1"/>
  <c r="Z2031" i="1"/>
  <c r="Z2032" i="1"/>
  <c r="Y2031" i="1"/>
  <c r="AB2031" i="1" s="1"/>
  <c r="Z2033" i="1"/>
  <c r="Y2033" i="1"/>
  <c r="AB2033" i="1" s="1"/>
  <c r="Y2034" i="1"/>
  <c r="AB2034" i="1" s="1"/>
  <c r="Z2034" i="1"/>
  <c r="Y2035" i="1"/>
  <c r="AB2035" i="1" s="1"/>
  <c r="Y2036" i="1"/>
  <c r="AB2036" i="1" s="1"/>
  <c r="Z2036" i="1"/>
  <c r="Z2035" i="1"/>
  <c r="Z2037" i="1"/>
  <c r="Z2038" i="1"/>
  <c r="Y2037" i="1"/>
  <c r="AB2037" i="1" s="1"/>
  <c r="Y2039" i="1"/>
  <c r="AB2039" i="1" s="1"/>
  <c r="Z2039" i="1"/>
  <c r="Y2038" i="1"/>
  <c r="AB2038" i="1" s="1"/>
  <c r="Y2040" i="1"/>
  <c r="AB2040" i="1" s="1"/>
  <c r="Z2041" i="1"/>
  <c r="Y2041" i="1"/>
  <c r="AB2041" i="1" s="1"/>
  <c r="Z2040" i="1"/>
  <c r="Z2042" i="1"/>
  <c r="Y2043" i="1"/>
  <c r="AB2043" i="1" s="1"/>
  <c r="Y2042" i="1"/>
  <c r="AB2042" i="1" s="1"/>
  <c r="Y2045" i="1"/>
  <c r="AB2045" i="1" s="1"/>
  <c r="Y2044" i="1"/>
  <c r="AB2044" i="1" s="1"/>
  <c r="Z2043" i="1"/>
  <c r="Z2044" i="1"/>
  <c r="Z2047" i="1"/>
  <c r="Z2045" i="1"/>
  <c r="Z2046" i="1"/>
  <c r="Y2046" i="1"/>
  <c r="AB2046" i="1" s="1"/>
  <c r="Y2047" i="1"/>
  <c r="AB2047" i="1" s="1"/>
  <c r="Y2049" i="1"/>
  <c r="AB2049" i="1" s="1"/>
  <c r="Z2048" i="1"/>
  <c r="Y2048" i="1"/>
  <c r="AB2048" i="1" s="1"/>
  <c r="Z2050" i="1"/>
  <c r="Z2049" i="1"/>
  <c r="Y2050" i="1"/>
  <c r="AB2050" i="1" s="1"/>
  <c r="Z2051" i="1"/>
  <c r="Y2051" i="1"/>
  <c r="AB2051" i="1" s="1"/>
  <c r="Y2052" i="1"/>
  <c r="AB2052" i="1" s="1"/>
  <c r="Y2053" i="1"/>
  <c r="AB2053" i="1" s="1"/>
  <c r="Z2053" i="1"/>
  <c r="Z2052" i="1"/>
  <c r="Y2056" i="1"/>
  <c r="AB2056" i="1" s="1"/>
  <c r="Z2056" i="1"/>
  <c r="Z2054" i="1"/>
  <c r="Y2057" i="1"/>
  <c r="AB2057" i="1" s="1"/>
  <c r="Y2055" i="1"/>
  <c r="AB2055" i="1" s="1"/>
  <c r="Z2055" i="1"/>
  <c r="Y2054" i="1"/>
  <c r="AB2054" i="1" s="1"/>
  <c r="Z2058" i="1"/>
  <c r="Z2057" i="1"/>
  <c r="Y2058" i="1"/>
  <c r="AB2058" i="1" s="1"/>
  <c r="Y2059" i="1"/>
  <c r="AB2059" i="1" s="1"/>
  <c r="Z2059" i="1"/>
  <c r="Y2061" i="1"/>
  <c r="AB2061" i="1" s="1"/>
  <c r="Z2060" i="1"/>
  <c r="Y2063" i="1"/>
  <c r="AB2063" i="1" s="1"/>
  <c r="Y2062" i="1"/>
  <c r="AB2062" i="1" s="1"/>
  <c r="Z2062" i="1"/>
  <c r="Z2061" i="1"/>
  <c r="Z2064" i="1"/>
  <c r="Y2060" i="1"/>
  <c r="AB2060" i="1" s="1"/>
  <c r="Y2064" i="1"/>
  <c r="AB2064" i="1" s="1"/>
  <c r="Z2066" i="1"/>
  <c r="Z2063" i="1"/>
  <c r="Y2065" i="1"/>
  <c r="AB2065" i="1" s="1"/>
  <c r="Z2065" i="1"/>
  <c r="Y2066" i="1"/>
  <c r="AB2066" i="1" s="1"/>
  <c r="Z2067" i="1"/>
  <c r="Y2070" i="1"/>
  <c r="AB2070" i="1" s="1"/>
  <c r="Y2067" i="1"/>
  <c r="AB2067" i="1" s="1"/>
  <c r="Z2069" i="1"/>
  <c r="Z2070" i="1"/>
  <c r="Y2069" i="1"/>
  <c r="AB2069" i="1" s="1"/>
  <c r="Z2068" i="1"/>
  <c r="Z2071" i="1"/>
  <c r="Z2072" i="1"/>
  <c r="Y2072" i="1"/>
  <c r="AB2072" i="1" s="1"/>
  <c r="Y2071" i="1"/>
  <c r="AB2071" i="1" s="1"/>
  <c r="Y2068" i="1"/>
  <c r="AB2068" i="1" s="1"/>
  <c r="Z2073" i="1"/>
  <c r="Y2073" i="1"/>
  <c r="AB2073" i="1" s="1"/>
  <c r="Y2075" i="1"/>
  <c r="AB2075" i="1" s="1"/>
  <c r="Z2074" i="1"/>
  <c r="Y2074" i="1"/>
  <c r="AB2074" i="1" s="1"/>
  <c r="Z2075" i="1"/>
  <c r="Z2076" i="1"/>
  <c r="Z2077" i="1"/>
  <c r="Y2076" i="1"/>
  <c r="AB2076" i="1" s="1"/>
  <c r="Y2077" i="1"/>
  <c r="AB2077" i="1" s="1"/>
  <c r="Y2078" i="1"/>
  <c r="AB2078" i="1" s="1"/>
  <c r="Z2078" i="1"/>
  <c r="Y2079" i="1"/>
  <c r="AB2079" i="1" s="1"/>
  <c r="Z2079" i="1"/>
  <c r="Z2081" i="1"/>
  <c r="Z2080" i="1"/>
  <c r="Y2080" i="1"/>
  <c r="AB2080" i="1" s="1"/>
  <c r="Y2081" i="1"/>
  <c r="AB2081" i="1" s="1"/>
  <c r="Z2082" i="1"/>
  <c r="Y2083" i="1"/>
  <c r="AB2083" i="1" s="1"/>
  <c r="Y2084" i="1"/>
  <c r="AB2084" i="1" s="1"/>
  <c r="Y2082" i="1"/>
  <c r="AB2082" i="1" s="1"/>
  <c r="Z2083" i="1"/>
  <c r="Y2086" i="1"/>
  <c r="AB2086" i="1" s="1"/>
  <c r="Y2085" i="1"/>
  <c r="AB2085" i="1" s="1"/>
  <c r="Z2084" i="1"/>
  <c r="Z2085" i="1"/>
  <c r="Y2088" i="1"/>
  <c r="AB2088" i="1" s="1"/>
  <c r="Z2086" i="1"/>
  <c r="Z2087" i="1"/>
  <c r="Z2089" i="1"/>
  <c r="Z2088" i="1"/>
  <c r="Y2087" i="1"/>
  <c r="AB2087" i="1" s="1"/>
  <c r="Z2090" i="1"/>
  <c r="Y2089" i="1"/>
  <c r="AB2089" i="1" s="1"/>
  <c r="Y2090" i="1"/>
  <c r="AB2090" i="1" s="1"/>
  <c r="Y2091" i="1"/>
  <c r="AB2091" i="1" s="1"/>
  <c r="Z2091" i="1"/>
  <c r="Z2092" i="1"/>
  <c r="Z2093" i="1"/>
  <c r="Y2092" i="1"/>
  <c r="AB2092" i="1" s="1"/>
  <c r="Y2093" i="1"/>
  <c r="AB2093" i="1" s="1"/>
  <c r="Y2094" i="1"/>
  <c r="AB2094" i="1" s="1"/>
  <c r="Z2094" i="1"/>
  <c r="Z2095" i="1"/>
  <c r="Z2096" i="1"/>
  <c r="Y2095" i="1"/>
  <c r="AB2095" i="1" s="1"/>
  <c r="Y2097" i="1"/>
  <c r="AB2097" i="1" s="1"/>
  <c r="Y2096" i="1"/>
  <c r="AB2096" i="1" s="1"/>
  <c r="Z2098" i="1"/>
  <c r="Z2097" i="1"/>
  <c r="Y2098" i="1"/>
  <c r="AB2098" i="1" s="1"/>
  <c r="Z2099" i="1"/>
  <c r="Z2100" i="1"/>
  <c r="Y2100" i="1"/>
  <c r="AB2100" i="1" s="1"/>
  <c r="Y2099" i="1"/>
  <c r="AB2099" i="1" s="1"/>
  <c r="Y2102" i="1"/>
  <c r="AB2102" i="1" s="1"/>
  <c r="Z2101" i="1"/>
  <c r="Z2103" i="1"/>
  <c r="Z2102" i="1"/>
  <c r="Y2103" i="1"/>
  <c r="AB2103" i="1" s="1"/>
  <c r="Y2101" i="1"/>
  <c r="AB2101" i="1" s="1"/>
  <c r="Y2104" i="1"/>
  <c r="AB2104" i="1" s="1"/>
  <c r="Z2104" i="1"/>
  <c r="Z2105" i="1"/>
  <c r="Y2105" i="1"/>
  <c r="AB2105" i="1" s="1"/>
  <c r="Z2107" i="1"/>
  <c r="Z2106" i="1"/>
  <c r="Y2107" i="1"/>
  <c r="AB2107" i="1" s="1"/>
  <c r="Y2106" i="1"/>
  <c r="AB2106" i="1" s="1"/>
  <c r="Y2108" i="1"/>
  <c r="AB2108" i="1" s="1"/>
  <c r="Z2109" i="1"/>
  <c r="Z2108" i="1"/>
  <c r="Y2109" i="1"/>
  <c r="AB2109" i="1" s="1"/>
  <c r="Z2110" i="1"/>
  <c r="Y2110" i="1"/>
  <c r="AB2110" i="1" s="1"/>
  <c r="Y2112" i="1"/>
  <c r="AB2112" i="1" s="1"/>
  <c r="Z2111" i="1"/>
  <c r="Y2111" i="1"/>
  <c r="AB2111" i="1" s="1"/>
  <c r="Y2113" i="1"/>
  <c r="AB2113" i="1" s="1"/>
  <c r="Z2112" i="1"/>
  <c r="Z2113" i="1"/>
  <c r="Z2114" i="1"/>
  <c r="Y2115" i="1"/>
  <c r="AB2115" i="1" s="1"/>
  <c r="Z2115" i="1"/>
  <c r="Y2114" i="1"/>
  <c r="AB2114" i="1" s="1"/>
  <c r="Z2116" i="1"/>
  <c r="Y2116" i="1"/>
  <c r="AB2116" i="1" s="1"/>
  <c r="Z2117" i="1"/>
  <c r="Y2117" i="1"/>
  <c r="AB2117" i="1" s="1"/>
  <c r="Z2119" i="1"/>
  <c r="Y2118" i="1"/>
  <c r="AB2118" i="1" s="1"/>
  <c r="Z2120" i="1"/>
  <c r="Z2118" i="1"/>
  <c r="Y2120" i="1"/>
  <c r="AB2120" i="1" s="1"/>
  <c r="Y2119" i="1"/>
  <c r="AB2119" i="1" s="1"/>
  <c r="Y2121" i="1"/>
  <c r="AB2121" i="1" s="1"/>
  <c r="Z2121" i="1"/>
  <c r="Z2123" i="1"/>
  <c r="Z2122" i="1"/>
  <c r="Y2122" i="1"/>
  <c r="AB2122" i="1" s="1"/>
  <c r="Y2123" i="1"/>
  <c r="AB2123" i="1" s="1"/>
  <c r="Y2125" i="1"/>
  <c r="AB2125" i="1" s="1"/>
  <c r="Z2124" i="1"/>
  <c r="Y2124" i="1"/>
  <c r="AB2124" i="1" s="1"/>
  <c r="Y2126" i="1"/>
  <c r="AB2126" i="1" s="1"/>
  <c r="Z2125" i="1"/>
  <c r="Z2126" i="1"/>
  <c r="Y2128" i="1"/>
  <c r="AB2128" i="1" s="1"/>
  <c r="Y2127" i="1"/>
  <c r="AB2127" i="1" s="1"/>
  <c r="Z2128" i="1"/>
  <c r="Z2130" i="1"/>
  <c r="Z2129" i="1"/>
  <c r="Z2127" i="1"/>
  <c r="Y2129" i="1"/>
  <c r="AB2129" i="1" s="1"/>
  <c r="Y2130" i="1"/>
  <c r="AB2130" i="1" s="1"/>
  <c r="Y2131" i="1"/>
  <c r="AB2131" i="1" s="1"/>
  <c r="Z2132" i="1"/>
  <c r="Z2131" i="1"/>
  <c r="Y2132" i="1"/>
  <c r="AB2132" i="1" s="1"/>
  <c r="Y2134" i="1"/>
  <c r="AB2134" i="1" s="1"/>
  <c r="Z2133" i="1"/>
  <c r="Y2133" i="1"/>
  <c r="AB2133" i="1" s="1"/>
  <c r="Z2134" i="1"/>
  <c r="Z2137" i="1"/>
  <c r="Y2136" i="1"/>
  <c r="AB2136" i="1" s="1"/>
  <c r="Z2136" i="1"/>
  <c r="Y2135" i="1"/>
  <c r="AB2135" i="1" s="1"/>
  <c r="Y2138" i="1"/>
  <c r="AB2138" i="1" s="1"/>
  <c r="Z2135" i="1"/>
  <c r="Z2138" i="1"/>
  <c r="Y2139" i="1"/>
  <c r="AB2139" i="1" s="1"/>
  <c r="Z2139" i="1"/>
  <c r="Y2137" i="1"/>
  <c r="AB2137" i="1" s="1"/>
  <c r="Y2140" i="1"/>
  <c r="AB2140" i="1" s="1"/>
  <c r="Z2140" i="1"/>
  <c r="Z2142" i="1"/>
  <c r="Z2141" i="1"/>
  <c r="Y2142" i="1"/>
  <c r="AB2142" i="1" s="1"/>
  <c r="Y2141" i="1"/>
  <c r="AB2141" i="1" s="1"/>
  <c r="Y2144" i="1"/>
  <c r="AB2144" i="1" s="1"/>
  <c r="Z2143" i="1"/>
  <c r="Y2143" i="1"/>
  <c r="AB2143" i="1" s="1"/>
  <c r="Z2145" i="1"/>
  <c r="Z2144" i="1"/>
  <c r="Y2145" i="1"/>
  <c r="AB2145" i="1" s="1"/>
  <c r="Y2147" i="1"/>
  <c r="AB2147" i="1" s="1"/>
  <c r="Y2146" i="1"/>
  <c r="AB2146" i="1" s="1"/>
  <c r="Z2146" i="1"/>
  <c r="Z2147" i="1"/>
  <c r="Y2148" i="1"/>
  <c r="AB2148" i="1" s="1"/>
  <c r="Z2148" i="1"/>
  <c r="Z2152" i="1"/>
  <c r="Z2150" i="1"/>
  <c r="Y2149" i="1"/>
  <c r="AB2149" i="1" s="1"/>
  <c r="Y2150" i="1"/>
  <c r="AB2150" i="1" s="1"/>
  <c r="Z2149" i="1"/>
  <c r="Z2151" i="1"/>
  <c r="Y2151" i="1"/>
  <c r="AB2151" i="1" s="1"/>
  <c r="Z2154" i="1"/>
  <c r="Y2152" i="1"/>
  <c r="AB2152" i="1" s="1"/>
  <c r="Z2153" i="1"/>
  <c r="Y2154" i="1"/>
  <c r="AB2154" i="1" s="1"/>
  <c r="Y2156" i="1"/>
  <c r="AB2156" i="1" s="1"/>
  <c r="Z2155" i="1"/>
  <c r="Z2156" i="1"/>
  <c r="Y2153" i="1"/>
  <c r="AB2153" i="1" s="1"/>
  <c r="Y2157" i="1"/>
  <c r="AB2157" i="1" s="1"/>
  <c r="Y2155" i="1"/>
  <c r="AB2155" i="1" s="1"/>
  <c r="Z2158" i="1"/>
  <c r="Z2157" i="1"/>
  <c r="Y2158" i="1"/>
  <c r="AB2158" i="1" s="1"/>
  <c r="Y2160" i="1"/>
  <c r="AB2160" i="1" s="1"/>
  <c r="Z2159" i="1"/>
  <c r="Y2161" i="1"/>
  <c r="AB2161" i="1" s="1"/>
  <c r="Z2160" i="1"/>
  <c r="Y2159" i="1"/>
  <c r="AB2159" i="1" s="1"/>
  <c r="Z2161" i="1"/>
  <c r="Y2162" i="1"/>
  <c r="AB2162" i="1" s="1"/>
  <c r="Z2162" i="1"/>
  <c r="Z2163" i="1"/>
  <c r="Y2165" i="1"/>
  <c r="AB2165" i="1" s="1"/>
  <c r="Z2165" i="1"/>
  <c r="Y2163" i="1"/>
  <c r="AB2163" i="1" s="1"/>
  <c r="Y2164" i="1"/>
  <c r="AB2164" i="1" s="1"/>
  <c r="Z2166" i="1"/>
  <c r="Z2168" i="1"/>
  <c r="Z2164" i="1"/>
  <c r="Y2166" i="1"/>
  <c r="AB2166" i="1" s="1"/>
  <c r="Z2167" i="1"/>
  <c r="Y2167" i="1"/>
  <c r="AB2167" i="1" s="1"/>
  <c r="Y2168" i="1"/>
  <c r="AB2168" i="1" s="1"/>
  <c r="Z2169" i="1"/>
  <c r="Y2169" i="1"/>
  <c r="AB2169" i="1" s="1"/>
  <c r="Y2170" i="1"/>
  <c r="AB2170" i="1" s="1"/>
  <c r="Z2171" i="1"/>
  <c r="Y2171" i="1"/>
  <c r="AB2171" i="1" s="1"/>
  <c r="Z2170" i="1"/>
  <c r="Z2172" i="1"/>
  <c r="Y2172" i="1"/>
  <c r="AB2172" i="1" s="1"/>
  <c r="Z2174" i="1"/>
  <c r="Y2174" i="1"/>
  <c r="AB2174" i="1" s="1"/>
  <c r="Z2173" i="1"/>
  <c r="Y2177" i="1"/>
  <c r="AB2177" i="1" s="1"/>
  <c r="Y2173" i="1"/>
  <c r="AB2173" i="1" s="1"/>
  <c r="Z2177" i="1"/>
  <c r="Z2175" i="1"/>
  <c r="Y2175" i="1"/>
  <c r="AB2175" i="1" s="1"/>
  <c r="Y2176" i="1"/>
  <c r="AB2176" i="1" s="1"/>
  <c r="Z2176" i="1"/>
  <c r="Y2180" i="1"/>
  <c r="AB2180" i="1" s="1"/>
  <c r="Y2179" i="1"/>
  <c r="AB2179" i="1" s="1"/>
  <c r="Z2179" i="1"/>
  <c r="Y2181" i="1"/>
  <c r="AB2181" i="1" s="1"/>
  <c r="Y2178" i="1"/>
  <c r="AB2178" i="1" s="1"/>
  <c r="Z2178" i="1"/>
  <c r="Z2181" i="1"/>
  <c r="Y2182" i="1"/>
  <c r="AB2182" i="1" s="1"/>
  <c r="Z2182" i="1"/>
  <c r="Z2183" i="1"/>
  <c r="Z2180" i="1"/>
  <c r="Z2186" i="1"/>
  <c r="Y2183" i="1"/>
  <c r="AB2183" i="1" s="1"/>
  <c r="Z2185" i="1"/>
  <c r="Y2185" i="1"/>
  <c r="AB2185" i="1" s="1"/>
  <c r="Y2184" i="1"/>
  <c r="AB2184" i="1" s="1"/>
  <c r="Y2186" i="1"/>
  <c r="AB2186" i="1" s="1"/>
  <c r="Z2187" i="1"/>
  <c r="Z2184" i="1"/>
  <c r="Y2188" i="1"/>
  <c r="AB2188" i="1" s="1"/>
  <c r="Z2188" i="1"/>
  <c r="Y2189" i="1"/>
  <c r="AB2189" i="1" s="1"/>
  <c r="Y2187" i="1"/>
  <c r="AB2187" i="1" s="1"/>
  <c r="Z2189" i="1"/>
  <c r="Y2191" i="1"/>
  <c r="AB2191" i="1" s="1"/>
  <c r="Y2190" i="1"/>
  <c r="AB2190" i="1" s="1"/>
  <c r="Z2191" i="1"/>
  <c r="Y2193" i="1"/>
  <c r="AB2193" i="1" s="1"/>
  <c r="Z2192" i="1"/>
  <c r="Y2192" i="1"/>
  <c r="AB2192" i="1" s="1"/>
  <c r="Z2190" i="1"/>
  <c r="Y2194" i="1"/>
  <c r="AB2194" i="1" s="1"/>
  <c r="Z2193" i="1"/>
  <c r="Z2195" i="1"/>
  <c r="Z2194" i="1"/>
  <c r="Y2195" i="1"/>
  <c r="AB2195" i="1" s="1"/>
  <c r="Y2197" i="1"/>
  <c r="AB2197" i="1" s="1"/>
  <c r="Z2197" i="1"/>
  <c r="Y2196" i="1"/>
  <c r="AB2196" i="1" s="1"/>
  <c r="Z2196" i="1"/>
  <c r="Y2198" i="1"/>
  <c r="AB2198" i="1" s="1"/>
  <c r="Z2198" i="1"/>
  <c r="Y2201" i="1"/>
  <c r="AB2201" i="1" s="1"/>
  <c r="Y2199" i="1"/>
  <c r="AB2199" i="1" s="1"/>
  <c r="Y2200" i="1"/>
  <c r="AB2200" i="1" s="1"/>
  <c r="Z2199" i="1"/>
  <c r="Z2200" i="1"/>
  <c r="Z2203" i="1"/>
  <c r="Z2201" i="1"/>
  <c r="Z2204" i="1"/>
  <c r="Y2203" i="1"/>
  <c r="AB2203" i="1" s="1"/>
  <c r="Y2202" i="1"/>
  <c r="AB2202" i="1" s="1"/>
  <c r="Z2202" i="1"/>
  <c r="Z2205" i="1"/>
  <c r="Y2205" i="1"/>
  <c r="AB2205" i="1" s="1"/>
  <c r="Y2204" i="1"/>
  <c r="AB2204" i="1" s="1"/>
  <c r="Z2206" i="1"/>
  <c r="Z2207" i="1"/>
  <c r="Y2206" i="1"/>
  <c r="AB2206" i="1" s="1"/>
  <c r="Y2207" i="1"/>
  <c r="AB2207" i="1" s="1"/>
  <c r="Z2208" i="1"/>
  <c r="Y2208" i="1"/>
  <c r="AB2208" i="1" s="1"/>
  <c r="Z2210" i="1"/>
  <c r="Z2209" i="1"/>
  <c r="Y2209" i="1"/>
  <c r="AB2209" i="1" s="1"/>
  <c r="Y2210" i="1"/>
  <c r="AB2210" i="1" s="1"/>
  <c r="Y2211" i="1"/>
  <c r="AB2211" i="1" s="1"/>
  <c r="Z2212" i="1"/>
  <c r="Z2211" i="1"/>
  <c r="Y2212" i="1"/>
  <c r="AB2212" i="1" s="1"/>
  <c r="Y2213" i="1"/>
  <c r="AB2213" i="1" s="1"/>
  <c r="Y2214" i="1"/>
  <c r="AB2214" i="1" s="1"/>
  <c r="Z2214" i="1"/>
  <c r="Z2213" i="1"/>
  <c r="Y2216" i="1"/>
  <c r="AB2216" i="1" s="1"/>
  <c r="Y2215" i="1"/>
  <c r="AB2215" i="1" s="1"/>
  <c r="Z2216" i="1"/>
  <c r="Z2215" i="1"/>
  <c r="Y2217" i="1"/>
  <c r="AB2217" i="1" s="1"/>
  <c r="Z2217" i="1"/>
  <c r="Y2218" i="1"/>
  <c r="AB2218" i="1" s="1"/>
  <c r="Z2218" i="1"/>
  <c r="Z2220" i="1"/>
  <c r="Z2219" i="1"/>
  <c r="Y2220" i="1"/>
  <c r="AB2220" i="1" s="1"/>
  <c r="Y2219" i="1"/>
  <c r="AB2219" i="1" s="1"/>
  <c r="Y2221" i="1"/>
  <c r="AB2221" i="1" s="1"/>
  <c r="Z2221" i="1"/>
  <c r="Y2222" i="1"/>
  <c r="AB2222" i="1" s="1"/>
  <c r="Z2223" i="1"/>
  <c r="Z2224" i="1"/>
  <c r="Y2223" i="1"/>
  <c r="AB2223" i="1" s="1"/>
  <c r="Z2222" i="1"/>
  <c r="Y2224" i="1"/>
  <c r="AB2224" i="1" s="1"/>
  <c r="Z2225" i="1"/>
  <c r="Y2225" i="1"/>
  <c r="AB2225" i="1" s="1"/>
  <c r="Y2226" i="1"/>
  <c r="AB2226" i="1" s="1"/>
  <c r="Y2227" i="1"/>
  <c r="AB2227" i="1" s="1"/>
  <c r="Z2226" i="1"/>
  <c r="Y2230" i="1"/>
  <c r="AB2230" i="1" s="1"/>
  <c r="Y2228" i="1"/>
  <c r="AB2228" i="1" s="1"/>
  <c r="Z2227" i="1"/>
  <c r="Z2228" i="1"/>
  <c r="Z2229" i="1"/>
  <c r="Z2231" i="1"/>
  <c r="Z2230" i="1"/>
  <c r="Y2229" i="1"/>
  <c r="AB2229" i="1" s="1"/>
  <c r="Y2233" i="1"/>
  <c r="AB2233" i="1" s="1"/>
  <c r="Y2231" i="1"/>
  <c r="AB2231" i="1" s="1"/>
  <c r="Y2232" i="1"/>
  <c r="AB2232" i="1" s="1"/>
  <c r="Z2232" i="1"/>
  <c r="Z2233" i="1"/>
  <c r="Y2235" i="1"/>
  <c r="AB2235" i="1" s="1"/>
  <c r="Y2234" i="1"/>
  <c r="AB2234" i="1" s="1"/>
  <c r="Y2236" i="1"/>
  <c r="AB2236" i="1" s="1"/>
  <c r="Z2234" i="1"/>
  <c r="Z2235" i="1"/>
  <c r="Z2236" i="1"/>
  <c r="Y2238" i="1"/>
  <c r="AB2238" i="1" s="1"/>
  <c r="Z2237" i="1"/>
  <c r="Z2238" i="1"/>
  <c r="Y2237" i="1"/>
  <c r="AB2237" i="1" s="1"/>
  <c r="Y2239" i="1"/>
  <c r="AB2239" i="1" s="1"/>
  <c r="Z2240" i="1"/>
  <c r="Z2239" i="1"/>
  <c r="Y2241" i="1"/>
  <c r="AB2241" i="1" s="1"/>
  <c r="Y2240" i="1"/>
  <c r="AB2240" i="1" s="1"/>
  <c r="Z2241" i="1"/>
  <c r="Y2242" i="1"/>
  <c r="AB2242" i="1" s="1"/>
  <c r="Z2242" i="1"/>
  <c r="Y2244" i="1"/>
  <c r="AB2244" i="1" s="1"/>
  <c r="Z2243" i="1"/>
  <c r="Y2243" i="1"/>
  <c r="AB2243" i="1" s="1"/>
  <c r="Z2244" i="1"/>
  <c r="Y2246" i="1"/>
  <c r="AB2246" i="1" s="1"/>
  <c r="Z2245" i="1"/>
  <c r="Y2245" i="1"/>
  <c r="AB2245" i="1" s="1"/>
  <c r="Y2248" i="1"/>
  <c r="AB2248" i="1" s="1"/>
  <c r="Z2246" i="1"/>
  <c r="Z2247" i="1"/>
  <c r="Z2249" i="1"/>
  <c r="Z2248" i="1"/>
  <c r="Y2247" i="1"/>
  <c r="AB2247" i="1" s="1"/>
  <c r="Y2249" i="1"/>
  <c r="AB2249" i="1" s="1"/>
  <c r="Z2251" i="1"/>
  <c r="Y2251" i="1"/>
  <c r="AB2251" i="1" s="1"/>
  <c r="Y2250" i="1"/>
  <c r="AB2250" i="1" s="1"/>
  <c r="Z2250" i="1"/>
  <c r="Y2252" i="1"/>
  <c r="AB2252" i="1" s="1"/>
  <c r="Z2252" i="1"/>
  <c r="Y2254" i="1"/>
  <c r="AB2254" i="1" s="1"/>
  <c r="Y2253" i="1"/>
  <c r="AB2253" i="1" s="1"/>
  <c r="Z2253" i="1"/>
  <c r="Z2254" i="1"/>
  <c r="Y2255" i="1"/>
  <c r="AB2255" i="1" s="1"/>
  <c r="Y2257" i="1"/>
  <c r="AB2257" i="1" s="1"/>
  <c r="Z2255" i="1"/>
  <c r="Y2258" i="1"/>
  <c r="AB2258" i="1" s="1"/>
  <c r="Z2256" i="1"/>
  <c r="Y2256" i="1"/>
  <c r="AB2256" i="1" s="1"/>
  <c r="Z2258" i="1"/>
  <c r="Z2257" i="1"/>
  <c r="Z2260" i="1"/>
  <c r="Z2259" i="1"/>
  <c r="Y2259" i="1"/>
  <c r="AB2259" i="1" s="1"/>
  <c r="Y2261" i="1"/>
  <c r="AB2261" i="1" s="1"/>
  <c r="Y2260" i="1"/>
  <c r="AB2260" i="1" s="1"/>
  <c r="Z2261" i="1"/>
  <c r="Z2262" i="1"/>
  <c r="Z2263" i="1"/>
  <c r="Y2262" i="1"/>
  <c r="AB2262" i="1" s="1"/>
  <c r="Y2264" i="1"/>
  <c r="AB2264" i="1" s="1"/>
  <c r="Y2263" i="1"/>
  <c r="AB2263" i="1" s="1"/>
  <c r="Z2264" i="1"/>
  <c r="Y2265" i="1"/>
  <c r="AB2265" i="1" s="1"/>
  <c r="Z2265" i="1"/>
  <c r="Z2267" i="1"/>
  <c r="Y2267" i="1"/>
  <c r="AB2267" i="1" s="1"/>
  <c r="Y2266" i="1"/>
  <c r="AB2266" i="1" s="1"/>
  <c r="Z2266" i="1"/>
  <c r="Y2268" i="1"/>
  <c r="AB2268" i="1" s="1"/>
  <c r="Z2269" i="1"/>
  <c r="Z2268" i="1"/>
  <c r="Y2269" i="1"/>
  <c r="AB2269" i="1" s="1"/>
  <c r="Y2270" i="1"/>
  <c r="AB2270" i="1" s="1"/>
  <c r="Z2271" i="1"/>
  <c r="Z2270" i="1"/>
  <c r="Y2271" i="1"/>
  <c r="AB2271" i="1" s="1"/>
  <c r="Y2272" i="1"/>
  <c r="AB2272" i="1" s="1"/>
  <c r="Z2273" i="1"/>
  <c r="Z2272" i="1"/>
  <c r="Y2273" i="1"/>
  <c r="AB2273" i="1" s="1"/>
  <c r="Y2274" i="1"/>
  <c r="AB2274" i="1" s="1"/>
  <c r="Y2275" i="1"/>
  <c r="AB2275" i="1" s="1"/>
  <c r="Z2274" i="1"/>
  <c r="Z2275" i="1"/>
  <c r="Y2277" i="1"/>
  <c r="AB2277" i="1" s="1"/>
  <c r="Z2276" i="1"/>
  <c r="Z2278" i="1"/>
  <c r="Z2277" i="1"/>
  <c r="Z2279" i="1"/>
  <c r="Y2278" i="1"/>
  <c r="AB2278" i="1" s="1"/>
  <c r="Y2276" i="1"/>
  <c r="AB2276" i="1" s="1"/>
  <c r="Y2279" i="1"/>
  <c r="AB2279" i="1" s="1"/>
  <c r="Y2280" i="1"/>
  <c r="AB2280" i="1" s="1"/>
  <c r="Z2280" i="1"/>
  <c r="Y2281" i="1"/>
  <c r="AB2281" i="1" s="1"/>
  <c r="Y2282" i="1"/>
  <c r="AB2282" i="1" s="1"/>
  <c r="Z2282" i="1"/>
  <c r="Y2283" i="1"/>
  <c r="AB2283" i="1" s="1"/>
  <c r="Z2281" i="1"/>
  <c r="Z2283" i="1"/>
  <c r="Y2284" i="1"/>
  <c r="AB2284" i="1" s="1"/>
  <c r="Z2284" i="1"/>
  <c r="Y2286" i="1"/>
  <c r="AB2286" i="1" s="1"/>
  <c r="Z2287" i="1"/>
  <c r="Z2286" i="1"/>
  <c r="Y2287" i="1"/>
  <c r="AB2287" i="1" s="1"/>
  <c r="Y2285" i="1"/>
  <c r="AB2285" i="1" s="1"/>
  <c r="Z2285" i="1"/>
  <c r="Y2288" i="1"/>
  <c r="AB2288" i="1" s="1"/>
  <c r="Z2288" i="1"/>
  <c r="Y2290" i="1"/>
  <c r="AB2290" i="1" s="1"/>
  <c r="Z2289" i="1"/>
  <c r="Z2290" i="1"/>
  <c r="Y2289" i="1"/>
  <c r="AB2289" i="1" s="1"/>
  <c r="Z2291" i="1"/>
  <c r="Y2291" i="1"/>
  <c r="AB2291" i="1" s="1"/>
  <c r="Y2293" i="1"/>
  <c r="AB2293" i="1" s="1"/>
  <c r="Z2294" i="1"/>
  <c r="Z2293" i="1"/>
  <c r="Z2292" i="1"/>
  <c r="Y2292" i="1"/>
  <c r="AB2292" i="1" s="1"/>
  <c r="Y2294" i="1"/>
  <c r="AB2294" i="1" s="1"/>
  <c r="Y2295" i="1"/>
  <c r="AB2295" i="1" s="1"/>
  <c r="Z2295" i="1"/>
  <c r="Y2296" i="1"/>
  <c r="AB2296" i="1" s="1"/>
  <c r="Z2296" i="1"/>
  <c r="Y2297" i="1"/>
  <c r="AB2297" i="1" s="1"/>
  <c r="Z2297" i="1"/>
  <c r="Z2300" i="1"/>
  <c r="Z2298" i="1"/>
  <c r="Y2299" i="1"/>
  <c r="AB2299" i="1" s="1"/>
  <c r="Y2298" i="1"/>
  <c r="AB2298" i="1" s="1"/>
  <c r="Y2300" i="1"/>
  <c r="AB2300" i="1" s="1"/>
  <c r="Z2299" i="1"/>
  <c r="Z2302" i="1"/>
  <c r="Z2303" i="1"/>
  <c r="Y2303" i="1"/>
  <c r="AB2303" i="1" s="1"/>
  <c r="Y2301" i="1"/>
  <c r="AB2301" i="1" s="1"/>
  <c r="Y2302" i="1"/>
  <c r="AB2302" i="1" s="1"/>
  <c r="Z2301" i="1"/>
  <c r="Z2306" i="1"/>
  <c r="Z2305" i="1"/>
  <c r="Y2305" i="1"/>
  <c r="AB2305" i="1" s="1"/>
  <c r="Y2306" i="1"/>
  <c r="AB2306" i="1" s="1"/>
  <c r="Y2304" i="1"/>
  <c r="AB2304" i="1" s="1"/>
  <c r="Z2304" i="1"/>
  <c r="Y2307" i="1"/>
  <c r="AB2307" i="1" s="1"/>
  <c r="Y2308" i="1"/>
  <c r="AB2308" i="1" s="1"/>
  <c r="Z2307" i="1"/>
  <c r="Y2309" i="1"/>
  <c r="AB2309" i="1" s="1"/>
  <c r="Z2309" i="1"/>
  <c r="Y2311" i="1"/>
  <c r="AB2311" i="1" s="1"/>
  <c r="Z2310" i="1"/>
  <c r="Z2308" i="1"/>
  <c r="Z2311" i="1"/>
  <c r="Y2310" i="1"/>
  <c r="AB2310" i="1" s="1"/>
  <c r="Y2313" i="1"/>
  <c r="AB2313" i="1" s="1"/>
  <c r="Z2313" i="1"/>
  <c r="Z2312" i="1"/>
  <c r="Z2314" i="1"/>
  <c r="Y2312" i="1"/>
  <c r="AB2312" i="1" s="1"/>
  <c r="Y2314" i="1"/>
  <c r="AB2314" i="1" s="1"/>
  <c r="Y2316" i="1"/>
  <c r="AB2316" i="1" s="1"/>
  <c r="Y2315" i="1"/>
  <c r="AB2315" i="1" s="1"/>
  <c r="Z2316" i="1"/>
  <c r="Z2317" i="1"/>
  <c r="Y2318" i="1"/>
  <c r="AB2318" i="1" s="1"/>
  <c r="Y2317" i="1"/>
  <c r="AB2317" i="1" s="1"/>
  <c r="Z2315" i="1"/>
  <c r="Z2318" i="1"/>
  <c r="Z2320" i="1"/>
  <c r="Z2319" i="1"/>
  <c r="Y2319" i="1"/>
  <c r="AB2319" i="1" s="1"/>
  <c r="Y2320" i="1"/>
  <c r="AB2320" i="1" s="1"/>
  <c r="Y2321" i="1"/>
  <c r="AB2321" i="1" s="1"/>
  <c r="Z2321" i="1"/>
  <c r="Z2322" i="1"/>
  <c r="Y2322" i="1"/>
  <c r="AB2322" i="1" s="1"/>
  <c r="Z2324" i="1"/>
  <c r="Y2325" i="1"/>
  <c r="AB2325" i="1" s="1"/>
  <c r="Z2323" i="1"/>
  <c r="Y2323" i="1"/>
  <c r="AB2323" i="1" s="1"/>
  <c r="Y2324" i="1"/>
  <c r="AB2324" i="1" s="1"/>
  <c r="Z2326" i="1"/>
  <c r="Z2325" i="1"/>
  <c r="Y2326" i="1"/>
  <c r="AB2326" i="1" s="1"/>
  <c r="Y2328" i="1"/>
  <c r="AB2328" i="1" s="1"/>
  <c r="Z2327" i="1"/>
  <c r="Z2328" i="1"/>
  <c r="Y2327" i="1"/>
  <c r="AB2327" i="1" s="1"/>
  <c r="Z2329" i="1"/>
  <c r="Y2332" i="1"/>
  <c r="AB2332" i="1" s="1"/>
  <c r="Y2331" i="1"/>
  <c r="AB2331" i="1" s="1"/>
  <c r="Z2332" i="1"/>
  <c r="Y2329" i="1"/>
  <c r="AB2329" i="1" s="1"/>
  <c r="Z2331" i="1"/>
  <c r="Y2330" i="1"/>
  <c r="AB2330" i="1" s="1"/>
  <c r="Z2330" i="1"/>
  <c r="Y2333" i="1"/>
  <c r="AB2333" i="1" s="1"/>
  <c r="Z2333" i="1"/>
  <c r="Y2335" i="1"/>
  <c r="AB2335" i="1" s="1"/>
  <c r="Y2334" i="1"/>
  <c r="AB2334" i="1" s="1"/>
  <c r="Z2334" i="1"/>
  <c r="Z2338" i="1"/>
  <c r="Z2336" i="1"/>
  <c r="Y2336" i="1"/>
  <c r="AB2336" i="1" s="1"/>
  <c r="Y2337" i="1"/>
  <c r="AB2337" i="1" s="1"/>
  <c r="Z2335" i="1"/>
  <c r="Z2337" i="1"/>
  <c r="Y2338" i="1"/>
  <c r="AB2338" i="1" s="1"/>
  <c r="Z2339" i="1"/>
  <c r="Y2339" i="1"/>
  <c r="AB2339" i="1" s="1"/>
  <c r="Z2340" i="1"/>
  <c r="Y2340" i="1"/>
  <c r="AB2340" i="1" s="1"/>
  <c r="Y2342" i="1"/>
  <c r="AB2342" i="1" s="1"/>
  <c r="Z2343" i="1"/>
  <c r="Y2343" i="1"/>
  <c r="AB2343" i="1" s="1"/>
  <c r="Y2341" i="1"/>
  <c r="AB2341" i="1" s="1"/>
  <c r="Z2341" i="1"/>
  <c r="Z2344" i="1"/>
  <c r="Z2345" i="1"/>
  <c r="Z2342" i="1"/>
  <c r="Y2344" i="1"/>
  <c r="AB2344" i="1" s="1"/>
  <c r="Y2345" i="1"/>
  <c r="AB2345" i="1" s="1"/>
  <c r="Y2346" i="1"/>
  <c r="AB2346" i="1" s="1"/>
  <c r="Z2348" i="1"/>
  <c r="Z2346" i="1"/>
  <c r="Z2347" i="1"/>
  <c r="Y2347" i="1"/>
  <c r="AB2347" i="1" s="1"/>
  <c r="Y2348" i="1"/>
  <c r="AB2348" i="1" s="1"/>
  <c r="Y2351" i="1"/>
  <c r="AB2351" i="1" s="1"/>
  <c r="Z2349" i="1"/>
  <c r="Y2349" i="1"/>
  <c r="AB2349" i="1" s="1"/>
  <c r="Z2352" i="1"/>
  <c r="Z2350" i="1"/>
  <c r="Z2351" i="1"/>
  <c r="Y2350" i="1"/>
  <c r="AB2350" i="1" s="1"/>
  <c r="Z2353" i="1"/>
  <c r="Y2352" i="1"/>
  <c r="AB2352" i="1" s="1"/>
  <c r="Z2354" i="1"/>
  <c r="Y2354" i="1"/>
  <c r="AB2354" i="1" s="1"/>
  <c r="Y2353" i="1"/>
  <c r="AB2353" i="1" s="1"/>
  <c r="Y2356" i="1"/>
  <c r="AB2356" i="1" s="1"/>
  <c r="Z2355" i="1"/>
  <c r="Y2355" i="1"/>
  <c r="AB2355" i="1" s="1"/>
  <c r="Z2356" i="1"/>
  <c r="Z2357" i="1"/>
  <c r="Y2357" i="1"/>
  <c r="AB2357" i="1" s="1"/>
  <c r="Y2359" i="1"/>
  <c r="AB2359" i="1" s="1"/>
  <c r="Z2358" i="1"/>
  <c r="Y2358" i="1"/>
  <c r="AB2358" i="1" s="1"/>
  <c r="Z2360" i="1"/>
  <c r="Z2359" i="1"/>
  <c r="Y2360" i="1"/>
  <c r="AB2360" i="1" s="1"/>
  <c r="Z2362" i="1"/>
  <c r="Z2361" i="1"/>
  <c r="Y2362" i="1"/>
  <c r="AB2362" i="1" s="1"/>
  <c r="Y2361" i="1"/>
  <c r="AB2361" i="1" s="1"/>
  <c r="Z2363" i="1"/>
  <c r="Y2363" i="1"/>
  <c r="AB2363" i="1" s="1"/>
  <c r="Z2364" i="1"/>
  <c r="Y2364" i="1"/>
  <c r="AB2364" i="1" s="1"/>
  <c r="Z2365" i="1"/>
  <c r="Z2366" i="1"/>
  <c r="Y2365" i="1"/>
  <c r="AB2365" i="1" s="1"/>
  <c r="Y2366" i="1"/>
  <c r="AB2366" i="1" s="1"/>
  <c r="Z2367" i="1"/>
  <c r="Y2367" i="1"/>
  <c r="AB2367" i="1" s="1"/>
  <c r="Y2368" i="1"/>
  <c r="AB2368" i="1" s="1"/>
  <c r="Z2368" i="1"/>
  <c r="Z2369" i="1"/>
  <c r="Y2369" i="1"/>
  <c r="AB2369" i="1" s="1"/>
  <c r="Z2370" i="1"/>
  <c r="Y2370" i="1"/>
  <c r="AB2370" i="1" s="1"/>
  <c r="Y2371" i="1"/>
  <c r="AB2371" i="1" s="1"/>
  <c r="Z2372" i="1"/>
  <c r="Z2371" i="1"/>
  <c r="Y2373" i="1"/>
  <c r="AB2373" i="1" s="1"/>
  <c r="Z2374" i="1"/>
  <c r="Y2372" i="1"/>
  <c r="AB2372" i="1" s="1"/>
  <c r="Z2373" i="1"/>
  <c r="Y2374" i="1"/>
  <c r="AB2374" i="1" s="1"/>
  <c r="Z2375" i="1"/>
  <c r="Z2376" i="1"/>
  <c r="Y2376" i="1"/>
  <c r="AB2376" i="1" s="1"/>
  <c r="Y2375" i="1"/>
  <c r="AB2375" i="1" s="1"/>
  <c r="Z2377" i="1"/>
  <c r="Y2379" i="1"/>
  <c r="AB2379" i="1" s="1"/>
  <c r="Y2378" i="1"/>
  <c r="AB2378" i="1" s="1"/>
  <c r="Z2378" i="1"/>
  <c r="Y2377" i="1"/>
  <c r="AB2377" i="1" s="1"/>
  <c r="Z2380" i="1"/>
  <c r="Y2380" i="1"/>
  <c r="AB2380" i="1" s="1"/>
  <c r="Z2379" i="1"/>
  <c r="Z2383" i="1"/>
  <c r="Z2382" i="1"/>
  <c r="Y2382" i="1"/>
  <c r="AB2382" i="1" s="1"/>
  <c r="Z2381" i="1"/>
  <c r="Y2381" i="1"/>
  <c r="AB2381" i="1" s="1"/>
  <c r="Y2383" i="1"/>
  <c r="AB2383" i="1" s="1"/>
  <c r="Z2385" i="1"/>
  <c r="Z2386" i="1"/>
  <c r="Y2386" i="1"/>
  <c r="AB2386" i="1" s="1"/>
  <c r="Y2384" i="1"/>
  <c r="AB2384" i="1" s="1"/>
  <c r="Y2387" i="1"/>
  <c r="AB2387" i="1" s="1"/>
  <c r="Z2384" i="1"/>
  <c r="Y2385" i="1"/>
  <c r="AB2385" i="1" s="1"/>
  <c r="Z2387" i="1"/>
  <c r="Y2390" i="1"/>
  <c r="AB2390" i="1" s="1"/>
  <c r="Z2389" i="1"/>
  <c r="Y2389" i="1"/>
  <c r="AB2389" i="1" s="1"/>
  <c r="Y2388" i="1"/>
  <c r="AB2388" i="1" s="1"/>
  <c r="Y2391" i="1"/>
  <c r="AB2391" i="1" s="1"/>
  <c r="Z2392" i="1"/>
  <c r="Y2392" i="1"/>
  <c r="AB2392" i="1" s="1"/>
  <c r="Z2388" i="1"/>
  <c r="Z2391" i="1"/>
  <c r="Z2390" i="1"/>
  <c r="Y2394" i="1"/>
  <c r="AB2394" i="1" s="1"/>
  <c r="Z2393" i="1"/>
  <c r="Y2393" i="1"/>
  <c r="AB2393" i="1" s="1"/>
  <c r="Z2394" i="1"/>
  <c r="Y2395" i="1"/>
  <c r="AB2395" i="1" s="1"/>
  <c r="Z2395" i="1"/>
  <c r="Z2396" i="1"/>
  <c r="Y2396" i="1"/>
  <c r="AB2396" i="1" s="1"/>
  <c r="Y2397" i="1"/>
  <c r="AB2397" i="1" s="1"/>
  <c r="Z2398" i="1"/>
  <c r="Y2398" i="1"/>
  <c r="AB2398" i="1" s="1"/>
  <c r="Z2397" i="1"/>
  <c r="Y2399" i="1"/>
  <c r="AB2399" i="1" s="1"/>
  <c r="Y2401" i="1"/>
  <c r="AB2401" i="1" s="1"/>
  <c r="Z2401" i="1"/>
  <c r="Z2400" i="1"/>
  <c r="Y2400" i="1"/>
  <c r="AB2400" i="1" s="1"/>
  <c r="Z2399" i="1"/>
  <c r="Z2402" i="1"/>
  <c r="Y2402" i="1"/>
  <c r="AB2402" i="1" s="1"/>
  <c r="Y2403" i="1"/>
  <c r="AB2403" i="1" s="1"/>
  <c r="Z2403" i="1"/>
  <c r="Z2404" i="1"/>
  <c r="Y2404" i="1"/>
  <c r="AB2404" i="1" s="1"/>
  <c r="Y2405" i="1"/>
  <c r="AB2405" i="1" s="1"/>
  <c r="Z2406" i="1"/>
  <c r="Y2406" i="1"/>
  <c r="AB2406" i="1" s="1"/>
  <c r="Z2407" i="1"/>
  <c r="Y2407" i="1"/>
  <c r="AB2407" i="1" s="1"/>
  <c r="Z2408" i="1"/>
  <c r="Z2405" i="1"/>
  <c r="Y2409" i="1"/>
  <c r="AB2409" i="1" s="1"/>
  <c r="Y2408" i="1"/>
  <c r="AB2408" i="1" s="1"/>
  <c r="Z2410" i="1"/>
  <c r="Y2410" i="1"/>
  <c r="AB2410" i="1" s="1"/>
  <c r="Z2409" i="1"/>
  <c r="Y2411" i="1"/>
  <c r="AB2411" i="1" s="1"/>
  <c r="Z2411" i="1"/>
  <c r="Z2412" i="1"/>
  <c r="Y2412" i="1"/>
  <c r="AB2412" i="1" s="1"/>
  <c r="Y2414" i="1"/>
  <c r="AB2414" i="1" s="1"/>
  <c r="Z2414" i="1"/>
  <c r="Y2416" i="1"/>
  <c r="AB2416" i="1" s="1"/>
  <c r="Z2413" i="1"/>
  <c r="Y2413" i="1"/>
  <c r="AB2413" i="1" s="1"/>
  <c r="Z2415" i="1"/>
  <c r="Y2415" i="1"/>
  <c r="AB2415" i="1" s="1"/>
  <c r="Z2418" i="1"/>
  <c r="Z2416" i="1"/>
  <c r="Y2418" i="1"/>
  <c r="AB2418" i="1" s="1"/>
  <c r="Z2419" i="1"/>
  <c r="Y2417" i="1"/>
  <c r="AB2417" i="1" s="1"/>
  <c r="Z2417" i="1"/>
  <c r="Y2420" i="1"/>
  <c r="AB2420" i="1" s="1"/>
  <c r="Y2419" i="1"/>
  <c r="AB2419" i="1" s="1"/>
  <c r="Z2420" i="1"/>
  <c r="Z2421" i="1"/>
  <c r="Y2421" i="1"/>
  <c r="AB2421" i="1" s="1"/>
  <c r="Z2424" i="1"/>
  <c r="Y2424" i="1"/>
  <c r="AB2424" i="1" s="1"/>
  <c r="Y2422" i="1"/>
  <c r="AB2422" i="1" s="1"/>
  <c r="Z2422" i="1"/>
  <c r="Z2423" i="1"/>
  <c r="Y2423" i="1"/>
  <c r="AB2423" i="1" s="1"/>
  <c r="Z2425" i="1"/>
  <c r="Z2426" i="1"/>
  <c r="Y2425" i="1"/>
  <c r="AB2425" i="1" s="1"/>
  <c r="Y2426" i="1"/>
  <c r="AB2426" i="1" s="1"/>
  <c r="Y2427" i="1"/>
  <c r="AB2427" i="1" s="1"/>
  <c r="Z2427" i="1"/>
  <c r="Z2428" i="1"/>
  <c r="Z2429" i="1"/>
  <c r="Y2430" i="1"/>
  <c r="AB2430" i="1" s="1"/>
  <c r="Y2428" i="1"/>
  <c r="AB2428" i="1" s="1"/>
  <c r="Y2429" i="1"/>
  <c r="AB2429" i="1" s="1"/>
  <c r="Z2430" i="1"/>
  <c r="Y2432" i="1"/>
  <c r="AB2432" i="1" s="1"/>
  <c r="Y2434" i="1"/>
  <c r="AB2434" i="1" s="1"/>
  <c r="Y2431" i="1"/>
  <c r="AB2431" i="1" s="1"/>
  <c r="Z2432" i="1"/>
  <c r="Z2431" i="1"/>
  <c r="Y2433" i="1"/>
  <c r="AB2433" i="1" s="1"/>
  <c r="Z2434" i="1"/>
  <c r="Z2433" i="1"/>
  <c r="Y2435" i="1"/>
  <c r="AB2435" i="1" s="1"/>
  <c r="Y2436" i="1"/>
  <c r="AB2436" i="1" s="1"/>
  <c r="Z2436" i="1"/>
  <c r="Z2435" i="1"/>
  <c r="Z2440" i="1"/>
  <c r="Y2437" i="1"/>
  <c r="AB2437" i="1" s="1"/>
  <c r="Y2439" i="1"/>
  <c r="AB2439" i="1" s="1"/>
  <c r="Z2437" i="1"/>
  <c r="Y2438" i="1"/>
  <c r="AB2438" i="1" s="1"/>
  <c r="Z2438" i="1"/>
  <c r="Z2442" i="1"/>
  <c r="Y2441" i="1"/>
  <c r="AB2441" i="1" s="1"/>
  <c r="Y2440" i="1"/>
  <c r="AB2440" i="1" s="1"/>
  <c r="Z2439" i="1"/>
  <c r="Z2441" i="1"/>
  <c r="Z2443" i="1"/>
  <c r="Y2442" i="1"/>
  <c r="AB2442" i="1" s="1"/>
  <c r="Y2443" i="1"/>
  <c r="AB2443" i="1" s="1"/>
  <c r="Z2446" i="1"/>
  <c r="Z2445" i="1"/>
  <c r="Y2445" i="1"/>
  <c r="AB2445" i="1" s="1"/>
  <c r="Z2444" i="1"/>
  <c r="Y2444" i="1"/>
  <c r="AB2444" i="1" s="1"/>
  <c r="Y2446" i="1"/>
  <c r="AB2446" i="1" s="1"/>
  <c r="Y2448" i="1"/>
  <c r="AB2448" i="1" s="1"/>
  <c r="Z2449" i="1"/>
  <c r="Z2448" i="1"/>
  <c r="Y2447" i="1"/>
  <c r="AB2447" i="1" s="1"/>
  <c r="Z2447" i="1"/>
  <c r="Z2450" i="1"/>
  <c r="Y2452" i="1"/>
  <c r="AB2452" i="1" s="1"/>
  <c r="Y2450" i="1"/>
  <c r="AB2450" i="1" s="1"/>
  <c r="Y2449" i="1"/>
  <c r="AB2449" i="1" s="1"/>
  <c r="Z2451" i="1"/>
  <c r="Y2451" i="1"/>
  <c r="AB2451" i="1" s="1"/>
  <c r="Z2452" i="1"/>
  <c r="Z2453" i="1"/>
  <c r="Z2455" i="1"/>
  <c r="Y2453" i="1"/>
  <c r="AB2453" i="1" s="1"/>
  <c r="Y2454" i="1"/>
  <c r="AB2454" i="1" s="1"/>
  <c r="Z2454" i="1"/>
  <c r="Y2455" i="1"/>
  <c r="AB2455" i="1" s="1"/>
  <c r="Z2456" i="1"/>
  <c r="Z2457" i="1"/>
  <c r="Y2456" i="1"/>
  <c r="AB2456" i="1" s="1"/>
  <c r="Y2457" i="1"/>
  <c r="AB2457" i="1" s="1"/>
  <c r="Z2458" i="1"/>
  <c r="Y2459" i="1"/>
  <c r="AB2459" i="1" s="1"/>
  <c r="Y2458" i="1"/>
  <c r="Z2459" i="1"/>
  <c r="Z2461" i="1"/>
  <c r="Z2460" i="1"/>
  <c r="Y2460" i="1"/>
  <c r="AB2460" i="1" s="1"/>
  <c r="Y2461" i="1"/>
  <c r="AB2461" i="1" s="1"/>
  <c r="Y2464" i="1"/>
  <c r="AB2464" i="1" s="1"/>
  <c r="Z2462" i="1"/>
  <c r="Y2462" i="1"/>
  <c r="AB2462" i="1" s="1"/>
  <c r="Z2464" i="1"/>
  <c r="Y2463" i="1"/>
  <c r="AB2463" i="1" s="1"/>
  <c r="Z2463" i="1"/>
  <c r="Y2465" i="1"/>
  <c r="AB2465" i="1" s="1"/>
  <c r="Z2465" i="1"/>
  <c r="Y2466" i="1"/>
  <c r="AB2466" i="1" s="1"/>
  <c r="Z2467" i="1"/>
  <c r="Y2469" i="1"/>
  <c r="AB2469" i="1" s="1"/>
  <c r="Z2468" i="1"/>
  <c r="Z2466" i="1"/>
  <c r="Y2467" i="1"/>
  <c r="AB2467" i="1" s="1"/>
  <c r="Y2468" i="1"/>
  <c r="AB2468" i="1" s="1"/>
  <c r="Z2469" i="1"/>
  <c r="Y2471" i="1"/>
  <c r="AB2471" i="1" s="1"/>
  <c r="Y2470" i="1"/>
  <c r="AB2470" i="1" s="1"/>
  <c r="Z2470" i="1"/>
  <c r="Y2472" i="1"/>
  <c r="AB2472" i="1" s="1"/>
  <c r="Z2471" i="1"/>
  <c r="Z2472" i="1"/>
  <c r="Z2473" i="1"/>
  <c r="Z2475" i="1"/>
  <c r="Y2473" i="1"/>
  <c r="AB2473" i="1" s="1"/>
  <c r="Y2474" i="1"/>
  <c r="AB2474" i="1" s="1"/>
  <c r="Z2474" i="1"/>
  <c r="Y2475" i="1"/>
  <c r="AB2475" i="1" s="1"/>
  <c r="Z2476" i="1"/>
  <c r="Y2476" i="1"/>
  <c r="AB2476" i="1" s="1"/>
  <c r="Y2477" i="1"/>
  <c r="Z2478" i="1"/>
  <c r="Z2477" i="1"/>
  <c r="Y2478" i="1"/>
  <c r="AB2478" i="1" s="1"/>
  <c r="Y2479" i="1"/>
  <c r="AB2479" i="1" s="1"/>
  <c r="Z2480" i="1"/>
  <c r="Y2480" i="1"/>
  <c r="AB2480" i="1" s="1"/>
  <c r="Z2479" i="1"/>
  <c r="Y2481" i="1"/>
  <c r="Y2482" i="1"/>
  <c r="AB2482" i="1" s="1"/>
  <c r="Z2481" i="1"/>
  <c r="Z2482" i="1"/>
  <c r="Z2483" i="1"/>
  <c r="Y2483" i="1"/>
  <c r="AB2483" i="1" s="1"/>
  <c r="Z2484" i="1"/>
  <c r="Z2485" i="1"/>
  <c r="Y2484" i="1"/>
  <c r="AB2484" i="1" s="1"/>
  <c r="Y2485" i="1"/>
  <c r="AB2485" i="1" s="1"/>
  <c r="Y2487" i="1"/>
  <c r="AB2487" i="1" s="1"/>
  <c r="Z2486" i="1"/>
  <c r="Y2486" i="1"/>
  <c r="AB2486" i="1" s="1"/>
  <c r="Z2487" i="1"/>
  <c r="Y2488" i="1"/>
  <c r="AB2488" i="1" s="1"/>
  <c r="Z2488" i="1"/>
  <c r="Y2490" i="1"/>
  <c r="Z2489" i="1"/>
  <c r="Z2490" i="1"/>
  <c r="Y2489" i="1"/>
  <c r="AB2489" i="1" s="1"/>
  <c r="Y2491" i="1"/>
  <c r="AB2491" i="1" s="1"/>
  <c r="Y2492" i="1"/>
  <c r="AB2492" i="1" s="1"/>
  <c r="Y2493" i="1"/>
  <c r="AB2493" i="1" s="1"/>
  <c r="Z2493" i="1"/>
  <c r="Z2491" i="1"/>
  <c r="Z2492" i="1"/>
  <c r="Y2495" i="1"/>
  <c r="AB2495" i="1" s="1"/>
  <c r="Z2494" i="1"/>
  <c r="Z2495" i="1"/>
  <c r="Y2494" i="1"/>
  <c r="AB2494" i="1" s="1"/>
  <c r="Y2497" i="1"/>
  <c r="AB2497" i="1" s="1"/>
  <c r="Y2496" i="1"/>
  <c r="Z2497" i="1"/>
  <c r="Y2498" i="1"/>
  <c r="AB2498" i="1" s="1"/>
  <c r="Z2496" i="1"/>
  <c r="Z2499" i="1"/>
  <c r="Z2501" i="1"/>
  <c r="Z2500" i="1"/>
  <c r="Y2499" i="1"/>
  <c r="AB2499" i="1" s="1"/>
  <c r="Z2502" i="1"/>
  <c r="Y2500" i="1"/>
  <c r="AB2500" i="1" s="1"/>
  <c r="Z2498" i="1"/>
  <c r="Y2501" i="1"/>
  <c r="AB2501" i="1" s="1"/>
  <c r="Y2502" i="1"/>
  <c r="AB2502" i="1" s="1"/>
  <c r="Y2504" i="1"/>
  <c r="AB2504" i="1" s="1"/>
  <c r="Y2503" i="1"/>
  <c r="AB2503" i="1" s="1"/>
  <c r="Z2503" i="1"/>
  <c r="Z2504" i="1"/>
  <c r="Y2505" i="1"/>
  <c r="AB2505" i="1" s="1"/>
  <c r="Z2505" i="1"/>
  <c r="Y2507" i="1"/>
  <c r="AB2507" i="1" s="1"/>
  <c r="Y2506" i="1"/>
  <c r="AB2506" i="1" s="1"/>
  <c r="Z2507" i="1"/>
  <c r="Y2508" i="1"/>
  <c r="AB2508" i="1" s="1"/>
  <c r="Y2509" i="1"/>
  <c r="Z2508" i="1"/>
  <c r="Z2506" i="1"/>
  <c r="Y2510" i="1"/>
  <c r="AB2510" i="1" s="1"/>
  <c r="Z2509" i="1"/>
  <c r="Z2510" i="1"/>
  <c r="Y2512" i="1"/>
  <c r="AB2512" i="1" s="1"/>
  <c r="Z2512" i="1"/>
  <c r="Z2511" i="1"/>
  <c r="Y2511" i="1"/>
  <c r="AB2511" i="1" s="1"/>
  <c r="Z2513" i="1"/>
  <c r="Y2513" i="1"/>
  <c r="AB2513" i="1" s="1"/>
  <c r="Z2514" i="1"/>
  <c r="Z2516" i="1"/>
  <c r="Y2515" i="1"/>
  <c r="AB2515" i="1" s="1"/>
  <c r="Z2515" i="1"/>
  <c r="Y2514" i="1"/>
  <c r="Z2517" i="1"/>
  <c r="Y2516" i="1"/>
  <c r="AB2516" i="1" s="1"/>
  <c r="Z2518" i="1"/>
  <c r="Y2518" i="1"/>
  <c r="AB2518" i="1" s="1"/>
  <c r="Z2519" i="1"/>
  <c r="Y2520" i="1"/>
  <c r="AB2520" i="1" s="1"/>
  <c r="Y2517" i="1"/>
  <c r="AB2517" i="1" s="1"/>
  <c r="Z2520" i="1"/>
  <c r="Y2519" i="1"/>
  <c r="AB2519" i="1" s="1"/>
  <c r="Z2521" i="1"/>
  <c r="Y2523" i="1"/>
  <c r="Y2522" i="1"/>
  <c r="AB2522" i="1" s="1"/>
  <c r="Z2522" i="1"/>
  <c r="Z2523" i="1"/>
  <c r="Z2524" i="1"/>
  <c r="Y2521" i="1"/>
  <c r="AB2521" i="1" s="1"/>
  <c r="Y2524" i="1"/>
  <c r="AB2524" i="1" s="1"/>
  <c r="Y2526" i="1"/>
  <c r="AB2526" i="1" s="1"/>
  <c r="Z2526" i="1"/>
  <c r="Z2525" i="1"/>
  <c r="Y2525" i="1"/>
  <c r="Z2527" i="1"/>
  <c r="Y2527" i="1"/>
  <c r="Z2528" i="1"/>
  <c r="Y2528" i="1"/>
  <c r="AB2528" i="1" s="1"/>
  <c r="Z2530" i="1"/>
  <c r="Y2530" i="1"/>
  <c r="AB2530" i="1" s="1"/>
  <c r="Y2531" i="1"/>
  <c r="AB2531" i="1" s="1"/>
  <c r="Y2529" i="1"/>
  <c r="Z2529" i="1"/>
  <c r="Z2531" i="1"/>
  <c r="Z2532" i="1"/>
  <c r="Y2532" i="1"/>
  <c r="AB2532" i="1" s="1"/>
  <c r="Z2533" i="1"/>
  <c r="Y2533" i="1"/>
  <c r="AB2533" i="1" s="1"/>
  <c r="Y2534" i="1"/>
  <c r="AB2534" i="1" s="1"/>
  <c r="Z2534" i="1"/>
  <c r="Y2535" i="1"/>
  <c r="AB2535" i="1" s="1"/>
  <c r="Z2537" i="1"/>
  <c r="Y2537" i="1"/>
  <c r="AB2537" i="1" s="1"/>
  <c r="Y2536" i="1"/>
  <c r="AB2536" i="1" s="1"/>
  <c r="Z2535" i="1"/>
  <c r="Z2536" i="1"/>
  <c r="Y2538" i="1"/>
  <c r="AB2538" i="1" s="1"/>
  <c r="Y2539" i="1"/>
  <c r="Z2539" i="1"/>
  <c r="Z2538" i="1"/>
  <c r="Y2541" i="1"/>
  <c r="AB2541" i="1" s="1"/>
  <c r="Z2540" i="1"/>
  <c r="Z2541" i="1"/>
  <c r="Y2540" i="1"/>
  <c r="AB2540" i="1" s="1"/>
  <c r="Y2542" i="1"/>
  <c r="AB2542" i="1" s="1"/>
  <c r="Z2542" i="1"/>
  <c r="Z2544" i="1"/>
  <c r="Z2543" i="1"/>
  <c r="Y2544" i="1"/>
  <c r="Y2543" i="1"/>
  <c r="AB2543" i="1" s="1"/>
  <c r="Z2546" i="1"/>
  <c r="Z2545" i="1"/>
  <c r="Y2545" i="1"/>
  <c r="AB2545" i="1" s="1"/>
  <c r="Y2546" i="1"/>
  <c r="AB2546" i="1" s="1"/>
  <c r="Y2548" i="1"/>
  <c r="AB2548" i="1" s="1"/>
  <c r="Z2547" i="1"/>
  <c r="Y2547" i="1"/>
  <c r="AB2547" i="1" s="1"/>
  <c r="Z2548" i="1"/>
  <c r="Z2549" i="1"/>
  <c r="Y2551" i="1"/>
  <c r="AB2551" i="1" s="1"/>
  <c r="Y2549" i="1"/>
  <c r="AB2549" i="1" s="1"/>
  <c r="Y2550" i="1"/>
  <c r="Z2550" i="1"/>
  <c r="Z2551" i="1"/>
  <c r="Y2552" i="1"/>
  <c r="AB2552" i="1" s="1"/>
  <c r="Z2552" i="1"/>
  <c r="Z2553" i="1"/>
  <c r="Y2553" i="1"/>
  <c r="AB2553" i="1" s="1"/>
  <c r="Z2554" i="1"/>
  <c r="Y2554" i="1"/>
  <c r="Z2555" i="1"/>
  <c r="Y2555" i="1"/>
  <c r="Y2557" i="1"/>
  <c r="AB2557" i="1" s="1"/>
  <c r="Z2557" i="1"/>
  <c r="Y2556" i="1"/>
  <c r="AB2556" i="1" s="1"/>
  <c r="Z2556" i="1"/>
  <c r="Z2560" i="1"/>
  <c r="Z2559" i="1"/>
  <c r="Y2559" i="1"/>
  <c r="AB2559" i="1" s="1"/>
  <c r="Z2561" i="1"/>
  <c r="Y2560" i="1"/>
  <c r="Z2558" i="1"/>
  <c r="Y2558" i="1"/>
  <c r="AB2558" i="1" s="1"/>
  <c r="Y2561" i="1"/>
  <c r="AB2561" i="1" s="1"/>
  <c r="Z2562" i="1"/>
  <c r="Y2562" i="1"/>
  <c r="Y2563" i="1"/>
  <c r="AB2563" i="1" s="1"/>
  <c r="Z2563" i="1"/>
  <c r="Y2566" i="1"/>
  <c r="Z2565" i="1"/>
  <c r="Y2565" i="1"/>
  <c r="AB2565" i="1" s="1"/>
  <c r="Y2564" i="1"/>
  <c r="Z2564" i="1"/>
  <c r="Y2567" i="1"/>
  <c r="AB2567" i="1" s="1"/>
  <c r="Z2566" i="1"/>
  <c r="Z2567" i="1"/>
  <c r="Z2568" i="1"/>
  <c r="Z2569" i="1"/>
  <c r="Y2568" i="1"/>
  <c r="AB2568" i="1" s="1"/>
  <c r="Y2569" i="1"/>
  <c r="AB2569" i="1" s="1"/>
  <c r="Y2571" i="1"/>
  <c r="AB2571" i="1" s="1"/>
  <c r="Z2571" i="1"/>
  <c r="Y2570" i="1"/>
  <c r="AB2570" i="1" s="1"/>
  <c r="Z2570" i="1"/>
  <c r="Z2572" i="1"/>
  <c r="Y2574" i="1"/>
  <c r="AB2574" i="1" s="1"/>
  <c r="Z2574" i="1"/>
  <c r="Z2573" i="1"/>
  <c r="Y2573" i="1"/>
  <c r="AB2573" i="1" s="1"/>
  <c r="Y2572" i="1"/>
  <c r="AB2572" i="1" s="1"/>
  <c r="Y2577" i="1"/>
  <c r="AB2577" i="1" s="1"/>
  <c r="Z2575" i="1"/>
  <c r="Z2577" i="1"/>
  <c r="Y2575" i="1"/>
  <c r="AB2575" i="1" s="1"/>
  <c r="Z2576" i="1"/>
  <c r="Y2576" i="1"/>
  <c r="Z2579" i="1"/>
  <c r="Z2578" i="1"/>
  <c r="Y2578" i="1"/>
  <c r="AB2578" i="1" s="1"/>
  <c r="Y2580" i="1"/>
  <c r="AB2580" i="1" s="1"/>
  <c r="Y2579" i="1"/>
  <c r="Z2580" i="1"/>
  <c r="Y2582" i="1"/>
  <c r="Y2581" i="1"/>
  <c r="Z2581" i="1"/>
  <c r="Z2583" i="1"/>
  <c r="Z2582" i="1"/>
  <c r="Y2583" i="1"/>
  <c r="Z2584" i="1"/>
  <c r="Z2586" i="1"/>
  <c r="Y2584" i="1"/>
  <c r="AB2584" i="1" s="1"/>
  <c r="Y2585" i="1"/>
  <c r="AB2585" i="1" s="1"/>
  <c r="Y2586" i="1"/>
  <c r="AB2586" i="1" s="1"/>
  <c r="Z2588" i="1"/>
  <c r="Y2588" i="1"/>
  <c r="AB2588" i="1" s="1"/>
  <c r="Z2585" i="1"/>
  <c r="Z2587" i="1"/>
  <c r="Y2587" i="1"/>
  <c r="AB2587" i="1" s="1"/>
  <c r="Z2589" i="1"/>
  <c r="Z2590" i="1"/>
  <c r="Y2589" i="1"/>
  <c r="AB2589" i="1" s="1"/>
  <c r="Z2591" i="1"/>
  <c r="Y2591" i="1"/>
  <c r="AB2591" i="1" s="1"/>
  <c r="Z2592" i="1"/>
  <c r="Z2593" i="1"/>
  <c r="Y2590" i="1"/>
  <c r="AB2590" i="1" s="1"/>
  <c r="Y2592" i="1"/>
  <c r="AB2592" i="1" s="1"/>
  <c r="Z2594" i="1"/>
  <c r="Y2593" i="1"/>
  <c r="AB2593" i="1" s="1"/>
  <c r="Y2595" i="1"/>
  <c r="Z2595" i="1"/>
  <c r="Y2594" i="1"/>
  <c r="AB2594" i="1" s="1"/>
  <c r="Z2596" i="1"/>
  <c r="Y2596" i="1"/>
  <c r="AB2596" i="1" s="1"/>
  <c r="Z2597" i="1"/>
  <c r="Y2597" i="1"/>
  <c r="Y2599" i="1"/>
  <c r="AB2599" i="1" s="1"/>
  <c r="Y2600" i="1"/>
  <c r="AB2600" i="1" s="1"/>
  <c r="Y2598" i="1"/>
  <c r="AB2598" i="1" s="1"/>
  <c r="Z2599" i="1"/>
  <c r="Z2598" i="1"/>
  <c r="Z2600" i="1"/>
  <c r="Y2602" i="1"/>
  <c r="Z2603" i="1"/>
  <c r="Z2601" i="1"/>
  <c r="Y2601" i="1"/>
  <c r="Z2602" i="1"/>
  <c r="Y2603" i="1"/>
  <c r="AB2603" i="1" s="1"/>
  <c r="Z2606" i="1"/>
  <c r="Z2605" i="1"/>
  <c r="Z2604" i="1"/>
  <c r="Y2605" i="1"/>
  <c r="AB2605" i="1" s="1"/>
  <c r="Y2604" i="1"/>
  <c r="AB2604" i="1" s="1"/>
  <c r="Y2606" i="1"/>
  <c r="AB2606" i="1" s="1"/>
  <c r="Z2607" i="1"/>
  <c r="Y2608" i="1"/>
  <c r="AB2608" i="1" s="1"/>
  <c r="Y2607" i="1"/>
  <c r="Y2609" i="1"/>
  <c r="Y2610" i="1"/>
  <c r="Z2608" i="1"/>
  <c r="Z2609" i="1"/>
  <c r="Y2611" i="1"/>
  <c r="AB2611" i="1" s="1"/>
  <c r="Z2610" i="1"/>
  <c r="Z2611" i="1"/>
  <c r="Z2615" i="1"/>
  <c r="Z2612" i="1"/>
  <c r="Y2612" i="1"/>
  <c r="AB2612" i="1" s="1"/>
  <c r="Z2614" i="1"/>
  <c r="Z2613" i="1"/>
  <c r="Y2614" i="1"/>
  <c r="AB2614" i="1" s="1"/>
  <c r="Y2613" i="1"/>
  <c r="Y2615" i="1"/>
  <c r="AB2615" i="1" s="1"/>
  <c r="Y2617" i="1"/>
  <c r="AB2617" i="1" s="1"/>
  <c r="Y2616" i="1"/>
  <c r="AB2616" i="1" s="1"/>
  <c r="Z2618" i="1"/>
  <c r="Z2616" i="1"/>
  <c r="Z2619" i="1"/>
  <c r="Y2619" i="1"/>
  <c r="Y2618" i="1"/>
  <c r="AB2618" i="1" s="1"/>
  <c r="Z2617" i="1"/>
  <c r="Z2621" i="1"/>
  <c r="Z2620" i="1"/>
  <c r="Y2621" i="1"/>
  <c r="AB2621" i="1" s="1"/>
  <c r="Y2620" i="1"/>
  <c r="AB2620" i="1" s="1"/>
  <c r="Y2622" i="1"/>
  <c r="AB2622" i="1" s="1"/>
  <c r="Z2623" i="1"/>
  <c r="Z2624" i="1"/>
  <c r="Y2623" i="1"/>
  <c r="Z2622" i="1"/>
  <c r="Y2625" i="1"/>
  <c r="Y2624" i="1"/>
  <c r="Z2625" i="1"/>
  <c r="Z2626" i="1"/>
  <c r="Y2626" i="1"/>
  <c r="Z2628" i="1"/>
  <c r="Y2629" i="1"/>
  <c r="Y2627" i="1"/>
  <c r="Y2628" i="1"/>
  <c r="Z2630" i="1"/>
  <c r="Z2627" i="1"/>
  <c r="Z2631" i="1"/>
  <c r="Y2631" i="1"/>
  <c r="Z2629" i="1"/>
  <c r="Z2632" i="1"/>
  <c r="Y2630" i="1"/>
  <c r="Z2633" i="1"/>
  <c r="Y2632" i="1"/>
  <c r="AB2632" i="1" s="1"/>
  <c r="Y2633" i="1"/>
  <c r="AB2633" i="1" s="1"/>
  <c r="Y2634" i="1"/>
  <c r="AB2634" i="1" s="1"/>
  <c r="Z2634" i="1"/>
  <c r="Y2636" i="1"/>
  <c r="AB2636" i="1" s="1"/>
  <c r="Z2637" i="1"/>
  <c r="Z2635" i="1"/>
  <c r="Z2636" i="1"/>
  <c r="Y2635" i="1"/>
  <c r="AB2635" i="1" s="1"/>
  <c r="Y2637" i="1"/>
  <c r="Z2638" i="1"/>
  <c r="Y2639" i="1"/>
  <c r="AB2639" i="1" s="1"/>
  <c r="Y2638" i="1"/>
  <c r="Z2639" i="1"/>
  <c r="Z2641" i="1"/>
  <c r="Z2640" i="1"/>
  <c r="Y2640" i="1"/>
  <c r="AB2640" i="1" s="1"/>
  <c r="Y2641" i="1"/>
  <c r="AB2641" i="1" s="1"/>
  <c r="Y2642" i="1"/>
  <c r="AB2642" i="1" s="1"/>
  <c r="Z2643" i="1"/>
  <c r="Y2643" i="1"/>
  <c r="AB2643" i="1" s="1"/>
  <c r="Z2644" i="1"/>
  <c r="Z2642" i="1"/>
  <c r="Z2645" i="1"/>
  <c r="Y2645" i="1"/>
  <c r="AB2645" i="1" s="1"/>
  <c r="Y2646" i="1"/>
  <c r="Z2646" i="1"/>
  <c r="Y2644" i="1"/>
  <c r="AB2644" i="1" s="1"/>
  <c r="Z2647" i="1"/>
  <c r="Y2647" i="1"/>
  <c r="Y2649" i="1"/>
  <c r="AB2649" i="1" s="1"/>
  <c r="Z2649" i="1"/>
  <c r="Z2648" i="1"/>
  <c r="Y2648" i="1"/>
  <c r="Y2651" i="1"/>
  <c r="AB2651" i="1" s="1"/>
  <c r="Z2651" i="1"/>
  <c r="Z2650" i="1"/>
  <c r="Y2650" i="1"/>
  <c r="Y2653" i="1"/>
  <c r="Y2652" i="1"/>
  <c r="Z2652" i="1"/>
  <c r="Z2653" i="1"/>
  <c r="Y2654" i="1"/>
  <c r="AB2654" i="1" s="1"/>
  <c r="Y2655" i="1"/>
  <c r="AB2655" i="1" s="1"/>
  <c r="Z2654" i="1"/>
  <c r="Y2656" i="1"/>
  <c r="AB2656" i="1" s="1"/>
  <c r="Z2656" i="1"/>
  <c r="Z2657" i="1"/>
  <c r="Z2655" i="1"/>
  <c r="Y2657" i="1"/>
  <c r="AB2657" i="1" s="1"/>
  <c r="Z2658" i="1"/>
  <c r="Y2660" i="1"/>
  <c r="AB2660" i="1" s="1"/>
  <c r="Y2659" i="1"/>
  <c r="AB2659" i="1" s="1"/>
  <c r="Z2659" i="1"/>
  <c r="Z2660" i="1"/>
  <c r="Y2658" i="1"/>
  <c r="Z2661" i="1"/>
  <c r="Y2662" i="1"/>
  <c r="Z2662" i="1"/>
  <c r="Y2661" i="1"/>
  <c r="AB2661" i="1" s="1"/>
  <c r="Y2664" i="1"/>
  <c r="AB2664" i="1" s="1"/>
  <c r="Z2663" i="1"/>
  <c r="Y2665" i="1"/>
  <c r="Y2663" i="1"/>
  <c r="Z2664" i="1"/>
  <c r="Z2667" i="1"/>
  <c r="Z2665" i="1"/>
  <c r="Z2666" i="1"/>
  <c r="Y2666" i="1"/>
  <c r="AB2666" i="1" s="1"/>
  <c r="Y2667" i="1"/>
  <c r="AB2667" i="1" s="1"/>
  <c r="Z2668" i="1"/>
  <c r="Y2668" i="1"/>
  <c r="Y2670" i="1"/>
  <c r="Y2669" i="1"/>
  <c r="Z2669" i="1"/>
  <c r="Y2671" i="1"/>
  <c r="AB2671" i="1" s="1"/>
  <c r="Z2670" i="1"/>
  <c r="Z2671" i="1"/>
  <c r="Z2672" i="1"/>
  <c r="Z2673" i="1"/>
  <c r="Y2672" i="1"/>
  <c r="AB2672" i="1" s="1"/>
  <c r="Y2673" i="1"/>
  <c r="AB2673" i="1" s="1"/>
  <c r="Z2674" i="1"/>
  <c r="Y2674" i="1"/>
  <c r="Y2675" i="1"/>
  <c r="AB2675" i="1" s="1"/>
  <c r="Z2675" i="1"/>
  <c r="Z2676" i="1"/>
  <c r="Y2677" i="1"/>
  <c r="Y2676" i="1"/>
  <c r="AB2676" i="1" s="1"/>
  <c r="Z2677" i="1"/>
  <c r="Y2679" i="1"/>
  <c r="AB2679" i="1" s="1"/>
  <c r="Z2678" i="1"/>
  <c r="Z2679" i="1"/>
  <c r="Y2678" i="1"/>
  <c r="Y2680" i="1"/>
  <c r="AB2680" i="1" s="1"/>
  <c r="Z2680" i="1"/>
  <c r="Z2681" i="1"/>
  <c r="Y2681" i="1"/>
  <c r="Y2682" i="1"/>
  <c r="AB2682" i="1" s="1"/>
  <c r="Y2683" i="1"/>
  <c r="Z2683" i="1"/>
  <c r="Z2682" i="1"/>
  <c r="Z2685" i="1"/>
  <c r="Z2684" i="1"/>
  <c r="Y2684" i="1"/>
  <c r="AB2684" i="1" s="1"/>
  <c r="Y2686" i="1"/>
  <c r="AB2686" i="1" s="1"/>
  <c r="Y2685" i="1"/>
  <c r="AB2685" i="1" s="1"/>
  <c r="Z2687" i="1"/>
  <c r="Z2688" i="1"/>
  <c r="Y2688" i="1"/>
  <c r="Z2686" i="1"/>
  <c r="Y2687" i="1"/>
  <c r="Z2690" i="1"/>
  <c r="Z2689" i="1"/>
  <c r="Y2691" i="1"/>
  <c r="Y2689" i="1"/>
  <c r="AB2689" i="1" s="1"/>
  <c r="Z2691" i="1"/>
  <c r="Y2690" i="1"/>
  <c r="Y2692" i="1"/>
  <c r="Z2693" i="1"/>
  <c r="Z2692" i="1"/>
  <c r="Y2693" i="1"/>
  <c r="AB2693" i="1" s="1"/>
  <c r="Z2694" i="1"/>
  <c r="Y2694" i="1"/>
  <c r="Y2695" i="1"/>
  <c r="AB2695" i="1" s="1"/>
  <c r="Z2695" i="1"/>
  <c r="Z2696" i="1"/>
  <c r="Y2697" i="1"/>
  <c r="Y2698" i="1"/>
  <c r="Y2696" i="1"/>
  <c r="AB2696" i="1" s="1"/>
  <c r="Z2697" i="1"/>
  <c r="Z2698" i="1"/>
  <c r="Y2700" i="1"/>
  <c r="AB2700" i="1" s="1"/>
  <c r="Z2699" i="1"/>
  <c r="Y2701" i="1"/>
  <c r="Z2700" i="1"/>
  <c r="Z2702" i="1"/>
  <c r="Y2699" i="1"/>
  <c r="Z2701" i="1"/>
  <c r="Y2702" i="1"/>
  <c r="AB2702" i="1" s="1"/>
  <c r="Z2705" i="1"/>
  <c r="Z2704" i="1"/>
  <c r="Y2705" i="1"/>
  <c r="Y2704" i="1"/>
  <c r="Z2703" i="1"/>
  <c r="Y2703" i="1"/>
  <c r="Y2709" i="1"/>
  <c r="AB2709" i="1" s="1"/>
  <c r="Z2707" i="1"/>
  <c r="Y2707" i="1"/>
  <c r="AB2707" i="1" s="1"/>
  <c r="Y2706" i="1"/>
  <c r="AB2706" i="1" s="1"/>
  <c r="Z2706" i="1"/>
  <c r="Z2708" i="1"/>
  <c r="Y2708" i="1"/>
  <c r="AB2708" i="1" s="1"/>
  <c r="Z2709" i="1"/>
  <c r="Y2710" i="1"/>
  <c r="Y2712" i="1"/>
  <c r="AB2712" i="1" s="1"/>
  <c r="Z2710" i="1"/>
  <c r="Z2711" i="1"/>
  <c r="Y2711" i="1"/>
  <c r="Y2714" i="1"/>
  <c r="Z2712" i="1"/>
  <c r="Z2713" i="1"/>
  <c r="Z2714" i="1"/>
  <c r="Y2713" i="1"/>
  <c r="AB2713" i="1" s="1"/>
  <c r="Z2716" i="1"/>
  <c r="Y2715" i="1"/>
  <c r="AB2715" i="1" s="1"/>
  <c r="Y2716" i="1"/>
  <c r="Z2715" i="1"/>
  <c r="Z2717" i="1"/>
  <c r="Y2717" i="1"/>
  <c r="Z2719" i="1"/>
  <c r="Z2718" i="1"/>
  <c r="Y2718" i="1"/>
  <c r="AB2718" i="1" s="1"/>
  <c r="Y2719" i="1"/>
  <c r="Z2720" i="1"/>
  <c r="Y2721" i="1"/>
  <c r="Y2720" i="1"/>
  <c r="AB2720" i="1" s="1"/>
  <c r="Z2721" i="1"/>
  <c r="Z2723" i="1"/>
  <c r="Y2723" i="1"/>
  <c r="Z2722" i="1"/>
  <c r="Y2722" i="1"/>
  <c r="Z2724" i="1"/>
  <c r="Y2724" i="1"/>
  <c r="Z2725" i="1"/>
  <c r="Y2725" i="1"/>
  <c r="Y2726" i="1"/>
  <c r="Z2727" i="1"/>
  <c r="Z2726" i="1"/>
  <c r="Z2728" i="1"/>
  <c r="Z2729" i="1"/>
  <c r="Y2727" i="1"/>
  <c r="Y2728" i="1"/>
  <c r="AB2728" i="1" s="1"/>
  <c r="Y2729" i="1"/>
  <c r="AB2729" i="1" s="1"/>
  <c r="Z2730" i="1"/>
  <c r="Y2730" i="1"/>
  <c r="Y2732" i="1"/>
  <c r="AB2732" i="1" s="1"/>
  <c r="Z2731" i="1"/>
  <c r="Y2731" i="1"/>
  <c r="Y2733" i="1"/>
  <c r="Z2732" i="1"/>
  <c r="Z2733" i="1"/>
  <c r="Z2734" i="1"/>
  <c r="Z2735" i="1"/>
  <c r="Y2734" i="1"/>
  <c r="AB2734" i="1" s="1"/>
  <c r="Y2736" i="1"/>
  <c r="AB2736" i="1" s="1"/>
  <c r="Y2735" i="1"/>
  <c r="Z2737" i="1"/>
  <c r="Z2736" i="1"/>
  <c r="Y2737" i="1"/>
  <c r="AB2737" i="1" s="1"/>
  <c r="Z2739" i="1"/>
  <c r="Y2738" i="1"/>
  <c r="Z2738" i="1"/>
  <c r="Y2740" i="1"/>
  <c r="AB2740" i="1" s="1"/>
  <c r="Y2739" i="1"/>
  <c r="Z2740" i="1"/>
  <c r="Z2741" i="1"/>
  <c r="Z2742" i="1"/>
  <c r="Y2741" i="1"/>
  <c r="AB2741" i="1" s="1"/>
  <c r="Y2743" i="1"/>
  <c r="AB2743" i="1" s="1"/>
  <c r="Y2742" i="1"/>
  <c r="AB2742" i="1" s="1"/>
  <c r="Z2743" i="1"/>
  <c r="Y2744" i="1"/>
  <c r="AB2744" i="1" s="1"/>
  <c r="Z2744" i="1"/>
  <c r="Y2745" i="1"/>
  <c r="AB2745" i="1" s="1"/>
  <c r="Z2745" i="1"/>
  <c r="Y2747" i="1"/>
  <c r="AB2747" i="1" s="1"/>
  <c r="Z2746" i="1"/>
  <c r="Z2748" i="1"/>
  <c r="Y2746" i="1"/>
  <c r="Z2747" i="1"/>
  <c r="Y2748" i="1"/>
  <c r="Z2750" i="1"/>
  <c r="Y2750" i="1"/>
  <c r="Y2749" i="1"/>
  <c r="Z2749" i="1"/>
  <c r="Y2751" i="1"/>
  <c r="AB2751" i="1" s="1"/>
  <c r="Z2751" i="1"/>
  <c r="Y2752" i="1"/>
  <c r="AB2752" i="1" s="1"/>
  <c r="Z2752" i="1"/>
  <c r="Y2754" i="1"/>
  <c r="Z2756" i="1"/>
  <c r="Z2753" i="1"/>
  <c r="Z2755" i="1"/>
  <c r="Z2754" i="1"/>
  <c r="Y2756" i="1"/>
  <c r="AB2756" i="1" s="1"/>
  <c r="Z2758" i="1"/>
  <c r="Y2755" i="1"/>
  <c r="Y2753" i="1"/>
  <c r="Z2757" i="1"/>
  <c r="Y2757" i="1"/>
  <c r="AB2757" i="1" s="1"/>
  <c r="Y2758" i="1"/>
  <c r="AB2758" i="1" s="1"/>
  <c r="Y2759" i="1"/>
  <c r="AB2759" i="1" s="1"/>
  <c r="Z2759" i="1"/>
  <c r="Z2760" i="1"/>
  <c r="Y2761" i="1"/>
  <c r="Y2760" i="1"/>
  <c r="AB2760" i="1" s="1"/>
  <c r="Y2762" i="1"/>
  <c r="Z2761" i="1"/>
  <c r="Z2764" i="1"/>
  <c r="Z2762" i="1"/>
  <c r="Y2764" i="1"/>
  <c r="Z2765" i="1"/>
  <c r="Z2763" i="1"/>
  <c r="Y2763" i="1"/>
  <c r="AB2763" i="1" s="1"/>
  <c r="Y2767" i="1"/>
  <c r="Z2767" i="1"/>
  <c r="Y2765" i="1"/>
  <c r="AB2765" i="1" s="1"/>
  <c r="Z2769" i="1"/>
  <c r="Z2770" i="1"/>
  <c r="Y2769" i="1"/>
  <c r="Z2766" i="1"/>
  <c r="Y2766" i="1"/>
  <c r="AB2766" i="1" s="1"/>
  <c r="Z2768" i="1"/>
  <c r="Y2768" i="1"/>
  <c r="AB2768" i="1" s="1"/>
  <c r="Y2770" i="1"/>
  <c r="AB2770" i="1" s="1"/>
  <c r="Y2772" i="1"/>
  <c r="AB2772" i="1" s="1"/>
  <c r="Z2771" i="1"/>
  <c r="Y2771" i="1"/>
  <c r="Z2773" i="1"/>
  <c r="Y2773" i="1"/>
  <c r="AB2773" i="1" s="1"/>
  <c r="Z2772" i="1"/>
  <c r="Z2774" i="1"/>
  <c r="Y2774" i="1"/>
  <c r="AB2774" i="1" s="1"/>
  <c r="Z2776" i="1"/>
  <c r="Y2776" i="1"/>
  <c r="Y2777" i="1"/>
  <c r="Z2775" i="1"/>
  <c r="Y2779" i="1"/>
  <c r="Z2779" i="1"/>
  <c r="Z2777" i="1"/>
  <c r="Y2775" i="1"/>
  <c r="AB2775" i="1" s="1"/>
  <c r="Y2780" i="1"/>
  <c r="AB2780" i="1" s="1"/>
  <c r="Y2778" i="1"/>
  <c r="AB2778" i="1" s="1"/>
  <c r="Z2781" i="1"/>
  <c r="Z2778" i="1"/>
  <c r="Z2780" i="1"/>
  <c r="Z2782" i="1"/>
  <c r="Y2781" i="1"/>
  <c r="AB2781" i="1" s="1"/>
  <c r="Y2782" i="1"/>
  <c r="AB2782" i="1" s="1"/>
  <c r="Z2784" i="1"/>
  <c r="Y2783" i="1"/>
  <c r="AB2783" i="1" s="1"/>
  <c r="Y2785" i="1"/>
  <c r="Y2784" i="1"/>
  <c r="Z2783" i="1"/>
  <c r="Z2785" i="1"/>
  <c r="AB2767" i="1" l="1"/>
  <c r="AB2762" i="1"/>
  <c r="AB2750" i="1"/>
  <c r="AB2725" i="1"/>
  <c r="AB2717" i="1"/>
  <c r="AB2703" i="1"/>
  <c r="AB2699" i="1"/>
  <c r="AB2681" i="1"/>
  <c r="AB2669" i="1"/>
  <c r="AB2662" i="1"/>
  <c r="AB2648" i="1"/>
  <c r="AB2646" i="1"/>
  <c r="AB2637" i="1"/>
  <c r="AB2597" i="1"/>
  <c r="AB2581" i="1"/>
  <c r="AB2576" i="1"/>
  <c r="AB2564" i="1"/>
  <c r="AB2523" i="1"/>
  <c r="AB2710" i="1"/>
  <c r="AB2754" i="1"/>
  <c r="AB2698" i="1"/>
  <c r="AB2624" i="1"/>
  <c r="AB2610" i="1"/>
  <c r="AB2602" i="1"/>
  <c r="AB2582" i="1"/>
  <c r="AB2490" i="1"/>
  <c r="AB2481" i="1"/>
  <c r="AB2477" i="1"/>
  <c r="AB2691" i="1"/>
  <c r="AB2753" i="1"/>
  <c r="AB2670" i="1"/>
  <c r="AB2784" i="1"/>
  <c r="AB2761" i="1"/>
  <c r="AB2755" i="1"/>
  <c r="AB2748" i="1"/>
  <c r="AB2733" i="1"/>
  <c r="AB2727" i="1"/>
  <c r="AB2724" i="1"/>
  <c r="AB2721" i="1"/>
  <c r="AB2714" i="1"/>
  <c r="AB2704" i="1"/>
  <c r="AB2697" i="1"/>
  <c r="AB2687" i="1"/>
  <c r="AB2677" i="1"/>
  <c r="AB2668" i="1"/>
  <c r="AB2663" i="1"/>
  <c r="AB2658" i="1"/>
  <c r="AB2652" i="1"/>
  <c r="AB2628" i="1"/>
  <c r="AB2625" i="1"/>
  <c r="AB2609" i="1"/>
  <c r="AB2496" i="1"/>
  <c r="AB2749" i="1"/>
  <c r="AB2726" i="1"/>
  <c r="AB2779" i="1"/>
  <c r="AB2785" i="1"/>
  <c r="AB2777" i="1"/>
  <c r="AB2771" i="1"/>
  <c r="AB2769" i="1"/>
  <c r="AB2739" i="1"/>
  <c r="AB2735" i="1"/>
  <c r="AB2731" i="1"/>
  <c r="AB2716" i="1"/>
  <c r="AB2711" i="1"/>
  <c r="AB2705" i="1"/>
  <c r="AB2701" i="1"/>
  <c r="AB2692" i="1"/>
  <c r="AB2665" i="1"/>
  <c r="AB2653" i="1"/>
  <c r="AB2630" i="1"/>
  <c r="AB2627" i="1"/>
  <c r="AB2607" i="1"/>
  <c r="AB2579" i="1"/>
  <c r="AB2566" i="1"/>
  <c r="AB2560" i="1"/>
  <c r="AB2544" i="1"/>
  <c r="AB2514" i="1"/>
  <c r="AB2509" i="1"/>
  <c r="AB2776" i="1"/>
  <c r="AB2764" i="1"/>
  <c r="AB2746" i="1"/>
  <c r="AB2722" i="1"/>
  <c r="AB2719" i="1"/>
  <c r="AB2690" i="1"/>
  <c r="AB2688" i="1"/>
  <c r="AB2678" i="1"/>
  <c r="AB2650" i="1"/>
  <c r="AB2647" i="1"/>
  <c r="AB2629" i="1"/>
  <c r="AB2623" i="1"/>
  <c r="AB2583" i="1"/>
  <c r="AB2555" i="1"/>
  <c r="AB2527" i="1"/>
  <c r="AB2638" i="1"/>
  <c r="AB2613" i="1"/>
  <c r="AB2458" i="1"/>
  <c r="AB2738" i="1"/>
  <c r="AB2730" i="1"/>
  <c r="AB2723" i="1"/>
  <c r="AB2694" i="1"/>
  <c r="AB2683" i="1"/>
  <c r="AB2674" i="1"/>
  <c r="AB2631" i="1"/>
  <c r="AB2626" i="1"/>
  <c r="AB2619" i="1"/>
  <c r="AB2601" i="1"/>
  <c r="AB2595" i="1"/>
  <c r="AB2562" i="1"/>
  <c r="AB2554" i="1"/>
  <c r="AB2550" i="1"/>
  <c r="AB2539" i="1"/>
  <c r="AB2529" i="1"/>
  <c r="AB2525" i="1"/>
  <c r="AB3345" i="1"/>
  <c r="AB3341" i="1"/>
  <c r="AB3309" i="1"/>
  <c r="AB3305" i="1"/>
  <c r="AB3293" i="1"/>
  <c r="AB3290" i="1"/>
  <c r="AB3273" i="1"/>
  <c r="AB3246" i="1"/>
  <c r="AB3234" i="1"/>
  <c r="AB3221" i="1"/>
  <c r="AB3204" i="1"/>
  <c r="AB3203" i="1"/>
  <c r="AB3198" i="1"/>
  <c r="AB3187" i="1"/>
  <c r="AB3178" i="1"/>
  <c r="AB3176" i="1"/>
  <c r="AB3170" i="1"/>
  <c r="AB3149" i="1"/>
  <c r="AB3148" i="1"/>
  <c r="AB3141" i="1"/>
  <c r="AB3128" i="1"/>
  <c r="AB3121" i="1"/>
  <c r="AB3105" i="1"/>
  <c r="AB3096" i="1"/>
  <c r="AB3093" i="1"/>
  <c r="AB3079" i="1"/>
  <c r="AB3076" i="1"/>
  <c r="AB3073" i="1"/>
  <c r="AB3061" i="1"/>
  <c r="AB3058" i="1"/>
  <c r="AB3048" i="1"/>
  <c r="AB3041" i="1"/>
  <c r="AB3037" i="1"/>
  <c r="AB3034" i="1"/>
  <c r="AB3031" i="1"/>
  <c r="AB3022" i="1"/>
  <c r="AB3017" i="1"/>
  <c r="AB3006" i="1"/>
  <c r="AB2998" i="1"/>
  <c r="AB2991" i="1"/>
  <c r="AB2986" i="1"/>
  <c r="AB2977" i="1"/>
  <c r="AB2974" i="1"/>
  <c r="AB2970" i="1"/>
  <c r="AB2966" i="1"/>
  <c r="AB2954" i="1"/>
  <c r="AB2950" i="1"/>
  <c r="AB2930" i="1"/>
  <c r="AB2927" i="1"/>
  <c r="AB2915" i="1"/>
  <c r="AB2897" i="1"/>
  <c r="AB2890" i="1"/>
  <c r="AB2873" i="1"/>
  <c r="AB2854" i="1"/>
  <c r="AB2851" i="1"/>
  <c r="AB2842" i="1"/>
  <c r="AB2830" i="1"/>
  <c r="AB2826" i="1"/>
  <c r="AB2816" i="1"/>
  <c r="AB2805" i="1"/>
  <c r="AB138" i="1"/>
  <c r="AB89" i="1"/>
  <c r="AB6" i="1"/>
  <c r="AB3375" i="1"/>
  <c r="AB3370" i="1"/>
  <c r="AB3339" i="1"/>
  <c r="AB3325" i="1"/>
  <c r="AB3314" i="1"/>
  <c r="AB3303" i="1"/>
  <c r="AB3280" i="1"/>
  <c r="AB3269" i="1"/>
  <c r="AB3262" i="1"/>
  <c r="AB3244" i="1"/>
  <c r="AB3243" i="1"/>
  <c r="AB3226" i="1"/>
  <c r="AB3224" i="1"/>
  <c r="AB3216" i="1"/>
  <c r="AB3213" i="1"/>
  <c r="AB3201" i="1"/>
  <c r="AB3197" i="1"/>
  <c r="AB3189" i="1"/>
  <c r="AB3184" i="1"/>
  <c r="AB3162" i="1"/>
  <c r="AB3144" i="1"/>
  <c r="AB3136" i="1"/>
  <c r="AB3124" i="1"/>
  <c r="AB3123" i="1"/>
  <c r="AB3118" i="1"/>
  <c r="AB3112" i="1"/>
  <c r="AB3081" i="1"/>
  <c r="AB3077" i="1"/>
  <c r="AB3072" i="1"/>
  <c r="AB3069" i="1"/>
  <c r="AB3065" i="1"/>
  <c r="AB3053" i="1"/>
  <c r="AB3049" i="1"/>
  <c r="AB3029" i="1"/>
  <c r="AB3021" i="1"/>
  <c r="AB3008" i="1"/>
  <c r="AB3000" i="1"/>
  <c r="AB2984" i="1"/>
  <c r="AB2980" i="1"/>
  <c r="AB2972" i="1"/>
  <c r="AB2965" i="1"/>
  <c r="AB2953" i="1"/>
  <c r="AB2946" i="1"/>
  <c r="AB2945" i="1"/>
  <c r="AB2929" i="1"/>
  <c r="AB2912" i="1"/>
  <c r="AB2905" i="1"/>
  <c r="AB2894" i="1"/>
  <c r="AB2889" i="1"/>
  <c r="AB2877" i="1"/>
  <c r="AB2872" i="1"/>
  <c r="AB2867" i="1"/>
  <c r="AB2860" i="1"/>
  <c r="AB2850" i="1"/>
  <c r="AB2843" i="1"/>
  <c r="AB2824" i="1"/>
  <c r="AB2821" i="1"/>
  <c r="AB2812" i="1"/>
  <c r="AB3394" i="1"/>
  <c r="AB184" i="1"/>
  <c r="AB181" i="1"/>
  <c r="AB175" i="1"/>
  <c r="AB169" i="1"/>
  <c r="AB161" i="1"/>
  <c r="AB156" i="1"/>
  <c r="AB145" i="1"/>
  <c r="AB133" i="1"/>
  <c r="AB129" i="1"/>
  <c r="AB121" i="1"/>
  <c r="AB109" i="1"/>
  <c r="AB73" i="1"/>
  <c r="AB68" i="1"/>
  <c r="AB66" i="1"/>
  <c r="AB36" i="1"/>
  <c r="AB18" i="1"/>
  <c r="AB3388" i="1"/>
  <c r="AB3376" i="1"/>
  <c r="AB3361" i="1"/>
  <c r="AB3342" i="1"/>
  <c r="AB3272" i="1"/>
  <c r="AB3196" i="1"/>
  <c r="AB3185" i="1"/>
  <c r="AB3168" i="1"/>
  <c r="AB3158" i="1"/>
  <c r="AB3154" i="1"/>
  <c r="AB3071" i="1"/>
  <c r="AB2874" i="1"/>
  <c r="AB2861" i="1"/>
  <c r="AB2840" i="1"/>
  <c r="AB2825" i="1"/>
  <c r="AB2813" i="1"/>
  <c r="AB262" i="1"/>
  <c r="AB252" i="1"/>
  <c r="AB240" i="1"/>
  <c r="AB232" i="1"/>
  <c r="AB212" i="1"/>
  <c r="AB201" i="1"/>
  <c r="AB188" i="1"/>
  <c r="AB185" i="1"/>
  <c r="AB179" i="1"/>
  <c r="AB176" i="1"/>
  <c r="AB172" i="1"/>
  <c r="AB160" i="1"/>
  <c r="AB148" i="1"/>
  <c r="AB132" i="1"/>
  <c r="AB124" i="1"/>
  <c r="AB120" i="1"/>
  <c r="AB117" i="1"/>
  <c r="AB112" i="1"/>
  <c r="AB108" i="1"/>
  <c r="AB97" i="1"/>
  <c r="AB93" i="1"/>
  <c r="AB88" i="1"/>
  <c r="AB85" i="1"/>
  <c r="AB80" i="1"/>
  <c r="AB72" i="1"/>
  <c r="AB63" i="1"/>
  <c r="AB60" i="1"/>
  <c r="AB49" i="1"/>
  <c r="AB41" i="1"/>
  <c r="AB37" i="1"/>
  <c r="AB25" i="1"/>
  <c r="AB9" i="1"/>
  <c r="AB3" i="1"/>
  <c r="AB3398" i="1"/>
  <c r="AB3389" i="1"/>
  <c r="AB3380" i="1"/>
  <c r="AB3377" i="1"/>
  <c r="AB3360" i="1"/>
  <c r="AB3355" i="1"/>
  <c r="AB3352" i="1"/>
  <c r="AB3343" i="1"/>
  <c r="AB3340" i="1"/>
  <c r="AB3337" i="1"/>
  <c r="AB3331" i="1"/>
  <c r="AB3306" i="1"/>
  <c r="AB3295" i="1"/>
  <c r="AB3291" i="1"/>
  <c r="AB3275" i="1"/>
  <c r="AB3267" i="1"/>
  <c r="AB3254" i="1"/>
  <c r="AB3248" i="1"/>
  <c r="AB3231" i="1"/>
  <c r="AB3227" i="1"/>
  <c r="AB3223" i="1"/>
  <c r="AB3219" i="1"/>
  <c r="AB3207" i="1"/>
  <c r="AB3200" i="1"/>
  <c r="AB3195" i="1"/>
  <c r="AB3192" i="1"/>
  <c r="AB3188" i="1"/>
  <c r="AB3179" i="1"/>
  <c r="AB3167" i="1"/>
  <c r="AB3157" i="1"/>
  <c r="AB3139" i="1"/>
  <c r="AB3108" i="1"/>
  <c r="AB3064" i="1"/>
  <c r="AB3023" i="1"/>
  <c r="AB2989" i="1"/>
  <c r="AB2987" i="1"/>
  <c r="AB2971" i="1"/>
  <c r="AB2941" i="1"/>
  <c r="AB2936" i="1"/>
  <c r="AB2928" i="1"/>
  <c r="AB2913" i="1"/>
  <c r="AB2883" i="1"/>
  <c r="AB2880" i="1"/>
  <c r="AB2844" i="1"/>
  <c r="AB2841" i="1"/>
  <c r="AB2833" i="1"/>
  <c r="AB2820" i="1"/>
  <c r="AB2814" i="1"/>
  <c r="AB2803" i="1"/>
  <c r="AB2800" i="1"/>
  <c r="AB2795" i="1"/>
  <c r="AB3402" i="1"/>
  <c r="AB268" i="1"/>
  <c r="AB263" i="1"/>
  <c r="AB260" i="1"/>
  <c r="AB239" i="1"/>
  <c r="AB227" i="1"/>
  <c r="AB211" i="1"/>
  <c r="AB189" i="1"/>
  <c r="AB180" i="1"/>
  <c r="AB177" i="1"/>
  <c r="AB167" i="1"/>
  <c r="AB165" i="1"/>
  <c r="AB155" i="1"/>
  <c r="AB146" i="1"/>
  <c r="AB115" i="1"/>
  <c r="AB107" i="1"/>
  <c r="AB67" i="1"/>
  <c r="AB64" i="1"/>
  <c r="AB48" i="1"/>
  <c r="AB33" i="1"/>
  <c r="AB16" i="1"/>
  <c r="AB3397" i="1"/>
  <c r="AB3364" i="1"/>
  <c r="AB3344" i="1"/>
  <c r="AB3329" i="1"/>
  <c r="AB3322" i="1"/>
  <c r="AB3315" i="1"/>
  <c r="AB3287" i="1"/>
  <c r="AB3276" i="1"/>
  <c r="AB3268" i="1"/>
  <c r="AB3260" i="1"/>
  <c r="AB3239" i="1"/>
  <c r="AB3186" i="1"/>
  <c r="AB3147" i="1"/>
  <c r="AB3142" i="1"/>
  <c r="AB3134" i="1"/>
  <c r="AB3116" i="1"/>
  <c r="AB3111" i="1"/>
  <c r="AB3097" i="1"/>
  <c r="AB3045" i="1"/>
  <c r="AB3028" i="1"/>
  <c r="AB3019" i="1"/>
  <c r="AB2992" i="1"/>
  <c r="AB2983" i="1"/>
  <c r="AB2968" i="1"/>
  <c r="AB2964" i="1"/>
  <c r="AB2960" i="1"/>
  <c r="AB2895" i="1"/>
  <c r="AB2871" i="1"/>
  <c r="AB2864" i="1"/>
  <c r="AB3400" i="1"/>
  <c r="AB195" i="1"/>
  <c r="AB191" i="1"/>
  <c r="AB163" i="1"/>
  <c r="AB141" i="1"/>
  <c r="AB134" i="1"/>
  <c r="AB128" i="1"/>
  <c r="AB122" i="1"/>
  <c r="AB83" i="1"/>
  <c r="AB40" i="1"/>
  <c r="AB31" i="1"/>
  <c r="AB22" i="1"/>
  <c r="AB3399" i="1"/>
  <c r="AB3379" i="1"/>
  <c r="AB3356" i="1"/>
  <c r="AB3311" i="1"/>
  <c r="AB3297" i="1"/>
  <c r="AB3292" i="1"/>
  <c r="AB3256" i="1"/>
  <c r="AB3247" i="1"/>
  <c r="AB3208" i="1"/>
  <c r="AB3163" i="1"/>
  <c r="AB3159" i="1"/>
  <c r="AB182" i="1"/>
  <c r="AB170" i="1"/>
  <c r="AB130" i="1"/>
  <c r="AB118" i="1"/>
  <c r="AB102" i="1"/>
  <c r="AB86" i="1"/>
  <c r="AB54" i="1"/>
  <c r="AB46" i="1"/>
  <c r="AB3383" i="1"/>
  <c r="AB3113" i="1"/>
  <c r="AB3080" i="1"/>
  <c r="AB3027" i="1"/>
  <c r="AB3020" i="1"/>
  <c r="AB3002" i="1"/>
  <c r="AB2975" i="1"/>
  <c r="AB2942" i="1"/>
  <c r="AB2933" i="1"/>
  <c r="AB2900" i="1"/>
  <c r="AB2887" i="1"/>
  <c r="AB2866" i="1"/>
  <c r="AB2863" i="1"/>
  <c r="AB2855" i="1"/>
  <c r="AB2847" i="1"/>
  <c r="AB2818" i="1"/>
  <c r="AB2811" i="1"/>
  <c r="AB2806" i="1"/>
  <c r="AB2798" i="1"/>
  <c r="AB2794" i="1"/>
  <c r="AB2788" i="1"/>
  <c r="AB2786" i="1"/>
  <c r="AB311" i="1"/>
  <c r="AB307" i="1"/>
  <c r="AB303" i="1"/>
  <c r="AB299" i="1"/>
  <c r="AB295" i="1"/>
  <c r="AB291" i="1"/>
  <c r="AB286" i="1"/>
  <c r="AB282" i="1"/>
  <c r="AB278" i="1"/>
  <c r="AB274" i="1"/>
  <c r="AB270" i="1"/>
  <c r="AB266" i="1"/>
  <c r="AB264" i="1"/>
  <c r="AB253" i="1"/>
  <c r="AB249" i="1"/>
  <c r="AB242" i="1"/>
  <c r="AB226" i="1"/>
  <c r="AB219" i="1"/>
  <c r="AB215" i="1"/>
  <c r="AB187" i="1"/>
  <c r="AB183" i="1"/>
  <c r="AB174" i="1"/>
  <c r="AB171" i="1"/>
  <c r="AB162" i="1"/>
  <c r="AB150" i="1"/>
  <c r="AB139" i="1"/>
  <c r="AB135" i="1"/>
  <c r="AB126" i="1"/>
  <c r="AB123" i="1"/>
  <c r="AB119" i="1"/>
  <c r="AB110" i="1"/>
  <c r="AB106" i="1"/>
  <c r="AB95" i="1"/>
  <c r="AB91" i="1"/>
  <c r="AB87" i="1"/>
  <c r="AB82" i="1"/>
  <c r="AB77" i="1"/>
  <c r="AB62" i="1"/>
  <c r="AB58" i="1"/>
  <c r="AB55" i="1"/>
  <c r="AB51" i="1"/>
  <c r="AB47" i="1"/>
  <c r="AB38" i="1"/>
  <c r="AB29" i="1"/>
  <c r="AB26" i="1"/>
  <c r="AB23" i="1"/>
  <c r="AB17" i="1"/>
  <c r="AB11" i="1"/>
  <c r="AB2" i="1"/>
  <c r="AB3401" i="1"/>
  <c r="AB3395" i="1"/>
  <c r="AB3371" i="1"/>
  <c r="AB3366" i="1"/>
  <c r="AB3362" i="1"/>
  <c r="AB3358" i="1"/>
  <c r="AB3354" i="1"/>
  <c r="AB3350" i="1"/>
  <c r="AB3336" i="1"/>
  <c r="AB3313" i="1"/>
  <c r="AB3310" i="1"/>
  <c r="AB3278" i="1"/>
  <c r="AB3266" i="1"/>
  <c r="AB3258" i="1"/>
  <c r="AB3238" i="1"/>
  <c r="AB3233" i="1"/>
  <c r="AB3229" i="1"/>
  <c r="AB3222" i="1"/>
  <c r="AB3202" i="1"/>
  <c r="AB3199" i="1"/>
  <c r="AB3181" i="1"/>
  <c r="AB3174" i="1"/>
  <c r="AB3169" i="1"/>
  <c r="AB3150" i="1"/>
  <c r="AB3143" i="1"/>
  <c r="AB3126" i="1"/>
  <c r="AB3109" i="1"/>
  <c r="AB3106" i="1"/>
  <c r="AB3095" i="1"/>
  <c r="AB3090" i="1"/>
  <c r="AB3087" i="1"/>
  <c r="AB3074" i="1"/>
  <c r="AB3067" i="1"/>
  <c r="AB3062" i="1"/>
  <c r="AB3046" i="1"/>
  <c r="AB3018" i="1"/>
  <c r="AB3012" i="1"/>
  <c r="AB3005" i="1"/>
  <c r="AB2997" i="1"/>
  <c r="AB2995" i="1"/>
  <c r="AB2990" i="1"/>
  <c r="AB2969" i="1"/>
  <c r="AB2956" i="1"/>
  <c r="AB2920" i="1"/>
  <c r="AB2914" i="1"/>
  <c r="AB2898" i="1"/>
  <c r="AB2885" i="1"/>
  <c r="AB2876" i="1"/>
  <c r="AB2870" i="1"/>
  <c r="AB2853" i="1"/>
  <c r="AB2848" i="1"/>
  <c r="AB2831" i="1"/>
  <c r="AB2823" i="1"/>
  <c r="AB2809" i="1"/>
  <c r="AB2797" i="1"/>
  <c r="AB279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EF5B30-2D94-4665-ABDC-B164F4A67E1D}" keepAlive="1" name="ModelConnection_ExternalData_1" description="Data Model" type="5" refreshedVersion="6" minRefreshableVersion="5" saveData="1">
    <dbPr connection="Data Model Connection" command="DRILLTHROUGH MAXROWS 1000 SELECT FROM [Model] WHERE (([Measures].[Average of Position-M candidates],[Table1].[genoffice].&amp;[Parish President])) RETURN [$Table1].[Race #],[$Table1].[Race],[$Table1].[position],[$Table1].[district],[$Table1].[candidate],[$Table1].[year],[$Table1].[parish],[$Table1].[party],[$Table1].[votes],[$Table1].[n_can],[$Table1].[n_can_adj],[$Table1].[n_dem],[$Table1].[n_rep],[$Table1].[n_nopty],[$Table1].[n_other],[$Table1].[level],[$Table1].[type],[$Table1].[genoffice],[$Table1].[n_can_per_opening],[$Table1].[Voting Population],[$Table1].[Urban/Rural],[$Table1].[VictoryMargin%],[$Table1].[Gender],[$Table1].[Race-F candidates],[$Table1].[Race-M candidates],[$Table1].[Race-? Candidates],[$Table1].[Gender Mix],[$Table1].[Position-F candidates],[$Table1].[Position-M candidates],[$Table1].[Position-? Candidates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AB48FAAA-6F6D-47B2-BEB1-05381747E14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C7650F7-0D3A-4273-9CFF-7E8AE71BB1D3}" name="WorksheetConnection_la-results-clean+coding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laresultscleancoding.xlsxTable11"/>
        </x15:connection>
      </ext>
    </extLst>
  </connection>
</connections>
</file>

<file path=xl/sharedStrings.xml><?xml version="1.0" encoding="utf-8"?>
<sst xmlns="http://schemas.openxmlformats.org/spreadsheetml/2006/main" count="32289" uniqueCount="5461">
  <si>
    <t>position</t>
  </si>
  <si>
    <t>district</t>
  </si>
  <si>
    <t>candidate</t>
  </si>
  <si>
    <t>year</t>
  </si>
  <si>
    <t>parish</t>
  </si>
  <si>
    <t>party</t>
  </si>
  <si>
    <t>votes</t>
  </si>
  <si>
    <t>n_can</t>
  </si>
  <si>
    <t>n_dem</t>
  </si>
  <si>
    <t>n_rep</t>
  </si>
  <si>
    <t>n_nopty</t>
  </si>
  <si>
    <t>n_other</t>
  </si>
  <si>
    <t>level</t>
  </si>
  <si>
    <t>type</t>
  </si>
  <si>
    <t>genoffice</t>
  </si>
  <si>
    <t>Alderman</t>
  </si>
  <si>
    <t>District  1, Town of Oberlin</t>
  </si>
  <si>
    <t>Carey Marcantel</t>
  </si>
  <si>
    <t>Allen</t>
  </si>
  <si>
    <t>REP</t>
  </si>
  <si>
    <t>Local</t>
  </si>
  <si>
    <t>Local Government</t>
  </si>
  <si>
    <t>Wallace Bellard, Jr.</t>
  </si>
  <si>
    <t>DEM</t>
  </si>
  <si>
    <t>District  2, Town of Oberlin</t>
  </si>
  <si>
    <t>Philip "Phil" Beard</t>
  </si>
  <si>
    <t>Robert Vest</t>
  </si>
  <si>
    <t>District  2, Town of Plain Dealing</t>
  </si>
  <si>
    <t>James "Jim" Parrish</t>
  </si>
  <si>
    <t>Bossier</t>
  </si>
  <si>
    <t>NOPTY</t>
  </si>
  <si>
    <t>Ronald "Ronnie" Griggs</t>
  </si>
  <si>
    <t>District  3, Town of Jonesville</t>
  </si>
  <si>
    <t>Detra Johnson</t>
  </si>
  <si>
    <t>Catahoula</t>
  </si>
  <si>
    <t>Josie Bullitts</t>
  </si>
  <si>
    <t>District  3, Town of Oberlin</t>
  </si>
  <si>
    <t>Linda "Whip" Boulden</t>
  </si>
  <si>
    <t>Tommy D. Germany</t>
  </si>
  <si>
    <t>District  3, Town of Plain Dealing</t>
  </si>
  <si>
    <t>Howard Haynie</t>
  </si>
  <si>
    <t>Jeffery "Jeff" Benson</t>
  </si>
  <si>
    <t>District  4, Town of Jonesville</t>
  </si>
  <si>
    <t>Catina Branch</t>
  </si>
  <si>
    <t>Curtis Shavers</t>
  </si>
  <si>
    <t>Loria Hollins</t>
  </si>
  <si>
    <t>District  4, Town of Oberlin</t>
  </si>
  <si>
    <t>Janice Simon</t>
  </si>
  <si>
    <t>Samuel Ross</t>
  </si>
  <si>
    <t>District  4, Town of Oil City</t>
  </si>
  <si>
    <t>Cynthia Poindexter Barkschat</t>
  </si>
  <si>
    <t>Caddo</t>
  </si>
  <si>
    <t>Sharon Emmons</t>
  </si>
  <si>
    <t>District  4, Town of Plain Dealing</t>
  </si>
  <si>
    <t>Cindy Anderson Dodson</t>
  </si>
  <si>
    <t>Terry Richardson</t>
  </si>
  <si>
    <t>District  5, Town of Jonesville</t>
  </si>
  <si>
    <t>"Freddie" Smith</t>
  </si>
  <si>
    <t>Tommy Branch</t>
  </si>
  <si>
    <t>District  5, Town of Oil City</t>
  </si>
  <si>
    <t>James Clifton, Sr.</t>
  </si>
  <si>
    <t>William "Ricky" Entrekin</t>
  </si>
  <si>
    <t>District 1, City of Marksville</t>
  </si>
  <si>
    <t>Frank Havard</t>
  </si>
  <si>
    <t>Avoyelles</t>
  </si>
  <si>
    <t>Linda G. Adams</t>
  </si>
  <si>
    <t>Terry Bordelon</t>
  </si>
  <si>
    <t>District 1, City of Springhill</t>
  </si>
  <si>
    <t>D. Nicole Frazier</t>
  </si>
  <si>
    <t>Webster</t>
  </si>
  <si>
    <t>T. Thomas "Lisa" Smith</t>
  </si>
  <si>
    <t>District 1, Town of Basile</t>
  </si>
  <si>
    <t>Darrell Reed</t>
  </si>
  <si>
    <t>Multi-Parish Race</t>
  </si>
  <si>
    <t>Frank Ceasar, Sr.</t>
  </si>
  <si>
    <t>District 1, Town of Benton</t>
  </si>
  <si>
    <t>Jacqueline Neal Carr</t>
  </si>
  <si>
    <t>Willie Kelly</t>
  </si>
  <si>
    <t>District 1, Town of Delcambre</t>
  </si>
  <si>
    <t>Amanda "Mandy" Thibodeaux</t>
  </si>
  <si>
    <t>Madison Saunier</t>
  </si>
  <si>
    <t>District 1, Town of Sunset</t>
  </si>
  <si>
    <t>Carroll "Hook" Willingham</t>
  </si>
  <si>
    <t>St. Landry</t>
  </si>
  <si>
    <t>Craig B. Belson, Sr.</t>
  </si>
  <si>
    <t>J. Darrell Burleigh</t>
  </si>
  <si>
    <t>District 2, City of Marksville</t>
  </si>
  <si>
    <t>Chris "T-Chris" Lachney</t>
  </si>
  <si>
    <t>Michael "Mike" Gremillion</t>
  </si>
  <si>
    <t>District 2, City of Springhill</t>
  </si>
  <si>
    <t>Dennis Smith</t>
  </si>
  <si>
    <t>Soloman "Pete" Porter, Jr.</t>
  </si>
  <si>
    <t>District 2, Town of Delcambre</t>
  </si>
  <si>
    <t>Donald Shelvin, Jr.</t>
  </si>
  <si>
    <t>Vermilion</t>
  </si>
  <si>
    <t>Sarah A. Trahan</t>
  </si>
  <si>
    <t>District 2, Town of Gramercy</t>
  </si>
  <si>
    <t>Jody M. Bourgeois</t>
  </si>
  <si>
    <t>St. James</t>
  </si>
  <si>
    <t>Shelly M. Warren</t>
  </si>
  <si>
    <t>District 2, Town of Sunset</t>
  </si>
  <si>
    <t>Cheryl Monroe</t>
  </si>
  <si>
    <t>Melissa Primeaux</t>
  </si>
  <si>
    <t>Robert L. "R. L." Carmouche</t>
  </si>
  <si>
    <t>District 3, City of Marksville</t>
  </si>
  <si>
    <t>Elliot "Pete 3 Pete" Jordan, Jr.</t>
  </si>
  <si>
    <t>Mary E. Sampson</t>
  </si>
  <si>
    <t>District 3, Town of Mamou</t>
  </si>
  <si>
    <t>Charles Reed</t>
  </si>
  <si>
    <t>Evangeline</t>
  </si>
  <si>
    <t>Derryl "T-Glyn" Brunet</t>
  </si>
  <si>
    <t>Jodie Gautreaux</t>
  </si>
  <si>
    <t>Ted Lavergne</t>
  </si>
  <si>
    <t>District 3, Town of Newellton</t>
  </si>
  <si>
    <t>Billy Mitchell</t>
  </si>
  <si>
    <t>Tensas</t>
  </si>
  <si>
    <t>Richard Dunmore</t>
  </si>
  <si>
    <t>District 3, Town of Sunset</t>
  </si>
  <si>
    <t>Gary Bonvillain</t>
  </si>
  <si>
    <t>Jarrod Shaw</t>
  </si>
  <si>
    <t>District 4, City of Marksville</t>
  </si>
  <si>
    <t>Edward C. Conway</t>
  </si>
  <si>
    <t>Joyce P. Prier</t>
  </si>
  <si>
    <t>District 4, City of Springhill</t>
  </si>
  <si>
    <t>Adam Harris</t>
  </si>
  <si>
    <t>Gary Montgomery</t>
  </si>
  <si>
    <t>Martha Edens</t>
  </si>
  <si>
    <t>OTHER</t>
  </si>
  <si>
    <t>District 4, Town of Newellton</t>
  </si>
  <si>
    <t>Alex Watson</t>
  </si>
  <si>
    <t>Mattie Sampson</t>
  </si>
  <si>
    <t>District 4, Town of Simmesport</t>
  </si>
  <si>
    <t>Marsha Strong</t>
  </si>
  <si>
    <t>Sherman Bell</t>
  </si>
  <si>
    <t>District 5, City of Marksville</t>
  </si>
  <si>
    <t>Clyde Danny Benson</t>
  </si>
  <si>
    <t>Richard W. Tassin</t>
  </si>
  <si>
    <t>District 5, Town of Benton</t>
  </si>
  <si>
    <t>"Tommy" Hill</t>
  </si>
  <si>
    <t>Wayne Cathcart</t>
  </si>
  <si>
    <t>District 5, Town of Newellton</t>
  </si>
  <si>
    <t>"Lavonne" Garner</t>
  </si>
  <si>
    <t>Jeraldine London</t>
  </si>
  <si>
    <t>District A, City of Breaux Bridge</t>
  </si>
  <si>
    <t>Brenda Castille Hobbs</t>
  </si>
  <si>
    <t>St. Martin</t>
  </si>
  <si>
    <t>Gereline "Geri" Frederick</t>
  </si>
  <si>
    <t>District A, City of Opelousas</t>
  </si>
  <si>
    <t>Betty Hanchett</t>
  </si>
  <si>
    <t>Julius Alsandor</t>
  </si>
  <si>
    <t>Lashae Sonnier</t>
  </si>
  <si>
    <t>District A, Town of Delhi</t>
  </si>
  <si>
    <t>Danniel Dixon</t>
  </si>
  <si>
    <t>Richland</t>
  </si>
  <si>
    <t>Larry W. Rancher</t>
  </si>
  <si>
    <t>District A, Town of Farmerville</t>
  </si>
  <si>
    <t>Robert Allen</t>
  </si>
  <si>
    <t>Union</t>
  </si>
  <si>
    <t>Wayne "Pone" Jones</t>
  </si>
  <si>
    <t>District A, Town of Jonesboro</t>
  </si>
  <si>
    <t>"Randy" Layfield</t>
  </si>
  <si>
    <t>Jackson</t>
  </si>
  <si>
    <t>Craig W. Williams</t>
  </si>
  <si>
    <t>Heather Graham</t>
  </si>
  <si>
    <t>District B, City of Breaux Bridge</t>
  </si>
  <si>
    <t>Howard "Doc" Alexander</t>
  </si>
  <si>
    <t>Michael J. "T-Mike" Breaux</t>
  </si>
  <si>
    <t>District B, City of Opelousas</t>
  </si>
  <si>
    <t>J. "Tyrone" Glover</t>
  </si>
  <si>
    <t>Louis Butler, Jr.</t>
  </si>
  <si>
    <t>District B, Town of Delhi</t>
  </si>
  <si>
    <t>Bobby Benson</t>
  </si>
  <si>
    <t>Larry Houston</t>
  </si>
  <si>
    <t>District B, Town of Farmerville</t>
  </si>
  <si>
    <t>Arthur C. "Boots" Hackney</t>
  </si>
  <si>
    <t>Johnnie "Jackie" Ellison</t>
  </si>
  <si>
    <t>Kenneth Dixon</t>
  </si>
  <si>
    <t>Lavelle Maine</t>
  </si>
  <si>
    <t>Thomas E. Nation</t>
  </si>
  <si>
    <t>District B, Town of Jonesboro</t>
  </si>
  <si>
    <t>Douglas Cary</t>
  </si>
  <si>
    <t>Robbie Siadek</t>
  </si>
  <si>
    <t>Stacy Byrd Strickland</t>
  </si>
  <si>
    <t>District C, City of Ville Platte</t>
  </si>
  <si>
    <t>"Mike" Perron</t>
  </si>
  <si>
    <t>Anna L. Frank</t>
  </si>
  <si>
    <t>District C, Town of Farmerville</t>
  </si>
  <si>
    <t>Caroline Gatson</t>
  </si>
  <si>
    <t>Sharon I. Dixson</t>
  </si>
  <si>
    <t>District C, Town of Jonesboro</t>
  </si>
  <si>
    <t>Aaron "Pete" Stringer</t>
  </si>
  <si>
    <t>Charla Mason-Melton</t>
  </si>
  <si>
    <t>District C, Town of St. Joseph</t>
  </si>
  <si>
    <t>Jerry Newman</t>
  </si>
  <si>
    <t>Terry Britton</t>
  </si>
  <si>
    <t>District D, City of Opelousas</t>
  </si>
  <si>
    <t>Rachel T. Babineaux</t>
  </si>
  <si>
    <t>Sherell Roberts</t>
  </si>
  <si>
    <t>District D, City of Ville Platte</t>
  </si>
  <si>
    <t>Freddie "Rev" Jack</t>
  </si>
  <si>
    <t>Lionel "Coach" Anderson</t>
  </si>
  <si>
    <t>District D, Town of Delhi</t>
  </si>
  <si>
    <t>Lennon "Butch" Whitney</t>
  </si>
  <si>
    <t>Marvin Hamilton</t>
  </si>
  <si>
    <t>District D, Town of Farmerville</t>
  </si>
  <si>
    <t>Charles "Charlie" Young</t>
  </si>
  <si>
    <t>Gerome Nation</t>
  </si>
  <si>
    <t>Ricky Johnikin</t>
  </si>
  <si>
    <t>District D, Town of Jonesboro</t>
  </si>
  <si>
    <t>"John" Williams</t>
  </si>
  <si>
    <t>Devin Flowers</t>
  </si>
  <si>
    <t>John "Toe" Bradley</t>
  </si>
  <si>
    <t>District E, City of Opelousas</t>
  </si>
  <si>
    <t>Jacqueline Angelle Martin</t>
  </si>
  <si>
    <t>Johnny "JT" Tolbert</t>
  </si>
  <si>
    <t>Melvin "Mitch" Richard</t>
  </si>
  <si>
    <t>Paul Gennuso</t>
  </si>
  <si>
    <t>Paul J. Scott</t>
  </si>
  <si>
    <t>District E, City of Ville Platte</t>
  </si>
  <si>
    <t>Donald Sam</t>
  </si>
  <si>
    <t>Earl Edward</t>
  </si>
  <si>
    <t>Jerry Bottley</t>
  </si>
  <si>
    <t>District E, Town of Delhi</t>
  </si>
  <si>
    <t>Caroline Christman</t>
  </si>
  <si>
    <t>W. B. "Dub" Sumner</t>
  </si>
  <si>
    <t>District F, City of Ville Platte</t>
  </si>
  <si>
    <t>Bryant Riggs</t>
  </si>
  <si>
    <t>Nathaniel "Nat" Thomas</t>
  </si>
  <si>
    <t>Shounda Smith Jack</t>
  </si>
  <si>
    <t>Division A, Village of Rosedale</t>
  </si>
  <si>
    <t>Carroll Devillier</t>
  </si>
  <si>
    <t>Iberville</t>
  </si>
  <si>
    <t>Tricia Major Hurdle</t>
  </si>
  <si>
    <t>Division C, Village of Rosedale</t>
  </si>
  <si>
    <t>Dana N. Alexander</t>
  </si>
  <si>
    <t>Madonna Hutchinson</t>
  </si>
  <si>
    <t>Seat A, Town of Ball</t>
  </si>
  <si>
    <t>"Gail" Wilking</t>
  </si>
  <si>
    <t>Rapides</t>
  </si>
  <si>
    <t>Christine "Chris" Covington</t>
  </si>
  <si>
    <t>Seat B, Town of Ball</t>
  </si>
  <si>
    <t>"Joey" Short</t>
  </si>
  <si>
    <t>Curtis "Buster" Robertson</t>
  </si>
  <si>
    <t>Suzanne Duncan-Furby</t>
  </si>
  <si>
    <t>Seat C, Town of Ball</t>
  </si>
  <si>
    <t>Gene Decker</t>
  </si>
  <si>
    <t>Kimberly Lambright</t>
  </si>
  <si>
    <t>Willie Bishop</t>
  </si>
  <si>
    <t>Seat D, Town of Ball</t>
  </si>
  <si>
    <t>Fay Giddings</t>
  </si>
  <si>
    <t>Kimberley Krischke</t>
  </si>
  <si>
    <t>Terry B. Rutherford</t>
  </si>
  <si>
    <t>Seat E, Town of Ball</t>
  </si>
  <si>
    <t>"Genny" Poteet</t>
  </si>
  <si>
    <t>John Cearley, Sr.</t>
  </si>
  <si>
    <t>Town of Erath</t>
  </si>
  <si>
    <t>Michael "Mike" Richard</t>
  </si>
  <si>
    <t>Taylor Mencacci</t>
  </si>
  <si>
    <t>Town of Port Barre</t>
  </si>
  <si>
    <t>Nelson Barron</t>
  </si>
  <si>
    <t>Sammy Wayne Hardy II</t>
  </si>
  <si>
    <t>Village of Clarence</t>
  </si>
  <si>
    <t>Carolyn Sawyer</t>
  </si>
  <si>
    <t>Natchitoches</t>
  </si>
  <si>
    <t>Irma Lee Anthony</t>
  </si>
  <si>
    <t>Village of Dodson</t>
  </si>
  <si>
    <t>Candace Coonce</t>
  </si>
  <si>
    <t>Winn</t>
  </si>
  <si>
    <t>Danny Browning</t>
  </si>
  <si>
    <t>Sandra L. Holden</t>
  </si>
  <si>
    <t>Village of Dry Prong</t>
  </si>
  <si>
    <t>"Lisa" Holton</t>
  </si>
  <si>
    <t>Grant</t>
  </si>
  <si>
    <t>Billy R. Chandler, Sr.</t>
  </si>
  <si>
    <t>Ward  1, City of Rayne</t>
  </si>
  <si>
    <t>"Jim" Salter</t>
  </si>
  <si>
    <t>Acadia</t>
  </si>
  <si>
    <t>Anna "Ann" Domingue-Washington</t>
  </si>
  <si>
    <t>Curtrese Minix</t>
  </si>
  <si>
    <t>Romel Charles</t>
  </si>
  <si>
    <t>Ward  1, Town of Church Point</t>
  </si>
  <si>
    <t>Adrian "A D" Duplechain</t>
  </si>
  <si>
    <t>Debra Guidry Thomas</t>
  </si>
  <si>
    <t>Gene Malbrough</t>
  </si>
  <si>
    <t>Ward  1, Town of Vivian</t>
  </si>
  <si>
    <t>"Mandi" Gildon Burton</t>
  </si>
  <si>
    <t>Glenn Miles</t>
  </si>
  <si>
    <t>Ward  2, City of Rayne</t>
  </si>
  <si>
    <t>Aleke V. Kanonu, Jr.</t>
  </si>
  <si>
    <t>Kenneth Guidry</t>
  </si>
  <si>
    <t>Larry J. Menard</t>
  </si>
  <si>
    <t>Ward  2, Town of Vivian</t>
  </si>
  <si>
    <t>Denise Powell Alexander</t>
  </si>
  <si>
    <t>Robert L. Furlong</t>
  </si>
  <si>
    <t>Ward  3, City of Rayne</t>
  </si>
  <si>
    <t>Calise Michael Doucet</t>
  </si>
  <si>
    <t>Daniel "Big D" Venable</t>
  </si>
  <si>
    <t>Ward  3, Division B, City of Crowley</t>
  </si>
  <si>
    <t>Ezora J. Proctor</t>
  </si>
  <si>
    <t>Walter Andrus</t>
  </si>
  <si>
    <t>Ward  3, Town of Church Point</t>
  </si>
  <si>
    <t>Diane Fonte</t>
  </si>
  <si>
    <t>Gary J. Duplechin</t>
  </si>
  <si>
    <t>Ward  3, Town of Vivian</t>
  </si>
  <si>
    <t>Gary Teer</t>
  </si>
  <si>
    <t>Judy Wilson</t>
  </si>
  <si>
    <t>Monique Brown</t>
  </si>
  <si>
    <t>Ward  4, City of Rayne</t>
  </si>
  <si>
    <t>Elaine "Mama Wolf" Sias</t>
  </si>
  <si>
    <t>Gerald Foreman</t>
  </si>
  <si>
    <t>James "Jimmy" Fontenot</t>
  </si>
  <si>
    <t>Ward  4, Division B, City of Crowley</t>
  </si>
  <si>
    <t>"Mike" Ritchie</t>
  </si>
  <si>
    <t>"Tim" Monceaux</t>
  </si>
  <si>
    <t>John "Larry" DuBose</t>
  </si>
  <si>
    <t>Ward  4, Town of Church Point</t>
  </si>
  <si>
    <t>"Cathy Barousse" Perkins</t>
  </si>
  <si>
    <t>"Chris" LeBas</t>
  </si>
  <si>
    <t>Robert Dale Wimberley</t>
  </si>
  <si>
    <t>Ward  4, Town of Vivian</t>
  </si>
  <si>
    <t>Amanda Florence</t>
  </si>
  <si>
    <t>David Cole</t>
  </si>
  <si>
    <t>Raymond Earl Williams</t>
  </si>
  <si>
    <t>Ward  5, Town of Church Point</t>
  </si>
  <si>
    <t>Donald LeJeune</t>
  </si>
  <si>
    <t>Errol "Slu" Comeaux</t>
  </si>
  <si>
    <t>Ward 1, City of Eunice</t>
  </si>
  <si>
    <t>Jason Bertrand</t>
  </si>
  <si>
    <t>Jeremy Ortego</t>
  </si>
  <si>
    <t>Marshall A. Thibodeaux</t>
  </si>
  <si>
    <t>Ward 1, City of Ruston</t>
  </si>
  <si>
    <t>"Fred" Blake</t>
  </si>
  <si>
    <t>Lincoln</t>
  </si>
  <si>
    <t>Carolyn B. Elmore-Cage</t>
  </si>
  <si>
    <t>Glenda Howard</t>
  </si>
  <si>
    <t>Ward 2, City of Ruston</t>
  </si>
  <si>
    <t>Angela Mayfield</t>
  </si>
  <si>
    <t>Rosalind Jones</t>
  </si>
  <si>
    <t>Sharonda Cage Hatter</t>
  </si>
  <si>
    <t>Ward 3, City of Eunice</t>
  </si>
  <si>
    <t>James "Jr." Bergeron</t>
  </si>
  <si>
    <t>Marion "Nootsie" Sattler</t>
  </si>
  <si>
    <t>Ward 4, City of Ruston</t>
  </si>
  <si>
    <t>"Judi" Null</t>
  </si>
  <si>
    <t>Jim Pearce</t>
  </si>
  <si>
    <t>Ward 5, City of Ruston</t>
  </si>
  <si>
    <t>Bruce Siegmund</t>
  </si>
  <si>
    <t>Marie S. Riggs</t>
  </si>
  <si>
    <t>Maurice White</t>
  </si>
  <si>
    <t>Alderman at Large</t>
  </si>
  <si>
    <t>City of Eunice</t>
  </si>
  <si>
    <t>Chawana V. Fontenot</t>
  </si>
  <si>
    <t>I. Jackson "Jack" Burson, Jr.</t>
  </si>
  <si>
    <t>City of Opelousas</t>
  </si>
  <si>
    <t>Joe Charles</t>
  </si>
  <si>
    <t>John "Kerstan" Major</t>
  </si>
  <si>
    <t>John A. Lamke</t>
  </si>
  <si>
    <t>Marvin Tyrone Richard</t>
  </si>
  <si>
    <t>Reginald Q. Thompson</t>
  </si>
  <si>
    <t>City of Rayne</t>
  </si>
  <si>
    <t>Brian Seth Mouton</t>
  </si>
  <si>
    <t>Lendell "Pete" Babineaux</t>
  </si>
  <si>
    <t>Maurice Menard</t>
  </si>
  <si>
    <t>Seat One, Town of Lutcher</t>
  </si>
  <si>
    <t>Darlene Francois Riley</t>
  </si>
  <si>
    <t>Theresa "Tee" Williams</t>
  </si>
  <si>
    <t>Town of Jonesboro</t>
  </si>
  <si>
    <t>Janet Martin</t>
  </si>
  <si>
    <t>Johnny Runyon</t>
  </si>
  <si>
    <t>Nia Evans</t>
  </si>
  <si>
    <t>Teresa Moore</t>
  </si>
  <si>
    <t>Town of Oberlin</t>
  </si>
  <si>
    <t>Troy J. Meaux</t>
  </si>
  <si>
    <t>Wayne Smith</t>
  </si>
  <si>
    <t>Town of Sunset</t>
  </si>
  <si>
    <t>Bernice Richard Smith</t>
  </si>
  <si>
    <t>Cecil LaVergne</t>
  </si>
  <si>
    <t>Town of Vivian</t>
  </si>
  <si>
    <t>Angela Brock Channell</t>
  </si>
  <si>
    <t>Belton E. Moore</t>
  </si>
  <si>
    <t>Aldermen</t>
  </si>
  <si>
    <t>District 1, Town of Plain Dealing (2 to be elected)</t>
  </si>
  <si>
    <t>"Kim" Holt Allums</t>
  </si>
  <si>
    <t>Charlotte Giles Hamiter</t>
  </si>
  <si>
    <t>Robert D. Hamiter</t>
  </si>
  <si>
    <t>Shanthia "Shanita" Gay</t>
  </si>
  <si>
    <t>District 2, Town of Basile (3 to be elected)</t>
  </si>
  <si>
    <t>Bron Dubroc</t>
  </si>
  <si>
    <t>Carmen Ardoin Langley</t>
  </si>
  <si>
    <t>Hunter D. Ortego</t>
  </si>
  <si>
    <t>John "J. J." Jenkins</t>
  </si>
  <si>
    <t>Rodney J. Bellon</t>
  </si>
  <si>
    <t>Election Section 2, Town of St. Francisville (4 to be elected)</t>
  </si>
  <si>
    <t>Abby Temple Cochran</t>
  </si>
  <si>
    <t>West Feliciana</t>
  </si>
  <si>
    <t>Damon Dawson</t>
  </si>
  <si>
    <t>James C. "Jim" Davis</t>
  </si>
  <si>
    <t>Joseph "Bryan" Kelley</t>
  </si>
  <si>
    <t>Karen St. Cyr</t>
  </si>
  <si>
    <t>Lea Reid Williams</t>
  </si>
  <si>
    <t>Owen Kemp</t>
  </si>
  <si>
    <t>Rucker Leake</t>
  </si>
  <si>
    <t>Susanne "Susie" Tully</t>
  </si>
  <si>
    <t>Town of Abita Springs (5 to be elected)</t>
  </si>
  <si>
    <t>Daniel J. Curtis</t>
  </si>
  <si>
    <t>St. Tammany</t>
  </si>
  <si>
    <t>Gina Kilpatrick Harper</t>
  </si>
  <si>
    <t>Leslie Blitch Welliver</t>
  </si>
  <si>
    <t>Patrick J. Berrigan, Jr.</t>
  </si>
  <si>
    <t>Ryan Murphy</t>
  </si>
  <si>
    <t>W. E. "Pat" Patterson III</t>
  </si>
  <si>
    <t>Town of Arnaudville (5 to be elected)</t>
  </si>
  <si>
    <t>Albert Joseph Guilliot</t>
  </si>
  <si>
    <t>Annette K. Guidry</t>
  </si>
  <si>
    <t>Blake Couvillion</t>
  </si>
  <si>
    <t>Jamie U. Huval</t>
  </si>
  <si>
    <t>Judith D. Romero</t>
  </si>
  <si>
    <t>Louis E. Stelly, Jr.</t>
  </si>
  <si>
    <t>Suzanne H. Stelly</t>
  </si>
  <si>
    <t>Todd Meche</t>
  </si>
  <si>
    <t>Town of Baldwin (5 to be elected)</t>
  </si>
  <si>
    <t>Clarence A. Vappie</t>
  </si>
  <si>
    <t>St. Mary</t>
  </si>
  <si>
    <t>Donald R. Grimm</t>
  </si>
  <si>
    <t>F. "Thor" Frederick</t>
  </si>
  <si>
    <t>H. Gene St. Germain</t>
  </si>
  <si>
    <t>Herbert "H.B." Bell</t>
  </si>
  <si>
    <t>Margaret "Faye" Coleman</t>
  </si>
  <si>
    <t>Robert Robicheaux, Jr.</t>
  </si>
  <si>
    <t>Town of Blanchard (5 to be elected)</t>
  </si>
  <si>
    <t>"Jeff" Guin</t>
  </si>
  <si>
    <t>"Jimmy" Whittington</t>
  </si>
  <si>
    <t>Allison A. Jones</t>
  </si>
  <si>
    <t>John Fuller</t>
  </si>
  <si>
    <t>Nathan A. Ashby</t>
  </si>
  <si>
    <t>Patsy A. Lee</t>
  </si>
  <si>
    <t>Steve Umling</t>
  </si>
  <si>
    <t>Town of Boyce (5 to be elected)</t>
  </si>
  <si>
    <t>Bryan Phillips</t>
  </si>
  <si>
    <t>Cathy Fisher</t>
  </si>
  <si>
    <t>Donald Welch</t>
  </si>
  <si>
    <t>Kelvin McCoy</t>
  </si>
  <si>
    <t>Lawson C. Keppinger</t>
  </si>
  <si>
    <t>Leonard Ray Lacour</t>
  </si>
  <si>
    <t>Lucretia "Bonnie" McCoy</t>
  </si>
  <si>
    <t>Peggy Brew</t>
  </si>
  <si>
    <t>Vivian Brossett</t>
  </si>
  <si>
    <t>Town of Clarks (5 to be elected)</t>
  </si>
  <si>
    <t>"Krissy" Jolly</t>
  </si>
  <si>
    <t>Caldwell</t>
  </si>
  <si>
    <t>Eric Benson</t>
  </si>
  <si>
    <t>Jason Morris</t>
  </si>
  <si>
    <t>Margie Fisher</t>
  </si>
  <si>
    <t>Patsy Fisher</t>
  </si>
  <si>
    <t>Shawn Guinn</t>
  </si>
  <si>
    <t>Town of Clinton (5 to be elected)</t>
  </si>
  <si>
    <t>"Johnny" Beauchamp</t>
  </si>
  <si>
    <t>East Feliciana</t>
  </si>
  <si>
    <t>"Reece" Williams</t>
  </si>
  <si>
    <t>Darren Matthews</t>
  </si>
  <si>
    <t>George Kilbourne</t>
  </si>
  <si>
    <t>Janet C. Matthews</t>
  </si>
  <si>
    <t>Kim Young</t>
  </si>
  <si>
    <t>Lisa Davis Washington</t>
  </si>
  <si>
    <t>Mark Kemp</t>
  </si>
  <si>
    <t>Mary Bunch Dunaway</t>
  </si>
  <si>
    <t>Town of Cotton Valley (5 to be elected)</t>
  </si>
  <si>
    <t>"Don" Shirley</t>
  </si>
  <si>
    <t>C.C. "Cat" Cox</t>
  </si>
  <si>
    <t>Charlene Lewis</t>
  </si>
  <si>
    <t>Cheryl Dyer</t>
  </si>
  <si>
    <t>Evelyn Parish</t>
  </si>
  <si>
    <t>James Davidson, Sr.</t>
  </si>
  <si>
    <t>Naomi Houston</t>
  </si>
  <si>
    <t>Thomas Smith</t>
  </si>
  <si>
    <t>Toby Sinclair</t>
  </si>
  <si>
    <t>Town of Cullen (5 to be elected)</t>
  </si>
  <si>
    <t>Barbara Green</t>
  </si>
  <si>
    <t>Carolyn Sullivan</t>
  </si>
  <si>
    <t>Doris L. White</t>
  </si>
  <si>
    <t>Fannie Rankin</t>
  </si>
  <si>
    <t>Floydean White</t>
  </si>
  <si>
    <t>Ray Mills</t>
  </si>
  <si>
    <t>Town of Duson (5 to be elected)</t>
  </si>
  <si>
    <t>"Steve" Hanks</t>
  </si>
  <si>
    <t>Carolyn "Pepe" Richard</t>
  </si>
  <si>
    <t>Carroll Pepper</t>
  </si>
  <si>
    <t>Coby Duhon</t>
  </si>
  <si>
    <t>Daniel "Danny" Forestier</t>
  </si>
  <si>
    <t>Eugene "Gene" Cahanin</t>
  </si>
  <si>
    <t>Gloria Breaux Sanchez</t>
  </si>
  <si>
    <t>Jimmy Champagne</t>
  </si>
  <si>
    <t>Laurie Leon</t>
  </si>
  <si>
    <t>Marquita Robertson Henry</t>
  </si>
  <si>
    <t>Sandra Lagneaux</t>
  </si>
  <si>
    <t>Steven Breaux</t>
  </si>
  <si>
    <t>Wade Robin</t>
  </si>
  <si>
    <t>Town of Elizabeth (5 to be elected)</t>
  </si>
  <si>
    <t>Charles Saunders</t>
  </si>
  <si>
    <t>David "Dave" Smith</t>
  </si>
  <si>
    <t>Emily Sangid</t>
  </si>
  <si>
    <t>Jolene Chamberlain</t>
  </si>
  <si>
    <t>Lydia B. Kingan</t>
  </si>
  <si>
    <t>Mandy Green</t>
  </si>
  <si>
    <t>Michael "Mickey" Hussong</t>
  </si>
  <si>
    <t>Rodney Gill</t>
  </si>
  <si>
    <t>Shirley Smith</t>
  </si>
  <si>
    <t>Wayne A. Earl</t>
  </si>
  <si>
    <t>Town of Erath (5 to be elected)</t>
  </si>
  <si>
    <t>"Chris" Hebert</t>
  </si>
  <si>
    <t>"Timmy" Landry</t>
  </si>
  <si>
    <t>"Tony" Richard</t>
  </si>
  <si>
    <t>Clarence Fusilier</t>
  </si>
  <si>
    <t>Donald Menard</t>
  </si>
  <si>
    <t>Guy Nerren</t>
  </si>
  <si>
    <t>Robert "T-Bob" Domingues</t>
  </si>
  <si>
    <t>Robert B. Vincent</t>
  </si>
  <si>
    <t>Town of Franklinton (5 to be elected)</t>
  </si>
  <si>
    <t>"Patrice" Crain</t>
  </si>
  <si>
    <t>Washington</t>
  </si>
  <si>
    <t>"TJ" Butler, Jr.</t>
  </si>
  <si>
    <t>"Wayne" Bryant</t>
  </si>
  <si>
    <t>Cole Ladner</t>
  </si>
  <si>
    <t>Darwin Sharp</t>
  </si>
  <si>
    <t>Douglas E. "Doug" Brown</t>
  </si>
  <si>
    <t>Florence R. Manning</t>
  </si>
  <si>
    <t>Frankie L. Crosby, Sr.</t>
  </si>
  <si>
    <t>Heath Spears</t>
  </si>
  <si>
    <t>John L. Daniel</t>
  </si>
  <si>
    <t>Town of Glenmora (5 to be elected)</t>
  </si>
  <si>
    <t>Clifford Doyle</t>
  </si>
  <si>
    <t>Clyde "Red" Myers</t>
  </si>
  <si>
    <t>Darla Billings</t>
  </si>
  <si>
    <t>Glynn Dixon</t>
  </si>
  <si>
    <t>Joseph "Coach" Rivers</t>
  </si>
  <si>
    <t>Thelma Walters</t>
  </si>
  <si>
    <t>Willie E. Moore</t>
  </si>
  <si>
    <t>Town of Grand Coteau (5 to be elected)</t>
  </si>
  <si>
    <t>Brandon Miller</t>
  </si>
  <si>
    <t>Cecilia Faye Lewis</t>
  </si>
  <si>
    <t>Christopher Granger</t>
  </si>
  <si>
    <t>Damian Matt</t>
  </si>
  <si>
    <t>Danielle Belson</t>
  </si>
  <si>
    <t>Derrick Guidry</t>
  </si>
  <si>
    <t>Janice B. Fox</t>
  </si>
  <si>
    <t>Jessica Ann Marcel</t>
  </si>
  <si>
    <t>Joseph Mack Eaglin</t>
  </si>
  <si>
    <t>Town of Haughton (5 to be elected)</t>
  </si>
  <si>
    <t>"Charlene" Smith</t>
  </si>
  <si>
    <t>"Doug" Adams</t>
  </si>
  <si>
    <t>Deborah Killion</t>
  </si>
  <si>
    <t>Doris J. Grappe</t>
  </si>
  <si>
    <t>Elbert Winfield</t>
  </si>
  <si>
    <t>Jo Anne Harnage Keith</t>
  </si>
  <si>
    <t>Jonathan Phillips</t>
  </si>
  <si>
    <t>K.W. "Kim" Gaspard</t>
  </si>
  <si>
    <t>Martha McGee</t>
  </si>
  <si>
    <t>Melba Baker</t>
  </si>
  <si>
    <t>Phillip Smith</t>
  </si>
  <si>
    <t>Town of Iota (5 to be elected)</t>
  </si>
  <si>
    <t>Brenda H. Prather</t>
  </si>
  <si>
    <t>Cody Leckelt</t>
  </si>
  <si>
    <t>James "Quillan" Bertrand</t>
  </si>
  <si>
    <t>Morris "Dukey" Ledet</t>
  </si>
  <si>
    <t>Raleigh J. Miller</t>
  </si>
  <si>
    <t>Troy Lantz</t>
  </si>
  <si>
    <t>Warren Pousson</t>
  </si>
  <si>
    <t>Town of Lake Providence (5 to be elected)</t>
  </si>
  <si>
    <t>"Donnie" Meadows</t>
  </si>
  <si>
    <t>East Carroll</t>
  </si>
  <si>
    <t>Barbara A. McDaniel</t>
  </si>
  <si>
    <t>Brian Blockwood</t>
  </si>
  <si>
    <t>Darrell L. Baker</t>
  </si>
  <si>
    <t>Derrick J. Nunley</t>
  </si>
  <si>
    <t>Derrius Morris</t>
  </si>
  <si>
    <t>John Frantom</t>
  </si>
  <si>
    <t>Karl Magee</t>
  </si>
  <si>
    <t>Margaret Wilson</t>
  </si>
  <si>
    <t>Nemia "Nate" Madere</t>
  </si>
  <si>
    <t>Patricia Johnson</t>
  </si>
  <si>
    <t>Patrick "Stubbs" Fearence</t>
  </si>
  <si>
    <t>Ray Frazier</t>
  </si>
  <si>
    <t>Tony Newton</t>
  </si>
  <si>
    <t>Town of Lecompte (5 to be elected)</t>
  </si>
  <si>
    <t>Lavern Clark</t>
  </si>
  <si>
    <t>Lonnell Clark</t>
  </si>
  <si>
    <t>Melford Jones</t>
  </si>
  <si>
    <t>Patrick Baker</t>
  </si>
  <si>
    <t>Tamara "Tami" Williams</t>
  </si>
  <si>
    <t>Virginia Bailey</t>
  </si>
  <si>
    <t>Town of Mangham (5 to be elected)</t>
  </si>
  <si>
    <t>"Danny" Hendrix</t>
  </si>
  <si>
    <t>"Trey" Johnson</t>
  </si>
  <si>
    <t>Anthony Killian</t>
  </si>
  <si>
    <t>Dennis Wollerson</t>
  </si>
  <si>
    <t>Leslie Mizell</t>
  </si>
  <si>
    <t>Perry Ellington</t>
  </si>
  <si>
    <t>Zona McKay</t>
  </si>
  <si>
    <t>Town of Mansura (5 to be elected)</t>
  </si>
  <si>
    <t>Allison L. Ferguson</t>
  </si>
  <si>
    <t>De'Las F. Huddleston</t>
  </si>
  <si>
    <t>Gaon Escude</t>
  </si>
  <si>
    <t>Glenn Paul McKinley</t>
  </si>
  <si>
    <t>Judy Augustine Bazert</t>
  </si>
  <si>
    <t>Judy M. James</t>
  </si>
  <si>
    <t>Lucille B. Hayes</t>
  </si>
  <si>
    <t>Richard Ducote</t>
  </si>
  <si>
    <t>Rodney L. Barnett</t>
  </si>
  <si>
    <t>Town of Maringouin (5 to be elected)</t>
  </si>
  <si>
    <t>Brian Wesley Robinson</t>
  </si>
  <si>
    <t>Clarence "D - Dot" Wiley</t>
  </si>
  <si>
    <t>Garrick "Gary" Scott</t>
  </si>
  <si>
    <t>John E. Carriere</t>
  </si>
  <si>
    <t>Kirkland "Kirk" Anderson</t>
  </si>
  <si>
    <t>Sam W. Watson</t>
  </si>
  <si>
    <t>Tracy R. Scott</t>
  </si>
  <si>
    <t>Tynesia Scott</t>
  </si>
  <si>
    <t>Veronica "Bonnie" Hill</t>
  </si>
  <si>
    <t>Town of Pearl River (5 to be elected)</t>
  </si>
  <si>
    <t>Alma Marie Crowe</t>
  </si>
  <si>
    <t>Arnold "Terry" Crawford</t>
  </si>
  <si>
    <t>Betty Hodge</t>
  </si>
  <si>
    <t>Bridgett Bennett</t>
  </si>
  <si>
    <t>David McGregor</t>
  </si>
  <si>
    <t>Ella Brakefield</t>
  </si>
  <si>
    <t>Jacob de Bram</t>
  </si>
  <si>
    <t>Jessica Gauley</t>
  </si>
  <si>
    <t>Kathryn "Kat" Walsh</t>
  </si>
  <si>
    <t>Kenneth "Ken" Cooper</t>
  </si>
  <si>
    <t>Lola Monroe</t>
  </si>
  <si>
    <t>Lora Cutrer</t>
  </si>
  <si>
    <t>Virgil R. Phillips</t>
  </si>
  <si>
    <t>Town of Port Barre (5 to be elected)</t>
  </si>
  <si>
    <t>"Johnny" Ardoin</t>
  </si>
  <si>
    <t>Donald Robin</t>
  </si>
  <si>
    <t>Kenneth "Ken" Marks</t>
  </si>
  <si>
    <t>Paula Roberts Sharkey</t>
  </si>
  <si>
    <t>Polly R. Pickney</t>
  </si>
  <si>
    <t>Town of Roseland (5 to be elected)</t>
  </si>
  <si>
    <t>"Marie" Bennett</t>
  </si>
  <si>
    <t>Tangipahoa</t>
  </si>
  <si>
    <t>Beverly Stewart Lewis</t>
  </si>
  <si>
    <t>Charles J. Davis</t>
  </si>
  <si>
    <t>Frederick "Rick" Widas</t>
  </si>
  <si>
    <t>Gloria Steptoe</t>
  </si>
  <si>
    <t>Jimmie Jamison</t>
  </si>
  <si>
    <t>Kevin M. Robinson</t>
  </si>
  <si>
    <t>Ruthie L. Vernon</t>
  </si>
  <si>
    <t>Sandra W. Turner</t>
  </si>
  <si>
    <t>Town of Rosepine (5 to be elected)</t>
  </si>
  <si>
    <t>"BJ" Bjornberg</t>
  </si>
  <si>
    <t>Vernon</t>
  </si>
  <si>
    <t>Billy Owens</t>
  </si>
  <si>
    <t>Christopher Floyd Simmons</t>
  </si>
  <si>
    <t>Del Ann Johnson</t>
  </si>
  <si>
    <t>James "Jimmy" Cryer</t>
  </si>
  <si>
    <t>Jeffery L. Solinsky</t>
  </si>
  <si>
    <t>Leonard Johnson</t>
  </si>
  <si>
    <t>Lisa Furlong</t>
  </si>
  <si>
    <t>Ray Blanchard</t>
  </si>
  <si>
    <t>Town of Sarepta (5 to be elected)</t>
  </si>
  <si>
    <t>David Neal</t>
  </si>
  <si>
    <t>Heath Warford</t>
  </si>
  <si>
    <t>Kenneth Ivy</t>
  </si>
  <si>
    <t>Madison Claire Tyler</t>
  </si>
  <si>
    <t>Melanie Dean</t>
  </si>
  <si>
    <t>Michael A. Corley</t>
  </si>
  <si>
    <t>Patty Fain</t>
  </si>
  <si>
    <t>Town of Sterlington (5 to be elected)</t>
  </si>
  <si>
    <t>Bonnie Dillmore</t>
  </si>
  <si>
    <t>Ouachita</t>
  </si>
  <si>
    <t>Caesar Velasquez</t>
  </si>
  <si>
    <t>David Kovac</t>
  </si>
  <si>
    <t>Kerry Elee</t>
  </si>
  <si>
    <t>Lucia Salinas "Lucy" Holtzclaw</t>
  </si>
  <si>
    <t>Miranda McKinnie Russ</t>
  </si>
  <si>
    <t>Robert George</t>
  </si>
  <si>
    <t>Ronald A. Hill</t>
  </si>
  <si>
    <t>Town of Tullos (5 to be elected)</t>
  </si>
  <si>
    <t>Billy J. Franklin</t>
  </si>
  <si>
    <t>Lasalle</t>
  </si>
  <si>
    <t>Dusty Cruse</t>
  </si>
  <si>
    <t>Joan Martin</t>
  </si>
  <si>
    <t>Jocelyn Dipley</t>
  </si>
  <si>
    <t>Quentin F. Sagdahl</t>
  </si>
  <si>
    <t>Renee Langley</t>
  </si>
  <si>
    <t>Town of Urania (5 to be elected)</t>
  </si>
  <si>
    <t>Carl "Tom" Douglas</t>
  </si>
  <si>
    <t>Dawn Book</t>
  </si>
  <si>
    <t>Jay Ivy</t>
  </si>
  <si>
    <t>Patrick L. McDougald</t>
  </si>
  <si>
    <t>Stacie P. Strain</t>
  </si>
  <si>
    <t>William P. Brown</t>
  </si>
  <si>
    <t>Town of Welsh (5 to be elected)</t>
  </si>
  <si>
    <t>Andrea King</t>
  </si>
  <si>
    <t>Jefferson Davis</t>
  </si>
  <si>
    <t>Eddie J. "Bruiser" Achan</t>
  </si>
  <si>
    <t>Jacob Colby Perry</t>
  </si>
  <si>
    <t>Jamie L. Festervand</t>
  </si>
  <si>
    <t>Lawrence "Bugger" Mier</t>
  </si>
  <si>
    <t>Marshall Jackson</t>
  </si>
  <si>
    <t>Melward "M. J." Doucet, Sr.</t>
  </si>
  <si>
    <t>Robert "Bob" Owens</t>
  </si>
  <si>
    <t>Rodney Trahan</t>
  </si>
  <si>
    <t>Town of White Castle (5 to be elected)</t>
  </si>
  <si>
    <t>Barbara "Bo" O'Bear</t>
  </si>
  <si>
    <t>Broderick "Chris" Landry</t>
  </si>
  <si>
    <t>Dionne "Bambi" Lewis-Williams</t>
  </si>
  <si>
    <t>Elliot "Mutt" Martin, Jr.</t>
  </si>
  <si>
    <t>Garnell Young</t>
  </si>
  <si>
    <t>Gregory "Nu Nu" Depron</t>
  </si>
  <si>
    <t>Kipp V. Knight</t>
  </si>
  <si>
    <t>Melissa Y. Allen</t>
  </si>
  <si>
    <t>Shalanda L. Allen</t>
  </si>
  <si>
    <t>Veronica Foley O'Bear</t>
  </si>
  <si>
    <t>Village  of Chataignier (3 to be elected)</t>
  </si>
  <si>
    <t>Debra Fontenot</t>
  </si>
  <si>
    <t>Gail "Mac" McDavid</t>
  </si>
  <si>
    <t>J. B. Brasseaux</t>
  </si>
  <si>
    <t>Joseph H. Simien</t>
  </si>
  <si>
    <t>Village of Angie (3 to be elected)</t>
  </si>
  <si>
    <t>Bryan Stogner</t>
  </si>
  <si>
    <t>Darryl Knight</t>
  </si>
  <si>
    <t>Gilbert Ball</t>
  </si>
  <si>
    <t>James Holmes</t>
  </si>
  <si>
    <t>Linda "Gail" Seal</t>
  </si>
  <si>
    <t>Roxie Fornea</t>
  </si>
  <si>
    <t>Village of Bienville (3 to be elected)</t>
  </si>
  <si>
    <t>Dorothy Anderson</t>
  </si>
  <si>
    <t>Bienville</t>
  </si>
  <si>
    <t>James "Jamie" Smith</t>
  </si>
  <si>
    <t>James Neal Kirkham</t>
  </si>
  <si>
    <t>Marcie Boston</t>
  </si>
  <si>
    <t>Roy Walls</t>
  </si>
  <si>
    <t>Village of Collinston (3 to be elected)</t>
  </si>
  <si>
    <t>Betty Jones</t>
  </si>
  <si>
    <t>Morehouse</t>
  </si>
  <si>
    <t>Dawn Gilbreath</t>
  </si>
  <si>
    <t>Dorothy J. Bradshaw</t>
  </si>
  <si>
    <t>Renee Pates</t>
  </si>
  <si>
    <t>Village of Delta (3 to be elected)</t>
  </si>
  <si>
    <t>Billy Peebles</t>
  </si>
  <si>
    <t>Madison</t>
  </si>
  <si>
    <t>Danny Odom</t>
  </si>
  <si>
    <t>Donald Frith</t>
  </si>
  <si>
    <t>Katherine Davis</t>
  </si>
  <si>
    <t>Village of Dixie Inn (3 to be elected)</t>
  </si>
  <si>
    <t>"Nell" Finlay</t>
  </si>
  <si>
    <t>Connie Woods</t>
  </si>
  <si>
    <t>Donna Hoffoss</t>
  </si>
  <si>
    <t>Judy McKenzie</t>
  </si>
  <si>
    <t>Village of Dodson (3 to be elected)</t>
  </si>
  <si>
    <t>Debra Hill</t>
  </si>
  <si>
    <t>Jami Ashley</t>
  </si>
  <si>
    <t>Karla Shively</t>
  </si>
  <si>
    <t>Lydia Chamberlain</t>
  </si>
  <si>
    <t>Sarah Maxwell</t>
  </si>
  <si>
    <t>Verna Hollingsworth</t>
  </si>
  <si>
    <t>Village of Edgefield (3 to be elected)</t>
  </si>
  <si>
    <t>"Trish" Gamble</t>
  </si>
  <si>
    <t>Red River</t>
  </si>
  <si>
    <t>David Layfield</t>
  </si>
  <si>
    <t>Eugene Freeman</t>
  </si>
  <si>
    <t>Jack Terrell</t>
  </si>
  <si>
    <t>Village of Fenton (3 to be elected)</t>
  </si>
  <si>
    <t>Bobbie Jo Dickens</t>
  </si>
  <si>
    <t>Clarence Talbert, Jr.</t>
  </si>
  <si>
    <t>Clifford Brian Leday</t>
  </si>
  <si>
    <t>Gwenevere Artis Johnson</t>
  </si>
  <si>
    <t>Marella Hubachek</t>
  </si>
  <si>
    <t>Mary M. Jones</t>
  </si>
  <si>
    <t>Shawanda G. Sowells</t>
  </si>
  <si>
    <t>Village of Folsom (3 to be elected)</t>
  </si>
  <si>
    <t>Jill Palmer Mathies</t>
  </si>
  <si>
    <t>Lance Willie</t>
  </si>
  <si>
    <t>Paulette A. Lee</t>
  </si>
  <si>
    <t>Richard B. Atkins</t>
  </si>
  <si>
    <t>Ronald W. "Ronnie" Holliday</t>
  </si>
  <si>
    <t>Village of Forest Hill (3 to be elected)</t>
  </si>
  <si>
    <t>"Mike" Soulter</t>
  </si>
  <si>
    <t>Anna Clark Cloud</t>
  </si>
  <si>
    <t>Danny Perkins</t>
  </si>
  <si>
    <t>Donna Arrington</t>
  </si>
  <si>
    <t>Dorothy Walters</t>
  </si>
  <si>
    <t>Jerriot Robinson</t>
  </si>
  <si>
    <t>Stacy Johnson Danzy</t>
  </si>
  <si>
    <t>Village of Georgetown (3 to be elected)</t>
  </si>
  <si>
    <t>"Jim" Bradford</t>
  </si>
  <si>
    <t>"Ray" Williamson</t>
  </si>
  <si>
    <t>Dorothy Self</t>
  </si>
  <si>
    <t>Jonathan Spurgeon</t>
  </si>
  <si>
    <t>Village of Gilbert (3 to be elected)</t>
  </si>
  <si>
    <t>"Randy" Lloyd</t>
  </si>
  <si>
    <t>Franklin</t>
  </si>
  <si>
    <t>Christine Ezell</t>
  </si>
  <si>
    <t>Lovie Ezell</t>
  </si>
  <si>
    <t>Susan McManus Britt</t>
  </si>
  <si>
    <t>Tony Morris</t>
  </si>
  <si>
    <t>Village of Goldonna (3 to be elected)</t>
  </si>
  <si>
    <t>"Ben" Dupree</t>
  </si>
  <si>
    <t>Daniel "Dan" Dupree</t>
  </si>
  <si>
    <t>Lawrence Sampey</t>
  </si>
  <si>
    <t>Reed Franklin</t>
  </si>
  <si>
    <t>Village of Grosse Tete (3 to be elected)</t>
  </si>
  <si>
    <t>Barbara "Jeanie" David</t>
  </si>
  <si>
    <t>Clint Seneca</t>
  </si>
  <si>
    <t>Deisha Chaney</t>
  </si>
  <si>
    <t>Kyle Booksh</t>
  </si>
  <si>
    <t>Marcus D. Hill, Sr.</t>
  </si>
  <si>
    <t>Village of Harrisonburg (3 to be elected)</t>
  </si>
  <si>
    <t>Charles "Greg" Terry</t>
  </si>
  <si>
    <t>Judy Cotten</t>
  </si>
  <si>
    <t>Kelly Estis</t>
  </si>
  <si>
    <t>Lisa Ford Sikes</t>
  </si>
  <si>
    <t>Louis "Five-O" Hatten</t>
  </si>
  <si>
    <t>Village of Ida (3 to be elected)</t>
  </si>
  <si>
    <t>Brian Hevrin</t>
  </si>
  <si>
    <t>David M. Rose</t>
  </si>
  <si>
    <t>Harvey D. Anders</t>
  </si>
  <si>
    <t>Joseph A. Gott</t>
  </si>
  <si>
    <t>Village of Maurice (3 to be elected)</t>
  </si>
  <si>
    <t>Kenneth "Keno" Picard</t>
  </si>
  <si>
    <t>Lynn Howell</t>
  </si>
  <si>
    <t>Phyllis Catalon Johnson</t>
  </si>
  <si>
    <t>Travis Bodin</t>
  </si>
  <si>
    <t>Village of Mermentau (3 to be elected)</t>
  </si>
  <si>
    <t>David Fruge</t>
  </si>
  <si>
    <t>Juanita Richard</t>
  </si>
  <si>
    <t>Theresa Simon</t>
  </si>
  <si>
    <t>Troy Cormier</t>
  </si>
  <si>
    <t>Village of Montpelier (3 to be elected)</t>
  </si>
  <si>
    <t>Billie Claire Dykes Tycer</t>
  </si>
  <si>
    <t>St. Helena</t>
  </si>
  <si>
    <t>Bradley "Brad" Davis</t>
  </si>
  <si>
    <t>Lawrence Sanford, Jr.</t>
  </si>
  <si>
    <t>Michael L. Ard</t>
  </si>
  <si>
    <t>Village of Moreauville (3 to be elected)</t>
  </si>
  <si>
    <t>Felix Benjamin</t>
  </si>
  <si>
    <t>Meegan "Diaville" Simon</t>
  </si>
  <si>
    <t>Oscar "OP" Goody, Jr.</t>
  </si>
  <si>
    <t>Penn Lemoine</t>
  </si>
  <si>
    <t>Village of Morse (3 to be elected)</t>
  </si>
  <si>
    <t>Eric Primeaux</t>
  </si>
  <si>
    <t>Hollins Trahan, Sr.</t>
  </si>
  <si>
    <t>Peggy S. Romero</t>
  </si>
  <si>
    <t>Raymond Leger</t>
  </si>
  <si>
    <t>Ross Michael Trahan</t>
  </si>
  <si>
    <t>Village of Napoleonville (3 to be elected)</t>
  </si>
  <si>
    <t>Joyce Bell</t>
  </si>
  <si>
    <t>Assumption</t>
  </si>
  <si>
    <t>Reneta Johnson Davis</t>
  </si>
  <si>
    <t>Richard Bilello</t>
  </si>
  <si>
    <t>Velma Jupiter</t>
  </si>
  <si>
    <t>Village of North Hodge (3 to be elected)</t>
  </si>
  <si>
    <t>"Tony" Duffey</t>
  </si>
  <si>
    <t>Chasity Davis Womack</t>
  </si>
  <si>
    <t>Douglas Woods</t>
  </si>
  <si>
    <t>Eric Hinton</t>
  </si>
  <si>
    <t>J. W. "Buster" Tumlin, Jr.</t>
  </si>
  <si>
    <t>Patricia Ayres</t>
  </si>
  <si>
    <t>Village of Palmetto (3 to be elected)</t>
  </si>
  <si>
    <t>Amanda M. Krull</t>
  </si>
  <si>
    <t>Debra "Lynn" Coulon</t>
  </si>
  <si>
    <t>Guyton W. Budden</t>
  </si>
  <si>
    <t>Joseph Irving, Jr.</t>
  </si>
  <si>
    <t>Judy S. Dupre</t>
  </si>
  <si>
    <t>Village of Parks (3 to be elected)</t>
  </si>
  <si>
    <t>"Yvonne" Narcisse</t>
  </si>
  <si>
    <t>Eva Craven Potier</t>
  </si>
  <si>
    <t>Harold "Kellogg" Robertson</t>
  </si>
  <si>
    <t>Rose Nedie Potier</t>
  </si>
  <si>
    <t>Village of Pine Prairie (3 to be elected)</t>
  </si>
  <si>
    <t>"Debbie" Oge</t>
  </si>
  <si>
    <t>Gilbert J. Bordelon</t>
  </si>
  <si>
    <t>Gregory Savant</t>
  </si>
  <si>
    <t>Tammy M. Hammond</t>
  </si>
  <si>
    <t>Village of Powhatan (3 to be elected)</t>
  </si>
  <si>
    <t>Ezekiel Ray Jewett, Jr.</t>
  </si>
  <si>
    <t>Hardrick Rivers</t>
  </si>
  <si>
    <t>Jamika Neal</t>
  </si>
  <si>
    <t>Jessie Redford</t>
  </si>
  <si>
    <t>Willie Davis, Jr.</t>
  </si>
  <si>
    <t>Village of Reeves (3 to be elected)</t>
  </si>
  <si>
    <t>"Chris" Guillory</t>
  </si>
  <si>
    <t>Renae Duhon</t>
  </si>
  <si>
    <t>Robin Newell</t>
  </si>
  <si>
    <t>Tara Dotson</t>
  </si>
  <si>
    <t>Village of Richmond (3 to be elected)</t>
  </si>
  <si>
    <t>Bobby Ezell</t>
  </si>
  <si>
    <t>JD Cherene</t>
  </si>
  <si>
    <t>Lester "Roy" McIntyre, Jr.</t>
  </si>
  <si>
    <t>Margaret Leoty</t>
  </si>
  <si>
    <t>Olga Butler</t>
  </si>
  <si>
    <t>Tommy Wixson</t>
  </si>
  <si>
    <t>Village of Robeline (3 to be elected)</t>
  </si>
  <si>
    <t>Ann Moran</t>
  </si>
  <si>
    <t>Bergen Oge</t>
  </si>
  <si>
    <t>Gilda Jenkins</t>
  </si>
  <si>
    <t>Randall Bockstanz</t>
  </si>
  <si>
    <t>Village of Sicily Island (3 to be elected)</t>
  </si>
  <si>
    <t>"Mark" Krause</t>
  </si>
  <si>
    <t>Derrick Frazier</t>
  </si>
  <si>
    <t>Donald E. Ashley</t>
  </si>
  <si>
    <t>Emma "Donna" Hilliard</t>
  </si>
  <si>
    <t>Village of Simpson (3 to be elected)</t>
  </si>
  <si>
    <t>Carol "Ma Carol" Adams</t>
  </si>
  <si>
    <t>Lisa Thompson</t>
  </si>
  <si>
    <t>Neil Standifer</t>
  </si>
  <si>
    <t>Paula Parker</t>
  </si>
  <si>
    <t>Village of Simsboro (3 to be elected)</t>
  </si>
  <si>
    <t>"Doug" Durrett</t>
  </si>
  <si>
    <t>"Joe" Reed</t>
  </si>
  <si>
    <t>Jerry Davis</t>
  </si>
  <si>
    <t>Kimberly Harris</t>
  </si>
  <si>
    <t>Rickey A. Grigsby, Sr.</t>
  </si>
  <si>
    <t>Thomas Wayne Neuroth</t>
  </si>
  <si>
    <t>Village of Tangipahoa (3 to be elected)</t>
  </si>
  <si>
    <t>"Lamar" Stewart</t>
  </si>
  <si>
    <t>Debrah Scott-Cyprian</t>
  </si>
  <si>
    <t>Pamela "Muffie" Bean</t>
  </si>
  <si>
    <t>Ricky L. Coleman</t>
  </si>
  <si>
    <t>Shelia Martin</t>
  </si>
  <si>
    <t>Vanessa Williams</t>
  </si>
  <si>
    <t>Virginia G. Baker</t>
  </si>
  <si>
    <t>Village of Waterproof (3 to be elected)</t>
  </si>
  <si>
    <t>Bobby Wilkerson</t>
  </si>
  <si>
    <t>Emma Collins</t>
  </si>
  <si>
    <t>Henry James Jenkins</t>
  </si>
  <si>
    <t>Lionel Travers, Jr.</t>
  </si>
  <si>
    <t>Robert Clark</t>
  </si>
  <si>
    <t>Shelly Thomas White</t>
  </si>
  <si>
    <t>Veronica Stacker</t>
  </si>
  <si>
    <t>Aldermen at Large</t>
  </si>
  <si>
    <t>Town of Gramercy (2 to be elected)</t>
  </si>
  <si>
    <t>Claude "Clyde" Wiggins</t>
  </si>
  <si>
    <t>Craig B. Calcagno</t>
  </si>
  <si>
    <t>Rubenstein Mitchell Clark</t>
  </si>
  <si>
    <t>Assessor</t>
  </si>
  <si>
    <t>NA</t>
  </si>
  <si>
    <t>Jerome "Dee" Richard</t>
  </si>
  <si>
    <t>Lafourche</t>
  </si>
  <si>
    <t>Jonathan "Jo-Jo" Cheramie</t>
  </si>
  <si>
    <t>Wendy Thibodeaux</t>
  </si>
  <si>
    <t>Associate Justice</t>
  </si>
  <si>
    <t>Supreme Court, 3rd Supreme Court District</t>
  </si>
  <si>
    <t>James "Jimmy" Genovese</t>
  </si>
  <si>
    <t>State</t>
  </si>
  <si>
    <t>Judicial</t>
  </si>
  <si>
    <t>Marilyn Castle</t>
  </si>
  <si>
    <t>Chief of Police</t>
  </si>
  <si>
    <t>City of Breaux Bridge</t>
  </si>
  <si>
    <t>"P.J." Hebert</t>
  </si>
  <si>
    <t>Law Enforcement</t>
  </si>
  <si>
    <t>"Rollie" Cantu</t>
  </si>
  <si>
    <t>City of Broussard</t>
  </si>
  <si>
    <t>Brannon Decou</t>
  </si>
  <si>
    <t>Todd Mouton</t>
  </si>
  <si>
    <t>City of Crowley</t>
  </si>
  <si>
    <t>Bendell Hunter</t>
  </si>
  <si>
    <t>K. P. Gibson</t>
  </si>
  <si>
    <t>Madeline Robinson Cronin</t>
  </si>
  <si>
    <t>"Randy" Fontenot</t>
  </si>
  <si>
    <t>Bart L. Thibodeaux</t>
  </si>
  <si>
    <t>Joseph "Jo Jo" Reed</t>
  </si>
  <si>
    <t>Raymond "Bubba" Cole</t>
  </si>
  <si>
    <t>Ronald J. Dies</t>
  </si>
  <si>
    <t>City of Minden</t>
  </si>
  <si>
    <t>"Steve" Cropper</t>
  </si>
  <si>
    <t>"Tim" Morris</t>
  </si>
  <si>
    <t>City of Oakdale</t>
  </si>
  <si>
    <t>Joseph Lockett</t>
  </si>
  <si>
    <t>Scotty Laborde</t>
  </si>
  <si>
    <t>Donald "D.T." Thompson</t>
  </si>
  <si>
    <t>Elton "Cowboy Preacher" Sam, Jr.</t>
  </si>
  <si>
    <t>Herman "Mc" Rosette</t>
  </si>
  <si>
    <t>Perry Gallow</t>
  </si>
  <si>
    <t>City of Patterson</t>
  </si>
  <si>
    <t>"Pam" Washington</t>
  </si>
  <si>
    <t>Patrick M. LaSalle</t>
  </si>
  <si>
    <t>City of Port Allen</t>
  </si>
  <si>
    <t>Anthony "Kip" Dupree</t>
  </si>
  <si>
    <t>West Baton Rouge</t>
  </si>
  <si>
    <t>Esdron Brown</t>
  </si>
  <si>
    <t>Carroll J. Stelly</t>
  </si>
  <si>
    <t>David Sykes</t>
  </si>
  <si>
    <t>George Melancon</t>
  </si>
  <si>
    <t>Joseph "Joe" Caillet</t>
  </si>
  <si>
    <t>Terry Broussard</t>
  </si>
  <si>
    <t>City of Slidell</t>
  </si>
  <si>
    <t>"Tommy" Benasco</t>
  </si>
  <si>
    <t>Jimmie Estes</t>
  </si>
  <si>
    <t>Kevin P. O'Neill</t>
  </si>
  <si>
    <t>Randy Fandal</t>
  </si>
  <si>
    <t>City of Springhill</t>
  </si>
  <si>
    <t>"Will" Lynd IV</t>
  </si>
  <si>
    <t>Ronnie Coleman</t>
  </si>
  <si>
    <t>City of Ville Platte</t>
  </si>
  <si>
    <t>Glenn Leleux</t>
  </si>
  <si>
    <t>Linton Fontenot</t>
  </si>
  <si>
    <t>Neal Lartigue</t>
  </si>
  <si>
    <t>City of Walker</t>
  </si>
  <si>
    <t>"Chris" Dufour</t>
  </si>
  <si>
    <t>Livingston</t>
  </si>
  <si>
    <t>"Joey" Booth</t>
  </si>
  <si>
    <t>David Addison</t>
  </si>
  <si>
    <t>William Lawson</t>
  </si>
  <si>
    <t>City of Westlake</t>
  </si>
  <si>
    <t>Christopher James Wilrye</t>
  </si>
  <si>
    <t>Calcasieu</t>
  </si>
  <si>
    <t>Rodney Grantham, Jr.</t>
  </si>
  <si>
    <t>City of Youngsville</t>
  </si>
  <si>
    <t>"Rickey" Boudreaux</t>
  </si>
  <si>
    <t>Lafayette</t>
  </si>
  <si>
    <t>Earl Menard</t>
  </si>
  <si>
    <t>Gary Williams</t>
  </si>
  <si>
    <t>Town of Amite City</t>
  </si>
  <si>
    <t>Darrell H. Michael</t>
  </si>
  <si>
    <t>Jerry Trabona</t>
  </si>
  <si>
    <t>Town of Arnaudville</t>
  </si>
  <si>
    <t>Eddy J. Lecompte</t>
  </si>
  <si>
    <t>Kenneth "Toby" Wetzel</t>
  </si>
  <si>
    <t>Town of Baldwin</t>
  </si>
  <si>
    <t>Albert "Al" Thibodaux</t>
  </si>
  <si>
    <t>Daven J. Colar</t>
  </si>
  <si>
    <t>David J. Robertson</t>
  </si>
  <si>
    <t>Harry "Boo Boo" Smith, Jr.</t>
  </si>
  <si>
    <t>Ronnie Fuselier</t>
  </si>
  <si>
    <t>Sharandae K. Brannon</t>
  </si>
  <si>
    <t>Town of Ball</t>
  </si>
  <si>
    <t>Curtis Pugh</t>
  </si>
  <si>
    <t>Melvin O. Williams, Jr.</t>
  </si>
  <si>
    <t>Nathaniel "Nate" Ussery</t>
  </si>
  <si>
    <t>Ray Adams</t>
  </si>
  <si>
    <t>Town of Blanchard</t>
  </si>
  <si>
    <t>Gary Paul Presswood</t>
  </si>
  <si>
    <t>Jammie D. Phill</t>
  </si>
  <si>
    <t>Town of Boyce</t>
  </si>
  <si>
    <t>Eddie Washington</t>
  </si>
  <si>
    <t>Preston Durr</t>
  </si>
  <si>
    <t>Steve Stokes</t>
  </si>
  <si>
    <t>Town of Brusly</t>
  </si>
  <si>
    <t>Jonathan Jules Lefeaux</t>
  </si>
  <si>
    <t>Paul D. Marionneaux</t>
  </si>
  <si>
    <t>Town of Campti</t>
  </si>
  <si>
    <t>Gregory Eldridge</t>
  </si>
  <si>
    <t>Rickey Armstead</t>
  </si>
  <si>
    <t>Town of Chatham</t>
  </si>
  <si>
    <t>Barclay James Spears</t>
  </si>
  <si>
    <t>Brandon Myers</t>
  </si>
  <si>
    <t>John T. Mize</t>
  </si>
  <si>
    <t>Matt "Billy" Huey</t>
  </si>
  <si>
    <t>Town of Church Point</t>
  </si>
  <si>
    <t>"Kim" Foti</t>
  </si>
  <si>
    <t>Albert J. Venable, Sr.</t>
  </si>
  <si>
    <t>Mark Gilliam</t>
  </si>
  <si>
    <t>Ronald Carrier</t>
  </si>
  <si>
    <t>Town of Cottonport</t>
  </si>
  <si>
    <t>Donald Ray Jenkins</t>
  </si>
  <si>
    <t>Earnest Anderson, Jr.</t>
  </si>
  <si>
    <t>Steven John Gauthier</t>
  </si>
  <si>
    <t>Taronda Jacobs</t>
  </si>
  <si>
    <t>Town of Cullen</t>
  </si>
  <si>
    <t>Christopher Lauderdale</t>
  </si>
  <si>
    <t>George Salsberry, Jr.</t>
  </si>
  <si>
    <t>Rosetta Carr Burnett</t>
  </si>
  <si>
    <t>Town of Delhi</t>
  </si>
  <si>
    <t>"Ken" Harrell</t>
  </si>
  <si>
    <t>Johnny Cleveland</t>
  </si>
  <si>
    <t>Nathaniel Roy Williams</t>
  </si>
  <si>
    <t>Town of Elizabeth</t>
  </si>
  <si>
    <t>Alan "Shane" Ware</t>
  </si>
  <si>
    <t>Kristina Laird</t>
  </si>
  <si>
    <t>Town of Elton</t>
  </si>
  <si>
    <t>"Tony" Johnson</t>
  </si>
  <si>
    <t>Bruce A. Lemelle</t>
  </si>
  <si>
    <t>Marcus Lemoine, Sr.</t>
  </si>
  <si>
    <t>Gerald Hebert</t>
  </si>
  <si>
    <t>John "Dob" Toups</t>
  </si>
  <si>
    <t>Town of Glenmora</t>
  </si>
  <si>
    <t>Arnold McCain</t>
  </si>
  <si>
    <t>Thomas Doyle</t>
  </si>
  <si>
    <t>Town of Gramercy</t>
  </si>
  <si>
    <t>Brent Dicharry</t>
  </si>
  <si>
    <t>David E. Detillier</t>
  </si>
  <si>
    <t>Town of Grand Coteau</t>
  </si>
  <si>
    <t>John Jeff Lemelle</t>
  </si>
  <si>
    <t>Willie Troy Coco</t>
  </si>
  <si>
    <t>Wilton Guidry</t>
  </si>
  <si>
    <t>Town of Haughton</t>
  </si>
  <si>
    <t>"Wayne" Berry</t>
  </si>
  <si>
    <t>Adrian Ruffin</t>
  </si>
  <si>
    <t>Ronald "Todd" Gibson</t>
  </si>
  <si>
    <t>Town of Haynesville</t>
  </si>
  <si>
    <t>Anthony Craig Smith</t>
  </si>
  <si>
    <t>Claiborne</t>
  </si>
  <si>
    <t>Danny Mills</t>
  </si>
  <si>
    <t>Kenneth "Ken" Wood</t>
  </si>
  <si>
    <t>Town of Jena</t>
  </si>
  <si>
    <t>Paul Smith</t>
  </si>
  <si>
    <t>Scott McLendon</t>
  </si>
  <si>
    <t>James "Spike" Harris</t>
  </si>
  <si>
    <t>Maxie Faye Monroe</t>
  </si>
  <si>
    <t>Town of Kentwood</t>
  </si>
  <si>
    <t>"Greg" Burton</t>
  </si>
  <si>
    <t>"Sammy" Broyles</t>
  </si>
  <si>
    <t>Keith Womack</t>
  </si>
  <si>
    <t>Michael Kazeroni</t>
  </si>
  <si>
    <t>Wayne Stewart</t>
  </si>
  <si>
    <t>Town of Krotz Springs</t>
  </si>
  <si>
    <t>Norman Mouille</t>
  </si>
  <si>
    <t>Wanda "Susie" Lacassin</t>
  </si>
  <si>
    <t>Town of Lake Arthur</t>
  </si>
  <si>
    <t>"Ray" Marcantel</t>
  </si>
  <si>
    <t>Cheryl Vincent</t>
  </si>
  <si>
    <t>Kerry Bob Turner</t>
  </si>
  <si>
    <t>Town of Lake Providence</t>
  </si>
  <si>
    <t>Aaron "Rudy" Threats</t>
  </si>
  <si>
    <t>Jason Richardson</t>
  </si>
  <si>
    <t>Town of Lockport</t>
  </si>
  <si>
    <t>Ernest P. Boudreaux, Sr.</t>
  </si>
  <si>
    <t>Hamilton "Buck" Guidroz</t>
  </si>
  <si>
    <t>Warren Vedros</t>
  </si>
  <si>
    <t>Town of Lutcher</t>
  </si>
  <si>
    <t>Dwan Bowser</t>
  </si>
  <si>
    <t>Iana Gaines Joseph</t>
  </si>
  <si>
    <t>Town of Mamou</t>
  </si>
  <si>
    <t>Allen S. Noel, Sr.</t>
  </si>
  <si>
    <t>Charles Perdices</t>
  </si>
  <si>
    <t>Katina Richard</t>
  </si>
  <si>
    <t>Robert McGee</t>
  </si>
  <si>
    <t>Town of Mangham</t>
  </si>
  <si>
    <t>Jerry Lynn Graham</t>
  </si>
  <si>
    <t>Perry Fleming</t>
  </si>
  <si>
    <t>Town of Mansura</t>
  </si>
  <si>
    <t>John K. Johnson</t>
  </si>
  <si>
    <t>Phillip "Pecan" Lucas, Jr.</t>
  </si>
  <si>
    <t>Town of Maringouin</t>
  </si>
  <si>
    <t>Hosea K. Anderson</t>
  </si>
  <si>
    <t>John E. Simien</t>
  </si>
  <si>
    <t>Town of Marion</t>
  </si>
  <si>
    <t>Charles V. Brown</t>
  </si>
  <si>
    <t>Mark Dodd</t>
  </si>
  <si>
    <t>Town of Melville</t>
  </si>
  <si>
    <t>Anthony Moreau</t>
  </si>
  <si>
    <t>John Mckeel</t>
  </si>
  <si>
    <t>Town of Newellton</t>
  </si>
  <si>
    <t>Jerry Martin, Sr.</t>
  </si>
  <si>
    <t>Johnny Gales</t>
  </si>
  <si>
    <t>Rocco Furello</t>
  </si>
  <si>
    <t>Grady K. Haynes</t>
  </si>
  <si>
    <t>Terry R. Reeves</t>
  </si>
  <si>
    <t>Wayne Courville</t>
  </si>
  <si>
    <t>Town of Pearl River</t>
  </si>
  <si>
    <t>"Eddie" Lagman</t>
  </si>
  <si>
    <t>"JJ" Jennings</t>
  </si>
  <si>
    <t>Edward "Ed" Haisch</t>
  </si>
  <si>
    <t>Mark Barrios</t>
  </si>
  <si>
    <t>Matthew McQueen</t>
  </si>
  <si>
    <t>Deon R. Boudreaux</t>
  </si>
  <si>
    <t>Vickie Martin Keys</t>
  </si>
  <si>
    <t>Town of Ringgold</t>
  </si>
  <si>
    <t>Antwoin Moore</t>
  </si>
  <si>
    <t>Roosevelt Kinsey</t>
  </si>
  <si>
    <t>Town of Sarepta</t>
  </si>
  <si>
    <t>Raymond Moore, Jr.</t>
  </si>
  <si>
    <t>Richard Downs</t>
  </si>
  <si>
    <t>Ted Lewis</t>
  </si>
  <si>
    <t>"Chad" Primeaux</t>
  </si>
  <si>
    <t>Henry Andrus Nelson</t>
  </si>
  <si>
    <t>Kevin Pugh</t>
  </si>
  <si>
    <t>Luis "Louie" Padilla</t>
  </si>
  <si>
    <t>Russell James Jolivette</t>
  </si>
  <si>
    <t>Town of Tullos</t>
  </si>
  <si>
    <t>Gary McDaniel</t>
  </si>
  <si>
    <t>Mickey L. Martin</t>
  </si>
  <si>
    <t>Sandy Haworth</t>
  </si>
  <si>
    <t>Philip "Kru" Craft</t>
  </si>
  <si>
    <t>Ryan Nelson</t>
  </si>
  <si>
    <t>Sam Curry</t>
  </si>
  <si>
    <t>Town of Washington</t>
  </si>
  <si>
    <t>Daniel Trent, Sr.</t>
  </si>
  <si>
    <t>Latoya Trent</t>
  </si>
  <si>
    <t>Mary Doucet</t>
  </si>
  <si>
    <t>William Worthy</t>
  </si>
  <si>
    <t>Town of Welsh</t>
  </si>
  <si>
    <t>"Tommy" Chaisson</t>
  </si>
  <si>
    <t>Marcus L. Crochet</t>
  </si>
  <si>
    <t>Town of White Castle</t>
  </si>
  <si>
    <t>Harold L. Brooks, Jr.</t>
  </si>
  <si>
    <t>Mario D. Brown</t>
  </si>
  <si>
    <t>Town of Wisner</t>
  </si>
  <si>
    <t>Everett J. Richardson</t>
  </si>
  <si>
    <t>Jacob W. Jones</t>
  </si>
  <si>
    <t>Jessie E. Lemle</t>
  </si>
  <si>
    <t>Roy Cureington</t>
  </si>
  <si>
    <t>Town of Zwolle</t>
  </si>
  <si>
    <t>Daniel Thomas</t>
  </si>
  <si>
    <t>Sabine</t>
  </si>
  <si>
    <t>Dontrell Evans</t>
  </si>
  <si>
    <t>Jeff Alford</t>
  </si>
  <si>
    <t>Village of Anacoco</t>
  </si>
  <si>
    <t>Jerry C. Waller</t>
  </si>
  <si>
    <t>Randall Bryan</t>
  </si>
  <si>
    <t>Village of Baskin</t>
  </si>
  <si>
    <t>Danny Barber</t>
  </si>
  <si>
    <t>Roger Grayson</t>
  </si>
  <si>
    <t>Village of Chataignier</t>
  </si>
  <si>
    <t>Bill Ortego</t>
  </si>
  <si>
    <t>Paul Allen, Jr.</t>
  </si>
  <si>
    <t>Village of Converse</t>
  </si>
  <si>
    <t>Chad Ryals</t>
  </si>
  <si>
    <t>Keith "Cricket" Manshack</t>
  </si>
  <si>
    <t>John Kelly</t>
  </si>
  <si>
    <t>Robert Basso</t>
  </si>
  <si>
    <t>Village of Dubberly</t>
  </si>
  <si>
    <t>Charles E. Mims</t>
  </si>
  <si>
    <t>Joseph Henry</t>
  </si>
  <si>
    <t>Village of East Hodge</t>
  </si>
  <si>
    <t>Johnny Will Mathews</t>
  </si>
  <si>
    <t>Simmie T. "Slim" Brown</t>
  </si>
  <si>
    <t>Village of Epps</t>
  </si>
  <si>
    <t>Michael "Mickey" Black</t>
  </si>
  <si>
    <t>West Carroll</t>
  </si>
  <si>
    <t>Roosevelt Porter</t>
  </si>
  <si>
    <t>Village of Fenton</t>
  </si>
  <si>
    <t>James "Russell" Benoit</t>
  </si>
  <si>
    <t>Luther "Sam" Alfred</t>
  </si>
  <si>
    <t>Village of Forest Hill</t>
  </si>
  <si>
    <t>Albin Rabalais, Jr.</t>
  </si>
  <si>
    <t>Garland "Bear" Carroll</t>
  </si>
  <si>
    <t>Ricky Gene Craig</t>
  </si>
  <si>
    <t>Village of Georgetown</t>
  </si>
  <si>
    <t>"Clay" Nugent</t>
  </si>
  <si>
    <t>Harry Robertson III</t>
  </si>
  <si>
    <t>Village of Gilbert</t>
  </si>
  <si>
    <t>"Bill" Ezell</t>
  </si>
  <si>
    <t>Nathan Roberts</t>
  </si>
  <si>
    <t>Wesley Ezell</t>
  </si>
  <si>
    <t>Village of Hessmer</t>
  </si>
  <si>
    <t>Donald Bernard</t>
  </si>
  <si>
    <t>Donald Lachney</t>
  </si>
  <si>
    <t>Kenneth P. Smith</t>
  </si>
  <si>
    <t>Village of Hodge</t>
  </si>
  <si>
    <t>Johnny Shively</t>
  </si>
  <si>
    <t>Travis Reed</t>
  </si>
  <si>
    <t>Village of Maurice</t>
  </si>
  <si>
    <t>Brian Baumgardner</t>
  </si>
  <si>
    <t>Warren Rost</t>
  </si>
  <si>
    <t>Village of Montpelier</t>
  </si>
  <si>
    <t>Gerald O'Malley</t>
  </si>
  <si>
    <t>Willie S. Manchester</t>
  </si>
  <si>
    <t>Village of Morse</t>
  </si>
  <si>
    <t>August Guillory</t>
  </si>
  <si>
    <t>Gregory "Buddy" Guidry</t>
  </si>
  <si>
    <t>Landun Primeaux</t>
  </si>
  <si>
    <t>Village of North Hodge</t>
  </si>
  <si>
    <t>Oscar Conville</t>
  </si>
  <si>
    <t>Phillip Moffett</t>
  </si>
  <si>
    <t>Village of Pine Prairie</t>
  </si>
  <si>
    <t>Joshua C. Estes</t>
  </si>
  <si>
    <t>L. C. Deshotel</t>
  </si>
  <si>
    <t>Village of Powhatan</t>
  </si>
  <si>
    <t>Clarence White</t>
  </si>
  <si>
    <t>Gregory Blake</t>
  </si>
  <si>
    <t>Village of Simsboro</t>
  </si>
  <si>
    <t>Billy Foster</t>
  </si>
  <si>
    <t>Danny Brown</t>
  </si>
  <si>
    <t>Village of Tangipahoa</t>
  </si>
  <si>
    <t>Darrell Martin</t>
  </si>
  <si>
    <t>Ray A. Henry</t>
  </si>
  <si>
    <t>Village of Turkey Creek</t>
  </si>
  <si>
    <t>Louis Dale Marcantel</t>
  </si>
  <si>
    <t>Raymond DarDar</t>
  </si>
  <si>
    <t>Robert Glen Leggett</t>
  </si>
  <si>
    <t>City Judge</t>
  </si>
  <si>
    <t>City Court, City of Baker</t>
  </si>
  <si>
    <t>"Ken" Fabre</t>
  </si>
  <si>
    <t>East Baton Rouge</t>
  </si>
  <si>
    <t>Kirk A. Williams</t>
  </si>
  <si>
    <t>City Court, City of Bunkie</t>
  </si>
  <si>
    <t>Dan McKay, Jr.</t>
  </si>
  <si>
    <t>Derrick "Digger" Earles</t>
  </si>
  <si>
    <t>City Court, City of Denham Springs</t>
  </si>
  <si>
    <t>"Blayne" Honeycutt</t>
  </si>
  <si>
    <t>Jerry Denton</t>
  </si>
  <si>
    <t>City Court, City of Eunice</t>
  </si>
  <si>
    <t>"Jay" Caswell</t>
  </si>
  <si>
    <t>"Terry" Hoychick</t>
  </si>
  <si>
    <t>Josie Frank</t>
  </si>
  <si>
    <t>Paul Brown</t>
  </si>
  <si>
    <t>City Court, City of Houma</t>
  </si>
  <si>
    <t>Cheryl Carter</t>
  </si>
  <si>
    <t>Terrebonne</t>
  </si>
  <si>
    <t>Matthew "Matt" Hagen</t>
  </si>
  <si>
    <t>Randall M. Alfred</t>
  </si>
  <si>
    <t>City Court, City of Kaplan</t>
  </si>
  <si>
    <t>Frank LeMoine, Sr.</t>
  </si>
  <si>
    <t>Stanton Hardee</t>
  </si>
  <si>
    <t>City Court, City of New Iberia</t>
  </si>
  <si>
    <t>"Trey" Haik</t>
  </si>
  <si>
    <t>Iberia</t>
  </si>
  <si>
    <t>David Lamm</t>
  </si>
  <si>
    <t>Edward Landry</t>
  </si>
  <si>
    <t>Natalie Bernard Broussard</t>
  </si>
  <si>
    <t>Shane Errol Romero</t>
  </si>
  <si>
    <t>City Court, City of Opelousas</t>
  </si>
  <si>
    <t>Anna C. Simmons</t>
  </si>
  <si>
    <t>Vanessa Harris</t>
  </si>
  <si>
    <t>City Court, City of Pineville</t>
  </si>
  <si>
    <t>Fred Pharis</t>
  </si>
  <si>
    <t>Gary K. Hays</t>
  </si>
  <si>
    <t>Lauren Saucier</t>
  </si>
  <si>
    <t>Todd L. Farrar</t>
  </si>
  <si>
    <t>City Court, City of Slidell</t>
  </si>
  <si>
    <t>d'Andrea "d" Chatman</t>
  </si>
  <si>
    <t>James "Jim" Lamz</t>
  </si>
  <si>
    <t>City Court, City of Ville Platte</t>
  </si>
  <si>
    <t>"Kathy" Fontenot-Meyers</t>
  </si>
  <si>
    <t>Alex "Sonny" Chapman</t>
  </si>
  <si>
    <t>Gregory Vidrine</t>
  </si>
  <si>
    <t>Julhelene "Betsy" Jackson</t>
  </si>
  <si>
    <t>City Court, Division A, City of Lafayette</t>
  </si>
  <si>
    <t>"Francie" Bouillion</t>
  </si>
  <si>
    <t>Joseph H. Riley II</t>
  </si>
  <si>
    <t>City Court, Division A, City of Lake Charles</t>
  </si>
  <si>
    <t>"Rob" McCorquodale</t>
  </si>
  <si>
    <t>Brent Hawkins</t>
  </si>
  <si>
    <t>Jamie Bice</t>
  </si>
  <si>
    <t>City Court, Division B, City of Lake Charles</t>
  </si>
  <si>
    <t>"Ron" Richard</t>
  </si>
  <si>
    <t>Bryan Gill</t>
  </si>
  <si>
    <t>John S. Hood</t>
  </si>
  <si>
    <t>City Court, Division C, City of Monroe</t>
  </si>
  <si>
    <t>Aisha Clark</t>
  </si>
  <si>
    <t>Anselm Nwokorie</t>
  </si>
  <si>
    <t>Carlton Parhms</t>
  </si>
  <si>
    <t>George W. Britton III</t>
  </si>
  <si>
    <t>Shereba L. Diaz'</t>
  </si>
  <si>
    <t>City Court, Town of Vidalia</t>
  </si>
  <si>
    <t>Scott McLemore</t>
  </si>
  <si>
    <t>Concordia</t>
  </si>
  <si>
    <t>Stuart Boykin</t>
  </si>
  <si>
    <t>City Judge, City Court</t>
  </si>
  <si>
    <t>Election Dist. 2, Div. D, City of Shreveport</t>
  </si>
  <si>
    <t>Sheva M. Sims</t>
  </si>
  <si>
    <t>Terrell J. Myles</t>
  </si>
  <si>
    <t>City Marshal</t>
  </si>
  <si>
    <t>City Court, City of Alexandria</t>
  </si>
  <si>
    <t>"Beau" Meynard</t>
  </si>
  <si>
    <t>"Steve" Edwards</t>
  </si>
  <si>
    <t>Charlie Dewitt</t>
  </si>
  <si>
    <t>Edward Butler, Jr.</t>
  </si>
  <si>
    <t>Terence R. Grines</t>
  </si>
  <si>
    <t>City Court, City of Bogalusa</t>
  </si>
  <si>
    <t>"Mike" Garic</t>
  </si>
  <si>
    <t>Dewitt Williams, Jr.</t>
  </si>
  <si>
    <t>John W. Sumrall, Jr.</t>
  </si>
  <si>
    <t>Willis M. Yarbrough</t>
  </si>
  <si>
    <t>City Court, City of Bossier City</t>
  </si>
  <si>
    <t>Carl Wayne Richard</t>
  </si>
  <si>
    <t>Jimmie "Jim" Whitman</t>
  </si>
  <si>
    <t>Charles J. Candella</t>
  </si>
  <si>
    <t>Glen D. Gremillion</t>
  </si>
  <si>
    <t>Willie "Jr." Brooks</t>
  </si>
  <si>
    <t>Ronnie L. Valenta</t>
  </si>
  <si>
    <t>Terry J. Darbonne</t>
  </si>
  <si>
    <t>City Court, City of Hammond</t>
  </si>
  <si>
    <t>"Pat" Farris</t>
  </si>
  <si>
    <t>Arden Wells</t>
  </si>
  <si>
    <t>Debra Travis "Debbie" Norwood</t>
  </si>
  <si>
    <t>Jeff LeSaicherre</t>
  </si>
  <si>
    <t>Kenneth Klock</t>
  </si>
  <si>
    <t>Oscar "Omar" Dantzler, Jr.</t>
  </si>
  <si>
    <t>William Wainwright</t>
  </si>
  <si>
    <t>Brian J. LeBlanc</t>
  </si>
  <si>
    <t>David "D. L." Mosely</t>
  </si>
  <si>
    <t>Ernest P. Boudreaux</t>
  </si>
  <si>
    <t>Orville Callahan</t>
  </si>
  <si>
    <t>Ronald Lirette</t>
  </si>
  <si>
    <t>Willie Radau III</t>
  </si>
  <si>
    <t>Brodney Mouton, Sr.</t>
  </si>
  <si>
    <t>Ruby C. Thibeaux</t>
  </si>
  <si>
    <t>City Court, City of Lafayette</t>
  </si>
  <si>
    <t>Brian Pope</t>
  </si>
  <si>
    <t>Earl "Nickey" Picard</t>
  </si>
  <si>
    <t>Joseph B. Cormier</t>
  </si>
  <si>
    <t>Kip Judice</t>
  </si>
  <si>
    <t>City Court, City of Lake Charles</t>
  </si>
  <si>
    <t>"Jeff" Hooper</t>
  </si>
  <si>
    <t>James  "Jimmy" Richard</t>
  </si>
  <si>
    <t>Joseph "Joey" Alcede III</t>
  </si>
  <si>
    <t>City Court, City of Minden</t>
  </si>
  <si>
    <t>Dustin W. Reynolds</t>
  </si>
  <si>
    <t>Jack R. "Randy" Shelley</t>
  </si>
  <si>
    <t>Murphy Robertson</t>
  </si>
  <si>
    <t>City Court, City of Monroe</t>
  </si>
  <si>
    <t>Clifford "Rev" Thomas</t>
  </si>
  <si>
    <t>John Shamblin</t>
  </si>
  <si>
    <t>Roland W. Edwards</t>
  </si>
  <si>
    <t>Wince Highshaw, Jr.</t>
  </si>
  <si>
    <t>City Court, City of Natchitoches</t>
  </si>
  <si>
    <t>"Randy" Williams</t>
  </si>
  <si>
    <t>"Tim" Key</t>
  </si>
  <si>
    <t>David Cheatwood</t>
  </si>
  <si>
    <t>Kevin Ray Stafford</t>
  </si>
  <si>
    <t>"Mike Bomba" Lopez</t>
  </si>
  <si>
    <t>"Tony" Migues</t>
  </si>
  <si>
    <t>Victor "Vic" Delcambre</t>
  </si>
  <si>
    <t>City Court, City of Oakdale</t>
  </si>
  <si>
    <t>"Mike Freck" Slaney</t>
  </si>
  <si>
    <t>Arthur "Artie" Cole</t>
  </si>
  <si>
    <t>Dwayne Rogers</t>
  </si>
  <si>
    <t>Jay Slayter</t>
  </si>
  <si>
    <t>Robert A. Michiels</t>
  </si>
  <si>
    <t>Sarah Smith</t>
  </si>
  <si>
    <t>City Court, City of Plaquemine</t>
  </si>
  <si>
    <t>Antoinette J. Williams</t>
  </si>
  <si>
    <t>Michael "Chief" Barbee</t>
  </si>
  <si>
    <t>City Court, City of Rayne</t>
  </si>
  <si>
    <t>"Ronnie Ron" Lavergne</t>
  </si>
  <si>
    <t>Alex "Joe" Lacroix</t>
  </si>
  <si>
    <t>Jamie Conques</t>
  </si>
  <si>
    <t>City Court, City of Ruston</t>
  </si>
  <si>
    <t>James P. "Jim" Liner</t>
  </si>
  <si>
    <t>Sandy L. Freeman</t>
  </si>
  <si>
    <t>City Court, City of Shreveport</t>
  </si>
  <si>
    <t>"Jim" Taliaferro</t>
  </si>
  <si>
    <t>Anthony Isley "AJ" Johnson</t>
  </si>
  <si>
    <t>Charlie Caldwell</t>
  </si>
  <si>
    <t>Don "D.D." Otis</t>
  </si>
  <si>
    <t>Joey Hester</t>
  </si>
  <si>
    <t>City Court, City of Springhill</t>
  </si>
  <si>
    <t>Donald "Donnie" Coleman</t>
  </si>
  <si>
    <t>Wayne "Fig" Newton</t>
  </si>
  <si>
    <t>"Jim" Boren</t>
  </si>
  <si>
    <t>Bruce Wiley</t>
  </si>
  <si>
    <t>Frank Duson</t>
  </si>
  <si>
    <t>Constable</t>
  </si>
  <si>
    <t>1st Justice Court</t>
  </si>
  <si>
    <t>Andrew "Banana" Leblanc III</t>
  </si>
  <si>
    <t>Ascension</t>
  </si>
  <si>
    <t>Jonathan Liberto</t>
  </si>
  <si>
    <t>Jefferson</t>
  </si>
  <si>
    <t>Leana Chatman</t>
  </si>
  <si>
    <t>Patrick Pierson</t>
  </si>
  <si>
    <t>1st Justice of the Peace Court</t>
  </si>
  <si>
    <t>Benny Joseph Percle</t>
  </si>
  <si>
    <t>Paul "P-4" LaGraize</t>
  </si>
  <si>
    <t>1st Justice of the Peace Ward</t>
  </si>
  <si>
    <t>Maurice Southall</t>
  </si>
  <si>
    <t>Robbie Landry</t>
  </si>
  <si>
    <t>2nd Justice Court</t>
  </si>
  <si>
    <t>"Bobby" Doak</t>
  </si>
  <si>
    <t>Antoine J. "Tony" Thomassie</t>
  </si>
  <si>
    <t>Ian Cotton</t>
  </si>
  <si>
    <t>Russell Blanchard III</t>
  </si>
  <si>
    <t>Theodore Keelen</t>
  </si>
  <si>
    <t>Wayne J. Nocito</t>
  </si>
  <si>
    <t>2nd Justice of the Peace Court</t>
  </si>
  <si>
    <t>"Alf" Pike</t>
  </si>
  <si>
    <t>Gary R. English</t>
  </si>
  <si>
    <t>Wayne Hatfield</t>
  </si>
  <si>
    <t>3rd Justice Court</t>
  </si>
  <si>
    <t>Frank Rawle</t>
  </si>
  <si>
    <t>Troy Pizani</t>
  </si>
  <si>
    <t>3rd Justice of the Peace Court</t>
  </si>
  <si>
    <t>John "Johnny" Detillier</t>
  </si>
  <si>
    <t>Marvin Allemand</t>
  </si>
  <si>
    <t>3rd Justice of the Peace Ward</t>
  </si>
  <si>
    <t>"Mike" Matherne</t>
  </si>
  <si>
    <t>Jamie P. Ponville</t>
  </si>
  <si>
    <t>4th Justice Court</t>
  </si>
  <si>
    <t>Kelly J. Besson, Sr.</t>
  </si>
  <si>
    <t>Leon F. Bradberry, Sr.</t>
  </si>
  <si>
    <t>4th Justice of the Peace Court</t>
  </si>
  <si>
    <t>Carl Doucet</t>
  </si>
  <si>
    <t>Kenneth "Neco" Doucet</t>
  </si>
  <si>
    <t>Martin D. Wade</t>
  </si>
  <si>
    <t>Sullivan "Silkey" Cheramie</t>
  </si>
  <si>
    <t>5th Justice Court</t>
  </si>
  <si>
    <t>"Dan" Civello</t>
  </si>
  <si>
    <t>Raymond "Ray" Waguespack</t>
  </si>
  <si>
    <t>7th Justice Court</t>
  </si>
  <si>
    <t>John "Big Man" Conner, Jr.</t>
  </si>
  <si>
    <t>Lawrence Hall</t>
  </si>
  <si>
    <t>Walter Whittington</t>
  </si>
  <si>
    <t>Justice of the Peace &amp; Constable District 3</t>
  </si>
  <si>
    <t>Kane Leone</t>
  </si>
  <si>
    <t>Kurt D. Sepulvado</t>
  </si>
  <si>
    <t>Justice of the Peace &amp; Constable District 4</t>
  </si>
  <si>
    <t>Harvey L. Nichols</t>
  </si>
  <si>
    <t>John H. Burns</t>
  </si>
  <si>
    <t>Justice of the Peace District  1</t>
  </si>
  <si>
    <t>Albert W. Saucier</t>
  </si>
  <si>
    <t>Pointe Coupee</t>
  </si>
  <si>
    <t>Alfred "Al" Doyle</t>
  </si>
  <si>
    <t>Beauregard</t>
  </si>
  <si>
    <t>Charles "CD" Holmes</t>
  </si>
  <si>
    <t>De Soto</t>
  </si>
  <si>
    <t>Christopher "Chris" Greer</t>
  </si>
  <si>
    <t>Mat Hartford</t>
  </si>
  <si>
    <t>Scott Bracken</t>
  </si>
  <si>
    <t>Justice of the Peace District  2</t>
  </si>
  <si>
    <t>Billy "BJ" Coker</t>
  </si>
  <si>
    <t>Stephen Holder</t>
  </si>
  <si>
    <t>Justice of the Peace District  3</t>
  </si>
  <si>
    <t>Billy Murphy</t>
  </si>
  <si>
    <t>Cody Robbins</t>
  </si>
  <si>
    <t>Justice of the Peace District  4</t>
  </si>
  <si>
    <t>Anthony "Tony" Deville</t>
  </si>
  <si>
    <t>David Clouse</t>
  </si>
  <si>
    <t>Loy Bader</t>
  </si>
  <si>
    <t>Justice of the Peace District  5</t>
  </si>
  <si>
    <t>Jemayel Warren</t>
  </si>
  <si>
    <t>K. Blaine Nichol</t>
  </si>
  <si>
    <t>Linda Wilburn Davidson</t>
  </si>
  <si>
    <t>Ricky Comeaux</t>
  </si>
  <si>
    <t>Justice of the Peace District  7</t>
  </si>
  <si>
    <t>Jeffery "Bodeen" Rose</t>
  </si>
  <si>
    <t>Todd Guillot</t>
  </si>
  <si>
    <t>Justice of the Peace District  9</t>
  </si>
  <si>
    <t>Lance "Pookie" Firmin</t>
  </si>
  <si>
    <t>Larry O. Moore, Sr.</t>
  </si>
  <si>
    <t>Reginald "Wayne" Pitcher</t>
  </si>
  <si>
    <t>Justice of the Peace District  A</t>
  </si>
  <si>
    <t>Edward "Eddie" Gongre</t>
  </si>
  <si>
    <t>John Timothy "Tim" Coolman</t>
  </si>
  <si>
    <t>Justice of the Peace District 1</t>
  </si>
  <si>
    <t>"Alex" Gerhold IV</t>
  </si>
  <si>
    <t>C. Bernard Maglone, Jr.</t>
  </si>
  <si>
    <t>Kerry "Doc" Walker</t>
  </si>
  <si>
    <t>Tyrone P. Dubroc, Sr.</t>
  </si>
  <si>
    <t>Justice of the Peace District 10</t>
  </si>
  <si>
    <t>Christopher "Scotty" LeJeune</t>
  </si>
  <si>
    <t>Landon Landry</t>
  </si>
  <si>
    <t>Justice of the Peace District 11</t>
  </si>
  <si>
    <t>Shane A. Pickett</t>
  </si>
  <si>
    <t>Sherry McGrew Hendricks</t>
  </si>
  <si>
    <t>Justice of the Peace District 2</t>
  </si>
  <si>
    <t>"Cliff" Morris</t>
  </si>
  <si>
    <t>"Jimmy" McCaa</t>
  </si>
  <si>
    <t>Aaron "Mike" Gordon</t>
  </si>
  <si>
    <t>Arthur M. "Coach" Harper</t>
  </si>
  <si>
    <t>Craig Petit</t>
  </si>
  <si>
    <t>St. Charles</t>
  </si>
  <si>
    <t>Darren W. Brackens</t>
  </si>
  <si>
    <t>Kenny "Gatorman" Schmill</t>
  </si>
  <si>
    <t>Timmy Cato</t>
  </si>
  <si>
    <t>Justice of the Peace District 3</t>
  </si>
  <si>
    <t>Larry Chapman</t>
  </si>
  <si>
    <t>Marshall Chapman</t>
  </si>
  <si>
    <t>Marty Louque</t>
  </si>
  <si>
    <t>Perry "Chico" Gaudin</t>
  </si>
  <si>
    <t>Steven "Buggy" LeMoine</t>
  </si>
  <si>
    <t>Justice of the Peace District 4</t>
  </si>
  <si>
    <t>"Nell" Chambless</t>
  </si>
  <si>
    <t>Janeal Jones</t>
  </si>
  <si>
    <t>Justice of the Peace District 5</t>
  </si>
  <si>
    <t>R. Yale Poland, Sr.</t>
  </si>
  <si>
    <t>Victor McNeal</t>
  </si>
  <si>
    <t>Justice of the Peace District 6</t>
  </si>
  <si>
    <t>Aaron Marino</t>
  </si>
  <si>
    <t>Jerry J. Pfister, Jr.</t>
  </si>
  <si>
    <t>Ronald "Shine" Boudreaux</t>
  </si>
  <si>
    <t>Vanessa James</t>
  </si>
  <si>
    <t>Justice of the Peace District 7</t>
  </si>
  <si>
    <t>"Butch" Ockman</t>
  </si>
  <si>
    <t>Gary Cazenave</t>
  </si>
  <si>
    <t>Larry Roberts</t>
  </si>
  <si>
    <t>William "Billy" Beach</t>
  </si>
  <si>
    <t>Justice of the Peace District B</t>
  </si>
  <si>
    <t>David Hanson</t>
  </si>
  <si>
    <t>Randy Thomas, Sr.</t>
  </si>
  <si>
    <t>Justice of the Peace Ward  1</t>
  </si>
  <si>
    <t>Daniel Jones</t>
  </si>
  <si>
    <t>David Laing</t>
  </si>
  <si>
    <t>G. R. "Doc" Billings</t>
  </si>
  <si>
    <t>Richard "Ricky" Chandler</t>
  </si>
  <si>
    <t>Robert Everett</t>
  </si>
  <si>
    <t>William L. "Bill" Masters</t>
  </si>
  <si>
    <t>Justice of the Peace Ward  2</t>
  </si>
  <si>
    <t>Dana Dean Aucoin</t>
  </si>
  <si>
    <t>Dean Cannaday</t>
  </si>
  <si>
    <t>Francis Isidore</t>
  </si>
  <si>
    <t>Plaquemines</t>
  </si>
  <si>
    <t>Harold "Cat" Pickney</t>
  </si>
  <si>
    <t>Hilry Thomas</t>
  </si>
  <si>
    <t>Leander "Cush" Williams</t>
  </si>
  <si>
    <t>Rickey W. Morris</t>
  </si>
  <si>
    <t>Roland "Perch" Bertrand</t>
  </si>
  <si>
    <t>Justice of the Peace Ward  2, District  2</t>
  </si>
  <si>
    <t>Darin David</t>
  </si>
  <si>
    <t>John  E. "Thre" Wales III</t>
  </si>
  <si>
    <t>Justice of the Peace Ward  2, District  3</t>
  </si>
  <si>
    <t>Donald Shelmire</t>
  </si>
  <si>
    <t>Tracy Batieste</t>
  </si>
  <si>
    <t>Justice of the Peace Ward  3</t>
  </si>
  <si>
    <t>Blake Oubre</t>
  </si>
  <si>
    <t>David R. Dugas</t>
  </si>
  <si>
    <t>Justice of the Peace Ward  4</t>
  </si>
  <si>
    <t>"Mike" Habetz</t>
  </si>
  <si>
    <t>David A. Comeaux</t>
  </si>
  <si>
    <t>Douglas R. Short</t>
  </si>
  <si>
    <t>Larry "Teddy" Deslatte III</t>
  </si>
  <si>
    <t>Robert Bergeaux</t>
  </si>
  <si>
    <t>Justice of the Peace Ward  5</t>
  </si>
  <si>
    <t>"Doug" Perry</t>
  </si>
  <si>
    <t>Bronson Blanchard</t>
  </si>
  <si>
    <t>Douglas "Chubby" Chauvin</t>
  </si>
  <si>
    <t>James P. Carinhas</t>
  </si>
  <si>
    <t>Keith "Hawkeye" Landry</t>
  </si>
  <si>
    <t>Philip Pitre</t>
  </si>
  <si>
    <t>Travis Vernon</t>
  </si>
  <si>
    <t>Justice of the Peace Ward  6</t>
  </si>
  <si>
    <t>"L. C." Coker</t>
  </si>
  <si>
    <t>Carol Martin</t>
  </si>
  <si>
    <t>Chad Johnson</t>
  </si>
  <si>
    <t>Clifton "Cliff" Winn</t>
  </si>
  <si>
    <t>Kevin Duplantis</t>
  </si>
  <si>
    <t>Kyle Neal</t>
  </si>
  <si>
    <t>Wendie G. Hotard</t>
  </si>
  <si>
    <t>William "B. J." Underwood III</t>
  </si>
  <si>
    <t>Justice of the Peace Ward  7</t>
  </si>
  <si>
    <t>Annie "Red" Lofton</t>
  </si>
  <si>
    <t>Arthur Lee Phillips, Sr.</t>
  </si>
  <si>
    <t>Brooke Ton</t>
  </si>
  <si>
    <t>Chad Blundell</t>
  </si>
  <si>
    <t>Christopher "Chris" Jowers</t>
  </si>
  <si>
    <t>John B. Fannin</t>
  </si>
  <si>
    <t>Kyle Miller</t>
  </si>
  <si>
    <t>Michael Wright</t>
  </si>
  <si>
    <t>Paul Barrois</t>
  </si>
  <si>
    <t>Sharon K. Macaluso</t>
  </si>
  <si>
    <t>Sylvester Callihan</t>
  </si>
  <si>
    <t>Justice of the Peace Ward  8</t>
  </si>
  <si>
    <t>Andria "Pal" Barthelemy</t>
  </si>
  <si>
    <t>Cornell Battle, Sr.</t>
  </si>
  <si>
    <t>David "Brad" Gieger</t>
  </si>
  <si>
    <t>Orgy J. Broussard</t>
  </si>
  <si>
    <t>Justice of the Peace Ward  9</t>
  </si>
  <si>
    <t>"Joey" Foret</t>
  </si>
  <si>
    <t>Alexis Billiot</t>
  </si>
  <si>
    <t>Anthony "A. P." Cocke</t>
  </si>
  <si>
    <t>Jody B. Ellender</t>
  </si>
  <si>
    <t>John S. Arceneaux</t>
  </si>
  <si>
    <t>Mary Jo Hebert</t>
  </si>
  <si>
    <t>Paul J. Breaux</t>
  </si>
  <si>
    <t>Ryan Bonvillain</t>
  </si>
  <si>
    <t>Justice of the Peace Ward 1</t>
  </si>
  <si>
    <t>Catherine J. Wall</t>
  </si>
  <si>
    <t>Lemmie Chapman III</t>
  </si>
  <si>
    <t>Linda McKinney</t>
  </si>
  <si>
    <t>Quentin Hookfin</t>
  </si>
  <si>
    <t>Wendell S. Day</t>
  </si>
  <si>
    <t>Willie Lee</t>
  </si>
  <si>
    <t>Justice of the Peace Ward 10</t>
  </si>
  <si>
    <t>Elease G. Jackson</t>
  </si>
  <si>
    <t>Travis J. Williams</t>
  </si>
  <si>
    <t>Justice of the Peace Ward 11</t>
  </si>
  <si>
    <t>Lawrence Willis</t>
  </si>
  <si>
    <t>Scott Jordan</t>
  </si>
  <si>
    <t>Justice of the Peace Ward 12</t>
  </si>
  <si>
    <t>Chris Price</t>
  </si>
  <si>
    <t>Mike Hudson</t>
  </si>
  <si>
    <t>Timothy McCarty</t>
  </si>
  <si>
    <t>Justice of the Peace Ward 2</t>
  </si>
  <si>
    <t>Charles "Do-Rite" Douglas</t>
  </si>
  <si>
    <t>Danny Lance</t>
  </si>
  <si>
    <t>Dickie R. Blades</t>
  </si>
  <si>
    <t>Glen Magee, Jr.</t>
  </si>
  <si>
    <t>Ron A. LeRay</t>
  </si>
  <si>
    <t>Ulyse E. Godfrey, Sr.</t>
  </si>
  <si>
    <t>Justice of the Peace Ward 3</t>
  </si>
  <si>
    <t>Bobby Abshire</t>
  </si>
  <si>
    <t>Cameron</t>
  </si>
  <si>
    <t>Danny Carroll</t>
  </si>
  <si>
    <t>Davy Doxey</t>
  </si>
  <si>
    <t>Jonathan Crow</t>
  </si>
  <si>
    <t>Joseph "Joe" Corrent</t>
  </si>
  <si>
    <t>Robert Williams</t>
  </si>
  <si>
    <t>Ronald "Ronnie Gale" Nunez, Sr.</t>
  </si>
  <si>
    <t>Ronald Nunez</t>
  </si>
  <si>
    <t>Justice of the Peace Ward 3, 1st Just. Court</t>
  </si>
  <si>
    <t>"Frank" Naquin</t>
  </si>
  <si>
    <t>Edward Beaver III</t>
  </si>
  <si>
    <t>Justice of the Peace Ward 3, Blanchard Dist.</t>
  </si>
  <si>
    <t>Melvin "Gene" Presley</t>
  </si>
  <si>
    <t>Scot McMillan</t>
  </si>
  <si>
    <t>Justice of the Peace Ward 4</t>
  </si>
  <si>
    <t>Benny Warner, Sr.</t>
  </si>
  <si>
    <t>Brian "Ping" Vanicor</t>
  </si>
  <si>
    <t>Dan D. Atchison</t>
  </si>
  <si>
    <t>Dennis Lee, Jr.</t>
  </si>
  <si>
    <t>Jerome "Jimmy" Fontana</t>
  </si>
  <si>
    <t>Julius W. Scott</t>
  </si>
  <si>
    <t>Melvin John Lamotte, Jr.</t>
  </si>
  <si>
    <t>Prentis Barmore</t>
  </si>
  <si>
    <t>Rita Y. Ramagos</t>
  </si>
  <si>
    <t>Sam "Tommy" Harrison</t>
  </si>
  <si>
    <t>Teresa Grace Holden</t>
  </si>
  <si>
    <t>Todd Clark</t>
  </si>
  <si>
    <t>Justice of the Peace Ward 5</t>
  </si>
  <si>
    <t>"Bo" Pierce</t>
  </si>
  <si>
    <t>"Don" Majure</t>
  </si>
  <si>
    <t>"Jeff" Roach</t>
  </si>
  <si>
    <t>"Jim" Bruce</t>
  </si>
  <si>
    <t>"Jimmy" Pickering</t>
  </si>
  <si>
    <t>"Ken" Smith</t>
  </si>
  <si>
    <t>"Tim" Trahan</t>
  </si>
  <si>
    <t>Andrew Currier</t>
  </si>
  <si>
    <t>Chad M. Davis</t>
  </si>
  <si>
    <t>Heath Jinks</t>
  </si>
  <si>
    <t>Lavon D. Seals</t>
  </si>
  <si>
    <t>Louis "Buddy" Easley</t>
  </si>
  <si>
    <t>Michael "Mike" David</t>
  </si>
  <si>
    <t>Justice of the Peace Ward 5, 1st Just. Court</t>
  </si>
  <si>
    <t>Charles Nash</t>
  </si>
  <si>
    <t>Charlie Calcote</t>
  </si>
  <si>
    <t>Clyde W. George</t>
  </si>
  <si>
    <t>Justice of the Peace Ward 5, 2nd Just. Court</t>
  </si>
  <si>
    <t>James "Tony" Bettevy</t>
  </si>
  <si>
    <t>Russell Miller</t>
  </si>
  <si>
    <t>Justice of the Peace Ward 6</t>
  </si>
  <si>
    <t>"Jason" Hillman</t>
  </si>
  <si>
    <t>"Tom" Jackson</t>
  </si>
  <si>
    <t>Kevin W. McClure</t>
  </si>
  <si>
    <t>Larry Johnson</t>
  </si>
  <si>
    <t>Ryan Paulk</t>
  </si>
  <si>
    <t>Thomas Jones</t>
  </si>
  <si>
    <t>Justice of the Peace Ward 8</t>
  </si>
  <si>
    <t>"Don" Marshall</t>
  </si>
  <si>
    <t>Mark Owens</t>
  </si>
  <si>
    <t>Richard Z. Morse</t>
  </si>
  <si>
    <t>Wade Weems</t>
  </si>
  <si>
    <t>Waylon McCormick</t>
  </si>
  <si>
    <t>Justice of the Peace Ward A</t>
  </si>
  <si>
    <t>Jesse Heintz</t>
  </si>
  <si>
    <t>St. Bernard</t>
  </si>
  <si>
    <t>Mitchell Perkins</t>
  </si>
  <si>
    <t>Justice of the Peace Ward B</t>
  </si>
  <si>
    <t>Anthony "Tony" LaNasa III</t>
  </si>
  <si>
    <t>Jason R. Danna</t>
  </si>
  <si>
    <t>Justin L. Licciardi</t>
  </si>
  <si>
    <t>Louis Luna, Jr.</t>
  </si>
  <si>
    <t>Justice of the Peace Ward C</t>
  </si>
  <si>
    <t>"Beau" Bowman</t>
  </si>
  <si>
    <t>"Chuck" Little</t>
  </si>
  <si>
    <t>Chris Palazzalo</t>
  </si>
  <si>
    <t>Henry Vandenborre</t>
  </si>
  <si>
    <t>Julia Dardar</t>
  </si>
  <si>
    <t>Justice of the Peace Ward D</t>
  </si>
  <si>
    <t>Calixtro Michael Balbon</t>
  </si>
  <si>
    <t>William F. "Billy" Cure</t>
  </si>
  <si>
    <t>Justice of the Peace Ward J</t>
  </si>
  <si>
    <t>Benjamin P. "Benny" Ruiz</t>
  </si>
  <si>
    <t>Tamara L. Jones</t>
  </si>
  <si>
    <t>Tony "Te-Ton" Jeansonne</t>
  </si>
  <si>
    <t>Justice of the Peace Wards 6 &amp; 7</t>
  </si>
  <si>
    <t>David Daniels</t>
  </si>
  <si>
    <t>Dustin Lane Trichell</t>
  </si>
  <si>
    <t>Constable(s)</t>
  </si>
  <si>
    <t>Brandon Oswalt</t>
  </si>
  <si>
    <t>E. T. "Scooter" Rushing</t>
  </si>
  <si>
    <t>Justice of the Peace District  3 (2 to be elected)</t>
  </si>
  <si>
    <t>"Ricky" Blalock</t>
  </si>
  <si>
    <t>Eddie Chandler</t>
  </si>
  <si>
    <t>Jerry Jenkins</t>
  </si>
  <si>
    <t>John Craft</t>
  </si>
  <si>
    <t>Stephen "Steve" Smith</t>
  </si>
  <si>
    <t>Justice of the Peace District  6 (2 to be elected)</t>
  </si>
  <si>
    <t>Jeffery Weems</t>
  </si>
  <si>
    <t>Kenneth Stephens</t>
  </si>
  <si>
    <t>Wayne Berry</t>
  </si>
  <si>
    <t>"Woody" Crawford</t>
  </si>
  <si>
    <t>Todd Kraft</t>
  </si>
  <si>
    <t>James "Jimmy" Howell</t>
  </si>
  <si>
    <t>Nathan A. Jordan</t>
  </si>
  <si>
    <t>Gregory Chabreck</t>
  </si>
  <si>
    <t>Marcus Carlucci, Sr.</t>
  </si>
  <si>
    <t>Floyd Trascher</t>
  </si>
  <si>
    <t>Montgomery Hoover</t>
  </si>
  <si>
    <t>Justice of the Peace Ward 1 (2 to be elected)</t>
  </si>
  <si>
    <t>Cory Benoit</t>
  </si>
  <si>
    <t>Paul Poche'</t>
  </si>
  <si>
    <t>Randy Granger</t>
  </si>
  <si>
    <t>Justice of the Peace Ward 10 (2 to be elected)</t>
  </si>
  <si>
    <t>Julie Lien</t>
  </si>
  <si>
    <t>Leonard Lenel</t>
  </si>
  <si>
    <t>Matthew J. King</t>
  </si>
  <si>
    <t>Bryan Guidry</t>
  </si>
  <si>
    <t>Velma Duhon</t>
  </si>
  <si>
    <t>Brent Zackery</t>
  </si>
  <si>
    <t>Michael "Gorilla" Fruge</t>
  </si>
  <si>
    <t>Wesley Childress</t>
  </si>
  <si>
    <t>"Tim" Causey</t>
  </si>
  <si>
    <t>Durwin Carter</t>
  </si>
  <si>
    <t>Derrick Guillory</t>
  </si>
  <si>
    <t>Jeremy Lane Causey</t>
  </si>
  <si>
    <t>Austin Romero</t>
  </si>
  <si>
    <t>B. J. "Bub" Lege</t>
  </si>
  <si>
    <t>Jake Hebert</t>
  </si>
  <si>
    <t>James "Jad" Deshotels</t>
  </si>
  <si>
    <t>Justice of the Peace Ward 6 (2 to be elected)</t>
  </si>
  <si>
    <t>Chad Jones</t>
  </si>
  <si>
    <t>Kirk Magnon</t>
  </si>
  <si>
    <t>Patrick "Bae Bae" Dugas</t>
  </si>
  <si>
    <t>Russell J. Comeaux</t>
  </si>
  <si>
    <t>Justice of the Peace Ward 7</t>
  </si>
  <si>
    <t>"Mike" Brewer II</t>
  </si>
  <si>
    <t>Antoine Barras, Jr.</t>
  </si>
  <si>
    <t>Coroner</t>
  </si>
  <si>
    <t>Joe Howell</t>
  </si>
  <si>
    <t>Laura DeJohn</t>
  </si>
  <si>
    <t>Council Member</t>
  </si>
  <si>
    <t>at Large,  City of New Iberia</t>
  </si>
  <si>
    <t>Dan Doerle</t>
  </si>
  <si>
    <t>David J. Merrill, Jr.</t>
  </si>
  <si>
    <t>District  1, City of Hammond</t>
  </si>
  <si>
    <t>Johnny E. Blount</t>
  </si>
  <si>
    <t>Kiplyn "Kip" Andrews</t>
  </si>
  <si>
    <t>Sandra Weary</t>
  </si>
  <si>
    <t>District  1, Town of Arcadia</t>
  </si>
  <si>
    <t>Deandre Alexander</t>
  </si>
  <si>
    <t>Deborah "Debbie" Harris</t>
  </si>
  <si>
    <t>Doreatha Nelson</t>
  </si>
  <si>
    <t>Ezra Fields</t>
  </si>
  <si>
    <t>District  2, Town of Arcadia</t>
  </si>
  <si>
    <t>Maggie Roberson</t>
  </si>
  <si>
    <t>Patricia "Teacake" Hampton</t>
  </si>
  <si>
    <t>Teresa A. Sinclair</t>
  </si>
  <si>
    <t>District  2, Town of Washington</t>
  </si>
  <si>
    <t>Rogers "Rock" Malveaux</t>
  </si>
  <si>
    <t>Wilson Doomes, Jr.</t>
  </si>
  <si>
    <t>District  3</t>
  </si>
  <si>
    <t>Easton Shelvin</t>
  </si>
  <si>
    <t>Madeline Taylor</t>
  </si>
  <si>
    <t>District  3, City of Hammond</t>
  </si>
  <si>
    <t>Janice Carter Beard</t>
  </si>
  <si>
    <t>Raymond "Raay" Williams</t>
  </si>
  <si>
    <t>Robert J. "Bobby" Martin</t>
  </si>
  <si>
    <t>District  3, Town of Washington</t>
  </si>
  <si>
    <t>Laura Budden Allegood</t>
  </si>
  <si>
    <t>William McBride</t>
  </si>
  <si>
    <t>District  4, City of Hammond</t>
  </si>
  <si>
    <t>"Kathy" Montecino</t>
  </si>
  <si>
    <t>Lemar Marshall</t>
  </si>
  <si>
    <t>Sam DiVittorio</t>
  </si>
  <si>
    <t>District  4, Town of Arcadia</t>
  </si>
  <si>
    <t>Mary Baker "Sally" Cole</t>
  </si>
  <si>
    <t>Mattie Harris</t>
  </si>
  <si>
    <t>Robert Roberson, Jr.</t>
  </si>
  <si>
    <t>District  5, Town of Arcadia</t>
  </si>
  <si>
    <t>Frank Davis</t>
  </si>
  <si>
    <t>Gary Carlisle</t>
  </si>
  <si>
    <t>District 1, City of New Iberia</t>
  </si>
  <si>
    <t>Natalie Lopez-Robin</t>
  </si>
  <si>
    <t>Quentin "Jude" Desormeaux</t>
  </si>
  <si>
    <t>District 1, City of Oakdale</t>
  </si>
  <si>
    <t>Cassandra Hayes Allison</t>
  </si>
  <si>
    <t>Gwen Alsburry</t>
  </si>
  <si>
    <t>District 1, City of Scott</t>
  </si>
  <si>
    <t>"Bill" Young</t>
  </si>
  <si>
    <t>Preston Bernard</t>
  </si>
  <si>
    <t>Tonya Carola</t>
  </si>
  <si>
    <t>District 1, Town of Amite City</t>
  </si>
  <si>
    <t>"Kris" Hart</t>
  </si>
  <si>
    <t>Arthur Leonard, Jr.</t>
  </si>
  <si>
    <t>Carl J. Foster</t>
  </si>
  <si>
    <t>Tywond McGee</t>
  </si>
  <si>
    <t>District 1, Town of Cottonport</t>
  </si>
  <si>
    <t>Lorraine Seaberry</t>
  </si>
  <si>
    <t>Margaret Prater-Jenkins</t>
  </si>
  <si>
    <t>District 2, City of New Iberia</t>
  </si>
  <si>
    <t>"Tommy" Volter</t>
  </si>
  <si>
    <t>Benjamin T. Meyers</t>
  </si>
  <si>
    <t>Felina Wesley</t>
  </si>
  <si>
    <t>Marlon "Marlo" Lewis</t>
  </si>
  <si>
    <t>District 2, City of Oakdale</t>
  </si>
  <si>
    <t>Fredrick "Pos" Douglas</t>
  </si>
  <si>
    <t>John Matte</t>
  </si>
  <si>
    <t>District 2, Town of Amite City</t>
  </si>
  <si>
    <t>Jonathon Foster</t>
  </si>
  <si>
    <t>Lavonta L. Frazier</t>
  </si>
  <si>
    <t>Prentiss R. Warren</t>
  </si>
  <si>
    <t>District 2, Town of Haynesville</t>
  </si>
  <si>
    <t>Betty Richardson</t>
  </si>
  <si>
    <t>Danny Triplet</t>
  </si>
  <si>
    <t>District 2, Town of Kinder</t>
  </si>
  <si>
    <t>"Maria" Dewees</t>
  </si>
  <si>
    <t>Derrick Lafosse</t>
  </si>
  <si>
    <t>District 3, City of New Iberia</t>
  </si>
  <si>
    <t>"Pat" Grisaffe</t>
  </si>
  <si>
    <t>David N. Broussard, Sr.</t>
  </si>
  <si>
    <t>Paul Camacho</t>
  </si>
  <si>
    <t>District 3, City of Scott</t>
  </si>
  <si>
    <t>Danny Hollier</t>
  </si>
  <si>
    <t>Jennifer Rohloff</t>
  </si>
  <si>
    <t>Leah Moreau Romero</t>
  </si>
  <si>
    <t>District 3, Town of Amite City</t>
  </si>
  <si>
    <t>Emanuel Zanders III</t>
  </si>
  <si>
    <t>Jerry L. Daniels</t>
  </si>
  <si>
    <t>District 3, Town of Haynesville</t>
  </si>
  <si>
    <t>Barbara Torrence</t>
  </si>
  <si>
    <t>Joyce G. Major</t>
  </si>
  <si>
    <t>District 3, Town of Kinder</t>
  </si>
  <si>
    <t>"Chris" Fontenot</t>
  </si>
  <si>
    <t>Joyce Ogea</t>
  </si>
  <si>
    <t>District 4, City of New Iberia</t>
  </si>
  <si>
    <t>Bernard E. Broussard</t>
  </si>
  <si>
    <t>Deidre Ledbetter</t>
  </si>
  <si>
    <t>District 4, Town of Cottonport</t>
  </si>
  <si>
    <t>Brenda Moore Bazile</t>
  </si>
  <si>
    <t>Demple Prater</t>
  </si>
  <si>
    <t>District 5, City of New Iberia</t>
  </si>
  <si>
    <t>Raymond "Shoe-Do" Lewis</t>
  </si>
  <si>
    <t>Sherry Guidry</t>
  </si>
  <si>
    <t>District A, Town of Dubach</t>
  </si>
  <si>
    <t>Debra Heard</t>
  </si>
  <si>
    <t>Ruby Key</t>
  </si>
  <si>
    <t>District E, Town of Iowa</t>
  </si>
  <si>
    <t>Gerald Guidry</t>
  </si>
  <si>
    <t>Jerry "Lap" Lapearous</t>
  </si>
  <si>
    <t>Division A, City of Gonzales</t>
  </si>
  <si>
    <t>Clarence J. Cutno</t>
  </si>
  <si>
    <t>David Guitreau</t>
  </si>
  <si>
    <t>Division A, City of Westlake</t>
  </si>
  <si>
    <t>"Skeeter" Hayes</t>
  </si>
  <si>
    <t>John Melvin Cradure</t>
  </si>
  <si>
    <t>Division A, City of Youngsville</t>
  </si>
  <si>
    <t>Jamison "Jamey" Abshire</t>
  </si>
  <si>
    <t>Paul Huval</t>
  </si>
  <si>
    <t>Ryan Shinkle</t>
  </si>
  <si>
    <t>Division A, Town of Lockport</t>
  </si>
  <si>
    <t>Ralph Sapia</t>
  </si>
  <si>
    <t>Stephen Baudoin</t>
  </si>
  <si>
    <t>Division B, City of Gonzales</t>
  </si>
  <si>
    <t>Kirk Boudreaux</t>
  </si>
  <si>
    <t>Timothy Vessel, Sr.</t>
  </si>
  <si>
    <t>Division B, City of Westlake</t>
  </si>
  <si>
    <t>James "JC" Cormier</t>
  </si>
  <si>
    <t>Jeremy L. Cryer</t>
  </si>
  <si>
    <t>Jerry Guillory</t>
  </si>
  <si>
    <t>Sharmita S. Rideau</t>
  </si>
  <si>
    <t>Timothy "Tim" Hall</t>
  </si>
  <si>
    <t>Division B, City of Youngsville</t>
  </si>
  <si>
    <t>Boyd F. Zeke Zitzmann</t>
  </si>
  <si>
    <t>Lauren Michel</t>
  </si>
  <si>
    <t>Matthew "Matt" Thomassee</t>
  </si>
  <si>
    <t>Van A. Coussan</t>
  </si>
  <si>
    <t>Division C, City of Gonzales</t>
  </si>
  <si>
    <t>Harold Stewart</t>
  </si>
  <si>
    <t>Willie "Coach" Robinson</t>
  </si>
  <si>
    <t>Division C, City of Westlake</t>
  </si>
  <si>
    <t>Ambra Reinking</t>
  </si>
  <si>
    <t>Betty J. Bates</t>
  </si>
  <si>
    <t>Division C, City of Youngsville</t>
  </si>
  <si>
    <t>"Matt" Romero</t>
  </si>
  <si>
    <t>Cynthia "Cyndi" Smith</t>
  </si>
  <si>
    <t>Division D, City of Gonzales</t>
  </si>
  <si>
    <t>"Tim" Riley</t>
  </si>
  <si>
    <t>Tyler J. Turner</t>
  </si>
  <si>
    <t>Wade Petite</t>
  </si>
  <si>
    <t>Division D, City of Westlake</t>
  </si>
  <si>
    <t>Daniel W. "Dan" Racca</t>
  </si>
  <si>
    <t>Leonard Edward "Len" Pauley III</t>
  </si>
  <si>
    <t>Division D, City of Youngsville</t>
  </si>
  <si>
    <t>"Tim" Barbier</t>
  </si>
  <si>
    <t>Kenneth "Ken" Stansbury</t>
  </si>
  <si>
    <t>Division E, City of Gonzales</t>
  </si>
  <si>
    <t>A. Wayne Lawson</t>
  </si>
  <si>
    <t>Neal M. Bourque</t>
  </si>
  <si>
    <t>Division E, City of Westlake</t>
  </si>
  <si>
    <t>Kenneth "Kenny" Brown</t>
  </si>
  <si>
    <t>Paula Johnson</t>
  </si>
  <si>
    <t>Division E, City of Youngsville</t>
  </si>
  <si>
    <t>Dana L. Martin</t>
  </si>
  <si>
    <t>Dianne McClelland</t>
  </si>
  <si>
    <t>Division E, Town of Lockport</t>
  </si>
  <si>
    <t>"Rescue Wayne" Bourgeois, Jr.</t>
  </si>
  <si>
    <t>Weldon "Chunky" Triche</t>
  </si>
  <si>
    <t>Avella W. Ackless</t>
  </si>
  <si>
    <t>Kesia Lemoine</t>
  </si>
  <si>
    <t>Auldon Robinson, Sr.</t>
  </si>
  <si>
    <t>Dorothy L. Charles</t>
  </si>
  <si>
    <t>Kirk J. Conner</t>
  </si>
  <si>
    <t>Council Member at Large</t>
  </si>
  <si>
    <t>Carey S. Williams</t>
  </si>
  <si>
    <t>Charlene Gordon</t>
  </si>
  <si>
    <t>Reynard H. Douglas III</t>
  </si>
  <si>
    <t>Council Member(s)</t>
  </si>
  <si>
    <t>City of Denham Springs (5 to be elected)</t>
  </si>
  <si>
    <t>"Chris" Davis</t>
  </si>
  <si>
    <t>"Jeff" Wesley</t>
  </si>
  <si>
    <t>Alonzo "Lonnie" Shupe</t>
  </si>
  <si>
    <t>Brian Edward Ross</t>
  </si>
  <si>
    <t>Daniel H. Landry</t>
  </si>
  <si>
    <t>John "Johnny" Little</t>
  </si>
  <si>
    <t>Julie Dyason-Norris</t>
  </si>
  <si>
    <t>Keith Stark</t>
  </si>
  <si>
    <t>Lori Lamm-Williams</t>
  </si>
  <si>
    <t>Rene Delahoussaye</t>
  </si>
  <si>
    <t>Robert Poole</t>
  </si>
  <si>
    <t>Scott Kimble</t>
  </si>
  <si>
    <t>Town of Jena (5 to be elected)</t>
  </si>
  <si>
    <t>"Donny" Richardson</t>
  </si>
  <si>
    <t>"Joe" Phillips</t>
  </si>
  <si>
    <t>David P. Jones, Jr.</t>
  </si>
  <si>
    <t>Julia S. Welch</t>
  </si>
  <si>
    <t>Lloyd Lee Worsham</t>
  </si>
  <si>
    <t>Ron G. Carr</t>
  </si>
  <si>
    <t>Tommy Sandifer</t>
  </si>
  <si>
    <t>Wayne Chapman</t>
  </si>
  <si>
    <t>Town of Logansport (5 to be elected)</t>
  </si>
  <si>
    <t>Charles "Matt" LaFollette</t>
  </si>
  <si>
    <t>Christy Ballard</t>
  </si>
  <si>
    <t>Deborah "Deb" Roberts</t>
  </si>
  <si>
    <t>Dwight D. Gatlin, Sr.</t>
  </si>
  <si>
    <t>Edith Duncan Williams</t>
  </si>
  <si>
    <t>Frank "Poncho" Thigpen</t>
  </si>
  <si>
    <t>Jeannie Ramsey Border</t>
  </si>
  <si>
    <t>June Creech Hooper</t>
  </si>
  <si>
    <t>Katherine Freeman</t>
  </si>
  <si>
    <t>Martha P. Guillotte</t>
  </si>
  <si>
    <t>Norman Arbuckle</t>
  </si>
  <si>
    <t>Pamela "Pam" Thomas</t>
  </si>
  <si>
    <t>Council Member(s) at Large</t>
  </si>
  <si>
    <t>Town of Krotz Springs (5 to be elected)</t>
  </si>
  <si>
    <t>"Cindy" Stelly</t>
  </si>
  <si>
    <t>Andre D. Lanclos</t>
  </si>
  <si>
    <t>Cheryl "Cricket" Stermer</t>
  </si>
  <si>
    <t>John Craig Burghdoff</t>
  </si>
  <si>
    <t>Keith Ardoin</t>
  </si>
  <si>
    <t>Nyssa Evans-Godwin</t>
  </si>
  <si>
    <t>William "Bill" Bryson</t>
  </si>
  <si>
    <t>Council Members</t>
  </si>
  <si>
    <t>City of Grambling (5 to be elected)</t>
  </si>
  <si>
    <t>Birdex Copeland, Jr.</t>
  </si>
  <si>
    <t>Cathy L. Holmes</t>
  </si>
  <si>
    <t>Claud L. Aker</t>
  </si>
  <si>
    <t>Cullen Jackson</t>
  </si>
  <si>
    <t>G. Denise Dupree</t>
  </si>
  <si>
    <t>Roy Jackson</t>
  </si>
  <si>
    <t>Stavinoha Bradley</t>
  </si>
  <si>
    <t>Yanise N. Days</t>
  </si>
  <si>
    <t>City of Patterson (5 to be elected)</t>
  </si>
  <si>
    <t>"Joe" Russo III</t>
  </si>
  <si>
    <t>John Rentrop</t>
  </si>
  <si>
    <t>L. L. "Larry" Mendoza, Jr.</t>
  </si>
  <si>
    <t>Sandra K. Turner</t>
  </si>
  <si>
    <t>Sandra S. Marshall</t>
  </si>
  <si>
    <t>Travis "T. D." Darnell</t>
  </si>
  <si>
    <t>William L. "Billy" Picou, Jr.</t>
  </si>
  <si>
    <t>District 1, City of New Roads (2 to be elected)</t>
  </si>
  <si>
    <t>Bernadine St. Cyr</t>
  </si>
  <si>
    <t>Joy Nelson</t>
  </si>
  <si>
    <t>Vernell Davis</t>
  </si>
  <si>
    <t>Town of Addis (5 to be elected)</t>
  </si>
  <si>
    <t>"Rusty" Parrish</t>
  </si>
  <si>
    <t>Amber McCoy</t>
  </si>
  <si>
    <t>Bonnie Kleinpeter</t>
  </si>
  <si>
    <t>Kevin J. LeBlanc</t>
  </si>
  <si>
    <t>Rhonda LeBlanc Kelley</t>
  </si>
  <si>
    <t>Tate Acosta</t>
  </si>
  <si>
    <t>Wilson "Hook" Cazes</t>
  </si>
  <si>
    <t>Town of Brusly (5 to be elected)</t>
  </si>
  <si>
    <t>"Don" Neisler</t>
  </si>
  <si>
    <t>"Rusty" Daigle</t>
  </si>
  <si>
    <t>David Shane Andre</t>
  </si>
  <si>
    <t>Joanne C. Bourgeois</t>
  </si>
  <si>
    <t>Margaret Safford Canella</t>
  </si>
  <si>
    <t>Shirley Ann Jordan</t>
  </si>
  <si>
    <t>Terry J. Richard, Jr.</t>
  </si>
  <si>
    <t>Town of Elton (5 to be elected)</t>
  </si>
  <si>
    <t>"Tony" Guillory</t>
  </si>
  <si>
    <t>Amanda "Mandy" Valdez</t>
  </si>
  <si>
    <t>Cynthia "Kay" Hebert</t>
  </si>
  <si>
    <t>Latoya "Keisha" Woods</t>
  </si>
  <si>
    <t>Marilynn Broussard Granger</t>
  </si>
  <si>
    <t>Michael Paul Bellon</t>
  </si>
  <si>
    <t>Morgan Lemelle</t>
  </si>
  <si>
    <t>Ronnie D. Duhon</t>
  </si>
  <si>
    <t>Shirley Lafleur Johnson</t>
  </si>
  <si>
    <t>Town of Kentwood (5 to be elected)</t>
  </si>
  <si>
    <t>"Jimbo" Slaven</t>
  </si>
  <si>
    <t>Athalina Hudson</t>
  </si>
  <si>
    <t>Bennie Castella</t>
  </si>
  <si>
    <t>Gary Callihan</t>
  </si>
  <si>
    <t>Irma Cook Clines</t>
  </si>
  <si>
    <t>Michael "Mike" Hall</t>
  </si>
  <si>
    <t>Nick S. "Junior" Cook</t>
  </si>
  <si>
    <t>Paul Stewart</t>
  </si>
  <si>
    <t>Scott "Coach" Shaffett</t>
  </si>
  <si>
    <t>Terrell "Teddy" Hookfin</t>
  </si>
  <si>
    <t>Town of Lake Arthur (5 to be elected)</t>
  </si>
  <si>
    <t>"Kathy" Benoit</t>
  </si>
  <si>
    <t>Burnell Broussard</t>
  </si>
  <si>
    <t>Clyde Schlesinger</t>
  </si>
  <si>
    <t>Curt Cormier</t>
  </si>
  <si>
    <t>David Hanks</t>
  </si>
  <si>
    <t>Ellsworth David Duhon</t>
  </si>
  <si>
    <t>Eric S. Turner</t>
  </si>
  <si>
    <t>Mildred "Millie" Lapoint</t>
  </si>
  <si>
    <t>Milton "Nonk" Labauve</t>
  </si>
  <si>
    <t>Ricky Monceaux</t>
  </si>
  <si>
    <t>Robert "Bobby" Palermo</t>
  </si>
  <si>
    <t>Roderick "Coach" Williams</t>
  </si>
  <si>
    <t>Sherry Hymel Crochet</t>
  </si>
  <si>
    <t>Vicki Broussard</t>
  </si>
  <si>
    <t>Town of Leonville (5 to be elected)</t>
  </si>
  <si>
    <t>Benita A. Kennerson</t>
  </si>
  <si>
    <t>Brandon C. Herpin</t>
  </si>
  <si>
    <t>Kerry Willingham</t>
  </si>
  <si>
    <t>Kirk Stelly</t>
  </si>
  <si>
    <t>Krista Speyrer</t>
  </si>
  <si>
    <t>Nick Degueyter</t>
  </si>
  <si>
    <t>Town of Melville (5 to be elected)</t>
  </si>
  <si>
    <t>April Butler-Goudeau</t>
  </si>
  <si>
    <t>Caretta Robertson</t>
  </si>
  <si>
    <t>Chris Jackson</t>
  </si>
  <si>
    <t>Clara Moore Goudeau</t>
  </si>
  <si>
    <t>Laura A. Fontenot</t>
  </si>
  <si>
    <t>Linda F. Haynes</t>
  </si>
  <si>
    <t>Michael Clark</t>
  </si>
  <si>
    <t>Theardis Tieuel, Jr.</t>
  </si>
  <si>
    <t>Tiffany I. Williams</t>
  </si>
  <si>
    <t>Velma D. Hendrix</t>
  </si>
  <si>
    <t>Town of Montgomery (5 to be elected)</t>
  </si>
  <si>
    <t>Charles "Chuck" LaCroix</t>
  </si>
  <si>
    <t>Dawn LaCroix</t>
  </si>
  <si>
    <t>Delores LeBaron</t>
  </si>
  <si>
    <t>Jack B. Rushing</t>
  </si>
  <si>
    <t>Joy Seiple</t>
  </si>
  <si>
    <t>Releida James</t>
  </si>
  <si>
    <t>Tamashia Nash</t>
  </si>
  <si>
    <t>Von Gilcrease</t>
  </si>
  <si>
    <t>Wanda V. Perkins</t>
  </si>
  <si>
    <t>Town of Woodworth (5 to be elected)</t>
  </si>
  <si>
    <t>"B. J." Carlin</t>
  </si>
  <si>
    <t>Adam Malcomb</t>
  </si>
  <si>
    <t>Charles Reich</t>
  </si>
  <si>
    <t>Jimmie Cranford</t>
  </si>
  <si>
    <t>Kevin Kitchen</t>
  </si>
  <si>
    <t>Lisa Gunter-Aymond</t>
  </si>
  <si>
    <t>Michael Doiron</t>
  </si>
  <si>
    <t>Tommy Melder</t>
  </si>
  <si>
    <t>Village of Anacoco (3 to be elected)</t>
  </si>
  <si>
    <t>John Schraven</t>
  </si>
  <si>
    <t>LaVerne Miers</t>
  </si>
  <si>
    <t>Mark Phillips</t>
  </si>
  <si>
    <t>Norman Eric Neal</t>
  </si>
  <si>
    <t>Village of Tickfaw (3 to be elected)</t>
  </si>
  <si>
    <t>"Ron" Tanis</t>
  </si>
  <si>
    <t>Guy J. Ribando</t>
  </si>
  <si>
    <t>Josephine "Jo Marie" McInnis</t>
  </si>
  <si>
    <t>Michael Fedele</t>
  </si>
  <si>
    <t>Norwood B. Durant</t>
  </si>
  <si>
    <t>Steve Galofaro</t>
  </si>
  <si>
    <t>Toni Jean Abene Basso</t>
  </si>
  <si>
    <t>Village of Turkey Creek (3 to be elected)</t>
  </si>
  <si>
    <t>"Joey" Ducote</t>
  </si>
  <si>
    <t>Billy "Neal" King, Jr.</t>
  </si>
  <si>
    <t>Kenneth Johnson</t>
  </si>
  <si>
    <t>Kurry W. Stewart</t>
  </si>
  <si>
    <t>Councilman</t>
  </si>
  <si>
    <t>District  1, Town of Ringgold</t>
  </si>
  <si>
    <t>Adam Loud</t>
  </si>
  <si>
    <t>Kenya Iverson</t>
  </si>
  <si>
    <t>District  2, City of Morgan City</t>
  </si>
  <si>
    <t>Dean S. Adams</t>
  </si>
  <si>
    <t>Mark A. Stephens</t>
  </si>
  <si>
    <t>District  2, Town of Ringgold</t>
  </si>
  <si>
    <t>Dolores Alford</t>
  </si>
  <si>
    <t>Eddy Higginbotham</t>
  </si>
  <si>
    <t>District  3, City of Morgan City</t>
  </si>
  <si>
    <t>"Ron" Bias</t>
  </si>
  <si>
    <t>Joshua Loupe</t>
  </si>
  <si>
    <t>District  4, City of Morgan City</t>
  </si>
  <si>
    <t>James R. Fontenot II</t>
  </si>
  <si>
    <t>Thomas "Tommy" Minton</t>
  </si>
  <si>
    <t>District  A, City of Shreveport</t>
  </si>
  <si>
    <t>Bobby Joe Cooper</t>
  </si>
  <si>
    <t>Gregory Young</t>
  </si>
  <si>
    <t>Rose Wilson McCulloch</t>
  </si>
  <si>
    <t>Willie Bradford</t>
  </si>
  <si>
    <t>District  B, City of Shreveport</t>
  </si>
  <si>
    <t>"Jeff" Everson</t>
  </si>
  <si>
    <t>Craig B. Lee</t>
  </si>
  <si>
    <t>Lynn D. Cawthorne</t>
  </si>
  <si>
    <t>District  E, City of Shreveport</t>
  </si>
  <si>
    <t>Benjamin P. Arnold</t>
  </si>
  <si>
    <t>Durwood Hendricks, Jr.</t>
  </si>
  <si>
    <t>James Flurry</t>
  </si>
  <si>
    <t>Wanda Wright</t>
  </si>
  <si>
    <t>District  F, City of Shreveport</t>
  </si>
  <si>
    <t>James Edward Green</t>
  </si>
  <si>
    <t>Spencer Ray Stephens</t>
  </si>
  <si>
    <t>Stephanie Lynch</t>
  </si>
  <si>
    <t>District  G, City of Shreveport</t>
  </si>
  <si>
    <t>Bernie Woods, Sr.</t>
  </si>
  <si>
    <t>Billy Wayne</t>
  </si>
  <si>
    <t>Innis Addison</t>
  </si>
  <si>
    <t>Jerry Bowman, Jr.</t>
  </si>
  <si>
    <t>District 1, City of Walker</t>
  </si>
  <si>
    <t>"Eric" Cook</t>
  </si>
  <si>
    <t>Bobby Font</t>
  </si>
  <si>
    <t>Marc Rager</t>
  </si>
  <si>
    <t>District 2, City of DeQuincy</t>
  </si>
  <si>
    <t>Heather Clifton Royer</t>
  </si>
  <si>
    <t>Ronda Jacobs</t>
  </si>
  <si>
    <t>District 2, City of Walker</t>
  </si>
  <si>
    <t>David Clark</t>
  </si>
  <si>
    <t>Katrina Keller-Perkins</t>
  </si>
  <si>
    <t>District 3, City of Alexandria</t>
  </si>
  <si>
    <t>Cynthia Perry</t>
  </si>
  <si>
    <t>Jules Green</t>
  </si>
  <si>
    <t>District 3, City of Zachary</t>
  </si>
  <si>
    <t>John Coghlan</t>
  </si>
  <si>
    <t>Laura O'Brien</t>
  </si>
  <si>
    <t>District 4, City of Alexandria</t>
  </si>
  <si>
    <t>Harry Silver</t>
  </si>
  <si>
    <t>Kevin Cavell</t>
  </si>
  <si>
    <t>Mary L. Wardsworth</t>
  </si>
  <si>
    <t>District 4, City of Broussard</t>
  </si>
  <si>
    <t>Gertrude N. Batiste</t>
  </si>
  <si>
    <t>Harold Johnson</t>
  </si>
  <si>
    <t>District 4, City of Zachary</t>
  </si>
  <si>
    <t>Benjamin Cavin</t>
  </si>
  <si>
    <t>Sharon McKnight</t>
  </si>
  <si>
    <t>District A, City of Bogalusa</t>
  </si>
  <si>
    <t>George Williams</t>
  </si>
  <si>
    <t>Gloria W. Kates</t>
  </si>
  <si>
    <t>Penny Douglas Williams</t>
  </si>
  <si>
    <t>District A, City of Thibodaux</t>
  </si>
  <si>
    <t>Eddie Hebert</t>
  </si>
  <si>
    <t>Eric J. Tabor</t>
  </si>
  <si>
    <t>District B, City of Bogalusa</t>
  </si>
  <si>
    <t>Emma Dixon</t>
  </si>
  <si>
    <t>Justin Arnold</t>
  </si>
  <si>
    <t>Keith D. Merrill</t>
  </si>
  <si>
    <t>Tamira Moss Smith</t>
  </si>
  <si>
    <t>District C, City of Bogalusa</t>
  </si>
  <si>
    <t>Brian McCree</t>
  </si>
  <si>
    <t>Oneita H. Graham</t>
  </si>
  <si>
    <t>District C, City of Minden</t>
  </si>
  <si>
    <t>Magaline Quarles</t>
  </si>
  <si>
    <t>Vincen "Cheeze" Bradford</t>
  </si>
  <si>
    <t>District C, City of Thibodaux</t>
  </si>
  <si>
    <t>Constance T. Johnson</t>
  </si>
  <si>
    <t>Varick Taylor, Sr.</t>
  </si>
  <si>
    <t>District D, City of Bogalusa</t>
  </si>
  <si>
    <t>Brian "Bambi" Mizell</t>
  </si>
  <si>
    <t>Scott Ard</t>
  </si>
  <si>
    <t>Stacey M. Tallitsch</t>
  </si>
  <si>
    <t>Warren Bolds, Jr.</t>
  </si>
  <si>
    <t>District D, City of Minden</t>
  </si>
  <si>
    <t>"Mike" Toland</t>
  </si>
  <si>
    <t>Terry "T.G." Gardner</t>
  </si>
  <si>
    <t>District E, City of Bogalusa</t>
  </si>
  <si>
    <t>Derik Thompson</t>
  </si>
  <si>
    <t>Edward Sartin, Sr.</t>
  </si>
  <si>
    <t>J. E. "Big John" Magee</t>
  </si>
  <si>
    <t>Ronald Penton</t>
  </si>
  <si>
    <t>Sherry Fortenberry</t>
  </si>
  <si>
    <t>Metro District  2</t>
  </si>
  <si>
    <t>Chauna Banks</t>
  </si>
  <si>
    <t>Gregory Handy, Sr.</t>
  </si>
  <si>
    <t>Ulysses "Bones" Addison</t>
  </si>
  <si>
    <t>Metro District  3</t>
  </si>
  <si>
    <t>Chandler Loupe</t>
  </si>
  <si>
    <t>Rani Whitfield</t>
  </si>
  <si>
    <t>Metro District  4</t>
  </si>
  <si>
    <t>Maranda White</t>
  </si>
  <si>
    <t>Scott Wilson</t>
  </si>
  <si>
    <t>Metro District  5</t>
  </si>
  <si>
    <t>"Abi" Winget</t>
  </si>
  <si>
    <t>"Joe" Dorsey</t>
  </si>
  <si>
    <t>Daniel Banguel</t>
  </si>
  <si>
    <t>Erika L. Green</t>
  </si>
  <si>
    <t>Linda Dewey</t>
  </si>
  <si>
    <t>Metro District  7</t>
  </si>
  <si>
    <t>Daniel Causey II</t>
  </si>
  <si>
    <t>Elvin Sterling, Jr.</t>
  </si>
  <si>
    <t>Hazel Bradley-Averhart</t>
  </si>
  <si>
    <t>LaMont Cole</t>
  </si>
  <si>
    <t>Tyronn Thomas</t>
  </si>
  <si>
    <t>Metro District  8</t>
  </si>
  <si>
    <t>"Buddy" Amoroso</t>
  </si>
  <si>
    <t>Antoine Pierce</t>
  </si>
  <si>
    <t>Wendell Piper</t>
  </si>
  <si>
    <t>Metro District  9</t>
  </si>
  <si>
    <t>"Jim" Mora</t>
  </si>
  <si>
    <t>Dwight Hudson</t>
  </si>
  <si>
    <t>Eugene Collins</t>
  </si>
  <si>
    <t>Kennedy Ugbo</t>
  </si>
  <si>
    <t>Kenneth Perret</t>
  </si>
  <si>
    <t>Metro District 10</t>
  </si>
  <si>
    <t>Leah Cullins</t>
  </si>
  <si>
    <t>Lorri Burgess</t>
  </si>
  <si>
    <t>Patricia Bennett-Briggs</t>
  </si>
  <si>
    <t>Tara Wicker</t>
  </si>
  <si>
    <t>Terri Terrell Anderson</t>
  </si>
  <si>
    <t>Metro District 11</t>
  </si>
  <si>
    <t>Bonnie Budyach</t>
  </si>
  <si>
    <t>David Vincent</t>
  </si>
  <si>
    <t>Matthew "Matt" Watson</t>
  </si>
  <si>
    <t>Metro District 12</t>
  </si>
  <si>
    <t>Barbara Freiberg</t>
  </si>
  <si>
    <t>Corey Smith</t>
  </si>
  <si>
    <t>Rose "Ree" Williams Carey</t>
  </si>
  <si>
    <t>Salvadore "Sal" Christina, Jr.</t>
  </si>
  <si>
    <t>Scott Cornelius</t>
  </si>
  <si>
    <t>Shane Zanders</t>
  </si>
  <si>
    <t>Town of Henderson</t>
  </si>
  <si>
    <t>Gillray Patin</t>
  </si>
  <si>
    <t>William "Bill" LeGrand</t>
  </si>
  <si>
    <t>Councilman at Large</t>
  </si>
  <si>
    <t>City of Alexandria</t>
  </si>
  <si>
    <t>"Jim" Villard</t>
  </si>
  <si>
    <t>"Joe" Fuller</t>
  </si>
  <si>
    <t>"Steve" Coco</t>
  </si>
  <si>
    <t>Leon "Lee" Rubin</t>
  </si>
  <si>
    <t>Malcolm Larvadain</t>
  </si>
  <si>
    <t>Division B, City of Kenner</t>
  </si>
  <si>
    <t>"Tom" Willmott</t>
  </si>
  <si>
    <t>Victor Amstutz</t>
  </si>
  <si>
    <t>Councilmen</t>
  </si>
  <si>
    <t>City of Harahan (5 to be elected)</t>
  </si>
  <si>
    <t>"Pat" McDaniel</t>
  </si>
  <si>
    <t>"Tim" Baudier</t>
  </si>
  <si>
    <t>Alan "A. J." Boudreaux</t>
  </si>
  <si>
    <t>Bryan "Keko" Whittle</t>
  </si>
  <si>
    <t>Carrie Wheeler</t>
  </si>
  <si>
    <t>Craig Johnston</t>
  </si>
  <si>
    <t>Dana Huete</t>
  </si>
  <si>
    <t>Michael Maxwell</t>
  </si>
  <si>
    <t>Provino "Vinny" Mosca</t>
  </si>
  <si>
    <t>Susan Benton</t>
  </si>
  <si>
    <t>Town of Berwick (5 to be elected)</t>
  </si>
  <si>
    <t>"Greg" Roussel</t>
  </si>
  <si>
    <t>"Jacki" Ackel</t>
  </si>
  <si>
    <t>Damon Robison</t>
  </si>
  <si>
    <t>Duval H. Arthur, Jr.</t>
  </si>
  <si>
    <t>Randal Monceaux</t>
  </si>
  <si>
    <t>Troy M. Lombardo</t>
  </si>
  <si>
    <t>Town of Coushatta (5 to be elected)</t>
  </si>
  <si>
    <t>Arthur Lindsey</t>
  </si>
  <si>
    <t>Brian Nash</t>
  </si>
  <si>
    <t>Chevron McDonald</t>
  </si>
  <si>
    <t>Edna Mae Webb</t>
  </si>
  <si>
    <t>Janice W. Lewis</t>
  </si>
  <si>
    <t>John D. Henry, Jr.</t>
  </si>
  <si>
    <t>Peter Drake</t>
  </si>
  <si>
    <t>Reginald Prealow, Jr.</t>
  </si>
  <si>
    <t>Rose Byrd</t>
  </si>
  <si>
    <t>Rosetta Wilson</t>
  </si>
  <si>
    <t>Virginia Calhoun</t>
  </si>
  <si>
    <t>Town of Golden Meadow (5 to be elected)</t>
  </si>
  <si>
    <t>Ashton "Nu" Cheramie</t>
  </si>
  <si>
    <t>Chet Louviere</t>
  </si>
  <si>
    <t>Craig Boudreaux</t>
  </si>
  <si>
    <t>Edward "E.J." Verdin</t>
  </si>
  <si>
    <t>Jody P. Cheramie</t>
  </si>
  <si>
    <t>Kip Plaisance</t>
  </si>
  <si>
    <t>Laci Bouziga Latiolais</t>
  </si>
  <si>
    <t>Lindberg "Bap" Lorraine</t>
  </si>
  <si>
    <t>Priscilla Mounic</t>
  </si>
  <si>
    <t>Troy Dufrene</t>
  </si>
  <si>
    <t>Willis P. Toups</t>
  </si>
  <si>
    <t>Town of Keachi (5 to be elected)</t>
  </si>
  <si>
    <t>Angela Toney</t>
  </si>
  <si>
    <t>Ashley Fisher</t>
  </si>
  <si>
    <t>Audrey Rachal</t>
  </si>
  <si>
    <t>David P. Toney</t>
  </si>
  <si>
    <t>Jeanette Avila</t>
  </si>
  <si>
    <t>Lorice A. Pipkin</t>
  </si>
  <si>
    <t>Michael Gresham</t>
  </si>
  <si>
    <t>Town of Zwolle (5 to be elected)</t>
  </si>
  <si>
    <t>"Rich" Remedies</t>
  </si>
  <si>
    <t>Allen Rivers</t>
  </si>
  <si>
    <t>Bridget Staton Lynch</t>
  </si>
  <si>
    <t>Carolyn Cutright</t>
  </si>
  <si>
    <t>Daisy Maxey</t>
  </si>
  <si>
    <t>Darlene Frazier</t>
  </si>
  <si>
    <t>Jermaine Thomas, Sr.</t>
  </si>
  <si>
    <t>Mark A. Rivers</t>
  </si>
  <si>
    <t>Martha Rivers Henderson</t>
  </si>
  <si>
    <t>Tanya Sepulvado</t>
  </si>
  <si>
    <t>Councilmen at Large</t>
  </si>
  <si>
    <t>City of Bogalusa (2 to be elected)</t>
  </si>
  <si>
    <t>Frank D. "Doug" Ritchie</t>
  </si>
  <si>
    <t>Presious "PJ" Johnson</t>
  </si>
  <si>
    <t>Shawn Chatmon Ratliff</t>
  </si>
  <si>
    <t>Teddy Drummond</t>
  </si>
  <si>
    <t>District Attorney</t>
  </si>
  <si>
    <t>2nd Judicial District Court</t>
  </si>
  <si>
    <t>Chris L. Bowman</t>
  </si>
  <si>
    <t>Daniel W. "Danny" Newell</t>
  </si>
  <si>
    <t>3rd Judicial District Court</t>
  </si>
  <si>
    <t>Cary T. Brown</t>
  </si>
  <si>
    <t>John Belton</t>
  </si>
  <si>
    <t>9th Judicial District Court</t>
  </si>
  <si>
    <t>"Chris" Hazel</t>
  </si>
  <si>
    <t>Christopher "Chris" Roy, Jr.</t>
  </si>
  <si>
    <t>Phillip Terrell</t>
  </si>
  <si>
    <t>14th Judicial District Court</t>
  </si>
  <si>
    <t>Christian D. Chesson</t>
  </si>
  <si>
    <t>John F. Derosier</t>
  </si>
  <si>
    <t>15th Judicial District Court</t>
  </si>
  <si>
    <t>"Mike" Harson</t>
  </si>
  <si>
    <t>Keith Stutes</t>
  </si>
  <si>
    <t>20th Judicial District Court</t>
  </si>
  <si>
    <t>"Sam" D'Aquilla</t>
  </si>
  <si>
    <t>David R. Opperman</t>
  </si>
  <si>
    <t>22nd Judicial District Court</t>
  </si>
  <si>
    <t>Alan Black</t>
  </si>
  <si>
    <t>Brian F. Trainor</t>
  </si>
  <si>
    <t>Roy K. Burns</t>
  </si>
  <si>
    <t>Warren Montgomery</t>
  </si>
  <si>
    <t>26th Judicial District Court</t>
  </si>
  <si>
    <t>"Whit" Graves</t>
  </si>
  <si>
    <t>Schuyler Marvin</t>
  </si>
  <si>
    <t>27th Judicial District Court</t>
  </si>
  <si>
    <t>Earl Taylor</t>
  </si>
  <si>
    <t>Ellis Daigle</t>
  </si>
  <si>
    <t>31st Judicial District Court</t>
  </si>
  <si>
    <t>Michael C. Cassidy</t>
  </si>
  <si>
    <t>Wendell R. Miller</t>
  </si>
  <si>
    <t>32nd Judicial District Court</t>
  </si>
  <si>
    <t>"Doug" Greenburg</t>
  </si>
  <si>
    <t>"Joe" Waitz, Jr.</t>
  </si>
  <si>
    <t>34th Judicial District Court</t>
  </si>
  <si>
    <t>Glenn E. Diaz</t>
  </si>
  <si>
    <t>Michael Gorbaty</t>
  </si>
  <si>
    <t>Perry Nicosia</t>
  </si>
  <si>
    <t>37th Judicial District Court</t>
  </si>
  <si>
    <t>Brian Frazier</t>
  </si>
  <si>
    <t>W. Mark McKee</t>
  </si>
  <si>
    <t>40th Judicial District Court</t>
  </si>
  <si>
    <t>"Geri Broussard" Baloney</t>
  </si>
  <si>
    <t>St. John The Baptist</t>
  </si>
  <si>
    <t>Bridget A. Dinvaut</t>
  </si>
  <si>
    <t>Tom Daley</t>
  </si>
  <si>
    <t>42nd Judicial District Court</t>
  </si>
  <si>
    <t>Gary Evans</t>
  </si>
  <si>
    <t>Richard Z. Johnson</t>
  </si>
  <si>
    <t>District Judge</t>
  </si>
  <si>
    <t>1st Judicial District Court, ES 2, Div. C</t>
  </si>
  <si>
    <t>Charles G. Tutt</t>
  </si>
  <si>
    <t>Trina Chu</t>
  </si>
  <si>
    <t>1st Judicial District Court, ES 3, Div. K</t>
  </si>
  <si>
    <t>Douglas "Doug" Dominick</t>
  </si>
  <si>
    <t>Erin Leigh Waddell Garrett</t>
  </si>
  <si>
    <t>2nd Judicial District Court, Div. A</t>
  </si>
  <si>
    <t>"Ben" Bleich</t>
  </si>
  <si>
    <t>Jenifer Clason</t>
  </si>
  <si>
    <t>3rd Judicial District Court, Div. B</t>
  </si>
  <si>
    <t>"Tommy" Rogers</t>
  </si>
  <si>
    <t>Lewis Jones</t>
  </si>
  <si>
    <t>Tyler Storms</t>
  </si>
  <si>
    <t>4th Judicial District Court, ES 1, Div. H</t>
  </si>
  <si>
    <t>James Ross</t>
  </si>
  <si>
    <t>Larry D. Jefferson</t>
  </si>
  <si>
    <t>Sophia Dixon Brown</t>
  </si>
  <si>
    <t>4th Judicial District Court, ES 1, Div. J</t>
  </si>
  <si>
    <t>Clara Etta Toombs</t>
  </si>
  <si>
    <t>Robert C. Johnson</t>
  </si>
  <si>
    <t>5th Judicial District Court, Div. C</t>
  </si>
  <si>
    <t>"Steve" Dean</t>
  </si>
  <si>
    <t>Clay Hamilton</t>
  </si>
  <si>
    <t>Dawn Hendrix Mims</t>
  </si>
  <si>
    <t>7th Judicial District Court, Div. B</t>
  </si>
  <si>
    <t>Jack H. McLemore, Jr.</t>
  </si>
  <si>
    <t>John Reeves</t>
  </si>
  <si>
    <t>Ronnie O. McMillin</t>
  </si>
  <si>
    <t>9th JDC, Subdistrict 2, Div. G</t>
  </si>
  <si>
    <t>"Greg" Beard</t>
  </si>
  <si>
    <t>Charles "Greg" Gravel</t>
  </si>
  <si>
    <t>Harry Randow</t>
  </si>
  <si>
    <t>9th Judicial District Court, ES 1, Div. A</t>
  </si>
  <si>
    <t>"M." Rauls</t>
  </si>
  <si>
    <t>Clifton J. Spears, Jr.</t>
  </si>
  <si>
    <t>Monique Metoyer</t>
  </si>
  <si>
    <t>Tiffany N. Sanders</t>
  </si>
  <si>
    <t>10th Judicial District Court, Div. A</t>
  </si>
  <si>
    <t>Desiree Dyess</t>
  </si>
  <si>
    <t>Robert Owsley</t>
  </si>
  <si>
    <t>12th Judicial District Court, Division A</t>
  </si>
  <si>
    <t>Andrea Ducote Aymond</t>
  </si>
  <si>
    <t>Barry Laiche</t>
  </si>
  <si>
    <t>Kerry Spruill</t>
  </si>
  <si>
    <t>13th Judicial District Court, Division A</t>
  </si>
  <si>
    <t>"Tony" Dupre</t>
  </si>
  <si>
    <t>Gary J. Ortego</t>
  </si>
  <si>
    <t>Gilbert Aucoin</t>
  </si>
  <si>
    <t>14th Judicial District Court, ES 3, Div. A</t>
  </si>
  <si>
    <t>David Palay</t>
  </si>
  <si>
    <t>Oliver "Jackson" Schrumpf</t>
  </si>
  <si>
    <t>William Mitchell "Mitch" Redd</t>
  </si>
  <si>
    <t>15th Judicial District Court, ES 2, Div. E</t>
  </si>
  <si>
    <t>Mark Allen Babineaux</t>
  </si>
  <si>
    <t>Michelle Meaux Breaux</t>
  </si>
  <si>
    <t>Valerie Gotch Garrett</t>
  </si>
  <si>
    <t>15th Judicial District Court, ES 3, Div. M</t>
  </si>
  <si>
    <t>"Charlie" Fitzgerald</t>
  </si>
  <si>
    <t>Susan Theall</t>
  </si>
  <si>
    <t>15th Judicial District Court, ES 4, Div. F</t>
  </si>
  <si>
    <t>"Mike" Goss</t>
  </si>
  <si>
    <t>Burleigh Doga</t>
  </si>
  <si>
    <t>David M. Smith</t>
  </si>
  <si>
    <t>Jack Nickel</t>
  </si>
  <si>
    <t>15th Judicial District Court, ES 5, Div. G</t>
  </si>
  <si>
    <t>Burton P. "Crawdaddy" Guidry</t>
  </si>
  <si>
    <t>Laurie A. Hulin</t>
  </si>
  <si>
    <t>16th Judicial District Court, ES 1, Div. G</t>
  </si>
  <si>
    <t>"Tai" Porter-Green</t>
  </si>
  <si>
    <t>Curtis Sigur</t>
  </si>
  <si>
    <t>Lucretia Pecantte</t>
  </si>
  <si>
    <t>16th Judicial District Court, ES 1, Div. H</t>
  </si>
  <si>
    <t>Alisia Johnson Butler</t>
  </si>
  <si>
    <t>Carolyn Deal</t>
  </si>
  <si>
    <t>Lori A. Landry</t>
  </si>
  <si>
    <t>16th Judicial District Court, ES 2, Div. A</t>
  </si>
  <si>
    <t>Anthony "Tony" Thibodeaux</t>
  </si>
  <si>
    <t>Dean M. Wattigny</t>
  </si>
  <si>
    <t>17th Judicial District Court, Division B</t>
  </si>
  <si>
    <t>"Steve" Miller</t>
  </si>
  <si>
    <t>Anthony P. "Tony" Lewis</t>
  </si>
  <si>
    <t>John J. Erny III</t>
  </si>
  <si>
    <t>19th Judicial District Court, ES 1, Div. J</t>
  </si>
  <si>
    <t>Alfred C. Williams</t>
  </si>
  <si>
    <t>Gideon T. Carter III</t>
  </si>
  <si>
    <t>Trudy White</t>
  </si>
  <si>
    <t>19th Judicial District Court, ES 1, Div. K</t>
  </si>
  <si>
    <t>Bonnie Jackson</t>
  </si>
  <si>
    <t>Nina S. Hunter</t>
  </si>
  <si>
    <t>Tiffany Foxworth</t>
  </si>
  <si>
    <t>19th Judicial District Court, ES 2, Div. A</t>
  </si>
  <si>
    <t>Colette M. Greggs</t>
  </si>
  <si>
    <t>Todd Hernandez</t>
  </si>
  <si>
    <t>19th Judicial District Court, ES 2, Div. G</t>
  </si>
  <si>
    <t>Joyce Plummer</t>
  </si>
  <si>
    <t>Richard D. Anderson</t>
  </si>
  <si>
    <t>19th Judicial District Court, ES 2, Div. L</t>
  </si>
  <si>
    <t>"Trae" Welch</t>
  </si>
  <si>
    <t>Michael R. "Mike" Erwin</t>
  </si>
  <si>
    <t>19th Judicial District Court, ES 2, Div. M</t>
  </si>
  <si>
    <t>"Mike" Davis</t>
  </si>
  <si>
    <t>Beau Higginbotham</t>
  </si>
  <si>
    <t>Cleveland Coon</t>
  </si>
  <si>
    <t>Jamie Morain Zanovec</t>
  </si>
  <si>
    <t>R. "Chris" Oetjens</t>
  </si>
  <si>
    <t>19th Judicial District Court, ES 3, Div. I</t>
  </si>
  <si>
    <t>"Randy" Piedrahita</t>
  </si>
  <si>
    <t>R. Michael "Mike" Caldwell</t>
  </si>
  <si>
    <t>20th Judicial District Court, Division A</t>
  </si>
  <si>
    <t>"Betsy" Jones</t>
  </si>
  <si>
    <t>Sydney Picou Walker</t>
  </si>
  <si>
    <t>21st Judicial District Court, Division A</t>
  </si>
  <si>
    <t>"Jeff" Johnson</t>
  </si>
  <si>
    <t>Michael "Mike" Betts</t>
  </si>
  <si>
    <t>Russell Beall</t>
  </si>
  <si>
    <t>21st Judicial District Court, Division J</t>
  </si>
  <si>
    <t>"Jeff" Cashe</t>
  </si>
  <si>
    <t>C. Glenn Westmoreland</t>
  </si>
  <si>
    <t>Jenel Guidry Secrease</t>
  </si>
  <si>
    <t>22nd Judicial District Court, Division L</t>
  </si>
  <si>
    <t>Dawn Amacker</t>
  </si>
  <si>
    <t>Nanine McCool</t>
  </si>
  <si>
    <t>23rd Judicial District Court, ES 2, Div. A</t>
  </si>
  <si>
    <t>Jason M. Verdigets</t>
  </si>
  <si>
    <t>O'Neil Parenton</t>
  </si>
  <si>
    <t>23rd Judicial District Court, ES 2, Div. C</t>
  </si>
  <si>
    <t>Bruce E. Unangst II</t>
  </si>
  <si>
    <t>Tess Percy Stromberg</t>
  </si>
  <si>
    <t>24th Judicial District Court, ES 1, Div. O</t>
  </si>
  <si>
    <t>Danyelle Taylor</t>
  </si>
  <si>
    <t>Frank Buck</t>
  </si>
  <si>
    <t>John E. Sudderth</t>
  </si>
  <si>
    <t>Thomas P. Anzelmo, Jr.</t>
  </si>
  <si>
    <t>24th Judicial District Court, ES 2, Div. F</t>
  </si>
  <si>
    <t>Juan Labadie</t>
  </si>
  <si>
    <t>Michael P. Mentz</t>
  </si>
  <si>
    <t>24th Judicial District Court, ES 3, Div. G</t>
  </si>
  <si>
    <t>Adrian Adams</t>
  </si>
  <si>
    <t>Angel Varnado</t>
  </si>
  <si>
    <t>Theresa "Terri" Miles</t>
  </si>
  <si>
    <t>27th Judicial District Court, ES 3, Div. D</t>
  </si>
  <si>
    <t>Francis A. "Frank" Olivier III</t>
  </si>
  <si>
    <t>Jason Meche</t>
  </si>
  <si>
    <t>27th Judicial District Court, ES 4, Div. B</t>
  </si>
  <si>
    <t>Gerard Caswell</t>
  </si>
  <si>
    <t>Scherri Guidry</t>
  </si>
  <si>
    <t>29th Judicial District Court, Division E</t>
  </si>
  <si>
    <t>Michele R. Morel</t>
  </si>
  <si>
    <t>Timothy "Tim" Marcel</t>
  </si>
  <si>
    <t>30th Judicial District Court, Division B</t>
  </si>
  <si>
    <t>Anthony Eaves</t>
  </si>
  <si>
    <t>Clay Williams</t>
  </si>
  <si>
    <t>Tony C. Tillman</t>
  </si>
  <si>
    <t>Wayne Bush</t>
  </si>
  <si>
    <t>33rd Judicial District Court, Division B</t>
  </si>
  <si>
    <t>Chad Guidry</t>
  </si>
  <si>
    <t>David Deshotels</t>
  </si>
  <si>
    <t>34th Judicial District Court, Division A</t>
  </si>
  <si>
    <t>Leola Anderson</t>
  </si>
  <si>
    <t>Robert A. "Bob" Buckley</t>
  </si>
  <si>
    <t>34th Judicial District Court, Division C</t>
  </si>
  <si>
    <t>Darren Roy</t>
  </si>
  <si>
    <t>Gregory Noto</t>
  </si>
  <si>
    <t>Kim Cooper Jones</t>
  </si>
  <si>
    <t>"Wes" Burns</t>
  </si>
  <si>
    <t>Ashley Paul Thomas</t>
  </si>
  <si>
    <t>40th Judicial District Court, ES 1, Div. B</t>
  </si>
  <si>
    <t>"Jeff" Perilloux</t>
  </si>
  <si>
    <t>"Rob" Snyder, Jr.</t>
  </si>
  <si>
    <t>Mary Hotard Becnel</t>
  </si>
  <si>
    <t>Nghana Lewis Gauff</t>
  </si>
  <si>
    <t>Rob Snyder</t>
  </si>
  <si>
    <t>42nd Judicial District Court, Division A</t>
  </si>
  <si>
    <t>Adrienne D. White</t>
  </si>
  <si>
    <t>Amy Burford McCartney</t>
  </si>
  <si>
    <t>Brenda Ford</t>
  </si>
  <si>
    <t>John Evans</t>
  </si>
  <si>
    <t>Lucien Marioneaux, Jr.</t>
  </si>
  <si>
    <t>Robert Burgess</t>
  </si>
  <si>
    <t>Judge</t>
  </si>
  <si>
    <t>1st Parish Court, Division B</t>
  </si>
  <si>
    <t>"Pat" Rooney</t>
  </si>
  <si>
    <t>Bryce Murray</t>
  </si>
  <si>
    <t>John "Johnny" Lee, Jr.</t>
  </si>
  <si>
    <t>Monique Lafontaine</t>
  </si>
  <si>
    <t>Stephen Petit</t>
  </si>
  <si>
    <t>Troy Broussard</t>
  </si>
  <si>
    <t>Civil District Court, Division D</t>
  </si>
  <si>
    <t>Lloyd J. Medley, Jr.</t>
  </si>
  <si>
    <t>Orleans</t>
  </si>
  <si>
    <t>Nakisha Ervin-Knott</t>
  </si>
  <si>
    <t>Civil District Court, Division F</t>
  </si>
  <si>
    <t>"Chris" Bruno</t>
  </si>
  <si>
    <t>Ruth Ramsey</t>
  </si>
  <si>
    <t>Civil District Court, Domestic Section 1</t>
  </si>
  <si>
    <t>Bernadette D'Souza</t>
  </si>
  <si>
    <t>Taetrece Harrison</t>
  </si>
  <si>
    <t>Civil District Court, Domestic Section 2 For Reg. and Unexp. Term</t>
  </si>
  <si>
    <t>Janet Ahern</t>
  </si>
  <si>
    <t>Michelle Scott-Bennett</t>
  </si>
  <si>
    <t>Monique Barial</t>
  </si>
  <si>
    <t>Criminal District Court, Section D</t>
  </si>
  <si>
    <t>Dennis W. Moore</t>
  </si>
  <si>
    <t>Frank A. Marullo, Jr.</t>
  </si>
  <si>
    <t>Graham Bosworth</t>
  </si>
  <si>
    <t>Kevin Guillory</t>
  </si>
  <si>
    <t>Marie Williams</t>
  </si>
  <si>
    <t>Paul A. Bonin</t>
  </si>
  <si>
    <t>Criminal District Court, Section G</t>
  </si>
  <si>
    <t>Byron C. Williams</t>
  </si>
  <si>
    <t>Paul N. Sens</t>
  </si>
  <si>
    <t>Juvenile Court, Elec. Sect. 1A</t>
  </si>
  <si>
    <t>Adam J. Haney</t>
  </si>
  <si>
    <t>Dedrick Moore</t>
  </si>
  <si>
    <t>Kathleen Stewart Richey</t>
  </si>
  <si>
    <t>Juvenile Court, Elec. Sect. 1C</t>
  </si>
  <si>
    <t>Andrew Randall, Jr.</t>
  </si>
  <si>
    <t>Carlos D. Prudhomme</t>
  </si>
  <si>
    <t>Ree J. Casey-Jones</t>
  </si>
  <si>
    <t>Juvenile Court, Elec. Sect. 2B</t>
  </si>
  <si>
    <t>Gail Adkins Grover</t>
  </si>
  <si>
    <t>Pamela Taylor "Pam" Johnson</t>
  </si>
  <si>
    <t>Juvenile Court, Section E</t>
  </si>
  <si>
    <t>"Niki" Roberts</t>
  </si>
  <si>
    <t>Cynthia D. Samuel</t>
  </si>
  <si>
    <t>Desiree Cook-Calvin</t>
  </si>
  <si>
    <t>Ernest "Freddie" Charbonnet</t>
  </si>
  <si>
    <t>Jacqueline Carroll-Gilds</t>
  </si>
  <si>
    <t>Yolanda King</t>
  </si>
  <si>
    <t>Judge, Court of Appeal</t>
  </si>
  <si>
    <t>2nd Circuit, 2nd Dist., Division C</t>
  </si>
  <si>
    <t>"Jeff" Cox</t>
  </si>
  <si>
    <t>Jay Caraway</t>
  </si>
  <si>
    <t>3rd Circuit, 1st Dist., Division B</t>
  </si>
  <si>
    <t>"Chris" Peters</t>
  </si>
  <si>
    <t>Van Kyzar</t>
  </si>
  <si>
    <t>3rd Circuit, 2nd Dist., Elec. Sec. 2A</t>
  </si>
  <si>
    <t>"Jamie" Yelverton</t>
  </si>
  <si>
    <t>D. Kent Savoie</t>
  </si>
  <si>
    <t>4th Circuit, 1st District, Division D</t>
  </si>
  <si>
    <t>Laurie White</t>
  </si>
  <si>
    <t>Regina Bartholomew-Woods</t>
  </si>
  <si>
    <t>Judge, Family Court</t>
  </si>
  <si>
    <t>Election Section 3, Division D</t>
  </si>
  <si>
    <t>Annette Lassalle</t>
  </si>
  <si>
    <t>Hunter Greene</t>
  </si>
  <si>
    <t>Justice of the Peace</t>
  </si>
  <si>
    <t>Andrew Falcon</t>
  </si>
  <si>
    <t>Billy Coleman</t>
  </si>
  <si>
    <t>Charles Brown, Sr.</t>
  </si>
  <si>
    <t>Laketha Lyons Lane</t>
  </si>
  <si>
    <t>Linda Rancher Hawkins</t>
  </si>
  <si>
    <t>Lisa Holt</t>
  </si>
  <si>
    <t>Bryan Fontenot</t>
  </si>
  <si>
    <t>Melissa "Missy" Granier</t>
  </si>
  <si>
    <t>Ronnie Winston</t>
  </si>
  <si>
    <t>Darryl A. Ovide</t>
  </si>
  <si>
    <t>Donna B. Booty</t>
  </si>
  <si>
    <t>"Pam" Alonso</t>
  </si>
  <si>
    <t>Christie Mayeux</t>
  </si>
  <si>
    <t>Joel K. Murphy</t>
  </si>
  <si>
    <t>Leroy Laiche, Jr.</t>
  </si>
  <si>
    <t>Newton T. Savoie</t>
  </si>
  <si>
    <t>Patrick Hale DeJean</t>
  </si>
  <si>
    <t>Russell Saluto</t>
  </si>
  <si>
    <t>Stacy A. Smith</t>
  </si>
  <si>
    <t>Carolyn Smith</t>
  </si>
  <si>
    <t>Lillie B. Foret</t>
  </si>
  <si>
    <t>John C. Hebert</t>
  </si>
  <si>
    <t>Lynelle Johnson</t>
  </si>
  <si>
    <t>Bennett Arceneaux</t>
  </si>
  <si>
    <t>Troy Templet</t>
  </si>
  <si>
    <t>Jeanie Rentz</t>
  </si>
  <si>
    <t>Michele P. Holmes</t>
  </si>
  <si>
    <t>Justice of the Peace &amp; Constable District 1</t>
  </si>
  <si>
    <t>Dennis Sparks</t>
  </si>
  <si>
    <t>Jean Sharp</t>
  </si>
  <si>
    <t>Hazel Procell Dyess</t>
  </si>
  <si>
    <t>Mattie Laroux Sepulvado</t>
  </si>
  <si>
    <t>Raymond "Ray" Hough, Sr.</t>
  </si>
  <si>
    <t>Wayne Green</t>
  </si>
  <si>
    <t>Allen R. Brown</t>
  </si>
  <si>
    <t>Charo Bossier-Holden</t>
  </si>
  <si>
    <t>Elton Pickering, Sr.</t>
  </si>
  <si>
    <t>Haston "Bun" Lewis, Jr.</t>
  </si>
  <si>
    <t>John A. Neilson</t>
  </si>
  <si>
    <t>William "Billy" Robbins</t>
  </si>
  <si>
    <t>Benjamin R. Trant</t>
  </si>
  <si>
    <t>Brenda McBride</t>
  </si>
  <si>
    <t>Brian M. Phillips</t>
  </si>
  <si>
    <t>Clyde H. Dennis</t>
  </si>
  <si>
    <t>Douglas Evey</t>
  </si>
  <si>
    <t>Emily Ford Owens</t>
  </si>
  <si>
    <t>Julee Godeaux LaFleur</t>
  </si>
  <si>
    <t>Katharine Dugal "Cassie" Henrich</t>
  </si>
  <si>
    <t>Maria Taylor Hogan</t>
  </si>
  <si>
    <t>Wilbur Theodore Purvis, Jr.</t>
  </si>
  <si>
    <t>Beverly Frank</t>
  </si>
  <si>
    <t>Greg "Za" Maurin</t>
  </si>
  <si>
    <t>Jerry Dwayne Sumrall</t>
  </si>
  <si>
    <t>Jo Ann Beason</t>
  </si>
  <si>
    <t>Shawna Longoria</t>
  </si>
  <si>
    <t>Justice of the Peace District  6</t>
  </si>
  <si>
    <t>Foster Gamble</t>
  </si>
  <si>
    <t>Jerry Lowe</t>
  </si>
  <si>
    <t>Geneva Lemon</t>
  </si>
  <si>
    <t>Kevin Macip</t>
  </si>
  <si>
    <t>Tonya Pitcher</t>
  </si>
  <si>
    <t>Denise Pearson</t>
  </si>
  <si>
    <t>Peggy J. King</t>
  </si>
  <si>
    <t>Justice of the Peace District  B</t>
  </si>
  <si>
    <t>Gregory Tolbert</t>
  </si>
  <si>
    <t>Joy Williams</t>
  </si>
  <si>
    <t>Alex "Watermelon Man" Scott</t>
  </si>
  <si>
    <t>Benja Fussell</t>
  </si>
  <si>
    <t>Benja R. Fussell</t>
  </si>
  <si>
    <t>Charles Matthews</t>
  </si>
  <si>
    <t>Edna Campbell Bridges</t>
  </si>
  <si>
    <t>Elijah "Stepper" Banks</t>
  </si>
  <si>
    <t>Henry Wolfe</t>
  </si>
  <si>
    <t>Justin Conner</t>
  </si>
  <si>
    <t>Mary Rodrigue Walker</t>
  </si>
  <si>
    <t>Richard "Rick" Whitney, Jr.</t>
  </si>
  <si>
    <t>Earl "Pie" Tastet</t>
  </si>
  <si>
    <t>Marketris Jones</t>
  </si>
  <si>
    <t>Randall "Randy" Muller, Jr.</t>
  </si>
  <si>
    <t>Reginald Shaw</t>
  </si>
  <si>
    <t>Vanessa Alexander Johnson</t>
  </si>
  <si>
    <t>Christina Gary</t>
  </si>
  <si>
    <t>Stephen "Lukey" Louque</t>
  </si>
  <si>
    <t>Charles Flaherty</t>
  </si>
  <si>
    <t>Darrell Chiasson</t>
  </si>
  <si>
    <t>Don Smith</t>
  </si>
  <si>
    <t>Harvey L. Burns</t>
  </si>
  <si>
    <t>Jerry Stallings</t>
  </si>
  <si>
    <t>Stanley Hebert, Jr.</t>
  </si>
  <si>
    <t>A. D. "Del" Barnes, Jr.</t>
  </si>
  <si>
    <t>April Black</t>
  </si>
  <si>
    <t>Tika L. Riley</t>
  </si>
  <si>
    <t>John D. Brady</t>
  </si>
  <si>
    <t>Marie "Maddy" Lewis</t>
  </si>
  <si>
    <t>Robin Triche-Fields</t>
  </si>
  <si>
    <t>Sharon A. Steib</t>
  </si>
  <si>
    <t>Justice of the Peace District A</t>
  </si>
  <si>
    <t>Anita Sue Hinds</t>
  </si>
  <si>
    <t>Jerry Clark</t>
  </si>
  <si>
    <t>Milton Nash</t>
  </si>
  <si>
    <t>DeVonna Ponthieu</t>
  </si>
  <si>
    <t>Jeff Sachse</t>
  </si>
  <si>
    <t>John N. "Johnny" Hebert</t>
  </si>
  <si>
    <t>Mark A. Hebert</t>
  </si>
  <si>
    <t>Norma Jean Bouey</t>
  </si>
  <si>
    <t>Ray A. Manuel</t>
  </si>
  <si>
    <t>Elton "Bee" Cormier</t>
  </si>
  <si>
    <t>Penny Duplechain Chavis</t>
  </si>
  <si>
    <t>Justice of the Peace Ward  3, District  3</t>
  </si>
  <si>
    <t>Kent Mayeux</t>
  </si>
  <si>
    <t>Larry Spencer</t>
  </si>
  <si>
    <t>Mark G. Simmons</t>
  </si>
  <si>
    <t>"Don" LeGrand</t>
  </si>
  <si>
    <t>Angela Cliburn Taylor</t>
  </si>
  <si>
    <t>David W. Hill</t>
  </si>
  <si>
    <t>Janice Taylor Andry</t>
  </si>
  <si>
    <t>Lee Condolle</t>
  </si>
  <si>
    <t>Lena "Bitsy" Balfantz</t>
  </si>
  <si>
    <t>Mamie Soudelier Perry</t>
  </si>
  <si>
    <t>Randy Bravata</t>
  </si>
  <si>
    <t>Robert "Hot Rod" Kruithof</t>
  </si>
  <si>
    <t>"Cathy" LeBoeuf</t>
  </si>
  <si>
    <t>Amy M. Smith</t>
  </si>
  <si>
    <t>Davey L. Naquin, Jr.</t>
  </si>
  <si>
    <t>Fred Armand, Jr.</t>
  </si>
  <si>
    <t>George Doescher</t>
  </si>
  <si>
    <t>Mark P. Richards</t>
  </si>
  <si>
    <t>Michael J. Vogt</t>
  </si>
  <si>
    <t>Robert Ray</t>
  </si>
  <si>
    <t>Troy Thibodeaux</t>
  </si>
  <si>
    <t>Chad Ivery Perry</t>
  </si>
  <si>
    <t>Danny Landry</t>
  </si>
  <si>
    <t>Nekesia J. Bowie</t>
  </si>
  <si>
    <t>Sandra Allen Causey</t>
  </si>
  <si>
    <t>Scott Phelps</t>
  </si>
  <si>
    <t>Sherrye K. Palmer</t>
  </si>
  <si>
    <t>Teddy McNiel</t>
  </si>
  <si>
    <t>Virginia Sutton</t>
  </si>
  <si>
    <t>W. Bryan Price</t>
  </si>
  <si>
    <t>Bryan Brassette</t>
  </si>
  <si>
    <t>Floyd Ruffin, Jr.</t>
  </si>
  <si>
    <t>Herbert Mashburn</t>
  </si>
  <si>
    <t>Horace Johnson</t>
  </si>
  <si>
    <t>Ronald A. McDonald</t>
  </si>
  <si>
    <t>Shawn Canty</t>
  </si>
  <si>
    <t>Brenda J. Hymes</t>
  </si>
  <si>
    <t>Drew P. Breaux</t>
  </si>
  <si>
    <t>Lloyd Ruffin, Sr.</t>
  </si>
  <si>
    <t>Mary Lou Everage</t>
  </si>
  <si>
    <t>Raymond Ledet</t>
  </si>
  <si>
    <t>David Sellers</t>
  </si>
  <si>
    <t>Dora Salinas-Martinez</t>
  </si>
  <si>
    <t>Heather Furello</t>
  </si>
  <si>
    <t>Irma Robertson</t>
  </si>
  <si>
    <t>James Ernest Turner</t>
  </si>
  <si>
    <t>Knola Ransome</t>
  </si>
  <si>
    <t>LaTanya Tyler</t>
  </si>
  <si>
    <t>Lynnette Vining</t>
  </si>
  <si>
    <t>Stuart L. Parker</t>
  </si>
  <si>
    <t>Cardell Bowser Ina</t>
  </si>
  <si>
    <t>Keith A. Lewis</t>
  </si>
  <si>
    <t>Monica Morrison Gibson</t>
  </si>
  <si>
    <t>Delia "Dee" Deville</t>
  </si>
  <si>
    <t>Jamie L. Floyd</t>
  </si>
  <si>
    <t>Kaye Frances Willis</t>
  </si>
  <si>
    <t>Keith Deville</t>
  </si>
  <si>
    <t>Nelda Murphy</t>
  </si>
  <si>
    <t>Blanche Baylock</t>
  </si>
  <si>
    <t>Clifford J. "Jim" Guidry, Jr.</t>
  </si>
  <si>
    <t>Jimmy Green</t>
  </si>
  <si>
    <t>Juandalynn Brumfield</t>
  </si>
  <si>
    <t>Kathy Dale Forrest</t>
  </si>
  <si>
    <t>Ronald W. "Ronnie" Grace</t>
  </si>
  <si>
    <t>Sharon M. Villia</t>
  </si>
  <si>
    <t>Cecil W. Clark III</t>
  </si>
  <si>
    <t>Inez Carroll</t>
  </si>
  <si>
    <t>Jeremy Crow</t>
  </si>
  <si>
    <t>Vernon Primeaux</t>
  </si>
  <si>
    <t>Justice of the Peace Ward 3, Mooringsport Dist.</t>
  </si>
  <si>
    <t>Brian Keith Anderson</t>
  </si>
  <si>
    <t>Bruce W. Lee</t>
  </si>
  <si>
    <t>Rhonda Sanders</t>
  </si>
  <si>
    <t>Vira "Vi" Jones</t>
  </si>
  <si>
    <t>Justice of the Peace Ward 4, 2nd Just. Court</t>
  </si>
  <si>
    <t>Patricia "Pat" Paul</t>
  </si>
  <si>
    <t>Raymond "Ray" Causey</t>
  </si>
  <si>
    <t>"Debbie" Brunett</t>
  </si>
  <si>
    <t>"Tom" Bryson, Jr.</t>
  </si>
  <si>
    <t>Emily Bankston</t>
  </si>
  <si>
    <t>Terri McConnell</t>
  </si>
  <si>
    <t>Dorothy Heacock</t>
  </si>
  <si>
    <t>Eugene Simpson</t>
  </si>
  <si>
    <t>N. "Woody" Norris</t>
  </si>
  <si>
    <t>Sahajda Wesley Willis</t>
  </si>
  <si>
    <t>Terri Monteleone Crosby</t>
  </si>
  <si>
    <t>Tyler Anthony Baker</t>
  </si>
  <si>
    <t>Justice of the Peace Ward 7, 2nd Just. Court</t>
  </si>
  <si>
    <t>"Joe" Nichols</t>
  </si>
  <si>
    <t>Keith Eric Ryder</t>
  </si>
  <si>
    <t>Brandy Hagan Gray</t>
  </si>
  <si>
    <t>Grayson S. Boucher</t>
  </si>
  <si>
    <t>Gregory M. Taylor</t>
  </si>
  <si>
    <t>Linda L. Smith</t>
  </si>
  <si>
    <t>Justice of the Peace Ward 9</t>
  </si>
  <si>
    <t>Albert J. Brumfield, Jr.</t>
  </si>
  <si>
    <t>Rodney Bond</t>
  </si>
  <si>
    <t>Barbara Stout St. Germain</t>
  </si>
  <si>
    <t>Kevin Hoffman</t>
  </si>
  <si>
    <t>George V. Wollfarth</t>
  </si>
  <si>
    <t>Terry St. Germain, Jr.</t>
  </si>
  <si>
    <t>Justice of the Peace Ward I</t>
  </si>
  <si>
    <t>Glenn G. Landry</t>
  </si>
  <si>
    <t>Melanie Licciardi</t>
  </si>
  <si>
    <t>Barbara Manuel</t>
  </si>
  <si>
    <t>Sigeberto Valentino "Ziggy" DelValle, Sr.</t>
  </si>
  <si>
    <t>Justice(s) of the Peace</t>
  </si>
  <si>
    <t>"Cliff" Cannon</t>
  </si>
  <si>
    <t>Linda Hamiter</t>
  </si>
  <si>
    <t>Terry Sullivan</t>
  </si>
  <si>
    <t>"Ron" Eastridge</t>
  </si>
  <si>
    <t>Charles E. Gray</t>
  </si>
  <si>
    <t>David R. Cook</t>
  </si>
  <si>
    <t>Michael Keith</t>
  </si>
  <si>
    <t>Justice of the Peace District 1 (2 to be elected)</t>
  </si>
  <si>
    <t>Donald L. Beisch</t>
  </si>
  <si>
    <t>Lisa Duggan</t>
  </si>
  <si>
    <t>R. Glenn Johnston</t>
  </si>
  <si>
    <t>Justice of the Peace Ward  1 (2 to be elected)</t>
  </si>
  <si>
    <t>"Chuck" Wohltmann</t>
  </si>
  <si>
    <t>Casey Revere</t>
  </si>
  <si>
    <t>Gregory B. Badeaux</t>
  </si>
  <si>
    <t>Connie Moore</t>
  </si>
  <si>
    <t>Lauren Ducote</t>
  </si>
  <si>
    <t>Doretta "Chris" Munroe</t>
  </si>
  <si>
    <t>Lisa Munday Polk</t>
  </si>
  <si>
    <t>Nan White-Price</t>
  </si>
  <si>
    <t>Clayton Borne</t>
  </si>
  <si>
    <t>Lisa C. King</t>
  </si>
  <si>
    <t>Olivia "Levie" Hannan</t>
  </si>
  <si>
    <t>Bobby J. Duhon</t>
  </si>
  <si>
    <t>William A. Keaty II</t>
  </si>
  <si>
    <t>Annette Hazelton Fontenot</t>
  </si>
  <si>
    <t>Barbara Broussard</t>
  </si>
  <si>
    <t>J. Michael "Mike" Causey</t>
  </si>
  <si>
    <t>Jerry "J. P." Morgan</t>
  </si>
  <si>
    <t>Marshal</t>
  </si>
  <si>
    <t>Town of Farmerville</t>
  </si>
  <si>
    <t>E "Bim" Coulberston</t>
  </si>
  <si>
    <t>Eric Turner</t>
  </si>
  <si>
    <t>Town of Homer</t>
  </si>
  <si>
    <t>Bennie W. Holyfield IV</t>
  </si>
  <si>
    <t>Russell Mills</t>
  </si>
  <si>
    <t>Town of Plain Dealing</t>
  </si>
  <si>
    <t>"Tim" Cannon</t>
  </si>
  <si>
    <t>Charles "Chuck" Spraggins</t>
  </si>
  <si>
    <t>Ronnie Murray</t>
  </si>
  <si>
    <t>Mayor</t>
  </si>
  <si>
    <t>"Jeff" Hall</t>
  </si>
  <si>
    <t>Executive</t>
  </si>
  <si>
    <t>Jacques Roy</t>
  </si>
  <si>
    <t>Jamar Gailes</t>
  </si>
  <si>
    <t>Mitzi "Gibson" LaSalle</t>
  </si>
  <si>
    <t>Nicholas R. P. Wright</t>
  </si>
  <si>
    <t>City of Bogalusa</t>
  </si>
  <si>
    <t>"Tina Ratliff" Boley</t>
  </si>
  <si>
    <t>Charles Mizell</t>
  </si>
  <si>
    <t>Wendy O'Quin-Perrette</t>
  </si>
  <si>
    <t>George J. Williams</t>
  </si>
  <si>
    <t>Jill Hebert</t>
  </si>
  <si>
    <t>Ricky J. Calais</t>
  </si>
  <si>
    <t>"Jimmy" Broussard</t>
  </si>
  <si>
    <t>Greg A. Jones</t>
  </si>
  <si>
    <t>City of Denham Springs</t>
  </si>
  <si>
    <t>H. Gerard Landry</t>
  </si>
  <si>
    <t>John Wascom</t>
  </si>
  <si>
    <t>City of DeQuincy</t>
  </si>
  <si>
    <t>Daniel "Dan" Abdalla</t>
  </si>
  <si>
    <t>Lawrence Henagan</t>
  </si>
  <si>
    <t>City of Donaldsonville</t>
  </si>
  <si>
    <t>Leroy Sullivan</t>
  </si>
  <si>
    <t>Shannon Comery, Sr.</t>
  </si>
  <si>
    <t>City of Gonzales</t>
  </si>
  <si>
    <t>Barney D. Arceneaux</t>
  </si>
  <si>
    <t>Terance L. Irvin</t>
  </si>
  <si>
    <t>City of Grambling</t>
  </si>
  <si>
    <t>Edward R. Jones</t>
  </si>
  <si>
    <t>Martha W. Andrus</t>
  </si>
  <si>
    <t>City of Hammond</t>
  </si>
  <si>
    <t>Jacob Erdey</t>
  </si>
  <si>
    <t>Kenneth Harris</t>
  </si>
  <si>
    <t>Pete Panepinto</t>
  </si>
  <si>
    <t>City of Harahan</t>
  </si>
  <si>
    <t>Eric Chatelain</t>
  </si>
  <si>
    <t>Tina Miceli</t>
  </si>
  <si>
    <t>City of Kenner</t>
  </si>
  <si>
    <t>"Al" Morella</t>
  </si>
  <si>
    <t>"Ben" Zahn</t>
  </si>
  <si>
    <t>Gregory W. Carroll</t>
  </si>
  <si>
    <t>Keith Reynaud</t>
  </si>
  <si>
    <t>Maria Defrancesch</t>
  </si>
  <si>
    <t>"Joe" Cornelius, Sr.</t>
  </si>
  <si>
    <t>"Tommy" Davis</t>
  </si>
  <si>
    <t>Charles D. "Chad" Odom</t>
  </si>
  <si>
    <t>City of New Iberia</t>
  </si>
  <si>
    <t>"Freddie" Decourt</t>
  </si>
  <si>
    <t>Roy Crews III</t>
  </si>
  <si>
    <t>Steven Stansbury</t>
  </si>
  <si>
    <t>City of New Roads</t>
  </si>
  <si>
    <t>Cornell T. Dukes</t>
  </si>
  <si>
    <t>Paul Jerome D'Aquila</t>
  </si>
  <si>
    <t>Robert Myer</t>
  </si>
  <si>
    <t>Donald "Don" Cravins</t>
  </si>
  <si>
    <t>Harvey Darbonne</t>
  </si>
  <si>
    <t>Reginald "Reggie" Tatum</t>
  </si>
  <si>
    <t>Bealizeia "Billy" Badeaux</t>
  </si>
  <si>
    <t>Rodney Grogan</t>
  </si>
  <si>
    <t>City of Plaquemine</t>
  </si>
  <si>
    <t>Antoinette Williams</t>
  </si>
  <si>
    <t>Edwin M. "Ed" Reeves, Jr.</t>
  </si>
  <si>
    <t>Richard "Lah" Slaughter</t>
  </si>
  <si>
    <t>Richard N. Lee III</t>
  </si>
  <si>
    <t>"Chuck" Robichaux</t>
  </si>
  <si>
    <t>Roland J. Boudreaux</t>
  </si>
  <si>
    <t>City of Ruston</t>
  </si>
  <si>
    <t>"Bill" Elmore</t>
  </si>
  <si>
    <t>Ronny Walker</t>
  </si>
  <si>
    <t>City of Shreveport</t>
  </si>
  <si>
    <t>Anna Marie Arpino</t>
  </si>
  <si>
    <t>James "Jim" Crowley</t>
  </si>
  <si>
    <t>Melvin Gerard Slack, Jr.</t>
  </si>
  <si>
    <t>Ollie S. Tyler</t>
  </si>
  <si>
    <t>Patrick C. Williams</t>
  </si>
  <si>
    <t>Samuel L. "Sam" Jenkins, Jr.</t>
  </si>
  <si>
    <t>Victoria Provenza</t>
  </si>
  <si>
    <t>Jennifer Vidrine</t>
  </si>
  <si>
    <t>Taranza Arvie</t>
  </si>
  <si>
    <t>Lori Peterson Manuel</t>
  </si>
  <si>
    <t>Robert "Bob" Hardey</t>
  </si>
  <si>
    <t>City of Zachary</t>
  </si>
  <si>
    <t>David Amrhein</t>
  </si>
  <si>
    <t>Randy Perkins</t>
  </si>
  <si>
    <t>Town of Addis</t>
  </si>
  <si>
    <t>Barnell L. Williams</t>
  </si>
  <si>
    <t>David H. Toups</t>
  </si>
  <si>
    <t>Town of Albany</t>
  </si>
  <si>
    <t>"Gene" Glascock</t>
  </si>
  <si>
    <t>Thomas Dillard Stewart</t>
  </si>
  <si>
    <t>"Buddy" Bel</t>
  </si>
  <si>
    <t>Walter Daniels</t>
  </si>
  <si>
    <t>Town of Arcadia</t>
  </si>
  <si>
    <t>Eugene Smith</t>
  </si>
  <si>
    <t>Jesse Adams</t>
  </si>
  <si>
    <t>"Kathy" Richard</t>
  </si>
  <si>
    <t>Aymar "Pip" Bonin</t>
  </si>
  <si>
    <t>Benny J. Druilhet</t>
  </si>
  <si>
    <t>Donna Lewis Lanceslin</t>
  </si>
  <si>
    <t>Michael "Mike" Lancelin</t>
  </si>
  <si>
    <t>Jonathan Dean</t>
  </si>
  <si>
    <t>Neil Kavanagh</t>
  </si>
  <si>
    <t>Town of Basile</t>
  </si>
  <si>
    <t>Berline B. Sonnier</t>
  </si>
  <si>
    <t>Mark Denette</t>
  </si>
  <si>
    <t>Town of Benton</t>
  </si>
  <si>
    <t>Diane Naron</t>
  </si>
  <si>
    <t>James E. Friday</t>
  </si>
  <si>
    <t>John "Jr" Hollis</t>
  </si>
  <si>
    <t>Johnnie Brunson</t>
  </si>
  <si>
    <t>Kenneth "Ken" Shiflett</t>
  </si>
  <si>
    <t>S.G. Horton, Jr.</t>
  </si>
  <si>
    <t>Town of Berwick</t>
  </si>
  <si>
    <t>Jessie J. Boudreaux</t>
  </si>
  <si>
    <t>Louis Ratcliff</t>
  </si>
  <si>
    <t>"Jim" Galambos</t>
  </si>
  <si>
    <t>Johnny Digilormo</t>
  </si>
  <si>
    <t>Judy Ann Presley</t>
  </si>
  <si>
    <t>Karry Moore</t>
  </si>
  <si>
    <t>Alma S. Moore</t>
  </si>
  <si>
    <t>Jack Dewitt</t>
  </si>
  <si>
    <t>Lillie Thompson</t>
  </si>
  <si>
    <t>CyNita Nash</t>
  </si>
  <si>
    <t>Roland Smith</t>
  </si>
  <si>
    <t>Roger Boudreaux</t>
  </si>
  <si>
    <t>Russell "Coach" Stelly</t>
  </si>
  <si>
    <t>Town of Clarks</t>
  </si>
  <si>
    <t>"Buddy" Carter</t>
  </si>
  <si>
    <t>Chad Coates</t>
  </si>
  <si>
    <t>Town of Clinton</t>
  </si>
  <si>
    <t>Don Reason, Sr.</t>
  </si>
  <si>
    <t>Lori Ann Bell</t>
  </si>
  <si>
    <t>Melvin Spears, Jr.</t>
  </si>
  <si>
    <t>Town of Cotton Valley</t>
  </si>
  <si>
    <t>Comerdis Phillips</t>
  </si>
  <si>
    <t>Joseph Alexander</t>
  </si>
  <si>
    <t>Lynn "Bubba" Guillot</t>
  </si>
  <si>
    <t>Louie Laborde</t>
  </si>
  <si>
    <t>William "Scotty" Scott</t>
  </si>
  <si>
    <t>Town of Coushatta</t>
  </si>
  <si>
    <t>Carl Frye</t>
  </si>
  <si>
    <t>Johnny Cox</t>
  </si>
  <si>
    <t>"Mr. Gary" Sullivan</t>
  </si>
  <si>
    <t>Terry "Bippy" Hoof</t>
  </si>
  <si>
    <t>Town of Delcambre</t>
  </si>
  <si>
    <t>Carol Broussard</t>
  </si>
  <si>
    <t>Pam Blakely</t>
  </si>
  <si>
    <t>J. Lynn Lewis</t>
  </si>
  <si>
    <t>Jesse Washington</t>
  </si>
  <si>
    <t>Perry Smith</t>
  </si>
  <si>
    <t>Town of Dubach</t>
  </si>
  <si>
    <t>"Bob" Jensen</t>
  </si>
  <si>
    <t>Robert Owen</t>
  </si>
  <si>
    <t>Town of Duson</t>
  </si>
  <si>
    <t>Carolyn "Susie" Lagneaux</t>
  </si>
  <si>
    <t>Johnny Thibodeaux</t>
  </si>
  <si>
    <t>Shane Blasingame</t>
  </si>
  <si>
    <t>Kelly Stalsby</t>
  </si>
  <si>
    <t>Robert "Bob" Crafton</t>
  </si>
  <si>
    <t>"Cathy" Hollingsworth</t>
  </si>
  <si>
    <t>Roger D. "Tony" Laughlin</t>
  </si>
  <si>
    <t>"Billy" Cormier</t>
  </si>
  <si>
    <t>John Earl LeBlanc</t>
  </si>
  <si>
    <t>Town of Fordoche</t>
  </si>
  <si>
    <t>Ronnie J. Bonaventure, Jr.</t>
  </si>
  <si>
    <t>Teddy Gros</t>
  </si>
  <si>
    <t>Town of Franklinton</t>
  </si>
  <si>
    <t>"Greg" Route</t>
  </si>
  <si>
    <t>Richard Dillon</t>
  </si>
  <si>
    <t>"Joey" Mott</t>
  </si>
  <si>
    <t>Malcolm L. English</t>
  </si>
  <si>
    <t>"Steve" Nosacka</t>
  </si>
  <si>
    <t>Jeanne L. Louque</t>
  </si>
  <si>
    <t>Steven Bourgeois</t>
  </si>
  <si>
    <t>"Gail" Lark</t>
  </si>
  <si>
    <t>Patrick Richard</t>
  </si>
  <si>
    <t>Shaterral "Terral" Johnson</t>
  </si>
  <si>
    <t>Virginia Pierre</t>
  </si>
  <si>
    <t>Town of Gueydan</t>
  </si>
  <si>
    <t>Charlotte Venable-Hartwell</t>
  </si>
  <si>
    <t>Chris Theriot</t>
  </si>
  <si>
    <t>David Dupuis</t>
  </si>
  <si>
    <t>Beverlee G. Killgore</t>
  </si>
  <si>
    <t>Jimmie Dale Williams</t>
  </si>
  <si>
    <t>Roderick D. Hampton</t>
  </si>
  <si>
    <t>Alecia Nychole Smith</t>
  </si>
  <si>
    <t>Danny "Roy" Lewis</t>
  </si>
  <si>
    <t>Shirley Warren</t>
  </si>
  <si>
    <t>Town of Iota</t>
  </si>
  <si>
    <t>Damon Daigle</t>
  </si>
  <si>
    <t>Julia "Mariette" Granger</t>
  </si>
  <si>
    <t>"Donnie" Kendrick</t>
  </si>
  <si>
    <t>LaDawn Cooper Edwards</t>
  </si>
  <si>
    <t>Steve Crooks</t>
  </si>
  <si>
    <t>"Mike" Holder</t>
  </si>
  <si>
    <t>Alvin "Kim" Jones</t>
  </si>
  <si>
    <t>James Bradford</t>
  </si>
  <si>
    <t>Renee Stringer</t>
  </si>
  <si>
    <t>Town of Jonesville</t>
  </si>
  <si>
    <t>"Bill" Bullock</t>
  </si>
  <si>
    <t>Andrew Fisher</t>
  </si>
  <si>
    <t>Hiram Evans</t>
  </si>
  <si>
    <t>Town of Keachi</t>
  </si>
  <si>
    <t>Terry Wayne Magee</t>
  </si>
  <si>
    <t>Travis Whitfield</t>
  </si>
  <si>
    <t>Harold Smith</t>
  </si>
  <si>
    <t>Irma Thompson Gordon</t>
  </si>
  <si>
    <t>"Red" Giles</t>
  </si>
  <si>
    <t>Robert "Robbie" Bertrand</t>
  </si>
  <si>
    <t>Carl M. Glass, Sr.</t>
  </si>
  <si>
    <t>Isaac Fields, Jr.</t>
  </si>
  <si>
    <t>Melissa B. Baker</t>
  </si>
  <si>
    <t>Robert "Bobby" Amacker, Jr.</t>
  </si>
  <si>
    <t>Town of Leonville</t>
  </si>
  <si>
    <t>"Steve" Speyrer</t>
  </si>
  <si>
    <t>Joel Lanclos, Jr.</t>
  </si>
  <si>
    <t>Town of Livingston</t>
  </si>
  <si>
    <t>"David" McCreary</t>
  </si>
  <si>
    <t>"Gene" Comeaux</t>
  </si>
  <si>
    <t>Rodney Erdey</t>
  </si>
  <si>
    <t>Town of Livonia</t>
  </si>
  <si>
    <t>"Ronnie" Barlow</t>
  </si>
  <si>
    <t>Rhett Pourciau</t>
  </si>
  <si>
    <t>Craig Rogers</t>
  </si>
  <si>
    <t>Edward "Coach Ed" Reinhardt</t>
  </si>
  <si>
    <t>Gene Breaux</t>
  </si>
  <si>
    <t>Town of Logansport</t>
  </si>
  <si>
    <t>Judge S. Cordray, Jr.</t>
  </si>
  <si>
    <t>Kevin Bryant</t>
  </si>
  <si>
    <t>Julia R. Boston</t>
  </si>
  <si>
    <t>Kenneth Pickett, Sr.</t>
  </si>
  <si>
    <t>Charles E. Wright</t>
  </si>
  <si>
    <t>Demi Vorise</t>
  </si>
  <si>
    <t>John F. Overton</t>
  </si>
  <si>
    <t>Maurice "Dorsey" Harris</t>
  </si>
  <si>
    <t>Erana "Rana" Mayes</t>
  </si>
  <si>
    <t>Veronica "Connie" Claiborne-Mickey</t>
  </si>
  <si>
    <t>Willie "Butch" Haynes III</t>
  </si>
  <si>
    <t>Calvin Ransome</t>
  </si>
  <si>
    <t>Carroll Fuller</t>
  </si>
  <si>
    <t>Timothy Turner</t>
  </si>
  <si>
    <t>Joseph "Moochie" Manuel</t>
  </si>
  <si>
    <t>Mark E. Manuel</t>
  </si>
  <si>
    <t>Robert Lee</t>
  </si>
  <si>
    <t>"Clay" Harper</t>
  </si>
  <si>
    <t>Claud P. Stucke</t>
  </si>
  <si>
    <t>David McQueen</t>
  </si>
  <si>
    <t>James Lavigne</t>
  </si>
  <si>
    <t>David Smith</t>
  </si>
  <si>
    <t>Donna Canales</t>
  </si>
  <si>
    <t>Wiley Joe Robinson</t>
  </si>
  <si>
    <t>Town of Roseland</t>
  </si>
  <si>
    <t>Marilyn A. Jackson</t>
  </si>
  <si>
    <t>Wanda "Yodie" McCoy</t>
  </si>
  <si>
    <t>Town of Rosepine</t>
  </si>
  <si>
    <t>Dennis K. Dodd</t>
  </si>
  <si>
    <t>Donna Weeks Duvall</t>
  </si>
  <si>
    <t>Valerie Mueller Craft</t>
  </si>
  <si>
    <t>Town of Simmesport</t>
  </si>
  <si>
    <t>Calvin "Ray" Rabalais</t>
  </si>
  <si>
    <t>Frankie Bordelon</t>
  </si>
  <si>
    <t>Leslie Draper III</t>
  </si>
  <si>
    <t>Town of St. Francisville</t>
  </si>
  <si>
    <t>Robert "Bobee" Leake</t>
  </si>
  <si>
    <t>William "Billy" D'Aquilla</t>
  </si>
  <si>
    <t>Town of St. Joseph</t>
  </si>
  <si>
    <t>Edward Brown</t>
  </si>
  <si>
    <t>Elvadus Fields, Jr.</t>
  </si>
  <si>
    <t>Evelyn Jones-Guy</t>
  </si>
  <si>
    <t>Roy Bowman</t>
  </si>
  <si>
    <t>Charles A. James</t>
  </si>
  <si>
    <t>Jerry Domengeaux</t>
  </si>
  <si>
    <t>"Jim" Slagle</t>
  </si>
  <si>
    <t>Michael Van Schoick</t>
  </si>
  <si>
    <t>Joseph "Joe" Pitre</t>
  </si>
  <si>
    <t>Krandall Pijue</t>
  </si>
  <si>
    <t>Melissa B. Stears</t>
  </si>
  <si>
    <t>"Carolyn" Louviere</t>
  </si>
  <si>
    <t>Charles Drake</t>
  </si>
  <si>
    <t>Eric Jackson</t>
  </si>
  <si>
    <t>Ernest J. "Bay Boy" Allen</t>
  </si>
  <si>
    <t>Gerald Jermarr Williams</t>
  </si>
  <si>
    <t>June Landry</t>
  </si>
  <si>
    <t>Leodis Norman</t>
  </si>
  <si>
    <t>Thomas Lemle</t>
  </si>
  <si>
    <t>Thomas Moore</t>
  </si>
  <si>
    <t>Town of Woodworth</t>
  </si>
  <si>
    <t>David C. Butler II</t>
  </si>
  <si>
    <t>Dustin Goynes</t>
  </si>
  <si>
    <t>Stanley Mathis</t>
  </si>
  <si>
    <t>Christi Harrison</t>
  </si>
  <si>
    <t>Jean Simmons Clark</t>
  </si>
  <si>
    <t>Village of Bonita</t>
  </si>
  <si>
    <t>Edmond "Charlie" Zaunbrecher</t>
  </si>
  <si>
    <t>Katha "Kathy" Moses</t>
  </si>
  <si>
    <t>Village of Collinston</t>
  </si>
  <si>
    <t>Brandon Gilbreath</t>
  </si>
  <si>
    <t>Frank H. Miller</t>
  </si>
  <si>
    <t>Village of Dixie Inn</t>
  </si>
  <si>
    <t>Ava Nell McWhorter</t>
  </si>
  <si>
    <t>Kay Hallmark-Stratton</t>
  </si>
  <si>
    <t>"Pat" Ashley</t>
  </si>
  <si>
    <t>"Richie" Broomfield</t>
  </si>
  <si>
    <t>Author Hollingsworth</t>
  </si>
  <si>
    <t>Emily Basso</t>
  </si>
  <si>
    <t>Village of Edgefield</t>
  </si>
  <si>
    <t>"Vince" Almond</t>
  </si>
  <si>
    <t>Donald Turner</t>
  </si>
  <si>
    <t>Loretta Green</t>
  </si>
  <si>
    <t>Roberta P. Simms</t>
  </si>
  <si>
    <t>Shirley Gibson</t>
  </si>
  <si>
    <t>Village of Estherwood</t>
  </si>
  <si>
    <t>Anthony Borill</t>
  </si>
  <si>
    <t>Bryan "Rickey" Monceaux</t>
  </si>
  <si>
    <t>Curtis "Red" Dickens, Jr.</t>
  </si>
  <si>
    <t>Eddie B. Alfred, Jr.</t>
  </si>
  <si>
    <t>Village of Folsom</t>
  </si>
  <si>
    <t>"Fritz" Cassidy</t>
  </si>
  <si>
    <t>Bettye Mizell Boggs</t>
  </si>
  <si>
    <t>Donald Burris</t>
  </si>
  <si>
    <t>"Ann" Jeter</t>
  </si>
  <si>
    <t>Charles "Chuck" Elliott</t>
  </si>
  <si>
    <t>Village of French Settlement</t>
  </si>
  <si>
    <t>"Chris" Saucier</t>
  </si>
  <si>
    <t>Toni Guitrau</t>
  </si>
  <si>
    <t>Village of Harrisonburg</t>
  </si>
  <si>
    <t>"Becky Kimbrough" Mize</t>
  </si>
  <si>
    <t>"Mike" Tubre</t>
  </si>
  <si>
    <t>Village of Junction City</t>
  </si>
  <si>
    <t>Charles Hogue</t>
  </si>
  <si>
    <t>Freddie Allen Meador</t>
  </si>
  <si>
    <t>Freddie Gibson</t>
  </si>
  <si>
    <t>Preston Rogers</t>
  </si>
  <si>
    <t>Village of Loreauville</t>
  </si>
  <si>
    <t>Brad Clifton</t>
  </si>
  <si>
    <t>Oran Broussard, Sr.</t>
  </si>
  <si>
    <t>Village of Mer Rouge</t>
  </si>
  <si>
    <t>Dovie Faulkenberry</t>
  </si>
  <si>
    <t>John McAdams III</t>
  </si>
  <si>
    <t>Darlene J. Thibodeaux</t>
  </si>
  <si>
    <t>Michael Chiasson</t>
  </si>
  <si>
    <t>Geraldine Causey</t>
  </si>
  <si>
    <t>Kathy Robertson</t>
  </si>
  <si>
    <t>Village of Parks</t>
  </si>
  <si>
    <t>John Dugas</t>
  </si>
  <si>
    <t>Kevin J. Kately</t>
  </si>
  <si>
    <t>Quint West</t>
  </si>
  <si>
    <t>Wade Deshotels, Sr.</t>
  </si>
  <si>
    <t>Village of Pleasant Hill</t>
  </si>
  <si>
    <t>"Bill" Thomas</t>
  </si>
  <si>
    <t>Barbara T. Campbell</t>
  </si>
  <si>
    <t>Johnnie Taylor</t>
  </si>
  <si>
    <t>Robert "Bob" Smith</t>
  </si>
  <si>
    <t>Village of Richmond</t>
  </si>
  <si>
    <t>Frank D. Prewitt, Jr.</t>
  </si>
  <si>
    <t>Village of Robeline</t>
  </si>
  <si>
    <t>Bobby A. Behan</t>
  </si>
  <si>
    <t>Donna Sue Stephens</t>
  </si>
  <si>
    <t>Odell Cobb</t>
  </si>
  <si>
    <t>Village of Rodessa</t>
  </si>
  <si>
    <t>Jimmy Phillips</t>
  </si>
  <si>
    <t>Paul Lockard</t>
  </si>
  <si>
    <t>Village of Rosedale</t>
  </si>
  <si>
    <t>Kevin Gantt</t>
  </si>
  <si>
    <t>Riley J. Blanchet</t>
  </si>
  <si>
    <t>Village of Sicily Island</t>
  </si>
  <si>
    <t>Margie Price</t>
  </si>
  <si>
    <t>Walter "Pot" Krause</t>
  </si>
  <si>
    <t>Sybil Smalling-Foster</t>
  </si>
  <si>
    <t>Willie Hendricks</t>
  </si>
  <si>
    <t>"Keysha" Robinson</t>
  </si>
  <si>
    <t>Brenda V. Nevels</t>
  </si>
  <si>
    <t>Michael Jackson</t>
  </si>
  <si>
    <t>Village of Tickfaw</t>
  </si>
  <si>
    <t>Anthony "Tony" Lamonte, Sr.</t>
  </si>
  <si>
    <t>Jimmy Sparacello</t>
  </si>
  <si>
    <t>Village of Turkey Creek- RACE MOVED TO 2/21/15</t>
  </si>
  <si>
    <t>Bert K. Campbell</t>
  </si>
  <si>
    <t>Heather Miley Cloud</t>
  </si>
  <si>
    <t>Village of Waterproof</t>
  </si>
  <si>
    <t>Caldwell A. Flood, Jr.</t>
  </si>
  <si>
    <t>Edna Jean Cooper</t>
  </si>
  <si>
    <t>Jarrod Bottley</t>
  </si>
  <si>
    <t>Mayor-President</t>
  </si>
  <si>
    <t>Metro Council, City of Baton Rouge</t>
  </si>
  <si>
    <t>"Bodi" White</t>
  </si>
  <si>
    <t>"Greg" LaFleur</t>
  </si>
  <si>
    <t>"John" Delgado</t>
  </si>
  <si>
    <t>Beverly Amador</t>
  </si>
  <si>
    <t>Braylon Hyde</t>
  </si>
  <si>
    <t>Byron Sharper</t>
  </si>
  <si>
    <t>C. Denise Marcelle</t>
  </si>
  <si>
    <t>Cade Williams</t>
  </si>
  <si>
    <t>Darryl Gissel</t>
  </si>
  <si>
    <t>R. J. "Smokie" Bourgeois</t>
  </si>
  <si>
    <t>Rufus Craig</t>
  </si>
  <si>
    <t>Sharon Weston Broome</t>
  </si>
  <si>
    <t>Member of Parish Council</t>
  </si>
  <si>
    <t>District 1</t>
  </si>
  <si>
    <t>John L. Barthelemy, Jr.</t>
  </si>
  <si>
    <t>Michael J. Rodriguez</t>
  </si>
  <si>
    <t>Percy "P. V." Griffin</t>
  </si>
  <si>
    <t>District 2</t>
  </si>
  <si>
    <t>Michael "Mike" Dobrowolski</t>
  </si>
  <si>
    <t>William "Beau" Black</t>
  </si>
  <si>
    <t>District 4</t>
  </si>
  <si>
    <t>Irvin Juneau, Jr.</t>
  </si>
  <si>
    <t>Mitchell R. "Mitch" Cota</t>
  </si>
  <si>
    <t>Shelly Chiappetta</t>
  </si>
  <si>
    <t>District 5</t>
  </si>
  <si>
    <t>Benedict "Benny" Rousselle</t>
  </si>
  <si>
    <t>Christian M. Harris</t>
  </si>
  <si>
    <t>Richard "Rick" Fremin</t>
  </si>
  <si>
    <t>District 6</t>
  </si>
  <si>
    <t>Charlie Burt</t>
  </si>
  <si>
    <t>Tammy Bradley</t>
  </si>
  <si>
    <t>District 7</t>
  </si>
  <si>
    <t>Audrey Trufant Salvant</t>
  </si>
  <si>
    <t>Keith Espadron, Jr.</t>
  </si>
  <si>
    <t>Ray "C. C." Gallet</t>
  </si>
  <si>
    <t>Warren J. Lawrence</t>
  </si>
  <si>
    <t>District 8</t>
  </si>
  <si>
    <t>"Jay" Friedman</t>
  </si>
  <si>
    <t>Jeff Edgecombe</t>
  </si>
  <si>
    <t>District 9</t>
  </si>
  <si>
    <t>Byron T. Marinovich</t>
  </si>
  <si>
    <t>Nicole Smith Williams</t>
  </si>
  <si>
    <t>Norma Smith</t>
  </si>
  <si>
    <t>Paul Williams</t>
  </si>
  <si>
    <t>Member of School Board</t>
  </si>
  <si>
    <t>At Large</t>
  </si>
  <si>
    <t>Brian Willis</t>
  </si>
  <si>
    <t>Education</t>
  </si>
  <si>
    <t>Darlene M. Ourso</t>
  </si>
  <si>
    <t>David "Worm" Daigle</t>
  </si>
  <si>
    <t>Dorothy R. Sansoni</t>
  </si>
  <si>
    <t>Ferrante "FTD" Dominique</t>
  </si>
  <si>
    <t>District  1</t>
  </si>
  <si>
    <t>"Bill" Wise</t>
  </si>
  <si>
    <t>"Liz" King</t>
  </si>
  <si>
    <t>Aaron Paul Natali</t>
  </si>
  <si>
    <t>Anita McCracken</t>
  </si>
  <si>
    <t>Anthony Standberry</t>
  </si>
  <si>
    <t>Armond "Rocky" Declouette</t>
  </si>
  <si>
    <t>Brandon Perkins</t>
  </si>
  <si>
    <t>Claude Lecompte</t>
  </si>
  <si>
    <t>Cleopatra Antoine  "Rena" Pete</t>
  </si>
  <si>
    <t>Daniel "Dan" Slocum</t>
  </si>
  <si>
    <t>Donna Flack Powell</t>
  </si>
  <si>
    <t>Dudley M. Glenn, Jr.</t>
  </si>
  <si>
    <t>Dwayne "Trendsetter" Thomas</t>
  </si>
  <si>
    <t>Dwayne Bailey</t>
  </si>
  <si>
    <t>George Rhymes</t>
  </si>
  <si>
    <t>Israel Syria</t>
  </si>
  <si>
    <t>Jason A. Chelette</t>
  </si>
  <si>
    <t>Jeffrey A. "Jeff" Cavell</t>
  </si>
  <si>
    <t>Jennifer Andrews</t>
  </si>
  <si>
    <t>Jevella Williamson</t>
  </si>
  <si>
    <t>Katherine Karcher Lemoine</t>
  </si>
  <si>
    <t>Kenneth W. Babers II</t>
  </si>
  <si>
    <t>Lynette DiFatta</t>
  </si>
  <si>
    <t>Mark Bellue</t>
  </si>
  <si>
    <t>Martha Spears Jackson</t>
  </si>
  <si>
    <t>Mary E. Bullock</t>
  </si>
  <si>
    <t>Mary Lynch</t>
  </si>
  <si>
    <t>Mattie Harrison</t>
  </si>
  <si>
    <t>Percy "Coach" Cargo, Sr.</t>
  </si>
  <si>
    <t>Robert Walter Shumate</t>
  </si>
  <si>
    <t>Robyn Penn Delaney</t>
  </si>
  <si>
    <t>Sally Evins Moreaux</t>
  </si>
  <si>
    <t>Shirley Fairchild</t>
  </si>
  <si>
    <t>Sonya Ivey "Nonnie" Young</t>
  </si>
  <si>
    <t>Susan Billups Wiley</t>
  </si>
  <si>
    <t>Veda Emerson</t>
  </si>
  <si>
    <t>District  1,  City of Baker</t>
  </si>
  <si>
    <t>Elaine G. Davis</t>
  </si>
  <si>
    <t>Willie Williams, Jr.</t>
  </si>
  <si>
    <t>District  2</t>
  </si>
  <si>
    <t>Barbara Johnson Simpson</t>
  </si>
  <si>
    <t>Bernard "B.J." Johnson</t>
  </si>
  <si>
    <t>Calvin "Bart" Waggoner</t>
  </si>
  <si>
    <t>Carolyn Davis Ward</t>
  </si>
  <si>
    <t>Catherine "Cathy" Farris</t>
  </si>
  <si>
    <t>Charlene Anderson</t>
  </si>
  <si>
    <t>Christopher "Chris" Paul</t>
  </si>
  <si>
    <t>Daniel Morrill</t>
  </si>
  <si>
    <t>David Ferguson</t>
  </si>
  <si>
    <t>Dora Wingate Smith</t>
  </si>
  <si>
    <t>Eddie M. Jones</t>
  </si>
  <si>
    <t>Esther Sullivan</t>
  </si>
  <si>
    <t>Fredman "Fred" Hardy, Jr.</t>
  </si>
  <si>
    <t>Harriet Bridges</t>
  </si>
  <si>
    <t>Harry Douglas Graham</t>
  </si>
  <si>
    <t>Jackie Dozier</t>
  </si>
  <si>
    <t>Jasmine R. Green</t>
  </si>
  <si>
    <t>Jules Menou</t>
  </si>
  <si>
    <t>LaKrist LaTre' McGuire</t>
  </si>
  <si>
    <t>Marvin P. DeLong</t>
  </si>
  <si>
    <t>Mary Presley</t>
  </si>
  <si>
    <t>Mickey Hampton</t>
  </si>
  <si>
    <t>Nancy LaHaye</t>
  </si>
  <si>
    <t>Pamela Harvey</t>
  </si>
  <si>
    <t>Randy Morgan</t>
  </si>
  <si>
    <t>Raymond J. Lee</t>
  </si>
  <si>
    <t>Vereta Lee</t>
  </si>
  <si>
    <t>Wanda Babin</t>
  </si>
  <si>
    <t>District  2,  City of Baker</t>
  </si>
  <si>
    <t>Charles Harris III</t>
  </si>
  <si>
    <t>Dana Carpenter</t>
  </si>
  <si>
    <t>District  2, Zachary Community</t>
  </si>
  <si>
    <t>Brandy Westmoreland</t>
  </si>
  <si>
    <t>Gwen Fuselier</t>
  </si>
  <si>
    <t>"Bill" Shearman</t>
  </si>
  <si>
    <t>"Hammer" Miller</t>
  </si>
  <si>
    <t>Anthony "Tony" St. Philip</t>
  </si>
  <si>
    <t>Carl "Doug" Sias</t>
  </si>
  <si>
    <t>Carl A. Pierson, Sr.</t>
  </si>
  <si>
    <t>Carlos A. Mayeux, Jr.</t>
  </si>
  <si>
    <t>Cary Burks</t>
  </si>
  <si>
    <t>Christopher "Chris" Lacour</t>
  </si>
  <si>
    <t>Colby Daniels</t>
  </si>
  <si>
    <t>Corey R. Arbourgh</t>
  </si>
  <si>
    <t>Curtis Dowling</t>
  </si>
  <si>
    <t>Dalton Newman</t>
  </si>
  <si>
    <t>Delo Hebert, Jr.</t>
  </si>
  <si>
    <t>Dominick Williams</t>
  </si>
  <si>
    <t>Eddie Fountain</t>
  </si>
  <si>
    <t>Edwina Medearis</t>
  </si>
  <si>
    <t>Eva Mae Queen Shanklin</t>
  </si>
  <si>
    <t>Frank Kelly</t>
  </si>
  <si>
    <t>Glenda Gay</t>
  </si>
  <si>
    <t>Gloria B. Wright</t>
  </si>
  <si>
    <t>Jeffrey Dillard</t>
  </si>
  <si>
    <t>Julie Blouin</t>
  </si>
  <si>
    <t>Kirk Dickson</t>
  </si>
  <si>
    <t>Margaret A. Brown</t>
  </si>
  <si>
    <t>Marion Carraway</t>
  </si>
  <si>
    <t>Mary Boden Harris</t>
  </si>
  <si>
    <t>Michael "Mike" Mariana</t>
  </si>
  <si>
    <t>Nathaniel "Nat" Stephens</t>
  </si>
  <si>
    <t>Patricia Tappin</t>
  </si>
  <si>
    <t>Ralph Wilson</t>
  </si>
  <si>
    <t>Richmond "Rev" Boyd, Jr.</t>
  </si>
  <si>
    <t>Samuel Dixon</t>
  </si>
  <si>
    <t>Stephen Weindorff</t>
  </si>
  <si>
    <t>Steven Sumbler</t>
  </si>
  <si>
    <t>Tammy Armer Smith</t>
  </si>
  <si>
    <t>Travis Jackson</t>
  </si>
  <si>
    <t>Wanda "Ladybug" Jackson</t>
  </si>
  <si>
    <t>District  3,  City of Baker</t>
  </si>
  <si>
    <t>Jarrett Landor</t>
  </si>
  <si>
    <t>Rosatina Johnson</t>
  </si>
  <si>
    <t>Troy Watson</t>
  </si>
  <si>
    <t>District  3, Zachary Community</t>
  </si>
  <si>
    <t>"Marty" Hughes</t>
  </si>
  <si>
    <t>Sharon Samuel</t>
  </si>
  <si>
    <t>District  3A</t>
  </si>
  <si>
    <t>Brenda Foster March</t>
  </si>
  <si>
    <t>Kathy Jones Bruner</t>
  </si>
  <si>
    <t>District  3C</t>
  </si>
  <si>
    <t>David Q. Vidrine</t>
  </si>
  <si>
    <t>Thomas N. "Tom" Theaux</t>
  </si>
  <si>
    <t>District  3D</t>
  </si>
  <si>
    <t>Cassie Guidry Henry</t>
  </si>
  <si>
    <t>Shahara Godfrey</t>
  </si>
  <si>
    <t>District  4</t>
  </si>
  <si>
    <t>Arlean Hampton</t>
  </si>
  <si>
    <t>Charlotte Crawley</t>
  </si>
  <si>
    <t>Elizabeth Roberts Foster</t>
  </si>
  <si>
    <t>Jacqueline "Jackie" Folks</t>
  </si>
  <si>
    <t>James Daniel Duck</t>
  </si>
  <si>
    <t>Jann Williams-Buchanan</t>
  </si>
  <si>
    <t>Jason Turner</t>
  </si>
  <si>
    <t>Jeri "JJ" O'Neal</t>
  </si>
  <si>
    <t>John Wayne Allbritton</t>
  </si>
  <si>
    <t>Karl Williams</t>
  </si>
  <si>
    <t>Laura Kiper</t>
  </si>
  <si>
    <t>Linda Thompson</t>
  </si>
  <si>
    <t>Robert Maxie, Sr.</t>
  </si>
  <si>
    <t>Sandra "Sue" Cannon-Scott</t>
  </si>
  <si>
    <t>Sharon Jackson</t>
  </si>
  <si>
    <t>Susannah Walter Poljak</t>
  </si>
  <si>
    <t>Tarvald Smith</t>
  </si>
  <si>
    <t>William "Bill" Lott</t>
  </si>
  <si>
    <t>District  4,  Central Community</t>
  </si>
  <si>
    <t>Philip Michael Ziegler</t>
  </si>
  <si>
    <t>Willard "Will" Easley</t>
  </si>
  <si>
    <t>District  4, City of Baker</t>
  </si>
  <si>
    <t>Chequita Hilliard</t>
  </si>
  <si>
    <t>Jerrie Davenport Williams</t>
  </si>
  <si>
    <t>Shona Boxie</t>
  </si>
  <si>
    <t>District  4, Seat A</t>
  </si>
  <si>
    <t>Kerry Diez</t>
  </si>
  <si>
    <t>Robb Marcus</t>
  </si>
  <si>
    <t>Vickie Tolliver Auguste</t>
  </si>
  <si>
    <t>District  4, Seat B</t>
  </si>
  <si>
    <t>"Steve" Barrow</t>
  </si>
  <si>
    <t>John D. Murphy</t>
  </si>
  <si>
    <t>District  4, Zachary Community</t>
  </si>
  <si>
    <t>Donna Grice</t>
  </si>
  <si>
    <t>Kenneth R. Mackie</t>
  </si>
  <si>
    <t>District  4A</t>
  </si>
  <si>
    <t>"Jack" Gilbert</t>
  </si>
  <si>
    <t>Darrin Manuel</t>
  </si>
  <si>
    <t>District  4B</t>
  </si>
  <si>
    <t>"Ray" Bowman</t>
  </si>
  <si>
    <t>Jerry E. Cooley</t>
  </si>
  <si>
    <t>District  5</t>
  </si>
  <si>
    <t>"Jerry" Arbour</t>
  </si>
  <si>
    <t>"Ronnie" Rhymes</t>
  </si>
  <si>
    <t>Alice Hamilton Thomas</t>
  </si>
  <si>
    <t>Blane Harmon</t>
  </si>
  <si>
    <t>Candy B. Gerace</t>
  </si>
  <si>
    <t>Chandra "Chan" Parish</t>
  </si>
  <si>
    <t>Dale Bernard</t>
  </si>
  <si>
    <t>Darlene Smith-St. Romain</t>
  </si>
  <si>
    <t>Darrell D. Sims</t>
  </si>
  <si>
    <t>David Lalande</t>
  </si>
  <si>
    <t>Eddie Baxley</t>
  </si>
  <si>
    <t>Evelyn Ware-Jackson</t>
  </si>
  <si>
    <t>Gary Burns</t>
  </si>
  <si>
    <t>Gene Edmondson</t>
  </si>
  <si>
    <t>Gloria Davis</t>
  </si>
  <si>
    <t>Jeffrey Tammen</t>
  </si>
  <si>
    <t>Joella "June" Wilson</t>
  </si>
  <si>
    <t>Lawrence "Larry" Rousselle</t>
  </si>
  <si>
    <t>Leland "Chip" Rawls II</t>
  </si>
  <si>
    <t>Lisa Roberts</t>
  </si>
  <si>
    <t>Mary S. Adams</t>
  </si>
  <si>
    <t>Ouida Cox Garner</t>
  </si>
  <si>
    <t>Patty Merrick</t>
  </si>
  <si>
    <t>Paula Hamilton</t>
  </si>
  <si>
    <t>Robert Boone</t>
  </si>
  <si>
    <t>Roger Shoemaker</t>
  </si>
  <si>
    <t>Ronald "Ron" Hayes</t>
  </si>
  <si>
    <t>Ruby Braxton</t>
  </si>
  <si>
    <t>Shayne Meyers</t>
  </si>
  <si>
    <t>Shonda Thompson Lollie</t>
  </si>
  <si>
    <t>Steavy Clark</t>
  </si>
  <si>
    <t>Tammy Wilson</t>
  </si>
  <si>
    <t>Tarneshala "Niki" Cowans</t>
  </si>
  <si>
    <t>Tyler Rambin</t>
  </si>
  <si>
    <t>W. T. Winfield</t>
  </si>
  <si>
    <t>William "Bill" Mertz</t>
  </si>
  <si>
    <t>District  5, City of Baker</t>
  </si>
  <si>
    <t>Doris Alexander</t>
  </si>
  <si>
    <t>Vanessa W. Parker</t>
  </si>
  <si>
    <t>District  6</t>
  </si>
  <si>
    <t>"Mike" Mayeux</t>
  </si>
  <si>
    <t>Alvin J. "Buddy" Bethard, Jr.</t>
  </si>
  <si>
    <t>Brenda Blackman Dawson</t>
  </si>
  <si>
    <t>Brian "T-Jack" Millet</t>
  </si>
  <si>
    <t>Candy Leger</t>
  </si>
  <si>
    <t>Chastity Kennedy</t>
  </si>
  <si>
    <t>David Landreneau</t>
  </si>
  <si>
    <t>Dean Roberts</t>
  </si>
  <si>
    <t>Deborah "Debbie" Theriot</t>
  </si>
  <si>
    <t>Evelyn "Evie" Talley</t>
  </si>
  <si>
    <t>Gary Brown</t>
  </si>
  <si>
    <t>Gene I. Daigle</t>
  </si>
  <si>
    <t>Gino Lubrano</t>
  </si>
  <si>
    <t>Gregg P. Stall</t>
  </si>
  <si>
    <t>John Madden</t>
  </si>
  <si>
    <t>Kade Hay</t>
  </si>
  <si>
    <t>Kenneth Larry Knotts</t>
  </si>
  <si>
    <t>Kim Eames Lockett</t>
  </si>
  <si>
    <t>Lizzie "Liz" Ned</t>
  </si>
  <si>
    <t>Micheal Fontenot</t>
  </si>
  <si>
    <t>Oscar Hamilton, Jr.</t>
  </si>
  <si>
    <t>Paulette Belton</t>
  </si>
  <si>
    <t>Renee O. Morvant</t>
  </si>
  <si>
    <t>Robert Holloway</t>
  </si>
  <si>
    <t>Sylvester Batiste</t>
  </si>
  <si>
    <t>Tamika Gray Farrell</t>
  </si>
  <si>
    <t>Teddie "Ted" Atterbery, Jr.</t>
  </si>
  <si>
    <t>Thomas "Tommy" Melder</t>
  </si>
  <si>
    <t>Wade McBride</t>
  </si>
  <si>
    <t>District  6,  Central Community</t>
  </si>
  <si>
    <t>Nicholas "Nick" Carmena</t>
  </si>
  <si>
    <t>Ruby Wallette Foil</t>
  </si>
  <si>
    <t>District  6, Seat A</t>
  </si>
  <si>
    <t>Denise Bruno</t>
  </si>
  <si>
    <t>Lorraine Wimberly</t>
  </si>
  <si>
    <t>District  6, Zachary Community</t>
  </si>
  <si>
    <t>"Lee" Russell</t>
  </si>
  <si>
    <t>Elecia Brown "Lisa" Lathon</t>
  </si>
  <si>
    <t>Heidi N. Vessel</t>
  </si>
  <si>
    <t>District  7</t>
  </si>
  <si>
    <t>"Chuck" Gifford</t>
  </si>
  <si>
    <t>"Susie" Reeves</t>
  </si>
  <si>
    <t>Alvin Bagby</t>
  </si>
  <si>
    <t>Anthony Nelson</t>
  </si>
  <si>
    <t>Brett J. Fawcett</t>
  </si>
  <si>
    <t>Buck Dupuis</t>
  </si>
  <si>
    <t>Dale "Coach" Morvan</t>
  </si>
  <si>
    <t>Deborah Roberts</t>
  </si>
  <si>
    <t>Donald "Don" Calloway</t>
  </si>
  <si>
    <t>Essex Gatlin Wilson</t>
  </si>
  <si>
    <t>Eugean Garner</t>
  </si>
  <si>
    <t>Gary Foret</t>
  </si>
  <si>
    <t>Johnny "Coach" Haynes</t>
  </si>
  <si>
    <t>Joy Ellis Walters</t>
  </si>
  <si>
    <t>Justin B. Reeves</t>
  </si>
  <si>
    <t>Mack Dellafosse, Jr.</t>
  </si>
  <si>
    <t>Mary Bonier</t>
  </si>
  <si>
    <t>Myra Zeringue Luft</t>
  </si>
  <si>
    <t>Randy L. Thibodeaux</t>
  </si>
  <si>
    <t>Raymond E. Green</t>
  </si>
  <si>
    <t>Richard A. Walker</t>
  </si>
  <si>
    <t>Robert  "Squeeze" Fenceroy</t>
  </si>
  <si>
    <t>Rose Jackson</t>
  </si>
  <si>
    <t>Rose Thompson</t>
  </si>
  <si>
    <t>Sheila Joseph</t>
  </si>
  <si>
    <t>Vera Davis</t>
  </si>
  <si>
    <t>District  7, Central Community</t>
  </si>
  <si>
    <t>Felicia Braud</t>
  </si>
  <si>
    <t>Sharon Watts Browning</t>
  </si>
  <si>
    <t>District  8</t>
  </si>
  <si>
    <t>Bonita Crawford</t>
  </si>
  <si>
    <t>Carl Means</t>
  </si>
  <si>
    <t>Charles "Obie" O'Brien</t>
  </si>
  <si>
    <t>Christopher Bailey</t>
  </si>
  <si>
    <t>Connie Bernard</t>
  </si>
  <si>
    <t>Denee Locke</t>
  </si>
  <si>
    <t>Dolan Pendarvis</t>
  </si>
  <si>
    <t>Emma "Lois" Route</t>
  </si>
  <si>
    <t>Emma Luster Shepard</t>
  </si>
  <si>
    <t>Eric Tarver</t>
  </si>
  <si>
    <t>Jackie "JD" Doucet</t>
  </si>
  <si>
    <t>James "Jay" Paul</t>
  </si>
  <si>
    <t>James "Jim" Schooler</t>
  </si>
  <si>
    <t>Joan Wallyn</t>
  </si>
  <si>
    <t>Kelvin Brooks</t>
  </si>
  <si>
    <t>Marguerite "Rita" Hargrave</t>
  </si>
  <si>
    <t>Matthew Tate</t>
  </si>
  <si>
    <t>Rachel Sexton Penwell</t>
  </si>
  <si>
    <t>Steve "Steven" Harris</t>
  </si>
  <si>
    <t>Terry W. Oliver</t>
  </si>
  <si>
    <t>Wanda Anderson Skinner</t>
  </si>
  <si>
    <t>William A. "Bill" Riggs</t>
  </si>
  <si>
    <t>District  8, Zachary Community</t>
  </si>
  <si>
    <t>"Ann" Watkins</t>
  </si>
  <si>
    <t>Dawn Avants</t>
  </si>
  <si>
    <t>District  9</t>
  </si>
  <si>
    <t>"Jeff" Trimm</t>
  </si>
  <si>
    <t>"Randy" Wagley</t>
  </si>
  <si>
    <t>Charles "Chuck" Soileau</t>
  </si>
  <si>
    <t>Charles Bruchhaus</t>
  </si>
  <si>
    <t>Dana Dugas</t>
  </si>
  <si>
    <t>Dick Knadler</t>
  </si>
  <si>
    <t>Eddy Ray Presley</t>
  </si>
  <si>
    <t>Eric Newman</t>
  </si>
  <si>
    <t>Frank "Coach Max" Caldarera</t>
  </si>
  <si>
    <t>Helen E. Barrois</t>
  </si>
  <si>
    <t>Henderson Lewis, Jr.</t>
  </si>
  <si>
    <t>James "Jay" Guillory</t>
  </si>
  <si>
    <t>Jason Allan Elliott</t>
  </si>
  <si>
    <t>Lowell Bacas</t>
  </si>
  <si>
    <t>Quinten Adcock</t>
  </si>
  <si>
    <t>Ricky Julien, Sr.</t>
  </si>
  <si>
    <t>Shane Hodgson</t>
  </si>
  <si>
    <t>Sharon Lo Drucker</t>
  </si>
  <si>
    <t>Shawn Wallace</t>
  </si>
  <si>
    <t>Stacy Riley, Sr.</t>
  </si>
  <si>
    <t>Thomas "Tommy" Craig, Jr.</t>
  </si>
  <si>
    <t>William "Bill" McCarty</t>
  </si>
  <si>
    <t>District  A</t>
  </si>
  <si>
    <t>"Dickie" Jackson</t>
  </si>
  <si>
    <t>Tommy M. Comeaux</t>
  </si>
  <si>
    <t>District  C</t>
  </si>
  <si>
    <t>A. R. "Red" Sims</t>
  </si>
  <si>
    <t>Juanita Kay Auttonberry-Cook</t>
  </si>
  <si>
    <t>District  E</t>
  </si>
  <si>
    <t>John L. Russell</t>
  </si>
  <si>
    <t>Randall Collins</t>
  </si>
  <si>
    <t>District  G</t>
  </si>
  <si>
    <t>"Greg" Manley</t>
  </si>
  <si>
    <t>Barry Dopson</t>
  </si>
  <si>
    <t>"Coach Don" Gagnard</t>
  </si>
  <si>
    <t>"Joe" Thompson</t>
  </si>
  <si>
    <t>Daron Chandler</t>
  </si>
  <si>
    <t>Darren Brack</t>
  </si>
  <si>
    <t>David L. Rockward</t>
  </si>
  <si>
    <t>Deaber Allen-Thomas</t>
  </si>
  <si>
    <t>Diana B. "Granny" Cantillo</t>
  </si>
  <si>
    <t>Ellis Alexander, Sr.</t>
  </si>
  <si>
    <t>J. Curtis Jelks</t>
  </si>
  <si>
    <t>John Sandel</t>
  </si>
  <si>
    <t>Mary Morrison</t>
  </si>
  <si>
    <t>Milton Allemand, Jr.</t>
  </si>
  <si>
    <t>Paul D. Taylor</t>
  </si>
  <si>
    <t>Redell Comeaux "Mama" Miller</t>
  </si>
  <si>
    <t>Ronald Thompson</t>
  </si>
  <si>
    <t>Roosevelt "Rosey" Thomas</t>
  </si>
  <si>
    <t>Rufus "Coach" Nesbitt</t>
  </si>
  <si>
    <t>William "Bill" Townson</t>
  </si>
  <si>
    <t>District 10</t>
  </si>
  <si>
    <t>"Becky B." Grove</t>
  </si>
  <si>
    <t>"Russ" Danzy</t>
  </si>
  <si>
    <t>Alvin Dale Smith</t>
  </si>
  <si>
    <t>Anthony "Tony" O'Banion</t>
  </si>
  <si>
    <t>B. Stewart Griffin</t>
  </si>
  <si>
    <t>Bobby Boyd</t>
  </si>
  <si>
    <t>Carl Gaines, Jr.</t>
  </si>
  <si>
    <t>Carroll "Verdia" Whitaker</t>
  </si>
  <si>
    <t>Ceasar Veazie, Jr.</t>
  </si>
  <si>
    <t>Derek Toro</t>
  </si>
  <si>
    <t>Domingo DeLosReyes</t>
  </si>
  <si>
    <t>Garland "Coach" Spivey</t>
  </si>
  <si>
    <t>Hazel McCrea-Sias</t>
  </si>
  <si>
    <t>Matthew "Smiley" Washington</t>
  </si>
  <si>
    <t>Matthew Ory</t>
  </si>
  <si>
    <t>Rodney B. Nicholas</t>
  </si>
  <si>
    <t>Rodney Irchirl</t>
  </si>
  <si>
    <t>Terry R. Willis</t>
  </si>
  <si>
    <t>Timothy L. Fuller</t>
  </si>
  <si>
    <t>District 11</t>
  </si>
  <si>
    <t>"Ginger" Armstrong</t>
  </si>
  <si>
    <t>David Troutman</t>
  </si>
  <si>
    <t>Donna M. Masson</t>
  </si>
  <si>
    <t>Emile E. Metoyer</t>
  </si>
  <si>
    <t>Kacee Hargrave Kirschvink</t>
  </si>
  <si>
    <t>L. J. Mayweather, Jr.</t>
  </si>
  <si>
    <t>LaJuana Vanzant</t>
  </si>
  <si>
    <t>Larry Heard</t>
  </si>
  <si>
    <t>Mark Boudreaux, Sr.</t>
  </si>
  <si>
    <t>Parker G. Ward</t>
  </si>
  <si>
    <t>District 12</t>
  </si>
  <si>
    <t>Albert "Al" Hayes, Jr.</t>
  </si>
  <si>
    <t>Annetta Garner</t>
  </si>
  <si>
    <t>Donna Baltakis</t>
  </si>
  <si>
    <t>Dottie H. Bell</t>
  </si>
  <si>
    <t>Roland Miller</t>
  </si>
  <si>
    <t>Will "La Will" Stevens</t>
  </si>
  <si>
    <t>District 13</t>
  </si>
  <si>
    <t>Harry B. Fruge</t>
  </si>
  <si>
    <t>Jesse N. Fontenot</t>
  </si>
  <si>
    <t>Joy J. Abshire</t>
  </si>
  <si>
    <t>Mary Ellen Donatto</t>
  </si>
  <si>
    <t>William "Billy" Breaux</t>
  </si>
  <si>
    <t>District 15</t>
  </si>
  <si>
    <t>Calvin Duet</t>
  </si>
  <si>
    <t>John Duhon</t>
  </si>
  <si>
    <t>Lawrence Mounic</t>
  </si>
  <si>
    <t>Tammie Pettis</t>
  </si>
  <si>
    <t>Alfloyd Muse</t>
  </si>
  <si>
    <t>April Williams</t>
  </si>
  <si>
    <t>Byron "Chad" Hurst</t>
  </si>
  <si>
    <t>Danny A. Smith</t>
  </si>
  <si>
    <t>E. Anthony "Scott" Galmon</t>
  </si>
  <si>
    <t>Eugene Young, Jr.</t>
  </si>
  <si>
    <t>James A. Chavis</t>
  </si>
  <si>
    <t>Jimmy Hollis</t>
  </si>
  <si>
    <t>Kenneth J. "Wop" Foret</t>
  </si>
  <si>
    <t>Leonard Guine, Jr.</t>
  </si>
  <si>
    <t>Peggy Richard</t>
  </si>
  <si>
    <t>Rickeem Jackson</t>
  </si>
  <si>
    <t>Ricky Johnson</t>
  </si>
  <si>
    <t>Roger Reeves, Jr.</t>
  </si>
  <si>
    <t>Simon Mahan</t>
  </si>
  <si>
    <t>Tommy Angelle</t>
  </si>
  <si>
    <t>District 2, Division 1</t>
  </si>
  <si>
    <t>Melvin L. Hollins</t>
  </si>
  <si>
    <t>District 3</t>
  </si>
  <si>
    <t>"Fran" Krier</t>
  </si>
  <si>
    <t>"T. D." Holcomb</t>
  </si>
  <si>
    <t>Carol C. Lambert</t>
  </si>
  <si>
    <t>David J. Detz</t>
  </si>
  <si>
    <t>Elroy Broussard</t>
  </si>
  <si>
    <t>Frankie Futch</t>
  </si>
  <si>
    <t>Gary Giddens</t>
  </si>
  <si>
    <t>Jackuline "Jackie" Hill</t>
  </si>
  <si>
    <t>John Lindsey</t>
  </si>
  <si>
    <t>Latricia Kyle</t>
  </si>
  <si>
    <t>Moses "DeJohn" Wilkins</t>
  </si>
  <si>
    <t>Raymond "Ray" Griffin, Jr.</t>
  </si>
  <si>
    <t>Raymond "Ray" St. Pierre</t>
  </si>
  <si>
    <t>Shelton J. Cobb</t>
  </si>
  <si>
    <t>Sue Bienvenu Beier</t>
  </si>
  <si>
    <t>District 3, City of Monroe</t>
  </si>
  <si>
    <t>"Bill" Willson</t>
  </si>
  <si>
    <t>Mark Johnston</t>
  </si>
  <si>
    <t>District 3, Division 3</t>
  </si>
  <si>
    <t>Dianne Jackson Wilson</t>
  </si>
  <si>
    <t>Rhonda Matthews</t>
  </si>
  <si>
    <t>District 3, Place A</t>
  </si>
  <si>
    <t>Damon Knapp</t>
  </si>
  <si>
    <t>Ricky Lee Raven, Sr.</t>
  </si>
  <si>
    <t>Arthur Farmer</t>
  </si>
  <si>
    <t>Barbara Whitley</t>
  </si>
  <si>
    <t>Catherine Estis</t>
  </si>
  <si>
    <t>Connie Dove</t>
  </si>
  <si>
    <t>Dorothy "Dot" Theriot</t>
  </si>
  <si>
    <t>Erica Williams</t>
  </si>
  <si>
    <t>George Nassar, Jr.</t>
  </si>
  <si>
    <t>Glenn Mayeaux</t>
  </si>
  <si>
    <t>J. Kelly Coleman</t>
  </si>
  <si>
    <t>Jared P. Amato</t>
  </si>
  <si>
    <t>Leslie Ellison</t>
  </si>
  <si>
    <t>Melinda Bourgeois</t>
  </si>
  <si>
    <t>Michael Green</t>
  </si>
  <si>
    <t>Morris "Moe" Reed, Jr.</t>
  </si>
  <si>
    <t>Sheila Wainwright Miller</t>
  </si>
  <si>
    <t>Tehmi Chassion</t>
  </si>
  <si>
    <t>Vendal Fairchild</t>
  </si>
  <si>
    <t>Walter Perique Umrani</t>
  </si>
  <si>
    <t>Willie G. Lee</t>
  </si>
  <si>
    <t>District 4, City of Bogalusa</t>
  </si>
  <si>
    <t>Adam B. Kemp</t>
  </si>
  <si>
    <t>Patricia Holmes</t>
  </si>
  <si>
    <t>District 4, City of Monroe</t>
  </si>
  <si>
    <t>Clarence Sharp</t>
  </si>
  <si>
    <t>Daryll Berry</t>
  </si>
  <si>
    <t>District 4, Place A</t>
  </si>
  <si>
    <t>Ron Walter</t>
  </si>
  <si>
    <t>Ronnie Bradford</t>
  </si>
  <si>
    <t>"Mike" Perkins</t>
  </si>
  <si>
    <t>Brenda Leroux Babin</t>
  </si>
  <si>
    <t>Britt Latiolais</t>
  </si>
  <si>
    <t>Cedric Floyd</t>
  </si>
  <si>
    <t>Derald Spears, Sr.</t>
  </si>
  <si>
    <t>Dianne Spencer</t>
  </si>
  <si>
    <t>James "PeeWee" McKee, Jr.</t>
  </si>
  <si>
    <t>James C. Burrell</t>
  </si>
  <si>
    <t>James E. "Jimmy" Melton, Jr.</t>
  </si>
  <si>
    <t>Jamey J. Johnson</t>
  </si>
  <si>
    <t>Jesse Lentz</t>
  </si>
  <si>
    <t>John F. Canik</t>
  </si>
  <si>
    <t>Karen M. Barnes</t>
  </si>
  <si>
    <t>Kenneth "Ken" Smith</t>
  </si>
  <si>
    <t>Kermit J. Bouillion</t>
  </si>
  <si>
    <t>Olivia Harris</t>
  </si>
  <si>
    <t>Patricia Heary "Ducy" Schexnayder</t>
  </si>
  <si>
    <t>Shad Stewart</t>
  </si>
  <si>
    <t>Shannon Johnston Barkley</t>
  </si>
  <si>
    <t>Sharlayne Jackson-Prevost</t>
  </si>
  <si>
    <t>Tracy Carter</t>
  </si>
  <si>
    <t>William "Bill" Simmons</t>
  </si>
  <si>
    <t>District 5, City of Monroe</t>
  </si>
  <si>
    <t>Anna Reed</t>
  </si>
  <si>
    <t>Rodney McFarland, Sr.</t>
  </si>
  <si>
    <t>"L. P." Bordelon III</t>
  </si>
  <si>
    <t>Allen "Mr. E." Ebarb</t>
  </si>
  <si>
    <t>Clyde F. Hamner</t>
  </si>
  <si>
    <t>David Alvarez</t>
  </si>
  <si>
    <t>Donald Garcie</t>
  </si>
  <si>
    <t>Frieda W. Boughton</t>
  </si>
  <si>
    <t>Irma Bendily</t>
  </si>
  <si>
    <t>Justin Centanni</t>
  </si>
  <si>
    <t>Kathleen Schott Espinoza</t>
  </si>
  <si>
    <t>Kelly O'Brien</t>
  </si>
  <si>
    <t>Larry Dale</t>
  </si>
  <si>
    <t>Meladie Munch</t>
  </si>
  <si>
    <t>Robert B. Blow</t>
  </si>
  <si>
    <t>Tyler Jasmin</t>
  </si>
  <si>
    <t>Vernon Travis, Jr.</t>
  </si>
  <si>
    <t>Woody Koppel</t>
  </si>
  <si>
    <t>District 6, City of Monroe</t>
  </si>
  <si>
    <t>Brandon "B.J." Johnson</t>
  </si>
  <si>
    <t>Verbon R. Muhammad, Sr.</t>
  </si>
  <si>
    <t>District 6, Division 1</t>
  </si>
  <si>
    <t>Debra Spurlock Haynes</t>
  </si>
  <si>
    <t>Joyce A. Kent</t>
  </si>
  <si>
    <t>District 6, Division 3</t>
  </si>
  <si>
    <t>"Chris" Rouchon</t>
  </si>
  <si>
    <t>Janice Betrece</t>
  </si>
  <si>
    <t>Michael Ray Bradford</t>
  </si>
  <si>
    <t>Alvin R. Crusto, Jr.</t>
  </si>
  <si>
    <t>Anthony "Tony" Rouchon</t>
  </si>
  <si>
    <t>Carl Granger</t>
  </si>
  <si>
    <t>Carlos R. Charles</t>
  </si>
  <si>
    <t>Dawn Morris</t>
  </si>
  <si>
    <t>Jo Ann Scott</t>
  </si>
  <si>
    <t>Joseph M. Delcambre</t>
  </si>
  <si>
    <t>Karen F. Nunez</t>
  </si>
  <si>
    <t>Kwame A. Smith</t>
  </si>
  <si>
    <t>Mark Cockerham</t>
  </si>
  <si>
    <t>Mark Jacobs</t>
  </si>
  <si>
    <t>Melinda Doucet</t>
  </si>
  <si>
    <t>Nolan Marshall, Jr.</t>
  </si>
  <si>
    <t>Paul Kent</t>
  </si>
  <si>
    <t>Raymond L. Gros, Jr.</t>
  </si>
  <si>
    <t>Richard "Ricky" Reulet</t>
  </si>
  <si>
    <t>Roger Dale DeHart</t>
  </si>
  <si>
    <t>Roy Brown</t>
  </si>
  <si>
    <t>Samuel Ashley</t>
  </si>
  <si>
    <t>Wendy Wilson Billiot</t>
  </si>
  <si>
    <t>District 7, City of Monroe</t>
  </si>
  <si>
    <t>Brenda Shelling</t>
  </si>
  <si>
    <t>Glynn O. Ludley</t>
  </si>
  <si>
    <t>Louis Bradley</t>
  </si>
  <si>
    <t>Challana Ray Dean</t>
  </si>
  <si>
    <t>Danny J. George</t>
  </si>
  <si>
    <t>David Hoover</t>
  </si>
  <si>
    <t>Erick Knezek</t>
  </si>
  <si>
    <t>Gerald Cooley</t>
  </si>
  <si>
    <t>Hunter Beasley</t>
  </si>
  <si>
    <t>James "Jim" Richardson</t>
  </si>
  <si>
    <t>Jeremy Goodwin</t>
  </si>
  <si>
    <t>Marion "Coach" Bonura</t>
  </si>
  <si>
    <t>Michael Delesdernier</t>
  </si>
  <si>
    <t>"Sandy" Denapolis-Bosarge</t>
  </si>
  <si>
    <t>Brian West</t>
  </si>
  <si>
    <t>Cally Yelverton Trosclair</t>
  </si>
  <si>
    <t>Dale Skinner</t>
  </si>
  <si>
    <t>Eugene "Gene" Katsanis</t>
  </si>
  <si>
    <t>Gloria Sanders</t>
  </si>
  <si>
    <t>Hayes Badeaux</t>
  </si>
  <si>
    <t>Jeremy Hidalgo</t>
  </si>
  <si>
    <t>Vicki Bonvillain</t>
  </si>
  <si>
    <t>District A</t>
  </si>
  <si>
    <t>"Skip" Gardiner</t>
  </si>
  <si>
    <t>Alfreda "Freda" Williams</t>
  </si>
  <si>
    <t>Eric Brumfield</t>
  </si>
  <si>
    <t>Jimmy Richardson</t>
  </si>
  <si>
    <t>Kristie Mascarella</t>
  </si>
  <si>
    <t>Lawrence "Larry" Rouse</t>
  </si>
  <si>
    <t>Leslie "Les Ann" Grezaffi</t>
  </si>
  <si>
    <t>Luddy Herpin</t>
  </si>
  <si>
    <t>Theresa White Roy</t>
  </si>
  <si>
    <t>Tressy Gleason</t>
  </si>
  <si>
    <t>District B</t>
  </si>
  <si>
    <t>Brandon Bergeron</t>
  </si>
  <si>
    <t>Dudley Settoon</t>
  </si>
  <si>
    <t>Gail Pittman-McDaniel</t>
  </si>
  <si>
    <t>Kevin S. Bridgewater</t>
  </si>
  <si>
    <t>District C</t>
  </si>
  <si>
    <t>Dexter J. Callahan</t>
  </si>
  <si>
    <t>Gail M. Hurst</t>
  </si>
  <si>
    <t>Karen "Kay" Jewell</t>
  </si>
  <si>
    <t>Laura Hebert LeBeouf</t>
  </si>
  <si>
    <t>Michelle James</t>
  </si>
  <si>
    <t>Pamela "Pam" George</t>
  </si>
  <si>
    <t>Rudolph "DeWitt" Toussant, Sr.</t>
  </si>
  <si>
    <t>Thomas "Tom" Nelson</t>
  </si>
  <si>
    <t>District D</t>
  </si>
  <si>
    <t>Brittany Lopez Whittenberg</t>
  </si>
  <si>
    <t>Glyna Mendoza Kelley</t>
  </si>
  <si>
    <t>Jennifer Atwood</t>
  </si>
  <si>
    <t>Mark Camelo</t>
  </si>
  <si>
    <t>Therese P. Domiano</t>
  </si>
  <si>
    <t>Willard McCall</t>
  </si>
  <si>
    <t>District E</t>
  </si>
  <si>
    <t>Debbie Jenkins Georgetown</t>
  </si>
  <si>
    <t>Pauline D. "Polly" Higdon</t>
  </si>
  <si>
    <t>District F</t>
  </si>
  <si>
    <t>"Mike" Whitlow</t>
  </si>
  <si>
    <t>Joyce Young</t>
  </si>
  <si>
    <t>District G</t>
  </si>
  <si>
    <t>Bobby Jarreau</t>
  </si>
  <si>
    <t>Carroll "Bubba" LeBlanc</t>
  </si>
  <si>
    <t>Christopher "Chris" Daigle</t>
  </si>
  <si>
    <t>Cleotha Johnigan, Jr.</t>
  </si>
  <si>
    <t>Eric Dangerfield</t>
  </si>
  <si>
    <t>Freddie "Sam" Molden III</t>
  </si>
  <si>
    <t>John Morris III</t>
  </si>
  <si>
    <t>Raymond Jeroid Dennis</t>
  </si>
  <si>
    <t>Sara Bourgeois Duplechain</t>
  </si>
  <si>
    <t>Tara Hudgins</t>
  </si>
  <si>
    <t>District H</t>
  </si>
  <si>
    <t>"Al" Davis</t>
  </si>
  <si>
    <t>Carrie Thistlethwaite Booksh</t>
  </si>
  <si>
    <t>Cynthia Darlene Cashio</t>
  </si>
  <si>
    <t>Darrell Rodriguez</t>
  </si>
  <si>
    <t>James "Bado" Cline</t>
  </si>
  <si>
    <t>Kristy Hebert</t>
  </si>
  <si>
    <t>Michael J. Hebert, Jr.</t>
  </si>
  <si>
    <t>Monica Georgetown Edmond</t>
  </si>
  <si>
    <t>Roy Hutchinson</t>
  </si>
  <si>
    <t>Sandra Bailey-Simmons</t>
  </si>
  <si>
    <t>District I</t>
  </si>
  <si>
    <t>"Beth" Davis</t>
  </si>
  <si>
    <t>Rose Quave Dominguez</t>
  </si>
  <si>
    <t>Ward  1</t>
  </si>
  <si>
    <t>Andrea A. "Peaches" Johnson</t>
  </si>
  <si>
    <t>Honoray "Lew" Lewis</t>
  </si>
  <si>
    <t>Ward  5</t>
  </si>
  <si>
    <t>Jesse Robertson</t>
  </si>
  <si>
    <t>Lawrence "Larry" Howell</t>
  </si>
  <si>
    <t>Ward  6</t>
  </si>
  <si>
    <t>Daniel "Jack" Washington</t>
  </si>
  <si>
    <t>Rodney Rhodes</t>
  </si>
  <si>
    <t>Member(s) of School Board</t>
  </si>
  <si>
    <t>District 1 (5 to be elected)</t>
  </si>
  <si>
    <t>"Doug" Brandon</t>
  </si>
  <si>
    <t>"Jim" Seaman</t>
  </si>
  <si>
    <t>"Steve" Woods</t>
  </si>
  <si>
    <t>John J. Driscoll</t>
  </si>
  <si>
    <t>Mel Harris</t>
  </si>
  <si>
    <t>Randi Schamerhorn Gleason</t>
  </si>
  <si>
    <t>Robert Pynes, Jr.</t>
  </si>
  <si>
    <t>Sam Fulton</t>
  </si>
  <si>
    <t>Parish President</t>
  </si>
  <si>
    <t>Amos Cormier</t>
  </si>
  <si>
    <t>Amos Cormier, Jr.</t>
  </si>
  <si>
    <t>Burghart H. Turner</t>
  </si>
  <si>
    <t>Burghart Turner</t>
  </si>
  <si>
    <t>Byron Williams, Jr.</t>
  </si>
  <si>
    <t>Jerry Hodnett</t>
  </si>
  <si>
    <t>Kirk Lepine</t>
  </si>
  <si>
    <t>Lane Greco</t>
  </si>
  <si>
    <t>Sharon Branan</t>
  </si>
  <si>
    <t>Police Juror</t>
  </si>
  <si>
    <t>James Laird</t>
  </si>
  <si>
    <t>Ronald Keith "Skipper" Brown</t>
  </si>
  <si>
    <t>Edward "Coach" Cormier</t>
  </si>
  <si>
    <t>James "Jim" Wright</t>
  </si>
  <si>
    <t>Kevin Martin</t>
  </si>
  <si>
    <t>Tamela King Hutchinson</t>
  </si>
  <si>
    <t>Presidential Electors</t>
  </si>
  <si>
    <t>Alyson Kennedy, Osborne Hart Socialist Workers Party</t>
  </si>
  <si>
    <t>Federal</t>
  </si>
  <si>
    <t>Chris Keniston, Deacon Taylor Veterans Party</t>
  </si>
  <si>
    <t>Darrell Castle, Scott Bradley Constitution Party Nominee</t>
  </si>
  <si>
    <t>Donald Trump, Michael Pence Republican</t>
  </si>
  <si>
    <t>Evan McMullin, Nathan Johnson Courage Character Service</t>
  </si>
  <si>
    <t>Gary Johnson, Bill Weld Libertarian</t>
  </si>
  <si>
    <t>Gloria La Riva, Eugene Puryear Socialism and Liberation</t>
  </si>
  <si>
    <t>Hillary Clinton, Timothy Kaine Democratic</t>
  </si>
  <si>
    <t>Jerry White, Niles Niemuth Socialism Equality Anti-War</t>
  </si>
  <si>
    <t>Jill Stein, Ajamu Baraka Green</t>
  </si>
  <si>
    <t>Laurence Kotlikoff, Edward Lea It's Our Children</t>
  </si>
  <si>
    <t>Princess Jacob, Milton Fambro Loyal Trustworthy Compassion</t>
  </si>
  <si>
    <t>Tom Hoefling, Steve Schulin Life, Family, Constitution</t>
  </si>
  <si>
    <t>PSC</t>
  </si>
  <si>
    <t>Allen "Al" Leone</t>
  </si>
  <si>
    <t>Eric Skrmetta</t>
  </si>
  <si>
    <t>Forest Bradley Wright</t>
  </si>
  <si>
    <t>"Mike" Francis</t>
  </si>
  <si>
    <t>Mary Werner</t>
  </si>
  <si>
    <t>Reldon Owens</t>
  </si>
  <si>
    <t>Foster Campbell</t>
  </si>
  <si>
    <t>Keith Gates</t>
  </si>
  <si>
    <t>Selectman</t>
  </si>
  <si>
    <t>District  1, Town of Homer</t>
  </si>
  <si>
    <t>Azzie Stevenson Olds</t>
  </si>
  <si>
    <t>Billy Adams</t>
  </si>
  <si>
    <t>Willie "Hog Head" Curry</t>
  </si>
  <si>
    <t>District  2, Town of Homer</t>
  </si>
  <si>
    <t>"Billy" Kirk</t>
  </si>
  <si>
    <t>Johnny West</t>
  </si>
  <si>
    <t>District  3, Town of Homer</t>
  </si>
  <si>
    <t>Don McCalman</t>
  </si>
  <si>
    <t>Keldron Lane Johnston</t>
  </si>
  <si>
    <t>District  4, Town of Homer</t>
  </si>
  <si>
    <t>"Jim" Norcross</t>
  </si>
  <si>
    <t>Brandon Rich</t>
  </si>
  <si>
    <t>Lawson A. Wilder III</t>
  </si>
  <si>
    <t>District  5, Town of Homer</t>
  </si>
  <si>
    <t>Jessie J. Ford</t>
  </si>
  <si>
    <t>Willie Knowles</t>
  </si>
  <si>
    <t>District III, City of Plaquemine</t>
  </si>
  <si>
    <t>Herbert Jefferson</t>
  </si>
  <si>
    <t>Ralph Stassi, Jr.</t>
  </si>
  <si>
    <t>District IV, City of Plaquemine</t>
  </si>
  <si>
    <t>Joseph "Joe" Crawford</t>
  </si>
  <si>
    <t>Michael "Mickey" Rivet</t>
  </si>
  <si>
    <t>District VI, City of Plaquemine</t>
  </si>
  <si>
    <t>Christopher "Gupper" Sims</t>
  </si>
  <si>
    <t>Jimmie "Fat Boy" Randle</t>
  </si>
  <si>
    <t>U. S. Representative</t>
  </si>
  <si>
    <t>1st Congressional District</t>
  </si>
  <si>
    <t>Chuemai Yang</t>
  </si>
  <si>
    <t>Legislative</t>
  </si>
  <si>
    <t>Danil Ezekiel Faust</t>
  </si>
  <si>
    <t>Eliot Barron</t>
  </si>
  <si>
    <t>Howard Kearney</t>
  </si>
  <si>
    <t>Jeffry "Jeff" Sanford</t>
  </si>
  <si>
    <t>Joseph "Joe" Swider</t>
  </si>
  <si>
    <t>Lee A. Dugas</t>
  </si>
  <si>
    <t>Lee Ann Dugas</t>
  </si>
  <si>
    <t>M. V. "Vinny" Mendoza</t>
  </si>
  <si>
    <t>Steve Scalise</t>
  </si>
  <si>
    <t>2nd Congressional District</t>
  </si>
  <si>
    <t>Cedric Richmond</t>
  </si>
  <si>
    <t>David Brooks</t>
  </si>
  <si>
    <t>Gary Landrieu</t>
  </si>
  <si>
    <t>Kenneth Cutno</t>
  </si>
  <si>
    <t>Melvin L. "Kip" Holden</t>
  </si>
  <si>
    <t>Samuel Davenport</t>
  </si>
  <si>
    <t>3rd Congressional District</t>
  </si>
  <si>
    <t>"Greg" Ellison</t>
  </si>
  <si>
    <t>"Gus" Rantz</t>
  </si>
  <si>
    <t>Brett Geymann</t>
  </si>
  <si>
    <t>Bryan Barrilleaux</t>
  </si>
  <si>
    <t>Charles W. Boustany, Jr.</t>
  </si>
  <si>
    <t>Clay Higgins</t>
  </si>
  <si>
    <t>Grover Joseph Rees</t>
  </si>
  <si>
    <t>Guy McLendon</t>
  </si>
  <si>
    <t>Herman L. Vidrine</t>
  </si>
  <si>
    <t>Jacob "Dorian Phibian" Hebert</t>
  </si>
  <si>
    <t>Kenny P. Scelfo, Sr.</t>
  </si>
  <si>
    <t>Larry Rader</t>
  </si>
  <si>
    <t>Russell Richard</t>
  </si>
  <si>
    <t>Scott A. Angelle</t>
  </si>
  <si>
    <t>4th Congressional District</t>
  </si>
  <si>
    <t>"Mike" Johnson</t>
  </si>
  <si>
    <t>"Rick" John</t>
  </si>
  <si>
    <t>Elbert Guillory</t>
  </si>
  <si>
    <t>John Fleming</t>
  </si>
  <si>
    <t>Kenneth J. Krefft</t>
  </si>
  <si>
    <t>Mark David Halverson</t>
  </si>
  <si>
    <t>Marshall Jones</t>
  </si>
  <si>
    <t>Oliver Jenkins</t>
  </si>
  <si>
    <t>Ralph "Trey" Baucum</t>
  </si>
  <si>
    <t>Randall Lord</t>
  </si>
  <si>
    <t>5th Congressional District</t>
  </si>
  <si>
    <t>"Ed" Tarpley</t>
  </si>
  <si>
    <t>"Jamie" Mayo</t>
  </si>
  <si>
    <t>"Zach" Dasher</t>
  </si>
  <si>
    <t>Billy Burkette</t>
  </si>
  <si>
    <t>Charles Saucier</t>
  </si>
  <si>
    <t>Clyde C. Holloway</t>
  </si>
  <si>
    <t>Eliot S. Barron</t>
  </si>
  <si>
    <t>Harris Brown</t>
  </si>
  <si>
    <t>Ralph Abraham, Jr.</t>
  </si>
  <si>
    <t>Ralph Lee Abraham</t>
  </si>
  <si>
    <t>Vance M. McAllister</t>
  </si>
  <si>
    <t>6th Congressional District</t>
  </si>
  <si>
    <t>"Dan" Claitor</t>
  </si>
  <si>
    <t>"Trey" Thomas</t>
  </si>
  <si>
    <t>Craig McCulloch</t>
  </si>
  <si>
    <t>Devin Lance Graham</t>
  </si>
  <si>
    <t>Edwin Edwards</t>
  </si>
  <si>
    <t>Garret Graves</t>
  </si>
  <si>
    <t>Jermaine Sampson</t>
  </si>
  <si>
    <t>Lenar Whitney</t>
  </si>
  <si>
    <t>Norman "Norm" Clark</t>
  </si>
  <si>
    <t>Paul Dietzel II</t>
  </si>
  <si>
    <t>Peter Williams</t>
  </si>
  <si>
    <t>Richard Lieberman</t>
  </si>
  <si>
    <t>Richard M. Fontanesi</t>
  </si>
  <si>
    <t>Robert Lamar "Bob" Bell</t>
  </si>
  <si>
    <t>Rufus Holt Craig, Jr.</t>
  </si>
  <si>
    <t>U. S. Senator</t>
  </si>
  <si>
    <t>"Bill" Cassidy</t>
  </si>
  <si>
    <t>"Joseph" Cao</t>
  </si>
  <si>
    <t>"Rob" Maness</t>
  </si>
  <si>
    <t>Abhay Patel</t>
  </si>
  <si>
    <t>Beryl Billiot</t>
  </si>
  <si>
    <t>Brannon Lee McMorris</t>
  </si>
  <si>
    <t>Caroline Fayard</t>
  </si>
  <si>
    <t>Charles Boustany</t>
  </si>
  <si>
    <t>Charles Marsala</t>
  </si>
  <si>
    <t>David Duke</t>
  </si>
  <si>
    <t>Derrick Edwards</t>
  </si>
  <si>
    <t>Donald "Crawdaddy" Crawford</t>
  </si>
  <si>
    <t>Gregory Taylor, Jr.</t>
  </si>
  <si>
    <t>John Kennedy</t>
  </si>
  <si>
    <t>Joshua Pellerin</t>
  </si>
  <si>
    <t>Kaitlin Marone</t>
  </si>
  <si>
    <t>Le Roy Gillam</t>
  </si>
  <si>
    <t>Mary L. Landrieu</t>
  </si>
  <si>
    <t>MV "Vinny" Mendoza</t>
  </si>
  <si>
    <t>Thomas Clements</t>
  </si>
  <si>
    <t>Thomas P. Clements</t>
  </si>
  <si>
    <t>Troy Hebert</t>
  </si>
  <si>
    <t>Vallian Senegal</t>
  </si>
  <si>
    <t>Wayne Ables</t>
  </si>
  <si>
    <t>William P. Waymire, Jr.</t>
  </si>
  <si>
    <t>William Robert "Bob" Lang, Jr.</t>
  </si>
  <si>
    <t>Grand Total</t>
  </si>
  <si>
    <t>Race #</t>
  </si>
  <si>
    <t>Race</t>
  </si>
  <si>
    <t>n_can_per_opening</t>
  </si>
  <si>
    <t>n_can_adj</t>
  </si>
  <si>
    <t>Lower</t>
  </si>
  <si>
    <t>Upper</t>
  </si>
  <si>
    <t>Label</t>
  </si>
  <si>
    <t>10-25</t>
  </si>
  <si>
    <t># of Races</t>
  </si>
  <si>
    <t>Position</t>
  </si>
  <si>
    <t>Average of Candidates</t>
  </si>
  <si>
    <t>Group1</t>
  </si>
  <si>
    <t>Group2</t>
  </si>
  <si>
    <t>Group3</t>
  </si>
  <si>
    <t>Group4</t>
  </si>
  <si>
    <t>Average of n_can_per_opening</t>
  </si>
  <si>
    <t>Total</t>
  </si>
  <si>
    <t>Level of Government</t>
  </si>
  <si>
    <t>Voting Population</t>
  </si>
  <si>
    <t>Population Formula</t>
  </si>
  <si>
    <t>=IFS(AND([level]="Local",[parish]="Multi-Parish Race",[type]="Judicial"),0,
AND([level]="Local",[parish]&lt;&gt;"Multi-Parish Race"),VLOOKUP([parish]&amp;" Parish, Louisiana",parish.csv!$C$2:$D$65,2,FALSE),
AND([level]="Local",[parish]="Multi-Parish Race",[year]=2014),INDEX(municipal_populations.csv!$C$2:$L$305,MATCH(MID([district],FIND(" of ",[district])+4,FIND(" of ", [district])+4), municipal_populations.csv!$C$2:$C$305)+1,8),
AND([level]="Local",[parish]="Multi-Parish Race",[year]=2016),INDEX(municipal_populations.csv!$C$2:$L$305,MATCH(MID([district],FIND(" of ",[district])+4,FIND(" of " ,[district])+4), municipal_populations.csv!$C$2:$C$305)+1,10),
[level]&lt;&gt;"Local",4645670)</t>
  </si>
  <si>
    <t>Urban/Rural</t>
  </si>
  <si>
    <t>Count of Race</t>
  </si>
  <si>
    <t>Average # of Candidates</t>
  </si>
  <si>
    <t>Rural</t>
  </si>
  <si>
    <t>Urban</t>
  </si>
  <si>
    <t/>
  </si>
  <si>
    <t>Type of Position</t>
  </si>
  <si>
    <t>Title</t>
  </si>
  <si>
    <t>Victory Margin Formula</t>
  </si>
  <si>
    <t>Row Labels</t>
  </si>
  <si>
    <t>Column Labels</t>
  </si>
  <si>
    <t>VictoryMargin%</t>
  </si>
  <si>
    <t>Average of VictoryMargin%</t>
  </si>
  <si>
    <t>=(LARGE(IF([Race '#]=[@[Race '#]],[votes]),1)/SUMIF([Race '#],[@[Race '#]],[votes])) - (LARGE(IF([Race '#]=[@[Race '#]],[votes]),2)/SUMIF([Race '#],[@[Race '#]],[votes]))</t>
  </si>
  <si>
    <t>Find the winner (LARGE … 1), and their percentage of the votes (/SUMIF), and then subtract ( - ) the second-place (LARGE … 2) finisher's percentage of the votes (/SUMIF).</t>
  </si>
  <si>
    <t>Average for the position-type</t>
  </si>
  <si>
    <t>Alderman at Large-City of Eunice (2014)</t>
  </si>
  <si>
    <t>Alderman at Large-City of Opelousas-St. Landry (2014)</t>
  </si>
  <si>
    <t>Alderman at Large-City of Rayne-Acadia (2014)</t>
  </si>
  <si>
    <t>Alderman at Large-Seat One, Town of Lutcher-St. James (2014)</t>
  </si>
  <si>
    <t>Alderman at Large-Town of Jonesboro-Jackson (2014)</t>
  </si>
  <si>
    <t>Alderman at Large-Town of Oberlin-Allen (2014)</t>
  </si>
  <si>
    <t>Alderman at Large-Town of Sunset-St. Landry (2014)</t>
  </si>
  <si>
    <t>Alderman at Large-Town of Vivian-Caddo (2014)</t>
  </si>
  <si>
    <t>Alderman-District  1, Town of Oberlin-Allen (2014)</t>
  </si>
  <si>
    <t>Alderman-District  2, Town of Oberlin-Allen (2014)</t>
  </si>
  <si>
    <t>Alderman-District  2, Town of Plain Dealing-Bossier (2014)</t>
  </si>
  <si>
    <t>Alderman-District  3, Town of Jonesville-Catahoula (2014)</t>
  </si>
  <si>
    <t>Alderman-District  3, Town of Oberlin-Allen (2014)</t>
  </si>
  <si>
    <t>Alderman-District  3, Town of Plain Dealing-Bossier (2014)</t>
  </si>
  <si>
    <t>Alderman-District  4, Town of Jonesville-Catahoula (2014)</t>
  </si>
  <si>
    <t>Alderman-District  4, Town of Oberlin-Allen (2014)</t>
  </si>
  <si>
    <t>Alderman-District  4, Town of Oil City-Caddo (2016)</t>
  </si>
  <si>
    <t>Alderman-District  4, Town of Plain Dealing-Bossier (2014)</t>
  </si>
  <si>
    <t>Alderman-District  5, Town of Jonesville-Catahoula (2014)</t>
  </si>
  <si>
    <t>Alderman-District  5, Town of Oil City-Caddo (2016)</t>
  </si>
  <si>
    <t>Alderman-District 1, City of Marksville-Avoyelles (2014)</t>
  </si>
  <si>
    <t>Alderman-District 1, City of Springhill-Webster (2014)</t>
  </si>
  <si>
    <t>Alderman-District 1, Town of Basile (2014)</t>
  </si>
  <si>
    <t>Alderman-District 1, Town of Benton-Bossier (2016)</t>
  </si>
  <si>
    <t>Alderman-District 1, Town of Delcambre (2016)</t>
  </si>
  <si>
    <t>Alderman-District 1, Town of Sunset-St. Landry (2014)</t>
  </si>
  <si>
    <t>Alderman-District 2, City of Marksville-Avoyelles (2014)</t>
  </si>
  <si>
    <t>Alderman-District 2, City of Springhill-Webster (2014)</t>
  </si>
  <si>
    <t>Alderman-District 2, Town of Delcambre-Vermilion (2016)</t>
  </si>
  <si>
    <t>Alderman-District 2, Town of Gramercy-St. James (2014)</t>
  </si>
  <si>
    <t>Alderman-District 2, Town of Sunset-St. Landry (2014)</t>
  </si>
  <si>
    <t>Alderman-District 3, City of Marksville-Avoyelles (2014)</t>
  </si>
  <si>
    <t>Alderman-District 3, Town of Mamou-Evangeline (2014)</t>
  </si>
  <si>
    <t>Alderman-District 3, Town of Newellton-Tensas (2016)</t>
  </si>
  <si>
    <t>Alderman-District 3, Town of Sunset-St. Landry (2014)</t>
  </si>
  <si>
    <t>Alderman-District 4, City of Marksville-Avoyelles (2014)</t>
  </si>
  <si>
    <t>Alderman-District 4, City of Springhill-Webster (2014)</t>
  </si>
  <si>
    <t>Alderman-District 4, Town of Newellton-Tensas (2016)</t>
  </si>
  <si>
    <t>Alderman-District 4, Town of Simmesport-Avoyelles (2016)</t>
  </si>
  <si>
    <t>Alderman-District 5, City of Marksville-Avoyelles (2014)</t>
  </si>
  <si>
    <t>Alderman-District 5, Town of Benton-Bossier (2016)</t>
  </si>
  <si>
    <t>Alderman-District 5, Town of Newellton-Tensas (2016)</t>
  </si>
  <si>
    <t>Alderman-District A, City of Breaux Bridge-St. Martin (2014)</t>
  </si>
  <si>
    <t>Alderman-District A, City of Opelousas-St. Landry (2014)</t>
  </si>
  <si>
    <t>Alderman-District A, Town of Delhi-Richland (2014)</t>
  </si>
  <si>
    <t>Alderman-District A, Town of Farmerville-Union (2016)</t>
  </si>
  <si>
    <t>Alderman-District A, Town of Jonesboro-Jackson (2014)</t>
  </si>
  <si>
    <t>Alderman-District B, City of Breaux Bridge-St. Martin (2014)</t>
  </si>
  <si>
    <t>Alderman-District B, City of Opelousas-St. Landry (2014)</t>
  </si>
  <si>
    <t>Alderman-District B, Town of Delhi-Richland (2014)</t>
  </si>
  <si>
    <t>Alderman-District B, Town of Farmerville-Union (2016)</t>
  </si>
  <si>
    <t>Alderman-District B, Town of Jonesboro-Jackson (2014)</t>
  </si>
  <si>
    <t>Alderman-District C, City of Ville Platte-Evangeline (2014)</t>
  </si>
  <si>
    <t>Alderman-District C, Town of Farmerville-Union (2016)</t>
  </si>
  <si>
    <t>Alderman-District C, Town of Jonesboro-Jackson (2014)</t>
  </si>
  <si>
    <t>Alderman-District C, Town of St. Joseph-Tensas (2016)</t>
  </si>
  <si>
    <t>Alderman-District D, City of Opelousas-St. Landry (2014)</t>
  </si>
  <si>
    <t>Alderman-District D, City of Ville Platte-Evangeline (2014)</t>
  </si>
  <si>
    <t>Alderman-District D, Town of Delhi-Richland (2014)</t>
  </si>
  <si>
    <t>Alderman-District D, Town of Farmerville-Union (2016)</t>
  </si>
  <si>
    <t>Alderman-District D, Town of Jonesboro-Jackson (2014)</t>
  </si>
  <si>
    <t>Alderman-District E, City of Opelousas-St. Landry (2014)</t>
  </si>
  <si>
    <t>Alderman-District E, City of Ville Platte-Evangeline (2014)</t>
  </si>
  <si>
    <t>Alderman-District E, Town of Delhi-Richland (2014)</t>
  </si>
  <si>
    <t>Alderman-District F, City of Ville Platte-Evangeline (2014)</t>
  </si>
  <si>
    <t>Alderman-Division A, Village of Rosedale-Iberville (2016)</t>
  </si>
  <si>
    <t>Alderman-Division C, Village of Rosedale-Iberville (2016)</t>
  </si>
  <si>
    <t>Alderman-Seat A, Town of Ball-Rapides (2014)</t>
  </si>
  <si>
    <t>Alderman-Seat B, Town of Ball-Rapides (2014)</t>
  </si>
  <si>
    <t>Alderman-Seat C, Town of Ball-Rapides (2014)</t>
  </si>
  <si>
    <t>Alderman-Seat D, Town of Ball-Rapides (2014)</t>
  </si>
  <si>
    <t>Alderman-Seat E, Town of Ball-Rapides (2014)</t>
  </si>
  <si>
    <t>Alderman-Town of Erath-Vermilion (2016)</t>
  </si>
  <si>
    <t>Alderman-Town of Port Barre-St. Landry (2016)</t>
  </si>
  <si>
    <t>Alderman-Village of Clarence-Natchitoches (2016)</t>
  </si>
  <si>
    <t>Alderman-Village of Dodson-Winn (2016)</t>
  </si>
  <si>
    <t>Alderman-Village of Dry Prong-Grant (2016)</t>
  </si>
  <si>
    <t>Alderman-Ward  1, City of Rayne-Acadia (2014)</t>
  </si>
  <si>
    <t>Alderman-Ward  1, Town of Church Point-Acadia (2014)</t>
  </si>
  <si>
    <t>Alderman-Ward  1, Town of Vivian-Caddo (2014)</t>
  </si>
  <si>
    <t>Alderman-Ward  2, City of Rayne-Acadia (2014)</t>
  </si>
  <si>
    <t>Alderman-Ward  2, Town of Vivian-Caddo (2014)</t>
  </si>
  <si>
    <t>Alderman-Ward  3, City of Rayne-Acadia (2014)</t>
  </si>
  <si>
    <t>Alderman-Ward  3, Division B, City of Crowley-Acadia (2014)</t>
  </si>
  <si>
    <t>Alderman-Ward  3, Town of Church Point-Acadia (2014)</t>
  </si>
  <si>
    <t>Alderman-Ward  3, Town of Vivian-Caddo (2014)</t>
  </si>
  <si>
    <t>Alderman-Ward  4, City of Rayne-Acadia (2014)</t>
  </si>
  <si>
    <t>Alderman-Ward  4, Division B, City of Crowley-Acadia (2014)</t>
  </si>
  <si>
    <t>Alderman-Ward  4, Town of Church Point-Acadia (2014)</t>
  </si>
  <si>
    <t>Alderman-Ward  4, Town of Vivian-Caddo (2014)</t>
  </si>
  <si>
    <t>Alderman-Ward  5, Town of Church Point-Acadia (2014)</t>
  </si>
  <si>
    <t>Alderman-Ward 1, City of Eunice-St. Landry (2014)</t>
  </si>
  <si>
    <t>Alderman-Ward 1, City of Ruston-Lincoln (2014)</t>
  </si>
  <si>
    <t>Alderman-Ward 2, City of Ruston-Lincoln (2014)</t>
  </si>
  <si>
    <t>Alderman-Ward 3, City of Eunice (2014)</t>
  </si>
  <si>
    <t>Alderman-Ward 4, City of Ruston-Lincoln (2014)</t>
  </si>
  <si>
    <t>Alderman-Ward 5, City of Ruston-Lincoln (2014)</t>
  </si>
  <si>
    <t>Aldermen at Large-Town of Gramercy (2 to be elected)-St. James (2014)</t>
  </si>
  <si>
    <t>Aldermen-District 1, Town of Plain Dealing (2 to be elected)-Bossier (2014)</t>
  </si>
  <si>
    <t>Aldermen-District 2, Town of Basile (3 to be elected) (2014)</t>
  </si>
  <si>
    <t>Aldermen-Election Section 2, Town of St. Francisville (4 to be elected)-West Feliciana (2016)</t>
  </si>
  <si>
    <t>Aldermen-Town of Abita Springs (5 to be elected)-St. Tammany (2014)</t>
  </si>
  <si>
    <t>Aldermen-Town of Arnaudville (5 to be elected) (2014)</t>
  </si>
  <si>
    <t>Aldermen-Town of Baldwin (5 to be elected)-St. Mary (2014)</t>
  </si>
  <si>
    <t>Aldermen-Town of Blanchard (5 to be elected)-Caddo (2014)</t>
  </si>
  <si>
    <t>Aldermen-Town of Boyce (5 to be elected)-Rapides (2014)</t>
  </si>
  <si>
    <t>Aldermen-Town of Clarks (5 to be elected)-Caldwell (2014)</t>
  </si>
  <si>
    <t>Aldermen-Town of Clinton (5 to be elected)-East Feliciana (2016)</t>
  </si>
  <si>
    <t>Aldermen-Town of Cotton Valley (5 to be elected)-Webster (2016)</t>
  </si>
  <si>
    <t>Aldermen-Town of Cullen (5 to be elected)-Webster (2016)</t>
  </si>
  <si>
    <t>Aldermen-Town of Duson (5 to be elected) (2014)</t>
  </si>
  <si>
    <t>Aldermen-Town of Elizabeth (5 to be elected)-Allen (2014)</t>
  </si>
  <si>
    <t>Aldermen-Town of Erath (5 to be elected)-Vermilion (2014)</t>
  </si>
  <si>
    <t>Aldermen-Town of Franklinton (5 to be elected)-Washington (2016)</t>
  </si>
  <si>
    <t>Aldermen-Town of Glenmora (5 to be elected)-Rapides (2014)</t>
  </si>
  <si>
    <t>Aldermen-Town of Grand Coteau (5 to be elected)-St. Landry (2014)</t>
  </si>
  <si>
    <t>Aldermen-Town of Haughton (5 to be elected)-Bossier (2016)</t>
  </si>
  <si>
    <t>Aldermen-Town of Iota (5 to be elected)-Acadia (2014)</t>
  </si>
  <si>
    <t>Aldermen-Town of Lake Providence (5 to be elected)-East Carroll (2014)</t>
  </si>
  <si>
    <t>Aldermen-Town of Lecompte (5 to be elected)-Rapides (2014)</t>
  </si>
  <si>
    <t>Aldermen-Town of Mangham (5 to be elected)-Richland (2014)</t>
  </si>
  <si>
    <t>Aldermen-Town of Mansura (5 to be elected)-Avoyelles (2014)</t>
  </si>
  <si>
    <t>Aldermen-Town of Maringouin (5 to be elected)-Iberville (2014)</t>
  </si>
  <si>
    <t>Aldermen-Town of Pearl River (5 to be elected)-St. Tammany (2014)</t>
  </si>
  <si>
    <t>Aldermen-Town of Port Barre (5 to be elected)-St. Landry (2014)</t>
  </si>
  <si>
    <t>Aldermen-Town of Roseland (5 to be elected)-Tangipahoa (2016)</t>
  </si>
  <si>
    <t>Aldermen-Town of Rosepine (5 to be elected)-Vernon (2014)</t>
  </si>
  <si>
    <t>Aldermen-Town of Sarepta (5 to be elected)-Webster (2016)</t>
  </si>
  <si>
    <t>Aldermen-Town of Sterlington (5 to be elected)-Ouachita (2014)</t>
  </si>
  <si>
    <t>Aldermen-Town of Tullos (5 to be elected)-Lasalle (2014)</t>
  </si>
  <si>
    <t>Aldermen-Town of Urania (5 to be elected)-Lasalle (2014)</t>
  </si>
  <si>
    <t>Aldermen-Town of Welsh (5 to be elected)-Jefferson Davis (2016)</t>
  </si>
  <si>
    <t>Aldermen-Town of White Castle (5 to be elected)-Iberville (2014)</t>
  </si>
  <si>
    <t>Aldermen-Village  of Chataignier (3 to be elected)-Evangeline (2014)</t>
  </si>
  <si>
    <t>Aldermen-Village of Angie (3 to be elected)-Washington (2016)</t>
  </si>
  <si>
    <t>Aldermen-Village of Bienville (3 to be elected)-Bienville (2014)</t>
  </si>
  <si>
    <t>Aldermen-Village of Collinston (3 to be elected)-Morehouse (2014)</t>
  </si>
  <si>
    <t>Aldermen-Village of Delta (3 to be elected)-Madison (2016)</t>
  </si>
  <si>
    <t>Aldermen-Village of Dixie Inn (3 to be elected)-Webster (2016)</t>
  </si>
  <si>
    <t>Aldermen-Village of Dodson (3 to be elected)-Winn (2014)</t>
  </si>
  <si>
    <t>Aldermen-Village of Edgefield (3 to be elected)-Red River (2016)</t>
  </si>
  <si>
    <t>Aldermen-Village of Fenton (3 to be elected)-Jefferson Davis (2016)</t>
  </si>
  <si>
    <t>Aldermen-Village of Folsom (3 to be elected)-St. Tammany (2014)</t>
  </si>
  <si>
    <t>Aldermen-Village of Forest Hill (3 to be elected)-Rapides (2014)</t>
  </si>
  <si>
    <t>Aldermen-Village of Georgetown (3 to be elected)-Grant (2016)</t>
  </si>
  <si>
    <t>Aldermen-Village of Gilbert (3 to be elected)-Franklin (2014)</t>
  </si>
  <si>
    <t>Aldermen-Village of Goldonna (3 to be elected)-Natchitoches (2014)</t>
  </si>
  <si>
    <t>Aldermen-Village of Grosse Tete (3 to be elected)-Iberville (2016)</t>
  </si>
  <si>
    <t>Aldermen-Village of Harrisonburg (3 to be elected)-Catahoula (2014)</t>
  </si>
  <si>
    <t>Aldermen-Village of Ida (3 to be elected)-Caddo (2016)</t>
  </si>
  <si>
    <t>Aldermen-Village of Maurice (3 to be elected)-Vermilion (2014)</t>
  </si>
  <si>
    <t>Aldermen-Village of Mermentau (3 to be elected)-Acadia (2014)</t>
  </si>
  <si>
    <t>Aldermen-Village of Montpelier (3 to be elected)-St. Helena (2014)</t>
  </si>
  <si>
    <t>Aldermen-Village of Moreauville (3 to be elected)-Avoyelles (2014)</t>
  </si>
  <si>
    <t>Aldermen-Village of Morse (3 to be elected)-Acadia (2014)</t>
  </si>
  <si>
    <t>Aldermen-Village of Napoleonville (3 to be elected)-Assumption (2014)</t>
  </si>
  <si>
    <t>Aldermen-Village of North Hodge (3 to be elected)-Jackson (2014)</t>
  </si>
  <si>
    <t>Aldermen-Village of Palmetto (3 to be elected)-St. Landry (2014)</t>
  </si>
  <si>
    <t>Aldermen-Village of Parks (3 to be elected)-St. Martin (2014)</t>
  </si>
  <si>
    <t>Aldermen-Village of Pine Prairie (3 to be elected)-Evangeline (2016)</t>
  </si>
  <si>
    <t>Aldermen-Village of Powhatan (3 to be elected)-Natchitoches (2016)</t>
  </si>
  <si>
    <t>Aldermen-Village of Reeves (3 to be elected)-Allen (2014)</t>
  </si>
  <si>
    <t>Aldermen-Village of Richmond (3 to be elected)-Madison (2014)</t>
  </si>
  <si>
    <t>Aldermen-Village of Robeline (3 to be elected)-Natchitoches (2014)</t>
  </si>
  <si>
    <t>Aldermen-Village of Sicily Island (3 to be elected)-Catahoula (2014)</t>
  </si>
  <si>
    <t>Aldermen-Village of Simpson (3 to be elected)-Vernon (2016)</t>
  </si>
  <si>
    <t>Aldermen-Village of Simsboro (3 to be elected)-Lincoln (2014)</t>
  </si>
  <si>
    <t>Aldermen-Village of Tangipahoa (3 to be elected)-Tangipahoa (2016)</t>
  </si>
  <si>
    <t>Aldermen-Village of Waterproof (3 to be elected)-Tensas (2014)</t>
  </si>
  <si>
    <t>Assessor-Lafourche (2014)</t>
  </si>
  <si>
    <t>Associate Justice-Supreme Court, 3rd Supreme Court District (2016)</t>
  </si>
  <si>
    <t>Chief of Police-City of Breaux Bridge-St. Martin (2014)</t>
  </si>
  <si>
    <t>Chief of Police-City of Broussard (2014)</t>
  </si>
  <si>
    <t>Chief of Police-City of Crowley-Acadia (2014)</t>
  </si>
  <si>
    <t>Chief of Police-City of Eunice (2014)</t>
  </si>
  <si>
    <t>Chief of Police-City of Minden-Webster (2014)</t>
  </si>
  <si>
    <t>Chief of Police-City of Oakdale-Allen (2016)</t>
  </si>
  <si>
    <t>Chief of Police-City of Opelousas-St. Landry (2014)</t>
  </si>
  <si>
    <t>Chief of Police-City of Patterson-St. Mary (2014)</t>
  </si>
  <si>
    <t>Chief of Police-City of Port Allen-West Baton Rouge (2016)</t>
  </si>
  <si>
    <t>Chief of Police-City of Rayne-Acadia (2014)</t>
  </si>
  <si>
    <t>Chief of Police-City of Slidell-St. Tammany (2016)</t>
  </si>
  <si>
    <t>Chief of Police-City of Springhill-Webster (2014)</t>
  </si>
  <si>
    <t>Chief of Police-City of Ville Platte-Evangeline (2014)</t>
  </si>
  <si>
    <t>Chief of Police-City of Walker-Livingston (2016)</t>
  </si>
  <si>
    <t>Chief of Police-City of Westlake-Calcasieu (2014)</t>
  </si>
  <si>
    <t>Chief of Police-City of Youngsville-Lafayette (2014)</t>
  </si>
  <si>
    <t>Chief of Police-Town of Amite City-Tangipahoa (2016)</t>
  </si>
  <si>
    <t>Chief of Police-Town of Arnaudville (2014)</t>
  </si>
  <si>
    <t>Chief of Police-Town of Baldwin-St. Mary (2014)</t>
  </si>
  <si>
    <t>Chief of Police-Town of Ball-Rapides (2014)</t>
  </si>
  <si>
    <t>Chief of Police-Town of Blanchard-Caddo (2014)</t>
  </si>
  <si>
    <t>Chief of Police-Town of Boyce-Rapides (2014)</t>
  </si>
  <si>
    <t>Chief of Police-Town of Brusly-West Baton Rouge (2014)</t>
  </si>
  <si>
    <t>Chief of Police-Town of Campti-Natchitoches (2014)</t>
  </si>
  <si>
    <t>Chief of Police-Town of Chatham-Jackson (2016)</t>
  </si>
  <si>
    <t>Chief of Police-Town of Church Point-Acadia (2014)</t>
  </si>
  <si>
    <t>Chief of Police-Town of Cottonport-Avoyelles (2016)</t>
  </si>
  <si>
    <t>Chief of Police-Town of Cullen-Webster (2016)</t>
  </si>
  <si>
    <t>Chief of Police-Town of Delhi-Richland (2014)</t>
  </si>
  <si>
    <t>Chief of Police-Town of Elizabeth-Allen (2014)</t>
  </si>
  <si>
    <t>Chief of Police-Town of Elton-Jefferson Davis (2014)</t>
  </si>
  <si>
    <t>Chief of Police-Town of Erath-Vermilion (2014)</t>
  </si>
  <si>
    <t>Chief of Police-Town of Glenmora-Rapides (2014)</t>
  </si>
  <si>
    <t>Chief of Police-Town of Gramercy-St. James (2014)</t>
  </si>
  <si>
    <t>Chief of Police-Town of Grand Coteau-St. Landry (2014)</t>
  </si>
  <si>
    <t>Chief of Police-Town of Haughton-Bossier (2016)</t>
  </si>
  <si>
    <t>Chief of Police-Town of Haynesville-Claiborne (2014)</t>
  </si>
  <si>
    <t>Chief of Police-Town of Jena-Lasalle (2014)</t>
  </si>
  <si>
    <t>Chief of Police-Town of Jonesboro-Jackson (2014)</t>
  </si>
  <si>
    <t>Chief of Police-Town of Kentwood-Tangipahoa (2014)</t>
  </si>
  <si>
    <t>Chief of Police-Town of Krotz Springs-St. Landry (2014)</t>
  </si>
  <si>
    <t>Chief of Police-Town of Lake Arthur-Jefferson Davis (2014)</t>
  </si>
  <si>
    <t>Chief of Police-Town of Lake Providence-East Carroll (2014)</t>
  </si>
  <si>
    <t>Chief of Police-Town of Lockport-Lafourche (2016)</t>
  </si>
  <si>
    <t>Chief of Police-Town of Lutcher-St. James (2014)</t>
  </si>
  <si>
    <t>Chief of Police-Town of Mamou-Evangeline (2014)</t>
  </si>
  <si>
    <t>Chief of Police-Town of Mangham-Richland (2014)</t>
  </si>
  <si>
    <t>Chief of Police-Town of Mansura-Avoyelles (2014)</t>
  </si>
  <si>
    <t>Chief of Police-Town of Maringouin-Iberville (2014)</t>
  </si>
  <si>
    <t>Chief of Police-Town of Marion-Union (2014)</t>
  </si>
  <si>
    <t>Chief of Police-Town of Melville-St. Landry (2014)</t>
  </si>
  <si>
    <t>Chief of Police-Town of Newellton-Tensas (2016)</t>
  </si>
  <si>
    <t>Chief of Police-Town of Oberlin-Allen (2014)</t>
  </si>
  <si>
    <t>Chief of Police-Town of Pearl River-St. Tammany (2014)</t>
  </si>
  <si>
    <t>Chief of Police-Town of Port Barre-St. Landry (2014)</t>
  </si>
  <si>
    <t>Chief of Police-Town of Ringgold-Bienville (2014)</t>
  </si>
  <si>
    <t>Chief of Police-Town of Sarepta-Webster (2016)</t>
  </si>
  <si>
    <t>Chief of Police-Town of Sunset-St. Landry (2014)</t>
  </si>
  <si>
    <t>Chief of Police-Town of Tullos-Lasalle (2014)</t>
  </si>
  <si>
    <t>Chief of Police-Town of Vivian-Caddo (2014)</t>
  </si>
  <si>
    <t>Chief of Police-Town of Washington-St. Landry (2016)</t>
  </si>
  <si>
    <t>Chief of Police-Town of Welsh-Jefferson Davis (2016)</t>
  </si>
  <si>
    <t>Chief of Police-Town of White Castle-Iberville (2014)</t>
  </si>
  <si>
    <t>Chief of Police-Town of Wisner-Franklin (2014)</t>
  </si>
  <si>
    <t>Chief of Police-Town of Zwolle-Sabine (2014)</t>
  </si>
  <si>
    <t>Chief of Police-Village of Anacoco-Vernon (2016)</t>
  </si>
  <si>
    <t>Chief of Police-Village of Baskin-Franklin (2014)</t>
  </si>
  <si>
    <t>Chief of Police-Village of Chataignier-Evangeline (2014)</t>
  </si>
  <si>
    <t>Chief of Police-Village of Converse-Sabine (2016)</t>
  </si>
  <si>
    <t>Chief of Police-Village of Dodson-Winn (2014)</t>
  </si>
  <si>
    <t>Chief of Police-Village of Dubberly-Webster (2016)</t>
  </si>
  <si>
    <t>Chief of Police-Village of East Hodge-Jackson (2014)</t>
  </si>
  <si>
    <t>Chief of Police-Village of Epps-West Carroll (2014)</t>
  </si>
  <si>
    <t>Chief of Police-Village of Fenton-Jefferson Davis (2016)</t>
  </si>
  <si>
    <t>Chief of Police-Village of Forest Hill-Rapides (2014)</t>
  </si>
  <si>
    <t>Chief of Police-Village of Georgetown-Grant (2016)</t>
  </si>
  <si>
    <t>Chief of Police-Village of Gilbert-Franklin (2014)</t>
  </si>
  <si>
    <t>Chief of Police-Village of Hessmer-Avoyelles (2016)</t>
  </si>
  <si>
    <t>Chief of Police-Village of Hodge-Jackson (2014)</t>
  </si>
  <si>
    <t>Chief of Police-Village of Maurice-Vermilion (2014)</t>
  </si>
  <si>
    <t>Chief of Police-Village of Montpelier-St. Helena (2014)</t>
  </si>
  <si>
    <t>Chief of Police-Village of Morse-Acadia (2014)</t>
  </si>
  <si>
    <t>Chief of Police-Village of North Hodge-Jackson (2014)</t>
  </si>
  <si>
    <t>Chief of Police-Village of Pine Prairie-Evangeline (2016)</t>
  </si>
  <si>
    <t>Chief of Police-Village of Powhatan-Natchitoches (2016)</t>
  </si>
  <si>
    <t>Chief of Police-Village of Simsboro-Lincoln (2014)</t>
  </si>
  <si>
    <t>Chief of Police-Village of Tangipahoa-Tangipahoa (2016)</t>
  </si>
  <si>
    <t>Chief of Police-Village of Turkey Creek-Evangeline (2014)</t>
  </si>
  <si>
    <t>City Judge, City Court-Election Dist. 2, Div. D, City of Shreveport (2014)</t>
  </si>
  <si>
    <t>City Judge-City Court, City of Baker-East Baton Rouge (2014)</t>
  </si>
  <si>
    <t>City Judge-City Court, City of Bunkie-Avoyelles (2014)</t>
  </si>
  <si>
    <t>City Judge-City Court, City of Denham Springs-Livingston (2016)</t>
  </si>
  <si>
    <t>City Judge-City Court, City of Eunice (2014)</t>
  </si>
  <si>
    <t>City Judge-City Court, City of Houma-Terrebonne (2014)</t>
  </si>
  <si>
    <t>City Judge-City Court, City of Kaplan-Vermilion (2014)</t>
  </si>
  <si>
    <t>City Judge-City Court, City of New Iberia-Iberia (2014)</t>
  </si>
  <si>
    <t>City Judge-City Court, City of Opelousas-St. Landry (2014)</t>
  </si>
  <si>
    <t>City Judge-City Court, City of Pineville-Rapides (2014)</t>
  </si>
  <si>
    <t>City Judge-City Court, City of Slidell-St. Tammany (2014)</t>
  </si>
  <si>
    <t>City Judge-City Court, City of Ville Platte-Evangeline (2014)</t>
  </si>
  <si>
    <t>City Judge-City Court, Division A, City of Lafayette-Lafayette (2014)</t>
  </si>
  <si>
    <t>City Judge-City Court, Division A, City of Lake Charles-Calcasieu (2014)</t>
  </si>
  <si>
    <t>City Judge-City Court, Division B, City of Lake Charles-Calcasieu (2014)</t>
  </si>
  <si>
    <t>City Judge-City Court, Division C, City of Monroe-Ouachita (2014)</t>
  </si>
  <si>
    <t>City Judge-City Court, Town of Vidalia-Concordia (2016)</t>
  </si>
  <si>
    <t>City Marshal-City Court, City of Alexandria-Rapides (2014)</t>
  </si>
  <si>
    <t>City Marshal-City Court, City of Bogalusa-Washington (2014)</t>
  </si>
  <si>
    <t>City Marshal-City Court, City of Bossier City-Bossier (2014)</t>
  </si>
  <si>
    <t>City Marshal-City Court, City of Bunkie-Avoyelles (2014)</t>
  </si>
  <si>
    <t>City Marshal-City Court, City of Denham Springs-Livingston (2014)</t>
  </si>
  <si>
    <t>City Marshal-City Court, City of Eunice (2014)</t>
  </si>
  <si>
    <t>City Marshal-City Court, City of Hammond-Tangipahoa (2014)</t>
  </si>
  <si>
    <t>City Marshal-City Court, City of Houma-Terrebonne (2014)</t>
  </si>
  <si>
    <t>City Marshal-City Court, City of Kaplan-Vermilion (2014)</t>
  </si>
  <si>
    <t>City Marshal-City Court, City of Lafayette-Lafayette (2014)</t>
  </si>
  <si>
    <t>City Marshal-City Court, City of Lake Charles-Calcasieu (2014)</t>
  </si>
  <si>
    <t>City Marshal-City Court, City of Minden-Webster (2014)</t>
  </si>
  <si>
    <t>City Marshal-City Court, City of Monroe-Ouachita (2014)</t>
  </si>
  <si>
    <t>City Marshal-City Court, City of Natchitoches-Natchitoches (2014)</t>
  </si>
  <si>
    <t>City Marshal-City Court, City of New Iberia-Iberia (2014)</t>
  </si>
  <si>
    <t>City Marshal-City Court, City of Oakdale-Allen (2014)</t>
  </si>
  <si>
    <t>City Marshal-City Court, City of Pineville-Rapides (2014)</t>
  </si>
  <si>
    <t>City Marshal-City Court, City of Plaquemine-Iberville (2014)</t>
  </si>
  <si>
    <t>City Marshal-City Court, City of Rayne-Acadia (2014)</t>
  </si>
  <si>
    <t>City Marshal-City Court, City of Ruston-Lincoln (2014)</t>
  </si>
  <si>
    <t>City Marshal-City Court, City of Shreveport (2014)</t>
  </si>
  <si>
    <t>City Marshal-City Court, City of Springhill-Webster (2014)</t>
  </si>
  <si>
    <t>City Marshal-City Court, Town of Vidalia-Concordia (2016)</t>
  </si>
  <si>
    <t>Constable(s)-Justice of the Peace District  1-Bossier (2014)</t>
  </si>
  <si>
    <t>Constable(s)-Justice of the Peace District  3 (2 to be elected)-Bossier (2014)</t>
  </si>
  <si>
    <t>Constable(s)-Justice of the Peace District  6 (2 to be elected)-Bossier (2014)</t>
  </si>
  <si>
    <t>Constable(s)-Justice of the Peace Ward  5-St. Tammany (2014)</t>
  </si>
  <si>
    <t>Constable(s)-Justice of the Peace Ward  6-St. Tammany (2014)</t>
  </si>
  <si>
    <t>Constable(s)-Justice of the Peace Ward  7-St. Tammany (2014)</t>
  </si>
  <si>
    <t>Constable(s)-Justice of the Peace Ward  8-St. Tammany (2014)</t>
  </si>
  <si>
    <t>Constable(s)-Justice of the Peace Ward 1 (2 to be elected)-Vermilion (2014)</t>
  </si>
  <si>
    <t>Constable(s)-Justice of the Peace Ward 10 (2 to be elected)-St. Tammany (2014)</t>
  </si>
  <si>
    <t>Constable(s)-Justice of the Peace Ward 2-Lafayette (2014)</t>
  </si>
  <si>
    <t>Constable(s)-Justice of the Peace Ward 3-Evangeline (2014)</t>
  </si>
  <si>
    <t>Constable(s)-Justice of the Peace Ward 3-Evangeline (2016)</t>
  </si>
  <si>
    <t>Constable(s)-Justice of the Peace Ward 4-Evangeline (2014)</t>
  </si>
  <si>
    <t>Constable(s)-Justice of the Peace Ward 5-Evangeline (2014)</t>
  </si>
  <si>
    <t>Constable(s)-Justice of the Peace Ward 6 (2 to be elected)-Lafayette (2014)</t>
  </si>
  <si>
    <t>Constable(s)-Justice of the Peace Ward 6-Vermilion (2014)</t>
  </si>
  <si>
    <t>Constable(s)-Justice of the Peace Ward 7-Vermilion (2014)</t>
  </si>
  <si>
    <t>Constable-1st Justice Court-Ascension (2014)</t>
  </si>
  <si>
    <t>Constable-1st Justice Court-Jefferson (2014)</t>
  </si>
  <si>
    <t>Constable-1st Justice of the Peace Court-Lafourche (2014)</t>
  </si>
  <si>
    <t>Constable-1st Justice of the Peace Ward-Assumption (2014)</t>
  </si>
  <si>
    <t>Constable-2nd Justice Court-Jefferson (2014)</t>
  </si>
  <si>
    <t>Constable-2nd Justice of the Peace Court-Claiborne (2014)</t>
  </si>
  <si>
    <t>Constable-3rd Justice Court-Jefferson (2014)</t>
  </si>
  <si>
    <t>Constable-3rd Justice of the Peace Court-Lafourche (2014)</t>
  </si>
  <si>
    <t>Constable-3rd Justice of the Peace Ward-Assumption (2014)</t>
  </si>
  <si>
    <t>Constable-4th Justice Court-Jefferson (2014)</t>
  </si>
  <si>
    <t>Constable-4th Justice of the Peace Court-Lafourche (2014)</t>
  </si>
  <si>
    <t>Constable-4th Justice of the Peace Court-Lafourche (2016)</t>
  </si>
  <si>
    <t>Constable-5th Justice Court-Jefferson (2014)</t>
  </si>
  <si>
    <t>Constable-7th Justice Court-Jefferson (2014)</t>
  </si>
  <si>
    <t>Constable-Justice of the Peace &amp; Constable District 3-Sabine (2014)</t>
  </si>
  <si>
    <t>Constable-Justice of the Peace &amp; Constable District 4-Sabine (2014)</t>
  </si>
  <si>
    <t>Constable-Justice of the Peace District  1-Beauregard (2014)</t>
  </si>
  <si>
    <t>Constable-Justice of the Peace District  1-De Soto (2014)</t>
  </si>
  <si>
    <t>Constable-Justice of the Peace District  1-Pointe Coupee (2014)</t>
  </si>
  <si>
    <t>Constable-Justice of the Peace District  2-De Soto (2014)</t>
  </si>
  <si>
    <t>Constable-Justice of the Peace District  3-De Soto (2014)</t>
  </si>
  <si>
    <t>Constable-Justice of the Peace District  4-Beauregard (2014)</t>
  </si>
  <si>
    <t>Constable-Justice of the Peace District  5-De Soto (2014)</t>
  </si>
  <si>
    <t>Constable-Justice of the Peace District  5-St. Landry (2014)</t>
  </si>
  <si>
    <t>Constable-Justice of the Peace District  7-St. Landry (2014)</t>
  </si>
  <si>
    <t>Constable-Justice of the Peace District  9-St. Landry (2014)</t>
  </si>
  <si>
    <t>Constable-Justice of the Peace District  A-Grant (2014)</t>
  </si>
  <si>
    <t>Constable-Justice of the Peace District 10-Pointe Coupee (2014)</t>
  </si>
  <si>
    <t>Constable-Justice of the Peace District 11-Pointe Coupee (2014)</t>
  </si>
  <si>
    <t>Constable-Justice of the Peace District 1-East Feliciana (2014)</t>
  </si>
  <si>
    <t>Constable-Justice of the Peace District 1-St. James (2014)</t>
  </si>
  <si>
    <t>Constable-Justice of the Peace District 2-Bienville (2014)</t>
  </si>
  <si>
    <t>Constable-Justice of the Peace District 2-East Feliciana (2014)</t>
  </si>
  <si>
    <t>Constable-Justice of the Peace District 2-St. Charles (2014)</t>
  </si>
  <si>
    <t>Constable-Justice of the Peace District 2-St. James (2014)</t>
  </si>
  <si>
    <t>Constable-Justice of the Peace District 3-Lasalle (2014)</t>
  </si>
  <si>
    <t>Constable-Justice of the Peace District 3-St. James (2014)</t>
  </si>
  <si>
    <t>Constable-Justice of the Peace District 4-West Carroll (2014)</t>
  </si>
  <si>
    <t>Constable-Justice of the Peace District 5-Bienville (2014)</t>
  </si>
  <si>
    <t>Constable-Justice of the Peace District 6-St. Charles (2014)</t>
  </si>
  <si>
    <t>Constable-Justice of the Peace District 6-St. James (2014)</t>
  </si>
  <si>
    <t>Constable-Justice of the Peace District 7-Franklin (2014)</t>
  </si>
  <si>
    <t>Constable-Justice of the Peace District 7-St. Charles (2014)</t>
  </si>
  <si>
    <t>Constable-Justice of the Peace District B-Red River (2014)</t>
  </si>
  <si>
    <t>Constable-Justice of the Peace Ward  1-Caldwell (2014)</t>
  </si>
  <si>
    <t>Constable-Justice of the Peace Ward  1-Livingston (2014)</t>
  </si>
  <si>
    <t>Constable-Justice of the Peace Ward  1-Morehouse (2014)</t>
  </si>
  <si>
    <t>Constable-Justice of the Peace Ward  2, District  2-East Baton Rouge (2014)</t>
  </si>
  <si>
    <t>Constable-Justice of the Peace Ward  2, District  3-East Baton Rouge (2014)</t>
  </si>
  <si>
    <t>Constable-Justice of the Peace Ward  2-Calcasieu (2014)</t>
  </si>
  <si>
    <t>Constable-Justice of the Peace Ward  2-Catahoula (2014)</t>
  </si>
  <si>
    <t>Constable-Justice of the Peace Ward  2-Plaquemines (2014)</t>
  </si>
  <si>
    <t>Constable-Justice of the Peace Ward  2-St. Martin (2014)</t>
  </si>
  <si>
    <t>Constable-Justice of the Peace Ward  3-St. Martin (2014)</t>
  </si>
  <si>
    <t>Constable-Justice of the Peace Ward  4-Acadia (2014)</t>
  </si>
  <si>
    <t>Constable-Justice of the Peace Ward  4-St. Mary (2014)</t>
  </si>
  <si>
    <t>Constable-Justice of the Peace Ward  5-Livingston (2014)</t>
  </si>
  <si>
    <t>Constable-Justice of the Peace Ward  5-St. Mary (2014)</t>
  </si>
  <si>
    <t>Constable-Justice of the Peace Ward  5-Terrebonne (2014)</t>
  </si>
  <si>
    <t>Constable-Justice of the Peace Ward  6-Rapides (2014)</t>
  </si>
  <si>
    <t>Constable-Justice of the Peace Ward  6-St. Martin (2014)</t>
  </si>
  <si>
    <t>Constable-Justice of the Peace Ward  6-Terrebonne (2014)</t>
  </si>
  <si>
    <t>Constable-Justice of the Peace Ward  7-Avoyelles (2014)</t>
  </si>
  <si>
    <t>Constable-Justice of the Peace Ward  7-Calcasieu (2014)</t>
  </si>
  <si>
    <t>Constable-Justice of the Peace Ward  7-Plaquemines (2014)</t>
  </si>
  <si>
    <t>Constable-Justice of the Peace Ward  7-Winn (2014)</t>
  </si>
  <si>
    <t>Constable-Justice of the Peace Ward  8-Calcasieu (2014)</t>
  </si>
  <si>
    <t>Constable-Justice of the Peace Ward  8-Plaquemines (2014)</t>
  </si>
  <si>
    <t>Constable-Justice of the Peace Ward  9-Plaquemines (2014)</t>
  </si>
  <si>
    <t>Constable-Justice of the Peace Ward  9-St. Mary (2014)</t>
  </si>
  <si>
    <t>Constable-Justice of the Peace Ward  9-Terrebonne (2014)</t>
  </si>
  <si>
    <t>Constable-Justice of the Peace Ward 10-St. Mary (2014)</t>
  </si>
  <si>
    <t>Constable-Justice of the Peace Ward 11-Winn (2014)</t>
  </si>
  <si>
    <t>Constable-Justice of the Peace Ward 12-Winn (2014)</t>
  </si>
  <si>
    <t>Constable-Justice of the Peace Ward 1-Richland (2014)</t>
  </si>
  <si>
    <t>Constable-Justice of the Peace Ward 1-St. Helena (2014)</t>
  </si>
  <si>
    <t>Constable-Justice of the Peace Ward 1-Tangipahoa (2014)</t>
  </si>
  <si>
    <t>Constable-Justice of the Peace Ward 2-Tangipahoa (2014)</t>
  </si>
  <si>
    <t>Constable-Justice of the Peace Ward 2-Tensas (2014)</t>
  </si>
  <si>
    <t>Constable-Justice of the Peace Ward 2-West Baton Rouge (2014)</t>
  </si>
  <si>
    <t>Constable-Justice of the Peace Ward 3, 1st Just. Court-Rapides (2014)</t>
  </si>
  <si>
    <t>Constable-Justice of the Peace Ward 3, Blanchard Dist.-Caddo (2014)</t>
  </si>
  <si>
    <t>Constable-Justice of the Peace Ward 3-Cameron (2014)</t>
  </si>
  <si>
    <t>Constable-Justice of the Peace Ward 3-Cameron (2016)</t>
  </si>
  <si>
    <t>Constable-Justice of the Peace Ward 3-Richland (2014)</t>
  </si>
  <si>
    <t>Constable-Justice of the Peace Ward 3-Union (2014)</t>
  </si>
  <si>
    <t>Constable-Justice of the Peace Ward 4-Jefferson Davis (2014)</t>
  </si>
  <si>
    <t>Constable-Justice of the Peace Ward 4-Lincoln (2014)</t>
  </si>
  <si>
    <t>Constable-Justice of the Peace Ward 4-St. Helena (2014)</t>
  </si>
  <si>
    <t>Constable-Justice of the Peace Ward 4-Tangipahoa (2014)</t>
  </si>
  <si>
    <t>Constable-Justice of the Peace Ward 4-Vernon (2014)</t>
  </si>
  <si>
    <t>Constable-Justice of the Peace Ward 4-West Baton Rouge (2014)</t>
  </si>
  <si>
    <t>Constable-Justice of the Peace Ward 5, 1st Just. Court-Rapides (2014)</t>
  </si>
  <si>
    <t>Constable-Justice of the Peace Ward 5, 2nd Just. Court-Rapides (2014)</t>
  </si>
  <si>
    <t>Constable-Justice of the Peace Ward 5-Caddo (2014)</t>
  </si>
  <si>
    <t>Constable-Justice of the Peace Ward 5-Cameron (2014)</t>
  </si>
  <si>
    <t>Constable-Justice of the Peace Ward 5-Richland (2014)</t>
  </si>
  <si>
    <t>Constable-Justice of the Peace Ward 5-Tangipahoa (2014)</t>
  </si>
  <si>
    <t>Constable-Justice of the Peace Ward 5-Washington (2014)</t>
  </si>
  <si>
    <t>Constable-Justice of the Peace Ward 5-West Baton Rouge (2014)</t>
  </si>
  <si>
    <t>Constable-Justice of the Peace Ward 6-Caddo (2014)</t>
  </si>
  <si>
    <t>Constable-Justice of the Peace Ward 6-Iberville (2014)</t>
  </si>
  <si>
    <t>Constable-Justice of the Peace Ward 6-Vernon (2014)</t>
  </si>
  <si>
    <t>Constable-Justice of the Peace Ward 8-Ouachita (2014)</t>
  </si>
  <si>
    <t>Constable-Justice of the Peace Ward 8-Tangipahoa (2014)</t>
  </si>
  <si>
    <t>Constable-Justice of the Peace Ward A-St. Bernard (2014)</t>
  </si>
  <si>
    <t>Constable-Justice of the Peace Ward B-St. Bernard (2014)</t>
  </si>
  <si>
    <t>Constable-Justice of the Peace Ward C-St. Bernard (2014)</t>
  </si>
  <si>
    <t>Constable-Justice of the Peace Ward D-St. Bernard (2014)</t>
  </si>
  <si>
    <t>Constable-Justice of the Peace Ward J-St. Bernard (2014)</t>
  </si>
  <si>
    <t>Constable-Justice of the Peace Wards 6 &amp; 7-Richland (2014)</t>
  </si>
  <si>
    <t>Coroner-East Feliciana (2014)</t>
  </si>
  <si>
    <t>Council Member at Large-City of Port Allen-West Baton Rouge (2016)</t>
  </si>
  <si>
    <t>Council Member(s) at Large-Town of Krotz Springs (5 to be elected)-St. Landry (2014)</t>
  </si>
  <si>
    <t>Council Member(s)-City of Denham Springs (5 to be elected)-Livingston (2014)</t>
  </si>
  <si>
    <t>Council Member(s)-Town of Jena (5 to be elected)-Lasalle (2014)</t>
  </si>
  <si>
    <t>Council Member(s)-Town of Logansport (5 to be elected)-De Soto (2016)</t>
  </si>
  <si>
    <t>Council Member-at Large,  City of New Iberia-Iberia (2016)</t>
  </si>
  <si>
    <t>Council Member-District  1, City of Hammond-Tangipahoa (2014)</t>
  </si>
  <si>
    <t>Council Member-District  1, Town of Arcadia-Bienville (2014)</t>
  </si>
  <si>
    <t>Council Member-District  2, Town of Arcadia-Bienville (2014)</t>
  </si>
  <si>
    <t>Council Member-District  2, Town of Washington-St. Landry (2014)</t>
  </si>
  <si>
    <t>Council Member-District  3, City of Hammond-Tangipahoa (2014)</t>
  </si>
  <si>
    <t>Council Member-District  3, Town of Washington-St. Landry (2014)</t>
  </si>
  <si>
    <t>Council Member-District  3-St. Landry (2016)</t>
  </si>
  <si>
    <t>Council Member-District  4, City of Hammond-Tangipahoa (2014)</t>
  </si>
  <si>
    <t>Council Member-District  4, Town of Arcadia-Bienville (2014)</t>
  </si>
  <si>
    <t>Council Member-District  5, Town of Arcadia-Bienville (2014)</t>
  </si>
  <si>
    <t>Council Member-District 1, City of New Iberia-Iberia (2016)</t>
  </si>
  <si>
    <t>Council Member-District 1, City of Oakdale-Allen (2016)</t>
  </si>
  <si>
    <t>Council Member-District 1, City of Scott-Lafayette (2014)</t>
  </si>
  <si>
    <t>Council Member-District 1, Town of Amite City-Tangipahoa (2016)</t>
  </si>
  <si>
    <t>Council Member-District 1, Town of Cottonport-Avoyelles (2016)</t>
  </si>
  <si>
    <t>Council Member-District 2, City of New Iberia-Iberia (2016)</t>
  </si>
  <si>
    <t>Council Member-District 2, City of Oakdale-Allen (2016)</t>
  </si>
  <si>
    <t>Council Member-District 2, Town of Amite City-Tangipahoa (2016)</t>
  </si>
  <si>
    <t>Council Member-District 2, Town of Haynesville-Claiborne (2014)</t>
  </si>
  <si>
    <t>Council Member-District 2, Town of Kinder-Allen (2014)</t>
  </si>
  <si>
    <t>Council Member-District 3, City of New Iberia-Iberia (2016)</t>
  </si>
  <si>
    <t>Council Member-District 3, City of Scott-Lafayette (2014)</t>
  </si>
  <si>
    <t>Council Member-District 3, Town of Amite City-Tangipahoa (2016)</t>
  </si>
  <si>
    <t>Council Member-District 3, Town of Haynesville-Claiborne (2014)</t>
  </si>
  <si>
    <t>Council Member-District 3, Town of Kinder-Allen (2014)</t>
  </si>
  <si>
    <t>Council Member-District 4, City of New Iberia-Iberia (2016)</t>
  </si>
  <si>
    <t>Council Member-District 4, Town of Cottonport-Avoyelles (2016)</t>
  </si>
  <si>
    <t>Council Member-District 5, City of New Iberia-Iberia (2016)</t>
  </si>
  <si>
    <t>Council Member-District A, Town of Dubach-Lincoln (2014)</t>
  </si>
  <si>
    <t>Council Member-District E, Town of Iowa-Calcasieu (2014)</t>
  </si>
  <si>
    <t>Council Member-Division A, City of Gonzales-Ascension (2016)</t>
  </si>
  <si>
    <t>Council Member-Division A, City of Westlake-Calcasieu (2014)</t>
  </si>
  <si>
    <t>Council Member-Division A, City of Youngsville-Lafayette (2014)</t>
  </si>
  <si>
    <t>Council Member-Division A, Town of Lockport-Lafourche (2016)</t>
  </si>
  <si>
    <t>Council Member-Division B, City of Gonzales-Ascension (2016)</t>
  </si>
  <si>
    <t>Council Member-Division B, City of Westlake-Calcasieu (2014)</t>
  </si>
  <si>
    <t>Council Member-Division B, City of Youngsville-Lafayette (2014)</t>
  </si>
  <si>
    <t>Council Member-Division C, City of Gonzales-Ascension (2016)</t>
  </si>
  <si>
    <t>Council Member-Division C, City of Westlake-Calcasieu (2014)</t>
  </si>
  <si>
    <t>Council Member-Division C, City of Youngsville-Lafayette (2014)</t>
  </si>
  <si>
    <t>Council Member-Division D, City of Gonzales-Ascension (2016)</t>
  </si>
  <si>
    <t>Council Member-Division D, City of Westlake-Calcasieu (2014)</t>
  </si>
  <si>
    <t>Council Member-Division D, City of Youngsville-Lafayette (2014)</t>
  </si>
  <si>
    <t>Council Member-Division E, City of Gonzales-Ascension (2016)</t>
  </si>
  <si>
    <t>Council Member-Division E, City of Westlake-Calcasieu (2014)</t>
  </si>
  <si>
    <t>Council Member-Division E, City of Youngsville-Lafayette (2014)</t>
  </si>
  <si>
    <t>Council Member-Division E, Town of Lockport-Lafourche (2016)</t>
  </si>
  <si>
    <t>Council Members-City of Grambling (5 to be elected)-Lincoln (2014)</t>
  </si>
  <si>
    <t>Council Members-City of Patterson (5 to be elected)-St. Mary (2014)</t>
  </si>
  <si>
    <t>Council Members-District 1, City of New Roads (2 to be elected)-Pointe Coupee (2014)</t>
  </si>
  <si>
    <t>Council Members-Town of Addis (5 to be elected)-West Baton Rouge (2016)</t>
  </si>
  <si>
    <t>Council Members-Town of Brusly (5 to be elected)-West Baton Rouge (2016)</t>
  </si>
  <si>
    <t>Council Members-Town of Elton (5 to be elected)-Jefferson Davis (2014)</t>
  </si>
  <si>
    <t>Council Members-Town of Kentwood (5 to be elected)-Tangipahoa (2014)</t>
  </si>
  <si>
    <t>Council Members-Town of Lake Arthur (5 to be elected)-Jefferson Davis (2014)</t>
  </si>
  <si>
    <t>Council Members-Town of Leonville (5 to be elected)-St. Landry (2014)</t>
  </si>
  <si>
    <t>Council Members-Town of Melville (5 to be elected)-St. Landry (2014)</t>
  </si>
  <si>
    <t>Council Members-Town of Montgomery (5 to be elected)-Grant (2014)</t>
  </si>
  <si>
    <t>Council Members-Town of Woodworth (5 to be elected)-Rapides (2014)</t>
  </si>
  <si>
    <t>Council Members-Village of Anacoco (3 to be elected)-Vernon (2016)</t>
  </si>
  <si>
    <t>Council Members-Village of Tickfaw (3 to be elected)-Tangipahoa (2014)</t>
  </si>
  <si>
    <t>Council Members-Village of Turkey Creek (3 to be elected)-Evangeline (2014)</t>
  </si>
  <si>
    <t>Council Member-Town of Elton-Jefferson Davis (2016)</t>
  </si>
  <si>
    <t>Council Member-Town of Lake Arthur-Jefferson Davis (2016)</t>
  </si>
  <si>
    <t>Councilman at Large-City of Alexandria-Rapides (2014)</t>
  </si>
  <si>
    <t>Councilman at Large-City of Alexandria-Rapides (2016)</t>
  </si>
  <si>
    <t>Councilman at Large-Division B, City of Kenner-Jefferson (2016)</t>
  </si>
  <si>
    <t>Councilman-District  1, Town of Ringgold-Bienville (2014)</t>
  </si>
  <si>
    <t>Councilman-District  2, City of Morgan City-St. Mary (2016)</t>
  </si>
  <si>
    <t>Councilman-District  2, Town of Ringgold-Bienville (2014)</t>
  </si>
  <si>
    <t>Councilman-District  3, City of Morgan City-St. Mary (2016)</t>
  </si>
  <si>
    <t>Councilman-District  4, City of Morgan City-St. Mary (2016)</t>
  </si>
  <si>
    <t>Councilman-District  A, City of Shreveport (2014)</t>
  </si>
  <si>
    <t>Councilman-District  B, City of Shreveport (2014)</t>
  </si>
  <si>
    <t>Councilman-District  E, City of Shreveport-Caddo (2014)</t>
  </si>
  <si>
    <t>Councilman-District  F, City of Shreveport-Caddo (2014)</t>
  </si>
  <si>
    <t>Councilman-District  G, City of Shreveport-Caddo (2014)</t>
  </si>
  <si>
    <t>Councilman-District 1, City of Walker-Livingston (2016)</t>
  </si>
  <si>
    <t>Councilman-District 2, City of DeQuincy-Calcasieu (2014)</t>
  </si>
  <si>
    <t>Councilman-District 2, City of Walker-Livingston (2016)</t>
  </si>
  <si>
    <t>Councilman-District 3, City of Alexandria-Rapides (2016)</t>
  </si>
  <si>
    <t>Councilman-District 3, City of Zachary-East Baton Rouge (2014)</t>
  </si>
  <si>
    <t>Councilman-District 4, City of Alexandria-Rapides (2014)</t>
  </si>
  <si>
    <t>Councilman-District 4, City of Broussard-Lafayette (2014)</t>
  </si>
  <si>
    <t>Councilman-District 4, City of Zachary-East Baton Rouge (2014)</t>
  </si>
  <si>
    <t>Councilman-District A, City of Bogalusa-Washington (2014)</t>
  </si>
  <si>
    <t>Councilman-District A, City of Thibodaux-Lafourche (2014)</t>
  </si>
  <si>
    <t>Councilman-District B, City of Bogalusa-Washington (2014)</t>
  </si>
  <si>
    <t>Councilman-District C, City of Bogalusa-Washington (2014)</t>
  </si>
  <si>
    <t>Councilman-District C, City of Minden-Webster (2014)</t>
  </si>
  <si>
    <t>Councilman-District C, City of Thibodaux-Lafourche (2014)</t>
  </si>
  <si>
    <t>Councilman-District D, City of Bogalusa-Washington (2016)</t>
  </si>
  <si>
    <t>Councilman-District D, City of Minden-Webster (2014)</t>
  </si>
  <si>
    <t>Councilman-District E, City of Bogalusa-Washington (2014)</t>
  </si>
  <si>
    <t>Councilman-Metro District  2-East Baton Rouge (2016)</t>
  </si>
  <si>
    <t>Councilman-Metro District  3-East Baton Rouge (2016)</t>
  </si>
  <si>
    <t>Councilman-Metro District  4-East Baton Rouge (2016)</t>
  </si>
  <si>
    <t>Councilman-Metro District  5-East Baton Rouge (2016)</t>
  </si>
  <si>
    <t>Councilman-Metro District  7-East Baton Rouge (2016)</t>
  </si>
  <si>
    <t>Councilman-Metro District  8-East Baton Rouge (2016)</t>
  </si>
  <si>
    <t>Councilman-Metro District  9-East Baton Rouge (2016)</t>
  </si>
  <si>
    <t>Councilman-Metro District 10-East Baton Rouge (2016)</t>
  </si>
  <si>
    <t>Councilman-Metro District 11-East Baton Rouge (2016)</t>
  </si>
  <si>
    <t>Councilman-Metro District 12-East Baton Rouge (2016)</t>
  </si>
  <si>
    <t>Councilman-Town of Henderson-St. Martin (2014)</t>
  </si>
  <si>
    <t>Councilmen at Large-City of Bogalusa (2 to be elected)-Washington (2014)</t>
  </si>
  <si>
    <t>Councilmen-City of Harahan (5 to be elected)-Jefferson (2014)</t>
  </si>
  <si>
    <t>Councilmen-Town of Berwick (5 to be elected)-St. Mary (2014)</t>
  </si>
  <si>
    <t>Councilmen-Town of Coushatta (5 to be elected)-Red River (2016)</t>
  </si>
  <si>
    <t>Councilmen-Town of Golden Meadow (5 to be elected)-Lafourche (2016)</t>
  </si>
  <si>
    <t>Councilmen-Town of Keachi (5 to be elected)-De Soto (2014)</t>
  </si>
  <si>
    <t>Councilmen-Town of Zwolle (5 to be elected)-Sabine (2014)</t>
  </si>
  <si>
    <t>District Attorney-14th Judicial District Court-Calcasieu (2014)</t>
  </si>
  <si>
    <t>District Attorney-15th Judicial District Court (2014)</t>
  </si>
  <si>
    <t>District Attorney-20th Judicial District Court (2014)</t>
  </si>
  <si>
    <t>District Attorney-22nd Judicial District Court (2014)</t>
  </si>
  <si>
    <t>District Attorney-26th Judicial District Court (2014)</t>
  </si>
  <si>
    <t>District Attorney-27th Judicial District Court-St. Landry (2014)</t>
  </si>
  <si>
    <t>District Attorney-2nd Judicial District Court (2014)</t>
  </si>
  <si>
    <t>District Attorney-31st Judicial District Court-Jefferson Davis (2014)</t>
  </si>
  <si>
    <t>District Attorney-32nd Judicial District Court-Terrebonne (2014)</t>
  </si>
  <si>
    <t>District Attorney-34th Judicial District Court-St. Bernard (2014)</t>
  </si>
  <si>
    <t>District Attorney-37th Judicial District Court-Caldwell (2014)</t>
  </si>
  <si>
    <t>District Attorney-3rd Judicial District Court (2014)</t>
  </si>
  <si>
    <t>District Attorney-40th Judicial District Court-St. John The Baptist (2014)</t>
  </si>
  <si>
    <t>District Attorney-42nd Judicial District Court-De Soto (2014)</t>
  </si>
  <si>
    <t>District Attorney-9th Judicial District Court-Rapides (2014)</t>
  </si>
  <si>
    <t>District Judge-10th Judicial District Court, Div. A-Natchitoches (2014)</t>
  </si>
  <si>
    <t>District Judge-12th Judicial District Court, Division A-Avoyelles (2014)</t>
  </si>
  <si>
    <t>District Judge-13th Judicial District Court, Division A-Evangeline (2014)</t>
  </si>
  <si>
    <t>District Judge-14th Judicial District Court, ES 3, Div. A-Calcasieu (2014)</t>
  </si>
  <si>
    <t>District Judge-15th Judicial District Court, ES 2, Div. E-Lafayette (2014)</t>
  </si>
  <si>
    <t>District Judge-15th Judicial District Court, ES 3, Div. M-Lafayette (2014)</t>
  </si>
  <si>
    <t>District Judge-15th Judicial District Court, ES 4, Div. F-Acadia (2014)</t>
  </si>
  <si>
    <t>District Judge-15th Judicial District Court, ES 5, Div. G-Vermilion (2014)</t>
  </si>
  <si>
    <t>District Judge-16th Judicial District Court, ES 1, Div. G (2014)</t>
  </si>
  <si>
    <t>District Judge-16th Judicial District Court, ES 1, Div. H (2014)</t>
  </si>
  <si>
    <t>District Judge-16th Judicial District Court, ES 2, Div. A (2014)</t>
  </si>
  <si>
    <t>District Judge-17th Judicial District Court, Division B-Lafourche (2014)</t>
  </si>
  <si>
    <t>District Judge-19th Judicial District Court, ES 1, Div. J-East Baton Rouge (2014)</t>
  </si>
  <si>
    <t>District Judge-19th Judicial District Court, ES 1, Div. K-East Baton Rouge (2014)</t>
  </si>
  <si>
    <t>District Judge-19th Judicial District Court, ES 2, Div. A-East Baton Rouge (2014)</t>
  </si>
  <si>
    <t>District Judge-19th Judicial District Court, ES 2, Div. G-East Baton Rouge (2014)</t>
  </si>
  <si>
    <t>District Judge-19th Judicial District Court, ES 2, Div. L-East Baton Rouge (2014)</t>
  </si>
  <si>
    <t>District Judge-19th Judicial District Court, ES 2, Div. M-East Baton Rouge (2014)</t>
  </si>
  <si>
    <t>District Judge-19th Judicial District Court, ES 3, Div. I-East Baton Rouge (2014)</t>
  </si>
  <si>
    <t>District Judge-1st Judicial District Court, ES 2, Div. C-Caddo (2014)</t>
  </si>
  <si>
    <t>District Judge-1st Judicial District Court, ES 3, Div. K-Caddo (2014)</t>
  </si>
  <si>
    <t>District Judge-20th Judicial District Court, Division A (2014)</t>
  </si>
  <si>
    <t>District Judge-21st Judicial District Court, Division A (2014)</t>
  </si>
  <si>
    <t>District Judge-21st Judicial District Court, Division J (2014)</t>
  </si>
  <si>
    <t>District Judge-22nd Judicial District Court, Division L (2014)</t>
  </si>
  <si>
    <t>District Judge-23rd Judicial District Court, ES 2, Div. A (2014)</t>
  </si>
  <si>
    <t>District Judge-23rd Judicial District Court, ES 2, Div. C (2014)</t>
  </si>
  <si>
    <t>District Judge-24th Judicial District Court, ES 1, Div. O-Jefferson (2014)</t>
  </si>
  <si>
    <t>District Judge-24th Judicial District Court, ES 2, Div. F-Jefferson (2014)</t>
  </si>
  <si>
    <t>District Judge-24th Judicial District Court, ES 3, Div. G-Jefferson (2014)</t>
  </si>
  <si>
    <t>District Judge-27th Judicial District Court, ES 3, Div. D-St. Landry (2014)</t>
  </si>
  <si>
    <t>District Judge-27th Judicial District Court, ES 4, Div. B-St. Landry (2014)</t>
  </si>
  <si>
    <t>District Judge-29th Judicial District Court, Division E-St. Charles (2014)</t>
  </si>
  <si>
    <t>District Judge-2nd Judicial District Court, Div. A (2014)</t>
  </si>
  <si>
    <t>District Judge-30th Judicial District Court, Division B-Vernon (2014)</t>
  </si>
  <si>
    <t>District Judge-33rd Judicial District Court, Division B-Allen (2014)</t>
  </si>
  <si>
    <t>District Judge-34th Judicial District Court, Division A-St. Bernard (2014)</t>
  </si>
  <si>
    <t>District Judge-34th Judicial District Court, Division C-St. Bernard (2014)</t>
  </si>
  <si>
    <t>District Judge-37th Judicial District Court-Caldwell (2014)</t>
  </si>
  <si>
    <t>District Judge-3rd Judicial District Court, Div. B (2014)</t>
  </si>
  <si>
    <t>District Judge-40th Judicial District Court, ES 1, Div. B-St. John The Baptist (2014)</t>
  </si>
  <si>
    <t>District Judge-40th Judicial District Court, ES 1, Div. B-St. John The Baptist (2016)</t>
  </si>
  <si>
    <t>District Judge-42nd Judicial District Court, Division A-De Soto (2014)</t>
  </si>
  <si>
    <t>District Judge-42nd Judicial District Court, Division A-De Soto (2016)</t>
  </si>
  <si>
    <t>District Judge-4th Judicial District Court, ES 1, Div. H-Ouachita (2014)</t>
  </si>
  <si>
    <t>District Judge-4th Judicial District Court, ES 1, Div. J-Ouachita (2014)</t>
  </si>
  <si>
    <t>District Judge-5th Judicial District Court, Div. C (2016)</t>
  </si>
  <si>
    <t>District Judge-7th Judicial District Court, Div. B (2014)</t>
  </si>
  <si>
    <t>District Judge-9th JDC, Subdistrict 2, Div. G-Rapides (2014)</t>
  </si>
  <si>
    <t>District Judge-9th Judicial District Court, ES 1, Div. A-Rapides (2014)</t>
  </si>
  <si>
    <t>Judge, Court of Appeal-2nd Circuit, 2nd Dist., Division C (2016)</t>
  </si>
  <si>
    <t>Judge, Court of Appeal-3rd Circuit, 1st Dist., Division B (2016)</t>
  </si>
  <si>
    <t>Judge, Court of Appeal-3rd Circuit, 2nd Dist., Elec. Sec. 2A (2014)</t>
  </si>
  <si>
    <t>Judge, Court of Appeal-4th Circuit, 1st District, Division D-Orleans (2016)</t>
  </si>
  <si>
    <t>Judge, Family Court-Election Section 3, Division D-East Baton Rouge (2014)</t>
  </si>
  <si>
    <t>Judge-1st Parish Court, Division B-Jefferson (2014)</t>
  </si>
  <si>
    <t>Judge-Civil District Court, Division D-Orleans (2014)</t>
  </si>
  <si>
    <t>Judge-Civil District Court, Division F-Orleans (2014)</t>
  </si>
  <si>
    <t>Judge-Civil District Court, Domestic Section 1-Orleans (2014)</t>
  </si>
  <si>
    <t>Judge-Civil District Court, Domestic Section 2 For Reg. and Unexp. Term-Orleans (2014)</t>
  </si>
  <si>
    <t>Judge-Criminal District Court, Section D-Orleans (2014)</t>
  </si>
  <si>
    <t>Judge-Criminal District Court, Section D-Orleans (2016)</t>
  </si>
  <si>
    <t>Judge-Criminal District Court, Section G-Orleans (2014)</t>
  </si>
  <si>
    <t>Judge-Juvenile Court, Elec. Sect. 1A-East Baton Rouge (2014)</t>
  </si>
  <si>
    <t>Judge-Juvenile Court, Elec. Sect. 1C-Caddo (2016)</t>
  </si>
  <si>
    <t>Judge-Juvenile Court, Elec. Sect. 2B-East Baton Rouge (2014)</t>
  </si>
  <si>
    <t>Judge-Juvenile Court, Section E-Orleans (2014)</t>
  </si>
  <si>
    <t>Justice of the Peace-1st Justice Court-Ascension (2014)</t>
  </si>
  <si>
    <t>Justice of the Peace-1st Justice Court-East Carroll (2014)</t>
  </si>
  <si>
    <t>Justice of the Peace-1st Justice of the Peace Court-Lafourche (2014)</t>
  </si>
  <si>
    <t>Justice of the Peace-1st Justice of the Peace Ward-Assumption (2014)</t>
  </si>
  <si>
    <t>Justice of the Peace-2nd Justice Court-Ascension (2014)</t>
  </si>
  <si>
    <t>Justice of the Peace-2nd Justice Court-Ascension (2016)</t>
  </si>
  <si>
    <t>Justice of the Peace-2nd Justice Court-Jefferson (2014)</t>
  </si>
  <si>
    <t>Justice of the Peace-2nd Justice of the Peace Court-Lafourche (2014)</t>
  </si>
  <si>
    <t>Justice of the Peace-3rd Justice Court-Ascension (2014)</t>
  </si>
  <si>
    <t>Justice of the Peace-3rd Justice of the Peace Court-Lafourche (2014)</t>
  </si>
  <si>
    <t>Justice of the Peace-7th Justice Court-Jefferson (2014)</t>
  </si>
  <si>
    <t>Justice of the Peace-Justice of the Peace &amp; Constable District 1-Sabine (2014)</t>
  </si>
  <si>
    <t>Justice of the Peace-Justice of the Peace &amp; Constable District 3-Sabine (2014)</t>
  </si>
  <si>
    <t>Justice of the Peace-Justice of the Peace District  1-Beauregard (2014)</t>
  </si>
  <si>
    <t>Justice of the Peace-Justice of the Peace District  1-St. John The Baptist (2014)</t>
  </si>
  <si>
    <t>Justice of the Peace-Justice of the Peace District  3-De Soto (2014)</t>
  </si>
  <si>
    <t>Justice of the Peace-Justice of the Peace District  4-Beauregard (2014)</t>
  </si>
  <si>
    <t>Justice of the Peace-Justice of the Peace District  4-De Soto (2014)</t>
  </si>
  <si>
    <t>Justice of the Peace-Justice of the Peace District  4-De Soto (2016)</t>
  </si>
  <si>
    <t>Justice of the Peace-Justice of the Peace District  4-St. Landry (2014)</t>
  </si>
  <si>
    <t>Justice of the Peace-Justice of the Peace District  5-De Soto (2014)</t>
  </si>
  <si>
    <t>Justice of the Peace-Justice of the Peace District  5-St. John The Baptist (2014)</t>
  </si>
  <si>
    <t>Justice of the Peace-Justice of the Peace District  6-De Soto (2014)</t>
  </si>
  <si>
    <t>Justice of the Peace-Justice of the Peace District  9-St. Landry (2014)</t>
  </si>
  <si>
    <t>Justice of the Peace-Justice of the Peace District  A-Grant (2014)</t>
  </si>
  <si>
    <t>Justice of the Peace-Justice of the Peace District  B-Grant (2014)</t>
  </si>
  <si>
    <t>Justice of the Peace-Justice of the Peace District 1-Concordia (2014)</t>
  </si>
  <si>
    <t>Justice of the Peace-Justice of the Peace District 1-Concordia (2016)</t>
  </si>
  <si>
    <t>Justice of the Peace-Justice of the Peace District 1-St. Charles (2014)</t>
  </si>
  <si>
    <t>Justice of the Peace-Justice of the Peace District 1-St. James (2014)</t>
  </si>
  <si>
    <t>Justice of the Peace-Justice of the Peace District 2-Bienville (2014)</t>
  </si>
  <si>
    <t>Justice of the Peace-Justice of the Peace District 2-St. Charles (2014)</t>
  </si>
  <si>
    <t>Justice of the Peace-Justice of the Peace District 3-St. James (2014)</t>
  </si>
  <si>
    <t>Justice of the Peace-Justice of the Peace District 4-Concordia (2014)</t>
  </si>
  <si>
    <t>Justice of the Peace-Justice of the Peace District 4-Lasalle (2014)</t>
  </si>
  <si>
    <t>Justice of the Peace-Justice of the Peace District 4-St. Charles (2014)</t>
  </si>
  <si>
    <t>Justice of the Peace-Justice of the Peace District 5-St. Charles (2014)</t>
  </si>
  <si>
    <t>Justice of the Peace-Justice of the Peace District 7-St. Charles (2014)</t>
  </si>
  <si>
    <t>Justice of the Peace-Justice of the Peace District 7-St. James (2014)</t>
  </si>
  <si>
    <t>Justice of the Peace-Justice of the Peace District A-Red River (2014)</t>
  </si>
  <si>
    <t>Justice of the Peace-Justice of the Peace Ward  1-Iberia (2014)</t>
  </si>
  <si>
    <t>Justice of the Peace-Justice of the Peace Ward  1-Livingston (2014)</t>
  </si>
  <si>
    <t>Justice of the Peace-Justice of the Peace Ward  2-St. Mary (2014)</t>
  </si>
  <si>
    <t>Justice of the Peace-Justice of the Peace Ward  3, District  3-East Baton Rouge (2014)</t>
  </si>
  <si>
    <t>Justice of the Peace-Justice of the Peace Ward  3-Acadia (2014)</t>
  </si>
  <si>
    <t>Justice of the Peace-Justice of the Peace Ward  5-Livingston (2014)</t>
  </si>
  <si>
    <t>Justice of the Peace-Justice of the Peace Ward  5-Plaquemines (2014)</t>
  </si>
  <si>
    <t>Justice of the Peace-Justice of the Peace Ward  5-St. Martin (2014)</t>
  </si>
  <si>
    <t>Justice of the Peace-Justice of the Peace Ward  5-St. Mary (2014)</t>
  </si>
  <si>
    <t>Justice of the Peace-Justice of the Peace Ward  6-Livingston (2014)</t>
  </si>
  <si>
    <t>Justice of the Peace-Justice of the Peace Ward  6-Plaquemines (2014)</t>
  </si>
  <si>
    <t>Justice of the Peace-Justice of the Peace Ward  6-Rapides (2014)</t>
  </si>
  <si>
    <t>Justice of the Peace-Justice of the Peace Ward  6-Terrebonne (2014)</t>
  </si>
  <si>
    <t>Justice of the Peace-Justice of the Peace Ward  7-Calcasieu (2014)</t>
  </si>
  <si>
    <t>Justice of the Peace-Justice of the Peace Ward  7-Livingston (2014)</t>
  </si>
  <si>
    <t>Justice of the Peace-Justice of the Peace Ward  7-St. Mary (2014)</t>
  </si>
  <si>
    <t>Justice of the Peace-Justice of the Peace Ward  7-Winn (2014)</t>
  </si>
  <si>
    <t>Justice of the Peace-Justice of the Peace Ward  8-Avoyelles (2014)</t>
  </si>
  <si>
    <t>Justice of the Peace-Justice of the Peace Ward  8-St. Mary (2014)</t>
  </si>
  <si>
    <t>Justice of the Peace-Justice of the Peace Ward  8-Terrebonne (2014)</t>
  </si>
  <si>
    <t>Justice of the Peace-Justice of the Peace Ward  9-Plaquemines (2014)</t>
  </si>
  <si>
    <t>Justice of the Peace-Justice of the Peace Ward  9-Terrebonne (2014)</t>
  </si>
  <si>
    <t>Justice of the Peace-Justice of the Peace Ward 10-St. Mary (2014)</t>
  </si>
  <si>
    <t>Justice of the Peace-Justice of the Peace Ward 11-Rapides (2014)</t>
  </si>
  <si>
    <t>Justice of the Peace-Justice of the Peace Ward 11-Winn (2014)</t>
  </si>
  <si>
    <t>Justice of the Peace-Justice of the Peace Ward 1-Ouachita (2014)</t>
  </si>
  <si>
    <t>Justice of the Peace-Justice of the Peace Ward 1-Tangipahoa (2014)</t>
  </si>
  <si>
    <t>Justice of the Peace-Justice of the Peace Ward 1-Tensas (2016)</t>
  </si>
  <si>
    <t>Justice of the Peace-Justice of the Peace Ward 2-Iberville (2014)</t>
  </si>
  <si>
    <t>Justice of the Peace-Justice of the Peace Ward 2-Tangipahoa (2014)</t>
  </si>
  <si>
    <t>Justice of the Peace-Justice of the Peace Ward 2-West Baton Rouge (2014)</t>
  </si>
  <si>
    <t>Justice of the Peace-Justice of the Peace Ward 3, Mooringsport Dist.-Caddo (2014)</t>
  </si>
  <si>
    <t>Justice of the Peace-Justice of the Peace Ward 3-Cameron (2014)</t>
  </si>
  <si>
    <t>Justice of the Peace-Justice of the Peace Ward 3-Richland (2014)</t>
  </si>
  <si>
    <t>Justice of the Peace-Justice of the Peace Ward 4, 2nd Just. Court-Rapides (2014)</t>
  </si>
  <si>
    <t>Justice of the Peace-Justice of the Peace Ward 4-Natchitoches (2014)</t>
  </si>
  <si>
    <t>Justice of the Peace-Justice of the Peace Ward 5-Caddo (2014)</t>
  </si>
  <si>
    <t>Justice of the Peace-Justice of the Peace Ward 5-Tangipahoa (2014)</t>
  </si>
  <si>
    <t>Justice of the Peace-Justice of the Peace Ward 6-Iberville (2014)</t>
  </si>
  <si>
    <t>Justice of the Peace-Justice of the Peace Ward 6-Ouachita (2014)</t>
  </si>
  <si>
    <t>Justice of the Peace-Justice of the Peace Ward 6-Tangipahoa (2014)</t>
  </si>
  <si>
    <t>Justice of the Peace-Justice of the Peace Ward 7, 2nd Just. Court-Rapides (2014)</t>
  </si>
  <si>
    <t>Justice of the Peace-Justice of the Peace Ward 8-Caddo (2014)</t>
  </si>
  <si>
    <t>Justice of the Peace-Justice of the Peace Ward 8-Vernon (2014)</t>
  </si>
  <si>
    <t>Justice of the Peace-Justice of the Peace Ward 9-Washington (2014)</t>
  </si>
  <si>
    <t>Justice of the Peace-Justice of the Peace Ward A-St. Bernard (2014)</t>
  </si>
  <si>
    <t>Justice of the Peace-Justice of the Peace Ward B-St. Bernard (2014)</t>
  </si>
  <si>
    <t>Justice of the Peace-Justice of the Peace Ward I-St. Bernard (2014)</t>
  </si>
  <si>
    <t>Justice of the Peace-Justice of the Peace Ward J-St. Bernard (2014)</t>
  </si>
  <si>
    <t>Justice(s) of the Peace-Justice of the Peace District  3 (2 to be elected)-Bossier (2014)</t>
  </si>
  <si>
    <t>Justice(s) of the Peace-Justice of the Peace District  6 (2 to be elected)-Bossier (2014)</t>
  </si>
  <si>
    <t>Justice(s) of the Peace-Justice of the Peace District 1 (2 to be elected)-Webster (2014)</t>
  </si>
  <si>
    <t>Justice(s) of the Peace-Justice of the Peace Ward  1 (2 to be elected)-St. Tammany (2014)</t>
  </si>
  <si>
    <t>Justice(s) of the Peace-Justice of the Peace Ward  3-St. Tammany (2014)</t>
  </si>
  <si>
    <t>Justice(s) of the Peace-Justice of the Peace Ward  6-St. Tammany (2014)</t>
  </si>
  <si>
    <t>Justice(s) of the Peace-Justice of the Peace Ward 10 (2 to be elected)-St. Tammany (2014)</t>
  </si>
  <si>
    <t>Justice(s) of the Peace-Justice of the Peace Ward 4-Vermilion (2014)</t>
  </si>
  <si>
    <t>Justice(s) of the Peace-Justice of the Peace Ward 5-Evangeline (2014)</t>
  </si>
  <si>
    <t>Justice(s) of the Peace-Justice of the Peace Ward 5-Lafayette (2014)</t>
  </si>
  <si>
    <t>Marshal-Town of Farmerville-Union (2016)</t>
  </si>
  <si>
    <t>Marshal-Town of Homer-Claiborne (2014)</t>
  </si>
  <si>
    <t>Marshal-Town of Plain Dealing-Bossier (2014)</t>
  </si>
  <si>
    <t>Marshal-Town of Plain Dealing-Bossier (2016)</t>
  </si>
  <si>
    <t>Mayor-City of Alexandria-Rapides (2014)</t>
  </si>
  <si>
    <t>Mayor-City of Bogalusa-Washington (2014)</t>
  </si>
  <si>
    <t>Mayor-City of Breaux Bridge-St. Martin (2014)</t>
  </si>
  <si>
    <t>Mayor-City of Crowley-Acadia (2014)</t>
  </si>
  <si>
    <t>Mayor-City of Denham Springs-Livingston (2014)</t>
  </si>
  <si>
    <t>Mayor-City of DeQuincy-Calcasieu (2014)</t>
  </si>
  <si>
    <t>Mayor-City of Donaldsonville-Ascension (2016)</t>
  </si>
  <si>
    <t>Mayor-City of Gonzales-Ascension (2016)</t>
  </si>
  <si>
    <t>Mayor-City of Grambling-Lincoln (2014)</t>
  </si>
  <si>
    <t>Mayor-City of Hammond-Tangipahoa (2014)</t>
  </si>
  <si>
    <t>Mayor-City of Harahan-Jefferson (2014)</t>
  </si>
  <si>
    <t>Mayor-City of Kenner-Jefferson (2016)</t>
  </si>
  <si>
    <t>Mayor-City of Minden-Webster (2014)</t>
  </si>
  <si>
    <t>Mayor-City of New Iberia-Iberia (2016)</t>
  </si>
  <si>
    <t>Mayor-City of New Roads-Pointe Coupee (2014)</t>
  </si>
  <si>
    <t>Mayor-City of Opelousas-St. Landry (2014)</t>
  </si>
  <si>
    <t>Mayor-City of Patterson-St. Mary (2014)</t>
  </si>
  <si>
    <t>Mayor-City of Plaquemine-Iberville (2016)</t>
  </si>
  <si>
    <t>Mayor-City of Port Allen-West Baton Rouge (2016)</t>
  </si>
  <si>
    <t>Mayor-City of Rayne-Acadia (2014)</t>
  </si>
  <si>
    <t>Mayor-City of Ruston-Lincoln (2014)</t>
  </si>
  <si>
    <t>Mayor-City of Shreveport (2014)</t>
  </si>
  <si>
    <t>Mayor-City of Ville Platte-Evangeline (2014)</t>
  </si>
  <si>
    <t>Mayor-City of Westlake-Calcasieu (2014)</t>
  </si>
  <si>
    <t>Mayor-City of Zachary-East Baton Rouge (2014)</t>
  </si>
  <si>
    <t>Mayor-President-Metro Council, City of Baton Rouge-East Baton Rouge (2016)</t>
  </si>
  <si>
    <t>Mayor-Town of Addis-West Baton Rouge (2016)</t>
  </si>
  <si>
    <t>Mayor-Town of Albany-Livingston (2014)</t>
  </si>
  <si>
    <t>Mayor-Town of Amite City-Tangipahoa (2016)</t>
  </si>
  <si>
    <t>Mayor-Town of Arcadia-Bienville (2014)</t>
  </si>
  <si>
    <t>Mayor-Town of Arnaudville (2014)</t>
  </si>
  <si>
    <t>Mayor-Town of Baldwin-St. Mary (2014)</t>
  </si>
  <si>
    <t>Mayor-Town of Ball-Rapides (2014)</t>
  </si>
  <si>
    <t>Mayor-Town of Basile (2014)</t>
  </si>
  <si>
    <t>Mayor-Town of Benton-Bossier (2016)</t>
  </si>
  <si>
    <t>Mayor-Town of Berwick-St. Mary (2014)</t>
  </si>
  <si>
    <t>Mayor-Town of Blanchard-Caddo (2014)</t>
  </si>
  <si>
    <t>Mayor-Town of Blanchard-Caddo (2016)</t>
  </si>
  <si>
    <t>Mayor-Town of Boyce-Rapides (2014)</t>
  </si>
  <si>
    <t>Mayor-Town of Campti-Natchitoches (2014)</t>
  </si>
  <si>
    <t>Mayor-Town of Church Point-Acadia (2014)</t>
  </si>
  <si>
    <t>Mayor-Town of Clarks-Caldwell (2014)</t>
  </si>
  <si>
    <t>Mayor-Town of Clinton-East Feliciana (2016)</t>
  </si>
  <si>
    <t>Mayor-Town of Cotton Valley-Webster (2016)</t>
  </si>
  <si>
    <t>Mayor-Town of Cottonport-Avoyelles (2016)</t>
  </si>
  <si>
    <t>Mayor-Town of Coushatta-Red River (2016)</t>
  </si>
  <si>
    <t>Mayor-Town of Cullen-Webster (2016)</t>
  </si>
  <si>
    <t>Mayor-Town of Delcambre (2016)</t>
  </si>
  <si>
    <t>Mayor-Town of Delhi-Richland (2014)</t>
  </si>
  <si>
    <t>Mayor-Town of Dubach-Lincoln (2014)</t>
  </si>
  <si>
    <t>Mayor-Town of Duson (2014)</t>
  </si>
  <si>
    <t>Mayor-Town of Elizabeth-Allen (2014)</t>
  </si>
  <si>
    <t>Mayor-Town of Elton-Jefferson Davis (2014)</t>
  </si>
  <si>
    <t>Mayor-Town of Erath-Vermilion (2014)</t>
  </si>
  <si>
    <t>Mayor-Town of Fordoche-Pointe Coupee (2014)</t>
  </si>
  <si>
    <t>Mayor-Town of Franklinton-Washington (2016)</t>
  </si>
  <si>
    <t>Mayor-Town of Glenmora-Rapides (2014)</t>
  </si>
  <si>
    <t>Mayor-Town of Gramercy-St. James (2014)</t>
  </si>
  <si>
    <t>Mayor-Town of Grand Coteau-St. Landry (2014)</t>
  </si>
  <si>
    <t>Mayor-Town of Gueydan-Vermilion (2014)</t>
  </si>
  <si>
    <t>Mayor-Town of Haynesville-Claiborne (2014)</t>
  </si>
  <si>
    <t>Mayor-Town of Homer-Claiborne (2014)</t>
  </si>
  <si>
    <t>Mayor-Town of Iota-Acadia (2014)</t>
  </si>
  <si>
    <t>Mayor-Town of Jena-Lasalle (2014)</t>
  </si>
  <si>
    <t>Mayor-Town of Jonesboro-Jackson (2014)</t>
  </si>
  <si>
    <t>Mayor-Town of Jonesville-Catahoula (2014)</t>
  </si>
  <si>
    <t>Mayor-Town of Keachi-De Soto (2014)</t>
  </si>
  <si>
    <t>Mayor-Town of Kentwood-Tangipahoa (2014)</t>
  </si>
  <si>
    <t>Mayor-Town of Lake Arthur-Jefferson Davis (2014)</t>
  </si>
  <si>
    <t>Mayor-Town of Lake Providence-East Carroll (2014)</t>
  </si>
  <si>
    <t>Mayor-Town of Leonville-St. Landry (2014)</t>
  </si>
  <si>
    <t>Mayor-Town of Livingston-Livingston (2016)</t>
  </si>
  <si>
    <t>Mayor-Town of Livonia-Pointe Coupee (2016)</t>
  </si>
  <si>
    <t>Mayor-Town of Lockport-Lafourche (2016)</t>
  </si>
  <si>
    <t>Mayor-Town of Logansport-De Soto (2016)</t>
  </si>
  <si>
    <t>Mayor-Town of Mansura-Avoyelles (2014)</t>
  </si>
  <si>
    <t>Mayor-Town of Maringouin-Iberville (2014)</t>
  </si>
  <si>
    <t>Mayor-Town of Melville-St. Landry (2014)</t>
  </si>
  <si>
    <t>Mayor-Town of Newellton-Tensas (2016)</t>
  </si>
  <si>
    <t>Mayor-Town of Oberlin-Allen (2014)</t>
  </si>
  <si>
    <t>Mayor-Town of Pearl River-St. Tammany (2014)</t>
  </si>
  <si>
    <t>Mayor-Town of Plain Dealing-Bossier (2014)</t>
  </si>
  <si>
    <t>Mayor-Town of Plain Dealing-Bossier (2016)</t>
  </si>
  <si>
    <t>Mayor-Town of Roseland-Tangipahoa (2016)</t>
  </si>
  <si>
    <t>Mayor-Town of Rosepine-Vernon (2014)</t>
  </si>
  <si>
    <t>Mayor-Town of Simmesport-Avoyelles (2016)</t>
  </si>
  <si>
    <t>Mayor-Town of St. Francisville-West Feliciana (2016)</t>
  </si>
  <si>
    <t>Mayor-Town of St. Joseph-Tensas (2016)</t>
  </si>
  <si>
    <t>Mayor-Town of Sunset-St. Landry (2014)</t>
  </si>
  <si>
    <t>Mayor-Town of Vivian-Caddo (2014)</t>
  </si>
  <si>
    <t>Mayor-Town of Washington-St. Landry (2014)</t>
  </si>
  <si>
    <t>Mayor-Town of Welsh-Jefferson Davis (2016)</t>
  </si>
  <si>
    <t>Mayor-Town of White Castle-Iberville (2014)</t>
  </si>
  <si>
    <t>Mayor-Town of Wisner-Franklin (2014)</t>
  </si>
  <si>
    <t>Mayor-Town of Woodworth-Rapides (2014)</t>
  </si>
  <si>
    <t>Mayor-Village of Baskin-Franklin (2014)</t>
  </si>
  <si>
    <t>Mayor-Village of Bonita-Morehouse (2014)</t>
  </si>
  <si>
    <t>Mayor-Village of Collinston-Morehouse (2014)</t>
  </si>
  <si>
    <t>Mayor-Village of Dixie Inn-Webster (2016)</t>
  </si>
  <si>
    <t>Mayor-Village of Dodson-Winn (2016)</t>
  </si>
  <si>
    <t>Mayor-Village of Edgefield-Red River (2016)</t>
  </si>
  <si>
    <t>Mayor-Village of Epps-West Carroll (2014)</t>
  </si>
  <si>
    <t>Mayor-Village of Estherwood-Acadia (2014)</t>
  </si>
  <si>
    <t>Mayor-Village of Fenton-Jefferson Davis (2016)</t>
  </si>
  <si>
    <t>Mayor-Village of Folsom-St. Tammany (2014)</t>
  </si>
  <si>
    <t>Mayor-Village of Forest Hill-Rapides (2014)</t>
  </si>
  <si>
    <t>Mayor-Village of French Settlement-Livingston (2016)</t>
  </si>
  <si>
    <t>Mayor-Village of Harrisonburg-Catahoula (2014)</t>
  </si>
  <si>
    <t>Mayor-Village of Junction City (2014)</t>
  </si>
  <si>
    <t>Mayor-Village of Junction City (2016)</t>
  </si>
  <si>
    <t>Mayor-Village of Loreauville-Iberia (2016)</t>
  </si>
  <si>
    <t>Mayor-Village of Mer Rouge-Morehouse (2014)</t>
  </si>
  <si>
    <t>Mayor-Village of Morse-Acadia (2014)</t>
  </si>
  <si>
    <t>Mayor-Village of North Hodge-Jackson (2014)</t>
  </si>
  <si>
    <t>Mayor-Village of Parks-St. Martin (2014)</t>
  </si>
  <si>
    <t>Mayor-Village of Pine Prairie-Evangeline (2016)</t>
  </si>
  <si>
    <t>Mayor-Village of Pleasant Hill-Sabine (2016)</t>
  </si>
  <si>
    <t>Mayor-Village of Powhatan-Natchitoches (2016)</t>
  </si>
  <si>
    <t>Mayor-Village of Richmond-Madison (2016)</t>
  </si>
  <si>
    <t>Mayor-Village of Robeline-Natchitoches (2014)</t>
  </si>
  <si>
    <t>Mayor-Village of Rodessa-Caddo (2016)</t>
  </si>
  <si>
    <t>Mayor-Village of Rosedale-Iberville (2016)</t>
  </si>
  <si>
    <t>Mayor-Village of Sicily Island-Catahoula (2014)</t>
  </si>
  <si>
    <t>Mayor-Village of Simsboro-Lincoln (2014)</t>
  </si>
  <si>
    <t>Mayor-Village of Tangipahoa-Tangipahoa (2016)</t>
  </si>
  <si>
    <t>Mayor-Village of Tickfaw-Tangipahoa (2014)</t>
  </si>
  <si>
    <t>Mayor-Village of Turkey Creek- RACE MOVED TO 2/21/15-Evangeline (2014)</t>
  </si>
  <si>
    <t>Mayor-Village of Waterproof-Tensas (2014)</t>
  </si>
  <si>
    <t>Member of Parish Council-District 1-Plaquemines (2014)</t>
  </si>
  <si>
    <t>Member of Parish Council-District 2-Plaquemines (2014)</t>
  </si>
  <si>
    <t>Member of Parish Council-District 4-Plaquemines (2014)</t>
  </si>
  <si>
    <t>Member of Parish Council-District 5-Plaquemines (2014)</t>
  </si>
  <si>
    <t>Member of Parish Council-District 6-Plaquemines (2014)</t>
  </si>
  <si>
    <t>Member of Parish Council-District 7-Plaquemines (2014)</t>
  </si>
  <si>
    <t>Member of Parish Council-District 8-Plaquemines (2014)</t>
  </si>
  <si>
    <t>Member of Parish Council-District 9-Plaquemines (2014)</t>
  </si>
  <si>
    <t>Member of School Board-At Large-Iberville (2014)</t>
  </si>
  <si>
    <t>Member of School Board-District  1,  City of Baker-East Baton Rouge (2014)</t>
  </si>
  <si>
    <t>Member of School Board-District  1-Acadia (2014)</t>
  </si>
  <si>
    <t>Member of School Board-District  1-Allen (2014)</t>
  </si>
  <si>
    <t>Member of School Board-District  1-Ascension (2014)</t>
  </si>
  <si>
    <t>Member of School Board-District  1-Beauregard (2014)</t>
  </si>
  <si>
    <t>Member of School Board-District  1-Calcasieu (2014)</t>
  </si>
  <si>
    <t>Member of School Board-District  1-De Soto (2014)</t>
  </si>
  <si>
    <t>Member of School Board-District  1-East Baton Rouge (2014)</t>
  </si>
  <si>
    <t>Member of School Board-District  1-East Carroll (2014)</t>
  </si>
  <si>
    <t>Member of School Board-District  1-Grant (2014)</t>
  </si>
  <si>
    <t>Member of School Board-District  1-Lincoln (2014)</t>
  </si>
  <si>
    <t>Member of School Board-District  1-Natchitoches (2014)</t>
  </si>
  <si>
    <t>Member of School Board-District  1-St. Bernard (2014)</t>
  </si>
  <si>
    <t>Member of School Board-District  1-St. Landry (2014)</t>
  </si>
  <si>
    <t>Member of School Board-District  1-Washington (2014)</t>
  </si>
  <si>
    <t>Member of School Board-District  2,  City of Baker-East Baton Rouge (2014)</t>
  </si>
  <si>
    <t>Member of School Board-District  2, Zachary Community-East Baton Rouge (2014)</t>
  </si>
  <si>
    <t>Member of School Board-District  2-Allen (2014)</t>
  </si>
  <si>
    <t>Member of School Board-District  2-Bienville (2014)</t>
  </si>
  <si>
    <t>Member of School Board-District  2-Caddo (2014)</t>
  </si>
  <si>
    <t>Member of School Board-District  2-Calcasieu (2014)</t>
  </si>
  <si>
    <t>Member of School Board-District  2-East Baton Rouge (2014)</t>
  </si>
  <si>
    <t>Member of School Board-District  2-East Carroll (2014)</t>
  </si>
  <si>
    <t>Member of School Board-District  2-Grant (2014)</t>
  </si>
  <si>
    <t>Member of School Board-District  2-Jackson (2014)</t>
  </si>
  <si>
    <t>Member of School Board-District  2-Lincoln (2014)</t>
  </si>
  <si>
    <t>Member of School Board-District  2-Madison (2014)</t>
  </si>
  <si>
    <t>Member of School Board-District  2-Natchitoches (2014)</t>
  </si>
  <si>
    <t>Member of School Board-District  2-Plaquemines (2014)</t>
  </si>
  <si>
    <t>Member of School Board-District  2-St. Martin (2014)</t>
  </si>
  <si>
    <t>Member of School Board-District  3,  City of Baker-East Baton Rouge (2014)</t>
  </si>
  <si>
    <t>Member of School Board-District  3, Zachary Community-East Baton Rouge (2014)</t>
  </si>
  <si>
    <t>Member of School Board-District  3A-Beauregard (2014)</t>
  </si>
  <si>
    <t>Member of School Board-District  3-Acadia (2014)</t>
  </si>
  <si>
    <t>Member of School Board-District  3-Allen (2014)</t>
  </si>
  <si>
    <t>Member of School Board-District  3-Ascension (2014)</t>
  </si>
  <si>
    <t>Member of School Board-District  3-Avoyelles (2014)</t>
  </si>
  <si>
    <t>Member of School Board-District  3-Bossier (2014)</t>
  </si>
  <si>
    <t>Member of School Board-District  3-Caddo (2014)</t>
  </si>
  <si>
    <t>Member of School Board-District  3-Calcasieu (2014)</t>
  </si>
  <si>
    <t>Member of School Board-District  3C-Beauregard (2014)</t>
  </si>
  <si>
    <t>Member of School Board-District  3D-Beauregard (2014)</t>
  </si>
  <si>
    <t>Member of School Board-District  3-De Soto (2014)</t>
  </si>
  <si>
    <t>Member of School Board-District  3-East Carroll (2014)</t>
  </si>
  <si>
    <t>Member of School Board-District  3-Lafourche (2014)</t>
  </si>
  <si>
    <t>Member of School Board-District  3-Lincoln (2014)</t>
  </si>
  <si>
    <t>Member of School Board-District  3-Madison (2014)</t>
  </si>
  <si>
    <t>Member of School Board-District  3-Morehouse (2014)</t>
  </si>
  <si>
    <t>Member of School Board-District  3-Natchitoches (2014)</t>
  </si>
  <si>
    <t>Member of School Board-District  3-Plaquemines (2014)</t>
  </si>
  <si>
    <t>Member of School Board-District  4,  Central Community-East Baton Rouge (2014)</t>
  </si>
  <si>
    <t>Member of School Board-District  4, City of Baker-East Baton Rouge (2014)</t>
  </si>
  <si>
    <t>Member of School Board-District  4, Seat A-Ascension (2014)</t>
  </si>
  <si>
    <t>Member of School Board-District  4, Seat B-Ascension (2014)</t>
  </si>
  <si>
    <t>Member of School Board-District  4, Zachary Community-East Baton Rouge (2014)</t>
  </si>
  <si>
    <t>Member of School Board-District  4A-Beauregard (2014)</t>
  </si>
  <si>
    <t>Member of School Board-District  4-Allen (2014)</t>
  </si>
  <si>
    <t>Member of School Board-District  4B-Beauregard (2014)</t>
  </si>
  <si>
    <t>Member of School Board-District  4-Bossier (2014)</t>
  </si>
  <si>
    <t>Member of School Board-District  4-Caddo (2014)</t>
  </si>
  <si>
    <t>Member of School Board-District  4-Catahoula (2014)</t>
  </si>
  <si>
    <t>Member of School Board-District  4-East Baton Rouge (2014)</t>
  </si>
  <si>
    <t>Member of School Board-District  4-East Carroll (2014)</t>
  </si>
  <si>
    <t>Member of School Board-District  4-Madison (2014)</t>
  </si>
  <si>
    <t>Member of School Board-District  4-Webster (2014)</t>
  </si>
  <si>
    <t>Member of School Board-District  5, City of Baker-East Baton Rouge (2014)</t>
  </si>
  <si>
    <t>Member of School Board-District  5-Acadia (2014)</t>
  </si>
  <si>
    <t>Member of School Board-District  5-Calcasieu (2014)</t>
  </si>
  <si>
    <t>Member of School Board-District  5-De Soto (2014)</t>
  </si>
  <si>
    <t>Member of School Board-District  5-East Baton Rouge (2014)</t>
  </si>
  <si>
    <t>Member of School Board-District  5-East Carroll (2014)</t>
  </si>
  <si>
    <t>Member of School Board-District  5-Grant (2014)</t>
  </si>
  <si>
    <t>Member of School Board-District  5-Jackson (2014)</t>
  </si>
  <si>
    <t>Member of School Board-District  5-Madison (2014)</t>
  </si>
  <si>
    <t>Member of School Board-District  5-Morehouse (2014)</t>
  </si>
  <si>
    <t>Member of School Board-District  5-Natchitoches (2014)</t>
  </si>
  <si>
    <t>Member of School Board-District  5-Plaquemines (2014)</t>
  </si>
  <si>
    <t>Member of School Board-District  5-St. Landry (2014)</t>
  </si>
  <si>
    <t>Member of School Board-District  5-Washington (2014)</t>
  </si>
  <si>
    <t>Member of School Board-District  5-Webster (2014)</t>
  </si>
  <si>
    <t>Member of School Board-District  6,  Central Community-East Baton Rouge (2014)</t>
  </si>
  <si>
    <t>Member of School Board-District  6, Seat A-Ascension (2014)</t>
  </si>
  <si>
    <t>Member of School Board-District  6, Zachary Community-East Baton Rouge (2014)</t>
  </si>
  <si>
    <t>Member of School Board-District  6-Acadia (2014)</t>
  </si>
  <si>
    <t>Member of School Board-District  6-Avoyelles (2014)</t>
  </si>
  <si>
    <t>Member of School Board-District  6-Bienville (2014)</t>
  </si>
  <si>
    <t>Member of School Board-District  6-Calcasieu (2014)</t>
  </si>
  <si>
    <t>Member of School Board-District  6-Evangeline (2014)</t>
  </si>
  <si>
    <t>Member of School Board-District  6-Iberia (2016)</t>
  </si>
  <si>
    <t>Member of School Board-District  6-Jackson (2014)</t>
  </si>
  <si>
    <t>Member of School Board-District  6-Lafourche (2014)</t>
  </si>
  <si>
    <t>Member of School Board-District  6-Lasalle (2014)</t>
  </si>
  <si>
    <t>Member of School Board-District  6-Madison (2014)</t>
  </si>
  <si>
    <t>Member of School Board-District  6-Morehouse (2014)</t>
  </si>
  <si>
    <t>Member of School Board-District  6-Natchitoches (2014)</t>
  </si>
  <si>
    <t>Member of School Board-District  6-Webster (2014)</t>
  </si>
  <si>
    <t>Member of School Board-District  7, Central Community-East Baton Rouge (2014)</t>
  </si>
  <si>
    <t>Member of School Board-District  7-Allen (2014)</t>
  </si>
  <si>
    <t>Member of School Board-District  7-Bienville (2014)</t>
  </si>
  <si>
    <t>Member of School Board-District  7-Caddo (2014)</t>
  </si>
  <si>
    <t>Member of School Board-District  7-Calcasieu (2014)</t>
  </si>
  <si>
    <t>Member of School Board-District  7-De Soto (2014)</t>
  </si>
  <si>
    <t>Member of School Board-District  7-East Baton Rouge (2014)</t>
  </si>
  <si>
    <t>Member of School Board-District  7-Evangeline (2014)</t>
  </si>
  <si>
    <t>Member of School Board-District  7-Lafourche (2014)</t>
  </si>
  <si>
    <t>Member of School Board-District  7-Lasalle (2014)</t>
  </si>
  <si>
    <t>Member of School Board-District  7-Madison (2014)</t>
  </si>
  <si>
    <t>Member of School Board-District  7-Morehouse (2014)</t>
  </si>
  <si>
    <t>Member of School Board-District  7-Natchitoches (2014)</t>
  </si>
  <si>
    <t>Member of School Board-District  8, Zachary Community-East Baton Rouge (2014)</t>
  </si>
  <si>
    <t>Member of School Board-District  8-Caddo (2014)</t>
  </si>
  <si>
    <t>Member of School Board-District  8-Calcasieu (2014)</t>
  </si>
  <si>
    <t>Member of School Board-District  8-East Baton Rouge (2014)</t>
  </si>
  <si>
    <t>Member of School Board-District  8-Evangeline (2014)</t>
  </si>
  <si>
    <t>Member of School Board-District  8-Grant (2014)</t>
  </si>
  <si>
    <t>Member of School Board-District  8-Lasalle (2014)</t>
  </si>
  <si>
    <t>Member of School Board-District  8-Madison (2014)</t>
  </si>
  <si>
    <t>Member of School Board-District  8-Natchitoches (2014)</t>
  </si>
  <si>
    <t>Member of School Board-District  8-Washington (2014)</t>
  </si>
  <si>
    <t>Member of School Board-District  9-Bossier (2014)</t>
  </si>
  <si>
    <t>Member of School Board-District  9-Calcasieu (2014)</t>
  </si>
  <si>
    <t>Member of School Board-District  9-De Soto (2014)</t>
  </si>
  <si>
    <t>Member of School Board-District  9-Iberia (2014)</t>
  </si>
  <si>
    <t>Member of School Board-District  9-Jefferson Davis (2014)</t>
  </si>
  <si>
    <t>Member of School Board-District  9-Plaquemines (2014)</t>
  </si>
  <si>
    <t>Member of School Board-District  9-St. Bernard (2014)</t>
  </si>
  <si>
    <t>Member of School Board-District  9-St. John The Baptist (2014)</t>
  </si>
  <si>
    <t>Member of School Board-District  9-St. Landry (2014)</t>
  </si>
  <si>
    <t>Member of School Board-District  9-St. Mary (2014)</t>
  </si>
  <si>
    <t>Member of School Board-District  9-St. Tammany (2014)</t>
  </si>
  <si>
    <t>Member of School Board-District  A-Ouachita (2014)</t>
  </si>
  <si>
    <t>Member of School Board-District  C-Ouachita (2014)</t>
  </si>
  <si>
    <t>Member of School Board-District  E-Ouachita (2014)</t>
  </si>
  <si>
    <t>Member of School Board-District  G-Ouachita (2014)</t>
  </si>
  <si>
    <t>Member of School Board-District 10-Calcasieu (2014)</t>
  </si>
  <si>
    <t>Member of School Board-District 10-Claiborne (2014)</t>
  </si>
  <si>
    <t>Member of School Board-District 10-De Soto (2014)</t>
  </si>
  <si>
    <t>Member of School Board-District 10-Natchitoches (2014)</t>
  </si>
  <si>
    <t>Member of School Board-District 10-St. Bernard (2016)</t>
  </si>
  <si>
    <t>Member of School Board-District 10-St. John The Baptist (2014)</t>
  </si>
  <si>
    <t>Member of School Board-District 10-St. Landry (2014)</t>
  </si>
  <si>
    <t>Member of School Board-District 11-Caddo (2014)</t>
  </si>
  <si>
    <t>Member of School Board-District 11-De Soto (2014)</t>
  </si>
  <si>
    <t>Member of School Board-District 11-Jefferson Davis (2014)</t>
  </si>
  <si>
    <t>Member of School Board-District 11-Natchitoches (2014)</t>
  </si>
  <si>
    <t>Member of School Board-District 12-Caddo (2014)</t>
  </si>
  <si>
    <t>Member of School Board-District 12-St. Landry (2014)</t>
  </si>
  <si>
    <t>Member of School Board-District 13-Calcasieu (2014)</t>
  </si>
  <si>
    <t>Member of School Board-District 13-St. Landry (2014)</t>
  </si>
  <si>
    <t>Member of School Board-District 15-Calcasieu (2014)</t>
  </si>
  <si>
    <t>Member of School Board-District 15-Lafourche (2014)</t>
  </si>
  <si>
    <t>Member of School Board-District 1-East Feliciana (2014)</t>
  </si>
  <si>
    <t>Member of School Board-District 1-East Feliciana (2016)</t>
  </si>
  <si>
    <t>Member of School Board-District 1-Lafayette (2014)</t>
  </si>
  <si>
    <t>Member of School Board-District 1-Sabine (2014)</t>
  </si>
  <si>
    <t>Member of School Board-District 1-St. Charles (2014)</t>
  </si>
  <si>
    <t>Member of School Board-District 1-St. James (2014)</t>
  </si>
  <si>
    <t>Member of School Board-District 1-Terrebonne (2014)</t>
  </si>
  <si>
    <t>Member of School Board-District 2, Division 1-East Feliciana (2014)</t>
  </si>
  <si>
    <t>Member of School Board-District 2-Jefferson (2014)</t>
  </si>
  <si>
    <t>Member of School Board-District 2-Lafayette (2014)</t>
  </si>
  <si>
    <t>Member of School Board-District 2-Richland (2014)</t>
  </si>
  <si>
    <t>Member of School Board-District 2-St. Helena (2014)</t>
  </si>
  <si>
    <t>Member of School Board-District 2-St. James (2014)</t>
  </si>
  <si>
    <t>Member of School Board-District 2-Union (2014)</t>
  </si>
  <si>
    <t>Member of School Board-District 3, City of Monroe-Ouachita (2014)</t>
  </si>
  <si>
    <t>Member of School Board-District 3, Division 3-East Feliciana (2014)</t>
  </si>
  <si>
    <t>Member of School Board-District 3, Place A-Concordia (2014)</t>
  </si>
  <si>
    <t>Member of School Board-District 3-Jefferson (2014)</t>
  </si>
  <si>
    <t>Member of School Board-District 3-Lafayette (2014)</t>
  </si>
  <si>
    <t>Member of School Board-District 3-Red River (2014)</t>
  </si>
  <si>
    <t>Member of School Board-District 3-Richland (2014)</t>
  </si>
  <si>
    <t>Member of School Board-District 3-St. James (2014)</t>
  </si>
  <si>
    <t>Member of School Board-District 3-Union (2014)</t>
  </si>
  <si>
    <t>Member of School Board-District 3-Vernon (2014)</t>
  </si>
  <si>
    <t>Member of School Board-District 4, City of Bogalusa-Washington (2014)</t>
  </si>
  <si>
    <t>Member of School Board-District 4, City of Monroe-Ouachita (2014)</t>
  </si>
  <si>
    <t>Member of School Board-District 4, Place A-Concordia (2014)</t>
  </si>
  <si>
    <t>Member of School Board-District 4-Cameron (2014)</t>
  </si>
  <si>
    <t>Member of School Board-District 4-Jefferson (2014)</t>
  </si>
  <si>
    <t>Member of School Board-District 4-Lafayette (2014)</t>
  </si>
  <si>
    <t>Member of School Board-District 4-Orleans (2016)</t>
  </si>
  <si>
    <t>Member of School Board-District 4-Richland (2014)</t>
  </si>
  <si>
    <t>Member of School Board-District 4-St. Helena (2014)</t>
  </si>
  <si>
    <t>Member of School Board-District 4-St. James (2014)</t>
  </si>
  <si>
    <t>Member of School Board-District 4-West Carroll (2014)</t>
  </si>
  <si>
    <t>Member of School Board-District 5, City of Monroe-Ouachita (2014)</t>
  </si>
  <si>
    <t>Member of School Board-District 5-Cameron (2014)</t>
  </si>
  <si>
    <t>Member of School Board-District 5-East Feliciana (2014)</t>
  </si>
  <si>
    <t>Member of School Board-District 5-Jefferson (2014)</t>
  </si>
  <si>
    <t>Member of School Board-District 5-Lafayette (2014)</t>
  </si>
  <si>
    <t>Member of School Board-District 5-St. James (2014)</t>
  </si>
  <si>
    <t>Member of School Board-District 5-Terrebonne (2014)</t>
  </si>
  <si>
    <t>Member of School Board-District 5-Union (2014)</t>
  </si>
  <si>
    <t>Member of School Board-District 5-Vernon (2014)</t>
  </si>
  <si>
    <t>Member of School Board-District 5-Vernon (2016)</t>
  </si>
  <si>
    <t>Member of School Board-District 5-West Carroll (2014)</t>
  </si>
  <si>
    <t>Member of School Board-District 6, City of Monroe-Ouachita (2014)</t>
  </si>
  <si>
    <t>Member of School Board-District 6, Division 1-East Feliciana (2014)</t>
  </si>
  <si>
    <t>Member of School Board-District 6, Division 3-East Feliciana (2014)</t>
  </si>
  <si>
    <t>Member of School Board-District 6-Jefferson (2014)</t>
  </si>
  <si>
    <t>Member of School Board-District 6-Lafayette (2014)</t>
  </si>
  <si>
    <t>Member of School Board-District 6-Orleans (2016)</t>
  </si>
  <si>
    <t>Member of School Board-District 6-Sabine (2014)</t>
  </si>
  <si>
    <t>Member of School Board-District 6-St. James (2014)</t>
  </si>
  <si>
    <t>Member of School Board-District 6-Terrebonne (2014)</t>
  </si>
  <si>
    <t>Member of School Board-District 6-Vernon (2014)</t>
  </si>
  <si>
    <t>Member of School Board-District 6-West Feliciana (2014)</t>
  </si>
  <si>
    <t>Member of School Board-District 7, City of Monroe-Ouachita (2014)</t>
  </si>
  <si>
    <t>Member of School Board-District 7-Cameron (2014)</t>
  </si>
  <si>
    <t>Member of School Board-District 7-East Feliciana (2014)</t>
  </si>
  <si>
    <t>Member of School Board-District 7-Jefferson (2014)</t>
  </si>
  <si>
    <t>Member of School Board-District 7-Lafayette (2014)</t>
  </si>
  <si>
    <t>Member of School Board-District 7-Orleans (2016)</t>
  </si>
  <si>
    <t>Member of School Board-District 7-St. James (2014)</t>
  </si>
  <si>
    <t>Member of School Board-District 7-Terrebonne (2014)</t>
  </si>
  <si>
    <t>Member of School Board-District 7-West Carroll (2014)</t>
  </si>
  <si>
    <t>Member of School Board-District 8-Jefferson (2014)</t>
  </si>
  <si>
    <t>Member of School Board-District 8-Lafayette (2014)</t>
  </si>
  <si>
    <t>Member of School Board-District 8-Livingston (2014)</t>
  </si>
  <si>
    <t>Member of School Board-District 8-Union (2014)</t>
  </si>
  <si>
    <t>Member of School Board-District 8-Vernon (2014)</t>
  </si>
  <si>
    <t>Member of School Board-District 9-Jefferson (2014)</t>
  </si>
  <si>
    <t>Member of School Board-District 9-Lafayette (2014)</t>
  </si>
  <si>
    <t>Member of School Board-District 9-Sabine (2014)</t>
  </si>
  <si>
    <t>Member of School Board-District 9-Terrebonne (2014)</t>
  </si>
  <si>
    <t>Member of School Board-District A-Iberville (2014)</t>
  </si>
  <si>
    <t>Member of School Board-District A-Pointe Coupee (2014)</t>
  </si>
  <si>
    <t>Member of School Board-District A-Tangipahoa (2014)</t>
  </si>
  <si>
    <t>Member of School Board-District A-Vermilion (2014)</t>
  </si>
  <si>
    <t>Member of School Board-District B-Pointe Coupee (2014)</t>
  </si>
  <si>
    <t>Member of School Board-District B-Tangipahoa (2014)</t>
  </si>
  <si>
    <t>Member of School Board-District C-Iberville (2014)</t>
  </si>
  <si>
    <t>Member of School Board-District C-Pointe Coupee (2014)</t>
  </si>
  <si>
    <t>Member of School Board-District C-Vermilion (2014)</t>
  </si>
  <si>
    <t>Member of School Board-District D-Iberville (2014)</t>
  </si>
  <si>
    <t>Member of School Board-District D-Rapides (2014)</t>
  </si>
  <si>
    <t>Member of School Board-District D-Tangipahoa (2014)</t>
  </si>
  <si>
    <t>Member of School Board-District E-Iberville (2014)</t>
  </si>
  <si>
    <t>Member of School Board-District F-Tangipahoa (2014)</t>
  </si>
  <si>
    <t>Member of School Board-District G-Iberville (2014)</t>
  </si>
  <si>
    <t>Member of School Board-District G-Pointe Coupee (2014)</t>
  </si>
  <si>
    <t>Member of School Board-District G-Tangipahoa (2014)</t>
  </si>
  <si>
    <t>Member of School Board-District G-Vermilion (2014)</t>
  </si>
  <si>
    <t>Member of School Board-District H-Iberville (2014)</t>
  </si>
  <si>
    <t>Member of School Board-District H-Pointe Coupee (2014)</t>
  </si>
  <si>
    <t>Member of School Board-District H-Rapides (2014)</t>
  </si>
  <si>
    <t>Member of School Board-District H-Tangipahoa (2014)</t>
  </si>
  <si>
    <t>Member of School Board-District H-Vermilion (2016)</t>
  </si>
  <si>
    <t>Member of School Board-District I-Tangipahoa (2014)</t>
  </si>
  <si>
    <t>Member of School Board-Ward  1-Assumption (2014)</t>
  </si>
  <si>
    <t>Member of School Board-Ward  5-Assumption (2014)</t>
  </si>
  <si>
    <t>Member of School Board-Ward  6-Assumption (2014)</t>
  </si>
  <si>
    <t>Member(s) of School Board-District 1 (5 to be elected)-Vernon (2014)</t>
  </si>
  <si>
    <t>Parish President-Plaquemines (2014)</t>
  </si>
  <si>
    <t>Parish President-Plaquemines (2016)</t>
  </si>
  <si>
    <t>Police Juror-District  1-Claiborne (2016)</t>
  </si>
  <si>
    <t>Police Juror-District 11-Jefferson Davis (2014)</t>
  </si>
  <si>
    <t>Police Juror-District 4-Caldwell (2016)</t>
  </si>
  <si>
    <t>Presidential Electors (2016)</t>
  </si>
  <si>
    <t>PSC-District 1 (2014)</t>
  </si>
  <si>
    <t>PSC-District 4 (2016)</t>
  </si>
  <si>
    <t>PSC-District 5 (2014)</t>
  </si>
  <si>
    <t>Selectman-District  1, Town of Homer-Claiborne (2014)</t>
  </si>
  <si>
    <t>Selectman-District  2, Town of Homer-Claiborne (2014)</t>
  </si>
  <si>
    <t>Selectman-District  3, Town of Homer-Claiborne (2014)</t>
  </si>
  <si>
    <t>Selectman-District  4, Town of Homer-Claiborne (2014)</t>
  </si>
  <si>
    <t>Selectman-District  5, Town of Homer-Claiborne (2014)</t>
  </si>
  <si>
    <t>Selectman-District III, City of Plaquemine-Iberville (2016)</t>
  </si>
  <si>
    <t>Selectman-District IV, City of Plaquemine-Iberville (2016)</t>
  </si>
  <si>
    <t>Selectman-District VI, City of Plaquemine-Iberville (2016)</t>
  </si>
  <si>
    <t>U. S. Representative-1st Congressional District (2014)</t>
  </si>
  <si>
    <t>U. S. Representative-1st Congressional District (2016)</t>
  </si>
  <si>
    <t>U. S. Representative-2nd Congressional District (2014)</t>
  </si>
  <si>
    <t>U. S. Representative-2nd Congressional District (2016)</t>
  </si>
  <si>
    <t>U. S. Representative-3rd Congressional District (2014)</t>
  </si>
  <si>
    <t>U. S. Representative-3rd Congressional District (2016)</t>
  </si>
  <si>
    <t>U. S. Representative-4th Congressional District (2014)</t>
  </si>
  <si>
    <t>U. S. Representative-4th Congressional District (2016)</t>
  </si>
  <si>
    <t>U. S. Representative-5th Congressional District (2014)</t>
  </si>
  <si>
    <t>U. S. Representative-5th Congressional District (2016)</t>
  </si>
  <si>
    <t>U. S. Representative-6th Congressional District (2014)</t>
  </si>
  <si>
    <t>U. S. Representative-6th Congressional District (2016)</t>
  </si>
  <si>
    <t>U. S. Senator (2014)</t>
  </si>
  <si>
    <t>U. S. Senator (2016)</t>
  </si>
  <si>
    <t>Margin of Victory</t>
  </si>
  <si>
    <t>Number of Candidates</t>
  </si>
  <si>
    <t>n_can_per_opening2</t>
  </si>
  <si>
    <t>Group1 Total</t>
  </si>
  <si>
    <t>3 Total</t>
  </si>
  <si>
    <t>4 Total</t>
  </si>
  <si>
    <t>5 Total</t>
  </si>
  <si>
    <t>6 Total</t>
  </si>
  <si>
    <t>7 Total</t>
  </si>
  <si>
    <t>12 Total</t>
  </si>
  <si>
    <t>Group2 Total</t>
  </si>
  <si>
    <t>?</t>
  </si>
  <si>
    <t>m</t>
  </si>
  <si>
    <t>f</t>
  </si>
  <si>
    <t>Gender Mix</t>
  </si>
  <si>
    <t>All-Female</t>
  </si>
  <si>
    <t>All-Male</t>
  </si>
  <si>
    <t>Mixed-Gender</t>
  </si>
  <si>
    <t>% of Races</t>
  </si>
  <si>
    <t>Gender</t>
  </si>
  <si>
    <t>Race-F candidates</t>
  </si>
  <si>
    <t>Race-M candidates</t>
  </si>
  <si>
    <t>Race-? Candidates</t>
  </si>
  <si>
    <t>Position-F candidates</t>
  </si>
  <si>
    <t>Position-M candidates</t>
  </si>
  <si>
    <t>Position-? Candidates</t>
  </si>
  <si>
    <t>Average of Position-F candidates</t>
  </si>
  <si>
    <t>Average of Position-M candidates</t>
  </si>
  <si>
    <t>Table1[Race #]</t>
  </si>
  <si>
    <t>Table1[Race]</t>
  </si>
  <si>
    <t>Table1[position]</t>
  </si>
  <si>
    <t>Table1[district]</t>
  </si>
  <si>
    <t>Table1[candidate]</t>
  </si>
  <si>
    <t>Table1[year]</t>
  </si>
  <si>
    <t>Table1[parish]</t>
  </si>
  <si>
    <t>Table1[party]</t>
  </si>
  <si>
    <t>Table1[votes]</t>
  </si>
  <si>
    <t>Table1[n_can]</t>
  </si>
  <si>
    <t>Table1[n_can_adj]</t>
  </si>
  <si>
    <t>Table1[n_dem]</t>
  </si>
  <si>
    <t>Table1[n_rep]</t>
  </si>
  <si>
    <t>Table1[n_nopty]</t>
  </si>
  <si>
    <t>Table1[n_other]</t>
  </si>
  <si>
    <t>Table1[level]</t>
  </si>
  <si>
    <t>Table1[type]</t>
  </si>
  <si>
    <t>Table1[genoffice]</t>
  </si>
  <si>
    <t>Table1[n_can_per_opening]</t>
  </si>
  <si>
    <t>Table1[Voting Population]</t>
  </si>
  <si>
    <t>Table1[Urban/Rural]</t>
  </si>
  <si>
    <t>Table1[VictoryMargin%]</t>
  </si>
  <si>
    <t>Table1[Gender]</t>
  </si>
  <si>
    <t>Table1[Race-F candidates]</t>
  </si>
  <si>
    <t>Table1[Race-M candidates]</t>
  </si>
  <si>
    <t>Table1[Race-? Candidates]</t>
  </si>
  <si>
    <t>Table1[Gender Mix]</t>
  </si>
  <si>
    <t>Table1[Position-F candidates]</t>
  </si>
  <si>
    <t>Table1[Position-M candidates]</t>
  </si>
  <si>
    <t>Table1[Position-? Candidates]</t>
  </si>
  <si>
    <t>Data returned for Average of Position-M candidates, Parish President (First 1000 rows).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</si>
</sst>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9" fontId="0" fillId="0" borderId="0" xfId="42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left" indent="2"/>
    </xf>
    <xf numFmtId="2" fontId="0" fillId="0" borderId="0" xfId="0" applyNumberFormat="1"/>
    <xf numFmtId="1" fontId="0" fillId="0" borderId="0" xfId="42" applyNumberFormat="1" applyFont="1"/>
    <xf numFmtId="0" fontId="16" fillId="0" borderId="0" xfId="0" applyFont="1"/>
    <xf numFmtId="0" fontId="0" fillId="0" borderId="0" xfId="0" quotePrefix="1" applyAlignment="1">
      <alignment wrapText="1"/>
    </xf>
    <xf numFmtId="0" fontId="0" fillId="0" borderId="0" xfId="0" applyAlignment="1">
      <alignment horizontal="right"/>
    </xf>
    <xf numFmtId="0" fontId="0" fillId="0" borderId="0" xfId="0" quotePrefix="1"/>
    <xf numFmtId="2" fontId="0" fillId="0" borderId="0" xfId="0" applyNumberFormat="1" applyFill="1"/>
    <xf numFmtId="0" fontId="0" fillId="0" borderId="0" xfId="0" applyFill="1"/>
    <xf numFmtId="9" fontId="0" fillId="0" borderId="0" xfId="0" applyNumberFormat="1"/>
    <xf numFmtId="9" fontId="0" fillId="0" borderId="0" xfId="0" applyNumberFormat="1" applyFill="1"/>
    <xf numFmtId="1" fontId="0" fillId="0" borderId="0" xfId="43" applyNumberFormat="1" applyFont="1"/>
    <xf numFmtId="0" fontId="0" fillId="0" borderId="0" xfId="0" applyNumberForma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8"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right"/>
    </dxf>
    <dxf>
      <alignment horizontal="right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Election</a:t>
            </a:r>
            <a:r>
              <a:rPr lang="en-US" baseline="0"/>
              <a:t> Races by </a:t>
            </a:r>
            <a:r>
              <a:rPr lang="en-US"/>
              <a:t>#s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Type'!$F$3</c:f>
              <c:strCache>
                <c:ptCount val="1"/>
                <c:pt idx="0">
                  <c:v># of Races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Type'!$H$4:$H$13</c:f>
              <c:strCache>
                <c:ptCount val="10"/>
                <c:pt idx="0">
                  <c:v>1+</c:v>
                </c:pt>
                <c:pt idx="1">
                  <c:v>2+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10-25</c:v>
                </c:pt>
              </c:strCache>
            </c:strRef>
          </c:cat>
          <c:val>
            <c:numRef>
              <c:f>'Races by Level and Type'!$F$4:$F$13</c:f>
              <c:numCache>
                <c:formatCode>General</c:formatCode>
                <c:ptCount val="10"/>
                <c:pt idx="0">
                  <c:v>0</c:v>
                </c:pt>
                <c:pt idx="1">
                  <c:v>19</c:v>
                </c:pt>
                <c:pt idx="2">
                  <c:v>6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2-425B-896A-06513C58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694464"/>
        <c:axId val="395695120"/>
      </c:barChart>
      <c:catAx>
        <c:axId val="395694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Candidates per</a:t>
                </a:r>
                <a:r>
                  <a:rPr lang="en-US" baseline="0"/>
                  <a:t> Seat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695120"/>
        <c:crosses val="autoZero"/>
        <c:auto val="1"/>
        <c:lblAlgn val="ctr"/>
        <c:lblOffset val="100"/>
        <c:noMultiLvlLbl val="0"/>
      </c:catAx>
      <c:valAx>
        <c:axId val="39569512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3956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[la-results-clean+coding.xlsx]Races by Level and Type!PivotTable4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Number of Candidates per Seat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'Races by Level and Type'!$H$20:$H$21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'Races by Level and Type'!$G$22:$G$25</c:f>
              <c:strCache>
                <c:ptCount val="3"/>
                <c:pt idx="0">
                  <c:v>Federal</c:v>
                </c:pt>
                <c:pt idx="1">
                  <c:v>State</c:v>
                </c:pt>
                <c:pt idx="2">
                  <c:v>Local</c:v>
                </c:pt>
              </c:strCache>
            </c:strRef>
          </c:cat>
          <c:val>
            <c:numRef>
              <c:f>'Races by Level and Type'!$H$22:$H$25</c:f>
              <c:numCache>
                <c:formatCode>0.00</c:formatCode>
                <c:ptCount val="3"/>
                <c:pt idx="0">
                  <c:v>11.837606837606838</c:v>
                </c:pt>
                <c:pt idx="1">
                  <c:v>2.3333333333333335</c:v>
                </c:pt>
                <c:pt idx="2">
                  <c:v>2.5796296296296277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8-44D3-8A5C-A780F5050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030392"/>
        <c:axId val="422033344"/>
      </c:barChart>
      <c:catAx>
        <c:axId val="42203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33344"/>
        <c:crosses val="autoZero"/>
        <c:auto val="1"/>
        <c:lblAlgn val="ctr"/>
        <c:lblOffset val="100"/>
        <c:noMultiLvlLbl val="0"/>
      </c:catAx>
      <c:valAx>
        <c:axId val="422033344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22030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</a:t>
            </a:r>
          </a:p>
          <a:p>
            <a:pPr>
              <a:defRPr/>
            </a:pPr>
            <a:r>
              <a:rPr lang="en-US" sz="1400" b="0" i="0" baseline="0">
                <a:effectLst/>
              </a:rPr>
              <a:t>(Local Elections by Type and Position)</a:t>
            </a:r>
            <a:endParaRPr lang="en-CA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for this type of 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'Races by Level and Type'!$I$37:$I$51</c:f>
              <c:numCache>
                <c:formatCode>0.00</c:formatCode>
                <c:ptCount val="15"/>
                <c:pt idx="0">
                  <c:v>5</c:v>
                </c:pt>
                <c:pt idx="1">
                  <c:v>3.1552238805970148</c:v>
                </c:pt>
                <c:pt idx="2">
                  <c:v>3.7906976744186047</c:v>
                </c:pt>
                <c:pt idx="3">
                  <c:v>3.0420168067226889</c:v>
                </c:pt>
                <c:pt idx="4">
                  <c:v>2.3966101694915256</c:v>
                </c:pt>
                <c:pt idx="5">
                  <c:v>2</c:v>
                </c:pt>
                <c:pt idx="6">
                  <c:v>3.0995475113122173</c:v>
                </c:pt>
                <c:pt idx="7">
                  <c:v>2.4857142857142858</c:v>
                </c:pt>
                <c:pt idx="8">
                  <c:v>2.3931623931623931</c:v>
                </c:pt>
                <c:pt idx="9">
                  <c:v>2.4913333333333321</c:v>
                </c:pt>
                <c:pt idx="10">
                  <c:v>3</c:v>
                </c:pt>
                <c:pt idx="11">
                  <c:v>2.535758835758839</c:v>
                </c:pt>
                <c:pt idx="12">
                  <c:v>2.3333333333333335</c:v>
                </c:pt>
                <c:pt idx="13">
                  <c:v>2.0628022759601596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14235760"/>
        <c:axId val="414234120"/>
      </c:barChart>
      <c:lineChart>
        <c:grouping val="standard"/>
        <c:varyColors val="0"/>
        <c:ser>
          <c:idx val="2"/>
          <c:order val="1"/>
          <c:tx>
            <c:v>Average for all local elections</c:v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multiLvlStrRef>
              <c:f>'Races by Level and Type'!$G$37:$H$51</c:f>
              <c:multiLvlStrCache>
                <c:ptCount val="15"/>
                <c:lvl>
                  <c:pt idx="0">
                    <c:v>Parish President</c:v>
                  </c:pt>
                  <c:pt idx="1">
                    <c:v>Mayor</c:v>
                  </c:pt>
                  <c:pt idx="2">
                    <c:v>Marshal</c:v>
                  </c:pt>
                  <c:pt idx="3">
                    <c:v>Chief of Police</c:v>
                  </c:pt>
                  <c:pt idx="4">
                    <c:v>Constable</c:v>
                  </c:pt>
                  <c:pt idx="5">
                    <c:v>Coroner</c:v>
                  </c:pt>
                  <c:pt idx="6">
                    <c:v>Judge</c:v>
                  </c:pt>
                  <c:pt idx="7">
                    <c:v>District Attorney</c:v>
                  </c:pt>
                  <c:pt idx="8">
                    <c:v>Justice of the Peace</c:v>
                  </c:pt>
                  <c:pt idx="9">
                    <c:v>Member of School Board</c:v>
                  </c:pt>
                  <c:pt idx="10">
                    <c:v>Assessor</c:v>
                  </c:pt>
                  <c:pt idx="11">
                    <c:v>Council Member</c:v>
                  </c:pt>
                  <c:pt idx="12">
                    <c:v>Selectman</c:v>
                  </c:pt>
                  <c:pt idx="13">
                    <c:v>Alderman</c:v>
                  </c:pt>
                  <c:pt idx="14">
                    <c:v>Police Juror</c:v>
                  </c:pt>
                </c:lvl>
                <c:lvl>
                  <c:pt idx="0">
                    <c:v>Executive</c:v>
                  </c:pt>
                  <c:pt idx="2">
                    <c:v>Law Enforcement</c:v>
                  </c:pt>
                  <c:pt idx="6">
                    <c:v>Judicial</c:v>
                  </c:pt>
                  <c:pt idx="9">
                    <c:v>Education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Type'!$I$52,'Races by Level and Type'!$I$52)</c:f>
              <c:numCache>
                <c:formatCode>0.00</c:formatCode>
                <c:ptCount val="15"/>
                <c:pt idx="0">
                  <c:v>2.5796296296296286</c:v>
                </c:pt>
                <c:pt idx="1">
                  <c:v>2.5796296296296286</c:v>
                </c:pt>
                <c:pt idx="2">
                  <c:v>2.5796296296296286</c:v>
                </c:pt>
                <c:pt idx="3">
                  <c:v>2.5796296296296286</c:v>
                </c:pt>
                <c:pt idx="4">
                  <c:v>2.5796296296296286</c:v>
                </c:pt>
                <c:pt idx="5">
                  <c:v>2.5796296296296286</c:v>
                </c:pt>
                <c:pt idx="6">
                  <c:v>2.5796296296296286</c:v>
                </c:pt>
                <c:pt idx="7">
                  <c:v>2.5796296296296286</c:v>
                </c:pt>
                <c:pt idx="8">
                  <c:v>2.5796296296296286</c:v>
                </c:pt>
                <c:pt idx="9">
                  <c:v>2.5796296296296286</c:v>
                </c:pt>
                <c:pt idx="10">
                  <c:v>2.5796296296296286</c:v>
                </c:pt>
                <c:pt idx="11">
                  <c:v>2.5796296296296286</c:v>
                </c:pt>
                <c:pt idx="12">
                  <c:v>2.5796296296296286</c:v>
                </c:pt>
                <c:pt idx="13">
                  <c:v>2.5796296296296286</c:v>
                </c:pt>
                <c:pt idx="14">
                  <c:v>2.5796296296296286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40-458F-A06A-0E110DCA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235760"/>
        <c:axId val="414234120"/>
      </c:lineChart>
      <c:catAx>
        <c:axId val="4142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4120"/>
        <c:crosses val="autoZero"/>
        <c:auto val="1"/>
        <c:lblAlgn val="ctr"/>
        <c:lblOffset val="100"/>
        <c:noMultiLvlLbl val="0"/>
      </c:catAx>
      <c:valAx>
        <c:axId val="414234120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357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Divide'!$B$15:$B$16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Divide'!$B$17:$B$22</c:f>
              <c:numCache>
                <c:formatCode>0.00</c:formatCode>
                <c:ptCount val="5"/>
                <c:pt idx="0">
                  <c:v>5.9647435897435894</c:v>
                </c:pt>
                <c:pt idx="1">
                  <c:v>2.5663430420711975</c:v>
                </c:pt>
                <c:pt idx="2">
                  <c:v>2.5384615384615383</c:v>
                </c:pt>
                <c:pt idx="3">
                  <c:v>2.5</c:v>
                </c:pt>
                <c:pt idx="4">
                  <c:v>2.9453551912568305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1-49CB-8E7B-1365832BAF32}"/>
            </c:ext>
          </c:extLst>
        </c:ser>
        <c:ser>
          <c:idx val="1"/>
          <c:order val="1"/>
          <c:tx>
            <c:strRef>
              <c:f>'Urban-Rural Divide'!$C$15:$C$16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'Urban-Rural Divide'!$A$17:$A$22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Divide'!$C$17:$C$22</c:f>
              <c:numCache>
                <c:formatCode>0.00</c:formatCode>
                <c:ptCount val="5"/>
                <c:pt idx="0">
                  <c:v>5.385008517887564</c:v>
                </c:pt>
                <c:pt idx="1">
                  <c:v>3.2115384615384617</c:v>
                </c:pt>
                <c:pt idx="2">
                  <c:v>2.6180555555555554</c:v>
                </c:pt>
                <c:pt idx="3">
                  <c:v>2.9238754325259517</c:v>
                </c:pt>
                <c:pt idx="4">
                  <c:v>3.5061728395061729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1-49CB-8E7B-1365832B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952896"/>
        <c:axId val="497948960"/>
      </c:barChart>
      <c:catAx>
        <c:axId val="49795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948960"/>
        <c:crosses val="autoZero"/>
        <c:auto val="1"/>
        <c:lblAlgn val="ctr"/>
        <c:lblOffset val="100"/>
        <c:noMultiLvlLbl val="0"/>
      </c:catAx>
      <c:valAx>
        <c:axId val="497948960"/>
        <c:scaling>
          <c:orientation val="minMax"/>
        </c:scaling>
        <c:delete val="1"/>
        <c:axPos val="l"/>
        <c:numFmt formatCode="0" sourceLinked="0"/>
        <c:majorTickMark val="none"/>
        <c:minorTickMark val="none"/>
        <c:tickLblPos val="nextTo"/>
        <c:crossAx val="49795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Election Races, in Rural vs. Urban Areas</a:t>
            </a:r>
            <a:br>
              <a:rPr lang="en-US" baseline="0"/>
            </a:br>
            <a:r>
              <a:rPr lang="en-US" baseline="0"/>
              <a:t>(Local Elections by Type)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Divide'!$B$3:$B$4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Divide'!$B$5:$B$10</c:f>
              <c:numCache>
                <c:formatCode>General</c:formatCode>
                <c:ptCount val="5"/>
                <c:pt idx="0">
                  <c:v>624</c:v>
                </c:pt>
                <c:pt idx="1">
                  <c:v>309</c:v>
                </c:pt>
                <c:pt idx="2">
                  <c:v>312</c:v>
                </c:pt>
                <c:pt idx="3">
                  <c:v>148</c:v>
                </c:pt>
                <c:pt idx="4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E-4F03-B098-23010EC11386}"/>
            </c:ext>
          </c:extLst>
        </c:ser>
        <c:ser>
          <c:idx val="1"/>
          <c:order val="1"/>
          <c:tx>
            <c:strRef>
              <c:f>'Urban-Rural Divide'!$C$3:$C$4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'Urban-Rural Divide'!$A$5:$A$10</c:f>
              <c:strCache>
                <c:ptCount val="5"/>
                <c:pt idx="0">
                  <c:v>Local Government</c:v>
                </c:pt>
                <c:pt idx="1">
                  <c:v>Law Enforcement</c:v>
                </c:pt>
                <c:pt idx="2">
                  <c:v>Education</c:v>
                </c:pt>
                <c:pt idx="3">
                  <c:v>Judicial</c:v>
                </c:pt>
                <c:pt idx="4">
                  <c:v>Executive</c:v>
                </c:pt>
              </c:strCache>
            </c:strRef>
          </c:cat>
          <c:val>
            <c:numRef>
              <c:f>'Urban-Rural Divide'!$C$5:$C$10</c:f>
              <c:numCache>
                <c:formatCode>General</c:formatCode>
                <c:ptCount val="5"/>
                <c:pt idx="0">
                  <c:v>587</c:v>
                </c:pt>
                <c:pt idx="1">
                  <c:v>312</c:v>
                </c:pt>
                <c:pt idx="2">
                  <c:v>288</c:v>
                </c:pt>
                <c:pt idx="3">
                  <c:v>289</c:v>
                </c:pt>
                <c:pt idx="4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E-4F03-B098-23010EC11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362656"/>
        <c:axId val="390362984"/>
      </c:barChart>
      <c:catAx>
        <c:axId val="39036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984"/>
        <c:crosses val="autoZero"/>
        <c:auto val="1"/>
        <c:lblAlgn val="ctr"/>
        <c:lblOffset val="100"/>
        <c:noMultiLvlLbl val="0"/>
      </c:catAx>
      <c:valAx>
        <c:axId val="390362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Election Races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6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[la-results-clean+coding.xlsx]Urban-Rural Divide!PivotTable3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Number of Candidates per Seat, in Rural vs. Urban Areas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(Local Elections by Type and Position)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8.020050125313283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8.0200501253132831E-3"/>
              <c:y val="-3.535799719874404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'Urban-Rural Divide'!$B$35:$B$36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7731-49D1-8031-E9943F3674B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7731-49D1-8031-E9943F3674B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31-49D1-8031-E9943F3674B2}"/>
                </c:ext>
              </c:extLst>
            </c:dLbl>
            <c:dLbl>
              <c:idx val="5"/>
              <c:layout>
                <c:manualLayout>
                  <c:x val="-8.0200501253132831E-3"/>
                  <c:y val="-3.535799719874404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Divide'!$B$37:$B$57</c:f>
              <c:numCache>
                <c:formatCode>0.00</c:formatCode>
                <c:ptCount val="15"/>
                <c:pt idx="0">
                  <c:v>5.9452736318407959</c:v>
                </c:pt>
                <c:pt idx="1">
                  <c:v>6.4545454545454541</c:v>
                </c:pt>
                <c:pt idx="3">
                  <c:v>2.3333333333333335</c:v>
                </c:pt>
                <c:pt idx="4">
                  <c:v>2</c:v>
                </c:pt>
                <c:pt idx="5">
                  <c:v>3.1212121212121211</c:v>
                </c:pt>
                <c:pt idx="6">
                  <c:v>2.6691729323308269</c:v>
                </c:pt>
                <c:pt idx="7">
                  <c:v>2.3475177304964538</c:v>
                </c:pt>
                <c:pt idx="8">
                  <c:v>2</c:v>
                </c:pt>
                <c:pt idx="9">
                  <c:v>5</c:v>
                </c:pt>
                <c:pt idx="10">
                  <c:v>2.8265895953757227</c:v>
                </c:pt>
                <c:pt idx="11">
                  <c:v>2.5384615384615383</c:v>
                </c:pt>
                <c:pt idx="12">
                  <c:v>2.7777777777777777</c:v>
                </c:pt>
                <c:pt idx="13">
                  <c:v>2.4</c:v>
                </c:pt>
                <c:pt idx="14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1-49D1-8031-E9943F3674B2}"/>
            </c:ext>
          </c:extLst>
        </c:ser>
        <c:ser>
          <c:idx val="1"/>
          <c:order val="1"/>
          <c:tx>
            <c:strRef>
              <c:f>'Urban-Rural Divide'!$C$35:$C$36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7731-49D1-8031-E9943F3674B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7731-49D1-8031-E9943F3674B2}"/>
              </c:ext>
            </c:extLst>
          </c:dPt>
          <c:dLbls>
            <c:dLbl>
              <c:idx val="1"/>
              <c:layout>
                <c:manualLayout>
                  <c:x val="8.020050125313283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31-49D1-8031-E9943F3674B2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31-49D1-8031-E9943F3674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'Urban-Rural Divide'!$A$37:$A$57</c:f>
              <c:multiLvlStrCache>
                <c:ptCount val="15"/>
                <c:lvl>
                  <c:pt idx="0">
                    <c:v>Alderman</c:v>
                  </c:pt>
                  <c:pt idx="1">
                    <c:v>Council Member</c:v>
                  </c:pt>
                  <c:pt idx="2">
                    <c:v>Assessor</c:v>
                  </c:pt>
                  <c:pt idx="3">
                    <c:v>Selectman</c:v>
                  </c:pt>
                  <c:pt idx="4">
                    <c:v>Police Juror</c:v>
                  </c:pt>
                  <c:pt idx="5">
                    <c:v>Marshal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Parish President</c:v>
                  </c:pt>
                  <c:pt idx="10">
                    <c:v>Mayor</c:v>
                  </c:pt>
                  <c:pt idx="11">
                    <c:v>Member of School Board</c:v>
                  </c:pt>
                  <c:pt idx="12">
                    <c:v>Judge</c:v>
                  </c:pt>
                  <c:pt idx="13">
                    <c:v>Justice of the Peace</c:v>
                  </c:pt>
                  <c:pt idx="14">
                    <c:v>District Attorney</c:v>
                  </c:pt>
                </c:lvl>
                <c:lvl>
                  <c:pt idx="0">
                    <c:v>Local Government</c:v>
                  </c:pt>
                  <c:pt idx="5">
                    <c:v>Law Enforcement</c:v>
                  </c:pt>
                  <c:pt idx="9">
                    <c:v>Executive</c:v>
                  </c:pt>
                  <c:pt idx="11">
                    <c:v>Education</c:v>
                  </c:pt>
                  <c:pt idx="12">
                    <c:v>Judicial</c:v>
                  </c:pt>
                </c:lvl>
              </c:multiLvlStrCache>
            </c:multiLvlStrRef>
          </c:cat>
          <c:val>
            <c:numRef>
              <c:f>'Urban-Rural Divide'!$C$37:$C$57</c:f>
              <c:numCache>
                <c:formatCode>0.00</c:formatCode>
                <c:ptCount val="15"/>
                <c:pt idx="0">
                  <c:v>5.5913621262458468</c:v>
                </c:pt>
                <c:pt idx="1">
                  <c:v>5.1908127208480561</c:v>
                </c:pt>
                <c:pt idx="2">
                  <c:v>3</c:v>
                </c:pt>
                <c:pt idx="5">
                  <c:v>4.2075471698113205</c:v>
                </c:pt>
                <c:pt idx="6">
                  <c:v>3.5142857142857142</c:v>
                </c:pt>
                <c:pt idx="7">
                  <c:v>2.6623376623376624</c:v>
                </c:pt>
                <c:pt idx="10">
                  <c:v>3.5061728395061729</c:v>
                </c:pt>
                <c:pt idx="11">
                  <c:v>2.6180555555555554</c:v>
                </c:pt>
                <c:pt idx="12">
                  <c:v>3.2739726027397262</c:v>
                </c:pt>
                <c:pt idx="13">
                  <c:v>2.5820895522388061</c:v>
                </c:pt>
                <c:pt idx="14">
                  <c:v>2.3333333333333335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1-49D1-8031-E9943F36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862848"/>
        <c:axId val="497863176"/>
      </c:barChart>
      <c:catAx>
        <c:axId val="49786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63176"/>
        <c:crosses val="autoZero"/>
        <c:auto val="1"/>
        <c:lblAlgn val="ctr"/>
        <c:lblOffset val="100"/>
        <c:noMultiLvlLbl val="0"/>
      </c:catAx>
      <c:valAx>
        <c:axId val="49786317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4978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Margin of Victory</a:t>
            </a:r>
            <a:br>
              <a:rPr lang="en-US"/>
            </a:br>
            <a:r>
              <a:rPr lang="en-US"/>
              <a:t>(Local Elections by Type)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Victory'!$A$21:$A$26</c:f>
              <c:strCache>
                <c:ptCount val="5"/>
                <c:pt idx="0">
                  <c:v>Law Enforcement</c:v>
                </c:pt>
                <c:pt idx="1">
                  <c:v>Education</c:v>
                </c:pt>
                <c:pt idx="2">
                  <c:v>Executive</c:v>
                </c:pt>
                <c:pt idx="3">
                  <c:v>Judicial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Victory'!$B$21:$B$26</c:f>
              <c:numCache>
                <c:formatCode>0%</c:formatCode>
                <c:ptCount val="5"/>
                <c:pt idx="0">
                  <c:v>0.22924849651969942</c:v>
                </c:pt>
                <c:pt idx="1">
                  <c:v>0.21380930194733472</c:v>
                </c:pt>
                <c:pt idx="2">
                  <c:v>0.20663092801742064</c:v>
                </c:pt>
                <c:pt idx="3">
                  <c:v>0.19995802637607429</c:v>
                </c:pt>
                <c:pt idx="4">
                  <c:v>9.0580369208345141E-2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8-4B96-A71B-2E1586AF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592664"/>
        <c:axId val="610583808"/>
      </c:barChart>
      <c:catAx>
        <c:axId val="61059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83808"/>
        <c:crosses val="autoZero"/>
        <c:auto val="1"/>
        <c:lblAlgn val="ctr"/>
        <c:lblOffset val="100"/>
        <c:noMultiLvlLbl val="0"/>
      </c:catAx>
      <c:valAx>
        <c:axId val="61058380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1059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Margin of Victory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Victory'!$A$3:$A$6</c:f>
              <c:strCache>
                <c:ptCount val="3"/>
                <c:pt idx="0">
                  <c:v>Federal</c:v>
                </c:pt>
                <c:pt idx="1">
                  <c:v>Local</c:v>
                </c:pt>
                <c:pt idx="2">
                  <c:v>State</c:v>
                </c:pt>
              </c:strCache>
            </c:strRef>
          </c:cat>
          <c:val>
            <c:numRef>
              <c:f>'Margin of Victory'!$B$3:$B$6</c:f>
              <c:numCache>
                <c:formatCode>0%</c:formatCode>
                <c:ptCount val="3"/>
                <c:pt idx="0">
                  <c:v>0.19994643939014642</c:v>
                </c:pt>
                <c:pt idx="1">
                  <c:v>0.1682304339481866</c:v>
                </c:pt>
                <c:pt idx="2">
                  <c:v>0.1364285210420792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49-4768-84FE-82382FD9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651600"/>
        <c:axId val="323652256"/>
      </c:barChart>
      <c:catAx>
        <c:axId val="3236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52256"/>
        <c:crosses val="autoZero"/>
        <c:auto val="1"/>
        <c:lblAlgn val="ctr"/>
        <c:lblOffset val="100"/>
        <c:noMultiLvlLbl val="0"/>
      </c:catAx>
      <c:valAx>
        <c:axId val="3236522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32365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[la-results-clean+coding.xlsx]Margin of Victory!PivotTable5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'Margin of Victory'!$B$40:$B$41</c:f>
              <c:strCache>
                <c:ptCount val="1"/>
                <c:pt idx="0">
                  <c:v>Rural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Victory'!$B$42:$B$47</c:f>
              <c:numCache>
                <c:formatCode>0%</c:formatCode>
                <c:ptCount val="5"/>
                <c:pt idx="0">
                  <c:v>0.2202085559187586</c:v>
                </c:pt>
                <c:pt idx="1">
                  <c:v>0.20642880013160433</c:v>
                </c:pt>
                <c:pt idx="2">
                  <c:v>0.23267433638591289</c:v>
                </c:pt>
                <c:pt idx="3">
                  <c:v>0.24389151962271094</c:v>
                </c:pt>
                <c:pt idx="4">
                  <c:v>8.460306774974094E-2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C-4515-8C36-63E9D7E87634}"/>
            </c:ext>
          </c:extLst>
        </c:ser>
        <c:ser>
          <c:idx val="1"/>
          <c:order val="1"/>
          <c:tx>
            <c:strRef>
              <c:f>'Margin of Victory'!$C$40:$C$41</c:f>
              <c:strCache>
                <c:ptCount val="1"/>
                <c:pt idx="0">
                  <c:v>Urban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'Margin of Victory'!$A$42:$A$47</c:f>
              <c:strCache>
                <c:ptCount val="5"/>
                <c:pt idx="0">
                  <c:v>Education</c:v>
                </c:pt>
                <c:pt idx="1">
                  <c:v>Executive</c:v>
                </c:pt>
                <c:pt idx="2">
                  <c:v>Judicial</c:v>
                </c:pt>
                <c:pt idx="3">
                  <c:v>Law Enforcement</c:v>
                </c:pt>
                <c:pt idx="4">
                  <c:v>Local Government</c:v>
                </c:pt>
              </c:strCache>
            </c:strRef>
          </c:cat>
          <c:val>
            <c:numRef>
              <c:f>'Margin of Victory'!$C$42:$C$47</c:f>
              <c:numCache>
                <c:formatCode>0%</c:formatCode>
                <c:ptCount val="5"/>
                <c:pt idx="0">
                  <c:v>0.20687677681162525</c:v>
                </c:pt>
                <c:pt idx="1">
                  <c:v>0.2068592576662133</c:v>
                </c:pt>
                <c:pt idx="2">
                  <c:v>0.19589368861017517</c:v>
                </c:pt>
                <c:pt idx="3">
                  <c:v>0.21474627171575447</c:v>
                </c:pt>
                <c:pt idx="4">
                  <c:v>9.6934434131972294E-2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C-4515-8C36-63E9D7E87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82952"/>
        <c:axId val="525183280"/>
      </c:barChart>
      <c:catAx>
        <c:axId val="52518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3280"/>
        <c:crosses val="autoZero"/>
        <c:auto val="1"/>
        <c:lblAlgn val="ctr"/>
        <c:lblOffset val="100"/>
        <c:noMultiLvlLbl val="0"/>
      </c:catAx>
      <c:valAx>
        <c:axId val="52518328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Margin of Victory by Type and Position</a:t>
            </a:r>
            <a:br>
              <a:rPr lang="en-US" sz="1800" b="0" i="0" baseline="0">
                <a:effectLst/>
              </a:rPr>
            </a:br>
            <a:r>
              <a:rPr lang="en-US" sz="1800" b="0" i="0" baseline="0">
                <a:effectLst/>
              </a:rPr>
              <a:t>(Local Elections in Rural Areas)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1.851851851851851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1A-40EF-B3DB-8AD11ADC8955}"/>
                </c:ext>
              </c:extLst>
            </c:dLbl>
            <c:dLbl>
              <c:idx val="3"/>
              <c:layout>
                <c:manualLayout>
                  <c:x val="2.9870662640371663E-17"/>
                  <c:y val="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1A-40EF-B3DB-8AD11ADC8955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1A-40EF-B3DB-8AD11ADC8955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('Margin of Victory'!$E$58:$F$58,'Margin of Victory'!$E$60:$F$61,'Margin of Victory'!$E$63:$F$65,'Margin of Victory'!$E$67:$F$70,'Margin of Victory'!$E$72:$F$75)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Victory'!$B$58,'Margin of Victory'!$B$60:$B$61,'Margin of Victory'!$B$63:$B$65,'Margin of Victory'!$B$67:$B$70,'Margin of Victory'!$B$72:$B$75)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5184920"/>
        <c:axId val="525185248"/>
      </c:barChart>
      <c:scatterChart>
        <c:scatterStyle val="lineMarker"/>
        <c:varyColors val="0"/>
        <c:ser>
          <c:idx val="1"/>
          <c:order val="1"/>
          <c:tx>
            <c:strRef>
              <c:f> </c:f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1A-40EF-B3DB-8AD11ADC89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alpha val="97000"/>
                  </a:schemeClr>
                </a:solidFill>
                <a:round/>
              </a:ln>
              <a:effectLst/>
            </c:spPr>
          </c:errBars>
          <c:errBars>
            <c:errDir val="x"/>
            <c:errBarType val="plus"/>
            <c:errValType val="cust"/>
            <c:noEndCap val="1"/>
            <c:pl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Victory'!$D$58,'Margin of Victory'!$D$60:$D$61,'Margin of Victory'!$D$63:$D$65,'Margin of Victory'!$D$67:$D$70,'Margin of Victory'!$D$72:$D$75)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Victory'!$E$58:$F$58,'Margin of Victory'!$E$60:$F$61,'Margin of Victory'!$E$63:$F$65,'Margin of Victory'!$E$67:$F$70,'Margin of Victory'!$E$71,'Margin of Victory'!$E$72:$F$75)</c:f>
              <c:multiLvlStrCache>
                <c:ptCount val="15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1">
                    <c:v>Alderman</c:v>
                  </c:pt>
                  <c:pt idx="12">
                    <c:v>Council Member</c:v>
                  </c:pt>
                  <c:pt idx="13">
                    <c:v>Police Juror</c:v>
                  </c:pt>
                  <c:pt idx="14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1">
                    <c:v>Local Government</c:v>
                  </c:pt>
                </c:lvl>
              </c:multiLvlStrCache>
            </c:multiLvlStrRef>
          </c:xVal>
          <c:yVal>
            <c:numRef>
              <c:f>('Margin of Victory'!$C$58,'Margin of Victory'!$C$60:$C$61,'Margin of Victory'!$C$63:$C$65,'Margin of Victory'!$C$67:$C$70,'Margin of Victory'!$C$72:$C$75)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0B-4D06-8DFA-3C1EF8190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184920"/>
        <c:axId val="525185248"/>
      </c:scatterChart>
      <c:catAx>
        <c:axId val="52518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85248"/>
        <c:crosses val="autoZero"/>
        <c:auto val="1"/>
        <c:lblAlgn val="ctr"/>
        <c:lblOffset val="100"/>
        <c:noMultiLvlLbl val="0"/>
      </c:catAx>
      <c:valAx>
        <c:axId val="52518524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2518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Margin of Victory by Type and Position, compared to Number of Elections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(Local Elections in Rural Areas)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Margin of Victory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Victory'!$B$85,'Margin of Victory'!$B$87:$B$88,'Margin of Victory'!$B$90:$B$92,'Margin of Victory'!$B$94:$B$97,'Margin of Victory'!$B$99:$B$102)</c:f>
              <c:numCache>
                <c:formatCode>0%</c:formatCode>
                <c:ptCount val="14"/>
                <c:pt idx="0">
                  <c:v>0.22020855591875874</c:v>
                </c:pt>
                <c:pt idx="1">
                  <c:v>0.21437013788291362</c:v>
                </c:pt>
                <c:pt idx="2">
                  <c:v>6.9043657033954597E-2</c:v>
                </c:pt>
                <c:pt idx="3">
                  <c:v>0.13138160835520835</c:v>
                </c:pt>
                <c:pt idx="4">
                  <c:v>0.23836050697794031</c:v>
                </c:pt>
                <c:pt idx="5">
                  <c:v>0.24278244233646767</c:v>
                </c:pt>
                <c:pt idx="6">
                  <c:v>0.2816078264834202</c:v>
                </c:pt>
                <c:pt idx="7">
                  <c:v>0.21878785458486127</c:v>
                </c:pt>
                <c:pt idx="8">
                  <c:v>0.38968965069471495</c:v>
                </c:pt>
                <c:pt idx="9">
                  <c:v>0.19030823767478597</c:v>
                </c:pt>
                <c:pt idx="10">
                  <c:v>7.6812624251987413E-2</c:v>
                </c:pt>
                <c:pt idx="11">
                  <c:v>8.6485752601500751E-2</c:v>
                </c:pt>
                <c:pt idx="12">
                  <c:v>9.738285002704182E-2</c:v>
                </c:pt>
                <c:pt idx="13">
                  <c:v>0.23362017840444363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4373232"/>
        <c:axId val="604373888"/>
      </c:barChart>
      <c:barChart>
        <c:barDir val="col"/>
        <c:grouping val="clustered"/>
        <c:varyColors val="0"/>
        <c:ser>
          <c:idx val="1"/>
          <c:order val="1"/>
          <c:tx>
            <c:v>Number of Races</c:v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Victory'!$C$85,'Margin of Victory'!$C$87:$C$88,'Margin of Victory'!$C$90:$C$92,'Margin of Victory'!$C$94:$C$97,'Margin of Victory'!$C$99:$C$102)</c:f>
              <c:numCache>
                <c:formatCode>General</c:formatCode>
                <c:ptCount val="14"/>
                <c:pt idx="0">
                  <c:v>312</c:v>
                </c:pt>
                <c:pt idx="1">
                  <c:v>173</c:v>
                </c:pt>
                <c:pt idx="2">
                  <c:v>10</c:v>
                </c:pt>
                <c:pt idx="3">
                  <c:v>12</c:v>
                </c:pt>
                <c:pt idx="4">
                  <c:v>36</c:v>
                </c:pt>
                <c:pt idx="5">
                  <c:v>100</c:v>
                </c:pt>
                <c:pt idx="6">
                  <c:v>133</c:v>
                </c:pt>
                <c:pt idx="7">
                  <c:v>141</c:v>
                </c:pt>
                <c:pt idx="8">
                  <c:v>2</c:v>
                </c:pt>
                <c:pt idx="9">
                  <c:v>33</c:v>
                </c:pt>
                <c:pt idx="10">
                  <c:v>402</c:v>
                </c:pt>
                <c:pt idx="11">
                  <c:v>198</c:v>
                </c:pt>
                <c:pt idx="12">
                  <c:v>6</c:v>
                </c:pt>
                <c:pt idx="13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63-4425-AFCA-306E58A5C3D8}"/>
            </c:ext>
          </c:extLst>
        </c:ser>
        <c:ser>
          <c:idx val="2"/>
          <c:order val="2"/>
          <c:tx>
            <c:v>Pad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Victory'!$H$85,'Margin of Victory'!$H$87:$H$88,'Margin of Victory'!$H$90:$H$92,'Margin of Victory'!$H$94:$H$97,'Margin of Victory'!$H$99:$H$102)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2-DC63-4425-AFCA-306E58A5C3D8}"/>
            </c:ext>
          </c:extLst>
        </c:ser>
        <c:ser>
          <c:idx val="3"/>
          <c:order val="3"/>
          <c:tx>
            <c:v>Pad 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cat>
          <c:val>
            <c:numRef>
              <c:f>('Margin of Victory'!$I$85,'Margin of Victory'!$I$87:$I$88,'Margin of Victory'!$I$90:$I$92,'Margin of Victory'!$I$94:$I$97,'Margin of Victory'!$I$99:$I$102)</c:f>
              <c:numCache>
                <c:formatCode>General</c:formatCode>
                <c:ptCount val="14"/>
              </c:numCache>
            </c:numRef>
          </c:val>
          <c:extLst>
            <c:ext xmlns:c16="http://schemas.microsoft.com/office/drawing/2014/chart" uri="{C3380CC4-5D6E-409C-BE32-E72D297353CC}">
              <c16:uniqueId val="{00000003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1826704"/>
        <c:axId val="601826376"/>
      </c:barChart>
      <c:scatterChart>
        <c:scatterStyle val="lineMarker"/>
        <c:varyColors val="0"/>
        <c:ser>
          <c:idx val="4"/>
          <c:order val="4"/>
          <c:tx>
            <c:v>Average Margin of Victory for the position-type</c:v>
          </c:tx>
          <c:spPr>
            <a:ln w="254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plus"/>
            <c:errValType val="cust"/>
            <c:noEndCap val="1"/>
            <c:pl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plus>
            <c:minus>
              <c:numRef>
                <c:f>('Margin of Victory'!$E$85,'Margin of Victory'!$E$87:$E$88,'Margin of Victory'!$E$90:$E$92,'Margin of Victory'!$E$94:$E$97,'Margin of Victory'!$E$99:$E$102)</c:f>
                <c:numCache>
                  <c:formatCode>General</c:formatCode>
                  <c:ptCount val="14"/>
                  <c:pt idx="0">
                    <c:v>0</c:v>
                  </c:pt>
                  <c:pt idx="2">
                    <c:v>-1</c:v>
                  </c:pt>
                  <c:pt idx="5">
                    <c:v>-2</c:v>
                  </c:pt>
                  <c:pt idx="9">
                    <c:v>-3</c:v>
                  </c:pt>
                  <c:pt idx="13">
                    <c:v>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('Margin of Victory'!$F$85:$G$85,'Margin of Victory'!$F$87:$G$88,'Margin of Victory'!$F$90:$G$92,'Margin of Victory'!$F$94:$G$97,'Margin of Victory'!$F$99:$G$102)</c:f>
              <c:multiLvlStrCache>
                <c:ptCount val="14"/>
                <c:lvl>
                  <c:pt idx="0">
                    <c:v>Member of School Board</c:v>
                  </c:pt>
                  <c:pt idx="1">
                    <c:v>Mayor</c:v>
                  </c:pt>
                  <c:pt idx="2">
                    <c:v>Parish President</c:v>
                  </c:pt>
                  <c:pt idx="3">
                    <c:v>District Attorney</c:v>
                  </c:pt>
                  <c:pt idx="4">
                    <c:v>Judge</c:v>
                  </c:pt>
                  <c:pt idx="5">
                    <c:v>Justice of the Peace</c:v>
                  </c:pt>
                  <c:pt idx="6">
                    <c:v>Chief of Police</c:v>
                  </c:pt>
                  <c:pt idx="7">
                    <c:v>Constable</c:v>
                  </c:pt>
                  <c:pt idx="8">
                    <c:v>Coroner</c:v>
                  </c:pt>
                  <c:pt idx="9">
                    <c:v>Marshal</c:v>
                  </c:pt>
                  <c:pt idx="10">
                    <c:v>Alderman</c:v>
                  </c:pt>
                  <c:pt idx="11">
                    <c:v>Council Member</c:v>
                  </c:pt>
                  <c:pt idx="12">
                    <c:v>Police Juror</c:v>
                  </c:pt>
                  <c:pt idx="13">
                    <c:v>Selectman</c:v>
                  </c:pt>
                </c:lvl>
                <c:lvl>
                  <c:pt idx="0">
                    <c:v>Education</c:v>
                  </c:pt>
                  <c:pt idx="1">
                    <c:v>Executive</c:v>
                  </c:pt>
                  <c:pt idx="3">
                    <c:v>Judicial</c:v>
                  </c:pt>
                  <c:pt idx="6">
                    <c:v>Law Enforcement</c:v>
                  </c:pt>
                  <c:pt idx="10">
                    <c:v>Local Government</c:v>
                  </c:pt>
                </c:lvl>
              </c:multiLvlStrCache>
            </c:multiLvlStrRef>
          </c:xVal>
          <c:yVal>
            <c:numRef>
              <c:f>('Margin of Victory'!$D$85,'Margin of Victory'!$D$87:$D$88,'Margin of Victory'!$D$90:$D$92,'Margin of Victory'!$D$94:$D$97,'Margin of Victory'!$D$99:$D$102)</c:f>
              <c:numCache>
                <c:formatCode>0%</c:formatCode>
                <c:ptCount val="14"/>
                <c:pt idx="0">
                  <c:v>0.22020855591875874</c:v>
                </c:pt>
                <c:pt idx="2">
                  <c:v>0.20642880013160439</c:v>
                </c:pt>
                <c:pt idx="5">
                  <c:v>0.23267433638591301</c:v>
                </c:pt>
                <c:pt idx="9">
                  <c:v>0.24389151962271075</c:v>
                </c:pt>
                <c:pt idx="13">
                  <c:v>8.4603067749740926E-2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63-4425-AFCA-306E58A5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373232"/>
        <c:axId val="604373888"/>
      </c:scatterChart>
      <c:catAx>
        <c:axId val="60437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888"/>
        <c:crosses val="autoZero"/>
        <c:auto val="1"/>
        <c:lblAlgn val="ctr"/>
        <c:lblOffset val="100"/>
        <c:noMultiLvlLbl val="0"/>
      </c:catAx>
      <c:valAx>
        <c:axId val="60437388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73232"/>
        <c:crosses val="autoZero"/>
        <c:crossBetween val="between"/>
      </c:valAx>
      <c:valAx>
        <c:axId val="601826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26704"/>
        <c:crosses val="max"/>
        <c:crossBetween val="between"/>
      </c:valAx>
      <c:catAx>
        <c:axId val="601826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8263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12979134939627979"/>
          <c:y val="0.89409667541557303"/>
          <c:w val="0.6291677038967776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</xdr:row>
      <xdr:rowOff>90487</xdr:rowOff>
    </xdr:from>
    <xdr:to>
      <xdr:col>15</xdr:col>
      <xdr:colOff>361950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4A791-D471-41E7-B629-E49333DCD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541337</xdr:colOff>
      <xdr:row>17</xdr:row>
      <xdr:rowOff>87312</xdr:rowOff>
    </xdr:from>
    <xdr:to>
      <xdr:col>17</xdr:col>
      <xdr:colOff>846137</xdr:colOff>
      <xdr:row>31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8433F-6246-4760-84B5-AF6B7194A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603250</xdr:colOff>
      <xdr:row>33</xdr:row>
      <xdr:rowOff>160337</xdr:rowOff>
    </xdr:from>
    <xdr:to>
      <xdr:col>18</xdr:col>
      <xdr:colOff>546100</xdr:colOff>
      <xdr:row>52</xdr:row>
      <xdr:rowOff>155575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ACBA1F-18BD-44B2-A35A-97E7EDE4A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16</xdr:row>
      <xdr:rowOff>79375</xdr:rowOff>
    </xdr:from>
    <xdr:to>
      <xdr:col>15</xdr:col>
      <xdr:colOff>241300</xdr:colOff>
      <xdr:row>31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51AFC-D3EA-4436-95B0-E56CF7EE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168274</xdr:colOff>
      <xdr:row>0</xdr:row>
      <xdr:rowOff>104775</xdr:rowOff>
    </xdr:from>
    <xdr:to>
      <xdr:col>13</xdr:col>
      <xdr:colOff>215899</xdr:colOff>
      <xdr:row>15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908AC-9F7F-44FF-AB54-FB1153F5A8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34924</xdr:colOff>
      <xdr:row>33</xdr:row>
      <xdr:rowOff>15874</xdr:rowOff>
    </xdr:from>
    <xdr:to>
      <xdr:col>16</xdr:col>
      <xdr:colOff>273049</xdr:colOff>
      <xdr:row>50</xdr:row>
      <xdr:rowOff>177799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E1D65-9EEE-4494-B750-B5FA44442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111125</xdr:colOff>
      <xdr:row>18</xdr:row>
      <xdr:rowOff>3175</xdr:rowOff>
    </xdr:from>
    <xdr:to>
      <xdr:col>12</xdr:col>
      <xdr:colOff>276225</xdr:colOff>
      <xdr:row>32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84A4B-76EC-4F09-8AF3-48326864A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441325</xdr:colOff>
      <xdr:row>0</xdr:row>
      <xdr:rowOff>73025</xdr:rowOff>
    </xdr:from>
    <xdr:to>
      <xdr:col>9</xdr:col>
      <xdr:colOff>523875</xdr:colOff>
      <xdr:row>15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C9C30-1147-4807-BC00-F885171C8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180975</xdr:colOff>
      <xdr:row>35</xdr:row>
      <xdr:rowOff>6350</xdr:rowOff>
    </xdr:from>
    <xdr:to>
      <xdr:col>10</xdr:col>
      <xdr:colOff>517525</xdr:colOff>
      <xdr:row>49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D41EF-2BC4-4A77-B8BC-269CB3AC5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1209674</xdr:colOff>
      <xdr:row>56</xdr:row>
      <xdr:rowOff>101600</xdr:rowOff>
    </xdr:from>
    <xdr:to>
      <xdr:col>19</xdr:col>
      <xdr:colOff>31750</xdr:colOff>
      <xdr:row>71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248613-AE51-44AD-98A5-FA7BE8602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187324</xdr:colOff>
      <xdr:row>82</xdr:row>
      <xdr:rowOff>12700</xdr:rowOff>
    </xdr:from>
    <xdr:to>
      <xdr:col>19</xdr:col>
      <xdr:colOff>520700</xdr:colOff>
      <xdr:row>96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A8A7D5-0643-421C-A3A1-6367C66A9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parish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/Documents/R/Projects/Louisiana/data/municipal_populatio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ish"/>
    </sheetNames>
    <sheetDataSet>
      <sheetData sheetId="0">
        <row r="2">
          <cell r="C2" t="str">
            <v>Acadia Parish, Louisiana</v>
          </cell>
          <cell r="D2">
            <v>62372</v>
          </cell>
        </row>
        <row r="3">
          <cell r="C3" t="str">
            <v>Allen Parish, Louisiana</v>
          </cell>
          <cell r="D3">
            <v>25619</v>
          </cell>
        </row>
        <row r="4">
          <cell r="C4" t="str">
            <v>Ascension Parish, Louisiana</v>
          </cell>
          <cell r="D4">
            <v>117009</v>
          </cell>
        </row>
        <row r="5">
          <cell r="C5" t="str">
            <v>Assumption Parish, Louisiana</v>
          </cell>
          <cell r="D5">
            <v>22973</v>
          </cell>
        </row>
        <row r="6">
          <cell r="C6" t="str">
            <v>Avoyelles Parish, Louisiana</v>
          </cell>
          <cell r="D6">
            <v>41252</v>
          </cell>
        </row>
        <row r="7">
          <cell r="C7" t="str">
            <v>Beauregard Parish, Louisiana</v>
          </cell>
          <cell r="D7">
            <v>36435</v>
          </cell>
        </row>
        <row r="8">
          <cell r="C8" t="str">
            <v>Bienville Parish, Louisiana</v>
          </cell>
          <cell r="D8">
            <v>13924</v>
          </cell>
        </row>
        <row r="9">
          <cell r="C9" t="str">
            <v>Bossier Parish, Louisiana</v>
          </cell>
          <cell r="D9">
            <v>124720</v>
          </cell>
        </row>
        <row r="10">
          <cell r="C10" t="str">
            <v>Caddo Parish, Louisiana</v>
          </cell>
          <cell r="D10">
            <v>253125</v>
          </cell>
        </row>
        <row r="11">
          <cell r="C11" t="str">
            <v>Calcasieu Parish, Louisiana</v>
          </cell>
          <cell r="D11">
            <v>197233</v>
          </cell>
        </row>
        <row r="12">
          <cell r="C12" t="str">
            <v>Caldwell Parish, Louisiana</v>
          </cell>
          <cell r="D12">
            <v>9997</v>
          </cell>
        </row>
        <row r="13">
          <cell r="C13" t="str">
            <v>Cameron Parish, Louisiana</v>
          </cell>
          <cell r="D13">
            <v>6739</v>
          </cell>
        </row>
        <row r="14">
          <cell r="C14" t="str">
            <v>Catahoula Parish, Louisiana</v>
          </cell>
          <cell r="D14">
            <v>10145</v>
          </cell>
        </row>
        <row r="15">
          <cell r="C15" t="str">
            <v>Claiborne Parish, Louisiana</v>
          </cell>
          <cell r="D15">
            <v>16452</v>
          </cell>
        </row>
        <row r="16">
          <cell r="C16" t="str">
            <v>Concordia Parish, Louisiana</v>
          </cell>
          <cell r="D16">
            <v>20288</v>
          </cell>
        </row>
        <row r="17">
          <cell r="C17" t="str">
            <v>De Soto Parish, Louisiana</v>
          </cell>
          <cell r="D17">
            <v>27047</v>
          </cell>
        </row>
        <row r="18">
          <cell r="C18" t="str">
            <v>East Baton Rouge Parish, Louisiana</v>
          </cell>
          <cell r="D18">
            <v>445337</v>
          </cell>
        </row>
        <row r="19">
          <cell r="C19" t="str">
            <v>East Carroll Parish, Louisiana</v>
          </cell>
          <cell r="D19">
            <v>7419</v>
          </cell>
        </row>
        <row r="20">
          <cell r="C20" t="str">
            <v>East Feliciana Parish, Louisiana</v>
          </cell>
          <cell r="D20">
            <v>19756</v>
          </cell>
        </row>
        <row r="21">
          <cell r="C21" t="str">
            <v>Evangeline Parish, Louisiana</v>
          </cell>
          <cell r="D21">
            <v>33765</v>
          </cell>
        </row>
        <row r="22">
          <cell r="C22" t="str">
            <v>Franklin Parish, Louisiana</v>
          </cell>
          <cell r="D22">
            <v>20464</v>
          </cell>
        </row>
        <row r="23">
          <cell r="C23" t="str">
            <v>Grant Parish, Louisiana</v>
          </cell>
          <cell r="D23">
            <v>22372</v>
          </cell>
        </row>
        <row r="24">
          <cell r="C24" t="str">
            <v>Iberia Parish, Louisiana</v>
          </cell>
          <cell r="D24">
            <v>73799</v>
          </cell>
        </row>
        <row r="25">
          <cell r="C25" t="str">
            <v>Iberville Parish, Louisiana</v>
          </cell>
          <cell r="D25">
            <v>33159</v>
          </cell>
        </row>
        <row r="26">
          <cell r="C26" t="str">
            <v>Jackson Parish, Louisiana</v>
          </cell>
          <cell r="D26">
            <v>15999</v>
          </cell>
        </row>
        <row r="27">
          <cell r="C27" t="str">
            <v>Jefferson Parish, Louisiana</v>
          </cell>
          <cell r="D27">
            <v>435204</v>
          </cell>
        </row>
        <row r="28">
          <cell r="C28" t="str">
            <v>Jefferson Davis Parish, Louisiana</v>
          </cell>
          <cell r="D28">
            <v>31399</v>
          </cell>
        </row>
        <row r="29">
          <cell r="C29" t="str">
            <v>Lafayette Parish, Louisiana</v>
          </cell>
          <cell r="D29">
            <v>234963</v>
          </cell>
        </row>
        <row r="30">
          <cell r="C30" t="str">
            <v>Lafourche Parish, Louisiana</v>
          </cell>
          <cell r="D30">
            <v>97688</v>
          </cell>
        </row>
        <row r="31">
          <cell r="C31" t="str">
            <v>LaSalle Parish, Louisiana</v>
          </cell>
          <cell r="D31">
            <v>14927</v>
          </cell>
        </row>
        <row r="32">
          <cell r="C32" t="str">
            <v>Lincoln Parish, Louisiana</v>
          </cell>
          <cell r="D32">
            <v>47480</v>
          </cell>
        </row>
        <row r="33">
          <cell r="C33" t="str">
            <v>Livingston Parish, Louisiana</v>
          </cell>
          <cell r="D33">
            <v>135925</v>
          </cell>
        </row>
        <row r="34">
          <cell r="C34" t="str">
            <v>Madison Parish, Louisiana</v>
          </cell>
          <cell r="D34">
            <v>11803</v>
          </cell>
        </row>
        <row r="35">
          <cell r="C35" t="str">
            <v>Morehouse Parish, Louisiana</v>
          </cell>
          <cell r="D35">
            <v>26739</v>
          </cell>
        </row>
        <row r="36">
          <cell r="C36" t="str">
            <v>Natchitoches Parish, Louisiana</v>
          </cell>
          <cell r="D36">
            <v>39258</v>
          </cell>
        </row>
        <row r="37">
          <cell r="C37" t="str">
            <v>Orleans Parish, Louisiana</v>
          </cell>
          <cell r="D37">
            <v>382922</v>
          </cell>
        </row>
        <row r="38">
          <cell r="C38" t="str">
            <v>Ouachita Parish, Louisiana</v>
          </cell>
          <cell r="D38">
            <v>156398</v>
          </cell>
        </row>
        <row r="39">
          <cell r="C39" t="str">
            <v>Plaquemines Parish, Louisiana</v>
          </cell>
          <cell r="D39">
            <v>23584</v>
          </cell>
        </row>
        <row r="40">
          <cell r="C40" t="str">
            <v>Pointe Coupee Parish, Louisiana</v>
          </cell>
          <cell r="D40">
            <v>22366</v>
          </cell>
        </row>
        <row r="41">
          <cell r="C41" t="str">
            <v>Rapides Parish, Louisiana</v>
          </cell>
          <cell r="D41">
            <v>132373</v>
          </cell>
        </row>
        <row r="42">
          <cell r="C42" t="str">
            <v>Red River Parish, Louisiana</v>
          </cell>
          <cell r="D42">
            <v>8757</v>
          </cell>
        </row>
        <row r="43">
          <cell r="C43" t="str">
            <v>Richland Parish, Louisiana</v>
          </cell>
          <cell r="D43">
            <v>20692</v>
          </cell>
        </row>
        <row r="44">
          <cell r="C44" t="str">
            <v>Sabine Parish, Louisiana</v>
          </cell>
          <cell r="D44">
            <v>24144</v>
          </cell>
        </row>
        <row r="45">
          <cell r="C45" t="str">
            <v>St. Bernard Parish, Louisiana</v>
          </cell>
          <cell r="D45">
            <v>44091</v>
          </cell>
        </row>
        <row r="46">
          <cell r="C46" t="str">
            <v>St. Charles Parish, Louisiana</v>
          </cell>
          <cell r="D46">
            <v>52708</v>
          </cell>
        </row>
        <row r="47">
          <cell r="C47" t="str">
            <v>St. Helena Parish, Louisiana</v>
          </cell>
          <cell r="D47">
            <v>10714</v>
          </cell>
        </row>
        <row r="48">
          <cell r="C48" t="str">
            <v>St. James Parish, Louisiana</v>
          </cell>
          <cell r="D48">
            <v>21581</v>
          </cell>
        </row>
        <row r="49">
          <cell r="C49" t="str">
            <v>St. John the Baptist Parish, Louisiana</v>
          </cell>
          <cell r="D49">
            <v>43888</v>
          </cell>
        </row>
        <row r="50">
          <cell r="C50" t="str">
            <v>St. Landry Parish, Louisiana</v>
          </cell>
          <cell r="D50">
            <v>83699</v>
          </cell>
        </row>
        <row r="51">
          <cell r="C51" t="str">
            <v>St. Martin Parish, Louisiana</v>
          </cell>
          <cell r="D51">
            <v>53385</v>
          </cell>
        </row>
        <row r="52">
          <cell r="C52" t="str">
            <v>St. Mary Parish, Louisiana</v>
          </cell>
          <cell r="D52">
            <v>53053</v>
          </cell>
        </row>
        <row r="53">
          <cell r="C53" t="str">
            <v>St. Tammany Parish, Louisiana</v>
          </cell>
          <cell r="D53">
            <v>246269</v>
          </cell>
        </row>
        <row r="54">
          <cell r="C54" t="str">
            <v>Tangipahoa Parish, Louisiana</v>
          </cell>
          <cell r="D54">
            <v>127115</v>
          </cell>
        </row>
        <row r="55">
          <cell r="C55" t="str">
            <v>Tensas Parish, Louisiana</v>
          </cell>
          <cell r="D55">
            <v>4793</v>
          </cell>
        </row>
        <row r="56">
          <cell r="C56" t="str">
            <v>Terrebonne Parish, Louisiana</v>
          </cell>
          <cell r="D56">
            <v>113099</v>
          </cell>
        </row>
        <row r="57">
          <cell r="C57" t="str">
            <v>Union Parish, Louisiana</v>
          </cell>
          <cell r="D57">
            <v>22460</v>
          </cell>
        </row>
        <row r="58">
          <cell r="C58" t="str">
            <v>Vermilion Parish, Louisiana</v>
          </cell>
          <cell r="D58">
            <v>59524</v>
          </cell>
        </row>
        <row r="59">
          <cell r="C59" t="str">
            <v>Vernon Parish, Louisiana</v>
          </cell>
          <cell r="D59">
            <v>52101</v>
          </cell>
        </row>
        <row r="60">
          <cell r="C60" t="str">
            <v>Washington Parish, Louisiana</v>
          </cell>
          <cell r="D60">
            <v>46367</v>
          </cell>
        </row>
        <row r="61">
          <cell r="C61" t="str">
            <v>Webster Parish, Louisiana</v>
          </cell>
          <cell r="D61">
            <v>40335</v>
          </cell>
        </row>
        <row r="62">
          <cell r="C62" t="str">
            <v>West Baton Rouge Parish, Louisiana</v>
          </cell>
          <cell r="D62">
            <v>25017</v>
          </cell>
        </row>
        <row r="63">
          <cell r="C63" t="str">
            <v>West Carroll Parish, Louisiana</v>
          </cell>
          <cell r="D63">
            <v>11370</v>
          </cell>
        </row>
        <row r="64">
          <cell r="C64" t="str">
            <v>West Feliciana Parish, Louisiana</v>
          </cell>
          <cell r="D64">
            <v>15384</v>
          </cell>
        </row>
        <row r="65">
          <cell r="C65" t="str">
            <v>Winn Parish, Louisiana</v>
          </cell>
          <cell r="D65">
            <v>14695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icipal_populations"/>
    </sheetNames>
    <sheetDataSet>
      <sheetData sheetId="0">
        <row r="2">
          <cell r="C2" t="str">
            <v>Abbeville city, Louisiana</v>
          </cell>
          <cell r="D2">
            <v>12257</v>
          </cell>
          <cell r="E2">
            <v>12227</v>
          </cell>
          <cell r="F2">
            <v>12226</v>
          </cell>
          <cell r="G2">
            <v>12179</v>
          </cell>
          <cell r="H2">
            <v>12326</v>
          </cell>
          <cell r="I2">
            <v>12376</v>
          </cell>
          <cell r="J2">
            <v>12354</v>
          </cell>
          <cell r="K2">
            <v>12360</v>
          </cell>
          <cell r="L2">
            <v>12373</v>
          </cell>
        </row>
        <row r="3">
          <cell r="C3" t="str">
            <v>Abita Springs town, Louisiana</v>
          </cell>
          <cell r="D3">
            <v>2365</v>
          </cell>
          <cell r="E3">
            <v>2367</v>
          </cell>
          <cell r="F3">
            <v>2375</v>
          </cell>
          <cell r="G3">
            <v>2410</v>
          </cell>
          <cell r="H3">
            <v>2422</v>
          </cell>
          <cell r="I3">
            <v>2439</v>
          </cell>
          <cell r="J3">
            <v>2466</v>
          </cell>
          <cell r="K3">
            <v>2480</v>
          </cell>
          <cell r="L3">
            <v>2508</v>
          </cell>
        </row>
        <row r="4">
          <cell r="C4" t="str">
            <v>Addis town, Louisiana</v>
          </cell>
          <cell r="D4">
            <v>3593</v>
          </cell>
          <cell r="E4">
            <v>3593</v>
          </cell>
          <cell r="F4">
            <v>3639</v>
          </cell>
          <cell r="G4">
            <v>3812</v>
          </cell>
          <cell r="H4">
            <v>3997</v>
          </cell>
          <cell r="I4">
            <v>4214</v>
          </cell>
          <cell r="J4">
            <v>4471</v>
          </cell>
          <cell r="K4">
            <v>4631</v>
          </cell>
          <cell r="L4">
            <v>4933</v>
          </cell>
        </row>
        <row r="5">
          <cell r="C5" t="str">
            <v>Albany village, Louisiana</v>
          </cell>
          <cell r="D5">
            <v>1088</v>
          </cell>
          <cell r="E5">
            <v>1088</v>
          </cell>
          <cell r="F5">
            <v>1090</v>
          </cell>
          <cell r="G5">
            <v>1091</v>
          </cell>
          <cell r="H5">
            <v>1093</v>
          </cell>
          <cell r="I5">
            <v>1093</v>
          </cell>
          <cell r="J5">
            <v>1099</v>
          </cell>
          <cell r="K5">
            <v>1104</v>
          </cell>
          <cell r="L5">
            <v>1117</v>
          </cell>
        </row>
        <row r="6">
          <cell r="C6" t="str">
            <v>Alexandria city, Louisiana</v>
          </cell>
          <cell r="D6">
            <v>47723</v>
          </cell>
          <cell r="E6">
            <v>47963</v>
          </cell>
          <cell r="F6">
            <v>48017</v>
          </cell>
          <cell r="G6">
            <v>48116</v>
          </cell>
          <cell r="H6">
            <v>48182</v>
          </cell>
          <cell r="I6">
            <v>48414</v>
          </cell>
          <cell r="J6">
            <v>48269</v>
          </cell>
          <cell r="K6">
            <v>47956</v>
          </cell>
          <cell r="L6">
            <v>47766</v>
          </cell>
        </row>
        <row r="7">
          <cell r="C7" t="str">
            <v>Amite City town, Louisiana</v>
          </cell>
          <cell r="D7">
            <v>4141</v>
          </cell>
          <cell r="E7">
            <v>4141</v>
          </cell>
          <cell r="F7">
            <v>4152</v>
          </cell>
          <cell r="G7">
            <v>4184</v>
          </cell>
          <cell r="H7">
            <v>4206</v>
          </cell>
          <cell r="I7">
            <v>4255</v>
          </cell>
          <cell r="J7">
            <v>4298</v>
          </cell>
          <cell r="K7">
            <v>4345</v>
          </cell>
          <cell r="L7">
            <v>4395</v>
          </cell>
        </row>
        <row r="8">
          <cell r="C8" t="str">
            <v>Anacoco village, Louisiana</v>
          </cell>
          <cell r="D8">
            <v>869</v>
          </cell>
          <cell r="E8">
            <v>869</v>
          </cell>
          <cell r="F8">
            <v>877</v>
          </cell>
          <cell r="G8">
            <v>868</v>
          </cell>
          <cell r="H8">
            <v>901</v>
          </cell>
          <cell r="I8">
            <v>881</v>
          </cell>
          <cell r="J8">
            <v>869</v>
          </cell>
          <cell r="K8">
            <v>844</v>
          </cell>
          <cell r="L8">
            <v>844</v>
          </cell>
        </row>
        <row r="9">
          <cell r="C9" t="str">
            <v>Angie village, Louisiana</v>
          </cell>
          <cell r="D9">
            <v>251</v>
          </cell>
          <cell r="E9">
            <v>251</v>
          </cell>
          <cell r="F9">
            <v>250</v>
          </cell>
          <cell r="G9">
            <v>250</v>
          </cell>
          <cell r="H9">
            <v>248</v>
          </cell>
          <cell r="I9">
            <v>246</v>
          </cell>
          <cell r="J9">
            <v>247</v>
          </cell>
          <cell r="K9">
            <v>246</v>
          </cell>
          <cell r="L9">
            <v>247</v>
          </cell>
        </row>
        <row r="10">
          <cell r="C10" t="str">
            <v>Arcadia town, Louisiana</v>
          </cell>
          <cell r="D10">
            <v>2919</v>
          </cell>
          <cell r="E10">
            <v>2993</v>
          </cell>
          <cell r="F10">
            <v>2981</v>
          </cell>
          <cell r="G10">
            <v>2961</v>
          </cell>
          <cell r="H10">
            <v>2941</v>
          </cell>
          <cell r="I10">
            <v>2890</v>
          </cell>
          <cell r="J10">
            <v>2851</v>
          </cell>
          <cell r="K10">
            <v>2851</v>
          </cell>
          <cell r="L10">
            <v>2841</v>
          </cell>
        </row>
        <row r="11">
          <cell r="C11" t="str">
            <v>Arnaudville town, Louisiana</v>
          </cell>
          <cell r="D11">
            <v>1057</v>
          </cell>
          <cell r="E11">
            <v>1057</v>
          </cell>
          <cell r="F11">
            <v>1059</v>
          </cell>
          <cell r="G11">
            <v>1058</v>
          </cell>
          <cell r="H11">
            <v>1060</v>
          </cell>
          <cell r="I11">
            <v>1060</v>
          </cell>
          <cell r="J11">
            <v>1063</v>
          </cell>
          <cell r="K11">
            <v>1064</v>
          </cell>
          <cell r="L11">
            <v>1067</v>
          </cell>
        </row>
        <row r="12">
          <cell r="C12" t="str">
            <v>Ashland village, Louisiana</v>
          </cell>
          <cell r="D12">
            <v>269</v>
          </cell>
          <cell r="E12">
            <v>269</v>
          </cell>
          <cell r="F12">
            <v>268</v>
          </cell>
          <cell r="G12">
            <v>268</v>
          </cell>
          <cell r="H12">
            <v>267</v>
          </cell>
          <cell r="I12">
            <v>264</v>
          </cell>
          <cell r="J12">
            <v>265</v>
          </cell>
          <cell r="K12">
            <v>265</v>
          </cell>
          <cell r="L12">
            <v>264</v>
          </cell>
        </row>
        <row r="13">
          <cell r="C13" t="str">
            <v>Athens village, Louisiana</v>
          </cell>
          <cell r="D13">
            <v>249</v>
          </cell>
          <cell r="E13">
            <v>249</v>
          </cell>
          <cell r="F13">
            <v>248</v>
          </cell>
          <cell r="G13">
            <v>245</v>
          </cell>
          <cell r="H13">
            <v>244</v>
          </cell>
          <cell r="I13">
            <v>240</v>
          </cell>
          <cell r="J13">
            <v>236</v>
          </cell>
          <cell r="K13">
            <v>233</v>
          </cell>
          <cell r="L13">
            <v>231</v>
          </cell>
        </row>
        <row r="14">
          <cell r="C14" t="str">
            <v>Atlanta village, Louisiana</v>
          </cell>
          <cell r="D14">
            <v>163</v>
          </cell>
          <cell r="E14">
            <v>163</v>
          </cell>
          <cell r="F14">
            <v>163</v>
          </cell>
          <cell r="G14">
            <v>161</v>
          </cell>
          <cell r="H14">
            <v>162</v>
          </cell>
          <cell r="I14">
            <v>157</v>
          </cell>
          <cell r="J14">
            <v>156</v>
          </cell>
          <cell r="K14">
            <v>154</v>
          </cell>
          <cell r="L14">
            <v>155</v>
          </cell>
        </row>
        <row r="15">
          <cell r="C15" t="str">
            <v>Baker city, Louisiana</v>
          </cell>
          <cell r="D15">
            <v>13895</v>
          </cell>
          <cell r="E15">
            <v>13888</v>
          </cell>
          <cell r="F15">
            <v>13895</v>
          </cell>
          <cell r="G15">
            <v>13854</v>
          </cell>
          <cell r="H15">
            <v>13836</v>
          </cell>
          <cell r="I15">
            <v>13809</v>
          </cell>
          <cell r="J15">
            <v>13772</v>
          </cell>
          <cell r="K15">
            <v>13692</v>
          </cell>
          <cell r="L15">
            <v>13653</v>
          </cell>
        </row>
        <row r="16">
          <cell r="C16" t="str">
            <v>Baldwin town, Louisiana</v>
          </cell>
          <cell r="D16">
            <v>2436</v>
          </cell>
          <cell r="E16">
            <v>2436</v>
          </cell>
          <cell r="F16">
            <v>2432</v>
          </cell>
          <cell r="G16">
            <v>2416</v>
          </cell>
          <cell r="H16">
            <v>2392</v>
          </cell>
          <cell r="I16">
            <v>2395</v>
          </cell>
          <cell r="J16">
            <v>2382</v>
          </cell>
          <cell r="K16">
            <v>2370</v>
          </cell>
          <cell r="L16">
            <v>2338</v>
          </cell>
        </row>
        <row r="17">
          <cell r="C17" t="str">
            <v>Ball town, Louisiana</v>
          </cell>
          <cell r="D17">
            <v>4000</v>
          </cell>
          <cell r="E17">
            <v>3993</v>
          </cell>
          <cell r="F17">
            <v>3994</v>
          </cell>
          <cell r="G17">
            <v>3997</v>
          </cell>
          <cell r="H17">
            <v>3999</v>
          </cell>
          <cell r="I17">
            <v>4007</v>
          </cell>
          <cell r="J17">
            <v>4013</v>
          </cell>
          <cell r="K17">
            <v>3995</v>
          </cell>
          <cell r="L17">
            <v>4008</v>
          </cell>
        </row>
        <row r="18">
          <cell r="C18" t="str">
            <v>Basile town, Louisiana</v>
          </cell>
          <cell r="D18">
            <v>1821</v>
          </cell>
          <cell r="E18">
            <v>1821</v>
          </cell>
          <cell r="F18">
            <v>1820</v>
          </cell>
          <cell r="G18">
            <v>1812</v>
          </cell>
          <cell r="H18">
            <v>1808</v>
          </cell>
          <cell r="I18">
            <v>1811</v>
          </cell>
          <cell r="J18">
            <v>1810</v>
          </cell>
          <cell r="K18">
            <v>1810</v>
          </cell>
          <cell r="L18">
            <v>1811</v>
          </cell>
        </row>
        <row r="19">
          <cell r="C19" t="str">
            <v>Baskin village, Louisiana</v>
          </cell>
          <cell r="D19">
            <v>254</v>
          </cell>
          <cell r="E19">
            <v>254</v>
          </cell>
          <cell r="F19">
            <v>254</v>
          </cell>
          <cell r="G19">
            <v>255</v>
          </cell>
          <cell r="H19">
            <v>254</v>
          </cell>
          <cell r="I19">
            <v>252</v>
          </cell>
          <cell r="J19">
            <v>253</v>
          </cell>
          <cell r="K19">
            <v>252</v>
          </cell>
          <cell r="L19">
            <v>254</v>
          </cell>
        </row>
        <row r="20">
          <cell r="C20" t="str">
            <v>Bastrop city, Louisiana</v>
          </cell>
          <cell r="D20">
            <v>11365</v>
          </cell>
          <cell r="E20">
            <v>11366</v>
          </cell>
          <cell r="F20">
            <v>11316</v>
          </cell>
          <cell r="G20">
            <v>11133</v>
          </cell>
          <cell r="H20">
            <v>11071</v>
          </cell>
          <cell r="I20">
            <v>10871</v>
          </cell>
          <cell r="J20">
            <v>10814</v>
          </cell>
          <cell r="K20">
            <v>10651</v>
          </cell>
          <cell r="L20">
            <v>10478</v>
          </cell>
        </row>
        <row r="21">
          <cell r="C21" t="str">
            <v>Baton Rouge city, Louisiana</v>
          </cell>
          <cell r="D21">
            <v>229493</v>
          </cell>
          <cell r="E21">
            <v>229538</v>
          </cell>
          <cell r="F21">
            <v>229514</v>
          </cell>
          <cell r="G21">
            <v>228699</v>
          </cell>
          <cell r="H21">
            <v>229144</v>
          </cell>
          <cell r="I21">
            <v>228702</v>
          </cell>
          <cell r="J21">
            <v>228435</v>
          </cell>
          <cell r="K21">
            <v>227864</v>
          </cell>
          <cell r="L21">
            <v>227352</v>
          </cell>
        </row>
        <row r="22">
          <cell r="C22" t="str">
            <v>Belcher village, Louisiana</v>
          </cell>
          <cell r="D22">
            <v>263</v>
          </cell>
          <cell r="E22">
            <v>263</v>
          </cell>
          <cell r="F22">
            <v>264</v>
          </cell>
          <cell r="G22">
            <v>264</v>
          </cell>
          <cell r="H22">
            <v>265</v>
          </cell>
          <cell r="I22">
            <v>264</v>
          </cell>
          <cell r="J22">
            <v>261</v>
          </cell>
          <cell r="K22">
            <v>260</v>
          </cell>
          <cell r="L22">
            <v>257</v>
          </cell>
        </row>
        <row r="23">
          <cell r="C23" t="str">
            <v>Benton town, Louisiana</v>
          </cell>
          <cell r="D23">
            <v>1948</v>
          </cell>
          <cell r="E23">
            <v>1954</v>
          </cell>
          <cell r="F23">
            <v>1957</v>
          </cell>
          <cell r="G23">
            <v>1961</v>
          </cell>
          <cell r="H23">
            <v>2023</v>
          </cell>
          <cell r="I23">
            <v>2068</v>
          </cell>
          <cell r="J23">
            <v>2048</v>
          </cell>
          <cell r="K23">
            <v>2042</v>
          </cell>
          <cell r="L23">
            <v>2057</v>
          </cell>
        </row>
        <row r="24">
          <cell r="C24" t="str">
            <v>Bernice town, Louisiana</v>
          </cell>
          <cell r="D24">
            <v>1689</v>
          </cell>
          <cell r="E24">
            <v>1689</v>
          </cell>
          <cell r="F24">
            <v>1693</v>
          </cell>
          <cell r="G24">
            <v>1680</v>
          </cell>
          <cell r="H24">
            <v>1658</v>
          </cell>
          <cell r="I24">
            <v>1648</v>
          </cell>
          <cell r="J24">
            <v>1652</v>
          </cell>
          <cell r="K24">
            <v>1646</v>
          </cell>
          <cell r="L24">
            <v>1649</v>
          </cell>
        </row>
        <row r="25">
          <cell r="C25" t="str">
            <v>Berwick town, Louisiana</v>
          </cell>
          <cell r="D25">
            <v>4946</v>
          </cell>
          <cell r="E25">
            <v>4946</v>
          </cell>
          <cell r="F25">
            <v>4938</v>
          </cell>
          <cell r="G25">
            <v>4898</v>
          </cell>
          <cell r="H25">
            <v>4844</v>
          </cell>
          <cell r="I25">
            <v>4845</v>
          </cell>
          <cell r="J25">
            <v>4824</v>
          </cell>
          <cell r="K25">
            <v>4781</v>
          </cell>
          <cell r="L25">
            <v>4702</v>
          </cell>
        </row>
        <row r="26">
          <cell r="C26" t="str">
            <v>Bienville village, Louisiana</v>
          </cell>
          <cell r="D26">
            <v>218</v>
          </cell>
          <cell r="E26">
            <v>218</v>
          </cell>
          <cell r="F26">
            <v>217</v>
          </cell>
          <cell r="G26">
            <v>217</v>
          </cell>
          <cell r="H26">
            <v>216</v>
          </cell>
          <cell r="I26">
            <v>212</v>
          </cell>
          <cell r="J26">
            <v>209</v>
          </cell>
          <cell r="K26">
            <v>211</v>
          </cell>
          <cell r="L26">
            <v>210</v>
          </cell>
        </row>
        <row r="27">
          <cell r="C27" t="str">
            <v>Blanchard town, Louisiana</v>
          </cell>
          <cell r="D27">
            <v>2899</v>
          </cell>
          <cell r="E27">
            <v>2900</v>
          </cell>
          <cell r="F27">
            <v>2909</v>
          </cell>
          <cell r="G27">
            <v>2925</v>
          </cell>
          <cell r="H27">
            <v>2930</v>
          </cell>
          <cell r="I27">
            <v>2904</v>
          </cell>
          <cell r="J27">
            <v>2920</v>
          </cell>
          <cell r="K27">
            <v>2942</v>
          </cell>
          <cell r="L27">
            <v>3141</v>
          </cell>
        </row>
        <row r="28">
          <cell r="C28" t="str">
            <v>Bogalusa city, Louisiana</v>
          </cell>
          <cell r="D28">
            <v>12232</v>
          </cell>
          <cell r="E28">
            <v>12235</v>
          </cell>
          <cell r="F28">
            <v>12211</v>
          </cell>
          <cell r="G28">
            <v>12184</v>
          </cell>
          <cell r="H28">
            <v>12029</v>
          </cell>
          <cell r="I28">
            <v>11925</v>
          </cell>
          <cell r="J28">
            <v>11865</v>
          </cell>
          <cell r="K28">
            <v>11836</v>
          </cell>
          <cell r="L28">
            <v>11806</v>
          </cell>
        </row>
        <row r="29">
          <cell r="C29" t="str">
            <v>Bonita village, Louisiana</v>
          </cell>
          <cell r="D29">
            <v>284</v>
          </cell>
          <cell r="E29">
            <v>284</v>
          </cell>
          <cell r="F29">
            <v>283</v>
          </cell>
          <cell r="G29">
            <v>278</v>
          </cell>
          <cell r="H29">
            <v>277</v>
          </cell>
          <cell r="I29">
            <v>272</v>
          </cell>
          <cell r="J29">
            <v>267</v>
          </cell>
          <cell r="K29">
            <v>261</v>
          </cell>
          <cell r="L29">
            <v>257</v>
          </cell>
        </row>
        <row r="30">
          <cell r="C30" t="str">
            <v>Bossier City city, Louisiana</v>
          </cell>
          <cell r="D30">
            <v>61315</v>
          </cell>
          <cell r="E30">
            <v>61631</v>
          </cell>
          <cell r="F30">
            <v>61981</v>
          </cell>
          <cell r="G30">
            <v>63348</v>
          </cell>
          <cell r="H30">
            <v>65241</v>
          </cell>
          <cell r="I30">
            <v>65985</v>
          </cell>
          <cell r="J30">
            <v>66910</v>
          </cell>
          <cell r="K30">
            <v>68037</v>
          </cell>
          <cell r="L30">
            <v>68071</v>
          </cell>
        </row>
        <row r="31">
          <cell r="C31" t="str">
            <v>Boyce town, Louisiana</v>
          </cell>
          <cell r="D31">
            <v>1004</v>
          </cell>
          <cell r="E31">
            <v>1004</v>
          </cell>
          <cell r="F31">
            <v>1004</v>
          </cell>
          <cell r="G31">
            <v>1005</v>
          </cell>
          <cell r="H31">
            <v>1004</v>
          </cell>
          <cell r="I31">
            <v>1003</v>
          </cell>
          <cell r="J31">
            <v>1003</v>
          </cell>
          <cell r="K31">
            <v>1001</v>
          </cell>
          <cell r="L31">
            <v>1004</v>
          </cell>
        </row>
        <row r="32">
          <cell r="C32" t="str">
            <v>Breaux Bridge city, Louisiana</v>
          </cell>
          <cell r="D32">
            <v>8139</v>
          </cell>
          <cell r="E32">
            <v>8139</v>
          </cell>
          <cell r="F32">
            <v>8145</v>
          </cell>
          <cell r="G32">
            <v>8217</v>
          </cell>
          <cell r="H32">
            <v>8183</v>
          </cell>
          <cell r="I32">
            <v>8219</v>
          </cell>
          <cell r="J32">
            <v>8281</v>
          </cell>
          <cell r="K32">
            <v>8350</v>
          </cell>
          <cell r="L32">
            <v>8317</v>
          </cell>
        </row>
        <row r="33">
          <cell r="C33" t="str">
            <v>Broussard city, Louisiana</v>
          </cell>
          <cell r="D33">
            <v>8197</v>
          </cell>
          <cell r="E33">
            <v>8410</v>
          </cell>
          <cell r="F33">
            <v>8449</v>
          </cell>
          <cell r="G33">
            <v>8626</v>
          </cell>
          <cell r="H33">
            <v>8879</v>
          </cell>
          <cell r="I33">
            <v>9478</v>
          </cell>
          <cell r="J33">
            <v>10421</v>
          </cell>
          <cell r="K33">
            <v>11320</v>
          </cell>
          <cell r="L33">
            <v>11540</v>
          </cell>
        </row>
        <row r="34">
          <cell r="C34" t="str">
            <v>Brusly town, Louisiana</v>
          </cell>
          <cell r="D34">
            <v>2589</v>
          </cell>
          <cell r="E34">
            <v>2589</v>
          </cell>
          <cell r="F34">
            <v>2604</v>
          </cell>
          <cell r="G34">
            <v>2588</v>
          </cell>
          <cell r="H34">
            <v>2552</v>
          </cell>
          <cell r="I34">
            <v>2584</v>
          </cell>
          <cell r="J34">
            <v>2700</v>
          </cell>
          <cell r="K34">
            <v>2771</v>
          </cell>
          <cell r="L34">
            <v>2783</v>
          </cell>
        </row>
        <row r="35">
          <cell r="C35" t="str">
            <v>Bryceland village, Louisiana</v>
          </cell>
          <cell r="D35">
            <v>108</v>
          </cell>
          <cell r="E35">
            <v>108</v>
          </cell>
          <cell r="F35">
            <v>108</v>
          </cell>
          <cell r="G35">
            <v>107</v>
          </cell>
          <cell r="H35">
            <v>108</v>
          </cell>
          <cell r="I35">
            <v>106</v>
          </cell>
          <cell r="J35">
            <v>104</v>
          </cell>
          <cell r="K35">
            <v>105</v>
          </cell>
          <cell r="L35">
            <v>105</v>
          </cell>
        </row>
        <row r="36">
          <cell r="C36" t="str">
            <v>Bunkie city, Louisiana</v>
          </cell>
          <cell r="D36">
            <v>4171</v>
          </cell>
          <cell r="E36">
            <v>4178</v>
          </cell>
          <cell r="F36">
            <v>4180</v>
          </cell>
          <cell r="G36">
            <v>4139</v>
          </cell>
          <cell r="H36">
            <v>4110</v>
          </cell>
          <cell r="I36">
            <v>4071</v>
          </cell>
          <cell r="J36">
            <v>4048</v>
          </cell>
          <cell r="K36">
            <v>4033</v>
          </cell>
          <cell r="L36">
            <v>4027</v>
          </cell>
        </row>
        <row r="37">
          <cell r="C37" t="str">
            <v>Calvin village, Louisiana</v>
          </cell>
          <cell r="D37">
            <v>238</v>
          </cell>
          <cell r="E37">
            <v>238</v>
          </cell>
          <cell r="F37">
            <v>238</v>
          </cell>
          <cell r="G37">
            <v>236</v>
          </cell>
          <cell r="H37">
            <v>235</v>
          </cell>
          <cell r="I37">
            <v>231</v>
          </cell>
          <cell r="J37">
            <v>230</v>
          </cell>
          <cell r="K37">
            <v>227</v>
          </cell>
          <cell r="L37">
            <v>225</v>
          </cell>
        </row>
        <row r="38">
          <cell r="C38" t="str">
            <v>Campti town, Louisiana</v>
          </cell>
          <cell r="D38">
            <v>1056</v>
          </cell>
          <cell r="E38">
            <v>1056</v>
          </cell>
          <cell r="F38">
            <v>1056</v>
          </cell>
          <cell r="G38">
            <v>1052</v>
          </cell>
          <cell r="H38">
            <v>1050</v>
          </cell>
          <cell r="I38">
            <v>1044</v>
          </cell>
          <cell r="J38">
            <v>1045</v>
          </cell>
          <cell r="K38">
            <v>1045</v>
          </cell>
          <cell r="L38">
            <v>1047</v>
          </cell>
        </row>
        <row r="39">
          <cell r="C39" t="str">
            <v>Cankton village, Louisiana</v>
          </cell>
          <cell r="D39">
            <v>484</v>
          </cell>
          <cell r="E39">
            <v>484</v>
          </cell>
          <cell r="F39">
            <v>487</v>
          </cell>
          <cell r="G39">
            <v>487</v>
          </cell>
          <cell r="H39">
            <v>490</v>
          </cell>
          <cell r="I39">
            <v>490</v>
          </cell>
          <cell r="J39">
            <v>494</v>
          </cell>
          <cell r="K39">
            <v>497</v>
          </cell>
          <cell r="L39">
            <v>498</v>
          </cell>
        </row>
        <row r="40">
          <cell r="C40" t="str">
            <v>Carencro city, Louisiana</v>
          </cell>
          <cell r="D40">
            <v>7526</v>
          </cell>
          <cell r="E40">
            <v>7634</v>
          </cell>
          <cell r="F40">
            <v>7686</v>
          </cell>
          <cell r="G40">
            <v>7880</v>
          </cell>
          <cell r="H40">
            <v>8079</v>
          </cell>
          <cell r="I40">
            <v>8324</v>
          </cell>
          <cell r="J40">
            <v>8457</v>
          </cell>
          <cell r="K40">
            <v>8565</v>
          </cell>
          <cell r="L40">
            <v>8781</v>
          </cell>
        </row>
        <row r="41">
          <cell r="C41" t="str">
            <v>Castor village, Louisiana</v>
          </cell>
          <cell r="D41">
            <v>258</v>
          </cell>
          <cell r="E41">
            <v>258</v>
          </cell>
          <cell r="F41">
            <v>257</v>
          </cell>
          <cell r="G41">
            <v>257</v>
          </cell>
          <cell r="H41">
            <v>256</v>
          </cell>
          <cell r="I41">
            <v>251</v>
          </cell>
          <cell r="J41">
            <v>250</v>
          </cell>
          <cell r="K41">
            <v>250</v>
          </cell>
          <cell r="L41">
            <v>249</v>
          </cell>
        </row>
        <row r="42">
          <cell r="C42" t="str">
            <v>Central city, Louisiana</v>
          </cell>
          <cell r="D42">
            <v>26864</v>
          </cell>
          <cell r="E42">
            <v>26867</v>
          </cell>
          <cell r="F42">
            <v>26922</v>
          </cell>
          <cell r="G42">
            <v>27174</v>
          </cell>
          <cell r="H42">
            <v>27497</v>
          </cell>
          <cell r="I42">
            <v>27836</v>
          </cell>
          <cell r="J42">
            <v>28236</v>
          </cell>
          <cell r="K42">
            <v>28439</v>
          </cell>
          <cell r="L42">
            <v>28764</v>
          </cell>
        </row>
        <row r="43">
          <cell r="C43" t="str">
            <v>Chataignier village, Louisiana</v>
          </cell>
          <cell r="D43">
            <v>364</v>
          </cell>
          <cell r="E43">
            <v>364</v>
          </cell>
          <cell r="F43">
            <v>363</v>
          </cell>
          <cell r="G43">
            <v>362</v>
          </cell>
          <cell r="H43">
            <v>363</v>
          </cell>
          <cell r="I43">
            <v>364</v>
          </cell>
          <cell r="J43">
            <v>364</v>
          </cell>
          <cell r="K43">
            <v>364</v>
          </cell>
          <cell r="L43">
            <v>363</v>
          </cell>
        </row>
        <row r="44">
          <cell r="C44" t="str">
            <v>Chatham town, Louisiana</v>
          </cell>
          <cell r="D44">
            <v>557</v>
          </cell>
          <cell r="E44">
            <v>557</v>
          </cell>
          <cell r="F44">
            <v>558</v>
          </cell>
          <cell r="G44">
            <v>560</v>
          </cell>
          <cell r="H44">
            <v>556</v>
          </cell>
          <cell r="I44">
            <v>551</v>
          </cell>
          <cell r="J44">
            <v>546</v>
          </cell>
          <cell r="K44">
            <v>544</v>
          </cell>
          <cell r="L44">
            <v>540</v>
          </cell>
        </row>
        <row r="45">
          <cell r="C45" t="str">
            <v>Cheneyville town, Louisiana</v>
          </cell>
          <cell r="D45">
            <v>625</v>
          </cell>
          <cell r="E45">
            <v>625</v>
          </cell>
          <cell r="F45">
            <v>625</v>
          </cell>
          <cell r="G45">
            <v>622</v>
          </cell>
          <cell r="H45">
            <v>618</v>
          </cell>
          <cell r="I45">
            <v>615</v>
          </cell>
          <cell r="J45">
            <v>610</v>
          </cell>
          <cell r="K45">
            <v>605</v>
          </cell>
          <cell r="L45">
            <v>604</v>
          </cell>
        </row>
        <row r="46">
          <cell r="C46" t="str">
            <v>Choudrant village, Louisiana</v>
          </cell>
          <cell r="D46">
            <v>845</v>
          </cell>
          <cell r="E46">
            <v>845</v>
          </cell>
          <cell r="F46">
            <v>851</v>
          </cell>
          <cell r="G46">
            <v>861</v>
          </cell>
          <cell r="H46">
            <v>875</v>
          </cell>
          <cell r="I46">
            <v>919</v>
          </cell>
          <cell r="J46">
            <v>929</v>
          </cell>
          <cell r="K46">
            <v>953</v>
          </cell>
          <cell r="L46">
            <v>973</v>
          </cell>
        </row>
        <row r="47">
          <cell r="C47" t="str">
            <v>Church Point town, Louisiana</v>
          </cell>
          <cell r="D47">
            <v>4560</v>
          </cell>
          <cell r="E47">
            <v>4554</v>
          </cell>
          <cell r="F47">
            <v>4555</v>
          </cell>
          <cell r="G47">
            <v>4531</v>
          </cell>
          <cell r="H47">
            <v>4526</v>
          </cell>
          <cell r="I47">
            <v>4532</v>
          </cell>
          <cell r="J47">
            <v>4538</v>
          </cell>
          <cell r="K47">
            <v>4517</v>
          </cell>
          <cell r="L47">
            <v>4492</v>
          </cell>
        </row>
        <row r="48">
          <cell r="C48" t="str">
            <v>Clarence village, Louisiana</v>
          </cell>
          <cell r="D48">
            <v>499</v>
          </cell>
          <cell r="E48">
            <v>499</v>
          </cell>
          <cell r="F48">
            <v>498</v>
          </cell>
          <cell r="G48">
            <v>494</v>
          </cell>
          <cell r="H48">
            <v>491</v>
          </cell>
          <cell r="I48">
            <v>487</v>
          </cell>
          <cell r="J48">
            <v>488</v>
          </cell>
          <cell r="K48">
            <v>485</v>
          </cell>
          <cell r="L48">
            <v>486</v>
          </cell>
        </row>
        <row r="49">
          <cell r="C49" t="str">
            <v>Clarks village, Louisiana</v>
          </cell>
          <cell r="D49">
            <v>1017</v>
          </cell>
          <cell r="E49">
            <v>1017</v>
          </cell>
          <cell r="F49">
            <v>1018</v>
          </cell>
          <cell r="G49">
            <v>1017</v>
          </cell>
          <cell r="H49">
            <v>1010</v>
          </cell>
          <cell r="I49">
            <v>1006</v>
          </cell>
          <cell r="J49">
            <v>1003</v>
          </cell>
          <cell r="K49">
            <v>1008</v>
          </cell>
          <cell r="L49">
            <v>1009</v>
          </cell>
        </row>
        <row r="50">
          <cell r="C50" t="str">
            <v>Clayton town, Louisiana</v>
          </cell>
          <cell r="D50">
            <v>711</v>
          </cell>
          <cell r="E50">
            <v>711</v>
          </cell>
          <cell r="F50">
            <v>711</v>
          </cell>
          <cell r="G50">
            <v>711</v>
          </cell>
          <cell r="H50">
            <v>697</v>
          </cell>
          <cell r="I50">
            <v>698</v>
          </cell>
          <cell r="J50">
            <v>696</v>
          </cell>
          <cell r="K50">
            <v>687</v>
          </cell>
          <cell r="L50">
            <v>678</v>
          </cell>
        </row>
        <row r="51">
          <cell r="C51" t="str">
            <v>Clinton town, Louisiana</v>
          </cell>
          <cell r="D51">
            <v>1653</v>
          </cell>
          <cell r="E51">
            <v>1652</v>
          </cell>
          <cell r="F51">
            <v>1641</v>
          </cell>
          <cell r="G51">
            <v>1631</v>
          </cell>
          <cell r="H51">
            <v>1606</v>
          </cell>
          <cell r="I51">
            <v>1570</v>
          </cell>
          <cell r="J51">
            <v>1572</v>
          </cell>
          <cell r="K51">
            <v>1556</v>
          </cell>
          <cell r="L51">
            <v>1549</v>
          </cell>
        </row>
        <row r="52">
          <cell r="C52" t="str">
            <v>Colfax town, Louisiana</v>
          </cell>
          <cell r="D52">
            <v>1558</v>
          </cell>
          <cell r="E52">
            <v>1558</v>
          </cell>
          <cell r="F52">
            <v>1557</v>
          </cell>
          <cell r="G52">
            <v>1551</v>
          </cell>
          <cell r="H52">
            <v>1545</v>
          </cell>
          <cell r="I52">
            <v>1530</v>
          </cell>
          <cell r="J52">
            <v>1523</v>
          </cell>
          <cell r="K52">
            <v>1512</v>
          </cell>
          <cell r="L52">
            <v>1502</v>
          </cell>
        </row>
        <row r="53">
          <cell r="C53" t="str">
            <v>Collinston village, Louisiana</v>
          </cell>
          <cell r="D53">
            <v>287</v>
          </cell>
          <cell r="E53">
            <v>287</v>
          </cell>
          <cell r="F53">
            <v>286</v>
          </cell>
          <cell r="G53">
            <v>281</v>
          </cell>
          <cell r="H53">
            <v>282</v>
          </cell>
          <cell r="I53">
            <v>276</v>
          </cell>
          <cell r="J53">
            <v>272</v>
          </cell>
          <cell r="K53">
            <v>270</v>
          </cell>
          <cell r="L53">
            <v>266</v>
          </cell>
        </row>
        <row r="54">
          <cell r="C54" t="str">
            <v>Columbia town, Louisiana</v>
          </cell>
          <cell r="D54">
            <v>390</v>
          </cell>
          <cell r="E54">
            <v>390</v>
          </cell>
          <cell r="F54">
            <v>390</v>
          </cell>
          <cell r="G54">
            <v>388</v>
          </cell>
          <cell r="H54">
            <v>384</v>
          </cell>
          <cell r="I54">
            <v>381</v>
          </cell>
          <cell r="J54">
            <v>378</v>
          </cell>
          <cell r="K54">
            <v>381</v>
          </cell>
          <cell r="L54">
            <v>381</v>
          </cell>
        </row>
        <row r="55">
          <cell r="C55" t="str">
            <v>Converse village, Louisiana</v>
          </cell>
          <cell r="D55">
            <v>440</v>
          </cell>
          <cell r="E55">
            <v>440</v>
          </cell>
          <cell r="F55">
            <v>439</v>
          </cell>
          <cell r="G55">
            <v>443</v>
          </cell>
          <cell r="H55">
            <v>440</v>
          </cell>
          <cell r="I55">
            <v>440</v>
          </cell>
          <cell r="J55">
            <v>437</v>
          </cell>
          <cell r="K55">
            <v>437</v>
          </cell>
          <cell r="L55">
            <v>435</v>
          </cell>
        </row>
        <row r="56">
          <cell r="C56" t="str">
            <v>Cottonport town, Louisiana</v>
          </cell>
          <cell r="D56">
            <v>2006</v>
          </cell>
          <cell r="E56">
            <v>2006</v>
          </cell>
          <cell r="F56">
            <v>2007</v>
          </cell>
          <cell r="G56">
            <v>1990</v>
          </cell>
          <cell r="H56">
            <v>1976</v>
          </cell>
          <cell r="I56">
            <v>1960</v>
          </cell>
          <cell r="J56">
            <v>1949</v>
          </cell>
          <cell r="K56">
            <v>1945</v>
          </cell>
          <cell r="L56">
            <v>1942</v>
          </cell>
        </row>
        <row r="57">
          <cell r="C57" t="str">
            <v>Cotton Valley town, Louisiana</v>
          </cell>
          <cell r="D57">
            <v>1009</v>
          </cell>
          <cell r="E57">
            <v>1009</v>
          </cell>
          <cell r="F57">
            <v>1009</v>
          </cell>
          <cell r="G57">
            <v>1007</v>
          </cell>
          <cell r="H57">
            <v>997</v>
          </cell>
          <cell r="I57">
            <v>988</v>
          </cell>
          <cell r="J57">
            <v>979</v>
          </cell>
          <cell r="K57">
            <v>972</v>
          </cell>
          <cell r="L57">
            <v>965</v>
          </cell>
        </row>
        <row r="58">
          <cell r="C58" t="str">
            <v>Coushatta town, Louisiana</v>
          </cell>
          <cell r="D58">
            <v>1964</v>
          </cell>
          <cell r="E58">
            <v>1964</v>
          </cell>
          <cell r="F58">
            <v>1963</v>
          </cell>
          <cell r="G58">
            <v>1950</v>
          </cell>
          <cell r="H58">
            <v>1944</v>
          </cell>
          <cell r="I58">
            <v>1917</v>
          </cell>
          <cell r="J58">
            <v>1874</v>
          </cell>
          <cell r="K58">
            <v>1857</v>
          </cell>
          <cell r="L58">
            <v>1836</v>
          </cell>
        </row>
        <row r="59">
          <cell r="C59" t="str">
            <v>Covington city, Louisiana</v>
          </cell>
          <cell r="D59">
            <v>8765</v>
          </cell>
          <cell r="E59">
            <v>8850</v>
          </cell>
          <cell r="F59">
            <v>8871</v>
          </cell>
          <cell r="G59">
            <v>8936</v>
          </cell>
          <cell r="H59">
            <v>9103</v>
          </cell>
          <cell r="I59">
            <v>9368</v>
          </cell>
          <cell r="J59">
            <v>9701</v>
          </cell>
          <cell r="K59">
            <v>9941</v>
          </cell>
          <cell r="L59">
            <v>10210</v>
          </cell>
        </row>
        <row r="60">
          <cell r="C60" t="str">
            <v>Creola village, Louisiana</v>
          </cell>
          <cell r="D60">
            <v>213</v>
          </cell>
          <cell r="E60">
            <v>213</v>
          </cell>
          <cell r="F60">
            <v>213</v>
          </cell>
          <cell r="G60">
            <v>215</v>
          </cell>
          <cell r="H60">
            <v>217</v>
          </cell>
          <cell r="I60">
            <v>218</v>
          </cell>
          <cell r="J60">
            <v>220</v>
          </cell>
          <cell r="K60">
            <v>221</v>
          </cell>
          <cell r="L60">
            <v>225</v>
          </cell>
        </row>
        <row r="61">
          <cell r="C61" t="str">
            <v>Crowley city, Louisiana</v>
          </cell>
          <cell r="D61">
            <v>13265</v>
          </cell>
          <cell r="E61">
            <v>13263</v>
          </cell>
          <cell r="F61">
            <v>13267</v>
          </cell>
          <cell r="G61">
            <v>13214</v>
          </cell>
          <cell r="H61">
            <v>13171</v>
          </cell>
          <cell r="I61">
            <v>13161</v>
          </cell>
          <cell r="J61">
            <v>13156</v>
          </cell>
          <cell r="K61">
            <v>13083</v>
          </cell>
          <cell r="L61">
            <v>12989</v>
          </cell>
        </row>
        <row r="62">
          <cell r="C62" t="str">
            <v>Cullen town, Louisiana</v>
          </cell>
          <cell r="D62">
            <v>1163</v>
          </cell>
          <cell r="E62">
            <v>1163</v>
          </cell>
          <cell r="F62">
            <v>1163</v>
          </cell>
          <cell r="G62">
            <v>1162</v>
          </cell>
          <cell r="H62">
            <v>1149</v>
          </cell>
          <cell r="I62">
            <v>1139</v>
          </cell>
          <cell r="J62">
            <v>1128</v>
          </cell>
          <cell r="K62">
            <v>1121</v>
          </cell>
          <cell r="L62">
            <v>1111</v>
          </cell>
        </row>
        <row r="63">
          <cell r="C63" t="str">
            <v>Delcambre town, Louisiana</v>
          </cell>
          <cell r="D63">
            <v>1866</v>
          </cell>
          <cell r="E63">
            <v>1866</v>
          </cell>
          <cell r="F63">
            <v>1866</v>
          </cell>
          <cell r="G63">
            <v>1863</v>
          </cell>
          <cell r="H63">
            <v>1863</v>
          </cell>
          <cell r="I63">
            <v>1877</v>
          </cell>
          <cell r="J63">
            <v>1880</v>
          </cell>
          <cell r="K63">
            <v>1889</v>
          </cell>
          <cell r="L63">
            <v>1892</v>
          </cell>
        </row>
        <row r="64">
          <cell r="C64" t="str">
            <v>Delhi town, Louisiana</v>
          </cell>
          <cell r="D64">
            <v>2919</v>
          </cell>
          <cell r="E64">
            <v>2939</v>
          </cell>
          <cell r="F64">
            <v>2940</v>
          </cell>
          <cell r="G64">
            <v>2995</v>
          </cell>
          <cell r="H64">
            <v>2987</v>
          </cell>
          <cell r="I64">
            <v>2975</v>
          </cell>
          <cell r="J64">
            <v>2939</v>
          </cell>
          <cell r="K64">
            <v>2898</v>
          </cell>
          <cell r="L64">
            <v>2877</v>
          </cell>
        </row>
        <row r="65">
          <cell r="C65" t="str">
            <v>Delta village, Louisiana</v>
          </cell>
          <cell r="D65">
            <v>284</v>
          </cell>
          <cell r="E65">
            <v>284</v>
          </cell>
          <cell r="F65">
            <v>284</v>
          </cell>
          <cell r="G65">
            <v>282</v>
          </cell>
          <cell r="H65">
            <v>290</v>
          </cell>
          <cell r="I65">
            <v>281</v>
          </cell>
          <cell r="J65">
            <v>277</v>
          </cell>
          <cell r="K65">
            <v>269</v>
          </cell>
          <cell r="L65">
            <v>266</v>
          </cell>
        </row>
        <row r="66">
          <cell r="C66" t="str">
            <v>Denham Springs city, Louisiana</v>
          </cell>
          <cell r="D66">
            <v>10215</v>
          </cell>
          <cell r="E66">
            <v>10370</v>
          </cell>
          <cell r="F66">
            <v>10364</v>
          </cell>
          <cell r="G66">
            <v>10280</v>
          </cell>
          <cell r="H66">
            <v>10220</v>
          </cell>
          <cell r="I66">
            <v>10159</v>
          </cell>
          <cell r="J66">
            <v>10118</v>
          </cell>
          <cell r="K66">
            <v>10115</v>
          </cell>
          <cell r="L66">
            <v>10152</v>
          </cell>
        </row>
        <row r="67">
          <cell r="C67" t="str">
            <v>DeQuincy city, Louisiana</v>
          </cell>
          <cell r="D67">
            <v>3235</v>
          </cell>
          <cell r="E67">
            <v>3235</v>
          </cell>
          <cell r="F67">
            <v>3229</v>
          </cell>
          <cell r="G67">
            <v>3208</v>
          </cell>
          <cell r="H67">
            <v>3179</v>
          </cell>
          <cell r="I67">
            <v>3173</v>
          </cell>
          <cell r="J67">
            <v>3155</v>
          </cell>
          <cell r="K67">
            <v>3145</v>
          </cell>
          <cell r="L67">
            <v>3140</v>
          </cell>
        </row>
        <row r="68">
          <cell r="C68" t="str">
            <v>DeRidder city, Louisiana</v>
          </cell>
          <cell r="D68">
            <v>10578</v>
          </cell>
          <cell r="E68">
            <v>10578</v>
          </cell>
          <cell r="F68">
            <v>10637</v>
          </cell>
          <cell r="G68">
            <v>10706</v>
          </cell>
          <cell r="H68">
            <v>10744</v>
          </cell>
          <cell r="I68">
            <v>10731</v>
          </cell>
          <cell r="J68">
            <v>10739</v>
          </cell>
          <cell r="K68">
            <v>10807</v>
          </cell>
          <cell r="L68">
            <v>10951</v>
          </cell>
        </row>
        <row r="69">
          <cell r="C69" t="str">
            <v>Dixie Inn village, Louisiana</v>
          </cell>
          <cell r="D69">
            <v>273</v>
          </cell>
          <cell r="E69">
            <v>273</v>
          </cell>
          <cell r="F69">
            <v>273</v>
          </cell>
          <cell r="G69">
            <v>274</v>
          </cell>
          <cell r="H69">
            <v>273</v>
          </cell>
          <cell r="I69">
            <v>271</v>
          </cell>
          <cell r="J69">
            <v>270</v>
          </cell>
          <cell r="K69">
            <v>270</v>
          </cell>
          <cell r="L69">
            <v>269</v>
          </cell>
        </row>
        <row r="70">
          <cell r="C70" t="str">
            <v>Dodson village, Louisiana</v>
          </cell>
          <cell r="D70">
            <v>337</v>
          </cell>
          <cell r="E70">
            <v>337</v>
          </cell>
          <cell r="F70">
            <v>336</v>
          </cell>
          <cell r="G70">
            <v>334</v>
          </cell>
          <cell r="H70">
            <v>332</v>
          </cell>
          <cell r="I70">
            <v>326</v>
          </cell>
          <cell r="J70">
            <v>325</v>
          </cell>
          <cell r="K70">
            <v>322</v>
          </cell>
          <cell r="L70">
            <v>319</v>
          </cell>
        </row>
        <row r="71">
          <cell r="C71" t="str">
            <v>Donaldsonville city, Louisiana</v>
          </cell>
          <cell r="D71">
            <v>7436</v>
          </cell>
          <cell r="E71">
            <v>7436</v>
          </cell>
          <cell r="F71">
            <v>7439</v>
          </cell>
          <cell r="G71">
            <v>7437</v>
          </cell>
          <cell r="H71">
            <v>7562</v>
          </cell>
          <cell r="I71">
            <v>7708</v>
          </cell>
          <cell r="J71">
            <v>7873</v>
          </cell>
          <cell r="K71">
            <v>7995</v>
          </cell>
          <cell r="L71">
            <v>8116</v>
          </cell>
        </row>
        <row r="72">
          <cell r="C72" t="str">
            <v>Downsville village, Louisiana</v>
          </cell>
          <cell r="D72">
            <v>141</v>
          </cell>
          <cell r="E72">
            <v>141</v>
          </cell>
          <cell r="F72">
            <v>141</v>
          </cell>
          <cell r="G72">
            <v>140</v>
          </cell>
          <cell r="H72">
            <v>139</v>
          </cell>
          <cell r="I72">
            <v>138</v>
          </cell>
          <cell r="J72">
            <v>138</v>
          </cell>
          <cell r="K72">
            <v>140</v>
          </cell>
          <cell r="L72">
            <v>140</v>
          </cell>
        </row>
        <row r="73">
          <cell r="C73" t="str">
            <v>Doyline village, Louisiana</v>
          </cell>
          <cell r="D73">
            <v>818</v>
          </cell>
          <cell r="E73">
            <v>818</v>
          </cell>
          <cell r="F73">
            <v>819</v>
          </cell>
          <cell r="G73">
            <v>819</v>
          </cell>
          <cell r="H73">
            <v>811</v>
          </cell>
          <cell r="I73">
            <v>807</v>
          </cell>
          <cell r="J73">
            <v>800</v>
          </cell>
          <cell r="K73">
            <v>796</v>
          </cell>
          <cell r="L73">
            <v>794</v>
          </cell>
        </row>
        <row r="74">
          <cell r="C74" t="str">
            <v>Dry Prong village, Louisiana</v>
          </cell>
          <cell r="D74">
            <v>436</v>
          </cell>
          <cell r="E74">
            <v>440</v>
          </cell>
          <cell r="F74">
            <v>439</v>
          </cell>
          <cell r="G74">
            <v>440</v>
          </cell>
          <cell r="H74">
            <v>440</v>
          </cell>
          <cell r="I74">
            <v>435</v>
          </cell>
          <cell r="J74">
            <v>435</v>
          </cell>
          <cell r="K74">
            <v>433</v>
          </cell>
          <cell r="L74">
            <v>433</v>
          </cell>
        </row>
        <row r="75">
          <cell r="C75" t="str">
            <v>Dubach town, Louisiana</v>
          </cell>
          <cell r="D75">
            <v>961</v>
          </cell>
          <cell r="E75">
            <v>961</v>
          </cell>
          <cell r="F75">
            <v>962</v>
          </cell>
          <cell r="G75">
            <v>968</v>
          </cell>
          <cell r="H75">
            <v>967</v>
          </cell>
          <cell r="I75">
            <v>967</v>
          </cell>
          <cell r="J75">
            <v>964</v>
          </cell>
          <cell r="K75">
            <v>967</v>
          </cell>
          <cell r="L75">
            <v>962</v>
          </cell>
        </row>
        <row r="76">
          <cell r="C76" t="str">
            <v>Dubberly village, Louisiana</v>
          </cell>
          <cell r="D76">
            <v>273</v>
          </cell>
          <cell r="E76">
            <v>273</v>
          </cell>
          <cell r="F76">
            <v>272</v>
          </cell>
          <cell r="G76">
            <v>274</v>
          </cell>
          <cell r="H76">
            <v>272</v>
          </cell>
          <cell r="I76">
            <v>270</v>
          </cell>
          <cell r="J76">
            <v>267</v>
          </cell>
          <cell r="K76">
            <v>267</v>
          </cell>
          <cell r="L76">
            <v>264</v>
          </cell>
        </row>
        <row r="77">
          <cell r="C77" t="str">
            <v>Duson town, Louisiana</v>
          </cell>
          <cell r="D77">
            <v>1716</v>
          </cell>
          <cell r="E77">
            <v>1746</v>
          </cell>
          <cell r="F77">
            <v>1749</v>
          </cell>
          <cell r="G77">
            <v>1756</v>
          </cell>
          <cell r="H77">
            <v>1770</v>
          </cell>
          <cell r="I77">
            <v>1781</v>
          </cell>
          <cell r="J77">
            <v>1792</v>
          </cell>
          <cell r="K77">
            <v>1793</v>
          </cell>
          <cell r="L77">
            <v>1782</v>
          </cell>
        </row>
        <row r="78">
          <cell r="C78" t="str">
            <v>East Hodge village, Louisiana</v>
          </cell>
          <cell r="D78">
            <v>289</v>
          </cell>
          <cell r="E78">
            <v>289</v>
          </cell>
          <cell r="F78">
            <v>289</v>
          </cell>
          <cell r="G78">
            <v>289</v>
          </cell>
          <cell r="H78">
            <v>287</v>
          </cell>
          <cell r="I78">
            <v>285</v>
          </cell>
          <cell r="J78">
            <v>282</v>
          </cell>
          <cell r="K78">
            <v>280</v>
          </cell>
          <cell r="L78">
            <v>277</v>
          </cell>
        </row>
        <row r="79">
          <cell r="C79" t="str">
            <v>Edgefield village, Louisiana</v>
          </cell>
          <cell r="D79">
            <v>218</v>
          </cell>
          <cell r="E79">
            <v>218</v>
          </cell>
          <cell r="F79">
            <v>218</v>
          </cell>
          <cell r="G79">
            <v>217</v>
          </cell>
          <cell r="H79">
            <v>217</v>
          </cell>
          <cell r="I79">
            <v>214</v>
          </cell>
          <cell r="J79">
            <v>206</v>
          </cell>
          <cell r="K79">
            <v>205</v>
          </cell>
          <cell r="L79">
            <v>203</v>
          </cell>
        </row>
        <row r="80">
          <cell r="C80" t="str">
            <v>Elizabeth town, Louisiana</v>
          </cell>
          <cell r="D80">
            <v>532</v>
          </cell>
          <cell r="E80">
            <v>532</v>
          </cell>
          <cell r="F80">
            <v>533</v>
          </cell>
          <cell r="G80">
            <v>534</v>
          </cell>
          <cell r="H80">
            <v>538</v>
          </cell>
          <cell r="I80">
            <v>543</v>
          </cell>
          <cell r="J80">
            <v>553</v>
          </cell>
          <cell r="K80">
            <v>547</v>
          </cell>
          <cell r="L80">
            <v>547</v>
          </cell>
        </row>
        <row r="81">
          <cell r="C81" t="str">
            <v>Elton town, Louisiana</v>
          </cell>
          <cell r="D81">
            <v>1128</v>
          </cell>
          <cell r="E81">
            <v>1128</v>
          </cell>
          <cell r="F81">
            <v>1128</v>
          </cell>
          <cell r="G81">
            <v>1129</v>
          </cell>
          <cell r="H81">
            <v>1124</v>
          </cell>
          <cell r="I81">
            <v>1120</v>
          </cell>
          <cell r="J81">
            <v>1126</v>
          </cell>
          <cell r="K81">
            <v>1124</v>
          </cell>
          <cell r="L81">
            <v>1123</v>
          </cell>
        </row>
        <row r="82">
          <cell r="C82" t="str">
            <v>Epps village, Louisiana</v>
          </cell>
          <cell r="D82">
            <v>854</v>
          </cell>
          <cell r="E82">
            <v>854</v>
          </cell>
          <cell r="F82">
            <v>852</v>
          </cell>
          <cell r="G82">
            <v>848</v>
          </cell>
          <cell r="H82">
            <v>849</v>
          </cell>
          <cell r="I82">
            <v>845</v>
          </cell>
          <cell r="J82">
            <v>849</v>
          </cell>
          <cell r="K82">
            <v>837</v>
          </cell>
          <cell r="L82">
            <v>829</v>
          </cell>
        </row>
        <row r="83">
          <cell r="C83" t="str">
            <v>Erath town, Louisiana</v>
          </cell>
          <cell r="D83">
            <v>2114</v>
          </cell>
          <cell r="E83">
            <v>2114</v>
          </cell>
          <cell r="F83">
            <v>2114</v>
          </cell>
          <cell r="G83">
            <v>2105</v>
          </cell>
          <cell r="H83">
            <v>2102</v>
          </cell>
          <cell r="I83">
            <v>2113</v>
          </cell>
          <cell r="J83">
            <v>2103</v>
          </cell>
          <cell r="K83">
            <v>2106</v>
          </cell>
          <cell r="L83">
            <v>2104</v>
          </cell>
        </row>
        <row r="84">
          <cell r="C84" t="str">
            <v>Eros town, Louisiana</v>
          </cell>
          <cell r="D84">
            <v>155</v>
          </cell>
          <cell r="E84">
            <v>155</v>
          </cell>
          <cell r="F84">
            <v>155</v>
          </cell>
          <cell r="G84">
            <v>157</v>
          </cell>
          <cell r="H84">
            <v>156</v>
          </cell>
          <cell r="I84">
            <v>156</v>
          </cell>
          <cell r="J84">
            <v>154</v>
          </cell>
          <cell r="K84">
            <v>154</v>
          </cell>
          <cell r="L84">
            <v>155</v>
          </cell>
        </row>
        <row r="85">
          <cell r="C85" t="str">
            <v>Estherwood village, Louisiana</v>
          </cell>
          <cell r="D85">
            <v>889</v>
          </cell>
          <cell r="E85">
            <v>889</v>
          </cell>
          <cell r="F85">
            <v>892</v>
          </cell>
          <cell r="G85">
            <v>900</v>
          </cell>
          <cell r="H85">
            <v>910</v>
          </cell>
          <cell r="I85">
            <v>920</v>
          </cell>
          <cell r="J85">
            <v>944</v>
          </cell>
          <cell r="K85">
            <v>962</v>
          </cell>
          <cell r="L85">
            <v>980</v>
          </cell>
        </row>
        <row r="86">
          <cell r="C86" t="str">
            <v>Eunice city, Louisiana</v>
          </cell>
          <cell r="D86">
            <v>10398</v>
          </cell>
          <cell r="E86">
            <v>10398</v>
          </cell>
          <cell r="F86">
            <v>10401</v>
          </cell>
          <cell r="G86">
            <v>10374</v>
          </cell>
          <cell r="H86">
            <v>10337</v>
          </cell>
          <cell r="I86">
            <v>10289</v>
          </cell>
          <cell r="J86">
            <v>10276</v>
          </cell>
          <cell r="K86">
            <v>10225</v>
          </cell>
          <cell r="L86">
            <v>10187</v>
          </cell>
        </row>
        <row r="87">
          <cell r="C87" t="str">
            <v>Evergreen town, Louisiana</v>
          </cell>
          <cell r="D87">
            <v>310</v>
          </cell>
          <cell r="E87">
            <v>310</v>
          </cell>
          <cell r="F87">
            <v>310</v>
          </cell>
          <cell r="G87">
            <v>307</v>
          </cell>
          <cell r="H87">
            <v>305</v>
          </cell>
          <cell r="I87">
            <v>302</v>
          </cell>
          <cell r="J87">
            <v>301</v>
          </cell>
          <cell r="K87">
            <v>300</v>
          </cell>
          <cell r="L87">
            <v>299</v>
          </cell>
        </row>
        <row r="88">
          <cell r="C88" t="str">
            <v>Farmerville town, Louisiana</v>
          </cell>
          <cell r="D88">
            <v>3860</v>
          </cell>
          <cell r="E88">
            <v>3921</v>
          </cell>
          <cell r="F88">
            <v>3930</v>
          </cell>
          <cell r="G88">
            <v>3908</v>
          </cell>
          <cell r="H88">
            <v>3871</v>
          </cell>
          <cell r="I88">
            <v>3860</v>
          </cell>
          <cell r="J88">
            <v>3862</v>
          </cell>
          <cell r="K88">
            <v>3840</v>
          </cell>
          <cell r="L88">
            <v>3842</v>
          </cell>
        </row>
        <row r="89">
          <cell r="C89" t="str">
            <v>Fenton village, Louisiana</v>
          </cell>
          <cell r="D89">
            <v>379</v>
          </cell>
          <cell r="E89">
            <v>383</v>
          </cell>
          <cell r="F89">
            <v>383</v>
          </cell>
          <cell r="G89">
            <v>385</v>
          </cell>
          <cell r="H89">
            <v>380</v>
          </cell>
          <cell r="I89">
            <v>377</v>
          </cell>
          <cell r="J89">
            <v>377</v>
          </cell>
          <cell r="K89">
            <v>374</v>
          </cell>
          <cell r="L89">
            <v>371</v>
          </cell>
        </row>
        <row r="90">
          <cell r="C90" t="str">
            <v>Ferriday town, Louisiana</v>
          </cell>
          <cell r="D90">
            <v>3511</v>
          </cell>
          <cell r="E90">
            <v>3511</v>
          </cell>
          <cell r="F90">
            <v>3516</v>
          </cell>
          <cell r="G90">
            <v>3519</v>
          </cell>
          <cell r="H90">
            <v>3453</v>
          </cell>
          <cell r="I90">
            <v>3446</v>
          </cell>
          <cell r="J90">
            <v>3431</v>
          </cell>
          <cell r="K90">
            <v>3376</v>
          </cell>
          <cell r="L90">
            <v>3325</v>
          </cell>
        </row>
        <row r="91">
          <cell r="C91" t="str">
            <v>Fisher village, Louisiana</v>
          </cell>
          <cell r="D91">
            <v>230</v>
          </cell>
          <cell r="E91">
            <v>230</v>
          </cell>
          <cell r="F91">
            <v>230</v>
          </cell>
          <cell r="G91">
            <v>230</v>
          </cell>
          <cell r="H91">
            <v>228</v>
          </cell>
          <cell r="I91">
            <v>228</v>
          </cell>
          <cell r="J91">
            <v>226</v>
          </cell>
          <cell r="K91">
            <v>227</v>
          </cell>
          <cell r="L91">
            <v>224</v>
          </cell>
        </row>
        <row r="92">
          <cell r="C92" t="str">
            <v>Florien village, Louisiana</v>
          </cell>
          <cell r="D92">
            <v>633</v>
          </cell>
          <cell r="E92">
            <v>631</v>
          </cell>
          <cell r="F92">
            <v>630</v>
          </cell>
          <cell r="G92">
            <v>634</v>
          </cell>
          <cell r="H92">
            <v>629</v>
          </cell>
          <cell r="I92">
            <v>625</v>
          </cell>
          <cell r="J92">
            <v>619</v>
          </cell>
          <cell r="K92">
            <v>621</v>
          </cell>
          <cell r="L92">
            <v>617</v>
          </cell>
        </row>
        <row r="93">
          <cell r="C93" t="str">
            <v>Folsom village, Louisiana</v>
          </cell>
          <cell r="D93">
            <v>716</v>
          </cell>
          <cell r="E93">
            <v>718</v>
          </cell>
          <cell r="F93">
            <v>721</v>
          </cell>
          <cell r="G93">
            <v>726</v>
          </cell>
          <cell r="H93">
            <v>732</v>
          </cell>
          <cell r="I93">
            <v>754</v>
          </cell>
          <cell r="J93">
            <v>764</v>
          </cell>
          <cell r="K93">
            <v>798</v>
          </cell>
          <cell r="L93">
            <v>817</v>
          </cell>
        </row>
        <row r="94">
          <cell r="C94" t="str">
            <v>Fordoche town, Louisiana</v>
          </cell>
          <cell r="D94">
            <v>928</v>
          </cell>
          <cell r="E94">
            <v>928</v>
          </cell>
          <cell r="F94">
            <v>929</v>
          </cell>
          <cell r="G94">
            <v>929</v>
          </cell>
          <cell r="H94">
            <v>924</v>
          </cell>
          <cell r="I94">
            <v>915</v>
          </cell>
          <cell r="J94">
            <v>913</v>
          </cell>
          <cell r="K94">
            <v>908</v>
          </cell>
          <cell r="L94">
            <v>908</v>
          </cell>
        </row>
        <row r="95">
          <cell r="C95" t="str">
            <v>Forest village, Louisiana</v>
          </cell>
          <cell r="D95">
            <v>355</v>
          </cell>
          <cell r="E95">
            <v>355</v>
          </cell>
          <cell r="F95">
            <v>354</v>
          </cell>
          <cell r="G95">
            <v>353</v>
          </cell>
          <cell r="H95">
            <v>352</v>
          </cell>
          <cell r="I95">
            <v>352</v>
          </cell>
          <cell r="J95">
            <v>353</v>
          </cell>
          <cell r="K95">
            <v>347</v>
          </cell>
          <cell r="L95">
            <v>341</v>
          </cell>
        </row>
        <row r="96">
          <cell r="C96" t="str">
            <v>Forest Hill village, Louisiana</v>
          </cell>
          <cell r="D96">
            <v>818</v>
          </cell>
          <cell r="E96">
            <v>816</v>
          </cell>
          <cell r="F96">
            <v>819</v>
          </cell>
          <cell r="G96">
            <v>821</v>
          </cell>
          <cell r="H96">
            <v>816</v>
          </cell>
          <cell r="I96">
            <v>815</v>
          </cell>
          <cell r="J96">
            <v>809</v>
          </cell>
          <cell r="K96">
            <v>807</v>
          </cell>
          <cell r="L96">
            <v>807</v>
          </cell>
        </row>
        <row r="97">
          <cell r="C97" t="str">
            <v>Franklin city, Louisiana</v>
          </cell>
          <cell r="D97">
            <v>7660</v>
          </cell>
          <cell r="E97">
            <v>7660</v>
          </cell>
          <cell r="F97">
            <v>7640</v>
          </cell>
          <cell r="G97">
            <v>7557</v>
          </cell>
          <cell r="H97">
            <v>7452</v>
          </cell>
          <cell r="I97">
            <v>7427</v>
          </cell>
          <cell r="J97">
            <v>7361</v>
          </cell>
          <cell r="K97">
            <v>7288</v>
          </cell>
          <cell r="L97">
            <v>7159</v>
          </cell>
        </row>
        <row r="98">
          <cell r="C98" t="str">
            <v>Franklinton town, Louisiana</v>
          </cell>
          <cell r="D98">
            <v>3857</v>
          </cell>
          <cell r="E98">
            <v>3856</v>
          </cell>
          <cell r="F98">
            <v>3851</v>
          </cell>
          <cell r="G98">
            <v>3850</v>
          </cell>
          <cell r="H98">
            <v>3812</v>
          </cell>
          <cell r="I98">
            <v>3788</v>
          </cell>
          <cell r="J98">
            <v>3776</v>
          </cell>
          <cell r="K98">
            <v>3776</v>
          </cell>
          <cell r="L98">
            <v>3773</v>
          </cell>
        </row>
        <row r="99">
          <cell r="C99" t="str">
            <v>French Settlement village, Louisiana</v>
          </cell>
          <cell r="D99">
            <v>1116</v>
          </cell>
          <cell r="E99">
            <v>1113</v>
          </cell>
          <cell r="F99">
            <v>1115</v>
          </cell>
          <cell r="G99">
            <v>1112</v>
          </cell>
          <cell r="H99">
            <v>1109</v>
          </cell>
          <cell r="I99">
            <v>1131</v>
          </cell>
          <cell r="J99">
            <v>1143</v>
          </cell>
          <cell r="K99">
            <v>1161</v>
          </cell>
          <cell r="L99">
            <v>1184</v>
          </cell>
        </row>
        <row r="100">
          <cell r="C100" t="str">
            <v>Georgetown village, Louisiana</v>
          </cell>
          <cell r="D100">
            <v>327</v>
          </cell>
          <cell r="E100">
            <v>327</v>
          </cell>
          <cell r="F100">
            <v>327</v>
          </cell>
          <cell r="G100">
            <v>327</v>
          </cell>
          <cell r="H100">
            <v>326</v>
          </cell>
          <cell r="I100">
            <v>325</v>
          </cell>
          <cell r="J100">
            <v>326</v>
          </cell>
          <cell r="K100">
            <v>325</v>
          </cell>
          <cell r="L100">
            <v>323</v>
          </cell>
        </row>
        <row r="101">
          <cell r="C101" t="str">
            <v>Gibsland town, Louisiana</v>
          </cell>
          <cell r="D101">
            <v>979</v>
          </cell>
          <cell r="E101">
            <v>979</v>
          </cell>
          <cell r="F101">
            <v>977</v>
          </cell>
          <cell r="G101">
            <v>973</v>
          </cell>
          <cell r="H101">
            <v>967</v>
          </cell>
          <cell r="I101">
            <v>950</v>
          </cell>
          <cell r="J101">
            <v>937</v>
          </cell>
          <cell r="K101">
            <v>938</v>
          </cell>
          <cell r="L101">
            <v>935</v>
          </cell>
        </row>
        <row r="102">
          <cell r="C102" t="str">
            <v>Gilbert village, Louisiana</v>
          </cell>
          <cell r="D102">
            <v>521</v>
          </cell>
          <cell r="E102">
            <v>574</v>
          </cell>
          <cell r="F102">
            <v>575</v>
          </cell>
          <cell r="G102">
            <v>575</v>
          </cell>
          <cell r="H102">
            <v>570</v>
          </cell>
          <cell r="I102">
            <v>569</v>
          </cell>
          <cell r="J102">
            <v>568</v>
          </cell>
          <cell r="K102">
            <v>566</v>
          </cell>
          <cell r="L102">
            <v>565</v>
          </cell>
        </row>
        <row r="103">
          <cell r="C103" t="str">
            <v>Gilliam village, Louisiana</v>
          </cell>
          <cell r="D103">
            <v>164</v>
          </cell>
          <cell r="E103">
            <v>164</v>
          </cell>
          <cell r="F103">
            <v>164</v>
          </cell>
          <cell r="G103">
            <v>165</v>
          </cell>
          <cell r="H103">
            <v>167</v>
          </cell>
          <cell r="I103">
            <v>166</v>
          </cell>
          <cell r="J103">
            <v>164</v>
          </cell>
          <cell r="K103">
            <v>163</v>
          </cell>
          <cell r="L103">
            <v>163</v>
          </cell>
        </row>
        <row r="104">
          <cell r="C104" t="str">
            <v>Glenmora town, Louisiana</v>
          </cell>
          <cell r="D104">
            <v>1342</v>
          </cell>
          <cell r="E104">
            <v>1344</v>
          </cell>
          <cell r="F104">
            <v>1345</v>
          </cell>
          <cell r="G104">
            <v>1347</v>
          </cell>
          <cell r="H104">
            <v>1345</v>
          </cell>
          <cell r="I104">
            <v>1347</v>
          </cell>
          <cell r="J104">
            <v>1348</v>
          </cell>
          <cell r="K104">
            <v>1348</v>
          </cell>
          <cell r="L104">
            <v>1352</v>
          </cell>
        </row>
        <row r="105">
          <cell r="C105" t="str">
            <v>Golden Meadow town, Louisiana</v>
          </cell>
          <cell r="D105">
            <v>2101</v>
          </cell>
          <cell r="E105">
            <v>2104</v>
          </cell>
          <cell r="F105">
            <v>2102</v>
          </cell>
          <cell r="G105">
            <v>2098</v>
          </cell>
          <cell r="H105">
            <v>2088</v>
          </cell>
          <cell r="I105">
            <v>2070</v>
          </cell>
          <cell r="J105">
            <v>2067</v>
          </cell>
          <cell r="K105">
            <v>2051</v>
          </cell>
          <cell r="L105">
            <v>2031</v>
          </cell>
        </row>
        <row r="106">
          <cell r="C106" t="str">
            <v>Goldonna village, Louisiana</v>
          </cell>
          <cell r="D106">
            <v>430</v>
          </cell>
          <cell r="E106">
            <v>432</v>
          </cell>
          <cell r="F106">
            <v>431</v>
          </cell>
          <cell r="G106">
            <v>430</v>
          </cell>
          <cell r="H106">
            <v>429</v>
          </cell>
          <cell r="I106">
            <v>428</v>
          </cell>
          <cell r="J106">
            <v>429</v>
          </cell>
          <cell r="K106">
            <v>426</v>
          </cell>
          <cell r="L106">
            <v>428</v>
          </cell>
        </row>
        <row r="107">
          <cell r="C107" t="str">
            <v>Gonzales city, Louisiana</v>
          </cell>
          <cell r="D107">
            <v>9781</v>
          </cell>
          <cell r="E107">
            <v>9780</v>
          </cell>
          <cell r="F107">
            <v>9812</v>
          </cell>
          <cell r="G107">
            <v>9925</v>
          </cell>
          <cell r="H107">
            <v>10143</v>
          </cell>
          <cell r="I107">
            <v>10244</v>
          </cell>
          <cell r="J107">
            <v>10417</v>
          </cell>
          <cell r="K107">
            <v>10595</v>
          </cell>
          <cell r="L107">
            <v>10732</v>
          </cell>
        </row>
        <row r="108">
          <cell r="C108" t="str">
            <v>Grambling city, Louisiana</v>
          </cell>
          <cell r="D108">
            <v>4949</v>
          </cell>
          <cell r="E108">
            <v>4999</v>
          </cell>
          <cell r="F108">
            <v>5008</v>
          </cell>
          <cell r="G108">
            <v>5018</v>
          </cell>
          <cell r="H108">
            <v>5022</v>
          </cell>
          <cell r="I108">
            <v>5081</v>
          </cell>
          <cell r="J108">
            <v>5145</v>
          </cell>
          <cell r="K108">
            <v>5231</v>
          </cell>
          <cell r="L108">
            <v>5239</v>
          </cell>
        </row>
        <row r="109">
          <cell r="C109" t="str">
            <v>Gramercy town, Louisiana</v>
          </cell>
          <cell r="D109">
            <v>3613</v>
          </cell>
          <cell r="E109">
            <v>3613</v>
          </cell>
          <cell r="F109">
            <v>3604</v>
          </cell>
          <cell r="G109">
            <v>3561</v>
          </cell>
          <cell r="H109">
            <v>3493</v>
          </cell>
          <cell r="I109">
            <v>3478</v>
          </cell>
          <cell r="J109">
            <v>3452</v>
          </cell>
          <cell r="K109">
            <v>3447</v>
          </cell>
          <cell r="L109">
            <v>3434</v>
          </cell>
        </row>
        <row r="110">
          <cell r="C110" t="str">
            <v>Grand Cane village, Louisiana</v>
          </cell>
          <cell r="D110">
            <v>242</v>
          </cell>
          <cell r="E110">
            <v>242</v>
          </cell>
          <cell r="F110">
            <v>242</v>
          </cell>
          <cell r="G110">
            <v>242</v>
          </cell>
          <cell r="H110">
            <v>244</v>
          </cell>
          <cell r="I110">
            <v>245</v>
          </cell>
          <cell r="J110">
            <v>243</v>
          </cell>
          <cell r="K110">
            <v>243</v>
          </cell>
          <cell r="L110">
            <v>244</v>
          </cell>
        </row>
        <row r="111">
          <cell r="C111" t="str">
            <v>Grand Coteau town, Louisiana</v>
          </cell>
          <cell r="D111">
            <v>947</v>
          </cell>
          <cell r="E111">
            <v>928</v>
          </cell>
          <cell r="F111">
            <v>928</v>
          </cell>
          <cell r="G111">
            <v>928</v>
          </cell>
          <cell r="H111">
            <v>929</v>
          </cell>
          <cell r="I111">
            <v>927</v>
          </cell>
          <cell r="J111">
            <v>931</v>
          </cell>
          <cell r="K111">
            <v>929</v>
          </cell>
          <cell r="L111">
            <v>930</v>
          </cell>
        </row>
        <row r="112">
          <cell r="C112" t="str">
            <v>Grand Isle town, Louisiana</v>
          </cell>
          <cell r="D112">
            <v>1296</v>
          </cell>
          <cell r="E112">
            <v>1296</v>
          </cell>
          <cell r="F112">
            <v>1304</v>
          </cell>
          <cell r="G112">
            <v>1324</v>
          </cell>
          <cell r="H112">
            <v>1348</v>
          </cell>
          <cell r="I112">
            <v>1379</v>
          </cell>
          <cell r="J112">
            <v>1397</v>
          </cell>
          <cell r="K112">
            <v>1420</v>
          </cell>
          <cell r="L112">
            <v>1445</v>
          </cell>
        </row>
        <row r="113">
          <cell r="C113" t="str">
            <v>Grayson village, Louisiana</v>
          </cell>
          <cell r="D113">
            <v>532</v>
          </cell>
          <cell r="E113">
            <v>532</v>
          </cell>
          <cell r="F113">
            <v>533</v>
          </cell>
          <cell r="G113">
            <v>531</v>
          </cell>
          <cell r="H113">
            <v>527</v>
          </cell>
          <cell r="I113">
            <v>523</v>
          </cell>
          <cell r="J113">
            <v>522</v>
          </cell>
          <cell r="K113">
            <v>527</v>
          </cell>
          <cell r="L113">
            <v>528</v>
          </cell>
        </row>
        <row r="114">
          <cell r="C114" t="str">
            <v>Greensburg town, Louisiana</v>
          </cell>
          <cell r="D114">
            <v>718</v>
          </cell>
          <cell r="E114">
            <v>721</v>
          </cell>
          <cell r="F114">
            <v>719</v>
          </cell>
          <cell r="G114">
            <v>706</v>
          </cell>
          <cell r="H114">
            <v>706</v>
          </cell>
          <cell r="I114">
            <v>695</v>
          </cell>
          <cell r="J114">
            <v>679</v>
          </cell>
          <cell r="K114">
            <v>674</v>
          </cell>
          <cell r="L114">
            <v>673</v>
          </cell>
        </row>
        <row r="115">
          <cell r="C115" t="str">
            <v>Greenwood town, Louisiana</v>
          </cell>
          <cell r="D115">
            <v>3219</v>
          </cell>
          <cell r="E115">
            <v>3219</v>
          </cell>
          <cell r="F115">
            <v>3231</v>
          </cell>
          <cell r="G115">
            <v>3259</v>
          </cell>
          <cell r="H115">
            <v>3273</v>
          </cell>
          <cell r="I115">
            <v>3256</v>
          </cell>
          <cell r="J115">
            <v>3232</v>
          </cell>
          <cell r="K115">
            <v>3228</v>
          </cell>
          <cell r="L115">
            <v>3202</v>
          </cell>
        </row>
        <row r="116">
          <cell r="C116" t="str">
            <v>Gretna city, Louisiana</v>
          </cell>
          <cell r="D116">
            <v>17736</v>
          </cell>
          <cell r="E116">
            <v>17730</v>
          </cell>
          <cell r="F116">
            <v>17729</v>
          </cell>
          <cell r="G116">
            <v>17768</v>
          </cell>
          <cell r="H116">
            <v>17780</v>
          </cell>
          <cell r="I116">
            <v>17805</v>
          </cell>
          <cell r="J116">
            <v>17815</v>
          </cell>
          <cell r="K116">
            <v>17872</v>
          </cell>
          <cell r="L116">
            <v>17943</v>
          </cell>
        </row>
        <row r="117">
          <cell r="C117" t="str">
            <v>Grosse Tete village, Louisiana</v>
          </cell>
          <cell r="D117">
            <v>647</v>
          </cell>
          <cell r="E117">
            <v>649</v>
          </cell>
          <cell r="F117">
            <v>648</v>
          </cell>
          <cell r="G117">
            <v>650</v>
          </cell>
          <cell r="H117">
            <v>647</v>
          </cell>
          <cell r="I117">
            <v>646</v>
          </cell>
          <cell r="J117">
            <v>644</v>
          </cell>
          <cell r="K117">
            <v>641</v>
          </cell>
          <cell r="L117">
            <v>635</v>
          </cell>
        </row>
        <row r="118">
          <cell r="C118" t="str">
            <v>Gueydan town, Louisiana</v>
          </cell>
          <cell r="D118">
            <v>1398</v>
          </cell>
          <cell r="E118">
            <v>1398</v>
          </cell>
          <cell r="F118">
            <v>1400</v>
          </cell>
          <cell r="G118">
            <v>1402</v>
          </cell>
          <cell r="H118">
            <v>1404</v>
          </cell>
          <cell r="I118">
            <v>1407</v>
          </cell>
          <cell r="J118">
            <v>1402</v>
          </cell>
          <cell r="K118">
            <v>1401</v>
          </cell>
          <cell r="L118">
            <v>1397</v>
          </cell>
        </row>
        <row r="119">
          <cell r="C119" t="str">
            <v>Hall Summit village, Louisiana</v>
          </cell>
          <cell r="D119">
            <v>300</v>
          </cell>
          <cell r="E119">
            <v>300</v>
          </cell>
          <cell r="F119">
            <v>300</v>
          </cell>
          <cell r="G119">
            <v>301</v>
          </cell>
          <cell r="H119">
            <v>300</v>
          </cell>
          <cell r="I119">
            <v>298</v>
          </cell>
          <cell r="J119">
            <v>291</v>
          </cell>
          <cell r="K119">
            <v>291</v>
          </cell>
          <cell r="L119">
            <v>290</v>
          </cell>
        </row>
        <row r="120">
          <cell r="C120" t="str">
            <v>Hammond city, Louisiana</v>
          </cell>
          <cell r="D120">
            <v>20019</v>
          </cell>
          <cell r="E120">
            <v>20007</v>
          </cell>
          <cell r="F120">
            <v>19996</v>
          </cell>
          <cell r="G120">
            <v>20002</v>
          </cell>
          <cell r="H120">
            <v>20098</v>
          </cell>
          <cell r="I120">
            <v>20200</v>
          </cell>
          <cell r="J120">
            <v>20232</v>
          </cell>
          <cell r="K120">
            <v>20337</v>
          </cell>
          <cell r="L120">
            <v>20434</v>
          </cell>
        </row>
        <row r="121">
          <cell r="C121" t="str">
            <v>Harahan city, Louisiana</v>
          </cell>
          <cell r="D121">
            <v>9277</v>
          </cell>
          <cell r="E121">
            <v>9277</v>
          </cell>
          <cell r="F121">
            <v>9278</v>
          </cell>
          <cell r="G121">
            <v>9305</v>
          </cell>
          <cell r="H121">
            <v>9309</v>
          </cell>
          <cell r="I121">
            <v>9313</v>
          </cell>
          <cell r="J121">
            <v>9324</v>
          </cell>
          <cell r="K121">
            <v>9353</v>
          </cell>
          <cell r="L121">
            <v>9388</v>
          </cell>
        </row>
        <row r="122">
          <cell r="C122" t="str">
            <v>Harrisonburg village, Louisiana</v>
          </cell>
          <cell r="D122">
            <v>348</v>
          </cell>
          <cell r="E122">
            <v>348</v>
          </cell>
          <cell r="F122">
            <v>346</v>
          </cell>
          <cell r="G122">
            <v>344</v>
          </cell>
          <cell r="H122">
            <v>342</v>
          </cell>
          <cell r="I122">
            <v>342</v>
          </cell>
          <cell r="J122">
            <v>338</v>
          </cell>
          <cell r="K122">
            <v>335</v>
          </cell>
          <cell r="L122">
            <v>330</v>
          </cell>
        </row>
        <row r="123">
          <cell r="C123" t="str">
            <v>Haughton town, Louisiana</v>
          </cell>
          <cell r="D123">
            <v>3454</v>
          </cell>
          <cell r="E123">
            <v>3473</v>
          </cell>
          <cell r="F123">
            <v>3482</v>
          </cell>
          <cell r="G123">
            <v>3502</v>
          </cell>
          <cell r="H123">
            <v>3524</v>
          </cell>
          <cell r="I123">
            <v>3486</v>
          </cell>
          <cell r="J123">
            <v>3453</v>
          </cell>
          <cell r="K123">
            <v>3404</v>
          </cell>
          <cell r="L123">
            <v>3401</v>
          </cell>
        </row>
        <row r="124">
          <cell r="C124" t="str">
            <v>Haynesville town, Louisiana</v>
          </cell>
          <cell r="D124">
            <v>2327</v>
          </cell>
          <cell r="E124">
            <v>2327</v>
          </cell>
          <cell r="F124">
            <v>2323</v>
          </cell>
          <cell r="G124">
            <v>2280</v>
          </cell>
          <cell r="H124">
            <v>2264</v>
          </cell>
          <cell r="I124">
            <v>2227</v>
          </cell>
          <cell r="J124">
            <v>2181</v>
          </cell>
          <cell r="K124">
            <v>2152</v>
          </cell>
          <cell r="L124">
            <v>2131</v>
          </cell>
        </row>
        <row r="125">
          <cell r="C125" t="str">
            <v>Heflin village, Louisiana</v>
          </cell>
          <cell r="D125">
            <v>244</v>
          </cell>
          <cell r="E125">
            <v>240</v>
          </cell>
          <cell r="F125">
            <v>240</v>
          </cell>
          <cell r="G125">
            <v>241</v>
          </cell>
          <cell r="H125">
            <v>239</v>
          </cell>
          <cell r="I125">
            <v>237</v>
          </cell>
          <cell r="J125">
            <v>235</v>
          </cell>
          <cell r="K125">
            <v>235</v>
          </cell>
          <cell r="L125">
            <v>233</v>
          </cell>
        </row>
        <row r="126">
          <cell r="C126" t="str">
            <v>Henderson town, Louisiana</v>
          </cell>
          <cell r="D126">
            <v>1674</v>
          </cell>
          <cell r="E126">
            <v>1674</v>
          </cell>
          <cell r="F126">
            <v>1678</v>
          </cell>
          <cell r="G126">
            <v>1699</v>
          </cell>
          <cell r="H126">
            <v>1699</v>
          </cell>
          <cell r="I126">
            <v>1709</v>
          </cell>
          <cell r="J126">
            <v>1725</v>
          </cell>
          <cell r="K126">
            <v>1748</v>
          </cell>
          <cell r="L126">
            <v>1750</v>
          </cell>
        </row>
        <row r="127">
          <cell r="C127" t="str">
            <v>Hessmer village, Louisiana</v>
          </cell>
          <cell r="D127">
            <v>802</v>
          </cell>
          <cell r="E127">
            <v>802</v>
          </cell>
          <cell r="F127">
            <v>802</v>
          </cell>
          <cell r="G127">
            <v>797</v>
          </cell>
          <cell r="H127">
            <v>791</v>
          </cell>
          <cell r="I127">
            <v>785</v>
          </cell>
          <cell r="J127">
            <v>783</v>
          </cell>
          <cell r="K127">
            <v>781</v>
          </cell>
          <cell r="L127">
            <v>782</v>
          </cell>
        </row>
        <row r="128">
          <cell r="C128" t="str">
            <v>Hodge village, Louisiana</v>
          </cell>
          <cell r="D128">
            <v>470</v>
          </cell>
          <cell r="E128">
            <v>470</v>
          </cell>
          <cell r="F128">
            <v>471</v>
          </cell>
          <cell r="G128">
            <v>471</v>
          </cell>
          <cell r="H128">
            <v>466</v>
          </cell>
          <cell r="I128">
            <v>459</v>
          </cell>
          <cell r="J128">
            <v>453</v>
          </cell>
          <cell r="K128">
            <v>449</v>
          </cell>
          <cell r="L128">
            <v>446</v>
          </cell>
        </row>
        <row r="129">
          <cell r="C129" t="str">
            <v>Homer town, Louisiana</v>
          </cell>
          <cell r="D129">
            <v>3237</v>
          </cell>
          <cell r="E129">
            <v>3237</v>
          </cell>
          <cell r="F129">
            <v>3227</v>
          </cell>
          <cell r="G129">
            <v>3160</v>
          </cell>
          <cell r="H129">
            <v>3135</v>
          </cell>
          <cell r="I129">
            <v>3080</v>
          </cell>
          <cell r="J129">
            <v>3011</v>
          </cell>
          <cell r="K129">
            <v>2969</v>
          </cell>
          <cell r="L129">
            <v>2937</v>
          </cell>
        </row>
        <row r="130">
          <cell r="C130" t="str">
            <v>Hornbeck town, Louisiana</v>
          </cell>
          <cell r="D130">
            <v>480</v>
          </cell>
          <cell r="E130">
            <v>480</v>
          </cell>
          <cell r="F130">
            <v>483</v>
          </cell>
          <cell r="G130">
            <v>479</v>
          </cell>
          <cell r="H130">
            <v>498</v>
          </cell>
          <cell r="I130">
            <v>485</v>
          </cell>
          <cell r="J130">
            <v>479</v>
          </cell>
          <cell r="K130">
            <v>467</v>
          </cell>
          <cell r="L130">
            <v>466</v>
          </cell>
        </row>
        <row r="131">
          <cell r="C131" t="str">
            <v>Hosston village, Louisiana</v>
          </cell>
          <cell r="D131">
            <v>318</v>
          </cell>
          <cell r="E131">
            <v>316</v>
          </cell>
          <cell r="F131">
            <v>317</v>
          </cell>
          <cell r="G131">
            <v>320</v>
          </cell>
          <cell r="H131">
            <v>320</v>
          </cell>
          <cell r="I131">
            <v>319</v>
          </cell>
          <cell r="J131">
            <v>315</v>
          </cell>
          <cell r="K131">
            <v>315</v>
          </cell>
          <cell r="L131">
            <v>313</v>
          </cell>
        </row>
        <row r="132">
          <cell r="C132" t="str">
            <v>Houma city, Louisiana</v>
          </cell>
          <cell r="D132">
            <v>33727</v>
          </cell>
          <cell r="E132">
            <v>33685</v>
          </cell>
          <cell r="F132">
            <v>33651</v>
          </cell>
          <cell r="G132">
            <v>33609</v>
          </cell>
          <cell r="H132">
            <v>33579</v>
          </cell>
          <cell r="I132">
            <v>33803</v>
          </cell>
          <cell r="J132">
            <v>33985</v>
          </cell>
          <cell r="K132">
            <v>34038</v>
          </cell>
          <cell r="L132">
            <v>33722</v>
          </cell>
        </row>
        <row r="133">
          <cell r="C133" t="str">
            <v>Ida village, Louisiana</v>
          </cell>
          <cell r="D133">
            <v>221</v>
          </cell>
          <cell r="E133">
            <v>220</v>
          </cell>
          <cell r="F133">
            <v>221</v>
          </cell>
          <cell r="G133">
            <v>221</v>
          </cell>
          <cell r="H133">
            <v>221</v>
          </cell>
          <cell r="I133">
            <v>219</v>
          </cell>
          <cell r="J133">
            <v>217</v>
          </cell>
          <cell r="K133">
            <v>215</v>
          </cell>
          <cell r="L133">
            <v>213</v>
          </cell>
        </row>
        <row r="134">
          <cell r="C134" t="str">
            <v>Independence town, Louisiana</v>
          </cell>
          <cell r="D134">
            <v>1665</v>
          </cell>
          <cell r="E134">
            <v>1762</v>
          </cell>
          <cell r="F134">
            <v>1760</v>
          </cell>
          <cell r="G134">
            <v>1761</v>
          </cell>
          <cell r="H134">
            <v>1772</v>
          </cell>
          <cell r="I134">
            <v>1796</v>
          </cell>
          <cell r="J134">
            <v>1818</v>
          </cell>
          <cell r="K134">
            <v>1842</v>
          </cell>
          <cell r="L134">
            <v>1869</v>
          </cell>
        </row>
        <row r="135">
          <cell r="C135" t="str">
            <v>Iota town, Louisiana</v>
          </cell>
          <cell r="D135">
            <v>1500</v>
          </cell>
          <cell r="E135">
            <v>1500</v>
          </cell>
          <cell r="F135">
            <v>1500</v>
          </cell>
          <cell r="G135">
            <v>1493</v>
          </cell>
          <cell r="H135">
            <v>1488</v>
          </cell>
          <cell r="I135">
            <v>1487</v>
          </cell>
          <cell r="J135">
            <v>1493</v>
          </cell>
          <cell r="K135">
            <v>1486</v>
          </cell>
          <cell r="L135">
            <v>1477</v>
          </cell>
        </row>
        <row r="136">
          <cell r="C136" t="str">
            <v>Iowa town, Louisiana</v>
          </cell>
          <cell r="D136">
            <v>2996</v>
          </cell>
          <cell r="E136">
            <v>2996</v>
          </cell>
          <cell r="F136">
            <v>2995</v>
          </cell>
          <cell r="G136">
            <v>2986</v>
          </cell>
          <cell r="H136">
            <v>3122</v>
          </cell>
          <cell r="I136">
            <v>3126</v>
          </cell>
          <cell r="J136">
            <v>3171</v>
          </cell>
          <cell r="K136">
            <v>3223</v>
          </cell>
          <cell r="L136">
            <v>3299</v>
          </cell>
        </row>
        <row r="137">
          <cell r="C137" t="str">
            <v>Jackson town, Louisiana</v>
          </cell>
          <cell r="D137">
            <v>3842</v>
          </cell>
          <cell r="E137">
            <v>3842</v>
          </cell>
          <cell r="F137">
            <v>3831</v>
          </cell>
          <cell r="G137">
            <v>3820</v>
          </cell>
          <cell r="H137">
            <v>3796</v>
          </cell>
          <cell r="I137">
            <v>3768</v>
          </cell>
          <cell r="J137">
            <v>3775</v>
          </cell>
          <cell r="K137">
            <v>3758</v>
          </cell>
          <cell r="L137">
            <v>3754</v>
          </cell>
        </row>
        <row r="138">
          <cell r="C138" t="str">
            <v>Jamestown village, Louisiana</v>
          </cell>
          <cell r="D138">
            <v>139</v>
          </cell>
          <cell r="E138">
            <v>139</v>
          </cell>
          <cell r="F138">
            <v>138</v>
          </cell>
          <cell r="G138">
            <v>138</v>
          </cell>
          <cell r="H138">
            <v>137</v>
          </cell>
          <cell r="I138">
            <v>134</v>
          </cell>
          <cell r="J138">
            <v>132</v>
          </cell>
          <cell r="K138">
            <v>133</v>
          </cell>
          <cell r="L138">
            <v>132</v>
          </cell>
        </row>
        <row r="139">
          <cell r="C139" t="str">
            <v>Jeanerette city, Louisiana</v>
          </cell>
          <cell r="D139">
            <v>5530</v>
          </cell>
          <cell r="E139">
            <v>5533</v>
          </cell>
          <cell r="F139">
            <v>5527</v>
          </cell>
          <cell r="G139">
            <v>5545</v>
          </cell>
          <cell r="H139">
            <v>5557</v>
          </cell>
          <cell r="I139">
            <v>5543</v>
          </cell>
          <cell r="J139">
            <v>5511</v>
          </cell>
          <cell r="K139">
            <v>5495</v>
          </cell>
          <cell r="L139">
            <v>5419</v>
          </cell>
        </row>
        <row r="140">
          <cell r="C140" t="str">
            <v>Jean Lafitte town, Louisiana</v>
          </cell>
          <cell r="D140">
            <v>1903</v>
          </cell>
          <cell r="E140">
            <v>1903</v>
          </cell>
          <cell r="F140">
            <v>1906</v>
          </cell>
          <cell r="G140">
            <v>1924</v>
          </cell>
          <cell r="H140">
            <v>1942</v>
          </cell>
          <cell r="I140">
            <v>1963</v>
          </cell>
          <cell r="J140">
            <v>1985</v>
          </cell>
          <cell r="K140">
            <v>2009</v>
          </cell>
          <cell r="L140">
            <v>2027</v>
          </cell>
        </row>
        <row r="141">
          <cell r="C141" t="str">
            <v>Jena town, Louisiana</v>
          </cell>
          <cell r="D141">
            <v>3398</v>
          </cell>
          <cell r="E141">
            <v>3398</v>
          </cell>
          <cell r="F141">
            <v>3400</v>
          </cell>
          <cell r="G141">
            <v>3400</v>
          </cell>
          <cell r="H141">
            <v>3383</v>
          </cell>
          <cell r="I141">
            <v>3373</v>
          </cell>
          <cell r="J141">
            <v>3377</v>
          </cell>
          <cell r="K141">
            <v>3400</v>
          </cell>
          <cell r="L141">
            <v>3414</v>
          </cell>
        </row>
        <row r="142">
          <cell r="C142" t="str">
            <v>Jennings city, Louisiana</v>
          </cell>
          <cell r="D142">
            <v>10383</v>
          </cell>
          <cell r="E142">
            <v>10383</v>
          </cell>
          <cell r="F142">
            <v>10384</v>
          </cell>
          <cell r="G142">
            <v>10322</v>
          </cell>
          <cell r="H142">
            <v>10242</v>
          </cell>
          <cell r="I142">
            <v>10143</v>
          </cell>
          <cell r="J142">
            <v>10136</v>
          </cell>
          <cell r="K142">
            <v>10129</v>
          </cell>
          <cell r="L142">
            <v>10045</v>
          </cell>
        </row>
        <row r="143">
          <cell r="C143" t="str">
            <v>Jonesboro town, Louisiana</v>
          </cell>
          <cell r="D143">
            <v>4704</v>
          </cell>
          <cell r="E143">
            <v>4704</v>
          </cell>
          <cell r="F143">
            <v>4710</v>
          </cell>
          <cell r="G143">
            <v>4712</v>
          </cell>
          <cell r="H143">
            <v>4683</v>
          </cell>
          <cell r="I143">
            <v>4641</v>
          </cell>
          <cell r="J143">
            <v>4599</v>
          </cell>
          <cell r="K143">
            <v>4580</v>
          </cell>
          <cell r="L143">
            <v>4545</v>
          </cell>
        </row>
        <row r="144">
          <cell r="C144" t="str">
            <v>Jonesville town, Louisiana</v>
          </cell>
          <cell r="D144">
            <v>2265</v>
          </cell>
          <cell r="E144">
            <v>2265</v>
          </cell>
          <cell r="F144">
            <v>2256</v>
          </cell>
          <cell r="G144">
            <v>2227</v>
          </cell>
          <cell r="H144">
            <v>2213</v>
          </cell>
          <cell r="I144">
            <v>2213</v>
          </cell>
          <cell r="J144">
            <v>2177</v>
          </cell>
          <cell r="K144">
            <v>2146</v>
          </cell>
          <cell r="L144">
            <v>2114</v>
          </cell>
        </row>
        <row r="145">
          <cell r="C145" t="str">
            <v>Junction City village, Louisiana</v>
          </cell>
          <cell r="D145">
            <v>582</v>
          </cell>
          <cell r="E145">
            <v>584</v>
          </cell>
          <cell r="F145">
            <v>585</v>
          </cell>
          <cell r="G145">
            <v>581</v>
          </cell>
          <cell r="H145">
            <v>574</v>
          </cell>
          <cell r="I145">
            <v>568</v>
          </cell>
          <cell r="J145">
            <v>569</v>
          </cell>
          <cell r="K145">
            <v>565</v>
          </cell>
          <cell r="L145">
            <v>565</v>
          </cell>
        </row>
        <row r="146">
          <cell r="C146" t="str">
            <v>Kaplan city, Louisiana</v>
          </cell>
          <cell r="D146">
            <v>4600</v>
          </cell>
          <cell r="E146">
            <v>4607</v>
          </cell>
          <cell r="F146">
            <v>4607</v>
          </cell>
          <cell r="G146">
            <v>4585</v>
          </cell>
          <cell r="H146">
            <v>4584</v>
          </cell>
          <cell r="I146">
            <v>4597</v>
          </cell>
          <cell r="J146">
            <v>4580</v>
          </cell>
          <cell r="K146">
            <v>4595</v>
          </cell>
          <cell r="L146">
            <v>4584</v>
          </cell>
        </row>
        <row r="147">
          <cell r="C147" t="str">
            <v>Keachi town, Louisiana</v>
          </cell>
          <cell r="D147">
            <v>295</v>
          </cell>
          <cell r="E147">
            <v>291</v>
          </cell>
          <cell r="F147">
            <v>291</v>
          </cell>
          <cell r="G147">
            <v>293</v>
          </cell>
          <cell r="H147">
            <v>295</v>
          </cell>
          <cell r="I147">
            <v>297</v>
          </cell>
          <cell r="J147">
            <v>294</v>
          </cell>
          <cell r="K147">
            <v>294</v>
          </cell>
          <cell r="L147">
            <v>294</v>
          </cell>
        </row>
        <row r="148">
          <cell r="C148" t="str">
            <v>Kenner city, Louisiana</v>
          </cell>
          <cell r="D148">
            <v>66702</v>
          </cell>
          <cell r="E148">
            <v>66705</v>
          </cell>
          <cell r="F148">
            <v>66723</v>
          </cell>
          <cell r="G148">
            <v>66883</v>
          </cell>
          <cell r="H148">
            <v>66953</v>
          </cell>
          <cell r="I148">
            <v>67051</v>
          </cell>
          <cell r="J148">
            <v>67080</v>
          </cell>
          <cell r="K148">
            <v>67234</v>
          </cell>
          <cell r="L148">
            <v>67449</v>
          </cell>
        </row>
        <row r="149">
          <cell r="C149" t="str">
            <v>Kentwood town, Louisiana</v>
          </cell>
          <cell r="D149">
            <v>2198</v>
          </cell>
          <cell r="E149">
            <v>2198</v>
          </cell>
          <cell r="F149">
            <v>2206</v>
          </cell>
          <cell r="G149">
            <v>2226</v>
          </cell>
          <cell r="H149">
            <v>2243</v>
          </cell>
          <cell r="I149">
            <v>2276</v>
          </cell>
          <cell r="J149">
            <v>2304</v>
          </cell>
          <cell r="K149">
            <v>2336</v>
          </cell>
          <cell r="L149">
            <v>2369</v>
          </cell>
        </row>
        <row r="150">
          <cell r="C150" t="str">
            <v>Kilbourne village, Louisiana</v>
          </cell>
          <cell r="D150">
            <v>416</v>
          </cell>
          <cell r="E150">
            <v>416</v>
          </cell>
          <cell r="F150">
            <v>415</v>
          </cell>
          <cell r="G150">
            <v>413</v>
          </cell>
          <cell r="H150">
            <v>411</v>
          </cell>
          <cell r="I150">
            <v>410</v>
          </cell>
          <cell r="J150">
            <v>412</v>
          </cell>
          <cell r="K150">
            <v>404</v>
          </cell>
          <cell r="L150">
            <v>397</v>
          </cell>
        </row>
        <row r="151">
          <cell r="C151" t="str">
            <v>Killian town, Louisiana</v>
          </cell>
          <cell r="D151">
            <v>1206</v>
          </cell>
          <cell r="E151">
            <v>1201</v>
          </cell>
          <cell r="F151">
            <v>1207</v>
          </cell>
          <cell r="G151">
            <v>1220</v>
          </cell>
          <cell r="H151">
            <v>1236</v>
          </cell>
          <cell r="I151">
            <v>1259</v>
          </cell>
          <cell r="J151">
            <v>1272</v>
          </cell>
          <cell r="K151">
            <v>1290</v>
          </cell>
          <cell r="L151">
            <v>1313</v>
          </cell>
        </row>
        <row r="152">
          <cell r="C152" t="str">
            <v>Kinder town, Louisiana</v>
          </cell>
          <cell r="D152">
            <v>2477</v>
          </cell>
          <cell r="E152">
            <v>2477</v>
          </cell>
          <cell r="F152">
            <v>2470</v>
          </cell>
          <cell r="G152">
            <v>2466</v>
          </cell>
          <cell r="H152">
            <v>2448</v>
          </cell>
          <cell r="I152">
            <v>2446</v>
          </cell>
          <cell r="J152">
            <v>2447</v>
          </cell>
          <cell r="K152">
            <v>2431</v>
          </cell>
          <cell r="L152">
            <v>2432</v>
          </cell>
        </row>
        <row r="153">
          <cell r="C153" t="str">
            <v>Krotz Springs town, Louisiana</v>
          </cell>
          <cell r="D153">
            <v>1198</v>
          </cell>
          <cell r="E153">
            <v>1198</v>
          </cell>
          <cell r="F153">
            <v>1200</v>
          </cell>
          <cell r="G153">
            <v>1206</v>
          </cell>
          <cell r="H153">
            <v>1210</v>
          </cell>
          <cell r="I153">
            <v>1216</v>
          </cell>
          <cell r="J153">
            <v>1218</v>
          </cell>
          <cell r="K153">
            <v>1217</v>
          </cell>
          <cell r="L153">
            <v>1217</v>
          </cell>
        </row>
        <row r="154">
          <cell r="C154" t="str">
            <v>Lafayette city, Louisiana</v>
          </cell>
          <cell r="D154">
            <v>120623</v>
          </cell>
          <cell r="E154">
            <v>121589</v>
          </cell>
          <cell r="F154">
            <v>121770</v>
          </cell>
          <cell r="G154">
            <v>122525</v>
          </cell>
          <cell r="H154">
            <v>123536</v>
          </cell>
          <cell r="I154">
            <v>124837</v>
          </cell>
          <cell r="J154">
            <v>126092</v>
          </cell>
          <cell r="K154">
            <v>127068</v>
          </cell>
          <cell r="L154">
            <v>127429</v>
          </cell>
        </row>
        <row r="155">
          <cell r="C155" t="str">
            <v>Lake Arthur town, Louisiana</v>
          </cell>
          <cell r="D155">
            <v>2738</v>
          </cell>
          <cell r="E155">
            <v>2738</v>
          </cell>
          <cell r="F155">
            <v>2743</v>
          </cell>
          <cell r="G155">
            <v>2742</v>
          </cell>
          <cell r="H155">
            <v>2731</v>
          </cell>
          <cell r="I155">
            <v>2722</v>
          </cell>
          <cell r="J155">
            <v>2741</v>
          </cell>
          <cell r="K155">
            <v>2736</v>
          </cell>
          <cell r="L155">
            <v>2738</v>
          </cell>
        </row>
        <row r="156">
          <cell r="C156" t="str">
            <v>Lake Charles city, Louisiana</v>
          </cell>
          <cell r="D156">
            <v>71993</v>
          </cell>
          <cell r="E156">
            <v>72033</v>
          </cell>
          <cell r="F156">
            <v>72167</v>
          </cell>
          <cell r="G156">
            <v>72477</v>
          </cell>
          <cell r="H156">
            <v>73282</v>
          </cell>
          <cell r="I156">
            <v>73487</v>
          </cell>
          <cell r="J156">
            <v>74125</v>
          </cell>
          <cell r="K156">
            <v>75290</v>
          </cell>
          <cell r="L156">
            <v>76044</v>
          </cell>
        </row>
        <row r="157">
          <cell r="C157" t="str">
            <v>Lake Providence town, Louisiana</v>
          </cell>
          <cell r="D157">
            <v>3991</v>
          </cell>
          <cell r="E157">
            <v>3995</v>
          </cell>
          <cell r="F157">
            <v>3981</v>
          </cell>
          <cell r="G157">
            <v>3929</v>
          </cell>
          <cell r="H157">
            <v>3878</v>
          </cell>
          <cell r="I157">
            <v>3828</v>
          </cell>
          <cell r="J157">
            <v>3794</v>
          </cell>
          <cell r="K157">
            <v>3693</v>
          </cell>
          <cell r="L157">
            <v>3678</v>
          </cell>
        </row>
        <row r="158">
          <cell r="C158" t="str">
            <v>Lecompte town, Louisiana</v>
          </cell>
          <cell r="D158">
            <v>1227</v>
          </cell>
          <cell r="E158">
            <v>1227</v>
          </cell>
          <cell r="F158">
            <v>1227</v>
          </cell>
          <cell r="G158">
            <v>1219</v>
          </cell>
          <cell r="H158">
            <v>1211</v>
          </cell>
          <cell r="I158">
            <v>1203</v>
          </cell>
          <cell r="J158">
            <v>1194</v>
          </cell>
          <cell r="K158">
            <v>1184</v>
          </cell>
          <cell r="L158">
            <v>1180</v>
          </cell>
        </row>
        <row r="159">
          <cell r="C159" t="str">
            <v>Leesville city, Louisiana</v>
          </cell>
          <cell r="D159">
            <v>6612</v>
          </cell>
          <cell r="E159">
            <v>6613</v>
          </cell>
          <cell r="F159">
            <v>6661</v>
          </cell>
          <cell r="G159">
            <v>6598</v>
          </cell>
          <cell r="H159">
            <v>6829</v>
          </cell>
          <cell r="I159">
            <v>6620</v>
          </cell>
          <cell r="J159">
            <v>6482</v>
          </cell>
          <cell r="K159">
            <v>6262</v>
          </cell>
          <cell r="L159">
            <v>6229</v>
          </cell>
        </row>
        <row r="160">
          <cell r="C160" t="str">
            <v>Leonville town, Louisiana</v>
          </cell>
          <cell r="D160">
            <v>1084</v>
          </cell>
          <cell r="E160">
            <v>1086</v>
          </cell>
          <cell r="F160">
            <v>1089</v>
          </cell>
          <cell r="G160">
            <v>1091</v>
          </cell>
          <cell r="H160">
            <v>1094</v>
          </cell>
          <cell r="I160">
            <v>1094</v>
          </cell>
          <cell r="J160">
            <v>1101</v>
          </cell>
          <cell r="K160">
            <v>1103</v>
          </cell>
          <cell r="L160">
            <v>1106</v>
          </cell>
        </row>
        <row r="161">
          <cell r="C161" t="str">
            <v>Lillie village, Louisiana</v>
          </cell>
          <cell r="D161">
            <v>118</v>
          </cell>
          <cell r="E161">
            <v>118</v>
          </cell>
          <cell r="F161">
            <v>118</v>
          </cell>
          <cell r="G161">
            <v>117</v>
          </cell>
          <cell r="H161">
            <v>118</v>
          </cell>
          <cell r="I161">
            <v>117</v>
          </cell>
          <cell r="J161">
            <v>117</v>
          </cell>
          <cell r="K161">
            <v>116</v>
          </cell>
          <cell r="L161">
            <v>116</v>
          </cell>
        </row>
        <row r="162">
          <cell r="C162" t="str">
            <v>Lisbon village, Louisiana</v>
          </cell>
          <cell r="D162">
            <v>185</v>
          </cell>
          <cell r="E162">
            <v>185</v>
          </cell>
          <cell r="F162">
            <v>185</v>
          </cell>
          <cell r="G162">
            <v>181</v>
          </cell>
          <cell r="H162">
            <v>180</v>
          </cell>
          <cell r="I162">
            <v>177</v>
          </cell>
          <cell r="J162">
            <v>174</v>
          </cell>
          <cell r="K162">
            <v>170</v>
          </cell>
          <cell r="L162">
            <v>169</v>
          </cell>
        </row>
        <row r="163">
          <cell r="C163" t="str">
            <v>Livingston town, Louisiana</v>
          </cell>
          <cell r="D163">
            <v>1769</v>
          </cell>
          <cell r="E163">
            <v>1769</v>
          </cell>
          <cell r="F163">
            <v>1783</v>
          </cell>
          <cell r="G163">
            <v>1824</v>
          </cell>
          <cell r="H163">
            <v>1863</v>
          </cell>
          <cell r="I163">
            <v>1874</v>
          </cell>
          <cell r="J163">
            <v>1885</v>
          </cell>
          <cell r="K163">
            <v>1894</v>
          </cell>
          <cell r="L163">
            <v>1911</v>
          </cell>
        </row>
        <row r="164">
          <cell r="C164" t="str">
            <v>Livonia town, Louisiana</v>
          </cell>
          <cell r="D164">
            <v>1442</v>
          </cell>
          <cell r="E164">
            <v>1442</v>
          </cell>
          <cell r="F164">
            <v>1445</v>
          </cell>
          <cell r="G164">
            <v>1445</v>
          </cell>
          <cell r="H164">
            <v>1440</v>
          </cell>
          <cell r="I164">
            <v>1426</v>
          </cell>
          <cell r="J164">
            <v>1422</v>
          </cell>
          <cell r="K164">
            <v>1417</v>
          </cell>
          <cell r="L164">
            <v>1417</v>
          </cell>
        </row>
        <row r="165">
          <cell r="C165" t="str">
            <v>Lockport town, Louisiana</v>
          </cell>
          <cell r="D165">
            <v>2578</v>
          </cell>
          <cell r="E165">
            <v>2577</v>
          </cell>
          <cell r="F165">
            <v>2574</v>
          </cell>
          <cell r="G165">
            <v>2570</v>
          </cell>
          <cell r="H165">
            <v>2564</v>
          </cell>
          <cell r="I165">
            <v>2547</v>
          </cell>
          <cell r="J165">
            <v>2544</v>
          </cell>
          <cell r="K165">
            <v>2530</v>
          </cell>
          <cell r="L165">
            <v>2511</v>
          </cell>
        </row>
        <row r="166">
          <cell r="C166" t="str">
            <v>Logansport town, Louisiana</v>
          </cell>
          <cell r="D166">
            <v>1555</v>
          </cell>
          <cell r="E166">
            <v>1555</v>
          </cell>
          <cell r="F166">
            <v>1556</v>
          </cell>
          <cell r="G166">
            <v>1559</v>
          </cell>
          <cell r="H166">
            <v>1570</v>
          </cell>
          <cell r="I166">
            <v>1570</v>
          </cell>
          <cell r="J166">
            <v>1560</v>
          </cell>
          <cell r="K166">
            <v>1556</v>
          </cell>
          <cell r="L166">
            <v>1555</v>
          </cell>
        </row>
        <row r="167">
          <cell r="C167" t="str">
            <v>Longstreet village, Louisiana</v>
          </cell>
          <cell r="D167">
            <v>157</v>
          </cell>
          <cell r="E167">
            <v>157</v>
          </cell>
          <cell r="F167">
            <v>157</v>
          </cell>
          <cell r="G167">
            <v>157</v>
          </cell>
          <cell r="H167">
            <v>160</v>
          </cell>
          <cell r="I167">
            <v>160</v>
          </cell>
          <cell r="J167">
            <v>158</v>
          </cell>
          <cell r="K167">
            <v>159</v>
          </cell>
          <cell r="L167">
            <v>158</v>
          </cell>
        </row>
        <row r="168">
          <cell r="C168" t="str">
            <v>Loreauville village, Louisiana</v>
          </cell>
          <cell r="D168">
            <v>887</v>
          </cell>
          <cell r="E168">
            <v>887</v>
          </cell>
          <cell r="F168">
            <v>888</v>
          </cell>
          <cell r="G168">
            <v>892</v>
          </cell>
          <cell r="H168">
            <v>896</v>
          </cell>
          <cell r="I168">
            <v>900</v>
          </cell>
          <cell r="J168">
            <v>899</v>
          </cell>
          <cell r="K168">
            <v>901</v>
          </cell>
          <cell r="L168">
            <v>893</v>
          </cell>
        </row>
        <row r="169">
          <cell r="C169" t="str">
            <v>Lucky village, Louisiana</v>
          </cell>
          <cell r="D169">
            <v>272</v>
          </cell>
          <cell r="E169">
            <v>272</v>
          </cell>
          <cell r="F169">
            <v>271</v>
          </cell>
          <cell r="G169">
            <v>271</v>
          </cell>
          <cell r="H169">
            <v>269</v>
          </cell>
          <cell r="I169">
            <v>267</v>
          </cell>
          <cell r="J169">
            <v>263</v>
          </cell>
          <cell r="K169">
            <v>263</v>
          </cell>
          <cell r="L169">
            <v>263</v>
          </cell>
        </row>
        <row r="170">
          <cell r="C170" t="str">
            <v>Lutcher town, Louisiana</v>
          </cell>
          <cell r="D170">
            <v>3559</v>
          </cell>
          <cell r="E170">
            <v>3557</v>
          </cell>
          <cell r="F170">
            <v>3546</v>
          </cell>
          <cell r="G170">
            <v>3485</v>
          </cell>
          <cell r="H170">
            <v>3416</v>
          </cell>
          <cell r="I170">
            <v>3400</v>
          </cell>
          <cell r="J170">
            <v>3368</v>
          </cell>
          <cell r="K170">
            <v>3345</v>
          </cell>
          <cell r="L170">
            <v>3325</v>
          </cell>
        </row>
        <row r="171">
          <cell r="C171" t="str">
            <v>McNary village, Louisiana</v>
          </cell>
          <cell r="D171">
            <v>211</v>
          </cell>
          <cell r="E171">
            <v>209</v>
          </cell>
          <cell r="F171">
            <v>209</v>
          </cell>
          <cell r="G171">
            <v>210</v>
          </cell>
          <cell r="H171">
            <v>211</v>
          </cell>
          <cell r="I171">
            <v>212</v>
          </cell>
          <cell r="J171">
            <v>212</v>
          </cell>
          <cell r="K171">
            <v>211</v>
          </cell>
          <cell r="L171">
            <v>212</v>
          </cell>
        </row>
        <row r="172">
          <cell r="C172" t="str">
            <v>Madisonville town, Louisiana</v>
          </cell>
          <cell r="D172">
            <v>748</v>
          </cell>
          <cell r="E172">
            <v>748</v>
          </cell>
          <cell r="F172">
            <v>751</v>
          </cell>
          <cell r="G172">
            <v>754</v>
          </cell>
          <cell r="H172">
            <v>763</v>
          </cell>
          <cell r="I172">
            <v>781</v>
          </cell>
          <cell r="J172">
            <v>799</v>
          </cell>
          <cell r="K172">
            <v>807</v>
          </cell>
          <cell r="L172">
            <v>826</v>
          </cell>
        </row>
        <row r="173">
          <cell r="C173" t="str">
            <v>Mamou town, Louisiana</v>
          </cell>
          <cell r="D173">
            <v>3242</v>
          </cell>
          <cell r="E173">
            <v>3249</v>
          </cell>
          <cell r="F173">
            <v>3245</v>
          </cell>
          <cell r="G173">
            <v>3230</v>
          </cell>
          <cell r="H173">
            <v>3221</v>
          </cell>
          <cell r="I173">
            <v>3226</v>
          </cell>
          <cell r="J173">
            <v>3210</v>
          </cell>
          <cell r="K173">
            <v>3198</v>
          </cell>
          <cell r="L173">
            <v>3190</v>
          </cell>
        </row>
        <row r="174">
          <cell r="C174" t="str">
            <v>Mandeville city, Louisiana</v>
          </cell>
          <cell r="D174">
            <v>11560</v>
          </cell>
          <cell r="E174">
            <v>11931</v>
          </cell>
          <cell r="F174">
            <v>11953</v>
          </cell>
          <cell r="G174">
            <v>12021</v>
          </cell>
          <cell r="H174">
            <v>12062</v>
          </cell>
          <cell r="I174">
            <v>12106</v>
          </cell>
          <cell r="J174">
            <v>12155</v>
          </cell>
          <cell r="K174">
            <v>12227</v>
          </cell>
          <cell r="L174">
            <v>12286</v>
          </cell>
        </row>
        <row r="175">
          <cell r="C175" t="str">
            <v>Mangham town, Louisiana</v>
          </cell>
          <cell r="D175">
            <v>672</v>
          </cell>
          <cell r="E175">
            <v>672</v>
          </cell>
          <cell r="F175">
            <v>672</v>
          </cell>
          <cell r="G175">
            <v>667</v>
          </cell>
          <cell r="H175">
            <v>665</v>
          </cell>
          <cell r="I175">
            <v>662</v>
          </cell>
          <cell r="J175">
            <v>654</v>
          </cell>
          <cell r="K175">
            <v>644</v>
          </cell>
          <cell r="L175">
            <v>641</v>
          </cell>
        </row>
        <row r="176">
          <cell r="C176" t="str">
            <v>Mansfield city, Louisiana</v>
          </cell>
          <cell r="D176">
            <v>5001</v>
          </cell>
          <cell r="E176">
            <v>4992</v>
          </cell>
          <cell r="F176">
            <v>4986</v>
          </cell>
          <cell r="G176">
            <v>4980</v>
          </cell>
          <cell r="H176">
            <v>5007</v>
          </cell>
          <cell r="I176">
            <v>4989</v>
          </cell>
          <cell r="J176">
            <v>4942</v>
          </cell>
          <cell r="K176">
            <v>4896</v>
          </cell>
          <cell r="L176">
            <v>4856</v>
          </cell>
        </row>
        <row r="177">
          <cell r="C177" t="str">
            <v>Mansura town, Louisiana</v>
          </cell>
          <cell r="D177">
            <v>1419</v>
          </cell>
          <cell r="E177">
            <v>1459</v>
          </cell>
          <cell r="F177">
            <v>1460</v>
          </cell>
          <cell r="G177">
            <v>1446</v>
          </cell>
          <cell r="H177">
            <v>1437</v>
          </cell>
          <cell r="I177">
            <v>1424</v>
          </cell>
          <cell r="J177">
            <v>1417</v>
          </cell>
          <cell r="K177">
            <v>1412</v>
          </cell>
          <cell r="L177">
            <v>1412</v>
          </cell>
        </row>
        <row r="178">
          <cell r="C178" t="str">
            <v>Many town, Louisiana</v>
          </cell>
          <cell r="D178">
            <v>2853</v>
          </cell>
          <cell r="E178">
            <v>2853</v>
          </cell>
          <cell r="F178">
            <v>2848</v>
          </cell>
          <cell r="G178">
            <v>2853</v>
          </cell>
          <cell r="H178">
            <v>2830</v>
          </cell>
          <cell r="I178">
            <v>2814</v>
          </cell>
          <cell r="J178">
            <v>2787</v>
          </cell>
          <cell r="K178">
            <v>2785</v>
          </cell>
          <cell r="L178">
            <v>2758</v>
          </cell>
        </row>
        <row r="179">
          <cell r="C179" t="str">
            <v>Maringouin town, Louisiana</v>
          </cell>
          <cell r="D179">
            <v>1098</v>
          </cell>
          <cell r="E179">
            <v>1098</v>
          </cell>
          <cell r="F179">
            <v>1096</v>
          </cell>
          <cell r="G179">
            <v>1094</v>
          </cell>
          <cell r="H179">
            <v>1088</v>
          </cell>
          <cell r="I179">
            <v>1079</v>
          </cell>
          <cell r="J179">
            <v>1062</v>
          </cell>
          <cell r="K179">
            <v>1054</v>
          </cell>
          <cell r="L179">
            <v>1037</v>
          </cell>
        </row>
        <row r="180">
          <cell r="C180" t="str">
            <v>Marion town, Louisiana</v>
          </cell>
          <cell r="D180">
            <v>765</v>
          </cell>
          <cell r="E180">
            <v>765</v>
          </cell>
          <cell r="F180">
            <v>766</v>
          </cell>
          <cell r="G180">
            <v>763</v>
          </cell>
          <cell r="H180">
            <v>754</v>
          </cell>
          <cell r="I180">
            <v>750</v>
          </cell>
          <cell r="J180">
            <v>755</v>
          </cell>
          <cell r="K180">
            <v>752</v>
          </cell>
          <cell r="L180">
            <v>754</v>
          </cell>
        </row>
        <row r="181">
          <cell r="C181" t="str">
            <v>Marksville city, Louisiana</v>
          </cell>
          <cell r="D181">
            <v>5702</v>
          </cell>
          <cell r="E181">
            <v>5697</v>
          </cell>
          <cell r="F181">
            <v>5702</v>
          </cell>
          <cell r="G181">
            <v>5655</v>
          </cell>
          <cell r="H181">
            <v>5625</v>
          </cell>
          <cell r="I181">
            <v>5583</v>
          </cell>
          <cell r="J181">
            <v>5540</v>
          </cell>
          <cell r="K181">
            <v>5512</v>
          </cell>
          <cell r="L181">
            <v>5498</v>
          </cell>
        </row>
        <row r="182">
          <cell r="C182" t="str">
            <v>Martin village, Louisiana</v>
          </cell>
          <cell r="D182">
            <v>594</v>
          </cell>
          <cell r="E182">
            <v>594</v>
          </cell>
          <cell r="F182">
            <v>596</v>
          </cell>
          <cell r="G182">
            <v>595</v>
          </cell>
          <cell r="H182">
            <v>596</v>
          </cell>
          <cell r="I182">
            <v>590</v>
          </cell>
          <cell r="J182">
            <v>578</v>
          </cell>
          <cell r="K182">
            <v>576</v>
          </cell>
          <cell r="L182">
            <v>570</v>
          </cell>
        </row>
        <row r="183">
          <cell r="C183" t="str">
            <v>Maurice village, Louisiana</v>
          </cell>
          <cell r="D183">
            <v>964</v>
          </cell>
          <cell r="E183">
            <v>1059</v>
          </cell>
          <cell r="F183">
            <v>1104</v>
          </cell>
          <cell r="G183">
            <v>1121</v>
          </cell>
          <cell r="H183">
            <v>1124</v>
          </cell>
          <cell r="I183">
            <v>1145</v>
          </cell>
          <cell r="J183">
            <v>1174</v>
          </cell>
          <cell r="K183">
            <v>1272</v>
          </cell>
          <cell r="L183">
            <v>1287</v>
          </cell>
        </row>
        <row r="184">
          <cell r="C184" t="str">
            <v>Melville town, Louisiana</v>
          </cell>
          <cell r="D184">
            <v>1041</v>
          </cell>
          <cell r="E184">
            <v>1039</v>
          </cell>
          <cell r="F184">
            <v>1041</v>
          </cell>
          <cell r="G184">
            <v>1042</v>
          </cell>
          <cell r="H184">
            <v>1043</v>
          </cell>
          <cell r="I184">
            <v>1045</v>
          </cell>
          <cell r="J184">
            <v>1049</v>
          </cell>
          <cell r="K184">
            <v>1050</v>
          </cell>
          <cell r="L184">
            <v>1054</v>
          </cell>
        </row>
        <row r="185">
          <cell r="C185" t="str">
            <v>Mermentau village, Louisiana</v>
          </cell>
          <cell r="D185">
            <v>661</v>
          </cell>
          <cell r="E185">
            <v>661</v>
          </cell>
          <cell r="F185">
            <v>661</v>
          </cell>
          <cell r="G185">
            <v>658</v>
          </cell>
          <cell r="H185">
            <v>656</v>
          </cell>
          <cell r="I185">
            <v>655</v>
          </cell>
          <cell r="J185">
            <v>656</v>
          </cell>
          <cell r="K185">
            <v>653</v>
          </cell>
          <cell r="L185">
            <v>652</v>
          </cell>
        </row>
        <row r="186">
          <cell r="C186" t="str">
            <v>Mer Rouge village, Louisiana</v>
          </cell>
          <cell r="D186">
            <v>628</v>
          </cell>
          <cell r="E186">
            <v>622</v>
          </cell>
          <cell r="F186">
            <v>620</v>
          </cell>
          <cell r="G186">
            <v>609</v>
          </cell>
          <cell r="H186">
            <v>608</v>
          </cell>
          <cell r="I186">
            <v>599</v>
          </cell>
          <cell r="J186">
            <v>590</v>
          </cell>
          <cell r="K186">
            <v>581</v>
          </cell>
          <cell r="L186">
            <v>573</v>
          </cell>
        </row>
        <row r="187">
          <cell r="C187" t="str">
            <v>Merryville town, Louisiana</v>
          </cell>
          <cell r="D187">
            <v>1103</v>
          </cell>
          <cell r="E187">
            <v>1103</v>
          </cell>
          <cell r="F187">
            <v>1109</v>
          </cell>
          <cell r="G187">
            <v>1113</v>
          </cell>
          <cell r="H187">
            <v>1116</v>
          </cell>
          <cell r="I187">
            <v>1110</v>
          </cell>
          <cell r="J187">
            <v>1108</v>
          </cell>
          <cell r="K187">
            <v>1115</v>
          </cell>
          <cell r="L187">
            <v>1128</v>
          </cell>
        </row>
        <row r="188">
          <cell r="C188" t="str">
            <v>Minden city, Louisiana</v>
          </cell>
          <cell r="D188">
            <v>13082</v>
          </cell>
          <cell r="E188">
            <v>13087</v>
          </cell>
          <cell r="F188">
            <v>13070</v>
          </cell>
          <cell r="G188">
            <v>13055</v>
          </cell>
          <cell r="H188">
            <v>12956</v>
          </cell>
          <cell r="I188">
            <v>12871</v>
          </cell>
          <cell r="J188">
            <v>12732</v>
          </cell>
          <cell r="K188">
            <v>12626</v>
          </cell>
          <cell r="L188">
            <v>12507</v>
          </cell>
        </row>
        <row r="189">
          <cell r="C189" t="str">
            <v>Monroe city, Louisiana</v>
          </cell>
          <cell r="D189">
            <v>48815</v>
          </cell>
          <cell r="E189">
            <v>48908</v>
          </cell>
          <cell r="F189">
            <v>48939</v>
          </cell>
          <cell r="G189">
            <v>49025</v>
          </cell>
          <cell r="H189">
            <v>49104</v>
          </cell>
          <cell r="I189">
            <v>49178</v>
          </cell>
          <cell r="J189">
            <v>49119</v>
          </cell>
          <cell r="K189">
            <v>49085</v>
          </cell>
          <cell r="L189">
            <v>48911</v>
          </cell>
        </row>
        <row r="190">
          <cell r="C190" t="str">
            <v>Montgomery town, Louisiana</v>
          </cell>
          <cell r="D190">
            <v>730</v>
          </cell>
          <cell r="E190">
            <v>721</v>
          </cell>
          <cell r="F190">
            <v>722</v>
          </cell>
          <cell r="G190">
            <v>723</v>
          </cell>
          <cell r="H190">
            <v>723</v>
          </cell>
          <cell r="I190">
            <v>719</v>
          </cell>
          <cell r="J190">
            <v>721</v>
          </cell>
          <cell r="K190">
            <v>720</v>
          </cell>
          <cell r="L190">
            <v>719</v>
          </cell>
        </row>
        <row r="191">
          <cell r="C191" t="str">
            <v>Montpelier village, Louisiana</v>
          </cell>
          <cell r="D191">
            <v>266</v>
          </cell>
          <cell r="E191">
            <v>266</v>
          </cell>
          <cell r="F191">
            <v>265</v>
          </cell>
          <cell r="G191">
            <v>261</v>
          </cell>
          <cell r="H191">
            <v>260</v>
          </cell>
          <cell r="I191">
            <v>257</v>
          </cell>
          <cell r="J191">
            <v>252</v>
          </cell>
          <cell r="K191">
            <v>250</v>
          </cell>
          <cell r="L191">
            <v>250</v>
          </cell>
        </row>
        <row r="192">
          <cell r="C192" t="str">
            <v>Mooringsport town, Louisiana</v>
          </cell>
          <cell r="D192">
            <v>793</v>
          </cell>
          <cell r="E192">
            <v>793</v>
          </cell>
          <cell r="F192">
            <v>795</v>
          </cell>
          <cell r="G192">
            <v>800</v>
          </cell>
          <cell r="H192">
            <v>802</v>
          </cell>
          <cell r="I192">
            <v>796</v>
          </cell>
          <cell r="J192">
            <v>790</v>
          </cell>
          <cell r="K192">
            <v>787</v>
          </cell>
          <cell r="L192">
            <v>781</v>
          </cell>
        </row>
        <row r="193">
          <cell r="C193" t="str">
            <v>Moreauville village, Louisiana</v>
          </cell>
          <cell r="D193">
            <v>929</v>
          </cell>
          <cell r="E193">
            <v>929</v>
          </cell>
          <cell r="F193">
            <v>929</v>
          </cell>
          <cell r="G193">
            <v>920</v>
          </cell>
          <cell r="H193">
            <v>914</v>
          </cell>
          <cell r="I193">
            <v>907</v>
          </cell>
          <cell r="J193">
            <v>901</v>
          </cell>
          <cell r="K193">
            <v>899</v>
          </cell>
          <cell r="L193">
            <v>897</v>
          </cell>
        </row>
        <row r="194">
          <cell r="C194" t="str">
            <v>Morgan City city, Louisiana</v>
          </cell>
          <cell r="D194">
            <v>12404</v>
          </cell>
          <cell r="E194">
            <v>12404</v>
          </cell>
          <cell r="F194">
            <v>12369</v>
          </cell>
          <cell r="G194">
            <v>12234</v>
          </cell>
          <cell r="H194">
            <v>12054</v>
          </cell>
          <cell r="I194">
            <v>12009</v>
          </cell>
          <cell r="J194">
            <v>11893</v>
          </cell>
          <cell r="K194">
            <v>11769</v>
          </cell>
          <cell r="L194">
            <v>11557</v>
          </cell>
        </row>
        <row r="195">
          <cell r="C195" t="str">
            <v>Morganza village, Louisiana</v>
          </cell>
          <cell r="D195">
            <v>610</v>
          </cell>
          <cell r="E195">
            <v>610</v>
          </cell>
          <cell r="F195">
            <v>609</v>
          </cell>
          <cell r="G195">
            <v>608</v>
          </cell>
          <cell r="H195">
            <v>604</v>
          </cell>
          <cell r="I195">
            <v>596</v>
          </cell>
          <cell r="J195">
            <v>591</v>
          </cell>
          <cell r="K195">
            <v>589</v>
          </cell>
          <cell r="L195">
            <v>585</v>
          </cell>
        </row>
        <row r="196">
          <cell r="C196" t="str">
            <v>Morse village, Louisiana</v>
          </cell>
          <cell r="D196">
            <v>812</v>
          </cell>
          <cell r="E196">
            <v>812</v>
          </cell>
          <cell r="F196">
            <v>814</v>
          </cell>
          <cell r="G196">
            <v>815</v>
          </cell>
          <cell r="H196">
            <v>815</v>
          </cell>
          <cell r="I196">
            <v>814</v>
          </cell>
          <cell r="J196">
            <v>815</v>
          </cell>
          <cell r="K196">
            <v>814</v>
          </cell>
          <cell r="L196">
            <v>810</v>
          </cell>
        </row>
        <row r="197">
          <cell r="C197" t="str">
            <v>Mound village, Louisiana</v>
          </cell>
          <cell r="D197">
            <v>19</v>
          </cell>
          <cell r="E197">
            <v>19</v>
          </cell>
          <cell r="F197">
            <v>19</v>
          </cell>
          <cell r="G197">
            <v>19</v>
          </cell>
          <cell r="H197">
            <v>19</v>
          </cell>
          <cell r="I197">
            <v>18</v>
          </cell>
          <cell r="J197">
            <v>18</v>
          </cell>
          <cell r="K197">
            <v>18</v>
          </cell>
          <cell r="L197">
            <v>17</v>
          </cell>
        </row>
        <row r="198">
          <cell r="C198" t="str">
            <v>Mount Lebanon town, Louisiana</v>
          </cell>
          <cell r="D198">
            <v>83</v>
          </cell>
          <cell r="E198">
            <v>80</v>
          </cell>
          <cell r="F198">
            <v>80</v>
          </cell>
          <cell r="G198">
            <v>79</v>
          </cell>
          <cell r="H198">
            <v>79</v>
          </cell>
          <cell r="I198">
            <v>77</v>
          </cell>
          <cell r="J198">
            <v>76</v>
          </cell>
          <cell r="K198">
            <v>76</v>
          </cell>
          <cell r="L198">
            <v>76</v>
          </cell>
        </row>
        <row r="199">
          <cell r="C199" t="str">
            <v>Napoleonville village, Louisiana</v>
          </cell>
          <cell r="D199">
            <v>660</v>
          </cell>
          <cell r="E199">
            <v>660</v>
          </cell>
          <cell r="F199">
            <v>656</v>
          </cell>
          <cell r="G199">
            <v>655</v>
          </cell>
          <cell r="H199">
            <v>648</v>
          </cell>
          <cell r="I199">
            <v>647</v>
          </cell>
          <cell r="J199">
            <v>639</v>
          </cell>
          <cell r="K199">
            <v>630</v>
          </cell>
          <cell r="L199">
            <v>623</v>
          </cell>
        </row>
        <row r="200">
          <cell r="C200" t="str">
            <v>Natchez village, Louisiana</v>
          </cell>
          <cell r="D200">
            <v>597</v>
          </cell>
          <cell r="E200">
            <v>597</v>
          </cell>
          <cell r="F200">
            <v>598</v>
          </cell>
          <cell r="G200">
            <v>593</v>
          </cell>
          <cell r="H200">
            <v>594</v>
          </cell>
          <cell r="I200">
            <v>593</v>
          </cell>
          <cell r="J200">
            <v>595</v>
          </cell>
          <cell r="K200">
            <v>595</v>
          </cell>
          <cell r="L200">
            <v>597</v>
          </cell>
        </row>
        <row r="201">
          <cell r="C201" t="str">
            <v>Natchitoches city, Louisiana</v>
          </cell>
          <cell r="D201">
            <v>18323</v>
          </cell>
          <cell r="E201">
            <v>18545</v>
          </cell>
          <cell r="F201">
            <v>18522</v>
          </cell>
          <cell r="G201">
            <v>18439</v>
          </cell>
          <cell r="H201">
            <v>18430</v>
          </cell>
          <cell r="I201">
            <v>18301</v>
          </cell>
          <cell r="J201">
            <v>18280</v>
          </cell>
          <cell r="K201">
            <v>18181</v>
          </cell>
          <cell r="L201">
            <v>18115</v>
          </cell>
        </row>
        <row r="202">
          <cell r="C202" t="str">
            <v>Newellton town, Louisiana</v>
          </cell>
          <cell r="D202">
            <v>1187</v>
          </cell>
          <cell r="E202">
            <v>1187</v>
          </cell>
          <cell r="F202">
            <v>1182</v>
          </cell>
          <cell r="G202">
            <v>1151</v>
          </cell>
          <cell r="H202">
            <v>1130</v>
          </cell>
          <cell r="I202">
            <v>1116</v>
          </cell>
          <cell r="J202">
            <v>1097</v>
          </cell>
          <cell r="K202">
            <v>1078</v>
          </cell>
          <cell r="L202">
            <v>1055</v>
          </cell>
        </row>
        <row r="203">
          <cell r="C203" t="str">
            <v>New Iberia city, Louisiana</v>
          </cell>
          <cell r="D203">
            <v>30617</v>
          </cell>
          <cell r="E203">
            <v>30617</v>
          </cell>
          <cell r="F203">
            <v>30618</v>
          </cell>
          <cell r="G203">
            <v>30661</v>
          </cell>
          <cell r="H203">
            <v>30697</v>
          </cell>
          <cell r="I203">
            <v>30650</v>
          </cell>
          <cell r="J203">
            <v>30544</v>
          </cell>
          <cell r="K203">
            <v>30476</v>
          </cell>
          <cell r="L203">
            <v>30101</v>
          </cell>
        </row>
        <row r="204">
          <cell r="C204" t="str">
            <v>New Llano town, Louisiana</v>
          </cell>
          <cell r="D204">
            <v>2504</v>
          </cell>
          <cell r="E204">
            <v>2597</v>
          </cell>
          <cell r="F204">
            <v>2621</v>
          </cell>
          <cell r="G204">
            <v>2586</v>
          </cell>
          <cell r="H204">
            <v>2676</v>
          </cell>
          <cell r="I204">
            <v>2588</v>
          </cell>
          <cell r="J204">
            <v>2531</v>
          </cell>
          <cell r="K204">
            <v>2445</v>
          </cell>
          <cell r="L204">
            <v>2431</v>
          </cell>
        </row>
        <row r="205">
          <cell r="C205" t="str">
            <v>New Orleans city, Louisiana</v>
          </cell>
          <cell r="D205">
            <v>343829</v>
          </cell>
          <cell r="E205">
            <v>343829</v>
          </cell>
          <cell r="F205">
            <v>347824</v>
          </cell>
          <cell r="G205">
            <v>360661</v>
          </cell>
          <cell r="H205">
            <v>370080</v>
          </cell>
          <cell r="I205">
            <v>379125</v>
          </cell>
          <cell r="J205">
            <v>384763</v>
          </cell>
          <cell r="K205">
            <v>390711</v>
          </cell>
          <cell r="L205">
            <v>393021</v>
          </cell>
        </row>
        <row r="206">
          <cell r="C206" t="str">
            <v>New Roads city, Louisiana</v>
          </cell>
          <cell r="D206">
            <v>4831</v>
          </cell>
          <cell r="E206">
            <v>4831</v>
          </cell>
          <cell r="F206">
            <v>4830</v>
          </cell>
          <cell r="G206">
            <v>4817</v>
          </cell>
          <cell r="H206">
            <v>4778</v>
          </cell>
          <cell r="I206">
            <v>4717</v>
          </cell>
          <cell r="J206">
            <v>4682</v>
          </cell>
          <cell r="K206">
            <v>4651</v>
          </cell>
          <cell r="L206">
            <v>4631</v>
          </cell>
        </row>
        <row r="207">
          <cell r="C207" t="str">
            <v>Noble village, Louisiana</v>
          </cell>
          <cell r="D207">
            <v>252</v>
          </cell>
          <cell r="E207">
            <v>252</v>
          </cell>
          <cell r="F207">
            <v>251</v>
          </cell>
          <cell r="G207">
            <v>254</v>
          </cell>
          <cell r="H207">
            <v>255</v>
          </cell>
          <cell r="I207">
            <v>252</v>
          </cell>
          <cell r="J207">
            <v>251</v>
          </cell>
          <cell r="K207">
            <v>255</v>
          </cell>
          <cell r="L207">
            <v>251</v>
          </cell>
        </row>
        <row r="208">
          <cell r="C208" t="str">
            <v>North Hodge village, Louisiana</v>
          </cell>
          <cell r="D208">
            <v>388</v>
          </cell>
          <cell r="E208">
            <v>388</v>
          </cell>
          <cell r="F208">
            <v>389</v>
          </cell>
          <cell r="G208">
            <v>390</v>
          </cell>
          <cell r="H208">
            <v>389</v>
          </cell>
          <cell r="I208">
            <v>386</v>
          </cell>
          <cell r="J208">
            <v>381</v>
          </cell>
          <cell r="K208">
            <v>381</v>
          </cell>
          <cell r="L208">
            <v>379</v>
          </cell>
        </row>
        <row r="209">
          <cell r="C209" t="str">
            <v>Norwood village, Louisiana</v>
          </cell>
          <cell r="D209">
            <v>322</v>
          </cell>
          <cell r="E209">
            <v>322</v>
          </cell>
          <cell r="F209">
            <v>319</v>
          </cell>
          <cell r="G209">
            <v>318</v>
          </cell>
          <cell r="H209">
            <v>313</v>
          </cell>
          <cell r="I209">
            <v>308</v>
          </cell>
          <cell r="J209">
            <v>310</v>
          </cell>
          <cell r="K209">
            <v>307</v>
          </cell>
          <cell r="L209">
            <v>305</v>
          </cell>
        </row>
        <row r="210">
          <cell r="C210" t="str">
            <v>Oakdale city, Louisiana</v>
          </cell>
          <cell r="D210">
            <v>7780</v>
          </cell>
          <cell r="E210">
            <v>7784</v>
          </cell>
          <cell r="F210">
            <v>7769</v>
          </cell>
          <cell r="G210">
            <v>7754</v>
          </cell>
          <cell r="H210">
            <v>7704</v>
          </cell>
          <cell r="I210">
            <v>7697</v>
          </cell>
          <cell r="J210">
            <v>7703</v>
          </cell>
          <cell r="K210">
            <v>7669</v>
          </cell>
          <cell r="L210">
            <v>7666</v>
          </cell>
        </row>
        <row r="211">
          <cell r="C211" t="str">
            <v>Oak Grove town, Louisiana</v>
          </cell>
          <cell r="D211">
            <v>1727</v>
          </cell>
          <cell r="E211">
            <v>1727</v>
          </cell>
          <cell r="F211">
            <v>1721</v>
          </cell>
          <cell r="G211">
            <v>1709</v>
          </cell>
          <cell r="H211">
            <v>1703</v>
          </cell>
          <cell r="I211">
            <v>1689</v>
          </cell>
          <cell r="J211">
            <v>1695</v>
          </cell>
          <cell r="K211">
            <v>1653</v>
          </cell>
          <cell r="L211">
            <v>1626</v>
          </cell>
        </row>
        <row r="212">
          <cell r="C212" t="str">
            <v>Oak Ridge village, Louisiana</v>
          </cell>
          <cell r="D212">
            <v>144</v>
          </cell>
          <cell r="E212">
            <v>144</v>
          </cell>
          <cell r="F212">
            <v>143</v>
          </cell>
          <cell r="G212">
            <v>141</v>
          </cell>
          <cell r="H212">
            <v>140</v>
          </cell>
          <cell r="I212">
            <v>136</v>
          </cell>
          <cell r="J212">
            <v>134</v>
          </cell>
          <cell r="K212">
            <v>132</v>
          </cell>
          <cell r="L212">
            <v>130</v>
          </cell>
        </row>
        <row r="213">
          <cell r="C213" t="str">
            <v>Oberlin town, Louisiana</v>
          </cell>
          <cell r="D213">
            <v>1770</v>
          </cell>
          <cell r="E213">
            <v>1770</v>
          </cell>
          <cell r="F213">
            <v>1766</v>
          </cell>
          <cell r="G213">
            <v>1764</v>
          </cell>
          <cell r="H213">
            <v>1753</v>
          </cell>
          <cell r="I213">
            <v>1750</v>
          </cell>
          <cell r="J213">
            <v>1752</v>
          </cell>
          <cell r="K213">
            <v>1744</v>
          </cell>
          <cell r="L213">
            <v>1747</v>
          </cell>
        </row>
        <row r="214">
          <cell r="C214" t="str">
            <v>Oil City town, Louisiana</v>
          </cell>
          <cell r="D214">
            <v>1008</v>
          </cell>
          <cell r="E214">
            <v>1008</v>
          </cell>
          <cell r="F214">
            <v>1013</v>
          </cell>
          <cell r="G214">
            <v>1020</v>
          </cell>
          <cell r="H214">
            <v>1025</v>
          </cell>
          <cell r="I214">
            <v>1019</v>
          </cell>
          <cell r="J214">
            <v>1012</v>
          </cell>
          <cell r="K214">
            <v>1010</v>
          </cell>
          <cell r="L214">
            <v>1002</v>
          </cell>
        </row>
        <row r="215">
          <cell r="C215" t="str">
            <v>Olla town, Louisiana</v>
          </cell>
          <cell r="D215">
            <v>1385</v>
          </cell>
          <cell r="E215">
            <v>1391</v>
          </cell>
          <cell r="F215">
            <v>1391</v>
          </cell>
          <cell r="G215">
            <v>1393</v>
          </cell>
          <cell r="H215">
            <v>1382</v>
          </cell>
          <cell r="I215">
            <v>1373</v>
          </cell>
          <cell r="J215">
            <v>1373</v>
          </cell>
          <cell r="K215">
            <v>1382</v>
          </cell>
          <cell r="L215">
            <v>1383</v>
          </cell>
        </row>
        <row r="216">
          <cell r="C216" t="str">
            <v>Opelousas city, Louisiana</v>
          </cell>
          <cell r="D216">
            <v>16634</v>
          </cell>
          <cell r="E216">
            <v>16758</v>
          </cell>
          <cell r="F216">
            <v>16759</v>
          </cell>
          <cell r="G216">
            <v>16677</v>
          </cell>
          <cell r="H216">
            <v>16618</v>
          </cell>
          <cell r="I216">
            <v>16548</v>
          </cell>
          <cell r="J216">
            <v>16559</v>
          </cell>
          <cell r="K216">
            <v>16485</v>
          </cell>
          <cell r="L216">
            <v>16434</v>
          </cell>
        </row>
        <row r="217">
          <cell r="C217" t="str">
            <v>Palmetto village, Louisiana</v>
          </cell>
          <cell r="D217">
            <v>164</v>
          </cell>
          <cell r="E217">
            <v>164</v>
          </cell>
          <cell r="F217">
            <v>164</v>
          </cell>
          <cell r="G217">
            <v>163</v>
          </cell>
          <cell r="H217">
            <v>164</v>
          </cell>
          <cell r="I217">
            <v>164</v>
          </cell>
          <cell r="J217">
            <v>165</v>
          </cell>
          <cell r="K217">
            <v>165</v>
          </cell>
          <cell r="L217">
            <v>164</v>
          </cell>
        </row>
        <row r="218">
          <cell r="C218" t="str">
            <v>Parks village, Louisiana</v>
          </cell>
          <cell r="D218">
            <v>653</v>
          </cell>
          <cell r="E218">
            <v>667</v>
          </cell>
          <cell r="F218">
            <v>669</v>
          </cell>
          <cell r="G218">
            <v>675</v>
          </cell>
          <cell r="H218">
            <v>671</v>
          </cell>
          <cell r="I218">
            <v>674</v>
          </cell>
          <cell r="J218">
            <v>677</v>
          </cell>
          <cell r="K218">
            <v>683</v>
          </cell>
          <cell r="L218">
            <v>681</v>
          </cell>
        </row>
        <row r="219">
          <cell r="C219" t="str">
            <v>Patterson city, Louisiana</v>
          </cell>
          <cell r="D219">
            <v>6112</v>
          </cell>
          <cell r="E219">
            <v>6112</v>
          </cell>
          <cell r="F219">
            <v>6112</v>
          </cell>
          <cell r="G219">
            <v>6099</v>
          </cell>
          <cell r="H219">
            <v>6069</v>
          </cell>
          <cell r="I219">
            <v>6106</v>
          </cell>
          <cell r="J219">
            <v>6113</v>
          </cell>
          <cell r="K219">
            <v>6112</v>
          </cell>
          <cell r="L219">
            <v>6068</v>
          </cell>
        </row>
        <row r="220">
          <cell r="C220" t="str">
            <v>Pearl River town, Louisiana</v>
          </cell>
          <cell r="D220">
            <v>2506</v>
          </cell>
          <cell r="E220">
            <v>2409</v>
          </cell>
          <cell r="F220">
            <v>2418</v>
          </cell>
          <cell r="G220">
            <v>2440</v>
          </cell>
          <cell r="H220">
            <v>2458</v>
          </cell>
          <cell r="I220">
            <v>2474</v>
          </cell>
          <cell r="J220">
            <v>2486</v>
          </cell>
          <cell r="K220">
            <v>2545</v>
          </cell>
          <cell r="L220">
            <v>2570</v>
          </cell>
        </row>
        <row r="221">
          <cell r="C221" t="str">
            <v>Pine Prairie village, Louisiana</v>
          </cell>
          <cell r="D221">
            <v>1610</v>
          </cell>
          <cell r="E221">
            <v>1475</v>
          </cell>
          <cell r="F221">
            <v>1476</v>
          </cell>
          <cell r="G221">
            <v>1471</v>
          </cell>
          <cell r="H221">
            <v>1469</v>
          </cell>
          <cell r="I221">
            <v>1475</v>
          </cell>
          <cell r="J221">
            <v>1473</v>
          </cell>
          <cell r="K221">
            <v>1468</v>
          </cell>
          <cell r="L221">
            <v>1467</v>
          </cell>
        </row>
        <row r="222">
          <cell r="C222" t="str">
            <v>Pineville city, Louisiana</v>
          </cell>
          <cell r="D222">
            <v>14555</v>
          </cell>
          <cell r="E222">
            <v>14514</v>
          </cell>
          <cell r="F222">
            <v>14525</v>
          </cell>
          <cell r="G222">
            <v>14514</v>
          </cell>
          <cell r="H222">
            <v>14471</v>
          </cell>
          <cell r="I222">
            <v>14407</v>
          </cell>
          <cell r="J222">
            <v>14377</v>
          </cell>
          <cell r="K222">
            <v>14350</v>
          </cell>
          <cell r="L222">
            <v>14391</v>
          </cell>
        </row>
        <row r="223">
          <cell r="C223" t="str">
            <v>Pioneer village, Louisiana</v>
          </cell>
          <cell r="D223">
            <v>156</v>
          </cell>
          <cell r="E223">
            <v>156</v>
          </cell>
          <cell r="F223">
            <v>155</v>
          </cell>
          <cell r="G223">
            <v>154</v>
          </cell>
          <cell r="H223">
            <v>153</v>
          </cell>
          <cell r="I223">
            <v>152</v>
          </cell>
          <cell r="J223">
            <v>153</v>
          </cell>
          <cell r="K223">
            <v>149</v>
          </cell>
          <cell r="L223">
            <v>146</v>
          </cell>
        </row>
        <row r="224">
          <cell r="C224" t="str">
            <v>Plain Dealing town, Louisiana</v>
          </cell>
          <cell r="D224">
            <v>1015</v>
          </cell>
          <cell r="E224">
            <v>1015</v>
          </cell>
          <cell r="F224">
            <v>1015</v>
          </cell>
          <cell r="G224">
            <v>1015</v>
          </cell>
          <cell r="H224">
            <v>1016</v>
          </cell>
          <cell r="I224">
            <v>1000</v>
          </cell>
          <cell r="J224">
            <v>985</v>
          </cell>
          <cell r="K224">
            <v>967</v>
          </cell>
          <cell r="L224">
            <v>961</v>
          </cell>
        </row>
        <row r="225">
          <cell r="C225" t="str">
            <v>Plaquemine city, Louisiana</v>
          </cell>
          <cell r="D225">
            <v>7119</v>
          </cell>
          <cell r="E225">
            <v>7119</v>
          </cell>
          <cell r="F225">
            <v>7111</v>
          </cell>
          <cell r="G225">
            <v>7081</v>
          </cell>
          <cell r="H225">
            <v>7038</v>
          </cell>
          <cell r="I225">
            <v>6982</v>
          </cell>
          <cell r="J225">
            <v>6868</v>
          </cell>
          <cell r="K225">
            <v>6824</v>
          </cell>
          <cell r="L225">
            <v>6709</v>
          </cell>
        </row>
        <row r="226">
          <cell r="C226" t="str">
            <v>Plaucheville village, Louisiana</v>
          </cell>
          <cell r="D226">
            <v>248</v>
          </cell>
          <cell r="E226">
            <v>248</v>
          </cell>
          <cell r="F226">
            <v>248</v>
          </cell>
          <cell r="G226">
            <v>246</v>
          </cell>
          <cell r="H226">
            <v>246</v>
          </cell>
          <cell r="I226">
            <v>243</v>
          </cell>
          <cell r="J226">
            <v>243</v>
          </cell>
          <cell r="K226">
            <v>242</v>
          </cell>
          <cell r="L226">
            <v>243</v>
          </cell>
        </row>
        <row r="227">
          <cell r="C227" t="str">
            <v>Pleasant Hill village, Louisiana</v>
          </cell>
          <cell r="D227">
            <v>723</v>
          </cell>
          <cell r="E227">
            <v>723</v>
          </cell>
          <cell r="F227">
            <v>724</v>
          </cell>
          <cell r="G227">
            <v>727</v>
          </cell>
          <cell r="H227">
            <v>722</v>
          </cell>
          <cell r="I227">
            <v>718</v>
          </cell>
          <cell r="J227">
            <v>711</v>
          </cell>
          <cell r="K227">
            <v>712</v>
          </cell>
          <cell r="L227">
            <v>707</v>
          </cell>
        </row>
        <row r="228">
          <cell r="C228" t="str">
            <v>Pollock town, Louisiana</v>
          </cell>
          <cell r="D228">
            <v>469</v>
          </cell>
          <cell r="E228">
            <v>485</v>
          </cell>
          <cell r="F228">
            <v>487</v>
          </cell>
          <cell r="G228">
            <v>485</v>
          </cell>
          <cell r="H228">
            <v>485</v>
          </cell>
          <cell r="I228">
            <v>481</v>
          </cell>
          <cell r="J228">
            <v>482</v>
          </cell>
          <cell r="K228">
            <v>479</v>
          </cell>
          <cell r="L228">
            <v>481</v>
          </cell>
        </row>
        <row r="229">
          <cell r="C229" t="str">
            <v>Ponchatoula city, Louisiana</v>
          </cell>
          <cell r="D229">
            <v>6559</v>
          </cell>
          <cell r="E229">
            <v>6550</v>
          </cell>
          <cell r="F229">
            <v>6575</v>
          </cell>
          <cell r="G229">
            <v>6634</v>
          </cell>
          <cell r="H229">
            <v>6694</v>
          </cell>
          <cell r="I229">
            <v>6790</v>
          </cell>
          <cell r="J229">
            <v>6853</v>
          </cell>
          <cell r="K229">
            <v>7010</v>
          </cell>
          <cell r="L229">
            <v>7136</v>
          </cell>
        </row>
        <row r="230">
          <cell r="C230" t="str">
            <v>Port Allen city, Louisiana</v>
          </cell>
          <cell r="D230">
            <v>5180</v>
          </cell>
          <cell r="E230">
            <v>5180</v>
          </cell>
          <cell r="F230">
            <v>5202</v>
          </cell>
          <cell r="G230">
            <v>5166</v>
          </cell>
          <cell r="H230">
            <v>5095</v>
          </cell>
          <cell r="I230">
            <v>5118</v>
          </cell>
          <cell r="J230">
            <v>5131</v>
          </cell>
          <cell r="K230">
            <v>5104</v>
          </cell>
          <cell r="L230">
            <v>5080</v>
          </cell>
        </row>
        <row r="231">
          <cell r="C231" t="str">
            <v>Port Barre town, Louisiana</v>
          </cell>
          <cell r="D231">
            <v>2055</v>
          </cell>
          <cell r="E231">
            <v>2085</v>
          </cell>
          <cell r="F231">
            <v>2090</v>
          </cell>
          <cell r="G231">
            <v>2091</v>
          </cell>
          <cell r="H231">
            <v>2099</v>
          </cell>
          <cell r="I231">
            <v>2102</v>
          </cell>
          <cell r="J231">
            <v>2112</v>
          </cell>
          <cell r="K231">
            <v>2115</v>
          </cell>
          <cell r="L231">
            <v>2124</v>
          </cell>
        </row>
        <row r="232">
          <cell r="C232" t="str">
            <v>Port Vincent village, Louisiana</v>
          </cell>
          <cell r="D232">
            <v>741</v>
          </cell>
          <cell r="E232">
            <v>738</v>
          </cell>
          <cell r="F232">
            <v>738</v>
          </cell>
          <cell r="G232">
            <v>734</v>
          </cell>
          <cell r="H232">
            <v>730</v>
          </cell>
          <cell r="I232">
            <v>728</v>
          </cell>
          <cell r="J232">
            <v>736</v>
          </cell>
          <cell r="K232">
            <v>747</v>
          </cell>
          <cell r="L232">
            <v>760</v>
          </cell>
        </row>
        <row r="233">
          <cell r="C233" t="str">
            <v>Powhatan village, Louisiana</v>
          </cell>
          <cell r="D233">
            <v>135</v>
          </cell>
          <cell r="E233">
            <v>135</v>
          </cell>
          <cell r="F233">
            <v>135</v>
          </cell>
          <cell r="G233">
            <v>134</v>
          </cell>
          <cell r="H233">
            <v>133</v>
          </cell>
          <cell r="I233">
            <v>133</v>
          </cell>
          <cell r="J233">
            <v>133</v>
          </cell>
          <cell r="K233">
            <v>132</v>
          </cell>
          <cell r="L233">
            <v>132</v>
          </cell>
        </row>
        <row r="234">
          <cell r="C234" t="str">
            <v>Provencal village, Louisiana</v>
          </cell>
          <cell r="D234">
            <v>611</v>
          </cell>
          <cell r="E234">
            <v>611</v>
          </cell>
          <cell r="F234">
            <v>612</v>
          </cell>
          <cell r="G234">
            <v>609</v>
          </cell>
          <cell r="H234">
            <v>610</v>
          </cell>
          <cell r="I234">
            <v>609</v>
          </cell>
          <cell r="J234">
            <v>609</v>
          </cell>
          <cell r="K234">
            <v>609</v>
          </cell>
          <cell r="L234">
            <v>613</v>
          </cell>
        </row>
        <row r="235">
          <cell r="C235" t="str">
            <v>Quitman village, Louisiana</v>
          </cell>
          <cell r="D235">
            <v>181</v>
          </cell>
          <cell r="E235">
            <v>181</v>
          </cell>
          <cell r="F235">
            <v>181</v>
          </cell>
          <cell r="G235">
            <v>181</v>
          </cell>
          <cell r="H235">
            <v>179</v>
          </cell>
          <cell r="I235">
            <v>179</v>
          </cell>
          <cell r="J235">
            <v>177</v>
          </cell>
          <cell r="K235">
            <v>176</v>
          </cell>
          <cell r="L235">
            <v>174</v>
          </cell>
        </row>
        <row r="236">
          <cell r="C236" t="str">
            <v>Rayne city, Louisiana</v>
          </cell>
          <cell r="D236">
            <v>7953</v>
          </cell>
          <cell r="E236">
            <v>7939</v>
          </cell>
          <cell r="F236">
            <v>7942</v>
          </cell>
          <cell r="G236">
            <v>7905</v>
          </cell>
          <cell r="H236">
            <v>8010</v>
          </cell>
          <cell r="I236">
            <v>8019</v>
          </cell>
          <cell r="J236">
            <v>8042</v>
          </cell>
          <cell r="K236">
            <v>8010</v>
          </cell>
          <cell r="L236">
            <v>8126</v>
          </cell>
        </row>
        <row r="237">
          <cell r="C237" t="str">
            <v>Rayville town, Louisiana</v>
          </cell>
          <cell r="D237">
            <v>3695</v>
          </cell>
          <cell r="E237">
            <v>3695</v>
          </cell>
          <cell r="F237">
            <v>3698</v>
          </cell>
          <cell r="G237">
            <v>3760</v>
          </cell>
          <cell r="H237">
            <v>3754</v>
          </cell>
          <cell r="I237">
            <v>3741</v>
          </cell>
          <cell r="J237">
            <v>3704</v>
          </cell>
          <cell r="K237">
            <v>3641</v>
          </cell>
          <cell r="L237">
            <v>3605</v>
          </cell>
        </row>
        <row r="238">
          <cell r="C238" t="str">
            <v>Reeves village, Louisiana</v>
          </cell>
          <cell r="D238">
            <v>232</v>
          </cell>
          <cell r="E238">
            <v>232</v>
          </cell>
          <cell r="F238">
            <v>231</v>
          </cell>
          <cell r="G238">
            <v>231</v>
          </cell>
          <cell r="H238">
            <v>232</v>
          </cell>
          <cell r="I238">
            <v>232</v>
          </cell>
          <cell r="J238">
            <v>232</v>
          </cell>
          <cell r="K238">
            <v>233</v>
          </cell>
          <cell r="L238">
            <v>233</v>
          </cell>
        </row>
        <row r="239">
          <cell r="C239" t="str">
            <v>Richmond village, Louisiana</v>
          </cell>
          <cell r="D239">
            <v>577</v>
          </cell>
          <cell r="E239">
            <v>577</v>
          </cell>
          <cell r="F239">
            <v>577</v>
          </cell>
          <cell r="G239">
            <v>573</v>
          </cell>
          <cell r="H239">
            <v>582</v>
          </cell>
          <cell r="I239">
            <v>571</v>
          </cell>
          <cell r="J239">
            <v>569</v>
          </cell>
          <cell r="K239">
            <v>561</v>
          </cell>
          <cell r="L239">
            <v>562</v>
          </cell>
        </row>
        <row r="240">
          <cell r="C240" t="str">
            <v>Richwood town, Louisiana</v>
          </cell>
          <cell r="D240">
            <v>3392</v>
          </cell>
          <cell r="E240">
            <v>3323</v>
          </cell>
          <cell r="F240">
            <v>3324</v>
          </cell>
          <cell r="G240">
            <v>3321</v>
          </cell>
          <cell r="H240">
            <v>3319</v>
          </cell>
          <cell r="I240">
            <v>3311</v>
          </cell>
          <cell r="J240">
            <v>3305</v>
          </cell>
          <cell r="K240">
            <v>3399</v>
          </cell>
          <cell r="L240">
            <v>3435</v>
          </cell>
        </row>
        <row r="241">
          <cell r="C241" t="str">
            <v>Ridgecrest town, Louisiana</v>
          </cell>
          <cell r="D241">
            <v>694</v>
          </cell>
          <cell r="E241">
            <v>694</v>
          </cell>
          <cell r="F241">
            <v>694</v>
          </cell>
          <cell r="G241">
            <v>689</v>
          </cell>
          <cell r="H241">
            <v>676</v>
          </cell>
          <cell r="I241">
            <v>672</v>
          </cell>
          <cell r="J241">
            <v>670</v>
          </cell>
          <cell r="K241">
            <v>660</v>
          </cell>
          <cell r="L241">
            <v>650</v>
          </cell>
        </row>
        <row r="242">
          <cell r="C242" t="str">
            <v>Ringgold town, Louisiana</v>
          </cell>
          <cell r="D242">
            <v>1495</v>
          </cell>
          <cell r="E242">
            <v>1495</v>
          </cell>
          <cell r="F242">
            <v>1489</v>
          </cell>
          <cell r="G242">
            <v>1480</v>
          </cell>
          <cell r="H242">
            <v>1472</v>
          </cell>
          <cell r="I242">
            <v>1447</v>
          </cell>
          <cell r="J242">
            <v>1428</v>
          </cell>
          <cell r="K242">
            <v>1432</v>
          </cell>
          <cell r="L242">
            <v>1428</v>
          </cell>
        </row>
        <row r="243">
          <cell r="C243" t="str">
            <v>Robeline village, Louisiana</v>
          </cell>
          <cell r="D243">
            <v>174</v>
          </cell>
          <cell r="E243">
            <v>174</v>
          </cell>
          <cell r="F243">
            <v>173</v>
          </cell>
          <cell r="G243">
            <v>174</v>
          </cell>
          <cell r="H243">
            <v>173</v>
          </cell>
          <cell r="I243">
            <v>174</v>
          </cell>
          <cell r="J243">
            <v>173</v>
          </cell>
          <cell r="K243">
            <v>174</v>
          </cell>
          <cell r="L243">
            <v>175</v>
          </cell>
        </row>
        <row r="244">
          <cell r="C244" t="str">
            <v>Rodessa village, Louisiana</v>
          </cell>
          <cell r="D244">
            <v>270</v>
          </cell>
          <cell r="E244">
            <v>269</v>
          </cell>
          <cell r="F244">
            <v>270</v>
          </cell>
          <cell r="G244">
            <v>273</v>
          </cell>
          <cell r="H244">
            <v>275</v>
          </cell>
          <cell r="I244">
            <v>275</v>
          </cell>
          <cell r="J244">
            <v>273</v>
          </cell>
          <cell r="K244">
            <v>272</v>
          </cell>
          <cell r="L244">
            <v>271</v>
          </cell>
        </row>
        <row r="245">
          <cell r="C245" t="str">
            <v>Rosedale village, Louisiana</v>
          </cell>
          <cell r="D245">
            <v>793</v>
          </cell>
          <cell r="E245">
            <v>793</v>
          </cell>
          <cell r="F245">
            <v>792</v>
          </cell>
          <cell r="G245">
            <v>790</v>
          </cell>
          <cell r="H245">
            <v>786</v>
          </cell>
          <cell r="I245">
            <v>782</v>
          </cell>
          <cell r="J245">
            <v>774</v>
          </cell>
          <cell r="K245">
            <v>777</v>
          </cell>
          <cell r="L245">
            <v>771</v>
          </cell>
        </row>
        <row r="246">
          <cell r="C246" t="str">
            <v>Roseland town, Louisiana</v>
          </cell>
          <cell r="D246">
            <v>1123</v>
          </cell>
          <cell r="E246">
            <v>1121</v>
          </cell>
          <cell r="F246">
            <v>1127</v>
          </cell>
          <cell r="G246">
            <v>1141</v>
          </cell>
          <cell r="H246">
            <v>1152</v>
          </cell>
          <cell r="I246">
            <v>1174</v>
          </cell>
          <cell r="J246">
            <v>1193</v>
          </cell>
          <cell r="K246">
            <v>1211</v>
          </cell>
          <cell r="L246">
            <v>1235</v>
          </cell>
        </row>
        <row r="247">
          <cell r="C247" t="str">
            <v>Rosepine town, Louisiana</v>
          </cell>
          <cell r="D247">
            <v>1692</v>
          </cell>
          <cell r="E247">
            <v>1692</v>
          </cell>
          <cell r="F247">
            <v>1705</v>
          </cell>
          <cell r="G247">
            <v>1687</v>
          </cell>
          <cell r="H247">
            <v>1750</v>
          </cell>
          <cell r="I247">
            <v>1714</v>
          </cell>
          <cell r="J247">
            <v>1695</v>
          </cell>
          <cell r="K247">
            <v>1650</v>
          </cell>
          <cell r="L247">
            <v>1653</v>
          </cell>
        </row>
        <row r="248">
          <cell r="C248" t="str">
            <v>Ruston city, Louisiana</v>
          </cell>
          <cell r="D248">
            <v>21859</v>
          </cell>
          <cell r="E248">
            <v>21907</v>
          </cell>
          <cell r="F248">
            <v>21953</v>
          </cell>
          <cell r="G248">
            <v>22010</v>
          </cell>
          <cell r="H248">
            <v>22003</v>
          </cell>
          <cell r="I248">
            <v>22110</v>
          </cell>
          <cell r="J248">
            <v>22072</v>
          </cell>
          <cell r="K248">
            <v>22151</v>
          </cell>
          <cell r="L248">
            <v>22164</v>
          </cell>
        </row>
        <row r="249">
          <cell r="C249" t="str">
            <v>St. Francisville town, Louisiana</v>
          </cell>
          <cell r="D249">
            <v>1765</v>
          </cell>
          <cell r="E249">
            <v>1763</v>
          </cell>
          <cell r="F249">
            <v>1761</v>
          </cell>
          <cell r="G249">
            <v>1721</v>
          </cell>
          <cell r="H249">
            <v>1702</v>
          </cell>
          <cell r="I249">
            <v>1723</v>
          </cell>
          <cell r="J249">
            <v>1689</v>
          </cell>
          <cell r="K249">
            <v>1668</v>
          </cell>
          <cell r="L249">
            <v>1640</v>
          </cell>
        </row>
        <row r="250">
          <cell r="C250" t="str">
            <v>St. Gabriel city, Louisiana</v>
          </cell>
          <cell r="D250">
            <v>6677</v>
          </cell>
          <cell r="E250">
            <v>6677</v>
          </cell>
          <cell r="F250">
            <v>6676</v>
          </cell>
          <cell r="G250">
            <v>6674</v>
          </cell>
          <cell r="H250">
            <v>6768</v>
          </cell>
          <cell r="I250">
            <v>6884</v>
          </cell>
          <cell r="J250">
            <v>6983</v>
          </cell>
          <cell r="K250">
            <v>7107</v>
          </cell>
          <cell r="L250">
            <v>7210</v>
          </cell>
        </row>
        <row r="251">
          <cell r="C251" t="str">
            <v>St. Joseph town, Louisiana</v>
          </cell>
          <cell r="D251">
            <v>1176</v>
          </cell>
          <cell r="E251">
            <v>1176</v>
          </cell>
          <cell r="F251">
            <v>1171</v>
          </cell>
          <cell r="G251">
            <v>1136</v>
          </cell>
          <cell r="H251">
            <v>1115</v>
          </cell>
          <cell r="I251">
            <v>1096</v>
          </cell>
          <cell r="J251">
            <v>1079</v>
          </cell>
          <cell r="K251">
            <v>1063</v>
          </cell>
          <cell r="L251">
            <v>1044</v>
          </cell>
        </row>
        <row r="252">
          <cell r="C252" t="str">
            <v>St. Martinville city, Louisiana</v>
          </cell>
          <cell r="D252">
            <v>6114</v>
          </cell>
          <cell r="E252">
            <v>6114</v>
          </cell>
          <cell r="F252">
            <v>6114</v>
          </cell>
          <cell r="G252">
            <v>6124</v>
          </cell>
          <cell r="H252">
            <v>6071</v>
          </cell>
          <cell r="I252">
            <v>6061</v>
          </cell>
          <cell r="J252">
            <v>6053</v>
          </cell>
          <cell r="K252">
            <v>6069</v>
          </cell>
          <cell r="L252">
            <v>6024</v>
          </cell>
        </row>
        <row r="253">
          <cell r="C253" t="str">
            <v>Saline village, Louisiana</v>
          </cell>
          <cell r="D253">
            <v>277</v>
          </cell>
          <cell r="E253">
            <v>277</v>
          </cell>
          <cell r="F253">
            <v>276</v>
          </cell>
          <cell r="G253">
            <v>274</v>
          </cell>
          <cell r="H253">
            <v>274</v>
          </cell>
          <cell r="I253">
            <v>270</v>
          </cell>
          <cell r="J253">
            <v>266</v>
          </cell>
          <cell r="K253">
            <v>267</v>
          </cell>
          <cell r="L253">
            <v>266</v>
          </cell>
        </row>
        <row r="254">
          <cell r="C254" t="str">
            <v>Sarepta town, Louisiana</v>
          </cell>
          <cell r="D254">
            <v>891</v>
          </cell>
          <cell r="E254">
            <v>891</v>
          </cell>
          <cell r="F254">
            <v>892</v>
          </cell>
          <cell r="G254">
            <v>892</v>
          </cell>
          <cell r="H254">
            <v>885</v>
          </cell>
          <cell r="I254">
            <v>879</v>
          </cell>
          <cell r="J254">
            <v>869</v>
          </cell>
          <cell r="K254">
            <v>865</v>
          </cell>
          <cell r="L254">
            <v>857</v>
          </cell>
        </row>
        <row r="255">
          <cell r="C255" t="str">
            <v>Scott city, Louisiana</v>
          </cell>
          <cell r="D255">
            <v>8614</v>
          </cell>
          <cell r="E255">
            <v>8464</v>
          </cell>
          <cell r="F255">
            <v>8482</v>
          </cell>
          <cell r="G255">
            <v>8543</v>
          </cell>
          <cell r="H255">
            <v>8612</v>
          </cell>
          <cell r="I255">
            <v>8694</v>
          </cell>
          <cell r="J255">
            <v>8768</v>
          </cell>
          <cell r="K255">
            <v>8857</v>
          </cell>
          <cell r="L255">
            <v>8815</v>
          </cell>
        </row>
        <row r="256">
          <cell r="C256" t="str">
            <v>Shongaloo village, Louisiana</v>
          </cell>
          <cell r="D256">
            <v>182</v>
          </cell>
          <cell r="E256">
            <v>182</v>
          </cell>
          <cell r="F256">
            <v>182</v>
          </cell>
          <cell r="G256">
            <v>181</v>
          </cell>
          <cell r="H256">
            <v>180</v>
          </cell>
          <cell r="I256">
            <v>178</v>
          </cell>
          <cell r="J256">
            <v>178</v>
          </cell>
          <cell r="K256">
            <v>177</v>
          </cell>
          <cell r="L256">
            <v>176</v>
          </cell>
        </row>
        <row r="257">
          <cell r="C257" t="str">
            <v>Shreveport city, Louisiana</v>
          </cell>
          <cell r="D257">
            <v>199311</v>
          </cell>
          <cell r="E257">
            <v>200410</v>
          </cell>
          <cell r="F257">
            <v>200884</v>
          </cell>
          <cell r="G257">
            <v>201747</v>
          </cell>
          <cell r="H257">
            <v>201848</v>
          </cell>
          <cell r="I257">
            <v>199999</v>
          </cell>
          <cell r="J257">
            <v>197852</v>
          </cell>
          <cell r="K257">
            <v>196649</v>
          </cell>
          <cell r="L257">
            <v>194394</v>
          </cell>
        </row>
        <row r="258">
          <cell r="C258" t="str">
            <v>Sibley town, Louisiana</v>
          </cell>
          <cell r="D258">
            <v>1218</v>
          </cell>
          <cell r="E258">
            <v>1218</v>
          </cell>
          <cell r="F258">
            <v>1218</v>
          </cell>
          <cell r="G258">
            <v>1218</v>
          </cell>
          <cell r="H258">
            <v>1208</v>
          </cell>
          <cell r="I258">
            <v>1200</v>
          </cell>
          <cell r="J258">
            <v>1191</v>
          </cell>
          <cell r="K258">
            <v>1184</v>
          </cell>
          <cell r="L258">
            <v>1178</v>
          </cell>
        </row>
        <row r="259">
          <cell r="C259" t="str">
            <v>Sicily Island village, Louisiana</v>
          </cell>
          <cell r="D259">
            <v>526</v>
          </cell>
          <cell r="E259">
            <v>526</v>
          </cell>
          <cell r="F259">
            <v>524</v>
          </cell>
          <cell r="G259">
            <v>517</v>
          </cell>
          <cell r="H259">
            <v>514</v>
          </cell>
          <cell r="I259">
            <v>513</v>
          </cell>
          <cell r="J259">
            <v>504</v>
          </cell>
          <cell r="K259">
            <v>497</v>
          </cell>
          <cell r="L259">
            <v>487</v>
          </cell>
        </row>
        <row r="260">
          <cell r="C260" t="str">
            <v>Sikes village, Louisiana</v>
          </cell>
          <cell r="D260">
            <v>119</v>
          </cell>
          <cell r="E260">
            <v>119</v>
          </cell>
          <cell r="F260">
            <v>119</v>
          </cell>
          <cell r="G260">
            <v>117</v>
          </cell>
          <cell r="H260">
            <v>117</v>
          </cell>
          <cell r="I260">
            <v>114</v>
          </cell>
          <cell r="J260">
            <v>116</v>
          </cell>
          <cell r="K260">
            <v>113</v>
          </cell>
          <cell r="L260">
            <v>113</v>
          </cell>
        </row>
        <row r="261">
          <cell r="C261" t="str">
            <v>Simmesport town, Louisiana</v>
          </cell>
          <cell r="D261">
            <v>2161</v>
          </cell>
          <cell r="E261">
            <v>2161</v>
          </cell>
          <cell r="F261">
            <v>2162</v>
          </cell>
          <cell r="G261">
            <v>2148</v>
          </cell>
          <cell r="H261">
            <v>2138</v>
          </cell>
          <cell r="I261">
            <v>2123</v>
          </cell>
          <cell r="J261">
            <v>2118</v>
          </cell>
          <cell r="K261">
            <v>2114</v>
          </cell>
          <cell r="L261">
            <v>2114</v>
          </cell>
        </row>
        <row r="262">
          <cell r="C262" t="str">
            <v>Simpson village, Louisiana</v>
          </cell>
          <cell r="D262">
            <v>638</v>
          </cell>
          <cell r="E262">
            <v>638</v>
          </cell>
          <cell r="F262">
            <v>642</v>
          </cell>
          <cell r="G262">
            <v>636</v>
          </cell>
          <cell r="H262">
            <v>661</v>
          </cell>
          <cell r="I262">
            <v>643</v>
          </cell>
          <cell r="J262">
            <v>634</v>
          </cell>
          <cell r="K262">
            <v>617</v>
          </cell>
          <cell r="L262">
            <v>616</v>
          </cell>
        </row>
        <row r="263">
          <cell r="C263" t="str">
            <v>Simsboro village, Louisiana</v>
          </cell>
          <cell r="D263">
            <v>841</v>
          </cell>
          <cell r="E263">
            <v>841</v>
          </cell>
          <cell r="F263">
            <v>845</v>
          </cell>
          <cell r="G263">
            <v>848</v>
          </cell>
          <cell r="H263">
            <v>849</v>
          </cell>
          <cell r="I263">
            <v>850</v>
          </cell>
          <cell r="J263">
            <v>850</v>
          </cell>
          <cell r="K263">
            <v>854</v>
          </cell>
          <cell r="L263">
            <v>853</v>
          </cell>
        </row>
        <row r="264">
          <cell r="C264" t="str">
            <v>Slaughter town, Louisiana</v>
          </cell>
          <cell r="D264">
            <v>997</v>
          </cell>
          <cell r="E264">
            <v>997</v>
          </cell>
          <cell r="F264">
            <v>992</v>
          </cell>
          <cell r="G264">
            <v>986</v>
          </cell>
          <cell r="H264">
            <v>972</v>
          </cell>
          <cell r="I264">
            <v>958</v>
          </cell>
          <cell r="J264">
            <v>959</v>
          </cell>
          <cell r="K264">
            <v>951</v>
          </cell>
          <cell r="L264">
            <v>948</v>
          </cell>
        </row>
        <row r="265">
          <cell r="C265" t="str">
            <v>Slidell city, Louisiana</v>
          </cell>
          <cell r="D265">
            <v>27068</v>
          </cell>
          <cell r="E265">
            <v>27214</v>
          </cell>
          <cell r="F265">
            <v>27263</v>
          </cell>
          <cell r="G265">
            <v>27384</v>
          </cell>
          <cell r="H265">
            <v>27427</v>
          </cell>
          <cell r="I265">
            <v>27518</v>
          </cell>
          <cell r="J265">
            <v>27613</v>
          </cell>
          <cell r="K265">
            <v>27857</v>
          </cell>
          <cell r="L265">
            <v>27895</v>
          </cell>
        </row>
        <row r="266">
          <cell r="C266" t="str">
            <v>Sorrento town, Louisiana</v>
          </cell>
          <cell r="D266">
            <v>1401</v>
          </cell>
          <cell r="E266">
            <v>1418</v>
          </cell>
          <cell r="F266">
            <v>1429</v>
          </cell>
          <cell r="G266">
            <v>1461</v>
          </cell>
          <cell r="H266">
            <v>1489</v>
          </cell>
          <cell r="I266">
            <v>1524</v>
          </cell>
          <cell r="J266">
            <v>1560</v>
          </cell>
          <cell r="K266">
            <v>1589</v>
          </cell>
          <cell r="L266">
            <v>1618</v>
          </cell>
        </row>
        <row r="267">
          <cell r="C267" t="str">
            <v>South Mansfield village, Louisiana</v>
          </cell>
          <cell r="D267">
            <v>346</v>
          </cell>
          <cell r="E267">
            <v>346</v>
          </cell>
          <cell r="F267">
            <v>345</v>
          </cell>
          <cell r="G267">
            <v>346</v>
          </cell>
          <cell r="H267">
            <v>349</v>
          </cell>
          <cell r="I267">
            <v>348</v>
          </cell>
          <cell r="J267">
            <v>347</v>
          </cell>
          <cell r="K267">
            <v>344</v>
          </cell>
          <cell r="L267">
            <v>346</v>
          </cell>
        </row>
        <row r="268">
          <cell r="C268" t="str">
            <v>Spearsville village, Louisiana</v>
          </cell>
          <cell r="D268">
            <v>137</v>
          </cell>
          <cell r="E268">
            <v>137</v>
          </cell>
          <cell r="F268">
            <v>137</v>
          </cell>
          <cell r="G268">
            <v>136</v>
          </cell>
          <cell r="H268">
            <v>134</v>
          </cell>
          <cell r="I268">
            <v>135</v>
          </cell>
          <cell r="J268">
            <v>135</v>
          </cell>
          <cell r="K268">
            <v>134</v>
          </cell>
          <cell r="L268">
            <v>135</v>
          </cell>
        </row>
        <row r="269">
          <cell r="C269" t="str">
            <v>Springfield town, Louisiana</v>
          </cell>
          <cell r="D269">
            <v>487</v>
          </cell>
          <cell r="E269">
            <v>478</v>
          </cell>
          <cell r="F269">
            <v>480</v>
          </cell>
          <cell r="G269">
            <v>485</v>
          </cell>
          <cell r="H269">
            <v>491</v>
          </cell>
          <cell r="I269">
            <v>500</v>
          </cell>
          <cell r="J269">
            <v>505</v>
          </cell>
          <cell r="K269">
            <v>511</v>
          </cell>
          <cell r="L269">
            <v>520</v>
          </cell>
        </row>
        <row r="270">
          <cell r="C270" t="str">
            <v>Springhill city, Louisiana</v>
          </cell>
          <cell r="D270">
            <v>5269</v>
          </cell>
          <cell r="E270">
            <v>5267</v>
          </cell>
          <cell r="F270">
            <v>5265</v>
          </cell>
          <cell r="G270">
            <v>5271</v>
          </cell>
          <cell r="H270">
            <v>5212</v>
          </cell>
          <cell r="I270">
            <v>5177</v>
          </cell>
          <cell r="J270">
            <v>5112</v>
          </cell>
          <cell r="K270">
            <v>5068</v>
          </cell>
          <cell r="L270">
            <v>5014</v>
          </cell>
        </row>
        <row r="271">
          <cell r="C271" t="str">
            <v>Stanley village, Louisiana</v>
          </cell>
          <cell r="D271">
            <v>107</v>
          </cell>
          <cell r="E271">
            <v>107</v>
          </cell>
          <cell r="F271">
            <v>107</v>
          </cell>
          <cell r="G271">
            <v>107</v>
          </cell>
          <cell r="H271">
            <v>108</v>
          </cell>
          <cell r="I271">
            <v>107</v>
          </cell>
          <cell r="J271">
            <v>107</v>
          </cell>
          <cell r="K271">
            <v>108</v>
          </cell>
          <cell r="L271">
            <v>107</v>
          </cell>
        </row>
        <row r="272">
          <cell r="C272" t="str">
            <v>Sterlington town, Louisiana</v>
          </cell>
          <cell r="D272">
            <v>1594</v>
          </cell>
          <cell r="E272">
            <v>1609</v>
          </cell>
          <cell r="F272">
            <v>1615</v>
          </cell>
          <cell r="G272">
            <v>1643</v>
          </cell>
          <cell r="H272">
            <v>1675</v>
          </cell>
          <cell r="I272">
            <v>1899</v>
          </cell>
          <cell r="J272">
            <v>2199</v>
          </cell>
          <cell r="K272">
            <v>2472</v>
          </cell>
          <cell r="L272">
            <v>2523</v>
          </cell>
        </row>
        <row r="273">
          <cell r="C273" t="str">
            <v>Stonewall town, Louisiana</v>
          </cell>
          <cell r="D273">
            <v>1814</v>
          </cell>
          <cell r="E273">
            <v>1846</v>
          </cell>
          <cell r="F273">
            <v>1849</v>
          </cell>
          <cell r="G273">
            <v>1861</v>
          </cell>
          <cell r="H273">
            <v>1882</v>
          </cell>
          <cell r="I273">
            <v>1927</v>
          </cell>
          <cell r="J273">
            <v>2024</v>
          </cell>
          <cell r="K273">
            <v>2110</v>
          </cell>
          <cell r="L273">
            <v>2207</v>
          </cell>
        </row>
        <row r="274">
          <cell r="C274" t="str">
            <v>Sulphur city, Louisiana</v>
          </cell>
          <cell r="D274">
            <v>20410</v>
          </cell>
          <cell r="E274">
            <v>20464</v>
          </cell>
          <cell r="F274">
            <v>20473</v>
          </cell>
          <cell r="G274">
            <v>20376</v>
          </cell>
          <cell r="H274">
            <v>20206</v>
          </cell>
          <cell r="I274">
            <v>20214</v>
          </cell>
          <cell r="J274">
            <v>20183</v>
          </cell>
          <cell r="K274">
            <v>20194</v>
          </cell>
          <cell r="L274">
            <v>20300</v>
          </cell>
        </row>
        <row r="275">
          <cell r="C275" t="str">
            <v>Sun village, Louisiana</v>
          </cell>
          <cell r="D275">
            <v>470</v>
          </cell>
          <cell r="E275">
            <v>469</v>
          </cell>
          <cell r="F275">
            <v>472</v>
          </cell>
          <cell r="G275">
            <v>473</v>
          </cell>
          <cell r="H275">
            <v>478</v>
          </cell>
          <cell r="I275">
            <v>483</v>
          </cell>
          <cell r="J275">
            <v>486</v>
          </cell>
          <cell r="K275">
            <v>491</v>
          </cell>
          <cell r="L275">
            <v>496</v>
          </cell>
        </row>
        <row r="276">
          <cell r="C276" t="str">
            <v>Sunset town, Louisiana</v>
          </cell>
          <cell r="D276">
            <v>2897</v>
          </cell>
          <cell r="E276">
            <v>2897</v>
          </cell>
          <cell r="F276">
            <v>2904</v>
          </cell>
          <cell r="G276">
            <v>2905</v>
          </cell>
          <cell r="H276">
            <v>2910</v>
          </cell>
          <cell r="I276">
            <v>2915</v>
          </cell>
          <cell r="J276">
            <v>2927</v>
          </cell>
          <cell r="K276">
            <v>2960</v>
          </cell>
          <cell r="L276">
            <v>2969</v>
          </cell>
        </row>
        <row r="277">
          <cell r="C277" t="str">
            <v>Tallulah city, Louisiana</v>
          </cell>
          <cell r="D277">
            <v>7335</v>
          </cell>
          <cell r="E277">
            <v>7335</v>
          </cell>
          <cell r="F277">
            <v>7336</v>
          </cell>
          <cell r="G277">
            <v>7225</v>
          </cell>
          <cell r="H277">
            <v>7354</v>
          </cell>
          <cell r="I277">
            <v>7164</v>
          </cell>
          <cell r="J277">
            <v>7123</v>
          </cell>
          <cell r="K277">
            <v>6973</v>
          </cell>
          <cell r="L277">
            <v>6951</v>
          </cell>
        </row>
        <row r="278">
          <cell r="C278" t="str">
            <v>Tangipahoa village, Louisiana</v>
          </cell>
          <cell r="D278">
            <v>748</v>
          </cell>
          <cell r="E278">
            <v>755</v>
          </cell>
          <cell r="F278">
            <v>759</v>
          </cell>
          <cell r="G278">
            <v>767</v>
          </cell>
          <cell r="H278">
            <v>774</v>
          </cell>
          <cell r="I278">
            <v>788</v>
          </cell>
          <cell r="J278">
            <v>801</v>
          </cell>
          <cell r="K278">
            <v>813</v>
          </cell>
          <cell r="L278">
            <v>829</v>
          </cell>
        </row>
        <row r="279">
          <cell r="C279" t="str">
            <v>Thibodaux city, Louisiana</v>
          </cell>
          <cell r="D279">
            <v>14566</v>
          </cell>
          <cell r="E279">
            <v>14499</v>
          </cell>
          <cell r="F279">
            <v>14490</v>
          </cell>
          <cell r="G279">
            <v>14484</v>
          </cell>
          <cell r="H279">
            <v>14462</v>
          </cell>
          <cell r="I279">
            <v>14408</v>
          </cell>
          <cell r="J279">
            <v>14426</v>
          </cell>
          <cell r="K279">
            <v>14412</v>
          </cell>
          <cell r="L279">
            <v>14457</v>
          </cell>
        </row>
        <row r="280">
          <cell r="C280" t="str">
            <v>Tickfaw village, Louisiana</v>
          </cell>
          <cell r="D280">
            <v>694</v>
          </cell>
          <cell r="E280">
            <v>694</v>
          </cell>
          <cell r="F280">
            <v>695</v>
          </cell>
          <cell r="G280">
            <v>704</v>
          </cell>
          <cell r="H280">
            <v>711</v>
          </cell>
          <cell r="I280">
            <v>722</v>
          </cell>
          <cell r="J280">
            <v>733</v>
          </cell>
          <cell r="K280">
            <v>745</v>
          </cell>
          <cell r="L280">
            <v>758</v>
          </cell>
        </row>
        <row r="281">
          <cell r="C281" t="str">
            <v>Tullos town, Louisiana</v>
          </cell>
          <cell r="D281">
            <v>385</v>
          </cell>
          <cell r="E281">
            <v>385</v>
          </cell>
          <cell r="F281">
            <v>385</v>
          </cell>
          <cell r="G281">
            <v>386</v>
          </cell>
          <cell r="H281">
            <v>383</v>
          </cell>
          <cell r="I281">
            <v>381</v>
          </cell>
          <cell r="J281">
            <v>383</v>
          </cell>
          <cell r="K281">
            <v>386</v>
          </cell>
          <cell r="L281">
            <v>387</v>
          </cell>
        </row>
        <row r="282">
          <cell r="C282" t="str">
            <v>Turkey Creek village, Louisiana</v>
          </cell>
          <cell r="D282">
            <v>441</v>
          </cell>
          <cell r="E282">
            <v>441</v>
          </cell>
          <cell r="F282">
            <v>440</v>
          </cell>
          <cell r="G282">
            <v>442</v>
          </cell>
          <cell r="H282">
            <v>442</v>
          </cell>
          <cell r="I282">
            <v>445</v>
          </cell>
          <cell r="J282">
            <v>448</v>
          </cell>
          <cell r="K282">
            <v>451</v>
          </cell>
          <cell r="L282">
            <v>454</v>
          </cell>
        </row>
        <row r="283">
          <cell r="C283" t="str">
            <v>Urania town, Louisiana</v>
          </cell>
          <cell r="D283">
            <v>1313</v>
          </cell>
          <cell r="E283">
            <v>1313</v>
          </cell>
          <cell r="F283">
            <v>1313</v>
          </cell>
          <cell r="G283">
            <v>1312</v>
          </cell>
          <cell r="H283">
            <v>1306</v>
          </cell>
          <cell r="I283">
            <v>1303</v>
          </cell>
          <cell r="J283">
            <v>1303</v>
          </cell>
          <cell r="K283">
            <v>1307</v>
          </cell>
          <cell r="L283">
            <v>1309</v>
          </cell>
        </row>
        <row r="284">
          <cell r="C284" t="str">
            <v>Varnado village, Louisiana</v>
          </cell>
          <cell r="D284">
            <v>1461</v>
          </cell>
          <cell r="E284">
            <v>340</v>
          </cell>
          <cell r="F284">
            <v>339</v>
          </cell>
          <cell r="G284">
            <v>340</v>
          </cell>
          <cell r="H284">
            <v>336</v>
          </cell>
          <cell r="I284">
            <v>334</v>
          </cell>
          <cell r="J284">
            <v>332</v>
          </cell>
          <cell r="K284">
            <v>333</v>
          </cell>
          <cell r="L284">
            <v>333</v>
          </cell>
        </row>
        <row r="285">
          <cell r="C285" t="str">
            <v>Vidalia town, Louisiana</v>
          </cell>
          <cell r="D285">
            <v>4299</v>
          </cell>
          <cell r="E285">
            <v>4299</v>
          </cell>
          <cell r="F285">
            <v>4297</v>
          </cell>
          <cell r="G285">
            <v>4282</v>
          </cell>
          <cell r="H285">
            <v>4196</v>
          </cell>
          <cell r="I285">
            <v>4186</v>
          </cell>
          <cell r="J285">
            <v>4169</v>
          </cell>
          <cell r="K285">
            <v>4101</v>
          </cell>
          <cell r="L285">
            <v>4035</v>
          </cell>
        </row>
        <row r="286">
          <cell r="C286" t="str">
            <v>Vienna town, Louisiana</v>
          </cell>
          <cell r="D286">
            <v>386</v>
          </cell>
          <cell r="E286">
            <v>386</v>
          </cell>
          <cell r="F286">
            <v>387</v>
          </cell>
          <cell r="G286">
            <v>389</v>
          </cell>
          <cell r="H286">
            <v>389</v>
          </cell>
          <cell r="I286">
            <v>388</v>
          </cell>
          <cell r="J286">
            <v>387</v>
          </cell>
          <cell r="K286">
            <v>388</v>
          </cell>
          <cell r="L286">
            <v>388</v>
          </cell>
        </row>
        <row r="287">
          <cell r="C287" t="str">
            <v>Ville Platte city, Louisiana</v>
          </cell>
          <cell r="D287">
            <v>7430</v>
          </cell>
          <cell r="E287">
            <v>7431</v>
          </cell>
          <cell r="F287">
            <v>7421</v>
          </cell>
          <cell r="G287">
            <v>7379</v>
          </cell>
          <cell r="H287">
            <v>7351</v>
          </cell>
          <cell r="I287">
            <v>7357</v>
          </cell>
          <cell r="J287">
            <v>7302</v>
          </cell>
          <cell r="K287">
            <v>7255</v>
          </cell>
          <cell r="L287">
            <v>7213</v>
          </cell>
        </row>
        <row r="288">
          <cell r="C288" t="str">
            <v>Vinton town, Louisiana</v>
          </cell>
          <cell r="D288">
            <v>3212</v>
          </cell>
          <cell r="E288">
            <v>3395</v>
          </cell>
          <cell r="F288">
            <v>3412</v>
          </cell>
          <cell r="G288">
            <v>3416</v>
          </cell>
          <cell r="H288">
            <v>3386</v>
          </cell>
          <cell r="I288">
            <v>3382</v>
          </cell>
          <cell r="J288">
            <v>3361</v>
          </cell>
          <cell r="K288">
            <v>3358</v>
          </cell>
          <cell r="L288">
            <v>3363</v>
          </cell>
        </row>
        <row r="289">
          <cell r="C289" t="str">
            <v>Vivian town, Louisiana</v>
          </cell>
          <cell r="D289">
            <v>3671</v>
          </cell>
          <cell r="E289">
            <v>3673</v>
          </cell>
          <cell r="F289">
            <v>3684</v>
          </cell>
          <cell r="G289">
            <v>3708</v>
          </cell>
          <cell r="H289">
            <v>3717</v>
          </cell>
          <cell r="I289">
            <v>3689</v>
          </cell>
          <cell r="J289">
            <v>3657</v>
          </cell>
          <cell r="K289">
            <v>3641</v>
          </cell>
          <cell r="L289">
            <v>3607</v>
          </cell>
        </row>
        <row r="290">
          <cell r="C290" t="str">
            <v>Walker town, Louisiana</v>
          </cell>
          <cell r="D290">
            <v>6138</v>
          </cell>
          <cell r="E290">
            <v>6138</v>
          </cell>
          <cell r="F290">
            <v>6154</v>
          </cell>
          <cell r="G290">
            <v>6154</v>
          </cell>
          <cell r="H290">
            <v>6154</v>
          </cell>
          <cell r="I290">
            <v>6160</v>
          </cell>
          <cell r="J290">
            <v>6217</v>
          </cell>
          <cell r="K290">
            <v>6291</v>
          </cell>
          <cell r="L290">
            <v>6381</v>
          </cell>
        </row>
        <row r="291">
          <cell r="C291" t="str">
            <v>Washington town, Louisiana</v>
          </cell>
          <cell r="D291">
            <v>964</v>
          </cell>
          <cell r="E291">
            <v>962</v>
          </cell>
          <cell r="F291">
            <v>962</v>
          </cell>
          <cell r="G291">
            <v>959</v>
          </cell>
          <cell r="H291">
            <v>956</v>
          </cell>
          <cell r="I291">
            <v>959</v>
          </cell>
          <cell r="J291">
            <v>959</v>
          </cell>
          <cell r="K291">
            <v>952</v>
          </cell>
          <cell r="L291">
            <v>949</v>
          </cell>
        </row>
        <row r="292">
          <cell r="C292" t="str">
            <v>Waterproof town, Louisiana</v>
          </cell>
          <cell r="D292">
            <v>688</v>
          </cell>
          <cell r="E292">
            <v>682</v>
          </cell>
          <cell r="F292">
            <v>679</v>
          </cell>
          <cell r="G292">
            <v>660</v>
          </cell>
          <cell r="H292">
            <v>646</v>
          </cell>
          <cell r="I292">
            <v>637</v>
          </cell>
          <cell r="J292">
            <v>625</v>
          </cell>
          <cell r="K292">
            <v>614</v>
          </cell>
          <cell r="L292">
            <v>600</v>
          </cell>
        </row>
        <row r="293">
          <cell r="C293" t="str">
            <v>Welsh town, Louisiana</v>
          </cell>
          <cell r="D293">
            <v>3226</v>
          </cell>
          <cell r="E293">
            <v>3226</v>
          </cell>
          <cell r="F293">
            <v>3231</v>
          </cell>
          <cell r="G293">
            <v>3228</v>
          </cell>
          <cell r="H293">
            <v>3216</v>
          </cell>
          <cell r="I293">
            <v>3203</v>
          </cell>
          <cell r="J293">
            <v>3222</v>
          </cell>
          <cell r="K293">
            <v>3216</v>
          </cell>
          <cell r="L293">
            <v>3216</v>
          </cell>
        </row>
        <row r="294">
          <cell r="C294" t="str">
            <v>Westlake city, Louisiana</v>
          </cell>
          <cell r="D294">
            <v>4568</v>
          </cell>
          <cell r="E294">
            <v>4564</v>
          </cell>
          <cell r="F294">
            <v>4557</v>
          </cell>
          <cell r="G294">
            <v>4580</v>
          </cell>
          <cell r="H294">
            <v>4558</v>
          </cell>
          <cell r="I294">
            <v>4586</v>
          </cell>
          <cell r="J294">
            <v>4579</v>
          </cell>
          <cell r="K294">
            <v>4586</v>
          </cell>
          <cell r="L294">
            <v>4630</v>
          </cell>
        </row>
        <row r="295">
          <cell r="C295" t="str">
            <v>West Monroe city, Louisiana</v>
          </cell>
          <cell r="D295">
            <v>13065</v>
          </cell>
          <cell r="E295">
            <v>13091</v>
          </cell>
          <cell r="F295">
            <v>13108</v>
          </cell>
          <cell r="G295">
            <v>13103</v>
          </cell>
          <cell r="H295">
            <v>13071</v>
          </cell>
          <cell r="I295">
            <v>13040</v>
          </cell>
          <cell r="J295">
            <v>12950</v>
          </cell>
          <cell r="K295">
            <v>12923</v>
          </cell>
          <cell r="L295">
            <v>12823</v>
          </cell>
        </row>
        <row r="296">
          <cell r="C296" t="str">
            <v>Westwego city, Louisiana</v>
          </cell>
          <cell r="D296">
            <v>8534</v>
          </cell>
          <cell r="E296">
            <v>8534</v>
          </cell>
          <cell r="F296">
            <v>8535</v>
          </cell>
          <cell r="G296">
            <v>8546</v>
          </cell>
          <cell r="H296">
            <v>8545</v>
          </cell>
          <cell r="I296">
            <v>8545</v>
          </cell>
          <cell r="J296">
            <v>8538</v>
          </cell>
          <cell r="K296">
            <v>8549</v>
          </cell>
          <cell r="L296">
            <v>8564</v>
          </cell>
        </row>
        <row r="297">
          <cell r="C297" t="str">
            <v>White Castle town, Louisiana</v>
          </cell>
          <cell r="D297">
            <v>1883</v>
          </cell>
          <cell r="E297">
            <v>1883</v>
          </cell>
          <cell r="F297">
            <v>1880</v>
          </cell>
          <cell r="G297">
            <v>1872</v>
          </cell>
          <cell r="H297">
            <v>1855</v>
          </cell>
          <cell r="I297">
            <v>1863</v>
          </cell>
          <cell r="J297">
            <v>1832</v>
          </cell>
          <cell r="K297">
            <v>1815</v>
          </cell>
          <cell r="L297">
            <v>1781</v>
          </cell>
        </row>
        <row r="298">
          <cell r="C298" t="str">
            <v>Wilson village, Louisiana</v>
          </cell>
          <cell r="D298">
            <v>595</v>
          </cell>
          <cell r="E298">
            <v>595</v>
          </cell>
          <cell r="F298">
            <v>590</v>
          </cell>
          <cell r="G298">
            <v>588</v>
          </cell>
          <cell r="H298">
            <v>579</v>
          </cell>
          <cell r="I298">
            <v>569</v>
          </cell>
          <cell r="J298">
            <v>572</v>
          </cell>
          <cell r="K298">
            <v>565</v>
          </cell>
          <cell r="L298">
            <v>564</v>
          </cell>
        </row>
        <row r="299">
          <cell r="C299" t="str">
            <v>Winnfield city, Louisiana</v>
          </cell>
          <cell r="D299">
            <v>4840</v>
          </cell>
          <cell r="E299">
            <v>4842</v>
          </cell>
          <cell r="F299">
            <v>4834</v>
          </cell>
          <cell r="G299">
            <v>4767</v>
          </cell>
          <cell r="H299">
            <v>4744</v>
          </cell>
          <cell r="I299">
            <v>4650</v>
          </cell>
          <cell r="J299">
            <v>4632</v>
          </cell>
          <cell r="K299">
            <v>4565</v>
          </cell>
          <cell r="L299">
            <v>4519</v>
          </cell>
        </row>
        <row r="300">
          <cell r="C300" t="str">
            <v>Winnsboro city, Louisiana</v>
          </cell>
          <cell r="D300">
            <v>4910</v>
          </cell>
          <cell r="E300">
            <v>4910</v>
          </cell>
          <cell r="F300">
            <v>4915</v>
          </cell>
          <cell r="G300">
            <v>4886</v>
          </cell>
          <cell r="H300">
            <v>4824</v>
          </cell>
          <cell r="I300">
            <v>4789</v>
          </cell>
          <cell r="J300">
            <v>4757</v>
          </cell>
          <cell r="K300">
            <v>4722</v>
          </cell>
          <cell r="L300">
            <v>4701</v>
          </cell>
        </row>
        <row r="301">
          <cell r="C301" t="str">
            <v>Wisner town, Louisiana</v>
          </cell>
          <cell r="D301">
            <v>964</v>
          </cell>
          <cell r="E301">
            <v>964</v>
          </cell>
          <cell r="F301">
            <v>965</v>
          </cell>
          <cell r="G301">
            <v>957</v>
          </cell>
          <cell r="H301">
            <v>946</v>
          </cell>
          <cell r="I301">
            <v>940</v>
          </cell>
          <cell r="J301">
            <v>933</v>
          </cell>
          <cell r="K301">
            <v>929</v>
          </cell>
          <cell r="L301">
            <v>926</v>
          </cell>
        </row>
        <row r="302">
          <cell r="C302" t="str">
            <v>Woodworth town, Louisiana</v>
          </cell>
          <cell r="D302">
            <v>1096</v>
          </cell>
          <cell r="E302">
            <v>1113</v>
          </cell>
          <cell r="F302">
            <v>1115</v>
          </cell>
          <cell r="G302">
            <v>1118</v>
          </cell>
          <cell r="H302">
            <v>1119</v>
          </cell>
          <cell r="I302">
            <v>1121</v>
          </cell>
          <cell r="J302">
            <v>1125</v>
          </cell>
          <cell r="K302">
            <v>1128</v>
          </cell>
          <cell r="L302">
            <v>1131</v>
          </cell>
        </row>
        <row r="303">
          <cell r="C303" t="str">
            <v>Youngsville city, Louisiana</v>
          </cell>
          <cell r="D303">
            <v>8105</v>
          </cell>
          <cell r="E303">
            <v>8267</v>
          </cell>
          <cell r="F303">
            <v>8353</v>
          </cell>
          <cell r="G303">
            <v>8702</v>
          </cell>
          <cell r="H303">
            <v>9144</v>
          </cell>
          <cell r="I303">
            <v>10129</v>
          </cell>
          <cell r="J303">
            <v>11161</v>
          </cell>
          <cell r="K303">
            <v>12090</v>
          </cell>
          <cell r="L303">
            <v>12945</v>
          </cell>
        </row>
        <row r="304">
          <cell r="C304" t="str">
            <v>Zachary city, Louisiana</v>
          </cell>
          <cell r="D304">
            <v>14960</v>
          </cell>
          <cell r="E304">
            <v>15233</v>
          </cell>
          <cell r="F304">
            <v>15295</v>
          </cell>
          <cell r="G304">
            <v>15587</v>
          </cell>
          <cell r="H304">
            <v>15823</v>
          </cell>
          <cell r="I304">
            <v>16238</v>
          </cell>
          <cell r="J304">
            <v>16586</v>
          </cell>
          <cell r="K304">
            <v>16831</v>
          </cell>
          <cell r="L304">
            <v>17199</v>
          </cell>
        </row>
        <row r="305">
          <cell r="C305" t="str">
            <v>Zwolle town, Louisiana</v>
          </cell>
          <cell r="D305">
            <v>1759</v>
          </cell>
          <cell r="E305">
            <v>1982</v>
          </cell>
          <cell r="F305">
            <v>1981</v>
          </cell>
          <cell r="G305">
            <v>1992</v>
          </cell>
          <cell r="H305">
            <v>1980</v>
          </cell>
          <cell r="I305">
            <v>1969</v>
          </cell>
          <cell r="J305">
            <v>1955</v>
          </cell>
          <cell r="K305">
            <v>1958</v>
          </cell>
          <cell r="L305">
            <v>1944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dner, Stephen" refreshedDate="43338.981976736111" createdVersion="6" refreshedVersion="6" minRefreshableVersion="3" recordCount="3402" xr:uid="{24B0697C-17C3-4731-97FC-1B630DEF92B2}">
  <cacheSource type="worksheet">
    <worksheetSource name="Table1"/>
  </cacheSource>
  <cacheFields count="29">
    <cacheField name="Race #" numFmtId="0">
      <sharedItems containsSemiMixedTypes="0" containsString="0" containsNumber="1" containsInteger="1" minValue="1" maxValue="1153"/>
    </cacheField>
    <cacheField name="Race" numFmtId="0">
      <sharedItems count="1153">
        <s v="Alderman-District  1, Town of Oberlin-Allen (2014)"/>
        <s v="Alderman-District  2, Town of Oberlin-Allen (2014)"/>
        <s v="Alderman-District  2, Town of Plain Dealing-Bossier (2014)"/>
        <s v="Alderman-District  3, Town of Jonesville-Catahoula (2014)"/>
        <s v="Alderman-District  3, Town of Oberlin-Allen (2014)"/>
        <s v="Alderman-District  3, Town of Plain Dealing-Bossier (2014)"/>
        <s v="Alderman-District  4, Town of Jonesville-Catahoula (2014)"/>
        <s v="Alderman-District  4, Town of Oberlin-Allen (2014)"/>
        <s v="Alderman-District  4, Town of Oil City-Caddo (2016)"/>
        <s v="Alderman-District  4, Town of Plain Dealing-Bossier (2014)"/>
        <s v="Alderman-District  5, Town of Jonesville-Catahoula (2014)"/>
        <s v="Alderman-District  5, Town of Oil City-Caddo (2016)"/>
        <s v="Alderman-District 1, City of Marksville-Avoyelles (2014)"/>
        <s v="Alderman-District 1, City of Springhill-Webster (2014)"/>
        <s v="Alderman-District 1, Town of Basile (2014)"/>
        <s v="Alderman-District 1, Town of Benton-Bossier (2016)"/>
        <s v="Alderman-District 1, Town of Delcambre (2016)"/>
        <s v="Alderman-District 1, Town of Sunset-St. Landry (2014)"/>
        <s v="Alderman-District 2, City of Marksville-Avoyelles (2014)"/>
        <s v="Alderman-District 2, City of Springhill-Webster (2014)"/>
        <s v="Alderman-District 2, Town of Delcambre-Vermilion (2016)"/>
        <s v="Alderman-District 2, Town of Gramercy-St. James (2014)"/>
        <s v="Alderman-District 2, Town of Sunset-St. Landry (2014)"/>
        <s v="Alderman-District 3, City of Marksville-Avoyelles (2014)"/>
        <s v="Alderman-District 3, Town of Mamou-Evangeline (2014)"/>
        <s v="Alderman-District 3, Town of Newellton-Tensas (2016)"/>
        <s v="Alderman-District 3, Town of Sunset-St. Landry (2014)"/>
        <s v="Alderman-District 4, City of Marksville-Avoyelles (2014)"/>
        <s v="Alderman-District 4, City of Springhill-Webster (2014)"/>
        <s v="Alderman-District 4, Town of Newellton-Tensas (2016)"/>
        <s v="Alderman-District 4, Town of Simmesport-Avoyelles (2016)"/>
        <s v="Alderman-District 5, City of Marksville-Avoyelles (2014)"/>
        <s v="Alderman-District 5, Town of Benton-Bossier (2016)"/>
        <s v="Alderman-District 5, Town of Newellton-Tensas (2016)"/>
        <s v="Alderman-District A, City of Breaux Bridge-St. Martin (2014)"/>
        <s v="Alderman-District A, City of Opelousas-St. Landry (2014)"/>
        <s v="Alderman-District A, Town of Delhi-Richland (2014)"/>
        <s v="Alderman-District A, Town of Farmerville-Union (2016)"/>
        <s v="Alderman-District A, Town of Jonesboro-Jackson (2014)"/>
        <s v="Alderman-District B, City of Breaux Bridge-St. Martin (2014)"/>
        <s v="Alderman-District B, City of Opelousas-St. Landry (2014)"/>
        <s v="Alderman-District B, Town of Delhi-Richland (2014)"/>
        <s v="Alderman-District B, Town of Farmerville-Union (2016)"/>
        <s v="Alderman-District B, Town of Jonesboro-Jackson (2014)"/>
        <s v="Alderman-District C, City of Ville Platte-Evangeline (2014)"/>
        <s v="Alderman-District C, Town of Farmerville-Union (2016)"/>
        <s v="Alderman-District C, Town of Jonesboro-Jackson (2014)"/>
        <s v="Alderman-District C, Town of St. Joseph-Tensas (2016)"/>
        <s v="Alderman-District D, City of Opelousas-St. Landry (2014)"/>
        <s v="Alderman-District D, City of Ville Platte-Evangeline (2014)"/>
        <s v="Alderman-District D, Town of Delhi-Richland (2014)"/>
        <s v="Alderman-District D, Town of Farmerville-Union (2016)"/>
        <s v="Alderman-District D, Town of Jonesboro-Jackson (2014)"/>
        <s v="Alderman-District E, City of Opelousas-St. Landry (2014)"/>
        <s v="Alderman-District E, City of Ville Platte-Evangeline (2014)"/>
        <s v="Alderman-District E, Town of Delhi-Richland (2014)"/>
        <s v="Alderman-District F, City of Ville Platte-Evangeline (2014)"/>
        <s v="Alderman-Division A, Village of Rosedale-Iberville (2016)"/>
        <s v="Alderman-Division C, Village of Rosedale-Iberville (2016)"/>
        <s v="Alderman-Seat A, Town of Ball-Rapides (2014)"/>
        <s v="Alderman-Seat B, Town of Ball-Rapides (2014)"/>
        <s v="Alderman-Seat C, Town of Ball-Rapides (2014)"/>
        <s v="Alderman-Seat D, Town of Ball-Rapides (2014)"/>
        <s v="Alderman-Seat E, Town of Ball-Rapides (2014)"/>
        <s v="Alderman-Town of Erath-Vermilion (2016)"/>
        <s v="Alderman-Town of Port Barre-St. Landry (2016)"/>
        <s v="Alderman-Village of Clarence-Natchitoches (2016)"/>
        <s v="Alderman-Village of Dodson-Winn (2016)"/>
        <s v="Alderman-Village of Dry Prong-Grant (2016)"/>
        <s v="Alderman-Ward  1, City of Rayne-Acadia (2014)"/>
        <s v="Alderman-Ward  1, Town of Church Point-Acadia (2014)"/>
        <s v="Alderman-Ward  1, Town of Vivian-Caddo (2014)"/>
        <s v="Alderman-Ward  2, City of Rayne-Acadia (2014)"/>
        <s v="Alderman-Ward  2, Town of Vivian-Caddo (2014)"/>
        <s v="Alderman-Ward  3, City of Rayne-Acadia (2014)"/>
        <s v="Alderman-Ward  3, Division B, City of Crowley-Acadia (2014)"/>
        <s v="Alderman-Ward  3, Town of Church Point-Acadia (2014)"/>
        <s v="Alderman-Ward  3, Town of Vivian-Caddo (2014)"/>
        <s v="Alderman-Ward  4, City of Rayne-Acadia (2014)"/>
        <s v="Alderman-Ward  4, Division B, City of Crowley-Acadia (2014)"/>
        <s v="Alderman-Ward  4, Town of Church Point-Acadia (2014)"/>
        <s v="Alderman-Ward  4, Town of Vivian-Caddo (2014)"/>
        <s v="Alderman-Ward  5, Town of Church Point-Acadia (2014)"/>
        <s v="Alderman-Ward 1, City of Eunice-St. Landry (2014)"/>
        <s v="Alderman-Ward 1, City of Ruston-Lincoln (2014)"/>
        <s v="Alderman-Ward 2, City of Ruston-Lincoln (2014)"/>
        <s v="Alderman-Ward 3, City of Eunice (2014)"/>
        <s v="Alderman-Ward 4, City of Ruston-Lincoln (2014)"/>
        <s v="Alderman-Ward 5, City of Ruston-Lincoln (2014)"/>
        <s v="Alderman at Large-City of Eunice (2014)"/>
        <s v="Alderman at Large-City of Opelousas-St. Landry (2014)"/>
        <s v="Alderman at Large-City of Rayne-Acadia (2014)"/>
        <s v="Alderman at Large-Seat One, Town of Lutcher-St. James (2014)"/>
        <s v="Alderman at Large-Town of Jonesboro-Jackson (2014)"/>
        <s v="Alderman at Large-Town of Oberlin-Allen (2014)"/>
        <s v="Alderman at Large-Town of Sunset-St. Landry (2014)"/>
        <s v="Alderman at Large-Town of Vivian-Caddo (2014)"/>
        <s v="Aldermen-District 1, Town of Plain Dealing (2 to be elected)-Bossier (2014)"/>
        <s v="Aldermen-District 2, Town of Basile (3 to be elected) (2014)"/>
        <s v="Aldermen-Election Section 2, Town of St. Francisville (4 to be elected)-West Feliciana (2016)"/>
        <s v="Aldermen-Town of Abita Springs (5 to be elected)-St. Tammany (2014)"/>
        <s v="Aldermen-Town of Arnaudville (5 to be elected) (2014)"/>
        <s v="Aldermen-Town of Baldwin (5 to be elected)-St. Mary (2014)"/>
        <s v="Aldermen-Town of Blanchard (5 to be elected)-Caddo (2014)"/>
        <s v="Aldermen-Town of Boyce (5 to be elected)-Rapides (2014)"/>
        <s v="Aldermen-Town of Clarks (5 to be elected)-Caldwell (2014)"/>
        <s v="Aldermen-Town of Clinton (5 to be elected)-East Feliciana (2016)"/>
        <s v="Aldermen-Town of Cotton Valley (5 to be elected)-Webster (2016)"/>
        <s v="Aldermen-Town of Cullen (5 to be elected)-Webster (2016)"/>
        <s v="Aldermen-Town of Duson (5 to be elected) (2014)"/>
        <s v="Aldermen-Town of Elizabeth (5 to be elected)-Allen (2014)"/>
        <s v="Aldermen-Town of Erath (5 to be elected)-Vermilion (2014)"/>
        <s v="Aldermen-Town of Franklinton (5 to be elected)-Washington (2016)"/>
        <s v="Aldermen-Town of Glenmora (5 to be elected)-Rapides (2014)"/>
        <s v="Aldermen-Town of Grand Coteau (5 to be elected)-St. Landry (2014)"/>
        <s v="Aldermen-Town of Haughton (5 to be elected)-Bossier (2016)"/>
        <s v="Aldermen-Town of Iota (5 to be elected)-Acadia (2014)"/>
        <s v="Aldermen-Town of Lake Providence (5 to be elected)-East Carroll (2014)"/>
        <s v="Aldermen-Town of Lecompte (5 to be elected)-Rapides (2014)"/>
        <s v="Aldermen-Town of Mangham (5 to be elected)-Richland (2014)"/>
        <s v="Aldermen-Town of Mansura (5 to be elected)-Avoyelles (2014)"/>
        <s v="Aldermen-Town of Maringouin (5 to be elected)-Iberville (2014)"/>
        <s v="Aldermen-Town of Pearl River (5 to be elected)-St. Tammany (2014)"/>
        <s v="Aldermen-Town of Port Barre (5 to be elected)-St. Landry (2014)"/>
        <s v="Aldermen-Town of Roseland (5 to be elected)-Tangipahoa (2016)"/>
        <s v="Aldermen-Town of Rosepine (5 to be elected)-Vernon (2014)"/>
        <s v="Aldermen-Town of Sarepta (5 to be elected)-Webster (2016)"/>
        <s v="Aldermen-Town of Sterlington (5 to be elected)-Ouachita (2014)"/>
        <s v="Aldermen-Town of Tullos (5 to be elected)-Lasalle (2014)"/>
        <s v="Aldermen-Town of Urania (5 to be elected)-Lasalle (2014)"/>
        <s v="Aldermen-Town of Welsh (5 to be elected)-Jefferson Davis (2016)"/>
        <s v="Aldermen-Town of White Castle (5 to be elected)-Iberville (2014)"/>
        <s v="Aldermen-Village  of Chataignier (3 to be elected)-Evangeline (2014)"/>
        <s v="Aldermen-Village of Angie (3 to be elected)-Washington (2016)"/>
        <s v="Aldermen-Village of Bienville (3 to be elected)-Bienville (2014)"/>
        <s v="Aldermen-Village of Collinston (3 to be elected)-Morehouse (2014)"/>
        <s v="Aldermen-Village of Delta (3 to be elected)-Madison (2016)"/>
        <s v="Aldermen-Village of Dixie Inn (3 to be elected)-Webster (2016)"/>
        <s v="Aldermen-Village of Dodson (3 to be elected)-Winn (2014)"/>
        <s v="Aldermen-Village of Edgefield (3 to be elected)-Red River (2016)"/>
        <s v="Aldermen-Village of Fenton (3 to be elected)-Jefferson Davis (2016)"/>
        <s v="Aldermen-Village of Folsom (3 to be elected)-St. Tammany (2014)"/>
        <s v="Aldermen-Village of Forest Hill (3 to be elected)-Rapides (2014)"/>
        <s v="Aldermen-Village of Georgetown (3 to be elected)-Grant (2016)"/>
        <s v="Aldermen-Village of Gilbert (3 to be elected)-Franklin (2014)"/>
        <s v="Aldermen-Village of Goldonna (3 to be elected)-Natchitoches (2014)"/>
        <s v="Aldermen-Village of Grosse Tete (3 to be elected)-Iberville (2016)"/>
        <s v="Aldermen-Village of Harrisonburg (3 to be elected)-Catahoula (2014)"/>
        <s v="Aldermen-Village of Ida (3 to be elected)-Caddo (2016)"/>
        <s v="Aldermen-Village of Maurice (3 to be elected)-Vermilion (2014)"/>
        <s v="Aldermen-Village of Mermentau (3 to be elected)-Acadia (2014)"/>
        <s v="Aldermen-Village of Montpelier (3 to be elected)-St. Helena (2014)"/>
        <s v="Aldermen-Village of Moreauville (3 to be elected)-Avoyelles (2014)"/>
        <s v="Aldermen-Village of Morse (3 to be elected)-Acadia (2014)"/>
        <s v="Aldermen-Village of Napoleonville (3 to be elected)-Assumption (2014)"/>
        <s v="Aldermen-Village of North Hodge (3 to be elected)-Jackson (2014)"/>
        <s v="Aldermen-Village of Palmetto (3 to be elected)-St. Landry (2014)"/>
        <s v="Aldermen-Village of Parks (3 to be elected)-St. Martin (2014)"/>
        <s v="Aldermen-Village of Pine Prairie (3 to be elected)-Evangeline (2016)"/>
        <s v="Aldermen-Village of Powhatan (3 to be elected)-Natchitoches (2016)"/>
        <s v="Aldermen-Village of Reeves (3 to be elected)-Allen (2014)"/>
        <s v="Aldermen-Village of Richmond (3 to be elected)-Madison (2014)"/>
        <s v="Aldermen-Village of Robeline (3 to be elected)-Natchitoches (2014)"/>
        <s v="Aldermen-Village of Sicily Island (3 to be elected)-Catahoula (2014)"/>
        <s v="Aldermen-Village of Simpson (3 to be elected)-Vernon (2016)"/>
        <s v="Aldermen-Village of Simsboro (3 to be elected)-Lincoln (2014)"/>
        <s v="Aldermen-Village of Tangipahoa (3 to be elected)-Tangipahoa (2016)"/>
        <s v="Aldermen-Village of Waterproof (3 to be elected)-Tensas (2014)"/>
        <s v="Aldermen at Large-Town of Gramercy (2 to be elected)-St. James (2014)"/>
        <s v="Assessor-Lafourche (2014)"/>
        <s v="Associate Justice-Supreme Court, 3rd Supreme Court District (2016)"/>
        <s v="Chief of Police-City of Breaux Bridge-St. Martin (2014)"/>
        <s v="Chief of Police-City of Broussard (2014)"/>
        <s v="Chief of Police-City of Crowley-Acadia (2014)"/>
        <s v="Chief of Police-City of Eunice (2014)"/>
        <s v="Chief of Police-City of Minden-Webster (2014)"/>
        <s v="Chief of Police-City of Oakdale-Allen (2016)"/>
        <s v="Chief of Police-City of Opelousas-St. Landry (2014)"/>
        <s v="Chief of Police-City of Patterson-St. Mary (2014)"/>
        <s v="Chief of Police-City of Port Allen-West Baton Rouge (2016)"/>
        <s v="Chief of Police-City of Rayne-Acadia (2014)"/>
        <s v="Chief of Police-City of Slidell-St. Tammany (2016)"/>
        <s v="Chief of Police-City of Springhill-Webster (2014)"/>
        <s v="Chief of Police-City of Ville Platte-Evangeline (2014)"/>
        <s v="Chief of Police-City of Walker-Livingston (2016)"/>
        <s v="Chief of Police-City of Westlake-Calcasieu (2014)"/>
        <s v="Chief of Police-City of Youngsville-Lafayette (2014)"/>
        <s v="Chief of Police-Town of Amite City-Tangipahoa (2016)"/>
        <s v="Chief of Police-Town of Arnaudville (2014)"/>
        <s v="Chief of Police-Town of Baldwin-St. Mary (2014)"/>
        <s v="Chief of Police-Town of Ball-Rapides (2014)"/>
        <s v="Chief of Police-Town of Blanchard-Caddo (2014)"/>
        <s v="Chief of Police-Town of Boyce-Rapides (2014)"/>
        <s v="Chief of Police-Town of Brusly-West Baton Rouge (2014)"/>
        <s v="Chief of Police-Town of Campti-Natchitoches (2014)"/>
        <s v="Chief of Police-Town of Chatham-Jackson (2016)"/>
        <s v="Chief of Police-Town of Church Point-Acadia (2014)"/>
        <s v="Chief of Police-Town of Cottonport-Avoyelles (2016)"/>
        <s v="Chief of Police-Town of Cullen-Webster (2016)"/>
        <s v="Chief of Police-Town of Delhi-Richland (2014)"/>
        <s v="Chief of Police-Town of Elizabeth-Allen (2014)"/>
        <s v="Chief of Police-Town of Elton-Jefferson Davis (2014)"/>
        <s v="Chief of Police-Town of Erath-Vermilion (2014)"/>
        <s v="Chief of Police-Town of Glenmora-Rapides (2014)"/>
        <s v="Chief of Police-Town of Gramercy-St. James (2014)"/>
        <s v="Chief of Police-Town of Grand Coteau-St. Landry (2014)"/>
        <s v="Chief of Police-Town of Haughton-Bossier (2016)"/>
        <s v="Chief of Police-Town of Haynesville-Claiborne (2014)"/>
        <s v="Chief of Police-Town of Jena-Lasalle (2014)"/>
        <s v="Chief of Police-Town of Jonesboro-Jackson (2014)"/>
        <s v="Chief of Police-Town of Kentwood-Tangipahoa (2014)"/>
        <s v="Chief of Police-Town of Krotz Springs-St. Landry (2014)"/>
        <s v="Chief of Police-Town of Lake Arthur-Jefferson Davis (2014)"/>
        <s v="Chief of Police-Town of Lake Providence-East Carroll (2014)"/>
        <s v="Chief of Police-Town of Lockport-Lafourche (2016)"/>
        <s v="Chief of Police-Town of Lutcher-St. James (2014)"/>
        <s v="Chief of Police-Town of Mamou-Evangeline (2014)"/>
        <s v="Chief of Police-Town of Mangham-Richland (2014)"/>
        <s v="Chief of Police-Town of Mansura-Avoyelles (2014)"/>
        <s v="Chief of Police-Town of Maringouin-Iberville (2014)"/>
        <s v="Chief of Police-Town of Marion-Union (2014)"/>
        <s v="Chief of Police-Town of Melville-St. Landry (2014)"/>
        <s v="Chief of Police-Town of Newellton-Tensas (2016)"/>
        <s v="Chief of Police-Town of Oberlin-Allen (2014)"/>
        <s v="Chief of Police-Town of Pearl River-St. Tammany (2014)"/>
        <s v="Chief of Police-Town of Port Barre-St. Landry (2014)"/>
        <s v="Chief of Police-Town of Ringgold-Bienville (2014)"/>
        <s v="Chief of Police-Town of Sarepta-Webster (2016)"/>
        <s v="Chief of Police-Town of Sunset-St. Landry (2014)"/>
        <s v="Chief of Police-Town of Tullos-Lasalle (2014)"/>
        <s v="Chief of Police-Town of Vivian-Caddo (2014)"/>
        <s v="Chief of Police-Town of Washington-St. Landry (2016)"/>
        <s v="Chief of Police-Town of Welsh-Jefferson Davis (2016)"/>
        <s v="Chief of Police-Town of White Castle-Iberville (2014)"/>
        <s v="Chief of Police-Town of Wisner-Franklin (2014)"/>
        <s v="Chief of Police-Town of Zwolle-Sabine (2014)"/>
        <s v="Chief of Police-Village of Anacoco-Vernon (2016)"/>
        <s v="Chief of Police-Village of Baskin-Franklin (2014)"/>
        <s v="Chief of Police-Village of Chataignier-Evangeline (2014)"/>
        <s v="Chief of Police-Village of Converse-Sabine (2016)"/>
        <s v="Chief of Police-Village of Dodson-Winn (2014)"/>
        <s v="Chief of Police-Village of Dubberly-Webster (2016)"/>
        <s v="Chief of Police-Village of East Hodge-Jackson (2014)"/>
        <s v="Chief of Police-Village of Epps-West Carroll (2014)"/>
        <s v="Chief of Police-Village of Fenton-Jefferson Davis (2016)"/>
        <s v="Chief of Police-Village of Forest Hill-Rapides (2014)"/>
        <s v="Chief of Police-Village of Georgetown-Grant (2016)"/>
        <s v="Chief of Police-Village of Gilbert-Franklin (2014)"/>
        <s v="Chief of Police-Village of Hessmer-Avoyelles (2016)"/>
        <s v="Chief of Police-Village of Hodge-Jackson (2014)"/>
        <s v="Chief of Police-Village of Maurice-Vermilion (2014)"/>
        <s v="Chief of Police-Village of Montpelier-St. Helena (2014)"/>
        <s v="Chief of Police-Village of Morse-Acadia (2014)"/>
        <s v="Chief of Police-Village of North Hodge-Jackson (2014)"/>
        <s v="Chief of Police-Village of Pine Prairie-Evangeline (2016)"/>
        <s v="Chief of Police-Village of Powhatan-Natchitoches (2016)"/>
        <s v="Chief of Police-Village of Simsboro-Lincoln (2014)"/>
        <s v="Chief of Police-Village of Tangipahoa-Tangipahoa (2016)"/>
        <s v="Chief of Police-Village of Turkey Creek-Evangeline (2014)"/>
        <s v="City Judge-City Court, City of Baker-East Baton Rouge (2014)"/>
        <s v="City Judge-City Court, City of Bunkie-Avoyelles (2014)"/>
        <s v="City Judge-City Court, City of Denham Springs-Livingston (2016)"/>
        <s v="City Judge-City Court, City of Eunice (2014)"/>
        <s v="City Judge-City Court, City of Houma-Terrebonne (2014)"/>
        <s v="City Judge-City Court, City of Kaplan-Vermilion (2014)"/>
        <s v="City Judge-City Court, City of New Iberia-Iberia (2014)"/>
        <s v="City Judge-City Court, City of Opelousas-St. Landry (2014)"/>
        <s v="City Judge-City Court, City of Pineville-Rapides (2014)"/>
        <s v="City Judge-City Court, City of Slidell-St. Tammany (2014)"/>
        <s v="City Judge-City Court, City of Ville Platte-Evangeline (2014)"/>
        <s v="City Judge-City Court, Division A, City of Lafayette-Lafayette (2014)"/>
        <s v="City Judge-City Court, Division A, City of Lake Charles-Calcasieu (2014)"/>
        <s v="City Judge-City Court, Division B, City of Lake Charles-Calcasieu (2014)"/>
        <s v="City Judge-City Court, Division C, City of Monroe-Ouachita (2014)"/>
        <s v="City Judge-City Court, Town of Vidalia-Concordia (2016)"/>
        <s v="City Judge, City Court-Election Dist. 2, Div. D, City of Shreveport (2014)"/>
        <s v="City Marshal-City Court, City of Alexandria-Rapides (2014)"/>
        <s v="City Marshal-City Court, City of Bogalusa-Washington (2014)"/>
        <s v="City Marshal-City Court, City of Bossier City-Bossier (2014)"/>
        <s v="City Marshal-City Court, City of Bunkie-Avoyelles (2014)"/>
        <s v="City Marshal-City Court, City of Denham Springs-Livingston (2014)"/>
        <s v="City Marshal-City Court, City of Eunice (2014)"/>
        <s v="City Marshal-City Court, City of Hammond-Tangipahoa (2014)"/>
        <s v="City Marshal-City Court, City of Houma-Terrebonne (2014)"/>
        <s v="City Marshal-City Court, City of Kaplan-Vermilion (2014)"/>
        <s v="City Marshal-City Court, City of Lafayette-Lafayette (2014)"/>
        <s v="City Marshal-City Court, City of Lake Charles-Calcasieu (2014)"/>
        <s v="City Marshal-City Court, City of Minden-Webster (2014)"/>
        <s v="City Marshal-City Court, City of Monroe-Ouachita (2014)"/>
        <s v="City Marshal-City Court, City of Natchitoches-Natchitoches (2014)"/>
        <s v="City Marshal-City Court, City of New Iberia-Iberia (2014)"/>
        <s v="City Marshal-City Court, City of Oakdale-Allen (2014)"/>
        <s v="City Marshal-City Court, City of Pineville-Rapides (2014)"/>
        <s v="City Marshal-City Court, City of Plaquemine-Iberville (2014)"/>
        <s v="City Marshal-City Court, City of Rayne-Acadia (2014)"/>
        <s v="City Marshal-City Court, City of Ruston-Lincoln (2014)"/>
        <s v="City Marshal-City Court, City of Shreveport (2014)"/>
        <s v="City Marshal-City Court, City of Springhill-Webster (2014)"/>
        <s v="City Marshal-City Court, Town of Vidalia-Concordia (2016)"/>
        <s v="Constable-1st Justice Court-Ascension (2014)"/>
        <s v="Constable-1st Justice Court-Jefferson (2014)"/>
        <s v="Constable-1st Justice of the Peace Court-Lafourche (2014)"/>
        <s v="Constable-1st Justice of the Peace Ward-Assumption (2014)"/>
        <s v="Constable-2nd Justice Court-Jefferson (2014)"/>
        <s v="Constable-2nd Justice of the Peace Court-Claiborne (2014)"/>
        <s v="Constable-3rd Justice Court-Jefferson (2014)"/>
        <s v="Constable-3rd Justice of the Peace Court-Lafourche (2014)"/>
        <s v="Constable-3rd Justice of the Peace Ward-Assumption (2014)"/>
        <s v="Constable-4th Justice Court-Jefferson (2014)"/>
        <s v="Constable-4th Justice of the Peace Court-Lafourche (2014)"/>
        <s v="Constable-4th Justice of the Peace Court-Lafourche (2016)"/>
        <s v="Constable-5th Justice Court-Jefferson (2014)"/>
        <s v="Constable-7th Justice Court-Jefferson (2014)"/>
        <s v="Constable-Justice of the Peace &amp; Constable District 3-Sabine (2014)"/>
        <s v="Constable-Justice of the Peace &amp; Constable District 4-Sabine (2014)"/>
        <s v="Constable-Justice of the Peace District  1-Beauregard (2014)"/>
        <s v="Constable-Justice of the Peace District  1-De Soto (2014)"/>
        <s v="Constable-Justice of the Peace District  1-Pointe Coupee (2014)"/>
        <s v="Constable-Justice of the Peace District  2-De Soto (2014)"/>
        <s v="Constable-Justice of the Peace District  3-De Soto (2014)"/>
        <s v="Constable-Justice of the Peace District  4-Beauregard (2014)"/>
        <s v="Constable-Justice of the Peace District  5-De Soto (2014)"/>
        <s v="Constable-Justice of the Peace District  5-St. Landry (2014)"/>
        <s v="Constable-Justice of the Peace District  7-St. Landry (2014)"/>
        <s v="Constable-Justice of the Peace District  9-St. Landry (2014)"/>
        <s v="Constable-Justice of the Peace District  A-Grant (2014)"/>
        <s v="Constable-Justice of the Peace District 1-East Feliciana (2014)"/>
        <s v="Constable-Justice of the Peace District 1-St. James (2014)"/>
        <s v="Constable-Justice of the Peace District 10-Pointe Coupee (2014)"/>
        <s v="Constable-Justice of the Peace District 11-Pointe Coupee (2014)"/>
        <s v="Constable-Justice of the Peace District 2-Bienville (2014)"/>
        <s v="Constable-Justice of the Peace District 2-East Feliciana (2014)"/>
        <s v="Constable-Justice of the Peace District 2-St. Charles (2014)"/>
        <s v="Constable-Justice of the Peace District 2-St. James (2014)"/>
        <s v="Constable-Justice of the Peace District 3-Lasalle (2014)"/>
        <s v="Constable-Justice of the Peace District 3-St. James (2014)"/>
        <s v="Constable-Justice of the Peace District 4-West Carroll (2014)"/>
        <s v="Constable-Justice of the Peace District 5-Bienville (2014)"/>
        <s v="Constable-Justice of the Peace District 6-St. Charles (2014)"/>
        <s v="Constable-Justice of the Peace District 6-St. James (2014)"/>
        <s v="Constable-Justice of the Peace District 7-Franklin (2014)"/>
        <s v="Constable-Justice of the Peace District 7-St. Charles (2014)"/>
        <s v="Constable-Justice of the Peace District B-Red River (2014)"/>
        <s v="Constable-Justice of the Peace Ward  1-Caldwell (2014)"/>
        <s v="Constable-Justice of the Peace Ward  1-Livingston (2014)"/>
        <s v="Constable-Justice of the Peace Ward  1-Morehouse (2014)"/>
        <s v="Constable-Justice of the Peace Ward  2-Calcasieu (2014)"/>
        <s v="Constable-Justice of the Peace Ward  2-Catahoula (2014)"/>
        <s v="Constable-Justice of the Peace Ward  2-Plaquemines (2014)"/>
        <s v="Constable-Justice of the Peace Ward  2-St. Martin (2014)"/>
        <s v="Constable-Justice of the Peace Ward  2, District  2-East Baton Rouge (2014)"/>
        <s v="Constable-Justice of the Peace Ward  2, District  3-East Baton Rouge (2014)"/>
        <s v="Constable-Justice of the Peace Ward  3-St. Martin (2014)"/>
        <s v="Constable-Justice of the Peace Ward  4-Acadia (2014)"/>
        <s v="Constable-Justice of the Peace Ward  4-St. Mary (2014)"/>
        <s v="Constable-Justice of the Peace Ward  5-Livingston (2014)"/>
        <s v="Constable-Justice of the Peace Ward  5-St. Mary (2014)"/>
        <s v="Constable-Justice of the Peace Ward  5-Terrebonne (2014)"/>
        <s v="Constable-Justice of the Peace Ward  6-Rapides (2014)"/>
        <s v="Constable-Justice of the Peace Ward  6-St. Martin (2014)"/>
        <s v="Constable-Justice of the Peace Ward  6-Terrebonne (2014)"/>
        <s v="Constable-Justice of the Peace Ward  7-Avoyelles (2014)"/>
        <s v="Constable-Justice of the Peace Ward  7-Calcasieu (2014)"/>
        <s v="Constable-Justice of the Peace Ward  7-Plaquemines (2014)"/>
        <s v="Constable-Justice of the Peace Ward  7-Winn (2014)"/>
        <s v="Constable-Justice of the Peace Ward  8-Calcasieu (2014)"/>
        <s v="Constable-Justice of the Peace Ward  8-Plaquemines (2014)"/>
        <s v="Constable-Justice of the Peace Ward  9-Plaquemines (2014)"/>
        <s v="Constable-Justice of the Peace Ward  9-St. Mary (2014)"/>
        <s v="Constable-Justice of the Peace Ward  9-Terrebonne (2014)"/>
        <s v="Constable-Justice of the Peace Ward 1-Richland (2014)"/>
        <s v="Constable-Justice of the Peace Ward 1-St. Helena (2014)"/>
        <s v="Constable-Justice of the Peace Ward 1-Tangipahoa (2014)"/>
        <s v="Constable-Justice of the Peace Ward 10-St. Mary (2014)"/>
        <s v="Constable-Justice of the Peace Ward 11-Winn (2014)"/>
        <s v="Constable-Justice of the Peace Ward 12-Winn (2014)"/>
        <s v="Constable-Justice of the Peace Ward 2-Tangipahoa (2014)"/>
        <s v="Constable-Justice of the Peace Ward 2-Tensas (2014)"/>
        <s v="Constable-Justice of the Peace Ward 2-West Baton Rouge (2014)"/>
        <s v="Constable-Justice of the Peace Ward 3-Cameron (2014)"/>
        <s v="Constable-Justice of the Peace Ward 3-Richland (2014)"/>
        <s v="Constable-Justice of the Peace Ward 3-Union (2014)"/>
        <s v="Constable-Justice of the Peace Ward 3-Cameron (2016)"/>
        <s v="Constable-Justice of the Peace Ward 3, 1st Just. Court-Rapides (2014)"/>
        <s v="Constable-Justice of the Peace Ward 3, Blanchard Dist.-Caddo (2014)"/>
        <s v="Constable-Justice of the Peace Ward 4-Jefferson Davis (2014)"/>
        <s v="Constable-Justice of the Peace Ward 4-Lincoln (2014)"/>
        <s v="Constable-Justice of the Peace Ward 4-St. Helena (2014)"/>
        <s v="Constable-Justice of the Peace Ward 4-Tangipahoa (2014)"/>
        <s v="Constable-Justice of the Peace Ward 4-Vernon (2014)"/>
        <s v="Constable-Justice of the Peace Ward 4-West Baton Rouge (2014)"/>
        <s v="Constable-Justice of the Peace Ward 5-Caddo (2014)"/>
        <s v="Constable-Justice of the Peace Ward 5-Cameron (2014)"/>
        <s v="Constable-Justice of the Peace Ward 5-Richland (2014)"/>
        <s v="Constable-Justice of the Peace Ward 5-Tangipahoa (2014)"/>
        <s v="Constable-Justice of the Peace Ward 5-Washington (2014)"/>
        <s v="Constable-Justice of the Peace Ward 5-West Baton Rouge (2014)"/>
        <s v="Constable-Justice of the Peace Ward 5, 1st Just. Court-Rapides (2014)"/>
        <s v="Constable-Justice of the Peace Ward 5, 2nd Just. Court-Rapides (2014)"/>
        <s v="Constable-Justice of the Peace Ward 6-Caddo (2014)"/>
        <s v="Constable-Justice of the Peace Ward 6-Iberville (2014)"/>
        <s v="Constable-Justice of the Peace Ward 6-Vernon (2014)"/>
        <s v="Constable-Justice of the Peace Ward 8-Ouachita (2014)"/>
        <s v="Constable-Justice of the Peace Ward 8-Tangipahoa (2014)"/>
        <s v="Constable-Justice of the Peace Ward A-St. Bernard (2014)"/>
        <s v="Constable-Justice of the Peace Ward B-St. Bernard (2014)"/>
        <s v="Constable-Justice of the Peace Ward C-St. Bernard (2014)"/>
        <s v="Constable-Justice of the Peace Ward D-St. Bernard (2014)"/>
        <s v="Constable-Justice of the Peace Ward J-St. Bernard (2014)"/>
        <s v="Constable-Justice of the Peace Wards 6 &amp; 7-Richland (2014)"/>
        <s v="Constable(s)-Justice of the Peace District  1-Bossier (2014)"/>
        <s v="Constable(s)-Justice of the Peace District  3 (2 to be elected)-Bossier (2014)"/>
        <s v="Constable(s)-Justice of the Peace District  6 (2 to be elected)-Bossier (2014)"/>
        <s v="Constable(s)-Justice of the Peace Ward  5-St. Tammany (2014)"/>
        <s v="Constable(s)-Justice of the Peace Ward  6-St. Tammany (2014)"/>
        <s v="Constable(s)-Justice of the Peace Ward  7-St. Tammany (2014)"/>
        <s v="Constable(s)-Justice of the Peace Ward  8-St. Tammany (2014)"/>
        <s v="Constable(s)-Justice of the Peace Ward 1 (2 to be elected)-Vermilion (2014)"/>
        <s v="Constable(s)-Justice of the Peace Ward 10 (2 to be elected)-St. Tammany (2014)"/>
        <s v="Constable(s)-Justice of the Peace Ward 2-Lafayette (2014)"/>
        <s v="Constable(s)-Justice of the Peace Ward 3-Evangeline (2014)"/>
        <s v="Constable(s)-Justice of the Peace Ward 3-Evangeline (2016)"/>
        <s v="Constable(s)-Justice of the Peace Ward 4-Evangeline (2014)"/>
        <s v="Constable(s)-Justice of the Peace Ward 5-Evangeline (2014)"/>
        <s v="Constable(s)-Justice of the Peace Ward 6-Vermilion (2014)"/>
        <s v="Constable(s)-Justice of the Peace Ward 6 (2 to be elected)-Lafayette (2014)"/>
        <s v="Constable(s)-Justice of the Peace Ward 7-Vermilion (2014)"/>
        <s v="Coroner-East Feliciana (2014)"/>
        <s v="Council Member-at Large,  City of New Iberia-Iberia (2016)"/>
        <s v="Council Member-District  1, City of Hammond-Tangipahoa (2014)"/>
        <s v="Council Member-District  1, Town of Arcadia-Bienville (2014)"/>
        <s v="Council Member-District  2, Town of Arcadia-Bienville (2014)"/>
        <s v="Council Member-District  2, Town of Washington-St. Landry (2014)"/>
        <s v="Council Member-District  3-St. Landry (2016)"/>
        <s v="Council Member-District  3, City of Hammond-Tangipahoa (2014)"/>
        <s v="Council Member-District  3, Town of Washington-St. Landry (2014)"/>
        <s v="Council Member-District  4, City of Hammond-Tangipahoa (2014)"/>
        <s v="Council Member-District  4, Town of Arcadia-Bienville (2014)"/>
        <s v="Council Member-District  5, Town of Arcadia-Bienville (2014)"/>
        <s v="Council Member-District 1, City of New Iberia-Iberia (2016)"/>
        <s v="Council Member-District 1, City of Oakdale-Allen (2016)"/>
        <s v="Council Member-District 1, City of Scott-Lafayette (2014)"/>
        <s v="Council Member-District 1, Town of Amite City-Tangipahoa (2016)"/>
        <s v="Council Member-District 1, Town of Cottonport-Avoyelles (2016)"/>
        <s v="Council Member-District 2, City of New Iberia-Iberia (2016)"/>
        <s v="Council Member-District 2, City of Oakdale-Allen (2016)"/>
        <s v="Council Member-District 2, Town of Amite City-Tangipahoa (2016)"/>
        <s v="Council Member-District 2, Town of Haynesville-Claiborne (2014)"/>
        <s v="Council Member-District 2, Town of Kinder-Allen (2014)"/>
        <s v="Council Member-District 3, City of New Iberia-Iberia (2016)"/>
        <s v="Council Member-District 3, City of Scott-Lafayette (2014)"/>
        <s v="Council Member-District 3, Town of Amite City-Tangipahoa (2016)"/>
        <s v="Council Member-District 3, Town of Haynesville-Claiborne (2014)"/>
        <s v="Council Member-District 3, Town of Kinder-Allen (2014)"/>
        <s v="Council Member-District 4, City of New Iberia-Iberia (2016)"/>
        <s v="Council Member-District 4, Town of Cottonport-Avoyelles (2016)"/>
        <s v="Council Member-District 5, City of New Iberia-Iberia (2016)"/>
        <s v="Council Member-District A, Town of Dubach-Lincoln (2014)"/>
        <s v="Council Member-District E, Town of Iowa-Calcasieu (2014)"/>
        <s v="Council Member-Division A, City of Gonzales-Ascension (2016)"/>
        <s v="Council Member-Division A, City of Westlake-Calcasieu (2014)"/>
        <s v="Council Member-Division A, City of Youngsville-Lafayette (2014)"/>
        <s v="Council Member-Division A, Town of Lockport-Lafourche (2016)"/>
        <s v="Council Member-Division B, City of Gonzales-Ascension (2016)"/>
        <s v="Council Member-Division B, City of Westlake-Calcasieu (2014)"/>
        <s v="Council Member-Division B, City of Youngsville-Lafayette (2014)"/>
        <s v="Council Member-Division C, City of Gonzales-Ascension (2016)"/>
        <s v="Council Member-Division C, City of Westlake-Calcasieu (2014)"/>
        <s v="Council Member-Division C, City of Youngsville-Lafayette (2014)"/>
        <s v="Council Member-Division D, City of Gonzales-Ascension (2016)"/>
        <s v="Council Member-Division D, City of Westlake-Calcasieu (2014)"/>
        <s v="Council Member-Division D, City of Youngsville-Lafayette (2014)"/>
        <s v="Council Member-Division E, City of Gonzales-Ascension (2016)"/>
        <s v="Council Member-Division E, City of Westlake-Calcasieu (2014)"/>
        <s v="Council Member-Division E, City of Youngsville-Lafayette (2014)"/>
        <s v="Council Member-Division E, Town of Lockport-Lafourche (2016)"/>
        <s v="Council Member-Town of Elton-Jefferson Davis (2016)"/>
        <s v="Council Member-Town of Lake Arthur-Jefferson Davis (2016)"/>
        <s v="Council Member at Large-City of Port Allen-West Baton Rouge (2016)"/>
        <s v="Council Member(s)-City of Denham Springs (5 to be elected)-Livingston (2014)"/>
        <s v="Council Member(s)-Town of Jena (5 to be elected)-Lasalle (2014)"/>
        <s v="Council Member(s)-Town of Logansport (5 to be elected)-De Soto (2016)"/>
        <s v="Council Member(s) at Large-Town of Krotz Springs (5 to be elected)-St. Landry (2014)"/>
        <s v="Council Members-City of Grambling (5 to be elected)-Lincoln (2014)"/>
        <s v="Council Members-City of Patterson (5 to be elected)-St. Mary (2014)"/>
        <s v="Council Members-District 1, City of New Roads (2 to be elected)-Pointe Coupee (2014)"/>
        <s v="Council Members-Town of Addis (5 to be elected)-West Baton Rouge (2016)"/>
        <s v="Council Members-Town of Brusly (5 to be elected)-West Baton Rouge (2016)"/>
        <s v="Council Members-Town of Elton (5 to be elected)-Jefferson Davis (2014)"/>
        <s v="Council Members-Town of Kentwood (5 to be elected)-Tangipahoa (2014)"/>
        <s v="Council Members-Town of Lake Arthur (5 to be elected)-Jefferson Davis (2014)"/>
        <s v="Council Members-Town of Leonville (5 to be elected)-St. Landry (2014)"/>
        <s v="Council Members-Town of Melville (5 to be elected)-St. Landry (2014)"/>
        <s v="Council Members-Town of Montgomery (5 to be elected)-Grant (2014)"/>
        <s v="Council Members-Town of Woodworth (5 to be elected)-Rapides (2014)"/>
        <s v="Council Members-Village of Anacoco (3 to be elected)-Vernon (2016)"/>
        <s v="Council Members-Village of Tickfaw (3 to be elected)-Tangipahoa (2014)"/>
        <s v="Council Members-Village of Turkey Creek (3 to be elected)-Evangeline (2014)"/>
        <s v="Councilman-District  1, Town of Ringgold-Bienville (2014)"/>
        <s v="Councilman-District  2, City of Morgan City-St. Mary (2016)"/>
        <s v="Councilman-District  2, Town of Ringgold-Bienville (2014)"/>
        <s v="Councilman-District  3, City of Morgan City-St. Mary (2016)"/>
        <s v="Councilman-District  4, City of Morgan City-St. Mary (2016)"/>
        <s v="Councilman-District  A, City of Shreveport (2014)"/>
        <s v="Councilman-District  B, City of Shreveport (2014)"/>
        <s v="Councilman-District  E, City of Shreveport-Caddo (2014)"/>
        <s v="Councilman-District  F, City of Shreveport-Caddo (2014)"/>
        <s v="Councilman-District  G, City of Shreveport-Caddo (2014)"/>
        <s v="Councilman-District 1, City of Walker-Livingston (2016)"/>
        <s v="Councilman-District 2, City of DeQuincy-Calcasieu (2014)"/>
        <s v="Councilman-District 2, City of Walker-Livingston (2016)"/>
        <s v="Councilman-District 3, City of Alexandria-Rapides (2016)"/>
        <s v="Councilman-District 3, City of Zachary-East Baton Rouge (2014)"/>
        <s v="Councilman-District 4, City of Alexandria-Rapides (2014)"/>
        <s v="Councilman-District 4, City of Broussard-Lafayette (2014)"/>
        <s v="Councilman-District 4, City of Zachary-East Baton Rouge (2014)"/>
        <s v="Councilman-District A, City of Bogalusa-Washington (2014)"/>
        <s v="Councilman-District A, City of Thibodaux-Lafourche (2014)"/>
        <s v="Councilman-District B, City of Bogalusa-Washington (2014)"/>
        <s v="Councilman-District C, City of Bogalusa-Washington (2014)"/>
        <s v="Councilman-District C, City of Minden-Webster (2014)"/>
        <s v="Councilman-District C, City of Thibodaux-Lafourche (2014)"/>
        <s v="Councilman-District D, City of Bogalusa-Washington (2016)"/>
        <s v="Councilman-District D, City of Minden-Webster (2014)"/>
        <s v="Councilman-District E, City of Bogalusa-Washington (2014)"/>
        <s v="Councilman-Metro District  2-East Baton Rouge (2016)"/>
        <s v="Councilman-Metro District  3-East Baton Rouge (2016)"/>
        <s v="Councilman-Metro District  4-East Baton Rouge (2016)"/>
        <s v="Councilman-Metro District  5-East Baton Rouge (2016)"/>
        <s v="Councilman-Metro District  7-East Baton Rouge (2016)"/>
        <s v="Councilman-Metro District  8-East Baton Rouge (2016)"/>
        <s v="Councilman-Metro District  9-East Baton Rouge (2016)"/>
        <s v="Councilman-Metro District 10-East Baton Rouge (2016)"/>
        <s v="Councilman-Metro District 11-East Baton Rouge (2016)"/>
        <s v="Councilman-Metro District 12-East Baton Rouge (2016)"/>
        <s v="Councilman-Town of Henderson-St. Martin (2014)"/>
        <s v="Councilman at Large-City of Alexandria-Rapides (2014)"/>
        <s v="Councilman at Large-City of Alexandria-Rapides (2016)"/>
        <s v="Councilman at Large-Division B, City of Kenner-Jefferson (2016)"/>
        <s v="Councilmen-City of Harahan (5 to be elected)-Jefferson (2014)"/>
        <s v="Councilmen-Town of Berwick (5 to be elected)-St. Mary (2014)"/>
        <s v="Councilmen-Town of Coushatta (5 to be elected)-Red River (2016)"/>
        <s v="Councilmen-Town of Golden Meadow (5 to be elected)-Lafourche (2016)"/>
        <s v="Councilmen-Town of Keachi (5 to be elected)-De Soto (2014)"/>
        <s v="Councilmen-Town of Zwolle (5 to be elected)-Sabine (2014)"/>
        <s v="Councilmen at Large-City of Bogalusa (2 to be elected)-Washington (2014)"/>
        <s v="District Attorney-14th Judicial District Court-Calcasieu (2014)"/>
        <s v="District Attorney-15th Judicial District Court (2014)"/>
        <s v="District Attorney-20th Judicial District Court (2014)"/>
        <s v="District Attorney-22nd Judicial District Court (2014)"/>
        <s v="District Attorney-26th Judicial District Court (2014)"/>
        <s v="District Attorney-27th Judicial District Court-St. Landry (2014)"/>
        <s v="District Attorney-2nd Judicial District Court (2014)"/>
        <s v="District Attorney-31st Judicial District Court-Jefferson Davis (2014)"/>
        <s v="District Attorney-32nd Judicial District Court-Terrebonne (2014)"/>
        <s v="District Attorney-34th Judicial District Court-St. Bernard (2014)"/>
        <s v="District Attorney-37th Judicial District Court-Caldwell (2014)"/>
        <s v="District Attorney-3rd Judicial District Court (2014)"/>
        <s v="District Attorney-40th Judicial District Court-St. John The Baptist (2014)"/>
        <s v="District Attorney-42nd Judicial District Court-De Soto (2014)"/>
        <s v="District Attorney-9th Judicial District Court-Rapides (2014)"/>
        <s v="District Judge-10th Judicial District Court, Div. A-Natchitoches (2014)"/>
        <s v="District Judge-12th Judicial District Court, Division A-Avoyelles (2014)"/>
        <s v="District Judge-13th Judicial District Court, Division A-Evangeline (2014)"/>
        <s v="District Judge-14th Judicial District Court, ES 3, Div. A-Calcasieu (2014)"/>
        <s v="District Judge-15th Judicial District Court, ES 2, Div. E-Lafayette (2014)"/>
        <s v="District Judge-15th Judicial District Court, ES 3, Div. M-Lafayette (2014)"/>
        <s v="District Judge-15th Judicial District Court, ES 4, Div. F-Acadia (2014)"/>
        <s v="District Judge-15th Judicial District Court, ES 5, Div. G-Vermilion (2014)"/>
        <s v="District Judge-16th Judicial District Court, ES 1, Div. G (2014)"/>
        <s v="District Judge-16th Judicial District Court, ES 1, Div. H (2014)"/>
        <s v="District Judge-16th Judicial District Court, ES 2, Div. A (2014)"/>
        <s v="District Judge-17th Judicial District Court, Division B-Lafourche (2014)"/>
        <s v="District Judge-19th Judicial District Court, ES 1, Div. J-East Baton Rouge (2014)"/>
        <s v="District Judge-19th Judicial District Court, ES 1, Div. K-East Baton Rouge (2014)"/>
        <s v="District Judge-19th Judicial District Court, ES 2, Div. A-East Baton Rouge (2014)"/>
        <s v="District Judge-19th Judicial District Court, ES 2, Div. G-East Baton Rouge (2014)"/>
        <s v="District Judge-19th Judicial District Court, ES 2, Div. L-East Baton Rouge (2014)"/>
        <s v="District Judge-19th Judicial District Court, ES 2, Div. M-East Baton Rouge (2014)"/>
        <s v="District Judge-19th Judicial District Court, ES 3, Div. I-East Baton Rouge (2014)"/>
        <s v="District Judge-1st Judicial District Court, ES 2, Div. C-Caddo (2014)"/>
        <s v="District Judge-1st Judicial District Court, ES 3, Div. K-Caddo (2014)"/>
        <s v="District Judge-20th Judicial District Court, Division A (2014)"/>
        <s v="District Judge-21st Judicial District Court, Division A (2014)"/>
        <s v="District Judge-21st Judicial District Court, Division J (2014)"/>
        <s v="District Judge-22nd Judicial District Court, Division L (2014)"/>
        <s v="District Judge-23rd Judicial District Court, ES 2, Div. A (2014)"/>
        <s v="District Judge-23rd Judicial District Court, ES 2, Div. C (2014)"/>
        <s v="District Judge-24th Judicial District Court, ES 1, Div. O-Jefferson (2014)"/>
        <s v="District Judge-24th Judicial District Court, ES 2, Div. F-Jefferson (2014)"/>
        <s v="District Judge-24th Judicial District Court, ES 3, Div. G-Jefferson (2014)"/>
        <s v="District Judge-27th Judicial District Court, ES 3, Div. D-St. Landry (2014)"/>
        <s v="District Judge-27th Judicial District Court, ES 4, Div. B-St. Landry (2014)"/>
        <s v="District Judge-29th Judicial District Court, Division E-St. Charles (2014)"/>
        <s v="District Judge-2nd Judicial District Court, Div. A (2014)"/>
        <s v="District Judge-30th Judicial District Court, Division B-Vernon (2014)"/>
        <s v="District Judge-33rd Judicial District Court, Division B-Allen (2014)"/>
        <s v="District Judge-34th Judicial District Court, Division A-St. Bernard (2014)"/>
        <s v="District Judge-34th Judicial District Court, Division C-St. Bernard (2014)"/>
        <s v="District Judge-37th Judicial District Court-Caldwell (2014)"/>
        <s v="District Judge-3rd Judicial District Court, Div. B (2014)"/>
        <s v="District Judge-40th Judicial District Court, ES 1, Div. B-St. John The Baptist (2014)"/>
        <s v="District Judge-40th Judicial District Court, ES 1, Div. B-St. John The Baptist (2016)"/>
        <s v="District Judge-42nd Judicial District Court, Division A-De Soto (2014)"/>
        <s v="District Judge-42nd Judicial District Court, Division A-De Soto (2016)"/>
        <s v="District Judge-4th Judicial District Court, ES 1, Div. H-Ouachita (2014)"/>
        <s v="District Judge-4th Judicial District Court, ES 1, Div. J-Ouachita (2014)"/>
        <s v="District Judge-5th Judicial District Court, Div. C (2016)"/>
        <s v="District Judge-7th Judicial District Court, Div. B (2014)"/>
        <s v="District Judge-9th JDC, Subdistrict 2, Div. G-Rapides (2014)"/>
        <s v="District Judge-9th Judicial District Court, ES 1, Div. A-Rapides (2014)"/>
        <s v="Judge-1st Parish Court, Division B-Jefferson (2014)"/>
        <s v="Judge-Civil District Court, Division D-Orleans (2014)"/>
        <s v="Judge-Civil District Court, Division F-Orleans (2014)"/>
        <s v="Judge-Civil District Court, Domestic Section 1-Orleans (2014)"/>
        <s v="Judge-Civil District Court, Domestic Section 2 For Reg. and Unexp. Term-Orleans (2014)"/>
        <s v="Judge-Criminal District Court, Section D-Orleans (2014)"/>
        <s v="Judge-Criminal District Court, Section D-Orleans (2016)"/>
        <s v="Judge-Criminal District Court, Section G-Orleans (2014)"/>
        <s v="Judge-Juvenile Court, Elec. Sect. 1A-East Baton Rouge (2014)"/>
        <s v="Judge-Juvenile Court, Elec. Sect. 1C-Caddo (2016)"/>
        <s v="Judge-Juvenile Court, Elec. Sect. 2B-East Baton Rouge (2014)"/>
        <s v="Judge-Juvenile Court, Section E-Orleans (2014)"/>
        <s v="Judge, Court of Appeal-2nd Circuit, 2nd Dist., Division C (2016)"/>
        <s v="Judge, Court of Appeal-3rd Circuit, 1st Dist., Division B (2016)"/>
        <s v="Judge, Court of Appeal-3rd Circuit, 2nd Dist., Elec. Sec. 2A (2014)"/>
        <s v="Judge, Court of Appeal-4th Circuit, 1st District, Division D-Orleans (2016)"/>
        <s v="Judge, Family Court-Election Section 3, Division D-East Baton Rouge (2014)"/>
        <s v="Justice of the Peace-1st Justice Court-Ascension (2014)"/>
        <s v="Justice of the Peace-1st Justice Court-East Carroll (2014)"/>
        <s v="Justice of the Peace-1st Justice of the Peace Court-Lafourche (2014)"/>
        <s v="Justice of the Peace-1st Justice of the Peace Ward-Assumption (2014)"/>
        <s v="Justice of the Peace-2nd Justice Court-Ascension (2014)"/>
        <s v="Justice of the Peace-2nd Justice Court-Jefferson (2014)"/>
        <s v="Justice of the Peace-2nd Justice Court-Ascension (2016)"/>
        <s v="Justice of the Peace-2nd Justice of the Peace Court-Lafourche (2014)"/>
        <s v="Justice of the Peace-3rd Justice Court-Ascension (2014)"/>
        <s v="Justice of the Peace-3rd Justice of the Peace Court-Lafourche (2014)"/>
        <s v="Justice of the Peace-7th Justice Court-Jefferson (2014)"/>
        <s v="Justice of the Peace-Justice of the Peace &amp; Constable District 1-Sabine (2014)"/>
        <s v="Justice of the Peace-Justice of the Peace &amp; Constable District 3-Sabine (2014)"/>
        <s v="Justice of the Peace-Justice of the Peace District  1-Beauregard (2014)"/>
        <s v="Justice of the Peace-Justice of the Peace District  1-St. John The Baptist (2014)"/>
        <s v="Justice of the Peace-Justice of the Peace District  3-De Soto (2014)"/>
        <s v="Justice of the Peace-Justice of the Peace District  4-Beauregard (2014)"/>
        <s v="Justice of the Peace-Justice of the Peace District  4-De Soto (2014)"/>
        <s v="Justice of the Peace-Justice of the Peace District  4-St. Landry (2014)"/>
        <s v="Justice of the Peace-Justice of the Peace District  4-De Soto (2016)"/>
        <s v="Justice of the Peace-Justice of the Peace District  5-De Soto (2014)"/>
        <s v="Justice of the Peace-Justice of the Peace District  5-St. John The Baptist (2014)"/>
        <s v="Justice of the Peace-Justice of the Peace District  6-De Soto (2014)"/>
        <s v="Justice of the Peace-Justice of the Peace District  9-St. Landry (2014)"/>
        <s v="Justice of the Peace-Justice of the Peace District  A-Grant (2014)"/>
        <s v="Justice of the Peace-Justice of the Peace District  B-Grant (2014)"/>
        <s v="Justice of the Peace-Justice of the Peace District 1-Concordia (2014)"/>
        <s v="Justice of the Peace-Justice of the Peace District 1-St. Charles (2014)"/>
        <s v="Justice of the Peace-Justice of the Peace District 1-St. James (2014)"/>
        <s v="Justice of the Peace-Justice of the Peace District 1-Concordia (2016)"/>
        <s v="Justice of the Peace-Justice of the Peace District 2-Bienville (2014)"/>
        <s v="Justice of the Peace-Justice of the Peace District 2-St. Charles (2014)"/>
        <s v="Justice of the Peace-Justice of the Peace District 3-St. James (2014)"/>
        <s v="Justice of the Peace-Justice of the Peace District 4-Concordia (2014)"/>
        <s v="Justice of the Peace-Justice of the Peace District 4-Lasalle (2014)"/>
        <s v="Justice of the Peace-Justice of the Peace District 4-St. Charles (2014)"/>
        <s v="Justice of the Peace-Justice of the Peace District 5-St. Charles (2014)"/>
        <s v="Justice of the Peace-Justice of the Peace District 7-St. Charles (2014)"/>
        <s v="Justice of the Peace-Justice of the Peace District 7-St. James (2014)"/>
        <s v="Justice of the Peace-Justice of the Peace District A-Red River (2014)"/>
        <s v="Justice of the Peace-Justice of the Peace Ward  1-Iberia (2014)"/>
        <s v="Justice of the Peace-Justice of the Peace Ward  1-Livingston (2014)"/>
        <s v="Justice of the Peace-Justice of the Peace Ward  2-St. Mary (2014)"/>
        <s v="Justice of the Peace-Justice of the Peace Ward  3-Acadia (2014)"/>
        <s v="Justice of the Peace-Justice of the Peace Ward  3, District  3-East Baton Rouge (2014)"/>
        <s v="Justice of the Peace-Justice of the Peace Ward  5-Livingston (2014)"/>
        <s v="Justice of the Peace-Justice of the Peace Ward  5-Plaquemines (2014)"/>
        <s v="Justice of the Peace-Justice of the Peace Ward  5-St. Martin (2014)"/>
        <s v="Justice of the Peace-Justice of the Peace Ward  5-St. Mary (2014)"/>
        <s v="Justice of the Peace-Justice of the Peace Ward  6-Livingston (2014)"/>
        <s v="Justice of the Peace-Justice of the Peace Ward  6-Plaquemines (2014)"/>
        <s v="Justice of the Peace-Justice of the Peace Ward  6-Rapides (2014)"/>
        <s v="Justice of the Peace-Justice of the Peace Ward  6-Terrebonne (2014)"/>
        <s v="Justice of the Peace-Justice of the Peace Ward  7-Calcasieu (2014)"/>
        <s v="Justice of the Peace-Justice of the Peace Ward  7-Livingston (2014)"/>
        <s v="Justice of the Peace-Justice of the Peace Ward  7-St. Mary (2014)"/>
        <s v="Justice of the Peace-Justice of the Peace Ward  7-Winn (2014)"/>
        <s v="Justice of the Peace-Justice of the Peace Ward  8-Avoyelles (2014)"/>
        <s v="Justice of the Peace-Justice of the Peace Ward  8-St. Mary (2014)"/>
        <s v="Justice of the Peace-Justice of the Peace Ward  8-Terrebonne (2014)"/>
        <s v="Justice of the Peace-Justice of the Peace Ward  9-Plaquemines (2014)"/>
        <s v="Justice of the Peace-Justice of the Peace Ward  9-Terrebonne (2014)"/>
        <s v="Justice of the Peace-Justice of the Peace Ward 1-Ouachita (2014)"/>
        <s v="Justice of the Peace-Justice of the Peace Ward 1-Tangipahoa (2014)"/>
        <s v="Justice of the Peace-Justice of the Peace Ward 1-Tensas (2016)"/>
        <s v="Justice of the Peace-Justice of the Peace Ward 10-St. Mary (2014)"/>
        <s v="Justice of the Peace-Justice of the Peace Ward 11-Rapides (2014)"/>
        <s v="Justice of the Peace-Justice of the Peace Ward 11-Winn (2014)"/>
        <s v="Justice of the Peace-Justice of the Peace Ward 2-Iberville (2014)"/>
        <s v="Justice of the Peace-Justice of the Peace Ward 2-Tangipahoa (2014)"/>
        <s v="Justice of the Peace-Justice of the Peace Ward 2-West Baton Rouge (2014)"/>
        <s v="Justice of the Peace-Justice of the Peace Ward 3-Cameron (2014)"/>
        <s v="Justice of the Peace-Justice of the Peace Ward 3-Richland (2014)"/>
        <s v="Justice of the Peace-Justice of the Peace Ward 3, Mooringsport Dist.-Caddo (2014)"/>
        <s v="Justice of the Peace-Justice of the Peace Ward 4-Natchitoches (2014)"/>
        <s v="Justice of the Peace-Justice of the Peace Ward 4, 2nd Just. Court-Rapides (2014)"/>
        <s v="Justice of the Peace-Justice of the Peace Ward 5-Caddo (2014)"/>
        <s v="Justice of the Peace-Justice of the Peace Ward 5-Tangipahoa (2014)"/>
        <s v="Justice of the Peace-Justice of the Peace Ward 6-Iberville (2014)"/>
        <s v="Justice of the Peace-Justice of the Peace Ward 6-Ouachita (2014)"/>
        <s v="Justice of the Peace-Justice of the Peace Ward 6-Tangipahoa (2014)"/>
        <s v="Justice of the Peace-Justice of the Peace Ward 7, 2nd Just. Court-Rapides (2014)"/>
        <s v="Justice of the Peace-Justice of the Peace Ward 8-Caddo (2014)"/>
        <s v="Justice of the Peace-Justice of the Peace Ward 8-Vernon (2014)"/>
        <s v="Justice of the Peace-Justice of the Peace Ward 9-Washington (2014)"/>
        <s v="Justice of the Peace-Justice of the Peace Ward A-St. Bernard (2014)"/>
        <s v="Justice of the Peace-Justice of the Peace Ward B-St. Bernard (2014)"/>
        <s v="Justice of the Peace-Justice of the Peace Ward I-St. Bernard (2014)"/>
        <s v="Justice of the Peace-Justice of the Peace Ward J-St. Bernard (2014)"/>
        <s v="Justice(s) of the Peace-Justice of the Peace District  3 (2 to be elected)-Bossier (2014)"/>
        <s v="Justice(s) of the Peace-Justice of the Peace District  6 (2 to be elected)-Bossier (2014)"/>
        <s v="Justice(s) of the Peace-Justice of the Peace District 1 (2 to be elected)-Webster (2014)"/>
        <s v="Justice(s) of the Peace-Justice of the Peace Ward  1 (2 to be elected)-St. Tammany (2014)"/>
        <s v="Justice(s) of the Peace-Justice of the Peace Ward  3-St. Tammany (2014)"/>
        <s v="Justice(s) of the Peace-Justice of the Peace Ward  6-St. Tammany (2014)"/>
        <s v="Justice(s) of the Peace-Justice of the Peace Ward 10 (2 to be elected)-St. Tammany (2014)"/>
        <s v="Justice(s) of the Peace-Justice of the Peace Ward 4-Vermilion (2014)"/>
        <s v="Justice(s) of the Peace-Justice of the Peace Ward 5-Evangeline (2014)"/>
        <s v="Justice(s) of the Peace-Justice of the Peace Ward 5-Lafayette (2014)"/>
        <s v="Marshal-Town of Farmerville-Union (2016)"/>
        <s v="Marshal-Town of Homer-Claiborne (2014)"/>
        <s v="Marshal-Town of Plain Dealing-Bossier (2014)"/>
        <s v="Marshal-Town of Plain Dealing-Bossier (2016)"/>
        <s v="Mayor-City of Alexandria-Rapides (2014)"/>
        <s v="Mayor-City of Bogalusa-Washington (2014)"/>
        <s v="Mayor-City of Breaux Bridge-St. Martin (2014)"/>
        <s v="Mayor-City of Crowley-Acadia (2014)"/>
        <s v="Mayor-City of Denham Springs-Livingston (2014)"/>
        <s v="Mayor-City of DeQuincy-Calcasieu (2014)"/>
        <s v="Mayor-City of Donaldsonville-Ascension (2016)"/>
        <s v="Mayor-City of Gonzales-Ascension (2016)"/>
        <s v="Mayor-City of Grambling-Lincoln (2014)"/>
        <s v="Mayor-City of Hammond-Tangipahoa (2014)"/>
        <s v="Mayor-City of Harahan-Jefferson (2014)"/>
        <s v="Mayor-City of Kenner-Jefferson (2016)"/>
        <s v="Mayor-City of Minden-Webster (2014)"/>
        <s v="Mayor-City of New Iberia-Iberia (2016)"/>
        <s v="Mayor-City of New Roads-Pointe Coupee (2014)"/>
        <s v="Mayor-City of Opelousas-St. Landry (2014)"/>
        <s v="Mayor-City of Patterson-St. Mary (2014)"/>
        <s v="Mayor-City of Plaquemine-Iberville (2016)"/>
        <s v="Mayor-City of Port Allen-West Baton Rouge (2016)"/>
        <s v="Mayor-City of Rayne-Acadia (2014)"/>
        <s v="Mayor-City of Ruston-Lincoln (2014)"/>
        <s v="Mayor-City of Shreveport (2014)"/>
        <s v="Mayor-City of Ville Platte-Evangeline (2014)"/>
        <s v="Mayor-City of Westlake-Calcasieu (2014)"/>
        <s v="Mayor-City of Zachary-East Baton Rouge (2014)"/>
        <s v="Mayor-Town of Addis-West Baton Rouge (2016)"/>
        <s v="Mayor-Town of Albany-Livingston (2014)"/>
        <s v="Mayor-Town of Amite City-Tangipahoa (2016)"/>
        <s v="Mayor-Town of Arcadia-Bienville (2014)"/>
        <s v="Mayor-Town of Arnaudville (2014)"/>
        <s v="Mayor-Town of Baldwin-St. Mary (2014)"/>
        <s v="Mayor-Town of Ball-Rapides (2014)"/>
        <s v="Mayor-Town of Basile (2014)"/>
        <s v="Mayor-Town of Benton-Bossier (2016)"/>
        <s v="Mayor-Town of Berwick-St. Mary (2014)"/>
        <s v="Mayor-Town of Blanchard-Caddo (2014)"/>
        <s v="Mayor-Town of Blanchard-Caddo (2016)"/>
        <s v="Mayor-Town of Boyce-Rapides (2014)"/>
        <s v="Mayor-Town of Campti-Natchitoches (2014)"/>
        <s v="Mayor-Town of Church Point-Acadia (2014)"/>
        <s v="Mayor-Town of Clarks-Caldwell (2014)"/>
        <s v="Mayor-Town of Clinton-East Feliciana (2016)"/>
        <s v="Mayor-Town of Cotton Valley-Webster (2016)"/>
        <s v="Mayor-Town of Cottonport-Avoyelles (2016)"/>
        <s v="Mayor-Town of Coushatta-Red River (2016)"/>
        <s v="Mayor-Town of Cullen-Webster (2016)"/>
        <s v="Mayor-Town of Delcambre (2016)"/>
        <s v="Mayor-Town of Delhi-Richland (2014)"/>
        <s v="Mayor-Town of Dubach-Lincoln (2014)"/>
        <s v="Mayor-Town of Duson (2014)"/>
        <s v="Mayor-Town of Elizabeth-Allen (2014)"/>
        <s v="Mayor-Town of Elton-Jefferson Davis (2014)"/>
        <s v="Mayor-Town of Erath-Vermilion (2014)"/>
        <s v="Mayor-Town of Fordoche-Pointe Coupee (2014)"/>
        <s v="Mayor-Town of Franklinton-Washington (2016)"/>
        <s v="Mayor-Town of Glenmora-Rapides (2014)"/>
        <s v="Mayor-Town of Gramercy-St. James (2014)"/>
        <s v="Mayor-Town of Grand Coteau-St. Landry (2014)"/>
        <s v="Mayor-Town of Gueydan-Vermilion (2014)"/>
        <s v="Mayor-Town of Haynesville-Claiborne (2014)"/>
        <s v="Mayor-Town of Homer-Claiborne (2014)"/>
        <s v="Mayor-Town of Iota-Acadia (2014)"/>
        <s v="Mayor-Town of Jena-Lasalle (2014)"/>
        <s v="Mayor-Town of Jonesboro-Jackson (2014)"/>
        <s v="Mayor-Town of Jonesville-Catahoula (2014)"/>
        <s v="Mayor-Town of Keachi-De Soto (2014)"/>
        <s v="Mayor-Town of Kentwood-Tangipahoa (2014)"/>
        <s v="Mayor-Town of Lake Arthur-Jefferson Davis (2014)"/>
        <s v="Mayor-Town of Lake Providence-East Carroll (2014)"/>
        <s v="Mayor-Town of Leonville-St. Landry (2014)"/>
        <s v="Mayor-Town of Livingston-Livingston (2016)"/>
        <s v="Mayor-Town of Livonia-Pointe Coupee (2016)"/>
        <s v="Mayor-Town of Lockport-Lafourche (2016)"/>
        <s v="Mayor-Town of Logansport-De Soto (2016)"/>
        <s v="Mayor-Town of Mansura-Avoyelles (2014)"/>
        <s v="Mayor-Town of Maringouin-Iberville (2014)"/>
        <s v="Mayor-Town of Melville-St. Landry (2014)"/>
        <s v="Mayor-Town of Newellton-Tensas (2016)"/>
        <s v="Mayor-Town of Oberlin-Allen (2014)"/>
        <s v="Mayor-Town of Pearl River-St. Tammany (2014)"/>
        <s v="Mayor-Town of Plain Dealing-Bossier (2014)"/>
        <s v="Mayor-Town of Plain Dealing-Bossier (2016)"/>
        <s v="Mayor-Town of Roseland-Tangipahoa (2016)"/>
        <s v="Mayor-Town of Rosepine-Vernon (2014)"/>
        <s v="Mayor-Town of Simmesport-Avoyelles (2016)"/>
        <s v="Mayor-Town of St. Francisville-West Feliciana (2016)"/>
        <s v="Mayor-Town of St. Joseph-Tensas (2016)"/>
        <s v="Mayor-Town of Sunset-St. Landry (2014)"/>
        <s v="Mayor-Town of Vivian-Caddo (2014)"/>
        <s v="Mayor-Town of Washington-St. Landry (2014)"/>
        <s v="Mayor-Town of Welsh-Jefferson Davis (2016)"/>
        <s v="Mayor-Town of White Castle-Iberville (2014)"/>
        <s v="Mayor-Town of Wisner-Franklin (2014)"/>
        <s v="Mayor-Town of Woodworth-Rapides (2014)"/>
        <s v="Mayor-Village of Baskin-Franklin (2014)"/>
        <s v="Mayor-Village of Bonita-Morehouse (2014)"/>
        <s v="Mayor-Village of Collinston-Morehouse (2014)"/>
        <s v="Mayor-Village of Dixie Inn-Webster (2016)"/>
        <s v="Mayor-Village of Dodson-Winn (2016)"/>
        <s v="Mayor-Village of Edgefield-Red River (2016)"/>
        <s v="Mayor-Village of Epps-West Carroll (2014)"/>
        <s v="Mayor-Village of Estherwood-Acadia (2014)"/>
        <s v="Mayor-Village of Fenton-Jefferson Davis (2016)"/>
        <s v="Mayor-Village of Folsom-St. Tammany (2014)"/>
        <s v="Mayor-Village of Forest Hill-Rapides (2014)"/>
        <s v="Mayor-Village of French Settlement-Livingston (2016)"/>
        <s v="Mayor-Village of Harrisonburg-Catahoula (2014)"/>
        <s v="Mayor-Village of Junction City (2014)"/>
        <s v="Mayor-Village of Junction City (2016)"/>
        <s v="Mayor-Village of Loreauville-Iberia (2016)"/>
        <s v="Mayor-Village of Mer Rouge-Morehouse (2014)"/>
        <s v="Mayor-Village of Morse-Acadia (2014)"/>
        <s v="Mayor-Village of North Hodge-Jackson (2014)"/>
        <s v="Mayor-Village of Parks-St. Martin (2014)"/>
        <s v="Mayor-Village of Pine Prairie-Evangeline (2016)"/>
        <s v="Mayor-Village of Pleasant Hill-Sabine (2016)"/>
        <s v="Mayor-Village of Powhatan-Natchitoches (2016)"/>
        <s v="Mayor-Village of Richmond-Madison (2016)"/>
        <s v="Mayor-Village of Robeline-Natchitoches (2014)"/>
        <s v="Mayor-Village of Rodessa-Caddo (2016)"/>
        <s v="Mayor-Village of Rosedale-Iberville (2016)"/>
        <s v="Mayor-Village of Sicily Island-Catahoula (2014)"/>
        <s v="Mayor-Village of Simsboro-Lincoln (2014)"/>
        <s v="Mayor-Village of Tangipahoa-Tangipahoa (2016)"/>
        <s v="Mayor-Village of Tickfaw-Tangipahoa (2014)"/>
        <s v="Mayor-Village of Turkey Creek- RACE MOVED TO 2/21/15-Evangeline (2014)"/>
        <s v="Mayor-Village of Waterproof-Tensas (2014)"/>
        <s v="Mayor-President-Metro Council, City of Baton Rouge-East Baton Rouge (2016)"/>
        <s v="Member of Parish Council-District 1-Plaquemines (2014)"/>
        <s v="Member of Parish Council-District 2-Plaquemines (2014)"/>
        <s v="Member of Parish Council-District 4-Plaquemines (2014)"/>
        <s v="Member of Parish Council-District 5-Plaquemines (2014)"/>
        <s v="Member of Parish Council-District 6-Plaquemines (2014)"/>
        <s v="Member of Parish Council-District 7-Plaquemines (2014)"/>
        <s v="Member of Parish Council-District 8-Plaquemines (2014)"/>
        <s v="Member of Parish Council-District 9-Plaquemines (2014)"/>
        <s v="Member of School Board-At Large-Iberville (2014)"/>
        <s v="Member of School Board-District  1-Acadia (2014)"/>
        <s v="Member of School Board-District  1-Allen (2014)"/>
        <s v="Member of School Board-District  1-Ascension (2014)"/>
        <s v="Member of School Board-District  1-Beauregard (2014)"/>
        <s v="Member of School Board-District  1-Calcasieu (2014)"/>
        <s v="Member of School Board-District  1-De Soto (2014)"/>
        <s v="Member of School Board-District  1-East Baton Rouge (2014)"/>
        <s v="Member of School Board-District  1-East Carroll (2014)"/>
        <s v="Member of School Board-District  1-Grant (2014)"/>
        <s v="Member of School Board-District  1-Lincoln (2014)"/>
        <s v="Member of School Board-District  1-Natchitoches (2014)"/>
        <s v="Member of School Board-District  1-St. Bernard (2014)"/>
        <s v="Member of School Board-District  1-St. Landry (2014)"/>
        <s v="Member of School Board-District  1-Washington (2014)"/>
        <s v="Member of School Board-District  1,  City of Baker-East Baton Rouge (2014)"/>
        <s v="Member of School Board-District  2-Allen (2014)"/>
        <s v="Member of School Board-District  2-Bienville (2014)"/>
        <s v="Member of School Board-District  2-Caddo (2014)"/>
        <s v="Member of School Board-District  2-Calcasieu (2014)"/>
        <s v="Member of School Board-District  2-East Baton Rouge (2014)"/>
        <s v="Member of School Board-District  2-East Carroll (2014)"/>
        <s v="Member of School Board-District  2-Grant (2014)"/>
        <s v="Member of School Board-District  2-Jackson (2014)"/>
        <s v="Member of School Board-District  2-Lincoln (2014)"/>
        <s v="Member of School Board-District  2-Madison (2014)"/>
        <s v="Member of School Board-District  2-Natchitoches (2014)"/>
        <s v="Member of School Board-District  2-Plaquemines (2014)"/>
        <s v="Member of School Board-District  2-St. Martin (2014)"/>
        <s v="Member of School Board-District  2,  City of Baker-East Baton Rouge (2014)"/>
        <s v="Member of School Board-District  2, Zachary Community-East Baton Rouge (2014)"/>
        <s v="Member of School Board-District  3-Acadia (2014)"/>
        <s v="Member of School Board-District  3-Allen (2014)"/>
        <s v="Member of School Board-District  3-Ascension (2014)"/>
        <s v="Member of School Board-District  3-Avoyelles (2014)"/>
        <s v="Member of School Board-District  3-Bossier (2014)"/>
        <s v="Member of School Board-District  3-Caddo (2014)"/>
        <s v="Member of School Board-District  3-Calcasieu (2014)"/>
        <s v="Member of School Board-District  3-De Soto (2014)"/>
        <s v="Member of School Board-District  3-East Carroll (2014)"/>
        <s v="Member of School Board-District  3-Lafourche (2014)"/>
        <s v="Member of School Board-District  3-Lincoln (2014)"/>
        <s v="Member of School Board-District  3-Madison (2014)"/>
        <s v="Member of School Board-District  3-Morehouse (2014)"/>
        <s v="Member of School Board-District  3-Natchitoches (2014)"/>
        <s v="Member of School Board-District  3-Plaquemines (2014)"/>
        <s v="Member of School Board-District  3,  City of Baker-East Baton Rouge (2014)"/>
        <s v="Member of School Board-District  3, Zachary Community-East Baton Rouge (2014)"/>
        <s v="Member of School Board-District  3A-Beauregard (2014)"/>
        <s v="Member of School Board-District  3C-Beauregard (2014)"/>
        <s v="Member of School Board-District  3D-Beauregard (2014)"/>
        <s v="Member of School Board-District  4-Allen (2014)"/>
        <s v="Member of School Board-District  4-Bossier (2014)"/>
        <s v="Member of School Board-District  4-Caddo (2014)"/>
        <s v="Member of School Board-District  4-Catahoula (2014)"/>
        <s v="Member of School Board-District  4-East Baton Rouge (2014)"/>
        <s v="Member of School Board-District  4-East Carroll (2014)"/>
        <s v="Member of School Board-District  4-Madison (2014)"/>
        <s v="Member of School Board-District  4-Webster (2014)"/>
        <s v="Member of School Board-District  4,  Central Community-East Baton Rouge (2014)"/>
        <s v="Member of School Board-District  4, City of Baker-East Baton Rouge (2014)"/>
        <s v="Member of School Board-District  4, Seat A-Ascension (2014)"/>
        <s v="Member of School Board-District  4, Seat B-Ascension (2014)"/>
        <s v="Member of School Board-District  4, Zachary Community-East Baton Rouge (2014)"/>
        <s v="Member of School Board-District  4A-Beauregard (2014)"/>
        <s v="Member of School Board-District  4B-Beauregard (2014)"/>
        <s v="Member of School Board-District  5-Acadia (2014)"/>
        <s v="Member of School Board-District  5-Calcasieu (2014)"/>
        <s v="Member of School Board-District  5-De Soto (2014)"/>
        <s v="Member of School Board-District  5-East Baton Rouge (2014)"/>
        <s v="Member of School Board-District  5-East Carroll (2014)"/>
        <s v="Member of School Board-District  5-Grant (2014)"/>
        <s v="Member of School Board-District  5-Jackson (2014)"/>
        <s v="Member of School Board-District  5-Madison (2014)"/>
        <s v="Member of School Board-District  5-Morehouse (2014)"/>
        <s v="Member of School Board-District  5-Natchitoches (2014)"/>
        <s v="Member of School Board-District  5-Plaquemines (2014)"/>
        <s v="Member of School Board-District  5-St. Landry (2014)"/>
        <s v="Member of School Board-District  5-Washington (2014)"/>
        <s v="Member of School Board-District  5-Webster (2014)"/>
        <s v="Member of School Board-District  5, City of Baker-East Baton Rouge (2014)"/>
        <s v="Member of School Board-District  6-Acadia (2014)"/>
        <s v="Member of School Board-District  6-Avoyelles (2014)"/>
        <s v="Member of School Board-District  6-Bienville (2014)"/>
        <s v="Member of School Board-District  6-Calcasieu (2014)"/>
        <s v="Member of School Board-District  6-Evangeline (2014)"/>
        <s v="Member of School Board-District  6-Jackson (2014)"/>
        <s v="Member of School Board-District  6-Lafourche (2014)"/>
        <s v="Member of School Board-District  6-Lasalle (2014)"/>
        <s v="Member of School Board-District  6-Madison (2014)"/>
        <s v="Member of School Board-District  6-Morehouse (2014)"/>
        <s v="Member of School Board-District  6-Natchitoches (2014)"/>
        <s v="Member of School Board-District  6-Webster (2014)"/>
        <s v="Member of School Board-District  6-Iberia (2016)"/>
        <s v="Member of School Board-District  6,  Central Community-East Baton Rouge (2014)"/>
        <s v="Member of School Board-District  6, Seat A-Ascension (2014)"/>
        <s v="Member of School Board-District  6, Zachary Community-East Baton Rouge (2014)"/>
        <s v="Member of School Board-District  7-Allen (2014)"/>
        <s v="Member of School Board-District  7-Bienville (2014)"/>
        <s v="Member of School Board-District  7-Caddo (2014)"/>
        <s v="Member of School Board-District  7-Calcasieu (2014)"/>
        <s v="Member of School Board-District  7-De Soto (2014)"/>
        <s v="Member of School Board-District  7-East Baton Rouge (2014)"/>
        <s v="Member of School Board-District  7-Evangeline (2014)"/>
        <s v="Member of School Board-District  7-Lafourche (2014)"/>
        <s v="Member of School Board-District  7-Lasalle (2014)"/>
        <s v="Member of School Board-District  7-Madison (2014)"/>
        <s v="Member of School Board-District  7-Morehouse (2014)"/>
        <s v="Member of School Board-District  7-Natchitoches (2014)"/>
        <s v="Member of School Board-District  7, Central Community-East Baton Rouge (2014)"/>
        <s v="Member of School Board-District  8-Caddo (2014)"/>
        <s v="Member of School Board-District  8-Calcasieu (2014)"/>
        <s v="Member of School Board-District  8-East Baton Rouge (2014)"/>
        <s v="Member of School Board-District  8-Evangeline (2014)"/>
        <s v="Member of School Board-District  8-Grant (2014)"/>
        <s v="Member of School Board-District  8-Lasalle (2014)"/>
        <s v="Member of School Board-District  8-Madison (2014)"/>
        <s v="Member of School Board-District  8-Natchitoches (2014)"/>
        <s v="Member of School Board-District  8-Washington (2014)"/>
        <s v="Member of School Board-District  8, Zachary Community-East Baton Rouge (2014)"/>
        <s v="Member of School Board-District  9-Bossier (2014)"/>
        <s v="Member of School Board-District  9-Calcasieu (2014)"/>
        <s v="Member of School Board-District  9-De Soto (2014)"/>
        <s v="Member of School Board-District  9-Iberia (2014)"/>
        <s v="Member of School Board-District  9-Jefferson Davis (2014)"/>
        <s v="Member of School Board-District  9-Plaquemines (2014)"/>
        <s v="Member of School Board-District  9-St. Bernard (2014)"/>
        <s v="Member of School Board-District  9-St. John The Baptist (2014)"/>
        <s v="Member of School Board-District  9-St. Landry (2014)"/>
        <s v="Member of School Board-District  9-St. Mary (2014)"/>
        <s v="Member of School Board-District  9-St. Tammany (2014)"/>
        <s v="Member of School Board-District  A-Ouachita (2014)"/>
        <s v="Member of School Board-District  C-Ouachita (2014)"/>
        <s v="Member of School Board-District  E-Ouachita (2014)"/>
        <s v="Member of School Board-District  G-Ouachita (2014)"/>
        <s v="Member of School Board-District 1-East Feliciana (2014)"/>
        <s v="Member of School Board-District 1-Lafayette (2014)"/>
        <s v="Member of School Board-District 1-Sabine (2014)"/>
        <s v="Member of School Board-District 1-St. Charles (2014)"/>
        <s v="Member of School Board-District 1-St. James (2014)"/>
        <s v="Member of School Board-District 1-Terrebonne (2014)"/>
        <s v="Member of School Board-District 1-East Feliciana (2016)"/>
        <s v="Member of School Board-District 10-Calcasieu (2014)"/>
        <s v="Member of School Board-District 10-Claiborne (2014)"/>
        <s v="Member of School Board-District 10-De Soto (2014)"/>
        <s v="Member of School Board-District 10-Natchitoches (2014)"/>
        <s v="Member of School Board-District 10-St. John The Baptist (2014)"/>
        <s v="Member of School Board-District 10-St. Landry (2014)"/>
        <s v="Member of School Board-District 10-St. Bernard (2016)"/>
        <s v="Member of School Board-District 11-Caddo (2014)"/>
        <s v="Member of School Board-District 11-De Soto (2014)"/>
        <s v="Member of School Board-District 11-Jefferson Davis (2014)"/>
        <s v="Member of School Board-District 11-Natchitoches (2014)"/>
        <s v="Member of School Board-District 12-Caddo (2014)"/>
        <s v="Member of School Board-District 12-St. Landry (2014)"/>
        <s v="Member of School Board-District 13-Calcasieu (2014)"/>
        <s v="Member of School Board-District 13-St. Landry (2014)"/>
        <s v="Member of School Board-District 15-Calcasieu (2014)"/>
        <s v="Member of School Board-District 15-Lafourche (2014)"/>
        <s v="Member of School Board-District 2-Jefferson (2014)"/>
        <s v="Member of School Board-District 2-Lafayette (2014)"/>
        <s v="Member of School Board-District 2-Richland (2014)"/>
        <s v="Member of School Board-District 2-St. Helena (2014)"/>
        <s v="Member of School Board-District 2-St. James (2014)"/>
        <s v="Member of School Board-District 2-Union (2014)"/>
        <s v="Member of School Board-District 2, Division 1-East Feliciana (2014)"/>
        <s v="Member of School Board-District 3-Jefferson (2014)"/>
        <s v="Member of School Board-District 3-Lafayette (2014)"/>
        <s v="Member of School Board-District 3-Red River (2014)"/>
        <s v="Member of School Board-District 3-Richland (2014)"/>
        <s v="Member of School Board-District 3-St. James (2014)"/>
        <s v="Member of School Board-District 3-Union (2014)"/>
        <s v="Member of School Board-District 3-Vernon (2014)"/>
        <s v="Member of School Board-District 3, City of Monroe-Ouachita (2014)"/>
        <s v="Member of School Board-District 3, Division 3-East Feliciana (2014)"/>
        <s v="Member of School Board-District 3, Place A-Concordia (2014)"/>
        <s v="Member of School Board-District 4-Cameron (2014)"/>
        <s v="Member of School Board-District 4-Jefferson (2014)"/>
        <s v="Member of School Board-District 4-Lafayette (2014)"/>
        <s v="Member of School Board-District 4-Richland (2014)"/>
        <s v="Member of School Board-District 4-St. Helena (2014)"/>
        <s v="Member of School Board-District 4-St. James (2014)"/>
        <s v="Member of School Board-District 4-West Carroll (2014)"/>
        <s v="Member of School Board-District 4-Orleans (2016)"/>
        <s v="Member of School Board-District 4, City of Bogalusa-Washington (2014)"/>
        <s v="Member of School Board-District 4, City of Monroe-Ouachita (2014)"/>
        <s v="Member of School Board-District 4, Place A-Concordia (2014)"/>
        <s v="Member of School Board-District 5-Cameron (2014)"/>
        <s v="Member of School Board-District 5-East Feliciana (2014)"/>
        <s v="Member of School Board-District 5-Jefferson (2014)"/>
        <s v="Member of School Board-District 5-Lafayette (2014)"/>
        <s v="Member of School Board-District 5-St. James (2014)"/>
        <s v="Member of School Board-District 5-Terrebonne (2014)"/>
        <s v="Member of School Board-District 5-Union (2014)"/>
        <s v="Member of School Board-District 5-Vernon (2014)"/>
        <s v="Member of School Board-District 5-West Carroll (2014)"/>
        <s v="Member of School Board-District 5-Vernon (2016)"/>
        <s v="Member of School Board-District 5, City of Monroe-Ouachita (2014)"/>
        <s v="Member of School Board-District 6-Jefferson (2014)"/>
        <s v="Member of School Board-District 6-Lafayette (2014)"/>
        <s v="Member of School Board-District 6-Sabine (2014)"/>
        <s v="Member of School Board-District 6-St. James (2014)"/>
        <s v="Member of School Board-District 6-Terrebonne (2014)"/>
        <s v="Member of School Board-District 6-Vernon (2014)"/>
        <s v="Member of School Board-District 6-West Feliciana (2014)"/>
        <s v="Member of School Board-District 6-Orleans (2016)"/>
        <s v="Member of School Board-District 6, City of Monroe-Ouachita (2014)"/>
        <s v="Member of School Board-District 6, Division 1-East Feliciana (2014)"/>
        <s v="Member of School Board-District 6, Division 3-East Feliciana (2014)"/>
        <s v="Member of School Board-District 7-Cameron (2014)"/>
        <s v="Member of School Board-District 7-East Feliciana (2014)"/>
        <s v="Member of School Board-District 7-Jefferson (2014)"/>
        <s v="Member of School Board-District 7-Lafayette (2014)"/>
        <s v="Member of School Board-District 7-St. James (2014)"/>
        <s v="Member of School Board-District 7-Terrebonne (2014)"/>
        <s v="Member of School Board-District 7-West Carroll (2014)"/>
        <s v="Member of School Board-District 7-Orleans (2016)"/>
        <s v="Member of School Board-District 7, City of Monroe-Ouachita (2014)"/>
        <s v="Member of School Board-District 8-Jefferson (2014)"/>
        <s v="Member of School Board-District 8-Lafayette (2014)"/>
        <s v="Member of School Board-District 8-Livingston (2014)"/>
        <s v="Member of School Board-District 8-Union (2014)"/>
        <s v="Member of School Board-District 8-Vernon (2014)"/>
        <s v="Member of School Board-District 9-Jefferson (2014)"/>
        <s v="Member of School Board-District 9-Lafayette (2014)"/>
        <s v="Member of School Board-District 9-Sabine (2014)"/>
        <s v="Member of School Board-District 9-Terrebonne (2014)"/>
        <s v="Member of School Board-District A-Iberville (2014)"/>
        <s v="Member of School Board-District A-Pointe Coupee (2014)"/>
        <s v="Member of School Board-District A-Tangipahoa (2014)"/>
        <s v="Member of School Board-District A-Vermilion (2014)"/>
        <s v="Member of School Board-District B-Pointe Coupee (2014)"/>
        <s v="Member of School Board-District B-Tangipahoa (2014)"/>
        <s v="Member of School Board-District C-Iberville (2014)"/>
        <s v="Member of School Board-District C-Pointe Coupee (2014)"/>
        <s v="Member of School Board-District C-Vermilion (2014)"/>
        <s v="Member of School Board-District D-Iberville (2014)"/>
        <s v="Member of School Board-District D-Rapides (2014)"/>
        <s v="Member of School Board-District D-Tangipahoa (2014)"/>
        <s v="Member of School Board-District E-Iberville (2014)"/>
        <s v="Member of School Board-District F-Tangipahoa (2014)"/>
        <s v="Member of School Board-District G-Iberville (2014)"/>
        <s v="Member of School Board-District G-Pointe Coupee (2014)"/>
        <s v="Member of School Board-District G-Tangipahoa (2014)"/>
        <s v="Member of School Board-District G-Vermilion (2014)"/>
        <s v="Member of School Board-District H-Iberville (2014)"/>
        <s v="Member of School Board-District H-Pointe Coupee (2014)"/>
        <s v="Member of School Board-District H-Rapides (2014)"/>
        <s v="Member of School Board-District H-Tangipahoa (2014)"/>
        <s v="Member of School Board-District H-Vermilion (2016)"/>
        <s v="Member of School Board-District I-Tangipahoa (2014)"/>
        <s v="Member of School Board-Ward  1-Assumption (2014)"/>
        <s v="Member of School Board-Ward  5-Assumption (2014)"/>
        <s v="Member of School Board-Ward  6-Assumption (2014)"/>
        <s v="Member(s) of School Board-District 1 (5 to be elected)-Vernon (2014)"/>
        <s v="Parish President-Plaquemines (2014)"/>
        <s v="Parish President-Plaquemines (2016)"/>
        <s v="Police Juror-District  1-Claiborne (2016)"/>
        <s v="Police Juror-District 11-Jefferson Davis (2014)"/>
        <s v="Police Juror-District 4-Caldwell (2016)"/>
        <s v="Presidential Electors (2016)"/>
        <s v="PSC-District 1 (2014)"/>
        <s v="PSC-District 4 (2016)"/>
        <s v="PSC-District 5 (2014)"/>
        <s v="Selectman-District  1, Town of Homer-Claiborne (2014)"/>
        <s v="Selectman-District  2, Town of Homer-Claiborne (2014)"/>
        <s v="Selectman-District  3, Town of Homer-Claiborne (2014)"/>
        <s v="Selectman-District  4, Town of Homer-Claiborne (2014)"/>
        <s v="Selectman-District  5, Town of Homer-Claiborne (2014)"/>
        <s v="Selectman-District III, City of Plaquemine-Iberville (2016)"/>
        <s v="Selectman-District IV, City of Plaquemine-Iberville (2016)"/>
        <s v="Selectman-District VI, City of Plaquemine-Iberville (2016)"/>
        <s v="U. S. Representative-1st Congressional District (2014)"/>
        <s v="U. S. Representative-1st Congressional District (2016)"/>
        <s v="U. S. Representative-2nd Congressional District (2014)"/>
        <s v="U. S. Representative-2nd Congressional District (2016)"/>
        <s v="U. S. Representative-3rd Congressional District (2014)"/>
        <s v="U. S. Representative-3rd Congressional District (2016)"/>
        <s v="U. S. Representative-4th Congressional District (2014)"/>
        <s v="U. S. Representative-4th Congressional District (2016)"/>
        <s v="U. S. Representative-5th Congressional District (2014)"/>
        <s v="U. S. Representative-5th Congressional District (2016)"/>
        <s v="U. S. Representative-6th Congressional District (2014)"/>
        <s v="U. S. Representative-6th Congressional District (2016)"/>
        <s v="U. S. Senator (2014)"/>
        <s v="U. S. Senator (2016)"/>
      </sharedItems>
    </cacheField>
    <cacheField name="position" numFmtId="0">
      <sharedItems count="42">
        <s v="Alderman"/>
        <s v="Alderman at Large"/>
        <s v="Aldermen"/>
        <s v="Aldermen at Large"/>
        <s v="Assessor"/>
        <s v="Associate Justice"/>
        <s v="Chief of Police"/>
        <s v="City Judge"/>
        <s v="City Judge, City Court"/>
        <s v="City Marshal"/>
        <s v="Constable"/>
        <s v="Constable(s)"/>
        <s v="Coroner"/>
        <s v="Council Member"/>
        <s v="Council Member at Large"/>
        <s v="Council Member(s)"/>
        <s v="Council Member(s) at Large"/>
        <s v="Council Members"/>
        <s v="Councilman"/>
        <s v="Councilman at Large"/>
        <s v="Councilmen"/>
        <s v="Councilmen at Large"/>
        <s v="District Attorney"/>
        <s v="District Judge"/>
        <s v="Judge"/>
        <s v="Judge, Court of Appeal"/>
        <s v="Judge, Family Court"/>
        <s v="Justice of the Peace"/>
        <s v="Justice(s) of the Peace"/>
        <s v="Marshal"/>
        <s v="Mayor"/>
        <s v="Mayor-President"/>
        <s v="Member of Parish Council"/>
        <s v="Member of School Board"/>
        <s v="Member(s) of School Board"/>
        <s v="Parish President"/>
        <s v="Police Juror"/>
        <s v="Presidential Electors"/>
        <s v="PSC"/>
        <s v="Selectman"/>
        <s v="U. S. Representative"/>
        <s v="U. S. Senator"/>
      </sharedItems>
    </cacheField>
    <cacheField name="district" numFmtId="0">
      <sharedItems/>
    </cacheField>
    <cacheField name="candidate" numFmtId="0">
      <sharedItems/>
    </cacheField>
    <cacheField name="year" numFmtId="0">
      <sharedItems containsSemiMixedTypes="0" containsString="0" containsNumber="1" containsInteger="1" minValue="2014" maxValue="2016"/>
    </cacheField>
    <cacheField name="parish" numFmtId="0">
      <sharedItems/>
    </cacheField>
    <cacheField name="party" numFmtId="0">
      <sharedItems/>
    </cacheField>
    <cacheField name="votes" numFmtId="0">
      <sharedItems containsSemiMixedTypes="0" containsString="0" containsNumber="1" containsInteger="1" minValue="5" maxValue="1178638"/>
    </cacheField>
    <cacheField name="n_can" numFmtId="0">
      <sharedItems containsSemiMixedTypes="0" containsString="0" containsNumber="1" containsInteger="1" minValue="2" maxValue="37"/>
    </cacheField>
    <cacheField name="n_can_adj" numFmtId="0">
      <sharedItems containsSemiMixedTypes="0" containsString="0" containsNumber="1" containsInteger="1" minValue="2" maxValue="24"/>
    </cacheField>
    <cacheField name="n_dem" numFmtId="0">
      <sharedItems containsSemiMixedTypes="0" containsString="0" containsNumber="1" containsInteger="1" minValue="0" maxValue="26"/>
    </cacheField>
    <cacheField name="n_rep" numFmtId="0">
      <sharedItems containsSemiMixedTypes="0" containsString="0" containsNumber="1" containsInteger="1" minValue="0" maxValue="12"/>
    </cacheField>
    <cacheField name="n_nopty" numFmtId="0">
      <sharedItems containsSemiMixedTypes="0" containsString="0" containsNumber="1" containsInteger="1" minValue="0" maxValue="9"/>
    </cacheField>
    <cacheField name="n_other" numFmtId="0">
      <sharedItems containsSemiMixedTypes="0" containsString="0" containsNumber="1" containsInteger="1" minValue="0" maxValue="11"/>
    </cacheField>
    <cacheField name="level" numFmtId="0">
      <sharedItems count="3">
        <s v="Local"/>
        <s v="State"/>
        <s v="Federal"/>
      </sharedItems>
    </cacheField>
    <cacheField name="type" numFmtId="0">
      <sharedItems count="6">
        <s v="Local Government"/>
        <s v="Judicial"/>
        <s v="Law Enforcement"/>
        <s v="Executive"/>
        <s v="Education"/>
        <s v="Legislative"/>
      </sharedItems>
    </cacheField>
    <cacheField name="genoffice" numFmtId="0">
      <sharedItems count="20">
        <s v="Alderman"/>
        <s v="Assessor"/>
        <s v="Associate Justice"/>
        <s v="Chief of Police"/>
        <s v="Judge"/>
        <s v="Marshal"/>
        <s v="Constable"/>
        <s v="Coroner"/>
        <s v="Council Member"/>
        <s v="District Attorney"/>
        <s v="Justice of the Peace"/>
        <s v="Mayor"/>
        <s v="Member of School Board"/>
        <s v="Parish President"/>
        <s v="Police Juror"/>
        <s v="Presidential Electors"/>
        <s v="PSC"/>
        <s v="Selectman"/>
        <s v="U. S. Representative"/>
        <s v="U. S. Senator"/>
      </sharedItems>
      <fieldGroup par="27"/>
    </cacheField>
    <cacheField name="n_can_per_opening" numFmtId="0">
      <sharedItems containsSemiMixedTypes="0" containsString="0" containsNumber="1" minValue="1.2" maxValue="24" count="25">
        <n v="2"/>
        <n v="3"/>
        <n v="4"/>
        <n v="5"/>
        <n v="1.6666666666666667"/>
        <n v="2.25"/>
        <n v="1.2"/>
        <n v="1.6"/>
        <n v="1.4"/>
        <n v="1.8"/>
        <n v="2.6"/>
        <n v="2.2000000000000002"/>
        <n v="2.8"/>
        <n v="1.3333333333333333"/>
        <n v="2.3333333333333335"/>
        <n v="1.5"/>
        <n v="6"/>
        <n v="7"/>
        <n v="2.5"/>
        <n v="2.4"/>
        <n v="12"/>
        <n v="13"/>
        <n v="8"/>
        <n v="9"/>
        <n v="24"/>
      </sharedItems>
      <fieldGroup par="28"/>
    </cacheField>
    <cacheField name="Voting Population" numFmtId="0">
      <sharedItems containsSemiMixedTypes="0" containsString="0" containsNumber="1" containsInteger="1" minValue="0" maxValue="4645670" count="75">
        <n v="25619"/>
        <n v="124720"/>
        <n v="10145"/>
        <n v="253125"/>
        <n v="41252"/>
        <n v="40335"/>
        <n v="1810"/>
        <n v="1892"/>
        <n v="83699"/>
        <n v="59524"/>
        <n v="21581"/>
        <n v="33765"/>
        <n v="4793"/>
        <n v="53385"/>
        <n v="20692"/>
        <n v="22460"/>
        <n v="15999"/>
        <n v="33159"/>
        <n v="132373"/>
        <n v="39258"/>
        <n v="14695"/>
        <n v="22372"/>
        <n v="62372"/>
        <n v="47480"/>
        <n v="10276"/>
        <n v="15384"/>
        <n v="246269"/>
        <n v="1063"/>
        <n v="53053"/>
        <n v="9997"/>
        <n v="19756"/>
        <n v="1792"/>
        <n v="46367"/>
        <n v="7419"/>
        <n v="127115"/>
        <n v="52101"/>
        <n v="156398"/>
        <n v="14927"/>
        <n v="31399"/>
        <n v="13924"/>
        <n v="26739"/>
        <n v="11803"/>
        <n v="8757"/>
        <n v="20464"/>
        <n v="10714"/>
        <n v="22973"/>
        <n v="97688"/>
        <n v="4645670"/>
        <n v="10421"/>
        <n v="25017"/>
        <n v="135925"/>
        <n v="197233"/>
        <n v="234963"/>
        <n v="16452"/>
        <n v="24144"/>
        <n v="11370"/>
        <n v="445337"/>
        <n v="0"/>
        <n v="113099"/>
        <n v="73799"/>
        <n v="20288"/>
        <n v="1689"/>
        <n v="117009"/>
        <n v="435204"/>
        <n v="36435"/>
        <n v="27047"/>
        <n v="22366"/>
        <n v="52708"/>
        <n v="23584"/>
        <n v="6739"/>
        <n v="44091"/>
        <n v="43888"/>
        <n v="382922"/>
        <n v="569"/>
        <n v="565"/>
      </sharedItems>
    </cacheField>
    <cacheField name="Urban/Rural" numFmtId="0">
      <sharedItems containsBlank="1" count="3">
        <s v="Rural"/>
        <s v="Urban"/>
        <m/>
      </sharedItems>
    </cacheField>
    <cacheField name="VictoryMargin%" numFmtId="0">
      <sharedItems containsSemiMixedTypes="0" containsString="0" containsNumber="1" minValue="0" maxValue="0.88207547169811318"/>
    </cacheField>
    <cacheField name="Candidate Gender" numFmtId="0">
      <sharedItems/>
    </cacheField>
    <cacheField name="# of F candidates in Race" numFmtId="0">
      <sharedItems containsSemiMixedTypes="0" containsString="0" containsNumber="1" containsInteger="1" minValue="0" maxValue="8"/>
    </cacheField>
    <cacheField name="# of M candidates in Race" numFmtId="0">
      <sharedItems containsSemiMixedTypes="0" containsString="0" containsNumber="1" containsInteger="1" minValue="0" maxValue="21"/>
    </cacheField>
    <cacheField name="# of ? candidates in Race" numFmtId="0">
      <sharedItems containsSemiMixedTypes="0" containsString="0" containsNumber="1" containsInteger="1" minValue="0" maxValue="3"/>
    </cacheField>
    <cacheField name="Gender Mix" numFmtId="0">
      <sharedItems count="3">
        <s v="Mixed-Gender"/>
        <s v="All-Male"/>
        <s v="All-Female"/>
      </sharedItems>
    </cacheField>
    <cacheField name="genoffice2" numFmtId="0" databaseField="0">
      <fieldGroup base="17">
        <discretePr count="20">
          <x v="10"/>
          <x v="0"/>
          <x v="1"/>
          <x v="11"/>
          <x v="12"/>
          <x v="11"/>
          <x v="11"/>
          <x v="2"/>
          <x v="10"/>
          <x v="3"/>
          <x v="12"/>
          <x v="9"/>
          <x v="4"/>
          <x v="9"/>
          <x v="10"/>
          <x v="5"/>
          <x v="6"/>
          <x v="10"/>
          <x v="7"/>
          <x v="8"/>
        </discretePr>
        <groupItems count="13">
          <s v="Assessor"/>
          <s v="Associate Justice"/>
          <s v="Coroner"/>
          <s v="District Attorney"/>
          <s v="Member of School Board"/>
          <s v="Presidential Electors"/>
          <s v="PSC"/>
          <s v="U. S. Representative"/>
          <s v="U. S. Senator"/>
          <s v="Group2"/>
          <s v="Group1"/>
          <s v="Group3"/>
          <s v="Group4"/>
        </groupItems>
      </fieldGroup>
    </cacheField>
    <cacheField name="n_can_per_opening2" numFmtId="0" databaseField="0">
      <fieldGroup base="18">
        <discretePr count="25">
          <x v="10"/>
          <x v="0"/>
          <x v="1"/>
          <x v="2"/>
          <x v="11"/>
          <x v="10"/>
          <x v="11"/>
          <x v="11"/>
          <x v="11"/>
          <x v="11"/>
          <x v="10"/>
          <x v="10"/>
          <x v="10"/>
          <x v="11"/>
          <x v="10"/>
          <x v="11"/>
          <x v="3"/>
          <x v="4"/>
          <x v="10"/>
          <x v="10"/>
          <x v="5"/>
          <x v="6"/>
          <x v="7"/>
          <x v="8"/>
          <x v="9"/>
        </discretePr>
        <groupItems count="12">
          <n v="3"/>
          <n v="4"/>
          <n v="5"/>
          <n v="6"/>
          <n v="7"/>
          <n v="12"/>
          <n v="13"/>
          <n v="8"/>
          <n v="9"/>
          <n v="24"/>
          <s v="Group2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38.992883333332" backgroundQuery="1" createdVersion="6" refreshedVersion="6" minRefreshableVersion="3" recordCount="0" supportSubquery="1" supportAdvancedDrill="1" xr:uid="{A5ECA741-69C2-4337-9405-C0B5EF468C0F}">
  <cacheSource type="external" connectionId="2"/>
  <cacheFields count="4">
    <cacheField name="[Table1].[Gender Mix].[Gender Mix]" caption="Gender Mix" numFmtId="0" hierarchy="26" level="1">
      <sharedItems count="3">
        <s v="All-Female"/>
        <s v="All-Male"/>
        <s v="Mixed-Gender"/>
      </sharedItems>
    </cacheField>
    <cacheField name="[Measures].[Distinct Count of Race]" caption="Distinct Count of Race" numFmtId="0" hierarchy="33" level="32767"/>
    <cacheField name="[Measures].[Average of VictoryMargin%]" caption="Average of VictoryMargin%" numFmtId="0" hierarchy="35" level="32767"/>
    <cacheField name="Dummy0" numFmtId="0" hierarchy="4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1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0" memberValueDatatype="130" unbalanced="0"/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Gender Mix]" caption="Gender Mix" attribute="1" defaultMemberUniqueName="[Table1].[Gender Mix].[All]" allUniqueName="[Table1].[Gender Mix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osition-F candidates]" caption="Position-F candidates" attribute="1" defaultMemberUniqueName="[Table1].[Position-F candidates].[All]" allUniqueName="[Table1].[Position-F candidates].[All]" dimensionUniqueName="[Table1]" displayFolder="" count="0" memberValueDatatype="20" unbalanced="0"/>
    <cacheHierarchy uniqueName="[Table1].[Position-M candidates]" caption="Position-M candidates" attribute="1" defaultMemberUniqueName="[Table1].[Position-M candidates].[All]" allUniqueName="[Table1].[Position-M candidates].[All]" dimensionUniqueName="[Table1]" displayFolder="" count="0" memberValueDatatype="20" unbalanced="0"/>
    <cacheHierarchy uniqueName="[Table1].[Position-? Candidates]" caption="Position-? Candidates" attribute="1" defaultMemberUniqueName="[Table1].[Position-? Candidates].[All]" allUniqueName="[Table1].[Position-? Candidates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sition-F candidates]" caption="Sum of Position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Position-F candidates]" caption="Average of Position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osition-M candidates]" caption="Sum of Position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osition-M candidates]" caption="Average of Position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Dummy0" caption="Race #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rdner, Stephen" refreshedDate="43338.993484143517" backgroundQuery="1" createdVersion="6" refreshedVersion="6" minRefreshableVersion="3" recordCount="0" supportSubquery="1" supportAdvancedDrill="1" xr:uid="{7932DEF7-EB42-47C1-86B1-0C48F1C47445}">
  <cacheSource type="external" connectionId="2"/>
  <cacheFields count="4">
    <cacheField name="[Measures].[Distinct Count of Race]" caption="Distinct Count of Race" numFmtId="0" hierarchy="33" level="32767"/>
    <cacheField name="[Measures].[Average of Position-F candidates]" caption="Average of Position-F candidates" numFmtId="0" hierarchy="37" level="32767"/>
    <cacheField name="[Table1].[genoffice].[genoffice]" caption="genoffice" numFmtId="0" hierarchy="17" level="1">
      <sharedItems count="20">
        <s v="Alderman"/>
        <s v="Assessor"/>
        <s v="Associate Justice"/>
        <s v="Chief of Police"/>
        <s v="Constable"/>
        <s v="Coroner"/>
        <s v="Council Member"/>
        <s v="District Attorney"/>
        <s v="Judge"/>
        <s v="Justice of the Peace"/>
        <s v="Marshal"/>
        <s v="Mayor"/>
        <s v="Member of School Board"/>
        <s v="Parish President"/>
        <s v="Police Juror"/>
        <s v="Presidential Electors"/>
        <s v="PSC"/>
        <s v="Selectman"/>
        <s v="U. S. Representative"/>
        <s v="U. S. Senator"/>
      </sharedItems>
    </cacheField>
    <cacheField name="[Measures].[Average of Position-M candidates]" caption="Average of Position-M candidates" numFmtId="0" hierarchy="39" level="32767"/>
  </cacheFields>
  <cacheHierarchies count="40">
    <cacheHierarchy uniqueName="[Table1].[Race #]" caption="Race #" attribute="1" defaultMemberUniqueName="[Table1].[Race #].[All]" allUniqueName="[Table1].[Race #].[All]" dimensionUniqueName="[Table1]" displayFolder="" count="0" memberValueDatatype="20" unbalanced="0"/>
    <cacheHierarchy uniqueName="[Table1].[Race]" caption="Race" attribute="1" defaultMemberUniqueName="[Table1].[Race].[All]" allUniqueName="[Table1].[Race].[All]" dimensionUniqueName="[Table1]" displayFolder="" count="0" memberValueDatatype="130" unbalanced="0"/>
    <cacheHierarchy uniqueName="[Table1].[position]" caption="position" attribute="1" defaultMemberUniqueName="[Table1].[position].[All]" allUniqueName="[Table1].[position].[All]" dimensionUniqueName="[Table1]" displayFolder="" count="0" memberValueDatatype="130" unbalanced="0"/>
    <cacheHierarchy uniqueName="[Table1].[district]" caption="district" attribute="1" defaultMemberUniqueName="[Table1].[district].[All]" allUniqueName="[Table1].[district].[All]" dimensionUniqueName="[Table1]" displayFolder="" count="0" memberValueDatatype="130" unbalanced="0"/>
    <cacheHierarchy uniqueName="[Table1].[candidate]" caption="candidate" attribute="1" defaultMemberUniqueName="[Table1].[candidate].[All]" allUniqueName="[Table1].[candidate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arish]" caption="parish" attribute="1" defaultMemberUniqueName="[Table1].[parish].[All]" allUniqueName="[Table1].[parish].[All]" dimensionUniqueName="[Table1]" displayFolder="" count="0" memberValueDatatype="130" unbalanced="0"/>
    <cacheHierarchy uniqueName="[Table1].[party]" caption="party" attribute="1" defaultMemberUniqueName="[Table1].[party].[All]" allUniqueName="[Table1].[party].[All]" dimensionUniqueName="[Table1]" displayFolder="" count="0" memberValueDatatype="130" unbalanced="0"/>
    <cacheHierarchy uniqueName="[Table1].[votes]" caption="votes" attribute="1" defaultMemberUniqueName="[Table1].[votes].[All]" allUniqueName="[Table1].[votes].[All]" dimensionUniqueName="[Table1]" displayFolder="" count="0" memberValueDatatype="20" unbalanced="0"/>
    <cacheHierarchy uniqueName="[Table1].[n_can]" caption="n_can" attribute="1" defaultMemberUniqueName="[Table1].[n_can].[All]" allUniqueName="[Table1].[n_can].[All]" dimensionUniqueName="[Table1]" displayFolder="" count="0" memberValueDatatype="20" unbalanced="0"/>
    <cacheHierarchy uniqueName="[Table1].[n_can_adj]" caption="n_can_adj" attribute="1" defaultMemberUniqueName="[Table1].[n_can_adj].[All]" allUniqueName="[Table1].[n_can_adj].[All]" dimensionUniqueName="[Table1]" displayFolder="" count="0" memberValueDatatype="20" unbalanced="0"/>
    <cacheHierarchy uniqueName="[Table1].[n_dem]" caption="n_dem" attribute="1" defaultMemberUniqueName="[Table1].[n_dem].[All]" allUniqueName="[Table1].[n_dem].[All]" dimensionUniqueName="[Table1]" displayFolder="" count="0" memberValueDatatype="20" unbalanced="0"/>
    <cacheHierarchy uniqueName="[Table1].[n_rep]" caption="n_rep" attribute="1" defaultMemberUniqueName="[Table1].[n_rep].[All]" allUniqueName="[Table1].[n_rep].[All]" dimensionUniqueName="[Table1]" displayFolder="" count="0" memberValueDatatype="20" unbalanced="0"/>
    <cacheHierarchy uniqueName="[Table1].[n_nopty]" caption="n_nopty" attribute="1" defaultMemberUniqueName="[Table1].[n_nopty].[All]" allUniqueName="[Table1].[n_nopty].[All]" dimensionUniqueName="[Table1]" displayFolder="" count="0" memberValueDatatype="20" unbalanced="0"/>
    <cacheHierarchy uniqueName="[Table1].[n_other]" caption="n_other" attribute="1" defaultMemberUniqueName="[Table1].[n_other].[All]" allUniqueName="[Table1].[n_other].[All]" dimensionUniqueName="[Table1]" displayFolder="" count="0" memberValueDatatype="20" unbalanced="0"/>
    <cacheHierarchy uniqueName="[Table1].[level]" caption="level" attribute="1" defaultMemberUniqueName="[Table1].[level].[All]" allUniqueName="[Table1].[level].[All]" dimensionUniqueName="[Table1]" displayFolder="" count="0" memberValueDatatype="130" unbalanced="0"/>
    <cacheHierarchy uniqueName="[Table1].[type]" caption="type" attribute="1" defaultMemberUniqueName="[Table1].[type].[All]" allUniqueName="[Table1].[type].[All]" dimensionUniqueName="[Table1]" displayFolder="" count="0" memberValueDatatype="130" unbalanced="0"/>
    <cacheHierarchy uniqueName="[Table1].[genoffice]" caption="genoffice" attribute="1" defaultMemberUniqueName="[Table1].[genoffice].[All]" allUniqueName="[Table1].[genoffic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n_can_per_opening]" caption="n_can_per_opening" attribute="1" defaultMemberUniqueName="[Table1].[n_can_per_opening].[All]" allUniqueName="[Table1].[n_can_per_opening].[All]" dimensionUniqueName="[Table1]" displayFolder="" count="0" memberValueDatatype="5" unbalanced="0"/>
    <cacheHierarchy uniqueName="[Table1].[Voting Population]" caption="Voting Population" attribute="1" defaultMemberUniqueName="[Table1].[Voting Population].[All]" allUniqueName="[Table1].[Voting Population].[All]" dimensionUniqueName="[Table1]" displayFolder="" count="0" memberValueDatatype="20" unbalanced="0"/>
    <cacheHierarchy uniqueName="[Table1].[Urban/Rural]" caption="Urban/Rural" attribute="1" defaultMemberUniqueName="[Table1].[Urban/Rural].[All]" allUniqueName="[Table1].[Urban/Rural].[All]" dimensionUniqueName="[Table1]" displayFolder="" count="0" memberValueDatatype="130" unbalanced="0"/>
    <cacheHierarchy uniqueName="[Table1].[VictoryMargin%]" caption="VictoryMargin%" attribute="1" defaultMemberUniqueName="[Table1].[VictoryMargin%].[All]" allUniqueName="[Table1].[VictoryMargin%].[All]" dimensionUniqueName="[Table1]" displayFolder="" count="0" memberValueDatatype="5" unbalanced="0"/>
    <cacheHierarchy uniqueName="[Table1].[Gender]" caption="Gender" attribute="1" defaultMemberUniqueName="[Table1].[Gender].[All]" allUniqueName="[Table1].[Gender].[All]" dimensionUniqueName="[Table1]" displayFolder="" count="0" memberValueDatatype="130" unbalanced="0"/>
    <cacheHierarchy uniqueName="[Table1].[Race-F candidates]" caption="Race-F candidates" attribute="1" defaultMemberUniqueName="[Table1].[Race-F candidates].[All]" allUniqueName="[Table1].[Race-F candidates].[All]" dimensionUniqueName="[Table1]" displayFolder="" count="0" memberValueDatatype="20" unbalanced="0"/>
    <cacheHierarchy uniqueName="[Table1].[Race-M candidates]" caption="Race-M candidates" attribute="1" defaultMemberUniqueName="[Table1].[Race-M candidates].[All]" allUniqueName="[Table1].[Race-M candidates].[All]" dimensionUniqueName="[Table1]" displayFolder="" count="0" memberValueDatatype="20" unbalanced="0"/>
    <cacheHierarchy uniqueName="[Table1].[Race-? Candidates]" caption="Race-? Candidates" attribute="1" defaultMemberUniqueName="[Table1].[Race-? Candidates].[All]" allUniqueName="[Table1].[Race-? Candidates].[All]" dimensionUniqueName="[Table1]" displayFolder="" count="0" memberValueDatatype="20" unbalanced="0"/>
    <cacheHierarchy uniqueName="[Table1].[Gender Mix]" caption="Gender Mix" attribute="1" defaultMemberUniqueName="[Table1].[Gender Mix].[All]" allUniqueName="[Table1].[Gender Mix].[All]" dimensionUniqueName="[Table1]" displayFolder="" count="0" memberValueDatatype="130" unbalanced="0"/>
    <cacheHierarchy uniqueName="[Table1].[Position-F candidates]" caption="Position-F candidates" attribute="1" defaultMemberUniqueName="[Table1].[Position-F candidates].[All]" allUniqueName="[Table1].[Position-F candidates].[All]" dimensionUniqueName="[Table1]" displayFolder="" count="0" memberValueDatatype="20" unbalanced="0"/>
    <cacheHierarchy uniqueName="[Table1].[Position-M candidates]" caption="Position-M candidates" attribute="1" defaultMemberUniqueName="[Table1].[Position-M candidates].[All]" allUniqueName="[Table1].[Position-M candidates].[All]" dimensionUniqueName="[Table1]" displayFolder="" count="0" memberValueDatatype="20" unbalanced="0"/>
    <cacheHierarchy uniqueName="[Table1].[Position-? Candidates]" caption="Position-? Candidates" attribute="1" defaultMemberUniqueName="[Table1].[Position-? Candidates].[All]" allUniqueName="[Table1].[Position-? Candidates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Race]" caption="Count of Rac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Race]" caption="Distinct Count of Race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VictoryMargin%]" caption="Sum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VictoryMargin%]" caption="Average of VictoryMargin%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osition-F candidates]" caption="Sum of Position-F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Position-F candidates]" caption="Average of Position-F candidat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osition-M candidates]" caption="Sum of Position-M candidates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Position-M candidates]" caption="Average of Position-M candidat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02">
  <r>
    <n v="1"/>
    <x v="0"/>
    <x v="0"/>
    <s v="District  1, Town of Oberlin"/>
    <s v="Carey Marcantel"/>
    <n v="2014"/>
    <s v="Allen"/>
    <s v="REP"/>
    <n v="136"/>
    <n v="2"/>
    <n v="2"/>
    <n v="1"/>
    <n v="1"/>
    <n v="0"/>
    <n v="0"/>
    <x v="0"/>
    <x v="0"/>
    <x v="0"/>
    <x v="0"/>
    <x v="0"/>
    <x v="0"/>
    <n v="0.57225433526011571"/>
    <s v="?"/>
    <n v="0"/>
    <n v="1"/>
    <n v="1"/>
    <x v="0"/>
  </r>
  <r>
    <n v="1"/>
    <x v="0"/>
    <x v="0"/>
    <s v="District  1, Town of Oberlin"/>
    <s v="Wallace Bellard, Jr."/>
    <n v="2014"/>
    <s v="Allen"/>
    <s v="DEM"/>
    <n v="37"/>
    <n v="2"/>
    <n v="2"/>
    <n v="1"/>
    <n v="1"/>
    <n v="0"/>
    <n v="0"/>
    <x v="0"/>
    <x v="0"/>
    <x v="0"/>
    <x v="0"/>
    <x v="0"/>
    <x v="0"/>
    <n v="0.57225433526011571"/>
    <s v="m"/>
    <n v="0"/>
    <n v="1"/>
    <n v="1"/>
    <x v="0"/>
  </r>
  <r>
    <n v="2"/>
    <x v="1"/>
    <x v="0"/>
    <s v="District  2, Town of Oberlin"/>
    <s v="Philip &quot;Phil&quot; Beard"/>
    <n v="2014"/>
    <s v="Allen"/>
    <s v="DEM"/>
    <n v="82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2"/>
    <x v="1"/>
    <x v="0"/>
    <s v="District  2, Town of Oberlin"/>
    <s v="Robert Vest"/>
    <n v="2014"/>
    <s v="Allen"/>
    <s v="DEM"/>
    <n v="95"/>
    <n v="2"/>
    <n v="2"/>
    <n v="2"/>
    <n v="0"/>
    <n v="0"/>
    <n v="0"/>
    <x v="0"/>
    <x v="0"/>
    <x v="0"/>
    <x v="0"/>
    <x v="0"/>
    <x v="0"/>
    <n v="7.3446327683615864E-2"/>
    <s v="m"/>
    <n v="0"/>
    <n v="2"/>
    <n v="0"/>
    <x v="1"/>
  </r>
  <r>
    <n v="3"/>
    <x v="2"/>
    <x v="0"/>
    <s v="District  2, Town of Plain Dealing"/>
    <s v="James &quot;Jim&quot; Parrish"/>
    <n v="2014"/>
    <s v="Bossier"/>
    <s v="NOPTY"/>
    <n v="153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3"/>
    <x v="2"/>
    <x v="0"/>
    <s v="District  2, Town of Plain Dealing"/>
    <s v="Ronald &quot;Ronnie&quot; Griggs"/>
    <n v="2014"/>
    <s v="Bossier"/>
    <s v="NOPTY"/>
    <n v="190"/>
    <n v="2"/>
    <n v="2"/>
    <n v="0"/>
    <n v="0"/>
    <n v="2"/>
    <n v="0"/>
    <x v="0"/>
    <x v="0"/>
    <x v="0"/>
    <x v="0"/>
    <x v="1"/>
    <x v="1"/>
    <n v="0.10787172011661811"/>
    <s v="m"/>
    <n v="0"/>
    <n v="2"/>
    <n v="0"/>
    <x v="1"/>
  </r>
  <r>
    <n v="4"/>
    <x v="3"/>
    <x v="0"/>
    <s v="District  3, Town of Jonesville"/>
    <s v="Detra Johnson"/>
    <n v="2014"/>
    <s v="Catahoula"/>
    <s v="DEM"/>
    <n v="51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4"/>
    <x v="3"/>
    <x v="0"/>
    <s v="District  3, Town of Jonesville"/>
    <s v="Josie Bullitts"/>
    <n v="2014"/>
    <s v="Catahoula"/>
    <s v="DEM"/>
    <n v="89"/>
    <n v="2"/>
    <n v="2"/>
    <n v="2"/>
    <n v="0"/>
    <n v="0"/>
    <n v="0"/>
    <x v="0"/>
    <x v="0"/>
    <x v="0"/>
    <x v="0"/>
    <x v="2"/>
    <x v="0"/>
    <n v="0.27142857142857141"/>
    <s v="f"/>
    <n v="2"/>
    <n v="0"/>
    <n v="0"/>
    <x v="2"/>
  </r>
  <r>
    <n v="5"/>
    <x v="4"/>
    <x v="0"/>
    <s v="District  3, Town of Oberlin"/>
    <s v="Linda &quot;Whip&quot; Boulden"/>
    <n v="2014"/>
    <s v="Allen"/>
    <s v="DEM"/>
    <n v="79"/>
    <n v="2"/>
    <n v="2"/>
    <n v="1"/>
    <n v="0"/>
    <n v="1"/>
    <n v="0"/>
    <x v="0"/>
    <x v="0"/>
    <x v="0"/>
    <x v="0"/>
    <x v="0"/>
    <x v="0"/>
    <n v="0.22167487684729065"/>
    <s v="f"/>
    <n v="1"/>
    <n v="1"/>
    <n v="0"/>
    <x v="0"/>
  </r>
  <r>
    <n v="5"/>
    <x v="4"/>
    <x v="0"/>
    <s v="District  3, Town of Oberlin"/>
    <s v="Tommy D. Germany"/>
    <n v="2014"/>
    <s v="Allen"/>
    <s v="NOPTY"/>
    <n v="124"/>
    <n v="2"/>
    <n v="2"/>
    <n v="1"/>
    <n v="0"/>
    <n v="1"/>
    <n v="0"/>
    <x v="0"/>
    <x v="0"/>
    <x v="0"/>
    <x v="0"/>
    <x v="0"/>
    <x v="0"/>
    <n v="0.22167487684729065"/>
    <s v="m"/>
    <n v="1"/>
    <n v="1"/>
    <n v="0"/>
    <x v="0"/>
  </r>
  <r>
    <n v="6"/>
    <x v="5"/>
    <x v="0"/>
    <s v="District  3, Town of Plain Dealing"/>
    <s v="Howard Haynie"/>
    <n v="2014"/>
    <s v="Bossier"/>
    <s v="REP"/>
    <n v="182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6"/>
    <x v="5"/>
    <x v="0"/>
    <s v="District  3, Town of Plain Dealing"/>
    <s v="Jeffery &quot;Jeff&quot; Benson"/>
    <n v="2014"/>
    <s v="Bossier"/>
    <s v="DEM"/>
    <n v="175"/>
    <n v="2"/>
    <n v="2"/>
    <n v="1"/>
    <n v="1"/>
    <n v="0"/>
    <n v="0"/>
    <x v="0"/>
    <x v="0"/>
    <x v="0"/>
    <x v="0"/>
    <x v="1"/>
    <x v="1"/>
    <n v="1.9607843137254888E-2"/>
    <s v="m"/>
    <n v="0"/>
    <n v="2"/>
    <n v="0"/>
    <x v="1"/>
  </r>
  <r>
    <n v="7"/>
    <x v="6"/>
    <x v="0"/>
    <s v="District  4, Town of Jonesville"/>
    <s v="Catina Branch"/>
    <n v="2014"/>
    <s v="Catahoula"/>
    <s v="DEM"/>
    <n v="63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7"/>
    <x v="6"/>
    <x v="0"/>
    <s v="District  4, Town of Jonesville"/>
    <s v="Curtis Shavers"/>
    <n v="2014"/>
    <s v="Catahoula"/>
    <s v="DEM"/>
    <n v="39"/>
    <n v="3"/>
    <n v="3"/>
    <n v="3"/>
    <n v="0"/>
    <n v="0"/>
    <n v="0"/>
    <x v="0"/>
    <x v="0"/>
    <x v="0"/>
    <x v="1"/>
    <x v="2"/>
    <x v="0"/>
    <n v="0.18316831683168316"/>
    <s v="m"/>
    <n v="2"/>
    <n v="1"/>
    <n v="0"/>
    <x v="0"/>
  </r>
  <r>
    <n v="7"/>
    <x v="6"/>
    <x v="0"/>
    <s v="District  4, Town of Jonesville"/>
    <s v="Loria Hollins"/>
    <n v="2014"/>
    <s v="Catahoula"/>
    <s v="DEM"/>
    <n v="100"/>
    <n v="3"/>
    <n v="3"/>
    <n v="3"/>
    <n v="0"/>
    <n v="0"/>
    <n v="0"/>
    <x v="0"/>
    <x v="0"/>
    <x v="0"/>
    <x v="1"/>
    <x v="2"/>
    <x v="0"/>
    <n v="0.18316831683168316"/>
    <s v="f"/>
    <n v="2"/>
    <n v="1"/>
    <n v="0"/>
    <x v="0"/>
  </r>
  <r>
    <n v="8"/>
    <x v="7"/>
    <x v="0"/>
    <s v="District  4, Town of Oberlin"/>
    <s v="Janice Simon"/>
    <n v="2014"/>
    <s v="Allen"/>
    <s v="DEM"/>
    <n v="142"/>
    <n v="2"/>
    <n v="2"/>
    <n v="2"/>
    <n v="0"/>
    <n v="0"/>
    <n v="0"/>
    <x v="0"/>
    <x v="0"/>
    <x v="0"/>
    <x v="0"/>
    <x v="0"/>
    <x v="0"/>
    <n v="0.25110132158590304"/>
    <s v="f"/>
    <n v="1"/>
    <n v="1"/>
    <n v="0"/>
    <x v="0"/>
  </r>
  <r>
    <n v="8"/>
    <x v="7"/>
    <x v="0"/>
    <s v="District  4, Town of Oberlin"/>
    <s v="Samuel Ross"/>
    <n v="2014"/>
    <s v="Allen"/>
    <s v="DEM"/>
    <n v="85"/>
    <n v="2"/>
    <n v="2"/>
    <n v="2"/>
    <n v="0"/>
    <n v="0"/>
    <n v="0"/>
    <x v="0"/>
    <x v="0"/>
    <x v="0"/>
    <x v="0"/>
    <x v="0"/>
    <x v="0"/>
    <n v="0.25110132158590304"/>
    <s v="m"/>
    <n v="1"/>
    <n v="1"/>
    <n v="0"/>
    <x v="0"/>
  </r>
  <r>
    <n v="9"/>
    <x v="8"/>
    <x v="0"/>
    <s v="District  4, Town of Oil City"/>
    <s v="Cynthia Poindexter Barkschat"/>
    <n v="2016"/>
    <s v="Caddo"/>
    <s v="REP"/>
    <n v="34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9"/>
    <x v="8"/>
    <x v="0"/>
    <s v="District  4, Town of Oil City"/>
    <s v="Sharon Emmons"/>
    <n v="2016"/>
    <s v="Caddo"/>
    <s v="DEM"/>
    <n v="30"/>
    <n v="2"/>
    <n v="2"/>
    <n v="1"/>
    <n v="1"/>
    <n v="0"/>
    <n v="0"/>
    <x v="0"/>
    <x v="0"/>
    <x v="0"/>
    <x v="0"/>
    <x v="3"/>
    <x v="1"/>
    <n v="6.25E-2"/>
    <s v="f"/>
    <n v="2"/>
    <n v="0"/>
    <n v="0"/>
    <x v="2"/>
  </r>
  <r>
    <n v="10"/>
    <x v="9"/>
    <x v="0"/>
    <s v="District  4, Town of Plain Dealing"/>
    <s v="Cindy Anderson Dodson"/>
    <n v="2014"/>
    <s v="Bossier"/>
    <s v="REP"/>
    <n v="203"/>
    <n v="2"/>
    <n v="2"/>
    <n v="0"/>
    <n v="2"/>
    <n v="0"/>
    <n v="0"/>
    <x v="0"/>
    <x v="0"/>
    <x v="0"/>
    <x v="0"/>
    <x v="1"/>
    <x v="1"/>
    <n v="0.1871345029239766"/>
    <s v="f"/>
    <n v="1"/>
    <n v="1"/>
    <n v="0"/>
    <x v="0"/>
  </r>
  <r>
    <n v="10"/>
    <x v="9"/>
    <x v="0"/>
    <s v="District  4, Town of Plain Dealing"/>
    <s v="Terry Richardson"/>
    <n v="2014"/>
    <s v="Bossier"/>
    <s v="REP"/>
    <n v="139"/>
    <n v="2"/>
    <n v="2"/>
    <n v="0"/>
    <n v="2"/>
    <n v="0"/>
    <n v="0"/>
    <x v="0"/>
    <x v="0"/>
    <x v="0"/>
    <x v="0"/>
    <x v="1"/>
    <x v="1"/>
    <n v="0.1871345029239766"/>
    <s v="m"/>
    <n v="1"/>
    <n v="1"/>
    <n v="0"/>
    <x v="0"/>
  </r>
  <r>
    <n v="11"/>
    <x v="10"/>
    <x v="0"/>
    <s v="District  5, Town of Jonesville"/>
    <s v="&quot;Freddie&quot; Smith"/>
    <n v="2014"/>
    <s v="Catahoula"/>
    <s v="DEM"/>
    <n v="5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1"/>
    <x v="10"/>
    <x v="0"/>
    <s v="District  5, Town of Jonesville"/>
    <s v="Tommy Branch"/>
    <n v="2014"/>
    <s v="Catahoula"/>
    <s v="DEM"/>
    <n v="83"/>
    <n v="2"/>
    <n v="2"/>
    <n v="2"/>
    <n v="0"/>
    <n v="0"/>
    <n v="0"/>
    <x v="0"/>
    <x v="0"/>
    <x v="0"/>
    <x v="0"/>
    <x v="2"/>
    <x v="0"/>
    <n v="0.2205882352941177"/>
    <s v="m"/>
    <n v="0"/>
    <n v="2"/>
    <n v="0"/>
    <x v="1"/>
  </r>
  <r>
    <n v="12"/>
    <x v="11"/>
    <x v="0"/>
    <s v="District  5, Town of Oil City"/>
    <s v="James Clifton, Sr."/>
    <n v="2016"/>
    <s v="Caddo"/>
    <s v="DEM"/>
    <n v="30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2"/>
    <x v="11"/>
    <x v="0"/>
    <s v="District  5, Town of Oil City"/>
    <s v="William &quot;Ricky&quot; Entrekin"/>
    <n v="2016"/>
    <s v="Caddo"/>
    <s v="REP"/>
    <n v="26"/>
    <n v="2"/>
    <n v="2"/>
    <n v="1"/>
    <n v="1"/>
    <n v="0"/>
    <n v="0"/>
    <x v="0"/>
    <x v="0"/>
    <x v="0"/>
    <x v="0"/>
    <x v="3"/>
    <x v="1"/>
    <n v="7.1428571428571397E-2"/>
    <s v="m"/>
    <n v="0"/>
    <n v="2"/>
    <n v="0"/>
    <x v="1"/>
  </r>
  <r>
    <n v="13"/>
    <x v="12"/>
    <x v="0"/>
    <s v="District 1, City of Marksville"/>
    <s v="Frank Havard"/>
    <n v="2014"/>
    <s v="Avoyelles"/>
    <s v="DEM"/>
    <n v="241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3"/>
    <x v="12"/>
    <x v="0"/>
    <s v="District 1, City of Marksville"/>
    <s v="Linda G. Adams"/>
    <n v="2014"/>
    <s v="Avoyelles"/>
    <s v="DEM"/>
    <n v="164"/>
    <n v="3"/>
    <n v="3"/>
    <n v="3"/>
    <n v="0"/>
    <n v="0"/>
    <n v="0"/>
    <x v="0"/>
    <x v="0"/>
    <x v="0"/>
    <x v="1"/>
    <x v="4"/>
    <x v="0"/>
    <n v="0.14419475655430714"/>
    <s v="f"/>
    <n v="1"/>
    <n v="2"/>
    <n v="0"/>
    <x v="0"/>
  </r>
  <r>
    <n v="13"/>
    <x v="12"/>
    <x v="0"/>
    <s v="District 1, City of Marksville"/>
    <s v="Terry Bordelon"/>
    <n v="2014"/>
    <s v="Avoyelles"/>
    <s v="DEM"/>
    <n v="129"/>
    <n v="3"/>
    <n v="3"/>
    <n v="3"/>
    <n v="0"/>
    <n v="0"/>
    <n v="0"/>
    <x v="0"/>
    <x v="0"/>
    <x v="0"/>
    <x v="1"/>
    <x v="4"/>
    <x v="0"/>
    <n v="0.14419475655430714"/>
    <s v="m"/>
    <n v="1"/>
    <n v="2"/>
    <n v="0"/>
    <x v="0"/>
  </r>
  <r>
    <n v="14"/>
    <x v="13"/>
    <x v="0"/>
    <s v="District 1, City of Springhill"/>
    <s v="D. Nicole Frazier"/>
    <n v="2014"/>
    <s v="Webster"/>
    <s v="DEM"/>
    <n v="246"/>
    <n v="2"/>
    <n v="2"/>
    <n v="2"/>
    <n v="0"/>
    <n v="0"/>
    <n v="0"/>
    <x v="0"/>
    <x v="0"/>
    <x v="0"/>
    <x v="0"/>
    <x v="5"/>
    <x v="0"/>
    <n v="0.19708029197080296"/>
    <s v="f"/>
    <n v="1"/>
    <n v="1"/>
    <n v="0"/>
    <x v="0"/>
  </r>
  <r>
    <n v="14"/>
    <x v="13"/>
    <x v="0"/>
    <s v="District 1, City of Springhill"/>
    <s v="T. Thomas &quot;Lisa&quot; Smith"/>
    <n v="2014"/>
    <s v="Webster"/>
    <s v="DEM"/>
    <n v="165"/>
    <n v="2"/>
    <n v="2"/>
    <n v="2"/>
    <n v="0"/>
    <n v="0"/>
    <n v="0"/>
    <x v="0"/>
    <x v="0"/>
    <x v="0"/>
    <x v="0"/>
    <x v="5"/>
    <x v="0"/>
    <n v="0.19708029197080296"/>
    <s v="m"/>
    <n v="1"/>
    <n v="1"/>
    <n v="0"/>
    <x v="0"/>
  </r>
  <r>
    <n v="15"/>
    <x v="14"/>
    <x v="0"/>
    <s v="District 1, Town of Basile"/>
    <s v="Darrell Reed"/>
    <n v="2014"/>
    <s v="Multi-Parish Race"/>
    <s v="DEM"/>
    <n v="39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5"/>
    <x v="14"/>
    <x v="0"/>
    <s v="District 1, Town of Basile"/>
    <s v="Frank Ceasar, Sr."/>
    <n v="2014"/>
    <s v="Multi-Parish Race"/>
    <s v="DEM"/>
    <n v="71"/>
    <n v="2"/>
    <n v="2"/>
    <n v="2"/>
    <n v="0"/>
    <n v="0"/>
    <n v="0"/>
    <x v="0"/>
    <x v="0"/>
    <x v="0"/>
    <x v="0"/>
    <x v="6"/>
    <x v="0"/>
    <n v="0.29090909090909095"/>
    <s v="m"/>
    <n v="0"/>
    <n v="2"/>
    <n v="0"/>
    <x v="1"/>
  </r>
  <r>
    <n v="16"/>
    <x v="15"/>
    <x v="0"/>
    <s v="District 1, Town of Benton"/>
    <s v="Jacqueline Neal Carr"/>
    <n v="2016"/>
    <s v="Bossier"/>
    <s v="DEM"/>
    <n v="72"/>
    <n v="2"/>
    <n v="2"/>
    <n v="1"/>
    <n v="1"/>
    <n v="0"/>
    <n v="0"/>
    <x v="0"/>
    <x v="0"/>
    <x v="0"/>
    <x v="0"/>
    <x v="1"/>
    <x v="1"/>
    <n v="0.32110091743119268"/>
    <s v="f"/>
    <n v="1"/>
    <n v="1"/>
    <n v="0"/>
    <x v="0"/>
  </r>
  <r>
    <n v="16"/>
    <x v="15"/>
    <x v="0"/>
    <s v="District 1, Town of Benton"/>
    <s v="Willie Kelly"/>
    <n v="2016"/>
    <s v="Bossier"/>
    <s v="REP"/>
    <n v="37"/>
    <n v="2"/>
    <n v="2"/>
    <n v="1"/>
    <n v="1"/>
    <n v="0"/>
    <n v="0"/>
    <x v="0"/>
    <x v="0"/>
    <x v="0"/>
    <x v="0"/>
    <x v="1"/>
    <x v="1"/>
    <n v="0.32110091743119268"/>
    <s v="m"/>
    <n v="1"/>
    <n v="1"/>
    <n v="0"/>
    <x v="0"/>
  </r>
  <r>
    <n v="17"/>
    <x v="16"/>
    <x v="0"/>
    <s v="District 1, Town of Delcambre"/>
    <s v="Amanda &quot;Mandy&quot; Thibodeaux"/>
    <n v="2016"/>
    <s v="Multi-Parish Race"/>
    <s v="NOPTY"/>
    <n v="87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7"/>
    <x v="16"/>
    <x v="0"/>
    <s v="District 1, Town of Delcambre"/>
    <s v="Madison Saunier"/>
    <n v="2016"/>
    <s v="Multi-Parish Race"/>
    <s v="REP"/>
    <n v="89"/>
    <n v="2"/>
    <n v="2"/>
    <n v="0"/>
    <n v="1"/>
    <n v="1"/>
    <n v="0"/>
    <x v="0"/>
    <x v="0"/>
    <x v="0"/>
    <x v="0"/>
    <x v="7"/>
    <x v="0"/>
    <n v="1.1363636363636409E-2"/>
    <s v="f"/>
    <n v="2"/>
    <n v="0"/>
    <n v="0"/>
    <x v="2"/>
  </r>
  <r>
    <n v="18"/>
    <x v="17"/>
    <x v="0"/>
    <s v="District 1, Town of Sunset"/>
    <s v="Carroll &quot;Hook&quot; Willingham"/>
    <n v="2014"/>
    <s v="St. Landry"/>
    <s v="DEM"/>
    <n v="87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Craig B. Belson, Sr."/>
    <n v="2014"/>
    <s v="St. Landry"/>
    <s v="DEM"/>
    <n v="12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8"/>
    <x v="17"/>
    <x v="0"/>
    <s v="District 1, Town of Sunset"/>
    <s v="J. Darrell Burleigh"/>
    <n v="2014"/>
    <s v="St. Landry"/>
    <s v="DEM"/>
    <n v="95"/>
    <n v="3"/>
    <n v="3"/>
    <n v="3"/>
    <n v="0"/>
    <n v="0"/>
    <n v="0"/>
    <x v="0"/>
    <x v="0"/>
    <x v="0"/>
    <x v="1"/>
    <x v="8"/>
    <x v="1"/>
    <n v="9.7719869706840379E-2"/>
    <s v="m"/>
    <n v="0"/>
    <n v="3"/>
    <n v="0"/>
    <x v="1"/>
  </r>
  <r>
    <n v="19"/>
    <x v="18"/>
    <x v="0"/>
    <s v="District 2, City of Marksville"/>
    <s v="Chris &quot;T-Chris&quot; Lachney"/>
    <n v="2014"/>
    <s v="Avoyelles"/>
    <s v="DEM"/>
    <n v="183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19"/>
    <x v="18"/>
    <x v="0"/>
    <s v="District 2, City of Marksville"/>
    <s v="Michael &quot;Mike&quot; Gremillion"/>
    <n v="2014"/>
    <s v="Avoyelles"/>
    <s v="DEM"/>
    <n v="217"/>
    <n v="2"/>
    <n v="2"/>
    <n v="2"/>
    <n v="0"/>
    <n v="0"/>
    <n v="0"/>
    <x v="0"/>
    <x v="0"/>
    <x v="0"/>
    <x v="0"/>
    <x v="4"/>
    <x v="0"/>
    <n v="8.4999999999999964E-2"/>
    <s v="m"/>
    <n v="0"/>
    <n v="2"/>
    <n v="0"/>
    <x v="1"/>
  </r>
  <r>
    <n v="20"/>
    <x v="19"/>
    <x v="0"/>
    <s v="District 2, City of Springhill"/>
    <s v="Dennis Smith"/>
    <n v="2014"/>
    <s v="Webster"/>
    <s v="DEM"/>
    <n v="133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0"/>
    <x v="19"/>
    <x v="0"/>
    <s v="District 2, City of Springhill"/>
    <s v="Soloman &quot;Pete&quot; Porter, Jr."/>
    <n v="2014"/>
    <s v="Webster"/>
    <s v="NOPTY"/>
    <n v="81"/>
    <n v="2"/>
    <n v="2"/>
    <n v="1"/>
    <n v="0"/>
    <n v="1"/>
    <n v="0"/>
    <x v="0"/>
    <x v="0"/>
    <x v="0"/>
    <x v="0"/>
    <x v="5"/>
    <x v="0"/>
    <n v="0.2429906542056075"/>
    <s v="m"/>
    <n v="0"/>
    <n v="2"/>
    <n v="0"/>
    <x v="1"/>
  </r>
  <r>
    <n v="21"/>
    <x v="20"/>
    <x v="0"/>
    <s v="District 2, Town of Delcambre"/>
    <s v="Donald Shelvin, Jr."/>
    <n v="2016"/>
    <s v="Vermilion"/>
    <s v="DEM"/>
    <n v="58"/>
    <n v="2"/>
    <n v="2"/>
    <n v="2"/>
    <n v="0"/>
    <n v="0"/>
    <n v="0"/>
    <x v="0"/>
    <x v="0"/>
    <x v="0"/>
    <x v="0"/>
    <x v="9"/>
    <x v="1"/>
    <n v="0.41708542713567837"/>
    <s v="m"/>
    <n v="1"/>
    <n v="1"/>
    <n v="0"/>
    <x v="0"/>
  </r>
  <r>
    <n v="21"/>
    <x v="20"/>
    <x v="0"/>
    <s v="District 2, Town of Delcambre"/>
    <s v="Sarah A. Trahan"/>
    <n v="2016"/>
    <s v="Vermilion"/>
    <s v="DEM"/>
    <n v="141"/>
    <n v="2"/>
    <n v="2"/>
    <n v="2"/>
    <n v="0"/>
    <n v="0"/>
    <n v="0"/>
    <x v="0"/>
    <x v="0"/>
    <x v="0"/>
    <x v="0"/>
    <x v="9"/>
    <x v="1"/>
    <n v="0.41708542713567837"/>
    <s v="f"/>
    <n v="1"/>
    <n v="1"/>
    <n v="0"/>
    <x v="0"/>
  </r>
  <r>
    <n v="22"/>
    <x v="21"/>
    <x v="0"/>
    <s v="District 2, Town of Gramercy"/>
    <s v="Jody M. Bourgeois"/>
    <n v="2014"/>
    <s v="St. James"/>
    <s v="DEM"/>
    <n v="355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2"/>
    <x v="21"/>
    <x v="0"/>
    <s v="District 2, Town of Gramercy"/>
    <s v="Shelly M. Warren"/>
    <n v="2014"/>
    <s v="St. James"/>
    <s v="DEM"/>
    <n v="104"/>
    <n v="2"/>
    <n v="2"/>
    <n v="2"/>
    <n v="0"/>
    <n v="0"/>
    <n v="0"/>
    <x v="0"/>
    <x v="0"/>
    <x v="0"/>
    <x v="0"/>
    <x v="10"/>
    <x v="0"/>
    <n v="0.5468409586056644"/>
    <s v="f"/>
    <n v="2"/>
    <n v="0"/>
    <n v="0"/>
    <x v="2"/>
  </r>
  <r>
    <n v="23"/>
    <x v="22"/>
    <x v="0"/>
    <s v="District 2, Town of Sunset"/>
    <s v="Cheryl Monroe"/>
    <n v="2014"/>
    <s v="St. Landry"/>
    <s v="DEM"/>
    <n v="156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Melissa Primeaux"/>
    <n v="2014"/>
    <s v="St. Landry"/>
    <s v="NOPTY"/>
    <n v="63"/>
    <n v="3"/>
    <n v="3"/>
    <n v="2"/>
    <n v="0"/>
    <n v="1"/>
    <n v="0"/>
    <x v="0"/>
    <x v="0"/>
    <x v="0"/>
    <x v="1"/>
    <x v="8"/>
    <x v="1"/>
    <n v="8.0691642651296858E-2"/>
    <s v="f"/>
    <n v="2"/>
    <n v="1"/>
    <n v="0"/>
    <x v="0"/>
  </r>
  <r>
    <n v="23"/>
    <x v="22"/>
    <x v="0"/>
    <s v="District 2, Town of Sunset"/>
    <s v="Robert L. &quot;R. L.&quot; Carmouche"/>
    <n v="2014"/>
    <s v="St. Landry"/>
    <s v="DEM"/>
    <n v="128"/>
    <n v="3"/>
    <n v="3"/>
    <n v="2"/>
    <n v="0"/>
    <n v="1"/>
    <n v="0"/>
    <x v="0"/>
    <x v="0"/>
    <x v="0"/>
    <x v="1"/>
    <x v="8"/>
    <x v="1"/>
    <n v="8.0691642651296858E-2"/>
    <s v="m"/>
    <n v="2"/>
    <n v="1"/>
    <n v="0"/>
    <x v="0"/>
  </r>
  <r>
    <n v="24"/>
    <x v="23"/>
    <x v="0"/>
    <s v="District 3, City of Marksville"/>
    <s v="Elliot &quot;Pete 3 Pete&quot; Jordan, Jr."/>
    <n v="2014"/>
    <s v="Avoyelles"/>
    <s v="DEM"/>
    <n v="83"/>
    <n v="2"/>
    <n v="2"/>
    <n v="2"/>
    <n v="0"/>
    <n v="0"/>
    <n v="0"/>
    <x v="0"/>
    <x v="0"/>
    <x v="0"/>
    <x v="0"/>
    <x v="4"/>
    <x v="0"/>
    <n v="0.38745387453874541"/>
    <s v="m"/>
    <n v="1"/>
    <n v="1"/>
    <n v="0"/>
    <x v="0"/>
  </r>
  <r>
    <n v="24"/>
    <x v="23"/>
    <x v="0"/>
    <s v="District 3, City of Marksville"/>
    <s v="Mary E. Sampson"/>
    <n v="2014"/>
    <s v="Avoyelles"/>
    <s v="DEM"/>
    <n v="188"/>
    <n v="2"/>
    <n v="2"/>
    <n v="2"/>
    <n v="0"/>
    <n v="0"/>
    <n v="0"/>
    <x v="0"/>
    <x v="0"/>
    <x v="0"/>
    <x v="0"/>
    <x v="4"/>
    <x v="0"/>
    <n v="0.38745387453874541"/>
    <s v="f"/>
    <n v="1"/>
    <n v="1"/>
    <n v="0"/>
    <x v="0"/>
  </r>
  <r>
    <n v="25"/>
    <x v="24"/>
    <x v="0"/>
    <s v="District 3, Town of Mamou"/>
    <s v="Charles Reed"/>
    <n v="2014"/>
    <s v="Evangeline"/>
    <s v="DEM"/>
    <n v="98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Derryl &quot;T-Glyn&quot; Brunet"/>
    <n v="2014"/>
    <s v="Evangeline"/>
    <s v="DEM"/>
    <n v="7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5"/>
    <x v="24"/>
    <x v="0"/>
    <s v="District 3, Town of Mamou"/>
    <s v="Jodie Gautreaux"/>
    <n v="2014"/>
    <s v="Evangeline"/>
    <s v="REP"/>
    <n v="50"/>
    <n v="4"/>
    <n v="4"/>
    <n v="3"/>
    <n v="1"/>
    <n v="0"/>
    <n v="0"/>
    <x v="0"/>
    <x v="0"/>
    <x v="0"/>
    <x v="2"/>
    <x v="11"/>
    <x v="0"/>
    <n v="8.4615384615384592E-2"/>
    <s v="f"/>
    <n v="1"/>
    <n v="3"/>
    <n v="0"/>
    <x v="0"/>
  </r>
  <r>
    <n v="25"/>
    <x v="24"/>
    <x v="0"/>
    <s v="District 3, Town of Mamou"/>
    <s v="Ted Lavergne"/>
    <n v="2014"/>
    <s v="Evangeline"/>
    <s v="DEM"/>
    <n v="36"/>
    <n v="4"/>
    <n v="4"/>
    <n v="3"/>
    <n v="1"/>
    <n v="0"/>
    <n v="0"/>
    <x v="0"/>
    <x v="0"/>
    <x v="0"/>
    <x v="2"/>
    <x v="11"/>
    <x v="0"/>
    <n v="8.4615384615384592E-2"/>
    <s v="m"/>
    <n v="1"/>
    <n v="3"/>
    <n v="0"/>
    <x v="0"/>
  </r>
  <r>
    <n v="26"/>
    <x v="25"/>
    <x v="0"/>
    <s v="District 3, Town of Newellton"/>
    <s v="Billy Mitchell"/>
    <n v="2016"/>
    <s v="Tensas"/>
    <s v="DEM"/>
    <n v="47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6"/>
    <x v="25"/>
    <x v="0"/>
    <s v="District 3, Town of Newellton"/>
    <s v="Richard Dunmore"/>
    <n v="2016"/>
    <s v="Tensas"/>
    <s v="DEM"/>
    <n v="51"/>
    <n v="2"/>
    <n v="2"/>
    <n v="2"/>
    <n v="0"/>
    <n v="0"/>
    <n v="0"/>
    <x v="0"/>
    <x v="0"/>
    <x v="0"/>
    <x v="0"/>
    <x v="12"/>
    <x v="0"/>
    <n v="4.081632653061229E-2"/>
    <s v="m"/>
    <n v="0"/>
    <n v="2"/>
    <n v="0"/>
    <x v="1"/>
  </r>
  <r>
    <n v="27"/>
    <x v="26"/>
    <x v="0"/>
    <s v="District 3, Town of Sunset"/>
    <s v="Gary Bonvillain"/>
    <n v="2014"/>
    <s v="St. Landry"/>
    <s v="REP"/>
    <n v="114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7"/>
    <x v="26"/>
    <x v="0"/>
    <s v="District 3, Town of Sunset"/>
    <s v="Jarrod Shaw"/>
    <n v="2014"/>
    <s v="St. Landry"/>
    <s v="DEM"/>
    <n v="125"/>
    <n v="2"/>
    <n v="2"/>
    <n v="1"/>
    <n v="1"/>
    <n v="0"/>
    <n v="0"/>
    <x v="0"/>
    <x v="0"/>
    <x v="0"/>
    <x v="0"/>
    <x v="8"/>
    <x v="1"/>
    <n v="4.6025104602510414E-2"/>
    <s v="m"/>
    <n v="0"/>
    <n v="2"/>
    <n v="0"/>
    <x v="1"/>
  </r>
  <r>
    <n v="28"/>
    <x v="27"/>
    <x v="0"/>
    <s v="District 4, City of Marksville"/>
    <s v="Edward C. Conway"/>
    <n v="2014"/>
    <s v="Avoyelles"/>
    <s v="DEM"/>
    <n v="201"/>
    <n v="2"/>
    <n v="2"/>
    <n v="2"/>
    <n v="0"/>
    <n v="0"/>
    <n v="0"/>
    <x v="0"/>
    <x v="0"/>
    <x v="0"/>
    <x v="0"/>
    <x v="4"/>
    <x v="0"/>
    <n v="0.47252747252747257"/>
    <s v="m"/>
    <n v="1"/>
    <n v="1"/>
    <n v="0"/>
    <x v="0"/>
  </r>
  <r>
    <n v="28"/>
    <x v="27"/>
    <x v="0"/>
    <s v="District 4, City of Marksville"/>
    <s v="Joyce P. Prier"/>
    <n v="2014"/>
    <s v="Avoyelles"/>
    <s v="DEM"/>
    <n v="72"/>
    <n v="2"/>
    <n v="2"/>
    <n v="2"/>
    <n v="0"/>
    <n v="0"/>
    <n v="0"/>
    <x v="0"/>
    <x v="0"/>
    <x v="0"/>
    <x v="0"/>
    <x v="4"/>
    <x v="0"/>
    <n v="0.47252747252747257"/>
    <s v="f"/>
    <n v="1"/>
    <n v="1"/>
    <n v="0"/>
    <x v="0"/>
  </r>
  <r>
    <n v="29"/>
    <x v="28"/>
    <x v="0"/>
    <s v="District 4, City of Springhill"/>
    <s v="Adam Harris"/>
    <n v="2014"/>
    <s v="Webster"/>
    <s v="REP"/>
    <n v="148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Gary Montgomery"/>
    <n v="2014"/>
    <s v="Webster"/>
    <s v="DEM"/>
    <n v="104"/>
    <n v="3"/>
    <n v="3"/>
    <n v="1"/>
    <n v="1"/>
    <n v="0"/>
    <n v="1"/>
    <x v="0"/>
    <x v="0"/>
    <x v="0"/>
    <x v="1"/>
    <x v="5"/>
    <x v="0"/>
    <n v="0.13580246913580246"/>
    <s v="m"/>
    <n v="1"/>
    <n v="2"/>
    <n v="0"/>
    <x v="0"/>
  </r>
  <r>
    <n v="29"/>
    <x v="28"/>
    <x v="0"/>
    <s v="District 4, City of Springhill"/>
    <s v="Martha Edens"/>
    <n v="2014"/>
    <s v="Webster"/>
    <s v="OTHER"/>
    <n v="72"/>
    <n v="3"/>
    <n v="3"/>
    <n v="1"/>
    <n v="1"/>
    <n v="0"/>
    <n v="1"/>
    <x v="0"/>
    <x v="0"/>
    <x v="0"/>
    <x v="1"/>
    <x v="5"/>
    <x v="0"/>
    <n v="0.13580246913580246"/>
    <s v="f"/>
    <n v="1"/>
    <n v="2"/>
    <n v="0"/>
    <x v="0"/>
  </r>
  <r>
    <n v="30"/>
    <x v="29"/>
    <x v="0"/>
    <s v="District 4, Town of Newellton"/>
    <s v="Alex Watson"/>
    <n v="2016"/>
    <s v="Tensas"/>
    <s v="DEM"/>
    <n v="40"/>
    <n v="2"/>
    <n v="2"/>
    <n v="2"/>
    <n v="0"/>
    <n v="0"/>
    <n v="0"/>
    <x v="0"/>
    <x v="0"/>
    <x v="0"/>
    <x v="0"/>
    <x v="12"/>
    <x v="0"/>
    <n v="0.11111111111111116"/>
    <s v="m"/>
    <n v="1"/>
    <n v="1"/>
    <n v="0"/>
    <x v="0"/>
  </r>
  <r>
    <n v="30"/>
    <x v="29"/>
    <x v="0"/>
    <s v="District 4, Town of Newellton"/>
    <s v="Mattie Sampson"/>
    <n v="2016"/>
    <s v="Tensas"/>
    <s v="DEM"/>
    <n v="50"/>
    <n v="2"/>
    <n v="2"/>
    <n v="2"/>
    <n v="0"/>
    <n v="0"/>
    <n v="0"/>
    <x v="0"/>
    <x v="0"/>
    <x v="0"/>
    <x v="0"/>
    <x v="12"/>
    <x v="0"/>
    <n v="0.11111111111111116"/>
    <s v="f"/>
    <n v="1"/>
    <n v="1"/>
    <n v="0"/>
    <x v="0"/>
  </r>
  <r>
    <n v="31"/>
    <x v="30"/>
    <x v="0"/>
    <s v="District 4, Town of Simmesport"/>
    <s v="Marsha Strong"/>
    <n v="2016"/>
    <s v="Avoyelles"/>
    <s v="DEM"/>
    <n v="50"/>
    <n v="2"/>
    <n v="2"/>
    <n v="2"/>
    <n v="0"/>
    <n v="0"/>
    <n v="0"/>
    <x v="0"/>
    <x v="0"/>
    <x v="0"/>
    <x v="0"/>
    <x v="4"/>
    <x v="0"/>
    <n v="0.38271604938271603"/>
    <s v="f"/>
    <n v="1"/>
    <n v="1"/>
    <n v="0"/>
    <x v="0"/>
  </r>
  <r>
    <n v="31"/>
    <x v="30"/>
    <x v="0"/>
    <s v="District 4, Town of Simmesport"/>
    <s v="Sherman Bell"/>
    <n v="2016"/>
    <s v="Avoyelles"/>
    <s v="DEM"/>
    <n v="112"/>
    <n v="2"/>
    <n v="2"/>
    <n v="2"/>
    <n v="0"/>
    <n v="0"/>
    <n v="0"/>
    <x v="0"/>
    <x v="0"/>
    <x v="0"/>
    <x v="0"/>
    <x v="4"/>
    <x v="0"/>
    <n v="0.38271604938271603"/>
    <s v="m"/>
    <n v="1"/>
    <n v="1"/>
    <n v="0"/>
    <x v="0"/>
  </r>
  <r>
    <n v="32"/>
    <x v="31"/>
    <x v="0"/>
    <s v="District 5, City of Marksville"/>
    <s v="Clyde Danny Benson"/>
    <n v="2014"/>
    <s v="Avoyelles"/>
    <s v="DEM"/>
    <n v="221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2"/>
    <x v="31"/>
    <x v="0"/>
    <s v="District 5, City of Marksville"/>
    <s v="Richard W. Tassin"/>
    <n v="2014"/>
    <s v="Avoyelles"/>
    <s v="DEM"/>
    <n v="120"/>
    <n v="2"/>
    <n v="2"/>
    <n v="2"/>
    <n v="0"/>
    <n v="0"/>
    <n v="0"/>
    <x v="0"/>
    <x v="0"/>
    <x v="0"/>
    <x v="0"/>
    <x v="4"/>
    <x v="0"/>
    <n v="0.29618768328445744"/>
    <s v="m"/>
    <n v="0"/>
    <n v="2"/>
    <n v="0"/>
    <x v="1"/>
  </r>
  <r>
    <n v="33"/>
    <x v="32"/>
    <x v="0"/>
    <s v="District 5, Town of Benton"/>
    <s v="&quot;Tommy&quot; Hill"/>
    <n v="2016"/>
    <s v="Bossier"/>
    <s v="DEM"/>
    <n v="58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3"/>
    <x v="32"/>
    <x v="0"/>
    <s v="District 5, Town of Benton"/>
    <s v="Wayne Cathcart"/>
    <n v="2016"/>
    <s v="Bossier"/>
    <s v="NOPTY"/>
    <n v="101"/>
    <n v="2"/>
    <n v="2"/>
    <n v="1"/>
    <n v="0"/>
    <n v="1"/>
    <n v="0"/>
    <x v="0"/>
    <x v="0"/>
    <x v="0"/>
    <x v="0"/>
    <x v="1"/>
    <x v="1"/>
    <n v="0.27044025157232704"/>
    <s v="m"/>
    <n v="0"/>
    <n v="2"/>
    <n v="0"/>
    <x v="1"/>
  </r>
  <r>
    <n v="34"/>
    <x v="33"/>
    <x v="0"/>
    <s v="District 5, Town of Newellton"/>
    <s v="&quot;Lavonne&quot; Garner"/>
    <n v="2016"/>
    <s v="Tensas"/>
    <s v="REP"/>
    <n v="10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4"/>
    <x v="33"/>
    <x v="0"/>
    <s v="District 5, Town of Newellton"/>
    <s v="Jeraldine London"/>
    <n v="2016"/>
    <s v="Tensas"/>
    <s v="DEM"/>
    <n v="28"/>
    <n v="2"/>
    <n v="2"/>
    <n v="1"/>
    <n v="1"/>
    <n v="0"/>
    <n v="0"/>
    <x v="0"/>
    <x v="0"/>
    <x v="0"/>
    <x v="0"/>
    <x v="12"/>
    <x v="0"/>
    <n v="0.58823529411764697"/>
    <s v="f"/>
    <n v="2"/>
    <n v="0"/>
    <n v="0"/>
    <x v="2"/>
  </r>
  <r>
    <n v="35"/>
    <x v="34"/>
    <x v="0"/>
    <s v="District A, City of Breaux Bridge"/>
    <s v="Brenda Castille Hobbs"/>
    <n v="2014"/>
    <s v="St. Martin"/>
    <s v="REP"/>
    <n v="529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5"/>
    <x v="34"/>
    <x v="0"/>
    <s v="District A, City of Breaux Bridge"/>
    <s v="Gereline &quot;Geri&quot; Frederick"/>
    <n v="2014"/>
    <s v="St. Martin"/>
    <s v="DEM"/>
    <n v="283"/>
    <n v="2"/>
    <n v="2"/>
    <n v="1"/>
    <n v="1"/>
    <n v="0"/>
    <n v="0"/>
    <x v="0"/>
    <x v="0"/>
    <x v="0"/>
    <x v="0"/>
    <x v="13"/>
    <x v="1"/>
    <n v="0.30295566502463056"/>
    <s v="f"/>
    <n v="2"/>
    <n v="0"/>
    <n v="0"/>
    <x v="2"/>
  </r>
  <r>
    <n v="36"/>
    <x v="35"/>
    <x v="0"/>
    <s v="District A, City of Opelousas"/>
    <s v="Betty Hanchett"/>
    <n v="2014"/>
    <s v="St. Landry"/>
    <s v="DEM"/>
    <n v="394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6"/>
    <x v="35"/>
    <x v="0"/>
    <s v="District A, City of Opelousas"/>
    <s v="Julius Alsandor"/>
    <n v="2014"/>
    <s v="St. Landry"/>
    <s v="DEM"/>
    <n v="591"/>
    <n v="3"/>
    <n v="3"/>
    <n v="2"/>
    <n v="0"/>
    <n v="1"/>
    <n v="0"/>
    <x v="0"/>
    <x v="0"/>
    <x v="0"/>
    <x v="1"/>
    <x v="8"/>
    <x v="1"/>
    <n v="0.17811934900542498"/>
    <s v="m"/>
    <n v="2"/>
    <n v="1"/>
    <n v="0"/>
    <x v="0"/>
  </r>
  <r>
    <n v="36"/>
    <x v="35"/>
    <x v="0"/>
    <s v="District A, City of Opelousas"/>
    <s v="Lashae Sonnier"/>
    <n v="2014"/>
    <s v="St. Landry"/>
    <s v="NOPTY"/>
    <n v="121"/>
    <n v="3"/>
    <n v="3"/>
    <n v="2"/>
    <n v="0"/>
    <n v="1"/>
    <n v="0"/>
    <x v="0"/>
    <x v="0"/>
    <x v="0"/>
    <x v="1"/>
    <x v="8"/>
    <x v="1"/>
    <n v="0.17811934900542498"/>
    <s v="f"/>
    <n v="2"/>
    <n v="1"/>
    <n v="0"/>
    <x v="0"/>
  </r>
  <r>
    <n v="37"/>
    <x v="36"/>
    <x v="0"/>
    <s v="District A, Town of Delhi"/>
    <s v="Danniel Dixon"/>
    <n v="2014"/>
    <s v="Richland"/>
    <s v="DEM"/>
    <n v="174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7"/>
    <x v="36"/>
    <x v="0"/>
    <s v="District A, Town of Delhi"/>
    <s v="Larry W. Rancher"/>
    <n v="2014"/>
    <s v="Richland"/>
    <s v="DEM"/>
    <n v="65"/>
    <n v="2"/>
    <n v="2"/>
    <n v="2"/>
    <n v="0"/>
    <n v="0"/>
    <n v="0"/>
    <x v="0"/>
    <x v="0"/>
    <x v="0"/>
    <x v="0"/>
    <x v="14"/>
    <x v="0"/>
    <n v="0.45606694560669458"/>
    <s v="m"/>
    <n v="0"/>
    <n v="2"/>
    <n v="0"/>
    <x v="1"/>
  </r>
  <r>
    <n v="38"/>
    <x v="37"/>
    <x v="0"/>
    <s v="District A, Town of Farmerville"/>
    <s v="Robert Allen"/>
    <n v="2016"/>
    <s v="Union"/>
    <s v="DEM"/>
    <n v="172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8"/>
    <x v="37"/>
    <x v="0"/>
    <s v="District A, Town of Farmerville"/>
    <s v="Wayne &quot;Pone&quot; Jones"/>
    <n v="2016"/>
    <s v="Union"/>
    <s v="OTHER"/>
    <n v="120"/>
    <n v="2"/>
    <n v="2"/>
    <n v="1"/>
    <n v="0"/>
    <n v="0"/>
    <n v="1"/>
    <x v="0"/>
    <x v="0"/>
    <x v="0"/>
    <x v="0"/>
    <x v="15"/>
    <x v="0"/>
    <n v="0.17808219178082196"/>
    <s v="m"/>
    <n v="0"/>
    <n v="2"/>
    <n v="0"/>
    <x v="1"/>
  </r>
  <r>
    <n v="39"/>
    <x v="38"/>
    <x v="0"/>
    <s v="District A, Town of Jonesboro"/>
    <s v="&quot;Randy&quot; Layfield"/>
    <n v="2014"/>
    <s v="Jackson"/>
    <s v="REP"/>
    <n v="240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Craig W. Williams"/>
    <n v="2014"/>
    <s v="Jackson"/>
    <s v="DEM"/>
    <n v="95"/>
    <n v="3"/>
    <n v="3"/>
    <n v="1"/>
    <n v="2"/>
    <n v="0"/>
    <n v="0"/>
    <x v="0"/>
    <x v="0"/>
    <x v="0"/>
    <x v="1"/>
    <x v="16"/>
    <x v="0"/>
    <n v="0.41076487252124649"/>
    <s v="m"/>
    <n v="1"/>
    <n v="2"/>
    <n v="0"/>
    <x v="0"/>
  </r>
  <r>
    <n v="39"/>
    <x v="38"/>
    <x v="0"/>
    <s v="District A, Town of Jonesboro"/>
    <s v="Heather Graham"/>
    <n v="2014"/>
    <s v="Jackson"/>
    <s v="REP"/>
    <n v="18"/>
    <n v="3"/>
    <n v="3"/>
    <n v="1"/>
    <n v="2"/>
    <n v="0"/>
    <n v="0"/>
    <x v="0"/>
    <x v="0"/>
    <x v="0"/>
    <x v="1"/>
    <x v="16"/>
    <x v="0"/>
    <n v="0.41076487252124649"/>
    <s v="f"/>
    <n v="1"/>
    <n v="2"/>
    <n v="0"/>
    <x v="0"/>
  </r>
  <r>
    <n v="40"/>
    <x v="39"/>
    <x v="0"/>
    <s v="District B, City of Breaux Bridge"/>
    <s v="Howard &quot;Doc&quot; Alexander"/>
    <n v="2014"/>
    <s v="St. Martin"/>
    <s v="DEM"/>
    <n v="286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0"/>
    <x v="39"/>
    <x v="0"/>
    <s v="District B, City of Breaux Bridge"/>
    <s v="Michael J. &quot;T-Mike&quot; Breaux"/>
    <n v="2014"/>
    <s v="St. Martin"/>
    <s v="DEM"/>
    <n v="102"/>
    <n v="2"/>
    <n v="2"/>
    <n v="2"/>
    <n v="0"/>
    <n v="0"/>
    <n v="0"/>
    <x v="0"/>
    <x v="0"/>
    <x v="0"/>
    <x v="0"/>
    <x v="13"/>
    <x v="1"/>
    <n v="0.47422680412371138"/>
    <s v="m"/>
    <n v="0"/>
    <n v="2"/>
    <n v="0"/>
    <x v="1"/>
  </r>
  <r>
    <n v="41"/>
    <x v="40"/>
    <x v="0"/>
    <s v="District B, City of Opelousas"/>
    <s v="J. &quot;Tyrone&quot; Glover"/>
    <n v="2014"/>
    <s v="St. Landry"/>
    <s v="DEM"/>
    <n v="71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1"/>
    <x v="40"/>
    <x v="0"/>
    <s v="District B, City of Opelousas"/>
    <s v="Louis Butler, Jr."/>
    <n v="2014"/>
    <s v="St. Landry"/>
    <s v="DEM"/>
    <n v="547"/>
    <n v="2"/>
    <n v="2"/>
    <n v="2"/>
    <n v="0"/>
    <n v="0"/>
    <n v="0"/>
    <x v="0"/>
    <x v="0"/>
    <x v="0"/>
    <x v="0"/>
    <x v="8"/>
    <x v="1"/>
    <n v="0.134493670886076"/>
    <s v="m"/>
    <n v="0"/>
    <n v="2"/>
    <n v="0"/>
    <x v="1"/>
  </r>
  <r>
    <n v="42"/>
    <x v="41"/>
    <x v="0"/>
    <s v="District B, Town of Delhi"/>
    <s v="Bobby Benson"/>
    <n v="2014"/>
    <s v="Richland"/>
    <s v="NOPTY"/>
    <n v="127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2"/>
    <x v="41"/>
    <x v="0"/>
    <s v="District B, Town of Delhi"/>
    <s v="Larry Houston"/>
    <n v="2014"/>
    <s v="Richland"/>
    <s v="DEM"/>
    <n v="84"/>
    <n v="2"/>
    <n v="2"/>
    <n v="1"/>
    <n v="0"/>
    <n v="1"/>
    <n v="0"/>
    <x v="0"/>
    <x v="0"/>
    <x v="0"/>
    <x v="0"/>
    <x v="14"/>
    <x v="0"/>
    <n v="0.20379146919431279"/>
    <s v="m"/>
    <n v="0"/>
    <n v="2"/>
    <n v="0"/>
    <x v="1"/>
  </r>
  <r>
    <n v="43"/>
    <x v="42"/>
    <x v="0"/>
    <s v="District B, Town of Farmerville"/>
    <s v="Arthur C. &quot;Boots&quot; Hackney"/>
    <n v="2016"/>
    <s v="Union"/>
    <s v="DEM"/>
    <n v="3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Johnnie &quot;Jackie&quot; Ellison"/>
    <n v="2016"/>
    <s v="Union"/>
    <s v="DEM"/>
    <n v="33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Kenneth Dixon"/>
    <n v="2016"/>
    <s v="Union"/>
    <s v="DEM"/>
    <n v="61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Lavelle Maine"/>
    <n v="2016"/>
    <s v="Union"/>
    <s v="DEM"/>
    <n v="11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3"/>
    <x v="42"/>
    <x v="0"/>
    <s v="District B, Town of Farmerville"/>
    <s v="Thomas E. Nation"/>
    <n v="2016"/>
    <s v="Union"/>
    <s v="DEM"/>
    <n v="94"/>
    <n v="5"/>
    <n v="5"/>
    <n v="5"/>
    <n v="0"/>
    <n v="0"/>
    <n v="0"/>
    <x v="0"/>
    <x v="0"/>
    <x v="0"/>
    <x v="3"/>
    <x v="15"/>
    <x v="0"/>
    <n v="5.9523809523809534E-2"/>
    <s v="m"/>
    <n v="0"/>
    <n v="5"/>
    <n v="0"/>
    <x v="1"/>
  </r>
  <r>
    <n v="44"/>
    <x v="43"/>
    <x v="0"/>
    <s v="District B, Town of Jonesboro"/>
    <s v="Douglas Cary"/>
    <n v="2014"/>
    <s v="Jackson"/>
    <s v="REP"/>
    <n v="60"/>
    <n v="3"/>
    <n v="3"/>
    <n v="0"/>
    <n v="3"/>
    <n v="0"/>
    <n v="0"/>
    <x v="0"/>
    <x v="0"/>
    <x v="0"/>
    <x v="1"/>
    <x v="16"/>
    <x v="0"/>
    <n v="0.19063545150501671"/>
    <s v="m"/>
    <n v="1"/>
    <n v="1"/>
    <n v="1"/>
    <x v="0"/>
  </r>
  <r>
    <n v="44"/>
    <x v="43"/>
    <x v="0"/>
    <s v="District B, Town of Jonesboro"/>
    <s v="Robbie Siadek"/>
    <n v="2014"/>
    <s v="Jackson"/>
    <s v="REP"/>
    <n v="148"/>
    <n v="3"/>
    <n v="3"/>
    <n v="0"/>
    <n v="3"/>
    <n v="0"/>
    <n v="0"/>
    <x v="0"/>
    <x v="0"/>
    <x v="0"/>
    <x v="1"/>
    <x v="16"/>
    <x v="0"/>
    <n v="0.19063545150501671"/>
    <s v="?"/>
    <n v="1"/>
    <n v="1"/>
    <n v="1"/>
    <x v="0"/>
  </r>
  <r>
    <n v="44"/>
    <x v="43"/>
    <x v="0"/>
    <s v="District B, Town of Jonesboro"/>
    <s v="Stacy Byrd Strickland"/>
    <n v="2014"/>
    <s v="Jackson"/>
    <s v="REP"/>
    <n v="91"/>
    <n v="3"/>
    <n v="3"/>
    <n v="0"/>
    <n v="3"/>
    <n v="0"/>
    <n v="0"/>
    <x v="0"/>
    <x v="0"/>
    <x v="0"/>
    <x v="1"/>
    <x v="16"/>
    <x v="0"/>
    <n v="0.19063545150501671"/>
    <s v="f"/>
    <n v="1"/>
    <n v="1"/>
    <n v="1"/>
    <x v="0"/>
  </r>
  <r>
    <n v="45"/>
    <x v="44"/>
    <x v="0"/>
    <s v="District C, City of Ville Platte"/>
    <s v="&quot;Mike&quot; Perron"/>
    <n v="2014"/>
    <s v="Evangeline"/>
    <s v="DEM"/>
    <n v="428"/>
    <n v="2"/>
    <n v="2"/>
    <n v="2"/>
    <n v="0"/>
    <n v="0"/>
    <n v="0"/>
    <x v="0"/>
    <x v="0"/>
    <x v="0"/>
    <x v="0"/>
    <x v="11"/>
    <x v="0"/>
    <n v="0.49389179755671897"/>
    <s v="m"/>
    <n v="1"/>
    <n v="1"/>
    <n v="0"/>
    <x v="0"/>
  </r>
  <r>
    <n v="45"/>
    <x v="44"/>
    <x v="0"/>
    <s v="District C, City of Ville Platte"/>
    <s v="Anna L. Frank"/>
    <n v="2014"/>
    <s v="Evangeline"/>
    <s v="DEM"/>
    <n v="145"/>
    <n v="2"/>
    <n v="2"/>
    <n v="2"/>
    <n v="0"/>
    <n v="0"/>
    <n v="0"/>
    <x v="0"/>
    <x v="0"/>
    <x v="0"/>
    <x v="0"/>
    <x v="11"/>
    <x v="0"/>
    <n v="0.49389179755671897"/>
    <s v="f"/>
    <n v="1"/>
    <n v="1"/>
    <n v="0"/>
    <x v="0"/>
  </r>
  <r>
    <n v="46"/>
    <x v="45"/>
    <x v="0"/>
    <s v="District C, Town of Farmerville"/>
    <s v="Caroline Gatson"/>
    <n v="2016"/>
    <s v="Union"/>
    <s v="DEM"/>
    <n v="117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6"/>
    <x v="45"/>
    <x v="0"/>
    <s v="District C, Town of Farmerville"/>
    <s v="Sharon I. Dixson"/>
    <n v="2016"/>
    <s v="Union"/>
    <s v="DEM"/>
    <n v="82"/>
    <n v="2"/>
    <n v="2"/>
    <n v="2"/>
    <n v="0"/>
    <n v="0"/>
    <n v="0"/>
    <x v="0"/>
    <x v="0"/>
    <x v="0"/>
    <x v="0"/>
    <x v="15"/>
    <x v="0"/>
    <n v="0.17587939698492461"/>
    <s v="f"/>
    <n v="2"/>
    <n v="0"/>
    <n v="0"/>
    <x v="2"/>
  </r>
  <r>
    <n v="47"/>
    <x v="46"/>
    <x v="0"/>
    <s v="District C, Town of Jonesboro"/>
    <s v="Aaron &quot;Pete&quot; Stringer"/>
    <n v="2014"/>
    <s v="Jackson"/>
    <s v="DEM"/>
    <n v="201"/>
    <n v="2"/>
    <n v="2"/>
    <n v="2"/>
    <n v="0"/>
    <n v="0"/>
    <n v="0"/>
    <x v="0"/>
    <x v="0"/>
    <x v="0"/>
    <x v="0"/>
    <x v="16"/>
    <x v="0"/>
    <n v="9.8360655737704972E-2"/>
    <s v="m"/>
    <n v="1"/>
    <n v="1"/>
    <n v="0"/>
    <x v="0"/>
  </r>
  <r>
    <n v="47"/>
    <x v="46"/>
    <x v="0"/>
    <s v="District C, Town of Jonesboro"/>
    <s v="Charla Mason-Melton"/>
    <n v="2014"/>
    <s v="Jackson"/>
    <s v="DEM"/>
    <n v="165"/>
    <n v="2"/>
    <n v="2"/>
    <n v="2"/>
    <n v="0"/>
    <n v="0"/>
    <n v="0"/>
    <x v="0"/>
    <x v="0"/>
    <x v="0"/>
    <x v="0"/>
    <x v="16"/>
    <x v="0"/>
    <n v="9.8360655737704972E-2"/>
    <s v="f"/>
    <n v="1"/>
    <n v="1"/>
    <n v="0"/>
    <x v="0"/>
  </r>
  <r>
    <n v="48"/>
    <x v="47"/>
    <x v="0"/>
    <s v="District C, Town of St. Joseph"/>
    <s v="Jerry Newman"/>
    <n v="2016"/>
    <s v="Tensas"/>
    <s v="DEM"/>
    <n v="60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8"/>
    <x v="47"/>
    <x v="0"/>
    <s v="District C, Town of St. Joseph"/>
    <s v="Terry Britton"/>
    <n v="2016"/>
    <s v="Tensas"/>
    <s v="DEM"/>
    <n v="33"/>
    <n v="2"/>
    <n v="2"/>
    <n v="2"/>
    <n v="0"/>
    <n v="0"/>
    <n v="0"/>
    <x v="0"/>
    <x v="0"/>
    <x v="0"/>
    <x v="0"/>
    <x v="12"/>
    <x v="0"/>
    <n v="0.29032258064516125"/>
    <s v="m"/>
    <n v="0"/>
    <n v="2"/>
    <n v="0"/>
    <x v="1"/>
  </r>
  <r>
    <n v="49"/>
    <x v="48"/>
    <x v="0"/>
    <s v="District D, City of Opelousas"/>
    <s v="Rachel T. Babineaux"/>
    <n v="2014"/>
    <s v="St. Landry"/>
    <s v="NOPTY"/>
    <n v="363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49"/>
    <x v="48"/>
    <x v="0"/>
    <s v="District D, City of Opelousas"/>
    <s v="Sherell Roberts"/>
    <n v="2014"/>
    <s v="St. Landry"/>
    <s v="DEM"/>
    <n v="544"/>
    <n v="2"/>
    <n v="2"/>
    <n v="1"/>
    <n v="0"/>
    <n v="1"/>
    <n v="0"/>
    <x v="0"/>
    <x v="0"/>
    <x v="0"/>
    <x v="0"/>
    <x v="8"/>
    <x v="1"/>
    <n v="0.19955898566703417"/>
    <s v="f"/>
    <n v="2"/>
    <n v="0"/>
    <n v="0"/>
    <x v="2"/>
  </r>
  <r>
    <n v="50"/>
    <x v="49"/>
    <x v="0"/>
    <s v="District D, City of Ville Platte"/>
    <s v="Freddie &quot;Rev&quot; Jack"/>
    <n v="2014"/>
    <s v="Evangeline"/>
    <s v="DEM"/>
    <n v="259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0"/>
    <x v="49"/>
    <x v="0"/>
    <s v="District D, City of Ville Platte"/>
    <s v="Lionel &quot;Coach&quot; Anderson"/>
    <n v="2014"/>
    <s v="Evangeline"/>
    <s v="DEM"/>
    <n v="250"/>
    <n v="2"/>
    <n v="2"/>
    <n v="2"/>
    <n v="0"/>
    <n v="0"/>
    <n v="0"/>
    <x v="0"/>
    <x v="0"/>
    <x v="0"/>
    <x v="0"/>
    <x v="11"/>
    <x v="0"/>
    <n v="1.7681728880157177E-2"/>
    <s v="m"/>
    <n v="0"/>
    <n v="2"/>
    <n v="0"/>
    <x v="1"/>
  </r>
  <r>
    <n v="51"/>
    <x v="50"/>
    <x v="0"/>
    <s v="District D, Town of Delhi"/>
    <s v="Lennon &quot;Butch&quot; Whitney"/>
    <n v="2014"/>
    <s v="Richland"/>
    <s v="DEM"/>
    <n v="10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1"/>
    <x v="50"/>
    <x v="0"/>
    <s v="District D, Town of Delhi"/>
    <s v="Marvin Hamilton"/>
    <n v="2014"/>
    <s v="Richland"/>
    <s v="DEM"/>
    <n v="110"/>
    <n v="2"/>
    <n v="2"/>
    <n v="2"/>
    <n v="0"/>
    <n v="0"/>
    <n v="0"/>
    <x v="0"/>
    <x v="0"/>
    <x v="0"/>
    <x v="0"/>
    <x v="14"/>
    <x v="0"/>
    <n v="4.7619047619047672E-2"/>
    <s v="m"/>
    <n v="0"/>
    <n v="2"/>
    <n v="0"/>
    <x v="1"/>
  </r>
  <r>
    <n v="52"/>
    <x v="51"/>
    <x v="0"/>
    <s v="District D, Town of Farmerville"/>
    <s v="Charles &quot;Charlie&quot; Young"/>
    <n v="2016"/>
    <s v="Union"/>
    <s v="DEM"/>
    <n v="67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Gerome Nation"/>
    <n v="2016"/>
    <s v="Union"/>
    <s v="DEM"/>
    <n v="126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2"/>
    <x v="51"/>
    <x v="0"/>
    <s v="District D, Town of Farmerville"/>
    <s v="Ricky Johnikin"/>
    <n v="2016"/>
    <s v="Union"/>
    <s v="DEM"/>
    <n v="115"/>
    <n v="3"/>
    <n v="3"/>
    <n v="3"/>
    <n v="0"/>
    <n v="0"/>
    <n v="0"/>
    <x v="0"/>
    <x v="0"/>
    <x v="0"/>
    <x v="1"/>
    <x v="15"/>
    <x v="0"/>
    <n v="3.5714285714285754E-2"/>
    <s v="m"/>
    <n v="0"/>
    <n v="3"/>
    <n v="0"/>
    <x v="1"/>
  </r>
  <r>
    <n v="53"/>
    <x v="52"/>
    <x v="0"/>
    <s v="District D, Town of Jonesboro"/>
    <s v="&quot;John&quot; Williams"/>
    <n v="2014"/>
    <s v="Jackson"/>
    <s v="DEM"/>
    <n v="133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Devin Flowers"/>
    <n v="2014"/>
    <s v="Jackson"/>
    <s v="DEM"/>
    <n v="180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3"/>
    <x v="52"/>
    <x v="0"/>
    <s v="District D, Town of Jonesboro"/>
    <s v="John &quot;Toe&quot; Bradley"/>
    <n v="2014"/>
    <s v="Jackson"/>
    <s v="DEM"/>
    <n v="72"/>
    <n v="3"/>
    <n v="3"/>
    <n v="3"/>
    <n v="0"/>
    <n v="0"/>
    <n v="0"/>
    <x v="0"/>
    <x v="0"/>
    <x v="0"/>
    <x v="1"/>
    <x v="16"/>
    <x v="0"/>
    <n v="0.12207792207792206"/>
    <s v="m"/>
    <n v="0"/>
    <n v="3"/>
    <n v="0"/>
    <x v="1"/>
  </r>
  <r>
    <n v="54"/>
    <x v="53"/>
    <x v="0"/>
    <s v="District E, City of Opelousas"/>
    <s v="Jacqueline Angelle Martin"/>
    <n v="2014"/>
    <s v="St. Landry"/>
    <s v="DEM"/>
    <n v="476"/>
    <n v="5"/>
    <n v="5"/>
    <n v="5"/>
    <n v="0"/>
    <n v="0"/>
    <n v="0"/>
    <x v="0"/>
    <x v="0"/>
    <x v="0"/>
    <x v="3"/>
    <x v="8"/>
    <x v="1"/>
    <n v="0.19444444444444448"/>
    <s v="f"/>
    <n v="1"/>
    <n v="4"/>
    <n v="0"/>
    <x v="0"/>
  </r>
  <r>
    <n v="54"/>
    <x v="53"/>
    <x v="0"/>
    <s v="District E, City of Opelousas"/>
    <s v="Johnny &quot;JT&quot; Tolbert"/>
    <n v="2014"/>
    <s v="St. Landry"/>
    <s v="DEM"/>
    <n v="6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Melvin &quot;Mitch&quot; Richard"/>
    <n v="2014"/>
    <s v="St. Landry"/>
    <s v="DEM"/>
    <n v="17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Gennuso"/>
    <n v="2014"/>
    <s v="St. Landry"/>
    <s v="DEM"/>
    <n v="266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4"/>
    <x v="53"/>
    <x v="0"/>
    <s v="District E, City of Opelousas"/>
    <s v="Paul J. Scott"/>
    <n v="2014"/>
    <s v="St. Landry"/>
    <s v="DEM"/>
    <n v="101"/>
    <n v="5"/>
    <n v="5"/>
    <n v="5"/>
    <n v="0"/>
    <n v="0"/>
    <n v="0"/>
    <x v="0"/>
    <x v="0"/>
    <x v="0"/>
    <x v="3"/>
    <x v="8"/>
    <x v="1"/>
    <n v="0.19444444444444448"/>
    <s v="m"/>
    <n v="1"/>
    <n v="4"/>
    <n v="0"/>
    <x v="0"/>
  </r>
  <r>
    <n v="55"/>
    <x v="54"/>
    <x v="0"/>
    <s v="District E, City of Ville Platte"/>
    <s v="Donald Sam"/>
    <n v="2014"/>
    <s v="Evangeline"/>
    <s v="DEM"/>
    <n v="257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Earl Edward"/>
    <n v="2014"/>
    <s v="Evangeline"/>
    <s v="DEM"/>
    <n v="138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5"/>
    <x v="54"/>
    <x v="0"/>
    <s v="District E, City of Ville Platte"/>
    <s v="Jerry Bottley"/>
    <n v="2014"/>
    <s v="Evangeline"/>
    <s v="DEM"/>
    <n v="182"/>
    <n v="3"/>
    <n v="3"/>
    <n v="3"/>
    <n v="0"/>
    <n v="0"/>
    <n v="0"/>
    <x v="0"/>
    <x v="0"/>
    <x v="0"/>
    <x v="1"/>
    <x v="11"/>
    <x v="0"/>
    <n v="0.12998266897746968"/>
    <s v="m"/>
    <n v="0"/>
    <n v="3"/>
    <n v="0"/>
    <x v="1"/>
  </r>
  <r>
    <n v="56"/>
    <x v="55"/>
    <x v="0"/>
    <s v="District E, Town of Delhi"/>
    <s v="Caroline Christman"/>
    <n v="2014"/>
    <s v="Richland"/>
    <s v="OTHER"/>
    <n v="127"/>
    <n v="2"/>
    <n v="2"/>
    <n v="1"/>
    <n v="0"/>
    <n v="0"/>
    <n v="1"/>
    <x v="0"/>
    <x v="0"/>
    <x v="0"/>
    <x v="0"/>
    <x v="14"/>
    <x v="0"/>
    <n v="0.13898305084745766"/>
    <s v="f"/>
    <n v="1"/>
    <n v="0"/>
    <n v="1"/>
    <x v="0"/>
  </r>
  <r>
    <n v="56"/>
    <x v="55"/>
    <x v="0"/>
    <s v="District E, Town of Delhi"/>
    <s v="W. B. &quot;Dub&quot; Sumner"/>
    <n v="2014"/>
    <s v="Richland"/>
    <s v="DEM"/>
    <n v="168"/>
    <n v="2"/>
    <n v="2"/>
    <n v="1"/>
    <n v="0"/>
    <n v="0"/>
    <n v="1"/>
    <x v="0"/>
    <x v="0"/>
    <x v="0"/>
    <x v="0"/>
    <x v="14"/>
    <x v="0"/>
    <n v="0.13898305084745766"/>
    <s v="?"/>
    <n v="1"/>
    <n v="0"/>
    <n v="1"/>
    <x v="0"/>
  </r>
  <r>
    <n v="57"/>
    <x v="56"/>
    <x v="0"/>
    <s v="District F, City of Ville Platte"/>
    <s v="Bryant Riggs"/>
    <n v="2014"/>
    <s v="Evangeline"/>
    <s v="DEM"/>
    <n v="195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Nathaniel &quot;Nat&quot; Thomas"/>
    <n v="2014"/>
    <s v="Evangeline"/>
    <s v="DEM"/>
    <n v="121"/>
    <n v="3"/>
    <n v="3"/>
    <n v="3"/>
    <n v="0"/>
    <n v="0"/>
    <n v="0"/>
    <x v="0"/>
    <x v="0"/>
    <x v="0"/>
    <x v="1"/>
    <x v="11"/>
    <x v="0"/>
    <n v="9.1880341880341887E-2"/>
    <s v="m"/>
    <n v="1"/>
    <n v="2"/>
    <n v="0"/>
    <x v="0"/>
  </r>
  <r>
    <n v="57"/>
    <x v="56"/>
    <x v="0"/>
    <s v="District F, City of Ville Platte"/>
    <s v="Shounda Smith Jack"/>
    <n v="2014"/>
    <s v="Evangeline"/>
    <s v="DEM"/>
    <n v="152"/>
    <n v="3"/>
    <n v="3"/>
    <n v="3"/>
    <n v="0"/>
    <n v="0"/>
    <n v="0"/>
    <x v="0"/>
    <x v="0"/>
    <x v="0"/>
    <x v="1"/>
    <x v="11"/>
    <x v="0"/>
    <n v="9.1880341880341887E-2"/>
    <s v="f"/>
    <n v="1"/>
    <n v="2"/>
    <n v="0"/>
    <x v="0"/>
  </r>
  <r>
    <n v="58"/>
    <x v="57"/>
    <x v="0"/>
    <s v="Division A, Village of Rosedale"/>
    <s v="Carroll Devillier"/>
    <n v="2016"/>
    <s v="Iberville"/>
    <s v="DEM"/>
    <n v="265"/>
    <n v="2"/>
    <n v="2"/>
    <n v="1"/>
    <n v="1"/>
    <n v="0"/>
    <n v="0"/>
    <x v="0"/>
    <x v="0"/>
    <x v="0"/>
    <x v="0"/>
    <x v="17"/>
    <x v="0"/>
    <n v="4.743083003952564E-2"/>
    <s v="m"/>
    <n v="1"/>
    <n v="1"/>
    <n v="0"/>
    <x v="0"/>
  </r>
  <r>
    <n v="58"/>
    <x v="57"/>
    <x v="0"/>
    <s v="Division A, Village of Rosedale"/>
    <s v="Tricia Major Hurdle"/>
    <n v="2016"/>
    <s v="Iberville"/>
    <s v="REP"/>
    <n v="241"/>
    <n v="2"/>
    <n v="2"/>
    <n v="1"/>
    <n v="1"/>
    <n v="0"/>
    <n v="0"/>
    <x v="0"/>
    <x v="0"/>
    <x v="0"/>
    <x v="0"/>
    <x v="17"/>
    <x v="0"/>
    <n v="4.743083003952564E-2"/>
    <s v="f"/>
    <n v="1"/>
    <n v="1"/>
    <n v="0"/>
    <x v="0"/>
  </r>
  <r>
    <n v="59"/>
    <x v="58"/>
    <x v="0"/>
    <s v="Division C, Village of Rosedale"/>
    <s v="Dana N. Alexander"/>
    <n v="2016"/>
    <s v="Iberville"/>
    <s v="OTHER"/>
    <n v="272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59"/>
    <x v="58"/>
    <x v="0"/>
    <s v="Division C, Village of Rosedale"/>
    <s v="Madonna Hutchinson"/>
    <n v="2016"/>
    <s v="Iberville"/>
    <s v="DEM"/>
    <n v="214"/>
    <n v="2"/>
    <n v="2"/>
    <n v="1"/>
    <n v="0"/>
    <n v="0"/>
    <n v="1"/>
    <x v="0"/>
    <x v="0"/>
    <x v="0"/>
    <x v="0"/>
    <x v="17"/>
    <x v="0"/>
    <n v="0.11934156378600824"/>
    <s v="f"/>
    <n v="2"/>
    <n v="0"/>
    <n v="0"/>
    <x v="2"/>
  </r>
  <r>
    <n v="60"/>
    <x v="59"/>
    <x v="0"/>
    <s v="Seat A, Town of Ball"/>
    <s v="&quot;Gail&quot; Wilking"/>
    <n v="2014"/>
    <s v="Rapides"/>
    <s v="REP"/>
    <n v="1045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0"/>
    <x v="59"/>
    <x v="0"/>
    <s v="Seat A, Town of Ball"/>
    <s v="Christine &quot;Chris&quot; Covington"/>
    <n v="2014"/>
    <s v="Rapides"/>
    <s v="DEM"/>
    <n v="389"/>
    <n v="2"/>
    <n v="2"/>
    <n v="1"/>
    <n v="1"/>
    <n v="0"/>
    <n v="0"/>
    <x v="0"/>
    <x v="0"/>
    <x v="0"/>
    <x v="0"/>
    <x v="18"/>
    <x v="1"/>
    <n v="0.4574616457461646"/>
    <s v="f"/>
    <n v="2"/>
    <n v="0"/>
    <n v="0"/>
    <x v="2"/>
  </r>
  <r>
    <n v="61"/>
    <x v="60"/>
    <x v="0"/>
    <s v="Seat B, Town of Ball"/>
    <s v="&quot;Joey&quot; Short"/>
    <n v="2014"/>
    <s v="Rapides"/>
    <s v="REP"/>
    <n v="272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Curtis &quot;Buster&quot; Robertson"/>
    <n v="2014"/>
    <s v="Rapides"/>
    <s v="REP"/>
    <n v="359"/>
    <n v="3"/>
    <n v="3"/>
    <n v="1"/>
    <n v="2"/>
    <n v="0"/>
    <n v="0"/>
    <x v="0"/>
    <x v="0"/>
    <x v="0"/>
    <x v="1"/>
    <x v="18"/>
    <x v="1"/>
    <n v="0.3186510667584308"/>
    <s v="m"/>
    <n v="1"/>
    <n v="2"/>
    <n v="0"/>
    <x v="0"/>
  </r>
  <r>
    <n v="61"/>
    <x v="60"/>
    <x v="0"/>
    <s v="Seat B, Town of Ball"/>
    <s v="Suzanne Duncan-Furby"/>
    <n v="2014"/>
    <s v="Rapides"/>
    <s v="DEM"/>
    <n v="822"/>
    <n v="3"/>
    <n v="3"/>
    <n v="1"/>
    <n v="2"/>
    <n v="0"/>
    <n v="0"/>
    <x v="0"/>
    <x v="0"/>
    <x v="0"/>
    <x v="1"/>
    <x v="18"/>
    <x v="1"/>
    <n v="0.3186510667584308"/>
    <s v="f"/>
    <n v="1"/>
    <n v="2"/>
    <n v="0"/>
    <x v="0"/>
  </r>
  <r>
    <n v="62"/>
    <x v="61"/>
    <x v="0"/>
    <s v="Seat C, Town of Ball"/>
    <s v="Gene Decker"/>
    <n v="2014"/>
    <s v="Rapides"/>
    <s v="REP"/>
    <n v="685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2"/>
    <x v="61"/>
    <x v="0"/>
    <s v="Seat C, Town of Ball"/>
    <s v="Kimberly Lambright"/>
    <n v="2014"/>
    <s v="Rapides"/>
    <s v="NOPTY"/>
    <n v="423"/>
    <n v="3"/>
    <n v="3"/>
    <n v="1"/>
    <n v="1"/>
    <n v="1"/>
    <n v="0"/>
    <x v="0"/>
    <x v="0"/>
    <x v="0"/>
    <x v="1"/>
    <x v="18"/>
    <x v="1"/>
    <n v="0.18106427090532135"/>
    <s v="f"/>
    <n v="1"/>
    <n v="2"/>
    <n v="0"/>
    <x v="0"/>
  </r>
  <r>
    <n v="62"/>
    <x v="61"/>
    <x v="0"/>
    <s v="Seat C, Town of Ball"/>
    <s v="Willie Bishop"/>
    <n v="2014"/>
    <s v="Rapides"/>
    <s v="DEM"/>
    <n v="339"/>
    <n v="3"/>
    <n v="3"/>
    <n v="1"/>
    <n v="1"/>
    <n v="1"/>
    <n v="0"/>
    <x v="0"/>
    <x v="0"/>
    <x v="0"/>
    <x v="1"/>
    <x v="18"/>
    <x v="1"/>
    <n v="0.18106427090532135"/>
    <s v="m"/>
    <n v="1"/>
    <n v="2"/>
    <n v="0"/>
    <x v="0"/>
  </r>
  <r>
    <n v="63"/>
    <x v="62"/>
    <x v="0"/>
    <s v="Seat D, Town of Ball"/>
    <s v="Fay Giddings"/>
    <n v="2014"/>
    <s v="Rapides"/>
    <s v="DEM"/>
    <n v="260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Kimberley Krischke"/>
    <n v="2014"/>
    <s v="Rapides"/>
    <s v="REP"/>
    <n v="618"/>
    <n v="3"/>
    <n v="3"/>
    <n v="2"/>
    <n v="1"/>
    <n v="0"/>
    <n v="0"/>
    <x v="0"/>
    <x v="0"/>
    <x v="0"/>
    <x v="1"/>
    <x v="18"/>
    <x v="1"/>
    <n v="2.9593943565037806E-2"/>
    <s v="f"/>
    <n v="2"/>
    <n v="1"/>
    <n v="0"/>
    <x v="0"/>
  </r>
  <r>
    <n v="63"/>
    <x v="62"/>
    <x v="0"/>
    <s v="Seat D, Town of Ball"/>
    <s v="Terry B. Rutherford"/>
    <n v="2014"/>
    <s v="Rapides"/>
    <s v="DEM"/>
    <n v="575"/>
    <n v="3"/>
    <n v="3"/>
    <n v="2"/>
    <n v="1"/>
    <n v="0"/>
    <n v="0"/>
    <x v="0"/>
    <x v="0"/>
    <x v="0"/>
    <x v="1"/>
    <x v="18"/>
    <x v="1"/>
    <n v="2.9593943565037806E-2"/>
    <s v="m"/>
    <n v="2"/>
    <n v="1"/>
    <n v="0"/>
    <x v="0"/>
  </r>
  <r>
    <n v="64"/>
    <x v="63"/>
    <x v="0"/>
    <s v="Seat E, Town of Ball"/>
    <s v="&quot;Genny&quot; Poteet"/>
    <n v="2014"/>
    <s v="Rapides"/>
    <s v="DEM"/>
    <n v="704"/>
    <n v="2"/>
    <n v="2"/>
    <n v="2"/>
    <n v="0"/>
    <n v="0"/>
    <n v="0"/>
    <x v="0"/>
    <x v="0"/>
    <x v="0"/>
    <x v="0"/>
    <x v="18"/>
    <x v="1"/>
    <n v="7.1073205401561701E-4"/>
    <s v="f"/>
    <n v="1"/>
    <n v="1"/>
    <n v="0"/>
    <x v="0"/>
  </r>
  <r>
    <n v="64"/>
    <x v="63"/>
    <x v="0"/>
    <s v="Seat E, Town of Ball"/>
    <s v="John Cearley, Sr."/>
    <n v="2014"/>
    <s v="Rapides"/>
    <s v="DEM"/>
    <n v="703"/>
    <n v="2"/>
    <n v="2"/>
    <n v="2"/>
    <n v="0"/>
    <n v="0"/>
    <n v="0"/>
    <x v="0"/>
    <x v="0"/>
    <x v="0"/>
    <x v="0"/>
    <x v="18"/>
    <x v="1"/>
    <n v="7.1073205401561701E-4"/>
    <s v="m"/>
    <n v="1"/>
    <n v="1"/>
    <n v="0"/>
    <x v="0"/>
  </r>
  <r>
    <n v="65"/>
    <x v="64"/>
    <x v="0"/>
    <s v="Town of Erath"/>
    <s v="Michael &quot;Mike&quot; Richard"/>
    <n v="2016"/>
    <s v="Vermilion"/>
    <s v="DEM"/>
    <n v="455"/>
    <n v="2"/>
    <n v="2"/>
    <n v="1"/>
    <n v="1"/>
    <n v="0"/>
    <n v="0"/>
    <x v="0"/>
    <x v="0"/>
    <x v="0"/>
    <x v="0"/>
    <x v="9"/>
    <x v="1"/>
    <n v="3.8054968287526414E-2"/>
    <s v="m"/>
    <n v="0"/>
    <n v="1"/>
    <n v="1"/>
    <x v="0"/>
  </r>
  <r>
    <n v="65"/>
    <x v="64"/>
    <x v="0"/>
    <s v="Town of Erath"/>
    <s v="Taylor Mencacci"/>
    <n v="2016"/>
    <s v="Vermilion"/>
    <s v="REP"/>
    <n v="491"/>
    <n v="2"/>
    <n v="2"/>
    <n v="1"/>
    <n v="1"/>
    <n v="0"/>
    <n v="0"/>
    <x v="0"/>
    <x v="0"/>
    <x v="0"/>
    <x v="0"/>
    <x v="9"/>
    <x v="1"/>
    <n v="3.8054968287526414E-2"/>
    <s v="?"/>
    <n v="0"/>
    <n v="1"/>
    <n v="1"/>
    <x v="0"/>
  </r>
  <r>
    <n v="66"/>
    <x v="65"/>
    <x v="0"/>
    <s v="Town of Port Barre"/>
    <s v="Nelson Barron"/>
    <n v="2016"/>
    <s v="St. Landry"/>
    <s v="DEM"/>
    <n v="421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6"/>
    <x v="65"/>
    <x v="0"/>
    <s v="Town of Port Barre"/>
    <s v="Sammy Wayne Hardy II"/>
    <n v="2016"/>
    <s v="St. Landry"/>
    <s v="REP"/>
    <n v="368"/>
    <n v="2"/>
    <n v="2"/>
    <n v="1"/>
    <n v="1"/>
    <n v="0"/>
    <n v="0"/>
    <x v="0"/>
    <x v="0"/>
    <x v="0"/>
    <x v="0"/>
    <x v="8"/>
    <x v="1"/>
    <n v="6.7173637515842877E-2"/>
    <s v="m"/>
    <n v="0"/>
    <n v="2"/>
    <n v="0"/>
    <x v="1"/>
  </r>
  <r>
    <n v="67"/>
    <x v="66"/>
    <x v="0"/>
    <s v="Village of Clarence"/>
    <s v="Carolyn Sawyer"/>
    <n v="2016"/>
    <s v="Natchitoches"/>
    <s v="DEM"/>
    <n v="95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7"/>
    <x v="66"/>
    <x v="0"/>
    <s v="Village of Clarence"/>
    <s v="Irma Lee Anthony"/>
    <n v="2016"/>
    <s v="Natchitoches"/>
    <s v="DEM"/>
    <n v="117"/>
    <n v="2"/>
    <n v="2"/>
    <n v="2"/>
    <n v="0"/>
    <n v="0"/>
    <n v="0"/>
    <x v="0"/>
    <x v="0"/>
    <x v="0"/>
    <x v="0"/>
    <x v="19"/>
    <x v="0"/>
    <n v="0.10377358490566041"/>
    <s v="f"/>
    <n v="2"/>
    <n v="0"/>
    <n v="0"/>
    <x v="2"/>
  </r>
  <r>
    <n v="68"/>
    <x v="67"/>
    <x v="0"/>
    <s v="Village of Dodson"/>
    <s v="Candace Coonce"/>
    <n v="2016"/>
    <s v="Winn"/>
    <s v="REP"/>
    <n v="65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8"/>
    <x v="67"/>
    <x v="0"/>
    <s v="Village of Dodson"/>
    <s v="Danny Browning"/>
    <n v="2016"/>
    <s v="Winn"/>
    <s v="DEM"/>
    <n v="60"/>
    <n v="3"/>
    <n v="3"/>
    <n v="2"/>
    <n v="1"/>
    <n v="0"/>
    <n v="0"/>
    <x v="0"/>
    <x v="0"/>
    <x v="0"/>
    <x v="1"/>
    <x v="20"/>
    <x v="0"/>
    <n v="2.7624309392265234E-2"/>
    <s v="m"/>
    <n v="2"/>
    <n v="1"/>
    <n v="0"/>
    <x v="0"/>
  </r>
  <r>
    <n v="68"/>
    <x v="67"/>
    <x v="0"/>
    <s v="Village of Dodson"/>
    <s v="Sandra L. Holden"/>
    <n v="2016"/>
    <s v="Winn"/>
    <s v="DEM"/>
    <n v="56"/>
    <n v="3"/>
    <n v="3"/>
    <n v="2"/>
    <n v="1"/>
    <n v="0"/>
    <n v="0"/>
    <x v="0"/>
    <x v="0"/>
    <x v="0"/>
    <x v="1"/>
    <x v="20"/>
    <x v="0"/>
    <n v="2.7624309392265234E-2"/>
    <s v="f"/>
    <n v="2"/>
    <n v="1"/>
    <n v="0"/>
    <x v="0"/>
  </r>
  <r>
    <n v="69"/>
    <x v="68"/>
    <x v="0"/>
    <s v="Village of Dry Prong"/>
    <s v="&quot;Lisa&quot; Holton"/>
    <n v="2016"/>
    <s v="Grant"/>
    <s v="NOPTY"/>
    <n v="66"/>
    <n v="2"/>
    <n v="2"/>
    <n v="0"/>
    <n v="1"/>
    <n v="1"/>
    <n v="0"/>
    <x v="0"/>
    <x v="0"/>
    <x v="0"/>
    <x v="0"/>
    <x v="21"/>
    <x v="0"/>
    <n v="0.34975369458128075"/>
    <s v="f"/>
    <n v="1"/>
    <n v="1"/>
    <n v="0"/>
    <x v="0"/>
  </r>
  <r>
    <n v="69"/>
    <x v="68"/>
    <x v="0"/>
    <s v="Village of Dry Prong"/>
    <s v="Billy R. Chandler, Sr."/>
    <n v="2016"/>
    <s v="Grant"/>
    <s v="REP"/>
    <n v="137"/>
    <n v="2"/>
    <n v="2"/>
    <n v="0"/>
    <n v="1"/>
    <n v="1"/>
    <n v="0"/>
    <x v="0"/>
    <x v="0"/>
    <x v="0"/>
    <x v="0"/>
    <x v="21"/>
    <x v="0"/>
    <n v="0.34975369458128075"/>
    <s v="m"/>
    <n v="1"/>
    <n v="1"/>
    <n v="0"/>
    <x v="0"/>
  </r>
  <r>
    <n v="70"/>
    <x v="69"/>
    <x v="0"/>
    <s v="Ward  1, City of Rayne"/>
    <s v="&quot;Jim&quot; Salter"/>
    <n v="2014"/>
    <s v="Acadia"/>
    <s v="OTHER"/>
    <n v="22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0"/>
    <x v="69"/>
    <x v="0"/>
    <s v="Ward  1, City of Rayne"/>
    <s v="Anna &quot;Ann&quot; Domingue-Washington"/>
    <n v="2014"/>
    <s v="Acadia"/>
    <s v="DEM"/>
    <n v="351"/>
    <n v="4"/>
    <n v="4"/>
    <n v="2"/>
    <n v="1"/>
    <n v="0"/>
    <n v="1"/>
    <x v="0"/>
    <x v="0"/>
    <x v="0"/>
    <x v="2"/>
    <x v="22"/>
    <x v="1"/>
    <n v="9.9255583126550695E-3"/>
    <s v="f"/>
    <n v="1"/>
    <n v="2"/>
    <n v="1"/>
    <x v="0"/>
  </r>
  <r>
    <n v="70"/>
    <x v="69"/>
    <x v="0"/>
    <s v="Ward  1, City of Rayne"/>
    <s v="Curtrese Minix"/>
    <n v="2014"/>
    <s v="Acadia"/>
    <s v="DEM"/>
    <n v="343"/>
    <n v="4"/>
    <n v="4"/>
    <n v="2"/>
    <n v="1"/>
    <n v="0"/>
    <n v="1"/>
    <x v="0"/>
    <x v="0"/>
    <x v="0"/>
    <x v="2"/>
    <x v="22"/>
    <x v="1"/>
    <n v="9.9255583126550695E-3"/>
    <s v="?"/>
    <n v="1"/>
    <n v="2"/>
    <n v="1"/>
    <x v="0"/>
  </r>
  <r>
    <n v="70"/>
    <x v="69"/>
    <x v="0"/>
    <s v="Ward  1, City of Rayne"/>
    <s v="Romel Charles"/>
    <n v="2014"/>
    <s v="Acadia"/>
    <s v="REP"/>
    <n v="90"/>
    <n v="4"/>
    <n v="4"/>
    <n v="2"/>
    <n v="1"/>
    <n v="0"/>
    <n v="1"/>
    <x v="0"/>
    <x v="0"/>
    <x v="0"/>
    <x v="2"/>
    <x v="22"/>
    <x v="1"/>
    <n v="9.9255583126550695E-3"/>
    <s v="m"/>
    <n v="1"/>
    <n v="2"/>
    <n v="1"/>
    <x v="0"/>
  </r>
  <r>
    <n v="71"/>
    <x v="70"/>
    <x v="0"/>
    <s v="Ward  1, Town of Church Point"/>
    <s v="Adrian &quot;A D&quot; Duplechain"/>
    <n v="2014"/>
    <s v="Acadia"/>
    <s v="DEM"/>
    <n v="119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1"/>
    <x v="70"/>
    <x v="0"/>
    <s v="Ward  1, Town of Church Point"/>
    <s v="Debra Guidry Thomas"/>
    <n v="2014"/>
    <s v="Acadia"/>
    <s v="DEM"/>
    <n v="84"/>
    <n v="3"/>
    <n v="3"/>
    <n v="3"/>
    <n v="0"/>
    <n v="0"/>
    <n v="0"/>
    <x v="0"/>
    <x v="0"/>
    <x v="0"/>
    <x v="1"/>
    <x v="22"/>
    <x v="1"/>
    <n v="0.29074889867841408"/>
    <s v="f"/>
    <n v="1"/>
    <n v="2"/>
    <n v="0"/>
    <x v="0"/>
  </r>
  <r>
    <n v="71"/>
    <x v="70"/>
    <x v="0"/>
    <s v="Ward  1, Town of Church Point"/>
    <s v="Gene Malbrough"/>
    <n v="2014"/>
    <s v="Acadia"/>
    <s v="DEM"/>
    <n v="251"/>
    <n v="3"/>
    <n v="3"/>
    <n v="3"/>
    <n v="0"/>
    <n v="0"/>
    <n v="0"/>
    <x v="0"/>
    <x v="0"/>
    <x v="0"/>
    <x v="1"/>
    <x v="22"/>
    <x v="1"/>
    <n v="0.29074889867841408"/>
    <s v="m"/>
    <n v="1"/>
    <n v="2"/>
    <n v="0"/>
    <x v="0"/>
  </r>
  <r>
    <n v="72"/>
    <x v="71"/>
    <x v="0"/>
    <s v="Ward  1, Town of Vivian"/>
    <s v="&quot;Mandi&quot; Gildon Burton"/>
    <n v="2014"/>
    <s v="Caddo"/>
    <s v="NOPTY"/>
    <n v="103"/>
    <n v="2"/>
    <n v="2"/>
    <n v="0"/>
    <n v="0"/>
    <n v="2"/>
    <n v="0"/>
    <x v="0"/>
    <x v="0"/>
    <x v="0"/>
    <x v="0"/>
    <x v="3"/>
    <x v="1"/>
    <n v="0.13812154696132595"/>
    <s v="f"/>
    <n v="1"/>
    <n v="1"/>
    <n v="0"/>
    <x v="0"/>
  </r>
  <r>
    <n v="72"/>
    <x v="71"/>
    <x v="0"/>
    <s v="Ward  1, Town of Vivian"/>
    <s v="Glenn Miles"/>
    <n v="2014"/>
    <s v="Caddo"/>
    <s v="NOPTY"/>
    <n v="78"/>
    <n v="2"/>
    <n v="2"/>
    <n v="0"/>
    <n v="0"/>
    <n v="2"/>
    <n v="0"/>
    <x v="0"/>
    <x v="0"/>
    <x v="0"/>
    <x v="0"/>
    <x v="3"/>
    <x v="1"/>
    <n v="0.13812154696132595"/>
    <s v="m"/>
    <n v="1"/>
    <n v="1"/>
    <n v="0"/>
    <x v="0"/>
  </r>
  <r>
    <n v="73"/>
    <x v="72"/>
    <x v="0"/>
    <s v="Ward  2, City of Rayne"/>
    <s v="Aleke V. Kanonu, Jr."/>
    <n v="2014"/>
    <s v="Acadia"/>
    <s v="NOPTY"/>
    <n v="197"/>
    <n v="3"/>
    <n v="3"/>
    <n v="1"/>
    <n v="0"/>
    <n v="1"/>
    <n v="1"/>
    <x v="0"/>
    <x v="0"/>
    <x v="0"/>
    <x v="1"/>
    <x v="22"/>
    <x v="1"/>
    <n v="2.5401069518716624E-2"/>
    <s v="?"/>
    <n v="0"/>
    <n v="2"/>
    <n v="1"/>
    <x v="0"/>
  </r>
  <r>
    <n v="73"/>
    <x v="72"/>
    <x v="0"/>
    <s v="Ward  2, City of Rayne"/>
    <s v="Kenneth Guidry"/>
    <n v="2014"/>
    <s v="Acadia"/>
    <s v="OTHER"/>
    <n v="285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3"/>
    <x v="72"/>
    <x v="0"/>
    <s v="Ward  2, City of Rayne"/>
    <s v="Larry J. Menard"/>
    <n v="2014"/>
    <s v="Acadia"/>
    <s v="DEM"/>
    <n v="266"/>
    <n v="3"/>
    <n v="3"/>
    <n v="1"/>
    <n v="0"/>
    <n v="1"/>
    <n v="1"/>
    <x v="0"/>
    <x v="0"/>
    <x v="0"/>
    <x v="1"/>
    <x v="22"/>
    <x v="1"/>
    <n v="2.5401069518716624E-2"/>
    <s v="m"/>
    <n v="0"/>
    <n v="2"/>
    <n v="1"/>
    <x v="0"/>
  </r>
  <r>
    <n v="74"/>
    <x v="73"/>
    <x v="0"/>
    <s v="Ward  2, Town of Vivian"/>
    <s v="Denise Powell Alexander"/>
    <n v="2014"/>
    <s v="Caddo"/>
    <s v="NOPTY"/>
    <n v="159"/>
    <n v="2"/>
    <n v="2"/>
    <n v="0"/>
    <n v="1"/>
    <n v="1"/>
    <n v="0"/>
    <x v="0"/>
    <x v="0"/>
    <x v="0"/>
    <x v="0"/>
    <x v="3"/>
    <x v="1"/>
    <n v="0.1910112359550562"/>
    <s v="f"/>
    <n v="1"/>
    <n v="1"/>
    <n v="0"/>
    <x v="0"/>
  </r>
  <r>
    <n v="74"/>
    <x v="73"/>
    <x v="0"/>
    <s v="Ward  2, Town of Vivian"/>
    <s v="Robert L. Furlong"/>
    <n v="2014"/>
    <s v="Caddo"/>
    <s v="REP"/>
    <n v="108"/>
    <n v="2"/>
    <n v="2"/>
    <n v="0"/>
    <n v="1"/>
    <n v="1"/>
    <n v="0"/>
    <x v="0"/>
    <x v="0"/>
    <x v="0"/>
    <x v="0"/>
    <x v="3"/>
    <x v="1"/>
    <n v="0.1910112359550562"/>
    <s v="m"/>
    <n v="1"/>
    <n v="1"/>
    <n v="0"/>
    <x v="0"/>
  </r>
  <r>
    <n v="75"/>
    <x v="74"/>
    <x v="0"/>
    <s v="Ward  3, City of Rayne"/>
    <s v="Calise Michael Doucet"/>
    <n v="2014"/>
    <s v="Acadia"/>
    <s v="DEM"/>
    <n v="446"/>
    <n v="2"/>
    <n v="2"/>
    <n v="2"/>
    <n v="0"/>
    <n v="0"/>
    <n v="0"/>
    <x v="0"/>
    <x v="0"/>
    <x v="0"/>
    <x v="0"/>
    <x v="22"/>
    <x v="1"/>
    <n v="4.3274853801169577E-2"/>
    <s v="f"/>
    <n v="1"/>
    <n v="1"/>
    <n v="0"/>
    <x v="0"/>
  </r>
  <r>
    <n v="75"/>
    <x v="74"/>
    <x v="0"/>
    <s v="Ward  3, City of Rayne"/>
    <s v="Daniel &quot;Big D&quot; Venable"/>
    <n v="2014"/>
    <s v="Acadia"/>
    <s v="DEM"/>
    <n v="409"/>
    <n v="2"/>
    <n v="2"/>
    <n v="2"/>
    <n v="0"/>
    <n v="0"/>
    <n v="0"/>
    <x v="0"/>
    <x v="0"/>
    <x v="0"/>
    <x v="0"/>
    <x v="22"/>
    <x v="1"/>
    <n v="4.3274853801169577E-2"/>
    <s v="m"/>
    <n v="1"/>
    <n v="1"/>
    <n v="0"/>
    <x v="0"/>
  </r>
  <r>
    <n v="76"/>
    <x v="75"/>
    <x v="0"/>
    <s v="Ward  3, Division B, City of Crowley"/>
    <s v="Ezora J. Proctor"/>
    <n v="2014"/>
    <s v="Acadia"/>
    <s v="DEM"/>
    <n v="747"/>
    <n v="2"/>
    <n v="2"/>
    <n v="2"/>
    <n v="0"/>
    <n v="0"/>
    <n v="0"/>
    <x v="0"/>
    <x v="0"/>
    <x v="0"/>
    <x v="0"/>
    <x v="22"/>
    <x v="1"/>
    <n v="0.53230769230769237"/>
    <s v="f"/>
    <n v="1"/>
    <n v="1"/>
    <n v="0"/>
    <x v="0"/>
  </r>
  <r>
    <n v="76"/>
    <x v="75"/>
    <x v="0"/>
    <s v="Ward  3, Division B, City of Crowley"/>
    <s v="Walter Andrus"/>
    <n v="2014"/>
    <s v="Acadia"/>
    <s v="DEM"/>
    <n v="228"/>
    <n v="2"/>
    <n v="2"/>
    <n v="2"/>
    <n v="0"/>
    <n v="0"/>
    <n v="0"/>
    <x v="0"/>
    <x v="0"/>
    <x v="0"/>
    <x v="0"/>
    <x v="22"/>
    <x v="1"/>
    <n v="0.53230769230769237"/>
    <s v="m"/>
    <n v="1"/>
    <n v="1"/>
    <n v="0"/>
    <x v="0"/>
  </r>
  <r>
    <n v="77"/>
    <x v="76"/>
    <x v="0"/>
    <s v="Ward  3, Town of Church Point"/>
    <s v="Diane Fonte"/>
    <n v="2014"/>
    <s v="Acadia"/>
    <s v="REP"/>
    <n v="108"/>
    <n v="2"/>
    <n v="2"/>
    <n v="0"/>
    <n v="2"/>
    <n v="0"/>
    <n v="0"/>
    <x v="0"/>
    <x v="0"/>
    <x v="0"/>
    <x v="0"/>
    <x v="22"/>
    <x v="1"/>
    <n v="0.33538461538461539"/>
    <s v="f"/>
    <n v="1"/>
    <n v="1"/>
    <n v="0"/>
    <x v="0"/>
  </r>
  <r>
    <n v="77"/>
    <x v="76"/>
    <x v="0"/>
    <s v="Ward  3, Town of Church Point"/>
    <s v="Gary J. Duplechin"/>
    <n v="2014"/>
    <s v="Acadia"/>
    <s v="REP"/>
    <n v="217"/>
    <n v="2"/>
    <n v="2"/>
    <n v="0"/>
    <n v="2"/>
    <n v="0"/>
    <n v="0"/>
    <x v="0"/>
    <x v="0"/>
    <x v="0"/>
    <x v="0"/>
    <x v="22"/>
    <x v="1"/>
    <n v="0.33538461538461539"/>
    <s v="m"/>
    <n v="1"/>
    <n v="1"/>
    <n v="0"/>
    <x v="0"/>
  </r>
  <r>
    <n v="78"/>
    <x v="77"/>
    <x v="0"/>
    <s v="Ward  3, Town of Vivian"/>
    <s v="Gary Teer"/>
    <n v="2014"/>
    <s v="Caddo"/>
    <s v="DEM"/>
    <n v="20"/>
    <n v="3"/>
    <n v="3"/>
    <n v="2"/>
    <n v="1"/>
    <n v="0"/>
    <n v="0"/>
    <x v="0"/>
    <x v="0"/>
    <x v="0"/>
    <x v="1"/>
    <x v="3"/>
    <x v="1"/>
    <n v="0.56643356643356646"/>
    <s v="m"/>
    <n v="2"/>
    <n v="1"/>
    <n v="0"/>
    <x v="0"/>
  </r>
  <r>
    <n v="78"/>
    <x v="77"/>
    <x v="0"/>
    <s v="Ward  3, Town of Vivian"/>
    <s v="Judy Wilson"/>
    <n v="2014"/>
    <s v="Caddo"/>
    <s v="REP"/>
    <n v="214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8"/>
    <x v="77"/>
    <x v="0"/>
    <s v="Ward  3, Town of Vivian"/>
    <s v="Monique Brown"/>
    <n v="2014"/>
    <s v="Caddo"/>
    <s v="DEM"/>
    <n v="52"/>
    <n v="3"/>
    <n v="3"/>
    <n v="2"/>
    <n v="1"/>
    <n v="0"/>
    <n v="0"/>
    <x v="0"/>
    <x v="0"/>
    <x v="0"/>
    <x v="1"/>
    <x v="3"/>
    <x v="1"/>
    <n v="0.56643356643356646"/>
    <s v="f"/>
    <n v="2"/>
    <n v="1"/>
    <n v="0"/>
    <x v="0"/>
  </r>
  <r>
    <n v="79"/>
    <x v="78"/>
    <x v="0"/>
    <s v="Ward  4, City of Rayne"/>
    <s v="Elaine &quot;Mama Wolf&quot; Sias"/>
    <n v="2014"/>
    <s v="Acadia"/>
    <s v="DEM"/>
    <n v="190"/>
    <n v="3"/>
    <n v="3"/>
    <n v="3"/>
    <n v="0"/>
    <n v="0"/>
    <n v="0"/>
    <x v="0"/>
    <x v="0"/>
    <x v="0"/>
    <x v="1"/>
    <x v="22"/>
    <x v="1"/>
    <n v="0.1278195488721805"/>
    <s v="f"/>
    <n v="1"/>
    <n v="2"/>
    <n v="0"/>
    <x v="0"/>
  </r>
  <r>
    <n v="79"/>
    <x v="78"/>
    <x v="0"/>
    <s v="Ward  4, City of Rayne"/>
    <s v="Gerald Foreman"/>
    <n v="2014"/>
    <s v="Acadia"/>
    <s v="DEM"/>
    <n v="311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79"/>
    <x v="78"/>
    <x v="0"/>
    <s v="Ward  4, City of Rayne"/>
    <s v="James &quot;Jimmy&quot; Fontenot"/>
    <n v="2014"/>
    <s v="Acadia"/>
    <s v="DEM"/>
    <n v="430"/>
    <n v="3"/>
    <n v="3"/>
    <n v="3"/>
    <n v="0"/>
    <n v="0"/>
    <n v="0"/>
    <x v="0"/>
    <x v="0"/>
    <x v="0"/>
    <x v="1"/>
    <x v="22"/>
    <x v="1"/>
    <n v="0.1278195488721805"/>
    <s v="m"/>
    <n v="1"/>
    <n v="2"/>
    <n v="0"/>
    <x v="0"/>
  </r>
  <r>
    <n v="80"/>
    <x v="79"/>
    <x v="0"/>
    <s v="Ward  4, Division B, City of Crowley"/>
    <s v="&quot;Mike&quot; Ritchie"/>
    <n v="2014"/>
    <s v="Acadia"/>
    <s v="DEM"/>
    <n v="87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&quot;Tim&quot; Monceaux"/>
    <n v="2014"/>
    <s v="Acadia"/>
    <s v="DEM"/>
    <n v="516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0"/>
    <x v="79"/>
    <x v="0"/>
    <s v="Ward  4, Division B, City of Crowley"/>
    <s v="John &quot;Larry&quot; DuBose"/>
    <n v="2014"/>
    <s v="Acadia"/>
    <s v="REP"/>
    <n v="293"/>
    <n v="3"/>
    <n v="3"/>
    <n v="2"/>
    <n v="1"/>
    <n v="0"/>
    <n v="0"/>
    <x v="0"/>
    <x v="0"/>
    <x v="0"/>
    <x v="1"/>
    <x v="22"/>
    <x v="1"/>
    <n v="0.24888392857142855"/>
    <s v="m"/>
    <n v="0"/>
    <n v="3"/>
    <n v="0"/>
    <x v="1"/>
  </r>
  <r>
    <n v="81"/>
    <x v="80"/>
    <x v="0"/>
    <s v="Ward  4, Town of Church Point"/>
    <s v="&quot;Cathy Barousse&quot; Perkins"/>
    <n v="2014"/>
    <s v="Acadia"/>
    <s v="DEM"/>
    <n v="61"/>
    <n v="3"/>
    <n v="3"/>
    <n v="2"/>
    <n v="1"/>
    <n v="0"/>
    <n v="0"/>
    <x v="0"/>
    <x v="0"/>
    <x v="0"/>
    <x v="1"/>
    <x v="22"/>
    <x v="1"/>
    <n v="0.18206521739130432"/>
    <s v="f"/>
    <n v="1"/>
    <n v="2"/>
    <n v="0"/>
    <x v="0"/>
  </r>
  <r>
    <n v="81"/>
    <x v="80"/>
    <x v="0"/>
    <s v="Ward  4, Town of Church Point"/>
    <s v="&quot;Chris&quot; LeBas"/>
    <n v="2014"/>
    <s v="Acadia"/>
    <s v="REP"/>
    <n v="120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1"/>
    <x v="80"/>
    <x v="0"/>
    <s v="Ward  4, Town of Church Point"/>
    <s v="Robert Dale Wimberley"/>
    <n v="2014"/>
    <s v="Acadia"/>
    <s v="DEM"/>
    <n v="187"/>
    <n v="3"/>
    <n v="3"/>
    <n v="2"/>
    <n v="1"/>
    <n v="0"/>
    <n v="0"/>
    <x v="0"/>
    <x v="0"/>
    <x v="0"/>
    <x v="1"/>
    <x v="22"/>
    <x v="1"/>
    <n v="0.18206521739130432"/>
    <s v="m"/>
    <n v="1"/>
    <n v="2"/>
    <n v="0"/>
    <x v="0"/>
  </r>
  <r>
    <n v="82"/>
    <x v="81"/>
    <x v="0"/>
    <s v="Ward  4, Town of Vivian"/>
    <s v="Amanda Florence"/>
    <n v="2014"/>
    <s v="Caddo"/>
    <s v="NOPTY"/>
    <n v="36"/>
    <n v="3"/>
    <n v="3"/>
    <n v="2"/>
    <n v="0"/>
    <n v="1"/>
    <n v="0"/>
    <x v="0"/>
    <x v="0"/>
    <x v="0"/>
    <x v="1"/>
    <x v="3"/>
    <x v="1"/>
    <n v="0.2077294685990338"/>
    <s v="f"/>
    <n v="1"/>
    <n v="2"/>
    <n v="0"/>
    <x v="0"/>
  </r>
  <r>
    <n v="82"/>
    <x v="81"/>
    <x v="0"/>
    <s v="Ward  4, Town of Vivian"/>
    <s v="David Cole"/>
    <n v="2014"/>
    <s v="Caddo"/>
    <s v="DEM"/>
    <n v="64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2"/>
    <x v="81"/>
    <x v="0"/>
    <s v="Ward  4, Town of Vivian"/>
    <s v="Raymond Earl Williams"/>
    <n v="2014"/>
    <s v="Caddo"/>
    <s v="DEM"/>
    <n v="107"/>
    <n v="3"/>
    <n v="3"/>
    <n v="2"/>
    <n v="0"/>
    <n v="1"/>
    <n v="0"/>
    <x v="0"/>
    <x v="0"/>
    <x v="0"/>
    <x v="1"/>
    <x v="3"/>
    <x v="1"/>
    <n v="0.2077294685990338"/>
    <s v="m"/>
    <n v="1"/>
    <n v="2"/>
    <n v="0"/>
    <x v="0"/>
  </r>
  <r>
    <n v="83"/>
    <x v="82"/>
    <x v="0"/>
    <s v="Ward  5, Town of Church Point"/>
    <s v="Donald LeJeune"/>
    <n v="2014"/>
    <s v="Acadia"/>
    <s v="DEM"/>
    <n v="92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3"/>
    <x v="82"/>
    <x v="0"/>
    <s v="Ward  5, Town of Church Point"/>
    <s v="Errol &quot;Slu&quot; Comeaux"/>
    <n v="2014"/>
    <s v="Acadia"/>
    <s v="DEM"/>
    <n v="171"/>
    <n v="2"/>
    <n v="2"/>
    <n v="2"/>
    <n v="0"/>
    <n v="0"/>
    <n v="0"/>
    <x v="0"/>
    <x v="0"/>
    <x v="0"/>
    <x v="0"/>
    <x v="22"/>
    <x v="1"/>
    <n v="0.30038022813688214"/>
    <s v="m"/>
    <n v="0"/>
    <n v="2"/>
    <n v="0"/>
    <x v="1"/>
  </r>
  <r>
    <n v="84"/>
    <x v="83"/>
    <x v="0"/>
    <s v="Ward 1, City of Eunice"/>
    <s v="Jason Bertrand"/>
    <n v="2014"/>
    <s v="St. Landry"/>
    <s v="DEM"/>
    <n v="300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Jeremy Ortego"/>
    <n v="2014"/>
    <s v="St. Landry"/>
    <s v="REP"/>
    <n v="186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4"/>
    <x v="83"/>
    <x v="0"/>
    <s v="Ward 1, City of Eunice"/>
    <s v="Marshall A. Thibodeaux"/>
    <n v="2014"/>
    <s v="St. Landry"/>
    <s v="DEM"/>
    <n v="291"/>
    <n v="3"/>
    <n v="3"/>
    <n v="2"/>
    <n v="1"/>
    <n v="0"/>
    <n v="0"/>
    <x v="0"/>
    <x v="0"/>
    <x v="0"/>
    <x v="1"/>
    <x v="8"/>
    <x v="1"/>
    <n v="1.1583011583011615E-2"/>
    <s v="m"/>
    <n v="0"/>
    <n v="3"/>
    <n v="0"/>
    <x v="1"/>
  </r>
  <r>
    <n v="85"/>
    <x v="84"/>
    <x v="0"/>
    <s v="Ward 1, City of Ruston"/>
    <s v="&quot;Fred&quot; Blake"/>
    <n v="2014"/>
    <s v="Lincoln"/>
    <s v="DEM"/>
    <n v="342"/>
    <n v="3"/>
    <n v="3"/>
    <n v="3"/>
    <n v="0"/>
    <n v="0"/>
    <n v="0"/>
    <x v="0"/>
    <x v="0"/>
    <x v="0"/>
    <x v="1"/>
    <x v="23"/>
    <x v="1"/>
    <n v="5.555555555555558E-2"/>
    <s v="m"/>
    <n v="2"/>
    <n v="1"/>
    <n v="0"/>
    <x v="0"/>
  </r>
  <r>
    <n v="85"/>
    <x v="84"/>
    <x v="0"/>
    <s v="Ward 1, City of Ruston"/>
    <s v="Carolyn B. Elmore-Cage"/>
    <n v="2014"/>
    <s v="Lincoln"/>
    <s v="DEM"/>
    <n v="297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5"/>
    <x v="84"/>
    <x v="0"/>
    <s v="Ward 1, City of Ruston"/>
    <s v="Glenda Howard"/>
    <n v="2014"/>
    <s v="Lincoln"/>
    <s v="DEM"/>
    <n v="171"/>
    <n v="3"/>
    <n v="3"/>
    <n v="3"/>
    <n v="0"/>
    <n v="0"/>
    <n v="0"/>
    <x v="0"/>
    <x v="0"/>
    <x v="0"/>
    <x v="1"/>
    <x v="23"/>
    <x v="1"/>
    <n v="5.555555555555558E-2"/>
    <s v="f"/>
    <n v="2"/>
    <n v="1"/>
    <n v="0"/>
    <x v="0"/>
  </r>
  <r>
    <n v="86"/>
    <x v="85"/>
    <x v="0"/>
    <s v="Ward 2, City of Ruston"/>
    <s v="Angela Mayfield"/>
    <n v="2014"/>
    <s v="Lincoln"/>
    <s v="DEM"/>
    <n v="469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Rosalind Jones"/>
    <n v="2014"/>
    <s v="Lincoln"/>
    <s v="DEM"/>
    <n v="168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6"/>
    <x v="85"/>
    <x v="0"/>
    <s v="Ward 2, City of Ruston"/>
    <s v="Sharonda Cage Hatter"/>
    <n v="2014"/>
    <s v="Lincoln"/>
    <s v="DEM"/>
    <n v="432"/>
    <n v="3"/>
    <n v="3"/>
    <n v="3"/>
    <n v="0"/>
    <n v="0"/>
    <n v="0"/>
    <x v="0"/>
    <x v="0"/>
    <x v="0"/>
    <x v="1"/>
    <x v="23"/>
    <x v="1"/>
    <n v="3.4611786716557513E-2"/>
    <s v="f"/>
    <n v="3"/>
    <n v="0"/>
    <n v="0"/>
    <x v="2"/>
  </r>
  <r>
    <n v="87"/>
    <x v="86"/>
    <x v="0"/>
    <s v="Ward 3, City of Eunice"/>
    <s v="James &quot;Jr.&quot; Bergeron"/>
    <n v="2014"/>
    <s v="Multi-Parish Race"/>
    <s v="REP"/>
    <n v="418"/>
    <n v="2"/>
    <n v="2"/>
    <n v="1"/>
    <n v="1"/>
    <n v="0"/>
    <n v="0"/>
    <x v="0"/>
    <x v="0"/>
    <x v="0"/>
    <x v="0"/>
    <x v="24"/>
    <x v="0"/>
    <n v="0.12734864300626308"/>
    <s v="m"/>
    <n v="1"/>
    <n v="1"/>
    <n v="0"/>
    <x v="0"/>
  </r>
  <r>
    <n v="87"/>
    <x v="86"/>
    <x v="0"/>
    <s v="Ward 3, City of Eunice"/>
    <s v="Marion &quot;Nootsie&quot; Sattler"/>
    <n v="2014"/>
    <s v="Multi-Parish Race"/>
    <s v="DEM"/>
    <n v="540"/>
    <n v="2"/>
    <n v="2"/>
    <n v="1"/>
    <n v="1"/>
    <n v="0"/>
    <n v="0"/>
    <x v="0"/>
    <x v="0"/>
    <x v="0"/>
    <x v="0"/>
    <x v="24"/>
    <x v="0"/>
    <n v="0.12734864300626308"/>
    <s v="f"/>
    <n v="1"/>
    <n v="1"/>
    <n v="0"/>
    <x v="0"/>
  </r>
  <r>
    <n v="88"/>
    <x v="87"/>
    <x v="0"/>
    <s v="Ward 4, City of Ruston"/>
    <s v="&quot;Judi&quot; Null"/>
    <n v="2014"/>
    <s v="Lincoln"/>
    <s v="REP"/>
    <n v="544"/>
    <n v="2"/>
    <n v="2"/>
    <n v="0"/>
    <n v="2"/>
    <n v="0"/>
    <n v="0"/>
    <x v="0"/>
    <x v="0"/>
    <x v="0"/>
    <x v="0"/>
    <x v="23"/>
    <x v="1"/>
    <n v="3.8869257950530089E-2"/>
    <s v="f"/>
    <n v="1"/>
    <n v="1"/>
    <n v="0"/>
    <x v="0"/>
  </r>
  <r>
    <n v="88"/>
    <x v="87"/>
    <x v="0"/>
    <s v="Ward 4, City of Ruston"/>
    <s v="Jim Pearce"/>
    <n v="2014"/>
    <s v="Lincoln"/>
    <s v="REP"/>
    <n v="588"/>
    <n v="2"/>
    <n v="2"/>
    <n v="0"/>
    <n v="2"/>
    <n v="0"/>
    <n v="0"/>
    <x v="0"/>
    <x v="0"/>
    <x v="0"/>
    <x v="0"/>
    <x v="23"/>
    <x v="1"/>
    <n v="3.8869257950530089E-2"/>
    <s v="m"/>
    <n v="1"/>
    <n v="1"/>
    <n v="0"/>
    <x v="0"/>
  </r>
  <r>
    <n v="89"/>
    <x v="88"/>
    <x v="0"/>
    <s v="Ward 5, City of Ruston"/>
    <s v="Bruce Siegmund"/>
    <n v="2014"/>
    <s v="Lincoln"/>
    <s v="OTHER"/>
    <n v="329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89"/>
    <x v="88"/>
    <x v="0"/>
    <s v="Ward 5, City of Ruston"/>
    <s v="Marie S. Riggs"/>
    <n v="2014"/>
    <s v="Lincoln"/>
    <s v="DEM"/>
    <n v="264"/>
    <n v="3"/>
    <n v="3"/>
    <n v="2"/>
    <n v="0"/>
    <n v="0"/>
    <n v="1"/>
    <x v="0"/>
    <x v="0"/>
    <x v="0"/>
    <x v="1"/>
    <x v="23"/>
    <x v="1"/>
    <n v="8.6551264980026632E-2"/>
    <s v="f"/>
    <n v="1"/>
    <n v="2"/>
    <n v="0"/>
    <x v="0"/>
  </r>
  <r>
    <n v="89"/>
    <x v="88"/>
    <x v="0"/>
    <s v="Ward 5, City of Ruston"/>
    <s v="Maurice White"/>
    <n v="2014"/>
    <s v="Lincoln"/>
    <s v="DEM"/>
    <n v="158"/>
    <n v="3"/>
    <n v="3"/>
    <n v="2"/>
    <n v="0"/>
    <n v="0"/>
    <n v="1"/>
    <x v="0"/>
    <x v="0"/>
    <x v="0"/>
    <x v="1"/>
    <x v="23"/>
    <x v="1"/>
    <n v="8.6551264980026632E-2"/>
    <s v="m"/>
    <n v="1"/>
    <n v="2"/>
    <n v="0"/>
    <x v="0"/>
  </r>
  <r>
    <n v="90"/>
    <x v="89"/>
    <x v="1"/>
    <s v="City of Eunice"/>
    <s v="Chawana V. Fontenot"/>
    <n v="2014"/>
    <s v="Multi-Parish Race"/>
    <s v="REP"/>
    <n v="1265"/>
    <n v="2"/>
    <n v="2"/>
    <n v="1"/>
    <n v="1"/>
    <n v="0"/>
    <n v="0"/>
    <x v="0"/>
    <x v="0"/>
    <x v="0"/>
    <x v="0"/>
    <x v="24"/>
    <x v="0"/>
    <n v="0.2293633871459031"/>
    <s v="f"/>
    <n v="1"/>
    <n v="1"/>
    <n v="0"/>
    <x v="0"/>
  </r>
  <r>
    <n v="90"/>
    <x v="89"/>
    <x v="1"/>
    <s v="City of Eunice"/>
    <s v="I. Jackson &quot;Jack&quot; Burson, Jr."/>
    <n v="2014"/>
    <s v="Multi-Parish Race"/>
    <s v="DEM"/>
    <n v="2018"/>
    <n v="2"/>
    <n v="2"/>
    <n v="1"/>
    <n v="1"/>
    <n v="0"/>
    <n v="0"/>
    <x v="0"/>
    <x v="0"/>
    <x v="0"/>
    <x v="0"/>
    <x v="24"/>
    <x v="0"/>
    <n v="0.2293633871459031"/>
    <s v="m"/>
    <n v="1"/>
    <n v="1"/>
    <n v="0"/>
    <x v="0"/>
  </r>
  <r>
    <n v="91"/>
    <x v="90"/>
    <x v="1"/>
    <s v="City of Opelousas"/>
    <s v="Joe Charles"/>
    <n v="2014"/>
    <s v="St. Landry"/>
    <s v="DEM"/>
    <n v="181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&quot;Kerstan&quot; Major"/>
    <n v="2014"/>
    <s v="St. Landry"/>
    <s v="DEM"/>
    <n v="1355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John A. Lamke"/>
    <n v="2014"/>
    <s v="St. Landry"/>
    <s v="REP"/>
    <n v="803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Marvin Tyrone Richard"/>
    <n v="2014"/>
    <s v="St. Landry"/>
    <s v="DEM"/>
    <n v="1369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1"/>
    <x v="90"/>
    <x v="1"/>
    <s v="City of Opelousas"/>
    <s v="Reginald Q. Thompson"/>
    <n v="2014"/>
    <s v="St. Landry"/>
    <s v="OTHER"/>
    <n v="410"/>
    <n v="5"/>
    <n v="5"/>
    <n v="3"/>
    <n v="1"/>
    <n v="0"/>
    <n v="1"/>
    <x v="0"/>
    <x v="0"/>
    <x v="0"/>
    <x v="3"/>
    <x v="8"/>
    <x v="1"/>
    <n v="7.8179291174426707E-2"/>
    <s v="m"/>
    <n v="0"/>
    <n v="5"/>
    <n v="0"/>
    <x v="1"/>
  </r>
  <r>
    <n v="92"/>
    <x v="91"/>
    <x v="1"/>
    <s v="City of Rayne"/>
    <s v="Brian Seth Mouton"/>
    <n v="2014"/>
    <s v="Acadia"/>
    <s v="DEM"/>
    <n v="1327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Lendell &quot;Pete&quot; Babineaux"/>
    <n v="2014"/>
    <s v="Acadia"/>
    <s v="DEM"/>
    <n v="1739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2"/>
    <x v="91"/>
    <x v="1"/>
    <s v="City of Rayne"/>
    <s v="Maurice Menard"/>
    <n v="2014"/>
    <s v="Acadia"/>
    <s v="DEM"/>
    <n v="281"/>
    <n v="3"/>
    <n v="3"/>
    <n v="3"/>
    <n v="0"/>
    <n v="0"/>
    <n v="0"/>
    <x v="0"/>
    <x v="0"/>
    <x v="0"/>
    <x v="1"/>
    <x v="22"/>
    <x v="1"/>
    <n v="0.12309530923214812"/>
    <s v="m"/>
    <n v="0"/>
    <n v="3"/>
    <n v="0"/>
    <x v="1"/>
  </r>
  <r>
    <n v="93"/>
    <x v="92"/>
    <x v="1"/>
    <s v="Seat One, Town of Lutcher"/>
    <s v="Darlene Francois Riley"/>
    <n v="2014"/>
    <s v="St. James"/>
    <s v="DEM"/>
    <n v="102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3"/>
    <x v="92"/>
    <x v="1"/>
    <s v="Seat One, Town of Lutcher"/>
    <s v="Theresa &quot;Tee&quot; Williams"/>
    <n v="2014"/>
    <s v="St. James"/>
    <s v="DEM"/>
    <n v="573"/>
    <n v="2"/>
    <n v="2"/>
    <n v="2"/>
    <n v="0"/>
    <n v="0"/>
    <n v="0"/>
    <x v="0"/>
    <x v="0"/>
    <x v="0"/>
    <x v="0"/>
    <x v="10"/>
    <x v="0"/>
    <n v="0.28195488721804507"/>
    <s v="f"/>
    <n v="2"/>
    <n v="0"/>
    <n v="0"/>
    <x v="2"/>
  </r>
  <r>
    <n v="94"/>
    <x v="93"/>
    <x v="1"/>
    <s v="Town of Jonesboro"/>
    <s v="Janet Martin"/>
    <n v="2014"/>
    <s v="Jackson"/>
    <s v="NOPTY"/>
    <n v="264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Johnny Runyon"/>
    <n v="2014"/>
    <s v="Jackson"/>
    <s v="REP"/>
    <n v="311"/>
    <n v="4"/>
    <n v="4"/>
    <n v="1"/>
    <n v="1"/>
    <n v="2"/>
    <n v="0"/>
    <x v="0"/>
    <x v="0"/>
    <x v="0"/>
    <x v="2"/>
    <x v="16"/>
    <x v="0"/>
    <n v="0.28158844765342961"/>
    <s v="m"/>
    <n v="3"/>
    <n v="1"/>
    <n v="0"/>
    <x v="0"/>
  </r>
  <r>
    <n v="94"/>
    <x v="93"/>
    <x v="1"/>
    <s v="Town of Jonesboro"/>
    <s v="Nia Evans"/>
    <n v="2014"/>
    <s v="Jackson"/>
    <s v="DEM"/>
    <n v="701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4"/>
    <x v="93"/>
    <x v="1"/>
    <s v="Town of Jonesboro"/>
    <s v="Teresa Moore"/>
    <n v="2014"/>
    <s v="Jackson"/>
    <s v="NOPTY"/>
    <n v="109"/>
    <n v="4"/>
    <n v="4"/>
    <n v="1"/>
    <n v="1"/>
    <n v="2"/>
    <n v="0"/>
    <x v="0"/>
    <x v="0"/>
    <x v="0"/>
    <x v="2"/>
    <x v="16"/>
    <x v="0"/>
    <n v="0.28158844765342961"/>
    <s v="f"/>
    <n v="3"/>
    <n v="1"/>
    <n v="0"/>
    <x v="0"/>
  </r>
  <r>
    <n v="95"/>
    <x v="94"/>
    <x v="1"/>
    <s v="Town of Oberlin"/>
    <s v="Troy J. Meaux"/>
    <n v="2014"/>
    <s v="Allen"/>
    <s v="NOPTY"/>
    <n v="251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5"/>
    <x v="94"/>
    <x v="1"/>
    <s v="Town of Oberlin"/>
    <s v="Wayne Smith"/>
    <n v="2014"/>
    <s v="Allen"/>
    <s v="NOPTY"/>
    <n v="494"/>
    <n v="2"/>
    <n v="2"/>
    <n v="0"/>
    <n v="0"/>
    <n v="2"/>
    <n v="0"/>
    <x v="0"/>
    <x v="0"/>
    <x v="0"/>
    <x v="0"/>
    <x v="0"/>
    <x v="0"/>
    <n v="0.32617449664429526"/>
    <s v="m"/>
    <n v="0"/>
    <n v="2"/>
    <n v="0"/>
    <x v="1"/>
  </r>
  <r>
    <n v="96"/>
    <x v="95"/>
    <x v="1"/>
    <s v="Town of Sunset"/>
    <s v="Bernice Richard Smith"/>
    <n v="2014"/>
    <s v="St. Landry"/>
    <s v="DEM"/>
    <n v="667"/>
    <n v="2"/>
    <n v="2"/>
    <n v="2"/>
    <n v="0"/>
    <n v="0"/>
    <n v="0"/>
    <x v="0"/>
    <x v="0"/>
    <x v="0"/>
    <x v="0"/>
    <x v="8"/>
    <x v="1"/>
    <n v="0.13822525597269619"/>
    <s v="f"/>
    <n v="1"/>
    <n v="1"/>
    <n v="0"/>
    <x v="0"/>
  </r>
  <r>
    <n v="96"/>
    <x v="95"/>
    <x v="1"/>
    <s v="Town of Sunset"/>
    <s v="Cecil LaVergne"/>
    <n v="2014"/>
    <s v="St. Landry"/>
    <s v="DEM"/>
    <n v="505"/>
    <n v="2"/>
    <n v="2"/>
    <n v="2"/>
    <n v="0"/>
    <n v="0"/>
    <n v="0"/>
    <x v="0"/>
    <x v="0"/>
    <x v="0"/>
    <x v="0"/>
    <x v="8"/>
    <x v="1"/>
    <n v="0.13822525597269619"/>
    <s v="m"/>
    <n v="1"/>
    <n v="1"/>
    <n v="0"/>
    <x v="0"/>
  </r>
  <r>
    <n v="97"/>
    <x v="96"/>
    <x v="1"/>
    <s v="Town of Vivian"/>
    <s v="Angela Brock Channell"/>
    <n v="2014"/>
    <s v="Caddo"/>
    <s v="DEM"/>
    <n v="583"/>
    <n v="2"/>
    <n v="2"/>
    <n v="2"/>
    <n v="0"/>
    <n v="0"/>
    <n v="0"/>
    <x v="0"/>
    <x v="0"/>
    <x v="0"/>
    <x v="0"/>
    <x v="3"/>
    <x v="1"/>
    <n v="0.29555555555555557"/>
    <s v="f"/>
    <n v="1"/>
    <n v="1"/>
    <n v="0"/>
    <x v="0"/>
  </r>
  <r>
    <n v="97"/>
    <x v="96"/>
    <x v="1"/>
    <s v="Town of Vivian"/>
    <s v="Belton E. Moore"/>
    <n v="2014"/>
    <s v="Caddo"/>
    <s v="DEM"/>
    <n v="317"/>
    <n v="2"/>
    <n v="2"/>
    <n v="2"/>
    <n v="0"/>
    <n v="0"/>
    <n v="0"/>
    <x v="0"/>
    <x v="0"/>
    <x v="0"/>
    <x v="0"/>
    <x v="3"/>
    <x v="1"/>
    <n v="0.29555555555555557"/>
    <s v="m"/>
    <n v="1"/>
    <n v="1"/>
    <n v="0"/>
    <x v="0"/>
  </r>
  <r>
    <n v="98"/>
    <x v="97"/>
    <x v="2"/>
    <s v="District 1, Town of Plain Dealing (2 to be elected)"/>
    <s v="&quot;Kim&quot; Holt Allums"/>
    <n v="2014"/>
    <s v="Bossier"/>
    <s v="REP"/>
    <n v="15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Charlotte Giles Hamiter"/>
    <n v="2014"/>
    <s v="Bossier"/>
    <s v="DEM"/>
    <n v="117"/>
    <n v="4"/>
    <n v="4"/>
    <n v="2"/>
    <n v="1"/>
    <n v="1"/>
    <n v="0"/>
    <x v="0"/>
    <x v="0"/>
    <x v="0"/>
    <x v="0"/>
    <x v="1"/>
    <x v="1"/>
    <n v="7.0723684210526327E-2"/>
    <s v="f"/>
    <n v="2"/>
    <n v="1"/>
    <n v="1"/>
    <x v="0"/>
  </r>
  <r>
    <n v="98"/>
    <x v="97"/>
    <x v="2"/>
    <s v="District 1, Town of Plain Dealing (2 to be elected)"/>
    <s v="Robert D. Hamiter"/>
    <n v="2014"/>
    <s v="Bossier"/>
    <s v="DEM"/>
    <n v="134"/>
    <n v="4"/>
    <n v="4"/>
    <n v="2"/>
    <n v="1"/>
    <n v="1"/>
    <n v="0"/>
    <x v="0"/>
    <x v="0"/>
    <x v="0"/>
    <x v="0"/>
    <x v="1"/>
    <x v="1"/>
    <n v="7.0723684210526327E-2"/>
    <s v="m"/>
    <n v="2"/>
    <n v="1"/>
    <n v="1"/>
    <x v="0"/>
  </r>
  <r>
    <n v="98"/>
    <x v="97"/>
    <x v="2"/>
    <s v="District 1, Town of Plain Dealing (2 to be elected)"/>
    <s v="Shanthia &quot;Shanita&quot; Gay"/>
    <n v="2014"/>
    <s v="Bossier"/>
    <s v="NOPTY"/>
    <n v="200"/>
    <n v="4"/>
    <n v="4"/>
    <n v="2"/>
    <n v="1"/>
    <n v="1"/>
    <n v="0"/>
    <x v="0"/>
    <x v="0"/>
    <x v="0"/>
    <x v="0"/>
    <x v="1"/>
    <x v="1"/>
    <n v="7.0723684210526327E-2"/>
    <s v="?"/>
    <n v="2"/>
    <n v="1"/>
    <n v="1"/>
    <x v="0"/>
  </r>
  <r>
    <n v="99"/>
    <x v="98"/>
    <x v="2"/>
    <s v="District 2, Town of Basile (3 to be elected)"/>
    <s v="Bron Dubroc"/>
    <n v="2014"/>
    <s v="Multi-Parish Race"/>
    <s v="REP"/>
    <n v="187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Carmen Ardoin Langley"/>
    <n v="2014"/>
    <s v="Multi-Parish Race"/>
    <s v="NOPTY"/>
    <n v="168"/>
    <n v="5"/>
    <n v="5"/>
    <n v="2"/>
    <n v="2"/>
    <n v="1"/>
    <n v="0"/>
    <x v="0"/>
    <x v="0"/>
    <x v="0"/>
    <x v="4"/>
    <x v="6"/>
    <x v="0"/>
    <n v="4.4740024183796856E-2"/>
    <s v="f"/>
    <n v="1"/>
    <n v="4"/>
    <n v="0"/>
    <x v="0"/>
  </r>
  <r>
    <n v="99"/>
    <x v="98"/>
    <x v="2"/>
    <s v="District 2, Town of Basile (3 to be elected)"/>
    <s v="Hunter D. Ortego"/>
    <n v="2014"/>
    <s v="Multi-Parish Race"/>
    <s v="REP"/>
    <n v="224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John &quot;J. J.&quot; Jenkins"/>
    <n v="2014"/>
    <s v="Multi-Parish Race"/>
    <s v="DEM"/>
    <n v="12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99"/>
    <x v="98"/>
    <x v="2"/>
    <s v="District 2, Town of Basile (3 to be elected)"/>
    <s v="Rodney J. Bellon"/>
    <n v="2014"/>
    <s v="Multi-Parish Race"/>
    <s v="DEM"/>
    <n v="119"/>
    <n v="5"/>
    <n v="5"/>
    <n v="2"/>
    <n v="2"/>
    <n v="1"/>
    <n v="0"/>
    <x v="0"/>
    <x v="0"/>
    <x v="0"/>
    <x v="4"/>
    <x v="6"/>
    <x v="0"/>
    <n v="4.4740024183796856E-2"/>
    <s v="m"/>
    <n v="1"/>
    <n v="4"/>
    <n v="0"/>
    <x v="0"/>
  </r>
  <r>
    <n v="100"/>
    <x v="99"/>
    <x v="2"/>
    <s v="Election Section 2, Town of St. Francisville (4 to be elected)"/>
    <s v="Abby Temple Cochran"/>
    <n v="2016"/>
    <s v="West Feliciana"/>
    <s v="NOPTY"/>
    <n v="412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Damon Dawson"/>
    <n v="2016"/>
    <s v="West Feliciana"/>
    <s v="NOPTY"/>
    <n v="140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ames C. &quot;Jim&quot; Davis"/>
    <n v="2016"/>
    <s v="West Feliciana"/>
    <s v="DEM"/>
    <n v="19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Joseph &quot;Bryan&quot; Kelley"/>
    <n v="2016"/>
    <s v="West Feliciana"/>
    <s v="REP"/>
    <n v="285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Karen St. Cyr"/>
    <n v="2016"/>
    <s v="West Feliciana"/>
    <s v="DEM"/>
    <n v="123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Lea Reid Williams"/>
    <n v="2016"/>
    <s v="West Feliciana"/>
    <s v="NOPTY"/>
    <n v="131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0"/>
    <x v="99"/>
    <x v="2"/>
    <s v="Election Section 2, Town of St. Francisville (4 to be elected)"/>
    <s v="Owen Kemp"/>
    <n v="2016"/>
    <s v="West Feliciana"/>
    <s v="REP"/>
    <n v="218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Rucker Leake"/>
    <n v="2016"/>
    <s v="West Feliciana"/>
    <s v="REP"/>
    <n v="302"/>
    <n v="9"/>
    <n v="9"/>
    <n v="2"/>
    <n v="3"/>
    <n v="3"/>
    <n v="1"/>
    <x v="0"/>
    <x v="0"/>
    <x v="0"/>
    <x v="5"/>
    <x v="25"/>
    <x v="0"/>
    <n v="5.3294573643410836E-2"/>
    <s v="m"/>
    <n v="4"/>
    <n v="5"/>
    <n v="0"/>
    <x v="0"/>
  </r>
  <r>
    <n v="100"/>
    <x v="99"/>
    <x v="2"/>
    <s v="Election Section 2, Town of St. Francisville (4 to be elected)"/>
    <s v="Susanne &quot;Susie&quot; Tully"/>
    <n v="2016"/>
    <s v="West Feliciana"/>
    <s v="OTHER"/>
    <n v="255"/>
    <n v="9"/>
    <n v="9"/>
    <n v="2"/>
    <n v="3"/>
    <n v="3"/>
    <n v="1"/>
    <x v="0"/>
    <x v="0"/>
    <x v="0"/>
    <x v="5"/>
    <x v="25"/>
    <x v="0"/>
    <n v="5.3294573643410836E-2"/>
    <s v="f"/>
    <n v="4"/>
    <n v="5"/>
    <n v="0"/>
    <x v="0"/>
  </r>
  <r>
    <n v="101"/>
    <x v="100"/>
    <x v="2"/>
    <s v="Town of Abita Springs (5 to be elected)"/>
    <s v="Daniel J. Curtis"/>
    <n v="2014"/>
    <s v="St. Tammany"/>
    <s v="REP"/>
    <n v="51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Gina Kilpatrick Harper"/>
    <n v="2014"/>
    <s v="St. Tammany"/>
    <s v="REP"/>
    <n v="699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Leslie Blitch Welliver"/>
    <n v="2014"/>
    <s v="St. Tammany"/>
    <s v="REP"/>
    <n v="580"/>
    <n v="6"/>
    <n v="6"/>
    <n v="0"/>
    <n v="6"/>
    <n v="0"/>
    <n v="0"/>
    <x v="0"/>
    <x v="0"/>
    <x v="0"/>
    <x v="6"/>
    <x v="26"/>
    <x v="1"/>
    <n v="2.5176803394625191E-2"/>
    <s v="f"/>
    <n v="2"/>
    <n v="3"/>
    <n v="1"/>
    <x v="0"/>
  </r>
  <r>
    <n v="101"/>
    <x v="100"/>
    <x v="2"/>
    <s v="Town of Abita Springs (5 to be elected)"/>
    <s v="Patrick J. Berrigan, Jr."/>
    <n v="2014"/>
    <s v="St. Tammany"/>
    <s v="REP"/>
    <n v="609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Ryan Murphy"/>
    <n v="2014"/>
    <s v="St. Tammany"/>
    <s v="REP"/>
    <n v="610"/>
    <n v="6"/>
    <n v="6"/>
    <n v="0"/>
    <n v="6"/>
    <n v="0"/>
    <n v="0"/>
    <x v="0"/>
    <x v="0"/>
    <x v="0"/>
    <x v="6"/>
    <x v="26"/>
    <x v="1"/>
    <n v="2.5176803394625191E-2"/>
    <s v="m"/>
    <n v="2"/>
    <n v="3"/>
    <n v="1"/>
    <x v="0"/>
  </r>
  <r>
    <n v="101"/>
    <x v="100"/>
    <x v="2"/>
    <s v="Town of Abita Springs (5 to be elected)"/>
    <s v="W. E. &quot;Pat&quot; Patterson III"/>
    <n v="2014"/>
    <s v="St. Tammany"/>
    <s v="REP"/>
    <n v="518"/>
    <n v="6"/>
    <n v="6"/>
    <n v="0"/>
    <n v="6"/>
    <n v="0"/>
    <n v="0"/>
    <x v="0"/>
    <x v="0"/>
    <x v="0"/>
    <x v="6"/>
    <x v="26"/>
    <x v="1"/>
    <n v="2.5176803394625191E-2"/>
    <s v="?"/>
    <n v="2"/>
    <n v="3"/>
    <n v="1"/>
    <x v="0"/>
  </r>
  <r>
    <n v="102"/>
    <x v="101"/>
    <x v="2"/>
    <s v="Town of Arnaudville (5 to be elected)"/>
    <s v="Albert Joseph Guilliot"/>
    <n v="2014"/>
    <s v="Multi-Parish Race"/>
    <s v="DEM"/>
    <n v="226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Annette K. Guidry"/>
    <n v="2014"/>
    <s v="Multi-Parish Race"/>
    <s v="DEM"/>
    <n v="25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Blake Couvillion"/>
    <n v="2014"/>
    <s v="Multi-Parish Race"/>
    <s v="OTHER"/>
    <n v="221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Jamie U. Huval"/>
    <n v="2014"/>
    <s v="Multi-Parish Race"/>
    <s v="REP"/>
    <n v="247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Judith D. Romero"/>
    <n v="2014"/>
    <s v="Multi-Parish Race"/>
    <s v="DEM"/>
    <n v="186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Louis E. Stelly, Jr."/>
    <n v="2014"/>
    <s v="Multi-Parish Race"/>
    <s v="DEM"/>
    <n v="273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2"/>
    <x v="101"/>
    <x v="2"/>
    <s v="Town of Arnaudville (5 to be elected)"/>
    <s v="Suzanne H. Stelly"/>
    <n v="2014"/>
    <s v="Multi-Parish Race"/>
    <s v="DEM"/>
    <n v="353"/>
    <n v="8"/>
    <n v="8"/>
    <n v="5"/>
    <n v="2"/>
    <n v="0"/>
    <n v="1"/>
    <x v="0"/>
    <x v="0"/>
    <x v="0"/>
    <x v="7"/>
    <x v="27"/>
    <x v="0"/>
    <n v="1.8786127167630062E-2"/>
    <s v="f"/>
    <n v="4"/>
    <n v="4"/>
    <n v="0"/>
    <x v="0"/>
  </r>
  <r>
    <n v="102"/>
    <x v="101"/>
    <x v="2"/>
    <s v="Town of Arnaudville (5 to be elected)"/>
    <s v="Todd Meche"/>
    <n v="2014"/>
    <s v="Multi-Parish Race"/>
    <s v="REP"/>
    <n v="314"/>
    <n v="8"/>
    <n v="8"/>
    <n v="5"/>
    <n v="2"/>
    <n v="0"/>
    <n v="1"/>
    <x v="0"/>
    <x v="0"/>
    <x v="0"/>
    <x v="7"/>
    <x v="27"/>
    <x v="0"/>
    <n v="1.8786127167630062E-2"/>
    <s v="m"/>
    <n v="4"/>
    <n v="4"/>
    <n v="0"/>
    <x v="0"/>
  </r>
  <r>
    <n v="103"/>
    <x v="102"/>
    <x v="2"/>
    <s v="Town of Baldwin (5 to be elected)"/>
    <s v="Clarence A. Vappie"/>
    <n v="2014"/>
    <s v="St. Mary"/>
    <s v="DEM"/>
    <n v="62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Donald R. Grimm"/>
    <n v="2014"/>
    <s v="St. Mary"/>
    <s v="DEM"/>
    <n v="512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F. &quot;Thor&quot; Frederick"/>
    <n v="2014"/>
    <s v="St. Mary"/>
    <s v="DEM"/>
    <n v="615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. Gene St. Germain"/>
    <n v="2014"/>
    <s v="St. Mary"/>
    <s v="DEM"/>
    <n v="666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Herbert &quot;H.B.&quot; Bell"/>
    <n v="2014"/>
    <s v="St. Mary"/>
    <s v="DEM"/>
    <n v="553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3"/>
    <x v="102"/>
    <x v="2"/>
    <s v="Town of Baldwin (5 to be elected)"/>
    <s v="Margaret &quot;Faye&quot; Coleman"/>
    <n v="2014"/>
    <s v="St. Mary"/>
    <s v="DEM"/>
    <n v="677"/>
    <n v="7"/>
    <n v="7"/>
    <n v="6"/>
    <n v="0"/>
    <n v="1"/>
    <n v="0"/>
    <x v="0"/>
    <x v="0"/>
    <x v="0"/>
    <x v="8"/>
    <x v="28"/>
    <x v="1"/>
    <n v="2.7989821882951904E-3"/>
    <s v="f"/>
    <n v="1"/>
    <n v="6"/>
    <n v="0"/>
    <x v="0"/>
  </r>
  <r>
    <n v="103"/>
    <x v="102"/>
    <x v="2"/>
    <s v="Town of Baldwin (5 to be elected)"/>
    <s v="Robert Robicheaux, Jr."/>
    <n v="2014"/>
    <s v="St. Mary"/>
    <s v="NOPTY"/>
    <n v="284"/>
    <n v="7"/>
    <n v="7"/>
    <n v="6"/>
    <n v="0"/>
    <n v="1"/>
    <n v="0"/>
    <x v="0"/>
    <x v="0"/>
    <x v="0"/>
    <x v="8"/>
    <x v="28"/>
    <x v="1"/>
    <n v="2.7989821882951904E-3"/>
    <s v="m"/>
    <n v="1"/>
    <n v="6"/>
    <n v="0"/>
    <x v="0"/>
  </r>
  <r>
    <n v="104"/>
    <x v="103"/>
    <x v="2"/>
    <s v="Town of Blanchard (5 to be elected)"/>
    <s v="&quot;Jeff&quot; Guin"/>
    <n v="2014"/>
    <s v="Caddo"/>
    <s v="REP"/>
    <n v="586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&quot;Jimmy&quot; Whittington"/>
    <n v="2014"/>
    <s v="Caddo"/>
    <s v="REP"/>
    <n v="582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Allison A. Jones"/>
    <n v="2014"/>
    <s v="Caddo"/>
    <s v="DEM"/>
    <n v="384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John Fuller"/>
    <n v="2014"/>
    <s v="Caddo"/>
    <s v="REP"/>
    <n v="579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Nathan A. Ashby"/>
    <n v="2014"/>
    <s v="Caddo"/>
    <s v="NOPTY"/>
    <n v="444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4"/>
    <x v="103"/>
    <x v="2"/>
    <s v="Town of Blanchard (5 to be elected)"/>
    <s v="Patsy A. Lee"/>
    <n v="2014"/>
    <s v="Caddo"/>
    <s v="REP"/>
    <n v="541"/>
    <n v="7"/>
    <n v="7"/>
    <n v="1"/>
    <n v="5"/>
    <n v="1"/>
    <n v="0"/>
    <x v="0"/>
    <x v="0"/>
    <x v="0"/>
    <x v="8"/>
    <x v="3"/>
    <x v="1"/>
    <n v="1.0902153175252061E-3"/>
    <s v="f"/>
    <n v="2"/>
    <n v="5"/>
    <n v="0"/>
    <x v="0"/>
  </r>
  <r>
    <n v="104"/>
    <x v="103"/>
    <x v="2"/>
    <s v="Town of Blanchard (5 to be elected)"/>
    <s v="Steve Umling"/>
    <n v="2014"/>
    <s v="Caddo"/>
    <s v="REP"/>
    <n v="553"/>
    <n v="7"/>
    <n v="7"/>
    <n v="1"/>
    <n v="5"/>
    <n v="1"/>
    <n v="0"/>
    <x v="0"/>
    <x v="0"/>
    <x v="0"/>
    <x v="8"/>
    <x v="3"/>
    <x v="1"/>
    <n v="1.0902153175252061E-3"/>
    <s v="m"/>
    <n v="2"/>
    <n v="5"/>
    <n v="0"/>
    <x v="0"/>
  </r>
  <r>
    <n v="105"/>
    <x v="104"/>
    <x v="2"/>
    <s v="Town of Boyce (5 to be elected)"/>
    <s v="Bryan Phillips"/>
    <n v="2014"/>
    <s v="Rapides"/>
    <s v="REP"/>
    <n v="134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Cathy Fisher"/>
    <n v="2014"/>
    <s v="Rapides"/>
    <s v="DEM"/>
    <n v="279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Donald Welch"/>
    <n v="2014"/>
    <s v="Rapides"/>
    <s v="DEM"/>
    <n v="209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Kelvin McCoy"/>
    <n v="2014"/>
    <s v="Rapides"/>
    <s v="DEM"/>
    <n v="241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awson C. Keppinger"/>
    <n v="2014"/>
    <s v="Rapides"/>
    <s v="DEM"/>
    <n v="152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eonard Ray Lacour"/>
    <n v="2014"/>
    <s v="Rapides"/>
    <s v="DEM"/>
    <n v="215"/>
    <n v="9"/>
    <n v="9"/>
    <n v="8"/>
    <n v="1"/>
    <n v="0"/>
    <n v="0"/>
    <x v="0"/>
    <x v="0"/>
    <x v="0"/>
    <x v="9"/>
    <x v="18"/>
    <x v="1"/>
    <n v="1.5353121801433001E-3"/>
    <s v="m"/>
    <n v="4"/>
    <n v="5"/>
    <n v="0"/>
    <x v="0"/>
  </r>
  <r>
    <n v="105"/>
    <x v="104"/>
    <x v="2"/>
    <s v="Town of Boyce (5 to be elected)"/>
    <s v="Lucretia &quot;Bonnie&quot; McCoy"/>
    <n v="2014"/>
    <s v="Rapides"/>
    <s v="DEM"/>
    <n v="280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Peggy Brew"/>
    <n v="2014"/>
    <s v="Rapides"/>
    <s v="DEM"/>
    <n v="283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5"/>
    <x v="104"/>
    <x v="2"/>
    <s v="Town of Boyce (5 to be elected)"/>
    <s v="Vivian Brossett"/>
    <n v="2014"/>
    <s v="Rapides"/>
    <s v="DEM"/>
    <n v="161"/>
    <n v="9"/>
    <n v="9"/>
    <n v="8"/>
    <n v="1"/>
    <n v="0"/>
    <n v="0"/>
    <x v="0"/>
    <x v="0"/>
    <x v="0"/>
    <x v="9"/>
    <x v="18"/>
    <x v="1"/>
    <n v="1.5353121801433001E-3"/>
    <s v="f"/>
    <n v="4"/>
    <n v="5"/>
    <n v="0"/>
    <x v="0"/>
  </r>
  <r>
    <n v="106"/>
    <x v="105"/>
    <x v="2"/>
    <s v="Town of Clarks (5 to be elected)"/>
    <s v="&quot;Krissy&quot; Jolly"/>
    <n v="2014"/>
    <s v="Caldwell"/>
    <s v="NOPTY"/>
    <n v="90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Eric Benson"/>
    <n v="2014"/>
    <s v="Caldwell"/>
    <s v="NOPTY"/>
    <n v="84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Jason Morris"/>
    <n v="2014"/>
    <s v="Caldwell"/>
    <s v="NOPTY"/>
    <n v="97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6"/>
    <x v="105"/>
    <x v="2"/>
    <s v="Town of Clarks (5 to be elected)"/>
    <s v="Margie Fisher"/>
    <n v="2014"/>
    <s v="Caldwell"/>
    <s v="NOPTY"/>
    <n v="124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Patsy Fisher"/>
    <n v="2014"/>
    <s v="Caldwell"/>
    <s v="NOPTY"/>
    <n v="98"/>
    <n v="6"/>
    <n v="6"/>
    <n v="0"/>
    <n v="0"/>
    <n v="6"/>
    <n v="0"/>
    <x v="0"/>
    <x v="0"/>
    <x v="0"/>
    <x v="6"/>
    <x v="29"/>
    <x v="0"/>
    <n v="3.8720538720538711E-2"/>
    <s v="f"/>
    <n v="3"/>
    <n v="3"/>
    <n v="0"/>
    <x v="0"/>
  </r>
  <r>
    <n v="106"/>
    <x v="105"/>
    <x v="2"/>
    <s v="Town of Clarks (5 to be elected)"/>
    <s v="Shawn Guinn"/>
    <n v="2014"/>
    <s v="Caldwell"/>
    <s v="NOPTY"/>
    <n v="101"/>
    <n v="6"/>
    <n v="6"/>
    <n v="0"/>
    <n v="0"/>
    <n v="6"/>
    <n v="0"/>
    <x v="0"/>
    <x v="0"/>
    <x v="0"/>
    <x v="6"/>
    <x v="29"/>
    <x v="0"/>
    <n v="3.8720538720538711E-2"/>
    <s v="m"/>
    <n v="3"/>
    <n v="3"/>
    <n v="0"/>
    <x v="0"/>
  </r>
  <r>
    <n v="107"/>
    <x v="106"/>
    <x v="2"/>
    <s v="Town of Clinton (5 to be elected)"/>
    <s v="&quot;Johnny&quot; Beauchamp"/>
    <n v="2016"/>
    <s v="East Feliciana"/>
    <s v="DEM"/>
    <n v="423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&quot;Reece&quot; Williams"/>
    <n v="2016"/>
    <s v="East Feliciana"/>
    <s v="DEM"/>
    <n v="307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Darren Matthews"/>
    <n v="2016"/>
    <s v="East Feliciana"/>
    <s v="DEM"/>
    <n v="400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George Kilbourne"/>
    <n v="2016"/>
    <s v="East Feliciana"/>
    <s v="DEM"/>
    <n v="381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Janet C. Matthews"/>
    <n v="2016"/>
    <s v="East Feliciana"/>
    <s v="DEM"/>
    <n v="351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Kim Young"/>
    <n v="2016"/>
    <s v="East Feliciana"/>
    <s v="DEM"/>
    <n v="396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Lisa Davis Washington"/>
    <n v="2016"/>
    <s v="East Feliciana"/>
    <s v="DEM"/>
    <n v="330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7"/>
    <x v="106"/>
    <x v="2"/>
    <s v="Town of Clinton (5 to be elected)"/>
    <s v="Mark Kemp"/>
    <n v="2016"/>
    <s v="East Feliciana"/>
    <s v="DEM"/>
    <n v="474"/>
    <n v="9"/>
    <n v="9"/>
    <n v="8"/>
    <n v="1"/>
    <n v="0"/>
    <n v="0"/>
    <x v="0"/>
    <x v="0"/>
    <x v="0"/>
    <x v="9"/>
    <x v="30"/>
    <x v="0"/>
    <n v="1.1731044349070088E-2"/>
    <s v="m"/>
    <n v="4"/>
    <n v="5"/>
    <n v="0"/>
    <x v="0"/>
  </r>
  <r>
    <n v="107"/>
    <x v="106"/>
    <x v="2"/>
    <s v="Town of Clinton (5 to be elected)"/>
    <s v="Mary Bunch Dunaway"/>
    <n v="2016"/>
    <s v="East Feliciana"/>
    <s v="REP"/>
    <n v="433"/>
    <n v="9"/>
    <n v="9"/>
    <n v="8"/>
    <n v="1"/>
    <n v="0"/>
    <n v="0"/>
    <x v="0"/>
    <x v="0"/>
    <x v="0"/>
    <x v="9"/>
    <x v="30"/>
    <x v="0"/>
    <n v="1.1731044349070088E-2"/>
    <s v="f"/>
    <n v="4"/>
    <n v="5"/>
    <n v="0"/>
    <x v="0"/>
  </r>
  <r>
    <n v="108"/>
    <x v="107"/>
    <x v="2"/>
    <s v="Town of Cotton Valley (5 to be elected)"/>
    <s v="&quot;Don&quot; Shirley"/>
    <n v="2016"/>
    <s v="Webster"/>
    <s v="OTHER"/>
    <n v="8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C.C. &quot;Cat&quot; Cox"/>
    <n v="2016"/>
    <s v="Webster"/>
    <s v="DEM"/>
    <n v="201"/>
    <n v="9"/>
    <n v="9"/>
    <n v="5"/>
    <n v="1"/>
    <n v="2"/>
    <n v="1"/>
    <x v="0"/>
    <x v="0"/>
    <x v="0"/>
    <x v="9"/>
    <x v="5"/>
    <x v="0"/>
    <n v="8.620689655172431E-3"/>
    <s v="?"/>
    <n v="4"/>
    <n v="4"/>
    <n v="1"/>
    <x v="0"/>
  </r>
  <r>
    <n v="108"/>
    <x v="107"/>
    <x v="2"/>
    <s v="Town of Cotton Valley (5 to be elected)"/>
    <s v="Charlene Lewis"/>
    <n v="2016"/>
    <s v="Webster"/>
    <s v="REP"/>
    <n v="180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Cheryl Dyer"/>
    <n v="2016"/>
    <s v="Webster"/>
    <s v="NOPTY"/>
    <n v="68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Evelyn Parish"/>
    <n v="2016"/>
    <s v="Webster"/>
    <s v="DEM"/>
    <n v="231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James Davidson, Sr."/>
    <n v="2016"/>
    <s v="Webster"/>
    <s v="NOPTY"/>
    <n v="108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Naomi Houston"/>
    <n v="2016"/>
    <s v="Webster"/>
    <s v="DEM"/>
    <n v="226"/>
    <n v="9"/>
    <n v="9"/>
    <n v="5"/>
    <n v="1"/>
    <n v="2"/>
    <n v="1"/>
    <x v="0"/>
    <x v="0"/>
    <x v="0"/>
    <x v="9"/>
    <x v="5"/>
    <x v="0"/>
    <n v="8.620689655172431E-3"/>
    <s v="f"/>
    <n v="4"/>
    <n v="4"/>
    <n v="1"/>
    <x v="0"/>
  </r>
  <r>
    <n v="108"/>
    <x v="107"/>
    <x v="2"/>
    <s v="Town of Cotton Valley (5 to be elected)"/>
    <s v="Thomas Smith"/>
    <n v="2016"/>
    <s v="Webster"/>
    <s v="DEM"/>
    <n v="165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8"/>
    <x v="107"/>
    <x v="2"/>
    <s v="Town of Cotton Valley (5 to be elected)"/>
    <s v="Toby Sinclair"/>
    <n v="2016"/>
    <s v="Webster"/>
    <s v="DEM"/>
    <n v="244"/>
    <n v="9"/>
    <n v="9"/>
    <n v="5"/>
    <n v="1"/>
    <n v="2"/>
    <n v="1"/>
    <x v="0"/>
    <x v="0"/>
    <x v="0"/>
    <x v="9"/>
    <x v="5"/>
    <x v="0"/>
    <n v="8.620689655172431E-3"/>
    <s v="m"/>
    <n v="4"/>
    <n v="4"/>
    <n v="1"/>
    <x v="0"/>
  </r>
  <r>
    <n v="109"/>
    <x v="108"/>
    <x v="2"/>
    <s v="Town of Cullen (5 to be elected)"/>
    <s v="Barbara Green"/>
    <n v="2016"/>
    <s v="Webster"/>
    <s v="DEM"/>
    <n v="20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Carolyn Sullivan"/>
    <n v="2016"/>
    <s v="Webster"/>
    <s v="OTHER"/>
    <n v="110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Doris L. White"/>
    <n v="2016"/>
    <s v="Webster"/>
    <s v="DEM"/>
    <n v="199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annie Rankin"/>
    <n v="2016"/>
    <s v="Webster"/>
    <s v="DEM"/>
    <n v="232"/>
    <n v="6"/>
    <n v="6"/>
    <n v="5"/>
    <n v="0"/>
    <n v="0"/>
    <n v="1"/>
    <x v="0"/>
    <x v="0"/>
    <x v="0"/>
    <x v="6"/>
    <x v="5"/>
    <x v="0"/>
    <n v="2.9767441860465121E-2"/>
    <s v="f"/>
    <n v="4"/>
    <n v="1"/>
    <n v="1"/>
    <x v="0"/>
  </r>
  <r>
    <n v="109"/>
    <x v="108"/>
    <x v="2"/>
    <s v="Town of Cullen (5 to be elected)"/>
    <s v="Floydean White"/>
    <n v="2016"/>
    <s v="Webster"/>
    <s v="DEM"/>
    <n v="163"/>
    <n v="6"/>
    <n v="6"/>
    <n v="5"/>
    <n v="0"/>
    <n v="0"/>
    <n v="1"/>
    <x v="0"/>
    <x v="0"/>
    <x v="0"/>
    <x v="6"/>
    <x v="5"/>
    <x v="0"/>
    <n v="2.9767441860465121E-2"/>
    <s v="?"/>
    <n v="4"/>
    <n v="1"/>
    <n v="1"/>
    <x v="0"/>
  </r>
  <r>
    <n v="109"/>
    <x v="108"/>
    <x v="2"/>
    <s v="Town of Cullen (5 to be elected)"/>
    <s v="Ray Mills"/>
    <n v="2016"/>
    <s v="Webster"/>
    <s v="DEM"/>
    <n v="171"/>
    <n v="6"/>
    <n v="6"/>
    <n v="5"/>
    <n v="0"/>
    <n v="0"/>
    <n v="1"/>
    <x v="0"/>
    <x v="0"/>
    <x v="0"/>
    <x v="6"/>
    <x v="5"/>
    <x v="0"/>
    <n v="2.9767441860465121E-2"/>
    <s v="m"/>
    <n v="4"/>
    <n v="1"/>
    <n v="1"/>
    <x v="0"/>
  </r>
  <r>
    <n v="110"/>
    <x v="109"/>
    <x v="2"/>
    <s v="Town of Duson (5 to be elected)"/>
    <s v="&quot;Steve&quot; Hanks"/>
    <n v="2014"/>
    <s v="Multi-Parish Race"/>
    <s v="OTHER"/>
    <n v="22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arolyn &quot;Pepe&quot; Richard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Carroll Pepper"/>
    <n v="2014"/>
    <s v="Multi-Parish Race"/>
    <s v="DEM"/>
    <n v="27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Coby Duhon"/>
    <n v="2014"/>
    <s v="Multi-Parish Race"/>
    <s v="DEM"/>
    <n v="196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Daniel &quot;Danny&quot; Forestier"/>
    <n v="2014"/>
    <s v="Multi-Parish Race"/>
    <s v="NOPTY"/>
    <n v="8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Eugene &quot;Gene&quot; Cahanin"/>
    <n v="2014"/>
    <s v="Multi-Parish Race"/>
    <s v="DEM"/>
    <n v="150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Gloria Breaux Sanchez"/>
    <n v="2014"/>
    <s v="Multi-Parish Race"/>
    <s v="REP"/>
    <n v="147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Jimmy Champagne"/>
    <n v="2014"/>
    <s v="Multi-Parish Race"/>
    <s v="DEM"/>
    <n v="193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Laurie Leon"/>
    <n v="2014"/>
    <s v="Multi-Parish Race"/>
    <s v="DEM"/>
    <n v="179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Marquita Robertson Henry"/>
    <n v="2014"/>
    <s v="Multi-Parish Race"/>
    <s v="DEM"/>
    <n v="153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andra Lagneaux"/>
    <n v="2014"/>
    <s v="Multi-Parish Race"/>
    <s v="DEM"/>
    <n v="182"/>
    <n v="13"/>
    <n v="13"/>
    <n v="10"/>
    <n v="1"/>
    <n v="1"/>
    <n v="1"/>
    <x v="0"/>
    <x v="0"/>
    <x v="0"/>
    <x v="10"/>
    <x v="31"/>
    <x v="0"/>
    <n v="1.9973368841544603E-2"/>
    <s v="f"/>
    <n v="5"/>
    <n v="8"/>
    <n v="0"/>
    <x v="0"/>
  </r>
  <r>
    <n v="110"/>
    <x v="109"/>
    <x v="2"/>
    <s v="Town of Duson (5 to be elected)"/>
    <s v="Steven Breaux"/>
    <n v="2014"/>
    <s v="Multi-Parish Race"/>
    <s v="DEM"/>
    <n v="69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0"/>
    <x v="109"/>
    <x v="2"/>
    <s v="Town of Duson (5 to be elected)"/>
    <s v="Wade Robin"/>
    <n v="2014"/>
    <s v="Multi-Parish Race"/>
    <s v="DEM"/>
    <n v="211"/>
    <n v="13"/>
    <n v="13"/>
    <n v="10"/>
    <n v="1"/>
    <n v="1"/>
    <n v="1"/>
    <x v="0"/>
    <x v="0"/>
    <x v="0"/>
    <x v="10"/>
    <x v="31"/>
    <x v="0"/>
    <n v="1.9973368841544603E-2"/>
    <s v="m"/>
    <n v="5"/>
    <n v="8"/>
    <n v="0"/>
    <x v="0"/>
  </r>
  <r>
    <n v="111"/>
    <x v="110"/>
    <x v="2"/>
    <s v="Town of Elizabeth (5 to be elected)"/>
    <s v="Charles Saunders"/>
    <n v="2014"/>
    <s v="Allen"/>
    <s v="DEM"/>
    <n v="6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David &quot;Dave&quot; Smith"/>
    <n v="2014"/>
    <s v="Allen"/>
    <s v="DEM"/>
    <n v="118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Emily Sangid"/>
    <n v="2014"/>
    <s v="Allen"/>
    <s v="DEM"/>
    <n v="105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Jolene Chamberlain"/>
    <n v="2014"/>
    <s v="Allen"/>
    <s v="NOPTY"/>
    <n v="10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Lydia B. Kingan"/>
    <n v="2014"/>
    <s v="Allen"/>
    <s v="DEM"/>
    <n v="110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andy Green"/>
    <n v="2014"/>
    <s v="Allen"/>
    <s v="NOPTY"/>
    <n v="126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Michael &quot;Mickey&quot; Hussong"/>
    <n v="2014"/>
    <s v="Allen"/>
    <s v="REP"/>
    <n v="86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Rodney Gill"/>
    <n v="2014"/>
    <s v="Allen"/>
    <s v="REP"/>
    <n v="124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1"/>
    <x v="110"/>
    <x v="2"/>
    <s v="Town of Elizabeth (5 to be elected)"/>
    <s v="Shirley Smith"/>
    <n v="2014"/>
    <s v="Allen"/>
    <s v="DEM"/>
    <n v="127"/>
    <n v="10"/>
    <n v="10"/>
    <n v="5"/>
    <n v="3"/>
    <n v="2"/>
    <n v="0"/>
    <x v="0"/>
    <x v="0"/>
    <x v="0"/>
    <x v="0"/>
    <x v="0"/>
    <x v="0"/>
    <n v="1.3586956521739121E-2"/>
    <s v="f"/>
    <n v="5"/>
    <n v="5"/>
    <n v="0"/>
    <x v="0"/>
  </r>
  <r>
    <n v="111"/>
    <x v="110"/>
    <x v="2"/>
    <s v="Town of Elizabeth (5 to be elected)"/>
    <s v="Wayne A. Earl"/>
    <n v="2014"/>
    <s v="Allen"/>
    <s v="REP"/>
    <n v="142"/>
    <n v="10"/>
    <n v="10"/>
    <n v="5"/>
    <n v="3"/>
    <n v="2"/>
    <n v="0"/>
    <x v="0"/>
    <x v="0"/>
    <x v="0"/>
    <x v="0"/>
    <x v="0"/>
    <x v="0"/>
    <n v="1.3586956521739121E-2"/>
    <s v="m"/>
    <n v="5"/>
    <n v="5"/>
    <n v="0"/>
    <x v="0"/>
  </r>
  <r>
    <n v="112"/>
    <x v="111"/>
    <x v="2"/>
    <s v="Town of Erath (5 to be elected)"/>
    <s v="&quot;Chris&quot; Hebert"/>
    <n v="2014"/>
    <s v="Vermilion"/>
    <s v="DEM"/>
    <n v="577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immy&quot; Landry"/>
    <n v="2014"/>
    <s v="Vermilion"/>
    <s v="DEM"/>
    <n v="546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&quot;Tony&quot; Richard"/>
    <n v="2014"/>
    <s v="Vermilion"/>
    <s v="OTHER"/>
    <n v="479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Clarence Fusilier"/>
    <n v="2014"/>
    <s v="Vermilion"/>
    <s v="DEM"/>
    <n v="293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Donald Menard"/>
    <n v="2014"/>
    <s v="Vermilion"/>
    <s v="DEM"/>
    <n v="504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Guy Nerren"/>
    <n v="2014"/>
    <s v="Vermilion"/>
    <s v="DEM"/>
    <n v="53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&quot;T-Bob&quot; Domingues"/>
    <n v="2014"/>
    <s v="Vermilion"/>
    <s v="DEM"/>
    <n v="622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2"/>
    <x v="111"/>
    <x v="2"/>
    <s v="Town of Erath (5 to be elected)"/>
    <s v="Robert B. Vincent"/>
    <n v="2014"/>
    <s v="Vermilion"/>
    <s v="DEM"/>
    <n v="611"/>
    <n v="8"/>
    <n v="8"/>
    <n v="7"/>
    <n v="0"/>
    <n v="0"/>
    <n v="1"/>
    <x v="0"/>
    <x v="0"/>
    <x v="0"/>
    <x v="7"/>
    <x v="9"/>
    <x v="1"/>
    <n v="2.6416906820364849E-3"/>
    <s v="m"/>
    <n v="0"/>
    <n v="8"/>
    <n v="0"/>
    <x v="1"/>
  </r>
  <r>
    <n v="113"/>
    <x v="112"/>
    <x v="2"/>
    <s v="Town of Franklinton (5 to be elected)"/>
    <s v="&quot;Patrice&quot; Crain"/>
    <n v="2016"/>
    <s v="Washington"/>
    <s v="DEM"/>
    <n v="664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&quot;TJ&quot; Butler, Jr."/>
    <n v="2016"/>
    <s v="Washington"/>
    <s v="DEM"/>
    <n v="685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&quot;Wayne&quot; Bryant"/>
    <n v="2016"/>
    <s v="Washington"/>
    <s v="OTHER"/>
    <n v="463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Cole Ladner"/>
    <n v="2016"/>
    <s v="Washington"/>
    <s v="NOPTY"/>
    <n v="39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arwin Sharp"/>
    <n v="2016"/>
    <s v="Washington"/>
    <s v="REP"/>
    <n v="55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Douglas E. &quot;Doug&quot; Brown"/>
    <n v="2016"/>
    <s v="Washington"/>
    <s v="OTHER"/>
    <n v="549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Florence R. Manning"/>
    <n v="2016"/>
    <s v="Washington"/>
    <s v="DEM"/>
    <n v="517"/>
    <n v="10"/>
    <n v="10"/>
    <n v="4"/>
    <n v="2"/>
    <n v="1"/>
    <n v="3"/>
    <x v="0"/>
    <x v="0"/>
    <x v="0"/>
    <x v="0"/>
    <x v="32"/>
    <x v="0"/>
    <n v="3.7560364872115809E-3"/>
    <s v="f"/>
    <n v="2"/>
    <n v="8"/>
    <n v="0"/>
    <x v="0"/>
  </r>
  <r>
    <n v="113"/>
    <x v="112"/>
    <x v="2"/>
    <s v="Town of Franklinton (5 to be elected)"/>
    <s v="Frankie L. Crosby, Sr."/>
    <n v="2016"/>
    <s v="Washington"/>
    <s v="OTHER"/>
    <n v="522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Heath Spears"/>
    <n v="2016"/>
    <s v="Washington"/>
    <s v="REP"/>
    <n v="616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3"/>
    <x v="112"/>
    <x v="2"/>
    <s v="Town of Franklinton (5 to be elected)"/>
    <s v="John L. Daniel"/>
    <n v="2016"/>
    <s v="Washington"/>
    <s v="DEM"/>
    <n v="624"/>
    <n v="10"/>
    <n v="10"/>
    <n v="4"/>
    <n v="2"/>
    <n v="1"/>
    <n v="3"/>
    <x v="0"/>
    <x v="0"/>
    <x v="0"/>
    <x v="0"/>
    <x v="32"/>
    <x v="0"/>
    <n v="3.7560364872115809E-3"/>
    <s v="m"/>
    <n v="2"/>
    <n v="8"/>
    <n v="0"/>
    <x v="0"/>
  </r>
  <r>
    <n v="114"/>
    <x v="113"/>
    <x v="2"/>
    <s v="Town of Glenmora (5 to be elected)"/>
    <s v="Clifford Doyle"/>
    <n v="2014"/>
    <s v="Rapides"/>
    <s v="DEM"/>
    <n v="26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Clyde &quot;Red&quot; Myers"/>
    <n v="2014"/>
    <s v="Rapides"/>
    <s v="NOPTY"/>
    <n v="332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Darla Billings"/>
    <n v="2014"/>
    <s v="Rapides"/>
    <s v="DEM"/>
    <n v="319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Glynn Dixon"/>
    <n v="2014"/>
    <s v="Rapides"/>
    <s v="DEM"/>
    <n v="305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Joseph &quot;Coach&quot; Rivers"/>
    <n v="2014"/>
    <s v="Rapides"/>
    <s v="OTHER"/>
    <n v="323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4"/>
    <x v="113"/>
    <x v="2"/>
    <s v="Town of Glenmora (5 to be elected)"/>
    <s v="Thelma Walters"/>
    <n v="2014"/>
    <s v="Rapides"/>
    <s v="NOPTY"/>
    <n v="273"/>
    <n v="7"/>
    <n v="7"/>
    <n v="4"/>
    <n v="0"/>
    <n v="2"/>
    <n v="1"/>
    <x v="0"/>
    <x v="0"/>
    <x v="0"/>
    <x v="8"/>
    <x v="18"/>
    <x v="1"/>
    <n v="4.2233693101830228E-3"/>
    <s v="f"/>
    <n v="2"/>
    <n v="5"/>
    <n v="0"/>
    <x v="0"/>
  </r>
  <r>
    <n v="114"/>
    <x v="113"/>
    <x v="2"/>
    <s v="Town of Glenmora (5 to be elected)"/>
    <s v="Willie E. Moore"/>
    <n v="2014"/>
    <s v="Rapides"/>
    <s v="DEM"/>
    <n v="317"/>
    <n v="7"/>
    <n v="7"/>
    <n v="4"/>
    <n v="0"/>
    <n v="2"/>
    <n v="1"/>
    <x v="0"/>
    <x v="0"/>
    <x v="0"/>
    <x v="8"/>
    <x v="18"/>
    <x v="1"/>
    <n v="4.2233693101830228E-3"/>
    <s v="m"/>
    <n v="2"/>
    <n v="5"/>
    <n v="0"/>
    <x v="0"/>
  </r>
  <r>
    <n v="115"/>
    <x v="114"/>
    <x v="2"/>
    <s v="Town of Grand Coteau (5 to be elected)"/>
    <s v="Brandon Miller"/>
    <n v="2014"/>
    <s v="St. Landry"/>
    <s v="DEM"/>
    <n v="345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Cecilia Faye Lewis"/>
    <n v="2014"/>
    <s v="St. Landry"/>
    <s v="DEM"/>
    <n v="187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Christopher Granger"/>
    <n v="2014"/>
    <s v="St. Landry"/>
    <s v="DEM"/>
    <n v="193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mian Matt"/>
    <n v="2014"/>
    <s v="St. Landry"/>
    <s v="NOPTY"/>
    <n v="70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Danielle Belson"/>
    <n v="2014"/>
    <s v="St. Landry"/>
    <s v="DEM"/>
    <n v="216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Derrick Guidry"/>
    <n v="2014"/>
    <s v="St. Landry"/>
    <s v="DEM"/>
    <n v="296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5"/>
    <x v="114"/>
    <x v="2"/>
    <s v="Town of Grand Coteau (5 to be elected)"/>
    <s v="Janice B. Fox"/>
    <n v="2014"/>
    <s v="St. Landry"/>
    <s v="DEM"/>
    <n v="305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essica Ann Marcel"/>
    <n v="2014"/>
    <s v="St. Landry"/>
    <s v="DEM"/>
    <n v="242"/>
    <n v="9"/>
    <n v="9"/>
    <n v="8"/>
    <n v="0"/>
    <n v="1"/>
    <n v="0"/>
    <x v="0"/>
    <x v="0"/>
    <x v="0"/>
    <x v="9"/>
    <x v="8"/>
    <x v="1"/>
    <n v="1.9870839542970697E-2"/>
    <s v="f"/>
    <n v="4"/>
    <n v="5"/>
    <n v="0"/>
    <x v="0"/>
  </r>
  <r>
    <n v="115"/>
    <x v="114"/>
    <x v="2"/>
    <s v="Town of Grand Coteau (5 to be elected)"/>
    <s v="Joseph Mack Eaglin"/>
    <n v="2014"/>
    <s v="St. Landry"/>
    <s v="DEM"/>
    <n v="159"/>
    <n v="9"/>
    <n v="9"/>
    <n v="8"/>
    <n v="0"/>
    <n v="1"/>
    <n v="0"/>
    <x v="0"/>
    <x v="0"/>
    <x v="0"/>
    <x v="9"/>
    <x v="8"/>
    <x v="1"/>
    <n v="1.9870839542970697E-2"/>
    <s v="m"/>
    <n v="4"/>
    <n v="5"/>
    <n v="0"/>
    <x v="0"/>
  </r>
  <r>
    <n v="116"/>
    <x v="115"/>
    <x v="2"/>
    <s v="Town of Haughton (5 to be elected)"/>
    <s v="&quot;Charlene&quot; Smith"/>
    <n v="2016"/>
    <s v="Bossier"/>
    <s v="DEM"/>
    <n v="34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&quot;Doug&quot; Adams"/>
    <n v="2016"/>
    <s v="Bossier"/>
    <s v="DEM"/>
    <n v="435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Deborah Killion"/>
    <n v="2016"/>
    <s v="Bossier"/>
    <s v="REP"/>
    <n v="476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Doris J. Grappe"/>
    <n v="2016"/>
    <s v="Bossier"/>
    <s v="DEM"/>
    <n v="434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Elbert Winfield"/>
    <n v="2016"/>
    <s v="Bossier"/>
    <s v="DEM"/>
    <n v="290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Jo Anne Harnage Keith"/>
    <n v="2016"/>
    <s v="Bossier"/>
    <s v="REP"/>
    <n v="641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Jonathan Phillips"/>
    <n v="2016"/>
    <s v="Bossier"/>
    <s v="REP"/>
    <n v="473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6"/>
    <x v="115"/>
    <x v="2"/>
    <s v="Town of Haughton (5 to be elected)"/>
    <s v="K.W. &quot;Kim&quot; Gaspard"/>
    <n v="2016"/>
    <s v="Bossier"/>
    <s v="REP"/>
    <n v="893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artha McGee"/>
    <n v="2016"/>
    <s v="Bossier"/>
    <s v="REP"/>
    <n v="660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Melba Baker"/>
    <n v="2016"/>
    <s v="Bossier"/>
    <s v="DEM"/>
    <n v="407"/>
    <n v="11"/>
    <n v="11"/>
    <n v="5"/>
    <n v="6"/>
    <n v="0"/>
    <n v="0"/>
    <x v="0"/>
    <x v="0"/>
    <x v="0"/>
    <x v="11"/>
    <x v="1"/>
    <x v="1"/>
    <n v="4.1356052538161173E-2"/>
    <s v="f"/>
    <n v="7"/>
    <n v="4"/>
    <n v="0"/>
    <x v="0"/>
  </r>
  <r>
    <n v="116"/>
    <x v="115"/>
    <x v="2"/>
    <s v="Town of Haughton (5 to be elected)"/>
    <s v="Phillip Smith"/>
    <n v="2016"/>
    <s v="Bossier"/>
    <s v="REP"/>
    <n v="579"/>
    <n v="11"/>
    <n v="11"/>
    <n v="5"/>
    <n v="6"/>
    <n v="0"/>
    <n v="0"/>
    <x v="0"/>
    <x v="0"/>
    <x v="0"/>
    <x v="11"/>
    <x v="1"/>
    <x v="1"/>
    <n v="4.1356052538161173E-2"/>
    <s v="m"/>
    <n v="7"/>
    <n v="4"/>
    <n v="0"/>
    <x v="0"/>
  </r>
  <r>
    <n v="117"/>
    <x v="116"/>
    <x v="2"/>
    <s v="Town of Iota (5 to be elected)"/>
    <s v="Brenda H. Prather"/>
    <n v="2014"/>
    <s v="Acadia"/>
    <s v="OTHER"/>
    <n v="303"/>
    <n v="7"/>
    <n v="7"/>
    <n v="4"/>
    <n v="1"/>
    <n v="1"/>
    <n v="1"/>
    <x v="0"/>
    <x v="0"/>
    <x v="0"/>
    <x v="8"/>
    <x v="22"/>
    <x v="1"/>
    <n v="2.031602708803612E-2"/>
    <s v="f"/>
    <n v="1"/>
    <n v="6"/>
    <n v="0"/>
    <x v="0"/>
  </r>
  <r>
    <n v="117"/>
    <x v="116"/>
    <x v="2"/>
    <s v="Town of Iota (5 to be elected)"/>
    <s v="Cody Leckelt"/>
    <n v="2014"/>
    <s v="Acadia"/>
    <s v="REP"/>
    <n v="39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James &quot;Quillan&quot; Bertrand"/>
    <n v="2014"/>
    <s v="Acadia"/>
    <s v="DEM"/>
    <n v="348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Morris &quot;Dukey&quot; Ledet"/>
    <n v="2014"/>
    <s v="Acadia"/>
    <s v="NOPTY"/>
    <n v="24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Raleigh J. Miller"/>
    <n v="2014"/>
    <s v="Acadia"/>
    <s v="DEM"/>
    <n v="291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Troy Lantz"/>
    <n v="2014"/>
    <s v="Acadia"/>
    <s v="DEM"/>
    <n v="316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7"/>
    <x v="116"/>
    <x v="2"/>
    <s v="Town of Iota (5 to be elected)"/>
    <s v="Warren Pousson"/>
    <n v="2014"/>
    <s v="Acadia"/>
    <s v="DEM"/>
    <n v="323"/>
    <n v="7"/>
    <n v="7"/>
    <n v="4"/>
    <n v="1"/>
    <n v="1"/>
    <n v="1"/>
    <x v="0"/>
    <x v="0"/>
    <x v="0"/>
    <x v="8"/>
    <x v="22"/>
    <x v="1"/>
    <n v="2.031602708803612E-2"/>
    <s v="m"/>
    <n v="1"/>
    <n v="6"/>
    <n v="0"/>
    <x v="0"/>
  </r>
  <r>
    <n v="118"/>
    <x v="117"/>
    <x v="2"/>
    <s v="Town of Lake Providence (5 to be elected)"/>
    <s v="&quot;Donnie&quot; Meadows"/>
    <n v="2014"/>
    <s v="East Carroll"/>
    <s v="DEM"/>
    <n v="74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Barbara A. McDaniel"/>
    <n v="2014"/>
    <s v="East Carroll"/>
    <s v="DEM"/>
    <n v="968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Brian Blockwood"/>
    <n v="2014"/>
    <s v="East Carroll"/>
    <s v="DEM"/>
    <n v="55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arrell L. Baker"/>
    <n v="2014"/>
    <s v="East Carroll"/>
    <s v="DEM"/>
    <n v="367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ck J. Nunley"/>
    <n v="2014"/>
    <s v="East Carroll"/>
    <s v="DEM"/>
    <n v="38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Derrius Morris"/>
    <n v="2014"/>
    <s v="East Carroll"/>
    <s v="DEM"/>
    <n v="36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John Frantom"/>
    <n v="2014"/>
    <s v="East Carroll"/>
    <s v="DEM"/>
    <n v="69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Karl Magee"/>
    <n v="2014"/>
    <s v="East Carroll"/>
    <s v="DEM"/>
    <n v="651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Margaret Wilson"/>
    <n v="2014"/>
    <s v="East Carroll"/>
    <s v="DEM"/>
    <n v="284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Nemia &quot;Nate&quot; Madere"/>
    <n v="2014"/>
    <s v="East Carroll"/>
    <s v="DEM"/>
    <n v="876"/>
    <n v="14"/>
    <n v="14"/>
    <n v="14"/>
    <n v="0"/>
    <n v="0"/>
    <n v="0"/>
    <x v="0"/>
    <x v="0"/>
    <x v="0"/>
    <x v="12"/>
    <x v="33"/>
    <x v="0"/>
    <n v="1.2372243141473907E-2"/>
    <s v="?"/>
    <n v="3"/>
    <n v="10"/>
    <n v="1"/>
    <x v="0"/>
  </r>
  <r>
    <n v="118"/>
    <x v="117"/>
    <x v="2"/>
    <s v="Town of Lake Providence (5 to be elected)"/>
    <s v="Patricia Johnson"/>
    <n v="2014"/>
    <s v="East Carroll"/>
    <s v="DEM"/>
    <n v="489"/>
    <n v="14"/>
    <n v="14"/>
    <n v="14"/>
    <n v="0"/>
    <n v="0"/>
    <n v="0"/>
    <x v="0"/>
    <x v="0"/>
    <x v="0"/>
    <x v="12"/>
    <x v="33"/>
    <x v="0"/>
    <n v="1.2372243141473907E-2"/>
    <s v="f"/>
    <n v="3"/>
    <n v="10"/>
    <n v="1"/>
    <x v="0"/>
  </r>
  <r>
    <n v="118"/>
    <x v="117"/>
    <x v="2"/>
    <s v="Town of Lake Providence (5 to be elected)"/>
    <s v="Patrick &quot;Stubbs&quot; Fearence"/>
    <n v="2014"/>
    <s v="East Carroll"/>
    <s v="DEM"/>
    <n v="208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Ray Frazier"/>
    <n v="2014"/>
    <s v="East Carroll"/>
    <s v="DEM"/>
    <n v="545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8"/>
    <x v="117"/>
    <x v="2"/>
    <s v="Town of Lake Providence (5 to be elected)"/>
    <s v="Tony Newton"/>
    <n v="2014"/>
    <s v="East Carroll"/>
    <s v="DEM"/>
    <n v="313"/>
    <n v="14"/>
    <n v="14"/>
    <n v="14"/>
    <n v="0"/>
    <n v="0"/>
    <n v="0"/>
    <x v="0"/>
    <x v="0"/>
    <x v="0"/>
    <x v="12"/>
    <x v="33"/>
    <x v="0"/>
    <n v="1.2372243141473907E-2"/>
    <s v="m"/>
    <n v="3"/>
    <n v="10"/>
    <n v="1"/>
    <x v="0"/>
  </r>
  <r>
    <n v="119"/>
    <x v="118"/>
    <x v="2"/>
    <s v="Town of Lecompte (5 to be elected)"/>
    <s v="Lavern Clark"/>
    <n v="2014"/>
    <s v="Rapides"/>
    <s v="DEM"/>
    <n v="309"/>
    <n v="6"/>
    <n v="6"/>
    <n v="6"/>
    <n v="0"/>
    <n v="0"/>
    <n v="0"/>
    <x v="0"/>
    <x v="0"/>
    <x v="0"/>
    <x v="6"/>
    <x v="18"/>
    <x v="1"/>
    <n v="1.6806722689075654E-2"/>
    <s v="?"/>
    <n v="2"/>
    <n v="3"/>
    <n v="1"/>
    <x v="0"/>
  </r>
  <r>
    <n v="119"/>
    <x v="118"/>
    <x v="2"/>
    <s v="Town of Lecompte (5 to be elected)"/>
    <s v="Lonnell Clark"/>
    <n v="2014"/>
    <s v="Rapides"/>
    <s v="DEM"/>
    <n v="283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Melford Jones"/>
    <n v="2014"/>
    <s v="Rapides"/>
    <s v="DEM"/>
    <n v="232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Patrick Baker"/>
    <n v="2014"/>
    <s v="Rapides"/>
    <s v="DEM"/>
    <n v="239"/>
    <n v="6"/>
    <n v="6"/>
    <n v="6"/>
    <n v="0"/>
    <n v="0"/>
    <n v="0"/>
    <x v="0"/>
    <x v="0"/>
    <x v="0"/>
    <x v="6"/>
    <x v="18"/>
    <x v="1"/>
    <n v="1.6806722689075654E-2"/>
    <s v="m"/>
    <n v="2"/>
    <n v="3"/>
    <n v="1"/>
    <x v="0"/>
  </r>
  <r>
    <n v="119"/>
    <x v="118"/>
    <x v="2"/>
    <s v="Town of Lecompte (5 to be elected)"/>
    <s v="Tamara &quot;Tami&quot; Williams"/>
    <n v="2014"/>
    <s v="Rapides"/>
    <s v="DEM"/>
    <n v="235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19"/>
    <x v="118"/>
    <x v="2"/>
    <s v="Town of Lecompte (5 to be elected)"/>
    <s v="Virginia Bailey"/>
    <n v="2014"/>
    <s v="Rapides"/>
    <s v="DEM"/>
    <n v="249"/>
    <n v="6"/>
    <n v="6"/>
    <n v="6"/>
    <n v="0"/>
    <n v="0"/>
    <n v="0"/>
    <x v="0"/>
    <x v="0"/>
    <x v="0"/>
    <x v="6"/>
    <x v="18"/>
    <x v="1"/>
    <n v="1.6806722689075654E-2"/>
    <s v="f"/>
    <n v="2"/>
    <n v="3"/>
    <n v="1"/>
    <x v="0"/>
  </r>
  <r>
    <n v="120"/>
    <x v="119"/>
    <x v="2"/>
    <s v="Town of Mangham (5 to be elected)"/>
    <s v="&quot;Danny&quot; Hendrix"/>
    <n v="2014"/>
    <s v="Richland"/>
    <s v="REP"/>
    <n v="119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&quot;Trey&quot; Johnson"/>
    <n v="2014"/>
    <s v="Richland"/>
    <s v="REP"/>
    <n v="83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Anthony Killian"/>
    <n v="2014"/>
    <s v="Richland"/>
    <s v="DEM"/>
    <n v="13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Dennis Wollerson"/>
    <n v="2014"/>
    <s v="Richland"/>
    <s v="OTHER"/>
    <n v="122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Leslie Mizell"/>
    <n v="2014"/>
    <s v="Richland"/>
    <s v="OTHER"/>
    <n v="115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0"/>
    <x v="119"/>
    <x v="2"/>
    <s v="Town of Mangham (5 to be elected)"/>
    <s v="Perry Ellington"/>
    <n v="2014"/>
    <s v="Richland"/>
    <s v="OTHER"/>
    <n v="128"/>
    <n v="7"/>
    <n v="7"/>
    <n v="1"/>
    <n v="2"/>
    <n v="0"/>
    <n v="4"/>
    <x v="0"/>
    <x v="0"/>
    <x v="0"/>
    <x v="8"/>
    <x v="14"/>
    <x v="0"/>
    <n v="2.4009603841536609E-3"/>
    <s v="m"/>
    <n v="2"/>
    <n v="5"/>
    <n v="0"/>
    <x v="0"/>
  </r>
  <r>
    <n v="120"/>
    <x v="119"/>
    <x v="2"/>
    <s v="Town of Mangham (5 to be elected)"/>
    <s v="Zona McKay"/>
    <n v="2014"/>
    <s v="Richland"/>
    <s v="OTHER"/>
    <n v="134"/>
    <n v="7"/>
    <n v="7"/>
    <n v="1"/>
    <n v="2"/>
    <n v="0"/>
    <n v="4"/>
    <x v="0"/>
    <x v="0"/>
    <x v="0"/>
    <x v="8"/>
    <x v="14"/>
    <x v="0"/>
    <n v="2.4009603841536609E-3"/>
    <s v="f"/>
    <n v="2"/>
    <n v="5"/>
    <n v="0"/>
    <x v="0"/>
  </r>
  <r>
    <n v="121"/>
    <x v="120"/>
    <x v="2"/>
    <s v="Town of Mansura (5 to be elected)"/>
    <s v="Allison L. Ferguson"/>
    <n v="2014"/>
    <s v="Avoyelles"/>
    <s v="REP"/>
    <n v="22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De'Las F. Huddleston"/>
    <n v="2014"/>
    <s v="Avoyelles"/>
    <s v="DEM"/>
    <n v="230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aon Escude"/>
    <n v="2014"/>
    <s v="Avoyelles"/>
    <s v="NOPTY"/>
    <n v="338"/>
    <n v="9"/>
    <n v="9"/>
    <n v="6"/>
    <n v="2"/>
    <n v="1"/>
    <n v="0"/>
    <x v="0"/>
    <x v="0"/>
    <x v="0"/>
    <x v="9"/>
    <x v="4"/>
    <x v="0"/>
    <n v="4.1152263374485687E-3"/>
    <s v="?"/>
    <n v="4"/>
    <n v="3"/>
    <n v="2"/>
    <x v="0"/>
  </r>
  <r>
    <n v="121"/>
    <x v="120"/>
    <x v="2"/>
    <s v="Town of Mansura (5 to be elected)"/>
    <s v="Glenn Paul McKinley"/>
    <n v="2014"/>
    <s v="Avoyelles"/>
    <s v="DEM"/>
    <n v="212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Judy Augustine Bazert"/>
    <n v="2014"/>
    <s v="Avoyelles"/>
    <s v="DEM"/>
    <n v="28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Judy M. James"/>
    <n v="2014"/>
    <s v="Avoyelles"/>
    <s v="DEM"/>
    <n v="329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Lucille B. Hayes"/>
    <n v="2014"/>
    <s v="Avoyelles"/>
    <s v="DEM"/>
    <n v="286"/>
    <n v="9"/>
    <n v="9"/>
    <n v="6"/>
    <n v="2"/>
    <n v="1"/>
    <n v="0"/>
    <x v="0"/>
    <x v="0"/>
    <x v="0"/>
    <x v="9"/>
    <x v="4"/>
    <x v="0"/>
    <n v="4.1152263374485687E-3"/>
    <s v="f"/>
    <n v="4"/>
    <n v="3"/>
    <n v="2"/>
    <x v="0"/>
  </r>
  <r>
    <n v="121"/>
    <x v="120"/>
    <x v="2"/>
    <s v="Town of Mansura (5 to be elected)"/>
    <s v="Richard Ducote"/>
    <n v="2014"/>
    <s v="Avoyelles"/>
    <s v="DEM"/>
    <n v="151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1"/>
    <x v="120"/>
    <x v="2"/>
    <s v="Town of Mansura (5 to be elected)"/>
    <s v="Rodney L. Barnett"/>
    <n v="2014"/>
    <s v="Avoyelles"/>
    <s v="REP"/>
    <n v="126"/>
    <n v="9"/>
    <n v="9"/>
    <n v="6"/>
    <n v="2"/>
    <n v="1"/>
    <n v="0"/>
    <x v="0"/>
    <x v="0"/>
    <x v="0"/>
    <x v="9"/>
    <x v="4"/>
    <x v="0"/>
    <n v="4.1152263374485687E-3"/>
    <s v="m"/>
    <n v="4"/>
    <n v="3"/>
    <n v="2"/>
    <x v="0"/>
  </r>
  <r>
    <n v="122"/>
    <x v="121"/>
    <x v="2"/>
    <s v="Town of Maringouin (5 to be elected)"/>
    <s v="Brian Wesley Robinson"/>
    <n v="2014"/>
    <s v="Iberville"/>
    <s v="DEM"/>
    <n v="27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Clarence &quot;D - Dot&quot; Wiley"/>
    <n v="2014"/>
    <s v="Iberville"/>
    <s v="DEM"/>
    <n v="3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Garrick &quot;Gary&quot; Scott"/>
    <n v="2014"/>
    <s v="Iberville"/>
    <s v="DEM"/>
    <n v="253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John E. Carriere"/>
    <n v="2014"/>
    <s v="Iberville"/>
    <s v="DEM"/>
    <n v="345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Kirkland &quot;Kirk&quot; Anderson"/>
    <n v="2014"/>
    <s v="Iberville"/>
    <s v="DEM"/>
    <n v="387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Sam W. Watson"/>
    <n v="2014"/>
    <s v="Iberville"/>
    <s v="DEM"/>
    <n v="256"/>
    <n v="9"/>
    <n v="9"/>
    <n v="9"/>
    <n v="0"/>
    <n v="0"/>
    <n v="0"/>
    <x v="0"/>
    <x v="0"/>
    <x v="0"/>
    <x v="9"/>
    <x v="17"/>
    <x v="0"/>
    <n v="1.1895625479662303E-2"/>
    <s v="m"/>
    <n v="3"/>
    <n v="6"/>
    <n v="0"/>
    <x v="0"/>
  </r>
  <r>
    <n v="122"/>
    <x v="121"/>
    <x v="2"/>
    <s v="Town of Maringouin (5 to be elected)"/>
    <s v="Tracy R. Scott"/>
    <n v="2014"/>
    <s v="Iberville"/>
    <s v="DEM"/>
    <n v="20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Tynesia Scott"/>
    <n v="2014"/>
    <s v="Iberville"/>
    <s v="DEM"/>
    <n v="230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2"/>
    <x v="121"/>
    <x v="2"/>
    <s v="Town of Maringouin (5 to be elected)"/>
    <s v="Veronica &quot;Bonnie&quot; Hill"/>
    <n v="2014"/>
    <s v="Iberville"/>
    <s v="DEM"/>
    <n v="296"/>
    <n v="9"/>
    <n v="9"/>
    <n v="9"/>
    <n v="0"/>
    <n v="0"/>
    <n v="0"/>
    <x v="0"/>
    <x v="0"/>
    <x v="0"/>
    <x v="9"/>
    <x v="17"/>
    <x v="0"/>
    <n v="1.1895625479662303E-2"/>
    <s v="f"/>
    <n v="3"/>
    <n v="6"/>
    <n v="0"/>
    <x v="0"/>
  </r>
  <r>
    <n v="123"/>
    <x v="122"/>
    <x v="2"/>
    <s v="Town of Pearl River (5 to be elected)"/>
    <s v="Alma Marie Crowe"/>
    <n v="2014"/>
    <s v="St. Tammany"/>
    <s v="DEM"/>
    <n v="217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Arnold &quot;Terry&quot; Crawford"/>
    <n v="2014"/>
    <s v="St. Tammany"/>
    <s v="DEM"/>
    <n v="290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Betty Hodge"/>
    <n v="2014"/>
    <s v="St. Tammany"/>
    <s v="DEM"/>
    <n v="29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Bridgett Bennett"/>
    <n v="2014"/>
    <s v="St. Tammany"/>
    <s v="REP"/>
    <n v="43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David McGregor"/>
    <n v="2014"/>
    <s v="St. Tammany"/>
    <s v="REP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Ella Brakefield"/>
    <n v="2014"/>
    <s v="St. Tammany"/>
    <s v="REP"/>
    <n v="285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Jacob de Bram"/>
    <n v="2014"/>
    <s v="St. Tammany"/>
    <s v="REP"/>
    <n v="364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Jessica Gauley"/>
    <n v="2014"/>
    <s v="St. Tammany"/>
    <s v="NOPTY"/>
    <n v="24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athryn &quot;Kat&quot; Walsh"/>
    <n v="2014"/>
    <s v="St. Tammany"/>
    <s v="REP"/>
    <n v="508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Kenneth &quot;Ken&quot; Cooper"/>
    <n v="2014"/>
    <s v="St. Tammany"/>
    <s v="NOPTY"/>
    <n v="256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3"/>
    <x v="122"/>
    <x v="2"/>
    <s v="Town of Pearl River (5 to be elected)"/>
    <s v="Lola Monroe"/>
    <n v="2014"/>
    <s v="St. Tammany"/>
    <s v="DEM"/>
    <n v="174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Lora Cutrer"/>
    <n v="2014"/>
    <s v="St. Tammany"/>
    <s v="NOPTY"/>
    <n v="381"/>
    <n v="13"/>
    <n v="13"/>
    <n v="4"/>
    <n v="5"/>
    <n v="4"/>
    <n v="0"/>
    <x v="0"/>
    <x v="0"/>
    <x v="0"/>
    <x v="10"/>
    <x v="26"/>
    <x v="1"/>
    <n v="1.6458970138725618E-2"/>
    <s v="f"/>
    <n v="8"/>
    <n v="5"/>
    <n v="0"/>
    <x v="0"/>
  </r>
  <r>
    <n v="123"/>
    <x v="122"/>
    <x v="2"/>
    <s v="Town of Pearl River (5 to be elected)"/>
    <s v="Virgil R. Phillips"/>
    <n v="2014"/>
    <s v="St. Tammany"/>
    <s v="NOPTY"/>
    <n v="397"/>
    <n v="13"/>
    <n v="13"/>
    <n v="4"/>
    <n v="5"/>
    <n v="4"/>
    <n v="0"/>
    <x v="0"/>
    <x v="0"/>
    <x v="0"/>
    <x v="10"/>
    <x v="26"/>
    <x v="1"/>
    <n v="1.6458970138725618E-2"/>
    <s v="m"/>
    <n v="8"/>
    <n v="5"/>
    <n v="0"/>
    <x v="0"/>
  </r>
  <r>
    <n v="124"/>
    <x v="123"/>
    <x v="2"/>
    <s v="Town of Port Barre (5 to be elected)"/>
    <s v="&quot;Johnny&quot; Ardoin"/>
    <n v="2014"/>
    <s v="St. Landry"/>
    <s v="DEM"/>
    <n v="448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Donald Robin"/>
    <n v="2014"/>
    <s v="St. Landry"/>
    <s v="DEM"/>
    <n v="462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Kenneth &quot;Ken&quot; Marks"/>
    <n v="2014"/>
    <s v="St. Landry"/>
    <s v="OTHER"/>
    <n v="503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Nelson Barron"/>
    <n v="2014"/>
    <s v="St. Landry"/>
    <s v="DEM"/>
    <n v="404"/>
    <n v="6"/>
    <n v="6"/>
    <n v="4"/>
    <n v="0"/>
    <n v="0"/>
    <n v="2"/>
    <x v="0"/>
    <x v="0"/>
    <x v="0"/>
    <x v="6"/>
    <x v="8"/>
    <x v="1"/>
    <n v="1.2250612530626537E-2"/>
    <s v="m"/>
    <n v="2"/>
    <n v="4"/>
    <n v="0"/>
    <x v="0"/>
  </r>
  <r>
    <n v="124"/>
    <x v="123"/>
    <x v="2"/>
    <s v="Town of Port Barre (5 to be elected)"/>
    <s v="Paula Roberts Sharkey"/>
    <n v="2014"/>
    <s v="St. Landry"/>
    <s v="OTHER"/>
    <n v="538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4"/>
    <x v="123"/>
    <x v="2"/>
    <s v="Town of Port Barre (5 to be elected)"/>
    <s v="Polly R. Pickney"/>
    <n v="2014"/>
    <s v="St. Landry"/>
    <s v="DEM"/>
    <n v="502"/>
    <n v="6"/>
    <n v="6"/>
    <n v="4"/>
    <n v="0"/>
    <n v="0"/>
    <n v="2"/>
    <x v="0"/>
    <x v="0"/>
    <x v="0"/>
    <x v="6"/>
    <x v="8"/>
    <x v="1"/>
    <n v="1.2250612530626537E-2"/>
    <s v="f"/>
    <n v="2"/>
    <n v="4"/>
    <n v="0"/>
    <x v="0"/>
  </r>
  <r>
    <n v="125"/>
    <x v="124"/>
    <x v="2"/>
    <s v="Town of Roseland (5 to be elected)"/>
    <s v="&quot;Marie&quot; Bennett"/>
    <n v="2016"/>
    <s v="Tangipahoa"/>
    <s v="NOPTY"/>
    <n v="19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Beverly Stewart Lewis"/>
    <n v="2016"/>
    <s v="Tangipahoa"/>
    <s v="DEM"/>
    <n v="186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Charles J. Davis"/>
    <n v="2016"/>
    <s v="Tangipahoa"/>
    <s v="DEM"/>
    <n v="235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Frederick &quot;Rick&quot; Widas"/>
    <n v="2016"/>
    <s v="Tangipahoa"/>
    <s v="DEM"/>
    <n v="161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Gloria Steptoe"/>
    <n v="2016"/>
    <s v="Tangipahoa"/>
    <s v="DEM"/>
    <n v="189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Jimmie Jamison"/>
    <n v="2016"/>
    <s v="Tangipahoa"/>
    <s v="DEM"/>
    <n v="172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Kevin M. Robinson"/>
    <n v="2016"/>
    <s v="Tangipahoa"/>
    <s v="DEM"/>
    <n v="218"/>
    <n v="9"/>
    <n v="9"/>
    <n v="8"/>
    <n v="0"/>
    <n v="1"/>
    <n v="0"/>
    <x v="0"/>
    <x v="0"/>
    <x v="0"/>
    <x v="9"/>
    <x v="34"/>
    <x v="1"/>
    <n v="2.1019442984760911E-2"/>
    <s v="m"/>
    <n v="5"/>
    <n v="4"/>
    <n v="0"/>
    <x v="0"/>
  </r>
  <r>
    <n v="125"/>
    <x v="124"/>
    <x v="2"/>
    <s v="Town of Roseland (5 to be elected)"/>
    <s v="Ruthie L. Vernon"/>
    <n v="2016"/>
    <s v="Tangipahoa"/>
    <s v="DEM"/>
    <n v="25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5"/>
    <x v="124"/>
    <x v="2"/>
    <s v="Town of Roseland (5 to be elected)"/>
    <s v="Sandra W. Turner"/>
    <n v="2016"/>
    <s v="Tangipahoa"/>
    <s v="DEM"/>
    <n v="293"/>
    <n v="9"/>
    <n v="9"/>
    <n v="8"/>
    <n v="0"/>
    <n v="1"/>
    <n v="0"/>
    <x v="0"/>
    <x v="0"/>
    <x v="0"/>
    <x v="9"/>
    <x v="34"/>
    <x v="1"/>
    <n v="2.1019442984760911E-2"/>
    <s v="f"/>
    <n v="5"/>
    <n v="4"/>
    <n v="0"/>
    <x v="0"/>
  </r>
  <r>
    <n v="126"/>
    <x v="125"/>
    <x v="2"/>
    <s v="Town of Rosepine (5 to be elected)"/>
    <s v="&quot;BJ&quot; Bjornberg"/>
    <n v="2014"/>
    <s v="Vernon"/>
    <s v="REP"/>
    <n v="250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Billy Owens"/>
    <n v="2014"/>
    <s v="Vernon"/>
    <s v="REP"/>
    <n v="244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Christopher Floyd Simmons"/>
    <n v="2014"/>
    <s v="Vernon"/>
    <s v="NOPTY"/>
    <n v="1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Del Ann Johnson"/>
    <n v="2014"/>
    <s v="Vernon"/>
    <s v="NOPTY"/>
    <n v="59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ames &quot;Jimmy&quot; Cryer"/>
    <n v="2014"/>
    <s v="Vernon"/>
    <s v="DEM"/>
    <n v="18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Jeffery L. Solinsky"/>
    <n v="2014"/>
    <s v="Vernon"/>
    <s v="REP"/>
    <n v="233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eonard Johnson"/>
    <n v="2014"/>
    <s v="Vernon"/>
    <s v="NOPTY"/>
    <n v="215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6"/>
    <x v="125"/>
    <x v="2"/>
    <s v="Town of Rosepine (5 to be elected)"/>
    <s v="Lisa Furlong"/>
    <n v="2014"/>
    <s v="Vernon"/>
    <s v="NOPTY"/>
    <n v="90"/>
    <n v="9"/>
    <n v="9"/>
    <n v="1"/>
    <n v="4"/>
    <n v="4"/>
    <n v="0"/>
    <x v="0"/>
    <x v="0"/>
    <x v="0"/>
    <x v="9"/>
    <x v="35"/>
    <x v="1"/>
    <n v="3.6923076923076892E-3"/>
    <s v="f"/>
    <n v="1"/>
    <n v="8"/>
    <n v="0"/>
    <x v="0"/>
  </r>
  <r>
    <n v="126"/>
    <x v="125"/>
    <x v="2"/>
    <s v="Town of Rosepine (5 to be elected)"/>
    <s v="Ray Blanchard"/>
    <n v="2014"/>
    <s v="Vernon"/>
    <s v="REP"/>
    <n v="216"/>
    <n v="9"/>
    <n v="9"/>
    <n v="1"/>
    <n v="4"/>
    <n v="4"/>
    <n v="0"/>
    <x v="0"/>
    <x v="0"/>
    <x v="0"/>
    <x v="9"/>
    <x v="35"/>
    <x v="1"/>
    <n v="3.6923076923076892E-3"/>
    <s v="m"/>
    <n v="1"/>
    <n v="8"/>
    <n v="0"/>
    <x v="0"/>
  </r>
  <r>
    <n v="127"/>
    <x v="126"/>
    <x v="2"/>
    <s v="Town of Sarepta (5 to be elected)"/>
    <s v="David Neal"/>
    <n v="2016"/>
    <s v="Webster"/>
    <s v="NOPTY"/>
    <n v="202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Heath Warford"/>
    <n v="2016"/>
    <s v="Webster"/>
    <s v="REP"/>
    <n v="29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Kenneth Ivy"/>
    <n v="2016"/>
    <s v="Webster"/>
    <s v="NOPTY"/>
    <n v="201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Madison Claire Tyler"/>
    <n v="2016"/>
    <s v="Webster"/>
    <s v="REP"/>
    <n v="254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elanie Dean"/>
    <n v="2016"/>
    <s v="Webster"/>
    <s v="REP"/>
    <n v="225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7"/>
    <x v="126"/>
    <x v="2"/>
    <s v="Town of Sarepta (5 to be elected)"/>
    <s v="Michael A. Corley"/>
    <n v="2016"/>
    <s v="Webster"/>
    <s v="REP"/>
    <n v="250"/>
    <n v="7"/>
    <n v="7"/>
    <n v="0"/>
    <n v="4"/>
    <n v="3"/>
    <n v="0"/>
    <x v="0"/>
    <x v="0"/>
    <x v="0"/>
    <x v="8"/>
    <x v="5"/>
    <x v="0"/>
    <n v="2.3733162283515075E-2"/>
    <s v="m"/>
    <n v="3"/>
    <n v="4"/>
    <n v="0"/>
    <x v="0"/>
  </r>
  <r>
    <n v="127"/>
    <x v="126"/>
    <x v="2"/>
    <s v="Town of Sarepta (5 to be elected)"/>
    <s v="Patty Fain"/>
    <n v="2016"/>
    <s v="Webster"/>
    <s v="NOPTY"/>
    <n v="136"/>
    <n v="7"/>
    <n v="7"/>
    <n v="0"/>
    <n v="4"/>
    <n v="3"/>
    <n v="0"/>
    <x v="0"/>
    <x v="0"/>
    <x v="0"/>
    <x v="8"/>
    <x v="5"/>
    <x v="0"/>
    <n v="2.3733162283515075E-2"/>
    <s v="f"/>
    <n v="3"/>
    <n v="4"/>
    <n v="0"/>
    <x v="0"/>
  </r>
  <r>
    <n v="128"/>
    <x v="127"/>
    <x v="2"/>
    <s v="Town of Sterlington (5 to be elected)"/>
    <s v="Bonnie Dillmore"/>
    <n v="2014"/>
    <s v="Ouachita"/>
    <s v="NOPTY"/>
    <n v="274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Caesar Velasquez"/>
    <n v="2014"/>
    <s v="Ouachita"/>
    <s v="REP"/>
    <n v="29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David Kovac"/>
    <n v="2014"/>
    <s v="Ouachita"/>
    <s v="REP"/>
    <n v="126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Kerry Elee"/>
    <n v="2014"/>
    <s v="Ouachita"/>
    <s v="REP"/>
    <n v="298"/>
    <n v="8"/>
    <n v="8"/>
    <n v="0"/>
    <n v="7"/>
    <n v="1"/>
    <n v="0"/>
    <x v="0"/>
    <x v="0"/>
    <x v="0"/>
    <x v="7"/>
    <x v="36"/>
    <x v="1"/>
    <n v="1.7215189873417719E-2"/>
    <s v="?"/>
    <n v="3"/>
    <n v="4"/>
    <n v="1"/>
    <x v="0"/>
  </r>
  <r>
    <n v="128"/>
    <x v="127"/>
    <x v="2"/>
    <s v="Town of Sterlington (5 to be elected)"/>
    <s v="Lucia Salinas &quot;Lucy&quot; Holtzclaw"/>
    <n v="2014"/>
    <s v="Ouachita"/>
    <s v="REP"/>
    <n v="332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Miranda McKinnie Russ"/>
    <n v="2014"/>
    <s v="Ouachita"/>
    <s v="REP"/>
    <n v="239"/>
    <n v="8"/>
    <n v="8"/>
    <n v="0"/>
    <n v="7"/>
    <n v="1"/>
    <n v="0"/>
    <x v="0"/>
    <x v="0"/>
    <x v="0"/>
    <x v="7"/>
    <x v="36"/>
    <x v="1"/>
    <n v="1.7215189873417719E-2"/>
    <s v="f"/>
    <n v="3"/>
    <n v="4"/>
    <n v="1"/>
    <x v="0"/>
  </r>
  <r>
    <n v="128"/>
    <x v="127"/>
    <x v="2"/>
    <s v="Town of Sterlington (5 to be elected)"/>
    <s v="Robert George"/>
    <n v="2014"/>
    <s v="Ouachita"/>
    <s v="REP"/>
    <n v="182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8"/>
    <x v="127"/>
    <x v="2"/>
    <s v="Town of Sterlington (5 to be elected)"/>
    <s v="Ronald A. Hill"/>
    <n v="2014"/>
    <s v="Ouachita"/>
    <s v="REP"/>
    <n v="228"/>
    <n v="8"/>
    <n v="8"/>
    <n v="0"/>
    <n v="7"/>
    <n v="1"/>
    <n v="0"/>
    <x v="0"/>
    <x v="0"/>
    <x v="0"/>
    <x v="7"/>
    <x v="36"/>
    <x v="1"/>
    <n v="1.7215189873417719E-2"/>
    <s v="m"/>
    <n v="3"/>
    <n v="4"/>
    <n v="1"/>
    <x v="0"/>
  </r>
  <r>
    <n v="129"/>
    <x v="128"/>
    <x v="2"/>
    <s v="Town of Tullos (5 to be elected)"/>
    <s v="Billy J. Franklin"/>
    <n v="2014"/>
    <s v="Lasalle"/>
    <s v="NOPTY"/>
    <n v="74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Dusty Cruse"/>
    <n v="2014"/>
    <s v="Lasalle"/>
    <s v="REP"/>
    <n v="71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Joan Martin"/>
    <n v="2014"/>
    <s v="Lasalle"/>
    <s v="NOPTY"/>
    <n v="89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Jocelyn Dipley"/>
    <n v="2014"/>
    <s v="Lasalle"/>
    <s v="NOPTY"/>
    <n v="40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29"/>
    <x v="128"/>
    <x v="2"/>
    <s v="Town of Tullos (5 to be elected)"/>
    <s v="Quentin F. Sagdahl"/>
    <n v="2014"/>
    <s v="Lasalle"/>
    <s v="NOPTY"/>
    <n v="75"/>
    <n v="6"/>
    <n v="6"/>
    <n v="0"/>
    <n v="1"/>
    <n v="5"/>
    <n v="0"/>
    <x v="0"/>
    <x v="0"/>
    <x v="0"/>
    <x v="6"/>
    <x v="37"/>
    <x v="0"/>
    <n v="1.6241299303944329E-2"/>
    <s v="m"/>
    <n v="3"/>
    <n v="3"/>
    <n v="0"/>
    <x v="0"/>
  </r>
  <r>
    <n v="129"/>
    <x v="128"/>
    <x v="2"/>
    <s v="Town of Tullos (5 to be elected)"/>
    <s v="Renee Langley"/>
    <n v="2014"/>
    <s v="Lasalle"/>
    <s v="NOPTY"/>
    <n v="82"/>
    <n v="6"/>
    <n v="6"/>
    <n v="0"/>
    <n v="1"/>
    <n v="5"/>
    <n v="0"/>
    <x v="0"/>
    <x v="0"/>
    <x v="0"/>
    <x v="6"/>
    <x v="37"/>
    <x v="0"/>
    <n v="1.6241299303944329E-2"/>
    <s v="f"/>
    <n v="3"/>
    <n v="3"/>
    <n v="0"/>
    <x v="0"/>
  </r>
  <r>
    <n v="130"/>
    <x v="129"/>
    <x v="2"/>
    <s v="Town of Urania (5 to be elected)"/>
    <s v="Carl &quot;Tom&quot; Douglas"/>
    <n v="2014"/>
    <s v="Lasalle"/>
    <s v="REP"/>
    <n v="115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Dawn Book"/>
    <n v="2014"/>
    <s v="Lasalle"/>
    <s v="NOPTY"/>
    <n v="129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Jay Ivy"/>
    <n v="2014"/>
    <s v="Lasalle"/>
    <s v="REP"/>
    <n v="153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Patrick L. McDougald"/>
    <n v="2014"/>
    <s v="Lasalle"/>
    <s v="REP"/>
    <n v="151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0"/>
    <x v="129"/>
    <x v="2"/>
    <s v="Town of Urania (5 to be elected)"/>
    <s v="Stacie P. Strain"/>
    <n v="2014"/>
    <s v="Lasalle"/>
    <s v="DEM"/>
    <n v="123"/>
    <n v="6"/>
    <n v="6"/>
    <n v="1"/>
    <n v="4"/>
    <n v="1"/>
    <n v="0"/>
    <x v="0"/>
    <x v="0"/>
    <x v="0"/>
    <x v="6"/>
    <x v="37"/>
    <x v="0"/>
    <n v="2.4968789013732895E-3"/>
    <s v="f"/>
    <n v="2"/>
    <n v="4"/>
    <n v="0"/>
    <x v="0"/>
  </r>
  <r>
    <n v="130"/>
    <x v="129"/>
    <x v="2"/>
    <s v="Town of Urania (5 to be elected)"/>
    <s v="William P. Brown"/>
    <n v="2014"/>
    <s v="Lasalle"/>
    <s v="REP"/>
    <n v="130"/>
    <n v="6"/>
    <n v="6"/>
    <n v="1"/>
    <n v="4"/>
    <n v="1"/>
    <n v="0"/>
    <x v="0"/>
    <x v="0"/>
    <x v="0"/>
    <x v="6"/>
    <x v="37"/>
    <x v="0"/>
    <n v="2.4968789013732895E-3"/>
    <s v="m"/>
    <n v="2"/>
    <n v="4"/>
    <n v="0"/>
    <x v="0"/>
  </r>
  <r>
    <n v="131"/>
    <x v="130"/>
    <x v="2"/>
    <s v="Town of Welsh (5 to be elected)"/>
    <s v="Andrea King"/>
    <n v="2016"/>
    <s v="Jefferson Davis"/>
    <s v="DEM"/>
    <n v="899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Eddie J. &quot;Bruiser&quot; Achan"/>
    <n v="2016"/>
    <s v="Jefferson Davis"/>
    <s v="DEM"/>
    <n v="421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cob Colby Perry"/>
    <n v="2016"/>
    <s v="Jefferson Davis"/>
    <s v="REP"/>
    <n v="777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Jamie L. Festervand"/>
    <n v="2016"/>
    <s v="Jefferson Davis"/>
    <s v="REP"/>
    <n v="657"/>
    <n v="9"/>
    <n v="9"/>
    <n v="4"/>
    <n v="4"/>
    <n v="1"/>
    <n v="0"/>
    <x v="0"/>
    <x v="0"/>
    <x v="0"/>
    <x v="9"/>
    <x v="38"/>
    <x v="0"/>
    <n v="2.2659323367427209E-2"/>
    <s v="f"/>
    <n v="2"/>
    <n v="6"/>
    <n v="1"/>
    <x v="0"/>
  </r>
  <r>
    <n v="131"/>
    <x v="130"/>
    <x v="2"/>
    <s v="Town of Welsh (5 to be elected)"/>
    <s v="Lawrence &quot;Bugger&quot; Mier"/>
    <n v="2016"/>
    <s v="Jefferson Davis"/>
    <s v="NOPTY"/>
    <n v="1056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arshall Jackson"/>
    <n v="2016"/>
    <s v="Jefferson Davis"/>
    <s v="DEM"/>
    <n v="30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Melward &quot;M. J.&quot; Doucet, Sr."/>
    <n v="2016"/>
    <s v="Jefferson Davis"/>
    <s v="DEM"/>
    <n v="596"/>
    <n v="9"/>
    <n v="9"/>
    <n v="4"/>
    <n v="4"/>
    <n v="1"/>
    <n v="0"/>
    <x v="0"/>
    <x v="0"/>
    <x v="0"/>
    <x v="9"/>
    <x v="38"/>
    <x v="0"/>
    <n v="2.2659323367427209E-2"/>
    <s v="?"/>
    <n v="2"/>
    <n v="6"/>
    <n v="1"/>
    <x v="0"/>
  </r>
  <r>
    <n v="131"/>
    <x v="130"/>
    <x v="2"/>
    <s v="Town of Welsh (5 to be elected)"/>
    <s v="Robert &quot;Bob&quot; Owens"/>
    <n v="2016"/>
    <s v="Jefferson Davis"/>
    <s v="REP"/>
    <n v="735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1"/>
    <x v="130"/>
    <x v="2"/>
    <s v="Town of Welsh (5 to be elected)"/>
    <s v="Rodney Trahan"/>
    <n v="2016"/>
    <s v="Jefferson Davis"/>
    <s v="REP"/>
    <n v="912"/>
    <n v="9"/>
    <n v="9"/>
    <n v="4"/>
    <n v="4"/>
    <n v="1"/>
    <n v="0"/>
    <x v="0"/>
    <x v="0"/>
    <x v="0"/>
    <x v="9"/>
    <x v="38"/>
    <x v="0"/>
    <n v="2.2659323367427209E-2"/>
    <s v="m"/>
    <n v="2"/>
    <n v="6"/>
    <n v="1"/>
    <x v="0"/>
  </r>
  <r>
    <n v="132"/>
    <x v="131"/>
    <x v="2"/>
    <s v="Town of White Castle (5 to be elected)"/>
    <s v="Barbara &quot;Bo&quot; O'Bear"/>
    <n v="2014"/>
    <s v="Iberville"/>
    <s v="DEM"/>
    <n v="60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Broderick &quot;Chris&quot; Landry"/>
    <n v="2014"/>
    <s v="Iberville"/>
    <s v="DEM"/>
    <n v="418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Dionne &quot;Bambi&quot; Lewis-Williams"/>
    <n v="2014"/>
    <s v="Iberville"/>
    <s v="DEM"/>
    <n v="37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Elliot &quot;Mutt&quot; Martin, Jr."/>
    <n v="2014"/>
    <s v="Iberville"/>
    <s v="DEM"/>
    <n v="477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arnell Young"/>
    <n v="2014"/>
    <s v="Iberville"/>
    <s v="DEM"/>
    <n v="342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Gregory &quot;Nu Nu&quot; Depron"/>
    <n v="2014"/>
    <s v="Iberville"/>
    <s v="DEM"/>
    <n v="20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Kipp V. Knight"/>
    <n v="2014"/>
    <s v="Iberville"/>
    <s v="DEM"/>
    <n v="481"/>
    <n v="10"/>
    <n v="10"/>
    <n v="10"/>
    <n v="0"/>
    <n v="0"/>
    <n v="0"/>
    <x v="0"/>
    <x v="0"/>
    <x v="0"/>
    <x v="0"/>
    <x v="17"/>
    <x v="0"/>
    <n v="3.0617408906882596E-2"/>
    <s v="m"/>
    <n v="5"/>
    <n v="5"/>
    <n v="0"/>
    <x v="0"/>
  </r>
  <r>
    <n v="132"/>
    <x v="131"/>
    <x v="2"/>
    <s v="Town of White Castle (5 to be elected)"/>
    <s v="Melissa Y. Allen"/>
    <n v="2014"/>
    <s v="Iberville"/>
    <s v="DEM"/>
    <n v="332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Shalanda L. Allen"/>
    <n v="2014"/>
    <s v="Iberville"/>
    <s v="DEM"/>
    <n v="467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2"/>
    <x v="131"/>
    <x v="2"/>
    <s v="Town of White Castle (5 to be elected)"/>
    <s v="Veronica Foley O'Bear"/>
    <n v="2014"/>
    <s v="Iberville"/>
    <s v="DEM"/>
    <n v="261"/>
    <n v="10"/>
    <n v="10"/>
    <n v="10"/>
    <n v="0"/>
    <n v="0"/>
    <n v="0"/>
    <x v="0"/>
    <x v="0"/>
    <x v="0"/>
    <x v="0"/>
    <x v="17"/>
    <x v="0"/>
    <n v="3.0617408906882596E-2"/>
    <s v="f"/>
    <n v="5"/>
    <n v="5"/>
    <n v="0"/>
    <x v="0"/>
  </r>
  <r>
    <n v="133"/>
    <x v="132"/>
    <x v="2"/>
    <s v="Village  of Chataignier (3 to be elected)"/>
    <s v="Debra Fontenot"/>
    <n v="2014"/>
    <s v="Evangeline"/>
    <s v="DEM"/>
    <n v="112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Gail &quot;Mac&quot; McDavid"/>
    <n v="2014"/>
    <s v="Evangeline"/>
    <s v="REP"/>
    <n v="81"/>
    <n v="4"/>
    <n v="4"/>
    <n v="3"/>
    <n v="1"/>
    <n v="0"/>
    <n v="0"/>
    <x v="0"/>
    <x v="0"/>
    <x v="0"/>
    <x v="13"/>
    <x v="11"/>
    <x v="0"/>
    <n v="5.4054054054054057E-2"/>
    <s v="f"/>
    <n v="2"/>
    <n v="1"/>
    <n v="1"/>
    <x v="0"/>
  </r>
  <r>
    <n v="133"/>
    <x v="132"/>
    <x v="2"/>
    <s v="Village  of Chataignier (3 to be elected)"/>
    <s v="J. B. Brasseaux"/>
    <n v="2014"/>
    <s v="Evangeline"/>
    <s v="DEM"/>
    <n v="85"/>
    <n v="4"/>
    <n v="4"/>
    <n v="3"/>
    <n v="1"/>
    <n v="0"/>
    <n v="0"/>
    <x v="0"/>
    <x v="0"/>
    <x v="0"/>
    <x v="13"/>
    <x v="11"/>
    <x v="0"/>
    <n v="5.4054054054054057E-2"/>
    <s v="?"/>
    <n v="2"/>
    <n v="1"/>
    <n v="1"/>
    <x v="0"/>
  </r>
  <r>
    <n v="133"/>
    <x v="132"/>
    <x v="2"/>
    <s v="Village  of Chataignier (3 to be elected)"/>
    <s v="Joseph H. Simien"/>
    <n v="2014"/>
    <s v="Evangeline"/>
    <s v="DEM"/>
    <n v="92"/>
    <n v="4"/>
    <n v="4"/>
    <n v="3"/>
    <n v="1"/>
    <n v="0"/>
    <n v="0"/>
    <x v="0"/>
    <x v="0"/>
    <x v="0"/>
    <x v="13"/>
    <x v="11"/>
    <x v="0"/>
    <n v="5.4054054054054057E-2"/>
    <s v="m"/>
    <n v="2"/>
    <n v="1"/>
    <n v="1"/>
    <x v="0"/>
  </r>
  <r>
    <n v="134"/>
    <x v="133"/>
    <x v="2"/>
    <s v="Village of Angie (3 to be elected)"/>
    <s v="Bryan Stogner"/>
    <n v="2016"/>
    <s v="Washington"/>
    <s v="DEM"/>
    <n v="5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Darryl Knight"/>
    <n v="2016"/>
    <s v="Washington"/>
    <s v="OTHER"/>
    <n v="62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Gilbert Ball"/>
    <n v="2016"/>
    <s v="Washington"/>
    <s v="REP"/>
    <n v="55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James Holmes"/>
    <n v="2016"/>
    <s v="Washington"/>
    <s v="REP"/>
    <n v="38"/>
    <n v="6"/>
    <n v="6"/>
    <n v="1"/>
    <n v="4"/>
    <n v="0"/>
    <n v="1"/>
    <x v="0"/>
    <x v="0"/>
    <x v="0"/>
    <x v="0"/>
    <x v="32"/>
    <x v="0"/>
    <n v="2.4390243902439018E-2"/>
    <s v="m"/>
    <n v="2"/>
    <n v="4"/>
    <n v="0"/>
    <x v="0"/>
  </r>
  <r>
    <n v="134"/>
    <x v="133"/>
    <x v="2"/>
    <s v="Village of Angie (3 to be elected)"/>
    <s v="Linda &quot;Gail&quot; Seal"/>
    <n v="2016"/>
    <s v="Washington"/>
    <s v="REP"/>
    <n v="26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4"/>
    <x v="133"/>
    <x v="2"/>
    <s v="Village of Angie (3 to be elected)"/>
    <s v="Roxie Fornea"/>
    <n v="2016"/>
    <s v="Washington"/>
    <s v="REP"/>
    <n v="54"/>
    <n v="6"/>
    <n v="6"/>
    <n v="1"/>
    <n v="4"/>
    <n v="0"/>
    <n v="1"/>
    <x v="0"/>
    <x v="0"/>
    <x v="0"/>
    <x v="0"/>
    <x v="32"/>
    <x v="0"/>
    <n v="2.4390243902439018E-2"/>
    <s v="f"/>
    <n v="2"/>
    <n v="4"/>
    <n v="0"/>
    <x v="0"/>
  </r>
  <r>
    <n v="135"/>
    <x v="134"/>
    <x v="2"/>
    <s v="Village of Bienville (3 to be elected)"/>
    <s v="Dorothy Anderson"/>
    <n v="2014"/>
    <s v="Bienville"/>
    <s v="NOPTY"/>
    <n v="5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James &quot;Jamie&quot; Smith"/>
    <n v="2014"/>
    <s v="Bienville"/>
    <s v="NOPTY"/>
    <n v="100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James Neal Kirkham"/>
    <n v="2014"/>
    <s v="Bienville"/>
    <s v="NOPTY"/>
    <n v="102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5"/>
    <x v="134"/>
    <x v="2"/>
    <s v="Village of Bienville (3 to be elected)"/>
    <s v="Marcie Boston"/>
    <n v="2014"/>
    <s v="Bienville"/>
    <s v="NOPTY"/>
    <n v="62"/>
    <n v="5"/>
    <n v="5"/>
    <n v="0"/>
    <n v="0"/>
    <n v="5"/>
    <n v="0"/>
    <x v="0"/>
    <x v="0"/>
    <x v="0"/>
    <x v="4"/>
    <x v="39"/>
    <x v="0"/>
    <n v="4.9140049140049269E-3"/>
    <s v="f"/>
    <n v="2"/>
    <n v="3"/>
    <n v="0"/>
    <x v="0"/>
  </r>
  <r>
    <n v="135"/>
    <x v="134"/>
    <x v="2"/>
    <s v="Village of Bienville (3 to be elected)"/>
    <s v="Roy Walls"/>
    <n v="2014"/>
    <s v="Bienville"/>
    <s v="NOPTY"/>
    <n v="91"/>
    <n v="5"/>
    <n v="5"/>
    <n v="0"/>
    <n v="0"/>
    <n v="5"/>
    <n v="0"/>
    <x v="0"/>
    <x v="0"/>
    <x v="0"/>
    <x v="4"/>
    <x v="39"/>
    <x v="0"/>
    <n v="4.9140049140049269E-3"/>
    <s v="m"/>
    <n v="2"/>
    <n v="3"/>
    <n v="0"/>
    <x v="0"/>
  </r>
  <r>
    <n v="136"/>
    <x v="135"/>
    <x v="2"/>
    <s v="Village of Collinston (3 to be elected)"/>
    <s v="Betty Jones"/>
    <n v="2014"/>
    <s v="Morehouse"/>
    <s v="DEM"/>
    <n v="53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awn Gilbreath"/>
    <n v="2014"/>
    <s v="Morehouse"/>
    <s v="REP"/>
    <n v="44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Dorothy J. Bradshaw"/>
    <n v="2014"/>
    <s v="Morehouse"/>
    <s v="DEM"/>
    <n v="71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6"/>
    <x v="135"/>
    <x v="2"/>
    <s v="Village of Collinston (3 to be elected)"/>
    <s v="Renee Pates"/>
    <n v="2014"/>
    <s v="Morehouse"/>
    <s v="DEM"/>
    <n v="56"/>
    <n v="4"/>
    <n v="4"/>
    <n v="3"/>
    <n v="1"/>
    <n v="0"/>
    <n v="0"/>
    <x v="0"/>
    <x v="0"/>
    <x v="0"/>
    <x v="13"/>
    <x v="40"/>
    <x v="0"/>
    <n v="6.6964285714285698E-2"/>
    <s v="f"/>
    <n v="4"/>
    <n v="0"/>
    <n v="0"/>
    <x v="2"/>
  </r>
  <r>
    <n v="137"/>
    <x v="136"/>
    <x v="2"/>
    <s v="Village of Delta (3 to be elected)"/>
    <s v="Billy Peebles"/>
    <n v="2016"/>
    <s v="Madison"/>
    <s v="NOPTY"/>
    <n v="56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anny Odom"/>
    <n v="2016"/>
    <s v="Madison"/>
    <s v="NOPTY"/>
    <n v="19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Donald Frith"/>
    <n v="2016"/>
    <s v="Madison"/>
    <s v="NOPTY"/>
    <n v="61"/>
    <n v="4"/>
    <n v="4"/>
    <n v="0"/>
    <n v="0"/>
    <n v="3"/>
    <n v="1"/>
    <x v="0"/>
    <x v="0"/>
    <x v="0"/>
    <x v="13"/>
    <x v="41"/>
    <x v="0"/>
    <n v="5.1020408163265363E-3"/>
    <s v="m"/>
    <n v="1"/>
    <n v="3"/>
    <n v="0"/>
    <x v="0"/>
  </r>
  <r>
    <n v="137"/>
    <x v="136"/>
    <x v="2"/>
    <s v="Village of Delta (3 to be elected)"/>
    <s v="Katherine Davis"/>
    <n v="2016"/>
    <s v="Madison"/>
    <s v="OTHER"/>
    <n v="60"/>
    <n v="4"/>
    <n v="4"/>
    <n v="0"/>
    <n v="0"/>
    <n v="3"/>
    <n v="1"/>
    <x v="0"/>
    <x v="0"/>
    <x v="0"/>
    <x v="13"/>
    <x v="41"/>
    <x v="0"/>
    <n v="5.1020408163265363E-3"/>
    <s v="f"/>
    <n v="1"/>
    <n v="3"/>
    <n v="0"/>
    <x v="0"/>
  </r>
  <r>
    <n v="138"/>
    <x v="137"/>
    <x v="2"/>
    <s v="Village of Dixie Inn (3 to be elected)"/>
    <s v="&quot;Nell&quot; Finlay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Connie Woods"/>
    <n v="2016"/>
    <s v="Webster"/>
    <s v="REP"/>
    <n v="3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Donna Hoffoss"/>
    <n v="2016"/>
    <s v="Webster"/>
    <s v="REP"/>
    <n v="49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8"/>
    <x v="137"/>
    <x v="2"/>
    <s v="Village of Dixie Inn (3 to be elected)"/>
    <s v="Judy McKenzie"/>
    <n v="2016"/>
    <s v="Webster"/>
    <s v="REP"/>
    <n v="48"/>
    <n v="4"/>
    <n v="4"/>
    <n v="0"/>
    <n v="4"/>
    <n v="0"/>
    <n v="0"/>
    <x v="0"/>
    <x v="0"/>
    <x v="0"/>
    <x v="13"/>
    <x v="5"/>
    <x v="0"/>
    <n v="5.7803468208093012E-3"/>
    <s v="f"/>
    <n v="4"/>
    <n v="0"/>
    <n v="0"/>
    <x v="2"/>
  </r>
  <r>
    <n v="139"/>
    <x v="138"/>
    <x v="2"/>
    <s v="Village of Dodson (3 to be elected)"/>
    <s v="Danny Browning"/>
    <n v="2014"/>
    <s v="Winn"/>
    <s v="DEM"/>
    <n v="32"/>
    <n v="7"/>
    <n v="7"/>
    <n v="5"/>
    <n v="1"/>
    <n v="1"/>
    <n v="0"/>
    <x v="0"/>
    <x v="0"/>
    <x v="0"/>
    <x v="14"/>
    <x v="20"/>
    <x v="0"/>
    <n v="9.2105263157894746E-2"/>
    <s v="m"/>
    <n v="6"/>
    <n v="1"/>
    <n v="0"/>
    <x v="0"/>
  </r>
  <r>
    <n v="139"/>
    <x v="138"/>
    <x v="2"/>
    <s v="Village of Dodson (3 to be elected)"/>
    <s v="Debra Hill"/>
    <n v="2014"/>
    <s v="Winn"/>
    <s v="REP"/>
    <n v="2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Jami Ashley"/>
    <n v="2014"/>
    <s v="Winn"/>
    <s v="DEM"/>
    <n v="44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Karla Shively"/>
    <n v="2014"/>
    <s v="Winn"/>
    <s v="DEM"/>
    <n v="57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Lydia Chamberlain"/>
    <n v="2014"/>
    <s v="Winn"/>
    <s v="DEM"/>
    <n v="20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Sarah Maxwell"/>
    <n v="2014"/>
    <s v="Winn"/>
    <s v="NOPTY"/>
    <n v="42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39"/>
    <x v="138"/>
    <x v="2"/>
    <s v="Village of Dodson (3 to be elected)"/>
    <s v="Verna Hollingsworth"/>
    <n v="2014"/>
    <s v="Winn"/>
    <s v="DEM"/>
    <n v="85"/>
    <n v="7"/>
    <n v="7"/>
    <n v="5"/>
    <n v="1"/>
    <n v="1"/>
    <n v="0"/>
    <x v="0"/>
    <x v="0"/>
    <x v="0"/>
    <x v="14"/>
    <x v="20"/>
    <x v="0"/>
    <n v="9.2105263157894746E-2"/>
    <s v="f"/>
    <n v="6"/>
    <n v="1"/>
    <n v="0"/>
    <x v="0"/>
  </r>
  <r>
    <n v="140"/>
    <x v="139"/>
    <x v="2"/>
    <s v="Village of Edgefield (3 to be elected)"/>
    <s v="&quot;Trish&quot; Gamble"/>
    <n v="2016"/>
    <s v="Red River"/>
    <s v="DEM"/>
    <n v="42"/>
    <n v="4"/>
    <n v="4"/>
    <n v="1"/>
    <n v="3"/>
    <n v="0"/>
    <n v="0"/>
    <x v="0"/>
    <x v="0"/>
    <x v="0"/>
    <x v="13"/>
    <x v="42"/>
    <x v="0"/>
    <n v="5.5793991416308975E-2"/>
    <s v="f"/>
    <n v="1"/>
    <n v="3"/>
    <n v="0"/>
    <x v="0"/>
  </r>
  <r>
    <n v="140"/>
    <x v="139"/>
    <x v="2"/>
    <s v="Village of Edgefield (3 to be elected)"/>
    <s v="David Layfield"/>
    <n v="2016"/>
    <s v="Red River"/>
    <s v="REP"/>
    <n v="56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Eugene Freeman"/>
    <n v="2016"/>
    <s v="Red River"/>
    <s v="REP"/>
    <n v="61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0"/>
    <x v="139"/>
    <x v="2"/>
    <s v="Village of Edgefield (3 to be elected)"/>
    <s v="Jack Terrell"/>
    <n v="2016"/>
    <s v="Red River"/>
    <s v="REP"/>
    <n v="74"/>
    <n v="4"/>
    <n v="4"/>
    <n v="1"/>
    <n v="3"/>
    <n v="0"/>
    <n v="0"/>
    <x v="0"/>
    <x v="0"/>
    <x v="0"/>
    <x v="13"/>
    <x v="42"/>
    <x v="0"/>
    <n v="5.5793991416308975E-2"/>
    <s v="m"/>
    <n v="1"/>
    <n v="3"/>
    <n v="0"/>
    <x v="0"/>
  </r>
  <r>
    <n v="141"/>
    <x v="140"/>
    <x v="2"/>
    <s v="Village of Fenton (3 to be elected)"/>
    <s v="Bobbie Jo Dickens"/>
    <n v="2016"/>
    <s v="Jefferson Davis"/>
    <s v="DEM"/>
    <n v="34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Clarence Talbert, Jr."/>
    <n v="2016"/>
    <s v="Jefferson Davis"/>
    <s v="DEM"/>
    <n v="6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Clifford Brian Leday"/>
    <n v="2016"/>
    <s v="Jefferson Davis"/>
    <s v="DEM"/>
    <n v="47"/>
    <n v="7"/>
    <n v="7"/>
    <n v="6"/>
    <n v="0"/>
    <n v="1"/>
    <n v="0"/>
    <x v="0"/>
    <x v="0"/>
    <x v="0"/>
    <x v="14"/>
    <x v="38"/>
    <x v="0"/>
    <n v="2.9914529914529919E-2"/>
    <s v="m"/>
    <n v="5"/>
    <n v="2"/>
    <n v="0"/>
    <x v="0"/>
  </r>
  <r>
    <n v="141"/>
    <x v="140"/>
    <x v="2"/>
    <s v="Village of Fenton (3 to be elected)"/>
    <s v="Gwenevere Artis Johnson"/>
    <n v="2016"/>
    <s v="Jefferson Davis"/>
    <s v="DEM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ella Hubachek"/>
    <n v="2016"/>
    <s v="Jefferson Davis"/>
    <s v="NOPTY"/>
    <n v="72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Mary M. Jones"/>
    <n v="2016"/>
    <s v="Jefferson Davis"/>
    <s v="DEM"/>
    <n v="81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1"/>
    <x v="140"/>
    <x v="2"/>
    <s v="Village of Fenton (3 to be elected)"/>
    <s v="Shawanda G. Sowells"/>
    <n v="2016"/>
    <s v="Jefferson Davis"/>
    <s v="DEM"/>
    <n v="95"/>
    <n v="7"/>
    <n v="7"/>
    <n v="6"/>
    <n v="0"/>
    <n v="1"/>
    <n v="0"/>
    <x v="0"/>
    <x v="0"/>
    <x v="0"/>
    <x v="14"/>
    <x v="38"/>
    <x v="0"/>
    <n v="2.9914529914529919E-2"/>
    <s v="f"/>
    <n v="5"/>
    <n v="2"/>
    <n v="0"/>
    <x v="0"/>
  </r>
  <r>
    <n v="142"/>
    <x v="141"/>
    <x v="2"/>
    <s v="Village of Folsom (3 to be elected)"/>
    <s v="Jill Palmer Mathies"/>
    <n v="2014"/>
    <s v="St. Tammany"/>
    <s v="REP"/>
    <n v="151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Lance Willie"/>
    <n v="2014"/>
    <s v="St. Tammany"/>
    <s v="REP"/>
    <n v="199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Paulette A. Lee"/>
    <n v="2014"/>
    <s v="St. Tammany"/>
    <s v="DEM"/>
    <n v="146"/>
    <n v="5"/>
    <n v="5"/>
    <n v="2"/>
    <n v="3"/>
    <n v="0"/>
    <n v="0"/>
    <x v="0"/>
    <x v="0"/>
    <x v="0"/>
    <x v="4"/>
    <x v="26"/>
    <x v="1"/>
    <n v="6.8571428571428589E-2"/>
    <s v="f"/>
    <n v="2"/>
    <n v="3"/>
    <n v="0"/>
    <x v="0"/>
  </r>
  <r>
    <n v="142"/>
    <x v="141"/>
    <x v="2"/>
    <s v="Village of Folsom (3 to be elected)"/>
    <s v="Richard B. Atkins"/>
    <n v="2014"/>
    <s v="St. Tammany"/>
    <s v="REP"/>
    <n v="83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2"/>
    <x v="141"/>
    <x v="2"/>
    <s v="Village of Folsom (3 to be elected)"/>
    <s v="Ronald W. &quot;Ronnie&quot; Holliday"/>
    <n v="2014"/>
    <s v="St. Tammany"/>
    <s v="DEM"/>
    <n v="121"/>
    <n v="5"/>
    <n v="5"/>
    <n v="2"/>
    <n v="3"/>
    <n v="0"/>
    <n v="0"/>
    <x v="0"/>
    <x v="0"/>
    <x v="0"/>
    <x v="4"/>
    <x v="26"/>
    <x v="1"/>
    <n v="6.8571428571428589E-2"/>
    <s v="m"/>
    <n v="2"/>
    <n v="3"/>
    <n v="0"/>
    <x v="0"/>
  </r>
  <r>
    <n v="143"/>
    <x v="142"/>
    <x v="2"/>
    <s v="Village of Forest Hill (3 to be elected)"/>
    <s v="&quot;Mike&quot; Soulter"/>
    <n v="2014"/>
    <s v="Rapides"/>
    <s v="REP"/>
    <n v="95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Anna Clark Cloud"/>
    <n v="2014"/>
    <s v="Rapides"/>
    <s v="DEM"/>
    <n v="100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anny Perkins"/>
    <n v="2014"/>
    <s v="Rapides"/>
    <s v="DEM"/>
    <n v="108"/>
    <n v="7"/>
    <n v="7"/>
    <n v="2"/>
    <n v="4"/>
    <n v="1"/>
    <n v="0"/>
    <x v="0"/>
    <x v="0"/>
    <x v="0"/>
    <x v="14"/>
    <x v="18"/>
    <x v="1"/>
    <n v="1.1958146487294458E-2"/>
    <s v="m"/>
    <n v="4"/>
    <n v="2"/>
    <n v="1"/>
    <x v="0"/>
  </r>
  <r>
    <n v="143"/>
    <x v="142"/>
    <x v="2"/>
    <s v="Village of Forest Hill (3 to be elected)"/>
    <s v="Donna Arrington"/>
    <n v="2014"/>
    <s v="Rapides"/>
    <s v="REP"/>
    <n v="7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Dorothy Walters"/>
    <n v="2014"/>
    <s v="Rapides"/>
    <s v="NOPTY"/>
    <n v="53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3"/>
    <x v="142"/>
    <x v="2"/>
    <s v="Village of Forest Hill (3 to be elected)"/>
    <s v="Jerriot Robinson"/>
    <n v="2014"/>
    <s v="Rapides"/>
    <s v="REP"/>
    <n v="124"/>
    <n v="7"/>
    <n v="7"/>
    <n v="2"/>
    <n v="4"/>
    <n v="1"/>
    <n v="0"/>
    <x v="0"/>
    <x v="0"/>
    <x v="0"/>
    <x v="14"/>
    <x v="18"/>
    <x v="1"/>
    <n v="1.1958146487294458E-2"/>
    <s v="?"/>
    <n v="4"/>
    <n v="2"/>
    <n v="1"/>
    <x v="0"/>
  </r>
  <r>
    <n v="143"/>
    <x v="142"/>
    <x v="2"/>
    <s v="Village of Forest Hill (3 to be elected)"/>
    <s v="Stacy Johnson Danzy"/>
    <n v="2014"/>
    <s v="Rapides"/>
    <s v="REP"/>
    <n v="116"/>
    <n v="7"/>
    <n v="7"/>
    <n v="2"/>
    <n v="4"/>
    <n v="1"/>
    <n v="0"/>
    <x v="0"/>
    <x v="0"/>
    <x v="0"/>
    <x v="14"/>
    <x v="18"/>
    <x v="1"/>
    <n v="1.1958146487294458E-2"/>
    <s v="f"/>
    <n v="4"/>
    <n v="2"/>
    <n v="1"/>
    <x v="0"/>
  </r>
  <r>
    <n v="144"/>
    <x v="143"/>
    <x v="2"/>
    <s v="Village of Georgetown (3 to be elected)"/>
    <s v="&quot;Jim&quot; Bradford"/>
    <n v="2016"/>
    <s v="Grant"/>
    <s v="NOPTY"/>
    <n v="70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&quot;Ray&quot; Williamson"/>
    <n v="2016"/>
    <s v="Grant"/>
    <s v="OTHER"/>
    <n v="87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4"/>
    <x v="143"/>
    <x v="2"/>
    <s v="Village of Georgetown (3 to be elected)"/>
    <s v="Dorothy Self"/>
    <n v="2016"/>
    <s v="Grant"/>
    <s v="OTHER"/>
    <n v="80"/>
    <n v="4"/>
    <n v="4"/>
    <n v="0"/>
    <n v="1"/>
    <n v="1"/>
    <n v="2"/>
    <x v="0"/>
    <x v="0"/>
    <x v="0"/>
    <x v="13"/>
    <x v="21"/>
    <x v="0"/>
    <n v="4.9853372434017607E-2"/>
    <s v="f"/>
    <n v="1"/>
    <n v="3"/>
    <n v="0"/>
    <x v="0"/>
  </r>
  <r>
    <n v="144"/>
    <x v="143"/>
    <x v="2"/>
    <s v="Village of Georgetown (3 to be elected)"/>
    <s v="Jonathan Spurgeon"/>
    <n v="2016"/>
    <s v="Grant"/>
    <s v="REP"/>
    <n v="104"/>
    <n v="4"/>
    <n v="4"/>
    <n v="0"/>
    <n v="1"/>
    <n v="1"/>
    <n v="2"/>
    <x v="0"/>
    <x v="0"/>
    <x v="0"/>
    <x v="13"/>
    <x v="21"/>
    <x v="0"/>
    <n v="4.9853372434017607E-2"/>
    <s v="m"/>
    <n v="1"/>
    <n v="3"/>
    <n v="0"/>
    <x v="0"/>
  </r>
  <r>
    <n v="145"/>
    <x v="144"/>
    <x v="2"/>
    <s v="Village of Gilbert (3 to be elected)"/>
    <s v="&quot;Randy&quot; Lloyd"/>
    <n v="2014"/>
    <s v="Franklin"/>
    <s v="NOPTY"/>
    <n v="77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5"/>
    <x v="144"/>
    <x v="2"/>
    <s v="Village of Gilbert (3 to be elected)"/>
    <s v="Christine Ezell"/>
    <n v="2014"/>
    <s v="Franklin"/>
    <s v="DEM"/>
    <n v="130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Lovie Ezell"/>
    <n v="2014"/>
    <s v="Franklin"/>
    <s v="NOPTY"/>
    <n v="54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Susan McManus Britt"/>
    <n v="2014"/>
    <s v="Franklin"/>
    <s v="NOPTY"/>
    <n v="141"/>
    <n v="5"/>
    <n v="5"/>
    <n v="1"/>
    <n v="0"/>
    <n v="4"/>
    <n v="0"/>
    <x v="0"/>
    <x v="0"/>
    <x v="0"/>
    <x v="4"/>
    <x v="43"/>
    <x v="0"/>
    <n v="2.582159624413144E-2"/>
    <s v="f"/>
    <n v="3"/>
    <n v="2"/>
    <n v="0"/>
    <x v="0"/>
  </r>
  <r>
    <n v="145"/>
    <x v="144"/>
    <x v="2"/>
    <s v="Village of Gilbert (3 to be elected)"/>
    <s v="Tony Morris"/>
    <n v="2014"/>
    <s v="Franklin"/>
    <s v="NOPTY"/>
    <n v="24"/>
    <n v="5"/>
    <n v="5"/>
    <n v="1"/>
    <n v="0"/>
    <n v="4"/>
    <n v="0"/>
    <x v="0"/>
    <x v="0"/>
    <x v="0"/>
    <x v="4"/>
    <x v="43"/>
    <x v="0"/>
    <n v="2.582159624413144E-2"/>
    <s v="m"/>
    <n v="3"/>
    <n v="2"/>
    <n v="0"/>
    <x v="0"/>
  </r>
  <r>
    <n v="146"/>
    <x v="145"/>
    <x v="2"/>
    <s v="Village of Goldonna (3 to be elected)"/>
    <s v="&quot;Ben&quot; Dupree"/>
    <n v="2014"/>
    <s v="Natchitoches"/>
    <s v="REP"/>
    <n v="112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Daniel &quot;Dan&quot; Dupree"/>
    <n v="2014"/>
    <s v="Natchitoches"/>
    <s v="REP"/>
    <n v="11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Lawrence Sampey"/>
    <n v="2014"/>
    <s v="Natchitoches"/>
    <s v="OTHER"/>
    <n v="87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6"/>
    <x v="145"/>
    <x v="2"/>
    <s v="Village of Goldonna (3 to be elected)"/>
    <s v="Reed Franklin"/>
    <n v="2014"/>
    <s v="Natchitoches"/>
    <s v="REP"/>
    <n v="135"/>
    <n v="4"/>
    <n v="4"/>
    <n v="0"/>
    <n v="3"/>
    <n v="0"/>
    <n v="1"/>
    <x v="0"/>
    <x v="0"/>
    <x v="0"/>
    <x v="13"/>
    <x v="19"/>
    <x v="0"/>
    <n v="3.9911308203991136E-2"/>
    <s v="m"/>
    <n v="0"/>
    <n v="4"/>
    <n v="0"/>
    <x v="1"/>
  </r>
  <r>
    <n v="147"/>
    <x v="146"/>
    <x v="2"/>
    <s v="Village of Grosse Tete (3 to be elected)"/>
    <s v="Barbara &quot;Jeanie&quot; David"/>
    <n v="2016"/>
    <s v="Iberville"/>
    <s v="REP"/>
    <n v="254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Clint Seneca"/>
    <n v="2016"/>
    <s v="Iberville"/>
    <s v="DEM"/>
    <n v="216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Deisha Chaney"/>
    <n v="2016"/>
    <s v="Iberville"/>
    <s v="DEM"/>
    <n v="135"/>
    <n v="5"/>
    <n v="5"/>
    <n v="3"/>
    <n v="2"/>
    <n v="0"/>
    <n v="0"/>
    <x v="0"/>
    <x v="0"/>
    <x v="0"/>
    <x v="4"/>
    <x v="17"/>
    <x v="0"/>
    <n v="9.5602294455066905E-3"/>
    <s v="f"/>
    <n v="2"/>
    <n v="3"/>
    <n v="0"/>
    <x v="0"/>
  </r>
  <r>
    <n v="147"/>
    <x v="146"/>
    <x v="2"/>
    <s v="Village of Grosse Tete (3 to be elected)"/>
    <s v="Kyle Booksh"/>
    <n v="2016"/>
    <s v="Iberville"/>
    <s v="REP"/>
    <n v="197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7"/>
    <x v="146"/>
    <x v="2"/>
    <s v="Village of Grosse Tete (3 to be elected)"/>
    <s v="Marcus D. Hill, Sr."/>
    <n v="2016"/>
    <s v="Iberville"/>
    <s v="DEM"/>
    <n v="244"/>
    <n v="5"/>
    <n v="5"/>
    <n v="3"/>
    <n v="2"/>
    <n v="0"/>
    <n v="0"/>
    <x v="0"/>
    <x v="0"/>
    <x v="0"/>
    <x v="4"/>
    <x v="17"/>
    <x v="0"/>
    <n v="9.5602294455066905E-3"/>
    <s v="m"/>
    <n v="2"/>
    <n v="3"/>
    <n v="0"/>
    <x v="0"/>
  </r>
  <r>
    <n v="148"/>
    <x v="147"/>
    <x v="2"/>
    <s v="Village of Harrisonburg (3 to be elected)"/>
    <s v="Charles &quot;Greg&quot; Terry"/>
    <n v="2014"/>
    <s v="Catahoula"/>
    <s v="REP"/>
    <n v="110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8"/>
    <x v="147"/>
    <x v="2"/>
    <s v="Village of Harrisonburg (3 to be elected)"/>
    <s v="Judy Cotten"/>
    <n v="2014"/>
    <s v="Catahoula"/>
    <s v="OTHER"/>
    <n v="113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Kelly Estis"/>
    <n v="2014"/>
    <s v="Catahoula"/>
    <s v="REP"/>
    <n v="48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isa Ford Sikes"/>
    <n v="2014"/>
    <s v="Catahoula"/>
    <s v="OTHER"/>
    <n v="89"/>
    <n v="5"/>
    <n v="5"/>
    <n v="1"/>
    <n v="2"/>
    <n v="0"/>
    <n v="2"/>
    <x v="0"/>
    <x v="0"/>
    <x v="0"/>
    <x v="4"/>
    <x v="2"/>
    <x v="0"/>
    <n v="6.7114093959731447E-3"/>
    <s v="f"/>
    <n v="3"/>
    <n v="2"/>
    <n v="0"/>
    <x v="0"/>
  </r>
  <r>
    <n v="148"/>
    <x v="147"/>
    <x v="2"/>
    <s v="Village of Harrisonburg (3 to be elected)"/>
    <s v="Louis &quot;Five-O&quot; Hatten"/>
    <n v="2014"/>
    <s v="Catahoula"/>
    <s v="DEM"/>
    <n v="87"/>
    <n v="5"/>
    <n v="5"/>
    <n v="1"/>
    <n v="2"/>
    <n v="0"/>
    <n v="2"/>
    <x v="0"/>
    <x v="0"/>
    <x v="0"/>
    <x v="4"/>
    <x v="2"/>
    <x v="0"/>
    <n v="6.7114093959731447E-3"/>
    <s v="m"/>
    <n v="3"/>
    <n v="2"/>
    <n v="0"/>
    <x v="0"/>
  </r>
  <r>
    <n v="149"/>
    <x v="148"/>
    <x v="2"/>
    <s v="Village of Ida (3 to be elected)"/>
    <s v="Brian Hevrin"/>
    <n v="2016"/>
    <s v="Caddo"/>
    <s v="REP"/>
    <n v="72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David M. Rose"/>
    <n v="2016"/>
    <s v="Caddo"/>
    <s v="NOPTY"/>
    <n v="66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Harvey D. Anders"/>
    <n v="2016"/>
    <s v="Caddo"/>
    <s v="OTHER"/>
    <n v="69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49"/>
    <x v="148"/>
    <x v="2"/>
    <s v="Village of Ida (3 to be elected)"/>
    <s v="Joseph A. Gott"/>
    <n v="2016"/>
    <s v="Caddo"/>
    <s v="REP"/>
    <n v="83"/>
    <n v="4"/>
    <n v="4"/>
    <n v="0"/>
    <n v="2"/>
    <n v="1"/>
    <n v="1"/>
    <x v="0"/>
    <x v="0"/>
    <x v="0"/>
    <x v="13"/>
    <x v="3"/>
    <x v="1"/>
    <n v="3.7931034482758641E-2"/>
    <s v="m"/>
    <n v="0"/>
    <n v="4"/>
    <n v="0"/>
    <x v="1"/>
  </r>
  <r>
    <n v="150"/>
    <x v="149"/>
    <x v="2"/>
    <s v="Village of Maurice (3 to be elected)"/>
    <s v="Kenneth &quot;Keno&quot; Picard"/>
    <n v="2014"/>
    <s v="Vermilion"/>
    <s v="OTHER"/>
    <n v="340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0"/>
    <x v="149"/>
    <x v="2"/>
    <s v="Village of Maurice (3 to be elected)"/>
    <s v="Lynn Howell"/>
    <n v="2014"/>
    <s v="Vermilion"/>
    <s v="DEM"/>
    <n v="217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Phyllis Catalon Johnson"/>
    <n v="2014"/>
    <s v="Vermilion"/>
    <s v="REP"/>
    <n v="285"/>
    <n v="4"/>
    <n v="4"/>
    <n v="1"/>
    <n v="2"/>
    <n v="0"/>
    <n v="1"/>
    <x v="0"/>
    <x v="0"/>
    <x v="0"/>
    <x v="13"/>
    <x v="9"/>
    <x v="1"/>
    <n v="5.2681992337164696E-2"/>
    <s v="f"/>
    <n v="2"/>
    <n v="2"/>
    <n v="0"/>
    <x v="0"/>
  </r>
  <r>
    <n v="150"/>
    <x v="149"/>
    <x v="2"/>
    <s v="Village of Maurice (3 to be elected)"/>
    <s v="Travis Bodin"/>
    <n v="2014"/>
    <s v="Vermilion"/>
    <s v="REP"/>
    <n v="202"/>
    <n v="4"/>
    <n v="4"/>
    <n v="1"/>
    <n v="2"/>
    <n v="0"/>
    <n v="1"/>
    <x v="0"/>
    <x v="0"/>
    <x v="0"/>
    <x v="13"/>
    <x v="9"/>
    <x v="1"/>
    <n v="5.2681992337164696E-2"/>
    <s v="m"/>
    <n v="2"/>
    <n v="2"/>
    <n v="0"/>
    <x v="0"/>
  </r>
  <r>
    <n v="151"/>
    <x v="150"/>
    <x v="2"/>
    <s v="Village of Mermentau (3 to be elected)"/>
    <s v="David Fruge"/>
    <n v="2014"/>
    <s v="Acadia"/>
    <s v="DEM"/>
    <n v="146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1"/>
    <x v="150"/>
    <x v="2"/>
    <s v="Village of Mermentau (3 to be elected)"/>
    <s v="Juanita Richard"/>
    <n v="2014"/>
    <s v="Acadia"/>
    <s v="DEM"/>
    <n v="160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heresa Simon"/>
    <n v="2014"/>
    <s v="Acadia"/>
    <s v="DEM"/>
    <n v="69"/>
    <n v="4"/>
    <n v="4"/>
    <n v="4"/>
    <n v="0"/>
    <n v="0"/>
    <n v="0"/>
    <x v="0"/>
    <x v="0"/>
    <x v="0"/>
    <x v="13"/>
    <x v="22"/>
    <x v="1"/>
    <n v="3.6036036036036057E-2"/>
    <s v="f"/>
    <n v="2"/>
    <n v="2"/>
    <n v="0"/>
    <x v="0"/>
  </r>
  <r>
    <n v="151"/>
    <x v="150"/>
    <x v="2"/>
    <s v="Village of Mermentau (3 to be elected)"/>
    <s v="Troy Cormier"/>
    <n v="2014"/>
    <s v="Acadia"/>
    <s v="DEM"/>
    <n v="180"/>
    <n v="4"/>
    <n v="4"/>
    <n v="4"/>
    <n v="0"/>
    <n v="0"/>
    <n v="0"/>
    <x v="0"/>
    <x v="0"/>
    <x v="0"/>
    <x v="13"/>
    <x v="22"/>
    <x v="1"/>
    <n v="3.6036036036036057E-2"/>
    <s v="m"/>
    <n v="2"/>
    <n v="2"/>
    <n v="0"/>
    <x v="0"/>
  </r>
  <r>
    <n v="152"/>
    <x v="151"/>
    <x v="2"/>
    <s v="Village of Montpelier (3 to be elected)"/>
    <s v="Billie Claire Dykes Tycer"/>
    <n v="2014"/>
    <s v="St. Helena"/>
    <s v="DEM"/>
    <n v="56"/>
    <n v="4"/>
    <n v="4"/>
    <n v="2"/>
    <n v="2"/>
    <n v="0"/>
    <n v="0"/>
    <x v="0"/>
    <x v="0"/>
    <x v="0"/>
    <x v="13"/>
    <x v="44"/>
    <x v="0"/>
    <n v="3.0651340996168619E-2"/>
    <s v="f"/>
    <n v="1"/>
    <n v="3"/>
    <n v="0"/>
    <x v="0"/>
  </r>
  <r>
    <n v="152"/>
    <x v="151"/>
    <x v="2"/>
    <s v="Village of Montpelier (3 to be elected)"/>
    <s v="Bradley &quot;Brad&quot; Davis"/>
    <n v="2014"/>
    <s v="St. Helena"/>
    <s v="REP"/>
    <n v="76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Lawrence Sanford, Jr."/>
    <n v="2014"/>
    <s v="St. Helena"/>
    <s v="DEM"/>
    <n v="68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2"/>
    <x v="151"/>
    <x v="2"/>
    <s v="Village of Montpelier (3 to be elected)"/>
    <s v="Michael L. Ard"/>
    <n v="2014"/>
    <s v="St. Helena"/>
    <s v="REP"/>
    <n v="61"/>
    <n v="4"/>
    <n v="4"/>
    <n v="2"/>
    <n v="2"/>
    <n v="0"/>
    <n v="0"/>
    <x v="0"/>
    <x v="0"/>
    <x v="0"/>
    <x v="13"/>
    <x v="44"/>
    <x v="0"/>
    <n v="3.0651340996168619E-2"/>
    <s v="m"/>
    <n v="1"/>
    <n v="3"/>
    <n v="0"/>
    <x v="0"/>
  </r>
  <r>
    <n v="153"/>
    <x v="152"/>
    <x v="2"/>
    <s v="Village of Moreauville (3 to be elected)"/>
    <s v="Felix Benjamin"/>
    <n v="2014"/>
    <s v="Avoyelles"/>
    <s v="DEM"/>
    <n v="244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Meegan &quot;Diaville&quot; Simon"/>
    <n v="2014"/>
    <s v="Avoyelles"/>
    <s v="NOPTY"/>
    <n v="256"/>
    <n v="4"/>
    <n v="4"/>
    <n v="2"/>
    <n v="0"/>
    <n v="1"/>
    <n v="1"/>
    <x v="0"/>
    <x v="0"/>
    <x v="0"/>
    <x v="13"/>
    <x v="4"/>
    <x v="0"/>
    <n v="1.7441860465116255E-2"/>
    <s v="f"/>
    <n v="1"/>
    <n v="3"/>
    <n v="0"/>
    <x v="0"/>
  </r>
  <r>
    <n v="153"/>
    <x v="152"/>
    <x v="2"/>
    <s v="Village of Moreauville (3 to be elected)"/>
    <s v="Oscar &quot;OP&quot; Goody, Jr."/>
    <n v="2014"/>
    <s v="Avoyelles"/>
    <s v="DEM"/>
    <n v="257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3"/>
    <x v="152"/>
    <x v="2"/>
    <s v="Village of Moreauville (3 to be elected)"/>
    <s v="Penn Lemoine"/>
    <n v="2014"/>
    <s v="Avoyelles"/>
    <s v="OTHER"/>
    <n v="275"/>
    <n v="4"/>
    <n v="4"/>
    <n v="2"/>
    <n v="0"/>
    <n v="1"/>
    <n v="1"/>
    <x v="0"/>
    <x v="0"/>
    <x v="0"/>
    <x v="13"/>
    <x v="4"/>
    <x v="0"/>
    <n v="1.7441860465116255E-2"/>
    <s v="m"/>
    <n v="1"/>
    <n v="3"/>
    <n v="0"/>
    <x v="0"/>
  </r>
  <r>
    <n v="154"/>
    <x v="153"/>
    <x v="2"/>
    <s v="Village of Morse (3 to be elected)"/>
    <s v="Eric Primeaux"/>
    <n v="2014"/>
    <s v="Acadia"/>
    <s v="DEM"/>
    <n v="26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Hollins Trahan, Sr."/>
    <n v="2014"/>
    <s v="Acadia"/>
    <s v="REP"/>
    <n v="91"/>
    <n v="5"/>
    <n v="5"/>
    <n v="3"/>
    <n v="1"/>
    <n v="1"/>
    <n v="0"/>
    <x v="0"/>
    <x v="0"/>
    <x v="0"/>
    <x v="4"/>
    <x v="22"/>
    <x v="1"/>
    <n v="5.4085155350978131E-2"/>
    <s v="?"/>
    <n v="1"/>
    <n v="3"/>
    <n v="1"/>
    <x v="0"/>
  </r>
  <r>
    <n v="154"/>
    <x v="153"/>
    <x v="2"/>
    <s v="Village of Morse (3 to be elected)"/>
    <s v="Peggy S. Romero"/>
    <n v="2014"/>
    <s v="Acadia"/>
    <s v="DEM"/>
    <n v="213"/>
    <n v="5"/>
    <n v="5"/>
    <n v="3"/>
    <n v="1"/>
    <n v="1"/>
    <n v="0"/>
    <x v="0"/>
    <x v="0"/>
    <x v="0"/>
    <x v="4"/>
    <x v="22"/>
    <x v="1"/>
    <n v="5.4085155350978131E-2"/>
    <s v="f"/>
    <n v="1"/>
    <n v="3"/>
    <n v="1"/>
    <x v="0"/>
  </r>
  <r>
    <n v="154"/>
    <x v="153"/>
    <x v="2"/>
    <s v="Village of Morse (3 to be elected)"/>
    <s v="Raymond Leger"/>
    <n v="2014"/>
    <s v="Acadia"/>
    <s v="DEM"/>
    <n v="175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4"/>
    <x v="153"/>
    <x v="2"/>
    <s v="Village of Morse (3 to be elected)"/>
    <s v="Ross Michael Trahan"/>
    <n v="2014"/>
    <s v="Acadia"/>
    <s v="NOPTY"/>
    <n v="130"/>
    <n v="5"/>
    <n v="5"/>
    <n v="3"/>
    <n v="1"/>
    <n v="1"/>
    <n v="0"/>
    <x v="0"/>
    <x v="0"/>
    <x v="0"/>
    <x v="4"/>
    <x v="22"/>
    <x v="1"/>
    <n v="5.4085155350978131E-2"/>
    <s v="m"/>
    <n v="1"/>
    <n v="3"/>
    <n v="1"/>
    <x v="0"/>
  </r>
  <r>
    <n v="155"/>
    <x v="154"/>
    <x v="2"/>
    <s v="Village of Napoleonville (3 to be elected)"/>
    <s v="Joyce Bell"/>
    <n v="2014"/>
    <s v="Assumption"/>
    <s v="DEM"/>
    <n v="223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eneta Johnson Davis"/>
    <n v="2014"/>
    <s v="Assumption"/>
    <s v="DEM"/>
    <n v="90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5"/>
    <x v="154"/>
    <x v="2"/>
    <s v="Village of Napoleonville (3 to be elected)"/>
    <s v="Richard Bilello"/>
    <n v="2014"/>
    <s v="Assumption"/>
    <s v="DEM"/>
    <n v="177"/>
    <n v="4"/>
    <n v="4"/>
    <n v="4"/>
    <n v="0"/>
    <n v="0"/>
    <n v="0"/>
    <x v="0"/>
    <x v="0"/>
    <x v="0"/>
    <x v="13"/>
    <x v="45"/>
    <x v="0"/>
    <n v="1.9257221458046758E-2"/>
    <s v="m"/>
    <n v="3"/>
    <n v="1"/>
    <n v="0"/>
    <x v="0"/>
  </r>
  <r>
    <n v="155"/>
    <x v="154"/>
    <x v="2"/>
    <s v="Village of Napoleonville (3 to be elected)"/>
    <s v="Velma Jupiter"/>
    <n v="2014"/>
    <s v="Assumption"/>
    <s v="DEM"/>
    <n v="237"/>
    <n v="4"/>
    <n v="4"/>
    <n v="4"/>
    <n v="0"/>
    <n v="0"/>
    <n v="0"/>
    <x v="0"/>
    <x v="0"/>
    <x v="0"/>
    <x v="13"/>
    <x v="45"/>
    <x v="0"/>
    <n v="1.9257221458046758E-2"/>
    <s v="f"/>
    <n v="3"/>
    <n v="1"/>
    <n v="0"/>
    <x v="0"/>
  </r>
  <r>
    <n v="156"/>
    <x v="155"/>
    <x v="2"/>
    <s v="Village of North Hodge (3 to be elected)"/>
    <s v="&quot;Tony&quot; Duffey"/>
    <n v="2014"/>
    <s v="Jackson"/>
    <s v="OTHER"/>
    <n v="54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Chasity Davis Womack"/>
    <n v="2014"/>
    <s v="Jackson"/>
    <s v="REP"/>
    <n v="69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6"/>
    <x v="155"/>
    <x v="2"/>
    <s v="Village of North Hodge (3 to be elected)"/>
    <s v="Douglas Woods"/>
    <n v="2014"/>
    <s v="Jackson"/>
    <s v="OTHER"/>
    <n v="53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Eric Hinton"/>
    <n v="2014"/>
    <s v="Jackson"/>
    <s v="OTHER"/>
    <n v="45"/>
    <n v="6"/>
    <n v="6"/>
    <n v="0"/>
    <n v="1"/>
    <n v="2"/>
    <n v="3"/>
    <x v="0"/>
    <x v="0"/>
    <x v="0"/>
    <x v="0"/>
    <x v="16"/>
    <x v="0"/>
    <n v="6.1919504643963008E-3"/>
    <s v="m"/>
    <n v="2"/>
    <n v="3"/>
    <n v="1"/>
    <x v="0"/>
  </r>
  <r>
    <n v="156"/>
    <x v="155"/>
    <x v="2"/>
    <s v="Village of North Hodge (3 to be elected)"/>
    <s v="J. W. &quot;Buster&quot; Tumlin, Jr."/>
    <n v="2014"/>
    <s v="Jackson"/>
    <s v="NOPTY"/>
    <n v="71"/>
    <n v="6"/>
    <n v="6"/>
    <n v="0"/>
    <n v="1"/>
    <n v="2"/>
    <n v="3"/>
    <x v="0"/>
    <x v="0"/>
    <x v="0"/>
    <x v="0"/>
    <x v="16"/>
    <x v="0"/>
    <n v="6.1919504643963008E-3"/>
    <s v="?"/>
    <n v="2"/>
    <n v="3"/>
    <n v="1"/>
    <x v="0"/>
  </r>
  <r>
    <n v="156"/>
    <x v="155"/>
    <x v="2"/>
    <s v="Village of North Hodge (3 to be elected)"/>
    <s v="Patricia Ayres"/>
    <n v="2014"/>
    <s v="Jackson"/>
    <s v="NOPTY"/>
    <n v="31"/>
    <n v="6"/>
    <n v="6"/>
    <n v="0"/>
    <n v="1"/>
    <n v="2"/>
    <n v="3"/>
    <x v="0"/>
    <x v="0"/>
    <x v="0"/>
    <x v="0"/>
    <x v="16"/>
    <x v="0"/>
    <n v="6.1919504643963008E-3"/>
    <s v="f"/>
    <n v="2"/>
    <n v="3"/>
    <n v="1"/>
    <x v="0"/>
  </r>
  <r>
    <n v="157"/>
    <x v="156"/>
    <x v="2"/>
    <s v="Village of Palmetto (3 to be elected)"/>
    <s v="Amanda M. Krull"/>
    <n v="2014"/>
    <s v="St. Landry"/>
    <s v="NOPTY"/>
    <n v="16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Debra &quot;Lynn&quot; Coulon"/>
    <n v="2014"/>
    <s v="St. Landry"/>
    <s v="NOPTY"/>
    <n v="22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7"/>
    <x v="156"/>
    <x v="2"/>
    <s v="Village of Palmetto (3 to be elected)"/>
    <s v="Guyton W. Budden"/>
    <n v="2014"/>
    <s v="St. Landry"/>
    <s v="NOPTY"/>
    <n v="37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oseph Irving, Jr."/>
    <n v="2014"/>
    <s v="St. Landry"/>
    <s v="DEM"/>
    <n v="54"/>
    <n v="5"/>
    <n v="5"/>
    <n v="2"/>
    <n v="0"/>
    <n v="3"/>
    <n v="0"/>
    <x v="0"/>
    <x v="0"/>
    <x v="0"/>
    <x v="4"/>
    <x v="8"/>
    <x v="1"/>
    <n v="0.10365853658536586"/>
    <s v="m"/>
    <n v="3"/>
    <n v="2"/>
    <n v="0"/>
    <x v="0"/>
  </r>
  <r>
    <n v="157"/>
    <x v="156"/>
    <x v="2"/>
    <s v="Village of Palmetto (3 to be elected)"/>
    <s v="Judy S. Dupre"/>
    <n v="2014"/>
    <s v="St. Landry"/>
    <s v="DEM"/>
    <n v="35"/>
    <n v="5"/>
    <n v="5"/>
    <n v="2"/>
    <n v="0"/>
    <n v="3"/>
    <n v="0"/>
    <x v="0"/>
    <x v="0"/>
    <x v="0"/>
    <x v="4"/>
    <x v="8"/>
    <x v="1"/>
    <n v="0.10365853658536586"/>
    <s v="f"/>
    <n v="3"/>
    <n v="2"/>
    <n v="0"/>
    <x v="0"/>
  </r>
  <r>
    <n v="158"/>
    <x v="157"/>
    <x v="2"/>
    <s v="Village of Parks (3 to be elected)"/>
    <s v="&quot;Yvonne&quot; Narcisse"/>
    <n v="2014"/>
    <s v="St. Martin"/>
    <s v="DEM"/>
    <n v="226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Eva Craven Potier"/>
    <n v="2014"/>
    <s v="St. Martin"/>
    <s v="DEM"/>
    <n v="193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8"/>
    <x v="157"/>
    <x v="2"/>
    <s v="Village of Parks (3 to be elected)"/>
    <s v="Harold &quot;Kellogg&quot; Robertson"/>
    <n v="2014"/>
    <s v="St. Martin"/>
    <s v="OTHER"/>
    <n v="220"/>
    <n v="4"/>
    <n v="4"/>
    <n v="3"/>
    <n v="0"/>
    <n v="0"/>
    <n v="1"/>
    <x v="0"/>
    <x v="0"/>
    <x v="0"/>
    <x v="13"/>
    <x v="13"/>
    <x v="1"/>
    <n v="7.3529411764706176E-3"/>
    <s v="m"/>
    <n v="3"/>
    <n v="1"/>
    <n v="0"/>
    <x v="0"/>
  </r>
  <r>
    <n v="158"/>
    <x v="157"/>
    <x v="2"/>
    <s v="Village of Parks (3 to be elected)"/>
    <s v="Rose Nedie Potier"/>
    <n v="2014"/>
    <s v="St. Martin"/>
    <s v="DEM"/>
    <n v="177"/>
    <n v="4"/>
    <n v="4"/>
    <n v="3"/>
    <n v="0"/>
    <n v="0"/>
    <n v="1"/>
    <x v="0"/>
    <x v="0"/>
    <x v="0"/>
    <x v="13"/>
    <x v="13"/>
    <x v="1"/>
    <n v="7.3529411764706176E-3"/>
    <s v="f"/>
    <n v="3"/>
    <n v="1"/>
    <n v="0"/>
    <x v="0"/>
  </r>
  <r>
    <n v="159"/>
    <x v="158"/>
    <x v="2"/>
    <s v="Village of Pine Prairie (3 to be elected)"/>
    <s v="&quot;Debbie&quot; Oge"/>
    <n v="2016"/>
    <s v="Evangeline"/>
    <s v="DEM"/>
    <n v="313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59"/>
    <x v="158"/>
    <x v="2"/>
    <s v="Village of Pine Prairie (3 to be elected)"/>
    <s v="Gilbert J. Bordelon"/>
    <n v="2016"/>
    <s v="Evangeline"/>
    <s v="REP"/>
    <n v="301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Gregory Savant"/>
    <n v="2016"/>
    <s v="Evangeline"/>
    <s v="REP"/>
    <n v="90"/>
    <n v="4"/>
    <n v="4"/>
    <n v="2"/>
    <n v="2"/>
    <n v="0"/>
    <n v="0"/>
    <x v="0"/>
    <x v="0"/>
    <x v="0"/>
    <x v="13"/>
    <x v="11"/>
    <x v="0"/>
    <n v="2.4928092042186045E-2"/>
    <s v="m"/>
    <n v="2"/>
    <n v="2"/>
    <n v="0"/>
    <x v="0"/>
  </r>
  <r>
    <n v="159"/>
    <x v="158"/>
    <x v="2"/>
    <s v="Village of Pine Prairie (3 to be elected)"/>
    <s v="Tammy M. Hammond"/>
    <n v="2016"/>
    <s v="Evangeline"/>
    <s v="DEM"/>
    <n v="339"/>
    <n v="4"/>
    <n v="4"/>
    <n v="2"/>
    <n v="2"/>
    <n v="0"/>
    <n v="0"/>
    <x v="0"/>
    <x v="0"/>
    <x v="0"/>
    <x v="13"/>
    <x v="11"/>
    <x v="0"/>
    <n v="2.4928092042186045E-2"/>
    <s v="f"/>
    <n v="2"/>
    <n v="2"/>
    <n v="0"/>
    <x v="0"/>
  </r>
  <r>
    <n v="160"/>
    <x v="159"/>
    <x v="2"/>
    <s v="Village of Powhatan (3 to be elected)"/>
    <s v="Ezekiel Ray Jewett, Jr."/>
    <n v="2016"/>
    <s v="Natchitoches"/>
    <s v="DEM"/>
    <n v="24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0"/>
    <x v="159"/>
    <x v="2"/>
    <s v="Village of Powhatan (3 to be elected)"/>
    <s v="Hardrick Rivers"/>
    <n v="2016"/>
    <s v="Natchitoches"/>
    <s v="DEM"/>
    <n v="38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Jamika Neal"/>
    <n v="2016"/>
    <s v="Natchitoches"/>
    <s v="NOPTY"/>
    <n v="29"/>
    <n v="5"/>
    <n v="5"/>
    <n v="4"/>
    <n v="0"/>
    <n v="1"/>
    <n v="0"/>
    <x v="0"/>
    <x v="0"/>
    <x v="0"/>
    <x v="4"/>
    <x v="19"/>
    <x v="0"/>
    <n v="3.5714285714285698E-2"/>
    <s v="f"/>
    <n v="1"/>
    <n v="2"/>
    <n v="2"/>
    <x v="0"/>
  </r>
  <r>
    <n v="160"/>
    <x v="159"/>
    <x v="2"/>
    <s v="Village of Powhatan (3 to be elected)"/>
    <s v="Jessie Redford"/>
    <n v="2016"/>
    <s v="Natchitoches"/>
    <s v="DEM"/>
    <n v="16"/>
    <n v="5"/>
    <n v="5"/>
    <n v="4"/>
    <n v="0"/>
    <n v="1"/>
    <n v="0"/>
    <x v="0"/>
    <x v="0"/>
    <x v="0"/>
    <x v="4"/>
    <x v="19"/>
    <x v="0"/>
    <n v="3.5714285714285698E-2"/>
    <s v="?"/>
    <n v="1"/>
    <n v="2"/>
    <n v="2"/>
    <x v="0"/>
  </r>
  <r>
    <n v="160"/>
    <x v="159"/>
    <x v="2"/>
    <s v="Village of Powhatan (3 to be elected)"/>
    <s v="Willie Davis, Jr."/>
    <n v="2016"/>
    <s v="Natchitoches"/>
    <s v="DEM"/>
    <n v="33"/>
    <n v="5"/>
    <n v="5"/>
    <n v="4"/>
    <n v="0"/>
    <n v="1"/>
    <n v="0"/>
    <x v="0"/>
    <x v="0"/>
    <x v="0"/>
    <x v="4"/>
    <x v="19"/>
    <x v="0"/>
    <n v="3.5714285714285698E-2"/>
    <s v="m"/>
    <n v="1"/>
    <n v="2"/>
    <n v="2"/>
    <x v="0"/>
  </r>
  <r>
    <n v="161"/>
    <x v="160"/>
    <x v="2"/>
    <s v="Village of Reeves (3 to be elected)"/>
    <s v="&quot;Chris&quot; Guillory"/>
    <n v="2014"/>
    <s v="Allen"/>
    <s v="NOPTY"/>
    <n v="50"/>
    <n v="4"/>
    <n v="4"/>
    <n v="1"/>
    <n v="2"/>
    <n v="1"/>
    <n v="0"/>
    <x v="0"/>
    <x v="0"/>
    <x v="0"/>
    <x v="13"/>
    <x v="0"/>
    <x v="0"/>
    <n v="1.7543859649122806E-2"/>
    <s v="m"/>
    <n v="3"/>
    <n v="1"/>
    <n v="0"/>
    <x v="0"/>
  </r>
  <r>
    <n v="161"/>
    <x v="160"/>
    <x v="2"/>
    <s v="Village of Reeves (3 to be elected)"/>
    <s v="Renae Duhon"/>
    <n v="2014"/>
    <s v="Allen"/>
    <s v="REP"/>
    <n v="47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Robin Newell"/>
    <n v="2014"/>
    <s v="Allen"/>
    <s v="REP"/>
    <n v="46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1"/>
    <x v="160"/>
    <x v="2"/>
    <s v="Village of Reeves (3 to be elected)"/>
    <s v="Tara Dotson"/>
    <n v="2014"/>
    <s v="Allen"/>
    <s v="DEM"/>
    <n v="28"/>
    <n v="4"/>
    <n v="4"/>
    <n v="1"/>
    <n v="2"/>
    <n v="1"/>
    <n v="0"/>
    <x v="0"/>
    <x v="0"/>
    <x v="0"/>
    <x v="13"/>
    <x v="0"/>
    <x v="0"/>
    <n v="1.7543859649122806E-2"/>
    <s v="f"/>
    <n v="3"/>
    <n v="1"/>
    <n v="0"/>
    <x v="0"/>
  </r>
  <r>
    <n v="162"/>
    <x v="161"/>
    <x v="2"/>
    <s v="Village of Richmond (3 to be elected)"/>
    <s v="Bobby Ezell"/>
    <n v="2014"/>
    <s v="Madison"/>
    <s v="REP"/>
    <n v="9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JD Cherene"/>
    <n v="2014"/>
    <s v="Madison"/>
    <s v="REP"/>
    <n v="63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Lester &quot;Roy&quot; McIntyre, Jr."/>
    <n v="2014"/>
    <s v="Madison"/>
    <s v="NOPTY"/>
    <n v="129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2"/>
    <x v="161"/>
    <x v="2"/>
    <s v="Village of Richmond (3 to be elected)"/>
    <s v="Margaret Leoty"/>
    <n v="2014"/>
    <s v="Madison"/>
    <s v="REP"/>
    <n v="100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Olga Butler"/>
    <n v="2014"/>
    <s v="Madison"/>
    <s v="REP"/>
    <n v="114"/>
    <n v="6"/>
    <n v="6"/>
    <n v="1"/>
    <n v="4"/>
    <n v="1"/>
    <n v="0"/>
    <x v="0"/>
    <x v="0"/>
    <x v="0"/>
    <x v="0"/>
    <x v="41"/>
    <x v="0"/>
    <n v="2.542372881355931E-2"/>
    <s v="f"/>
    <n v="3"/>
    <n v="3"/>
    <n v="0"/>
    <x v="0"/>
  </r>
  <r>
    <n v="162"/>
    <x v="161"/>
    <x v="2"/>
    <s v="Village of Richmond (3 to be elected)"/>
    <s v="Tommy Wixson"/>
    <n v="2014"/>
    <s v="Madison"/>
    <s v="DEM"/>
    <n v="85"/>
    <n v="6"/>
    <n v="6"/>
    <n v="1"/>
    <n v="4"/>
    <n v="1"/>
    <n v="0"/>
    <x v="0"/>
    <x v="0"/>
    <x v="0"/>
    <x v="0"/>
    <x v="41"/>
    <x v="0"/>
    <n v="2.542372881355931E-2"/>
    <s v="m"/>
    <n v="3"/>
    <n v="3"/>
    <n v="0"/>
    <x v="0"/>
  </r>
  <r>
    <n v="163"/>
    <x v="162"/>
    <x v="2"/>
    <s v="Village of Robeline (3 to be elected)"/>
    <s v="Ann Moran"/>
    <n v="2014"/>
    <s v="Natchitoches"/>
    <s v="DEM"/>
    <n v="40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Bergen Oge"/>
    <n v="2014"/>
    <s v="Natchitoches"/>
    <s v="DEM"/>
    <n v="58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Gilda Jenkins"/>
    <n v="2014"/>
    <s v="Natchitoches"/>
    <s v="OTHER"/>
    <n v="71"/>
    <n v="4"/>
    <n v="4"/>
    <n v="3"/>
    <n v="0"/>
    <n v="0"/>
    <n v="1"/>
    <x v="0"/>
    <x v="0"/>
    <x v="0"/>
    <x v="13"/>
    <x v="19"/>
    <x v="0"/>
    <n v="5.7522123893805288E-2"/>
    <s v="f"/>
    <n v="3"/>
    <n v="1"/>
    <n v="0"/>
    <x v="0"/>
  </r>
  <r>
    <n v="163"/>
    <x v="162"/>
    <x v="2"/>
    <s v="Village of Robeline (3 to be elected)"/>
    <s v="Randall Bockstanz"/>
    <n v="2014"/>
    <s v="Natchitoches"/>
    <s v="DEM"/>
    <n v="57"/>
    <n v="4"/>
    <n v="4"/>
    <n v="3"/>
    <n v="0"/>
    <n v="0"/>
    <n v="1"/>
    <x v="0"/>
    <x v="0"/>
    <x v="0"/>
    <x v="13"/>
    <x v="19"/>
    <x v="0"/>
    <n v="5.7522123893805288E-2"/>
    <s v="m"/>
    <n v="3"/>
    <n v="1"/>
    <n v="0"/>
    <x v="0"/>
  </r>
  <r>
    <n v="164"/>
    <x v="163"/>
    <x v="2"/>
    <s v="Village of Sicily Island (3 to be elected)"/>
    <s v="&quot;Mark&quot; Krause"/>
    <n v="2014"/>
    <s v="Catahoula"/>
    <s v="NOPTY"/>
    <n v="13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errick Frazier"/>
    <n v="2014"/>
    <s v="Catahoula"/>
    <s v="DEM"/>
    <n v="146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Donald E. Ashley"/>
    <n v="2014"/>
    <s v="Catahoula"/>
    <s v="OTHER"/>
    <n v="123"/>
    <n v="4"/>
    <n v="4"/>
    <n v="2"/>
    <n v="0"/>
    <n v="1"/>
    <n v="1"/>
    <x v="0"/>
    <x v="0"/>
    <x v="0"/>
    <x v="13"/>
    <x v="2"/>
    <x v="0"/>
    <n v="1.8691588785046731E-2"/>
    <s v="m"/>
    <n v="1"/>
    <n v="3"/>
    <n v="0"/>
    <x v="0"/>
  </r>
  <r>
    <n v="164"/>
    <x v="163"/>
    <x v="2"/>
    <s v="Village of Sicily Island (3 to be elected)"/>
    <s v="Emma &quot;Donna&quot; Hilliard"/>
    <n v="2014"/>
    <s v="Catahoula"/>
    <s v="DEM"/>
    <n v="130"/>
    <n v="4"/>
    <n v="4"/>
    <n v="2"/>
    <n v="0"/>
    <n v="1"/>
    <n v="1"/>
    <x v="0"/>
    <x v="0"/>
    <x v="0"/>
    <x v="13"/>
    <x v="2"/>
    <x v="0"/>
    <n v="1.8691588785046731E-2"/>
    <s v="f"/>
    <n v="1"/>
    <n v="3"/>
    <n v="0"/>
    <x v="0"/>
  </r>
  <r>
    <n v="165"/>
    <x v="164"/>
    <x v="2"/>
    <s v="Village of Simpson (3 to be elected)"/>
    <s v="Carol &quot;Ma Carol&quot; Adams"/>
    <n v="2016"/>
    <s v="Vernon"/>
    <s v="REP"/>
    <n v="17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Lisa Thompson"/>
    <n v="2016"/>
    <s v="Vernon"/>
    <s v="REP"/>
    <n v="197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5"/>
    <x v="164"/>
    <x v="2"/>
    <s v="Village of Simpson (3 to be elected)"/>
    <s v="Neil Standifer"/>
    <n v="2016"/>
    <s v="Vernon"/>
    <s v="REP"/>
    <n v="255"/>
    <n v="4"/>
    <n v="4"/>
    <n v="0"/>
    <n v="4"/>
    <n v="0"/>
    <n v="0"/>
    <x v="0"/>
    <x v="0"/>
    <x v="0"/>
    <x v="13"/>
    <x v="35"/>
    <x v="1"/>
    <n v="6.2500000000000028E-2"/>
    <s v="m"/>
    <n v="3"/>
    <n v="1"/>
    <n v="0"/>
    <x v="0"/>
  </r>
  <r>
    <n v="165"/>
    <x v="164"/>
    <x v="2"/>
    <s v="Village of Simpson (3 to be elected)"/>
    <s v="Paula Parker"/>
    <n v="2016"/>
    <s v="Vernon"/>
    <s v="REP"/>
    <n v="203"/>
    <n v="4"/>
    <n v="4"/>
    <n v="0"/>
    <n v="4"/>
    <n v="0"/>
    <n v="0"/>
    <x v="0"/>
    <x v="0"/>
    <x v="0"/>
    <x v="13"/>
    <x v="35"/>
    <x v="1"/>
    <n v="6.2500000000000028E-2"/>
    <s v="f"/>
    <n v="3"/>
    <n v="1"/>
    <n v="0"/>
    <x v="0"/>
  </r>
  <r>
    <n v="166"/>
    <x v="165"/>
    <x v="2"/>
    <s v="Village of Simsboro (3 to be elected)"/>
    <s v="&quot;Doug&quot; Durrett"/>
    <n v="2014"/>
    <s v="Lincoln"/>
    <s v="DEM"/>
    <n v="191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&quot;Joe&quot; Reed"/>
    <n v="2014"/>
    <s v="Lincoln"/>
    <s v="DEM"/>
    <n v="147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Jerry Davis"/>
    <n v="2014"/>
    <s v="Lincoln"/>
    <s v="REP"/>
    <n v="134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Kimberly Harris"/>
    <n v="2014"/>
    <s v="Lincoln"/>
    <s v="DEM"/>
    <n v="70"/>
    <n v="6"/>
    <n v="6"/>
    <n v="4"/>
    <n v="1"/>
    <n v="0"/>
    <n v="1"/>
    <x v="0"/>
    <x v="0"/>
    <x v="0"/>
    <x v="0"/>
    <x v="23"/>
    <x v="1"/>
    <n v="6.2322946175637384E-2"/>
    <s v="f"/>
    <n v="1"/>
    <n v="5"/>
    <n v="0"/>
    <x v="0"/>
  </r>
  <r>
    <n v="166"/>
    <x v="165"/>
    <x v="2"/>
    <s v="Village of Simsboro (3 to be elected)"/>
    <s v="Rickey A. Grigsby, Sr."/>
    <n v="2014"/>
    <s v="Lincoln"/>
    <s v="DEM"/>
    <n v="86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6"/>
    <x v="165"/>
    <x v="2"/>
    <s v="Village of Simsboro (3 to be elected)"/>
    <s v="Thomas Wayne Neuroth"/>
    <n v="2014"/>
    <s v="Lincoln"/>
    <s v="OTHER"/>
    <n v="78"/>
    <n v="6"/>
    <n v="6"/>
    <n v="4"/>
    <n v="1"/>
    <n v="0"/>
    <n v="1"/>
    <x v="0"/>
    <x v="0"/>
    <x v="0"/>
    <x v="0"/>
    <x v="23"/>
    <x v="1"/>
    <n v="6.2322946175637384E-2"/>
    <s v="m"/>
    <n v="1"/>
    <n v="5"/>
    <n v="0"/>
    <x v="0"/>
  </r>
  <r>
    <n v="167"/>
    <x v="166"/>
    <x v="2"/>
    <s v="Village of Tangipahoa (3 to be elected)"/>
    <s v="&quot;Lamar&quot; Stewart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Debrah Scott-Cyprian"/>
    <n v="2016"/>
    <s v="Tangipahoa"/>
    <s v="DEM"/>
    <n v="136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Pamela &quot;Muffie&quot; Bean"/>
    <n v="2016"/>
    <s v="Tangipahoa"/>
    <s v="DEM"/>
    <n v="77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Ricky L. Coleman"/>
    <n v="2016"/>
    <s v="Tangipahoa"/>
    <s v="DEM"/>
    <n v="157"/>
    <n v="7"/>
    <n v="7"/>
    <n v="7"/>
    <n v="0"/>
    <n v="0"/>
    <n v="0"/>
    <x v="0"/>
    <x v="0"/>
    <x v="0"/>
    <x v="14"/>
    <x v="34"/>
    <x v="1"/>
    <n v="1.5018773466833529E-2"/>
    <s v="m"/>
    <n v="5"/>
    <n v="2"/>
    <n v="0"/>
    <x v="0"/>
  </r>
  <r>
    <n v="167"/>
    <x v="166"/>
    <x v="2"/>
    <s v="Village of Tangipahoa (3 to be elected)"/>
    <s v="Shelia Martin"/>
    <n v="2016"/>
    <s v="Tangipahoa"/>
    <s v="DEM"/>
    <n v="145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anessa Williams"/>
    <n v="2016"/>
    <s v="Tangipahoa"/>
    <s v="DEM"/>
    <n v="89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7"/>
    <x v="166"/>
    <x v="2"/>
    <s v="Village of Tangipahoa (3 to be elected)"/>
    <s v="Virginia G. Baker"/>
    <n v="2016"/>
    <s v="Tangipahoa"/>
    <s v="DEM"/>
    <n v="118"/>
    <n v="7"/>
    <n v="7"/>
    <n v="7"/>
    <n v="0"/>
    <n v="0"/>
    <n v="0"/>
    <x v="0"/>
    <x v="0"/>
    <x v="0"/>
    <x v="14"/>
    <x v="34"/>
    <x v="1"/>
    <n v="1.5018773466833529E-2"/>
    <s v="f"/>
    <n v="5"/>
    <n v="2"/>
    <n v="0"/>
    <x v="0"/>
  </r>
  <r>
    <n v="168"/>
    <x v="167"/>
    <x v="2"/>
    <s v="Village of Waterproof (3 to be elected)"/>
    <s v="Bobby Wilkerson"/>
    <n v="2014"/>
    <s v="Tensas"/>
    <s v="DEM"/>
    <n v="94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Emma Collins"/>
    <n v="2014"/>
    <s v="Tensas"/>
    <s v="DEM"/>
    <n v="99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Henry James Jenkins"/>
    <n v="2014"/>
    <s v="Tensas"/>
    <s v="DEM"/>
    <n v="167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Lionel Travers, Jr."/>
    <n v="2014"/>
    <s v="Tensas"/>
    <s v="DEM"/>
    <n v="58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Robert Clark"/>
    <n v="2014"/>
    <s v="Tensas"/>
    <s v="DEM"/>
    <n v="185"/>
    <n v="7"/>
    <n v="7"/>
    <n v="7"/>
    <n v="0"/>
    <n v="0"/>
    <n v="0"/>
    <x v="0"/>
    <x v="0"/>
    <x v="0"/>
    <x v="14"/>
    <x v="12"/>
    <x v="0"/>
    <n v="2.3778071334214002E-2"/>
    <s v="m"/>
    <n v="3"/>
    <n v="4"/>
    <n v="0"/>
    <x v="0"/>
  </r>
  <r>
    <n v="168"/>
    <x v="167"/>
    <x v="2"/>
    <s v="Village of Waterproof (3 to be elected)"/>
    <s v="Shelly Thomas White"/>
    <n v="2014"/>
    <s v="Tensas"/>
    <s v="DEM"/>
    <n v="54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8"/>
    <x v="167"/>
    <x v="2"/>
    <s v="Village of Waterproof (3 to be elected)"/>
    <s v="Veronica Stacker"/>
    <n v="2014"/>
    <s v="Tensas"/>
    <s v="DEM"/>
    <n v="100"/>
    <n v="7"/>
    <n v="7"/>
    <n v="7"/>
    <n v="0"/>
    <n v="0"/>
    <n v="0"/>
    <x v="0"/>
    <x v="0"/>
    <x v="0"/>
    <x v="14"/>
    <x v="12"/>
    <x v="0"/>
    <n v="2.3778071334214002E-2"/>
    <s v="f"/>
    <n v="3"/>
    <n v="4"/>
    <n v="0"/>
    <x v="0"/>
  </r>
  <r>
    <n v="169"/>
    <x v="168"/>
    <x v="3"/>
    <s v="Town of Gramercy (2 to be elected)"/>
    <s v="Claude &quot;Clyde&quot; Wiggins"/>
    <n v="2014"/>
    <s v="St. James"/>
    <s v="DEM"/>
    <n v="740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Craig B. Calcagno"/>
    <n v="2014"/>
    <s v="St. James"/>
    <s v="DEM"/>
    <n v="629"/>
    <n v="3"/>
    <n v="3"/>
    <n v="3"/>
    <n v="0"/>
    <n v="0"/>
    <n v="0"/>
    <x v="0"/>
    <x v="0"/>
    <x v="0"/>
    <x v="15"/>
    <x v="10"/>
    <x v="0"/>
    <n v="5.7933194154488554E-2"/>
    <s v="m"/>
    <n v="0"/>
    <n v="2"/>
    <n v="1"/>
    <x v="0"/>
  </r>
  <r>
    <n v="169"/>
    <x v="168"/>
    <x v="3"/>
    <s v="Town of Gramercy (2 to be elected)"/>
    <s v="Rubenstein Mitchell Clark"/>
    <n v="2014"/>
    <s v="St. James"/>
    <s v="DEM"/>
    <n v="547"/>
    <n v="3"/>
    <n v="3"/>
    <n v="3"/>
    <n v="0"/>
    <n v="0"/>
    <n v="0"/>
    <x v="0"/>
    <x v="0"/>
    <x v="0"/>
    <x v="15"/>
    <x v="10"/>
    <x v="0"/>
    <n v="5.7933194154488554E-2"/>
    <s v="?"/>
    <n v="0"/>
    <n v="2"/>
    <n v="1"/>
    <x v="0"/>
  </r>
  <r>
    <n v="170"/>
    <x v="169"/>
    <x v="4"/>
    <s v="NA"/>
    <s v="Jerome &quot;Dee&quot; Richard"/>
    <n v="2014"/>
    <s v="Lafourche"/>
    <s v="NOPTY"/>
    <n v="9005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Jonathan &quot;Jo-Jo&quot; Cheramie"/>
    <n v="2014"/>
    <s v="Lafourche"/>
    <s v="REP"/>
    <n v="4646"/>
    <n v="3"/>
    <n v="3"/>
    <n v="0"/>
    <n v="1"/>
    <n v="2"/>
    <n v="0"/>
    <x v="0"/>
    <x v="0"/>
    <x v="1"/>
    <x v="1"/>
    <x v="46"/>
    <x v="1"/>
    <n v="0.19166547737976308"/>
    <s v="m"/>
    <n v="1"/>
    <n v="2"/>
    <n v="0"/>
    <x v="0"/>
  </r>
  <r>
    <n v="170"/>
    <x v="169"/>
    <x v="4"/>
    <s v="NA"/>
    <s v="Wendy Thibodeaux"/>
    <n v="2014"/>
    <s v="Lafourche"/>
    <s v="NOPTY"/>
    <n v="14377"/>
    <n v="3"/>
    <n v="3"/>
    <n v="0"/>
    <n v="1"/>
    <n v="2"/>
    <n v="0"/>
    <x v="0"/>
    <x v="0"/>
    <x v="1"/>
    <x v="1"/>
    <x v="46"/>
    <x v="1"/>
    <n v="0.19166547737976308"/>
    <s v="f"/>
    <n v="1"/>
    <n v="2"/>
    <n v="0"/>
    <x v="0"/>
  </r>
  <r>
    <n v="171"/>
    <x v="170"/>
    <x v="5"/>
    <s v="Supreme Court, 3rd Supreme Court District"/>
    <s v="James &quot;Jimmy&quot; Genovese"/>
    <n v="2016"/>
    <s v="Multi-Parish Race"/>
    <s v="REP"/>
    <n v="133389"/>
    <n v="2"/>
    <n v="2"/>
    <n v="0"/>
    <n v="2"/>
    <n v="0"/>
    <n v="0"/>
    <x v="1"/>
    <x v="1"/>
    <x v="2"/>
    <x v="0"/>
    <x v="47"/>
    <x v="1"/>
    <n v="1.8287166920496034E-2"/>
    <s v="m"/>
    <n v="1"/>
    <n v="1"/>
    <n v="0"/>
    <x v="0"/>
  </r>
  <r>
    <n v="171"/>
    <x v="170"/>
    <x v="5"/>
    <s v="Supreme Court, 3rd Supreme Court District"/>
    <s v="Marilyn Castle"/>
    <n v="2016"/>
    <s v="Multi-Parish Race"/>
    <s v="REP"/>
    <n v="128598"/>
    <n v="2"/>
    <n v="2"/>
    <n v="0"/>
    <n v="2"/>
    <n v="0"/>
    <n v="0"/>
    <x v="1"/>
    <x v="1"/>
    <x v="2"/>
    <x v="0"/>
    <x v="47"/>
    <x v="1"/>
    <n v="1.8287166920496034E-2"/>
    <s v="f"/>
    <n v="1"/>
    <n v="1"/>
    <n v="0"/>
    <x v="0"/>
  </r>
  <r>
    <n v="172"/>
    <x v="171"/>
    <x v="6"/>
    <s v="City of Breaux Bridge"/>
    <s v="&quot;P.J.&quot; Hebert"/>
    <n v="2014"/>
    <s v="St. Martin"/>
    <s v="REP"/>
    <n v="1225"/>
    <n v="2"/>
    <n v="2"/>
    <n v="0"/>
    <n v="2"/>
    <n v="0"/>
    <n v="0"/>
    <x v="0"/>
    <x v="2"/>
    <x v="3"/>
    <x v="0"/>
    <x v="13"/>
    <x v="1"/>
    <n v="0.19829842931937169"/>
    <s v="?"/>
    <n v="0"/>
    <n v="1"/>
    <n v="1"/>
    <x v="0"/>
  </r>
  <r>
    <n v="172"/>
    <x v="171"/>
    <x v="6"/>
    <s v="City of Breaux Bridge"/>
    <s v="&quot;Rollie&quot; Cantu"/>
    <n v="2014"/>
    <s v="St. Martin"/>
    <s v="REP"/>
    <n v="1831"/>
    <n v="2"/>
    <n v="2"/>
    <n v="0"/>
    <n v="2"/>
    <n v="0"/>
    <n v="0"/>
    <x v="0"/>
    <x v="2"/>
    <x v="3"/>
    <x v="0"/>
    <x v="13"/>
    <x v="1"/>
    <n v="0.19829842931937169"/>
    <s v="m"/>
    <n v="0"/>
    <n v="1"/>
    <n v="1"/>
    <x v="0"/>
  </r>
  <r>
    <n v="173"/>
    <x v="172"/>
    <x v="6"/>
    <s v="City of Broussard"/>
    <s v="Brannon Decou"/>
    <n v="2014"/>
    <s v="Multi-Parish Race"/>
    <s v="REP"/>
    <n v="1862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3"/>
    <x v="172"/>
    <x v="6"/>
    <s v="City of Broussard"/>
    <s v="Todd Mouton"/>
    <n v="2014"/>
    <s v="Multi-Parish Race"/>
    <s v="REP"/>
    <n v="1491"/>
    <n v="2"/>
    <n v="2"/>
    <n v="0"/>
    <n v="2"/>
    <n v="0"/>
    <n v="0"/>
    <x v="0"/>
    <x v="2"/>
    <x v="3"/>
    <x v="0"/>
    <x v="48"/>
    <x v="0"/>
    <n v="0.11064718162839249"/>
    <s v="m"/>
    <n v="0"/>
    <n v="2"/>
    <n v="0"/>
    <x v="1"/>
  </r>
  <r>
    <n v="174"/>
    <x v="173"/>
    <x v="6"/>
    <s v="City of Crowley"/>
    <s v="Bendell Hunter"/>
    <n v="2014"/>
    <s v="Acadia"/>
    <s v="DEM"/>
    <n v="318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K. P. Gibson"/>
    <n v="2014"/>
    <s v="Acadia"/>
    <s v="DEM"/>
    <n v="3146"/>
    <n v="3"/>
    <n v="3"/>
    <n v="2"/>
    <n v="1"/>
    <n v="0"/>
    <n v="0"/>
    <x v="0"/>
    <x v="2"/>
    <x v="3"/>
    <x v="1"/>
    <x v="22"/>
    <x v="1"/>
    <n v="0.56412683388547091"/>
    <s v="?"/>
    <n v="1"/>
    <n v="0"/>
    <n v="2"/>
    <x v="0"/>
  </r>
  <r>
    <n v="174"/>
    <x v="173"/>
    <x v="6"/>
    <s v="City of Crowley"/>
    <s v="Madeline Robinson Cronin"/>
    <n v="2014"/>
    <s v="Acadia"/>
    <s v="REP"/>
    <n v="762"/>
    <n v="3"/>
    <n v="3"/>
    <n v="2"/>
    <n v="1"/>
    <n v="0"/>
    <n v="0"/>
    <x v="0"/>
    <x v="2"/>
    <x v="3"/>
    <x v="1"/>
    <x v="22"/>
    <x v="1"/>
    <n v="0.56412683388547091"/>
    <s v="f"/>
    <n v="1"/>
    <n v="0"/>
    <n v="2"/>
    <x v="0"/>
  </r>
  <r>
    <n v="175"/>
    <x v="174"/>
    <x v="6"/>
    <s v="City of Eunice"/>
    <s v="&quot;Randy&quot; Fontenot"/>
    <n v="2014"/>
    <s v="Multi-Parish Race"/>
    <s v="OTHER"/>
    <n v="1433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Bart L. Thibodeaux"/>
    <n v="2014"/>
    <s v="Multi-Parish Race"/>
    <s v="REP"/>
    <n v="25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Joseph &quot;Jo Jo&quot; Reed"/>
    <n v="2014"/>
    <s v="Multi-Parish Race"/>
    <s v="DEM"/>
    <n v="295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aymond &quot;Bubba&quot; Cole"/>
    <n v="2014"/>
    <s v="Multi-Parish Race"/>
    <s v="DEM"/>
    <n v="811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5"/>
    <x v="174"/>
    <x v="6"/>
    <s v="City of Eunice"/>
    <s v="Ronald J. Dies"/>
    <n v="2014"/>
    <s v="Multi-Parish Race"/>
    <s v="REP"/>
    <n v="717"/>
    <n v="5"/>
    <n v="5"/>
    <n v="2"/>
    <n v="2"/>
    <n v="0"/>
    <n v="1"/>
    <x v="0"/>
    <x v="2"/>
    <x v="3"/>
    <x v="3"/>
    <x v="24"/>
    <x v="0"/>
    <n v="0.17715750498433494"/>
    <s v="m"/>
    <n v="0"/>
    <n v="5"/>
    <n v="0"/>
    <x v="1"/>
  </r>
  <r>
    <n v="176"/>
    <x v="175"/>
    <x v="6"/>
    <s v="City of Minden"/>
    <s v="&quot;Steve&quot; Cropper"/>
    <n v="2014"/>
    <s v="Webster"/>
    <s v="NOPTY"/>
    <n v="3615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6"/>
    <x v="175"/>
    <x v="6"/>
    <s v="City of Minden"/>
    <s v="&quot;Tim&quot; Morris"/>
    <n v="2014"/>
    <s v="Webster"/>
    <s v="OTHER"/>
    <n v="813"/>
    <n v="2"/>
    <n v="2"/>
    <n v="0"/>
    <n v="0"/>
    <n v="1"/>
    <n v="1"/>
    <x v="0"/>
    <x v="2"/>
    <x v="3"/>
    <x v="0"/>
    <x v="5"/>
    <x v="0"/>
    <n v="0.63279132791327908"/>
    <s v="m"/>
    <n v="0"/>
    <n v="2"/>
    <n v="0"/>
    <x v="1"/>
  </r>
  <r>
    <n v="177"/>
    <x v="176"/>
    <x v="6"/>
    <s v="City of Oakdale"/>
    <s v="Joseph Lockett"/>
    <n v="2016"/>
    <s v="Allen"/>
    <s v="NOPTY"/>
    <n v="1089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7"/>
    <x v="176"/>
    <x v="6"/>
    <s v="City of Oakdale"/>
    <s v="Scotty Laborde"/>
    <n v="2016"/>
    <s v="Allen"/>
    <s v="NOPTY"/>
    <n v="767"/>
    <n v="2"/>
    <n v="2"/>
    <n v="0"/>
    <n v="0"/>
    <n v="2"/>
    <n v="0"/>
    <x v="0"/>
    <x v="2"/>
    <x v="3"/>
    <x v="0"/>
    <x v="0"/>
    <x v="0"/>
    <n v="0.17349137931034481"/>
    <s v="m"/>
    <n v="0"/>
    <n v="2"/>
    <n v="0"/>
    <x v="1"/>
  </r>
  <r>
    <n v="178"/>
    <x v="177"/>
    <x v="6"/>
    <s v="City of Opelousas"/>
    <s v="Donald &quot;D.T.&quot; Thompson"/>
    <n v="2014"/>
    <s v="St. Landry"/>
    <s v="DEM"/>
    <n v="3126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Elton &quot;Cowboy Preacher&quot; Sam, Jr."/>
    <n v="2014"/>
    <s v="St. Landry"/>
    <s v="DEM"/>
    <n v="192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Herman &quot;Mc&quot; Rosette"/>
    <n v="2014"/>
    <s v="St. Landry"/>
    <s v="DEM"/>
    <n v="101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8"/>
    <x v="177"/>
    <x v="6"/>
    <s v="City of Opelousas"/>
    <s v="Perry Gallow"/>
    <n v="2014"/>
    <s v="St. Landry"/>
    <s v="DEM"/>
    <n v="2923"/>
    <n v="4"/>
    <n v="4"/>
    <n v="4"/>
    <n v="0"/>
    <n v="0"/>
    <n v="0"/>
    <x v="0"/>
    <x v="2"/>
    <x v="3"/>
    <x v="2"/>
    <x v="8"/>
    <x v="1"/>
    <n v="3.2008830022075052E-2"/>
    <s v="m"/>
    <n v="0"/>
    <n v="4"/>
    <n v="0"/>
    <x v="1"/>
  </r>
  <r>
    <n v="179"/>
    <x v="178"/>
    <x v="6"/>
    <s v="City of Patterson"/>
    <s v="&quot;Pam&quot; Washington"/>
    <n v="2014"/>
    <s v="St. Mary"/>
    <s v="DEM"/>
    <n v="818"/>
    <n v="2"/>
    <n v="2"/>
    <n v="2"/>
    <n v="0"/>
    <n v="0"/>
    <n v="0"/>
    <x v="0"/>
    <x v="2"/>
    <x v="3"/>
    <x v="0"/>
    <x v="28"/>
    <x v="1"/>
    <n v="0.21232546942705821"/>
    <s v="f"/>
    <n v="1"/>
    <n v="1"/>
    <n v="0"/>
    <x v="0"/>
  </r>
  <r>
    <n v="179"/>
    <x v="178"/>
    <x v="6"/>
    <s v="City of Patterson"/>
    <s v="Patrick M. LaSalle"/>
    <n v="2014"/>
    <s v="St. Mary"/>
    <s v="DEM"/>
    <n v="1259"/>
    <n v="2"/>
    <n v="2"/>
    <n v="2"/>
    <n v="0"/>
    <n v="0"/>
    <n v="0"/>
    <x v="0"/>
    <x v="2"/>
    <x v="3"/>
    <x v="0"/>
    <x v="28"/>
    <x v="1"/>
    <n v="0.21232546942705821"/>
    <s v="m"/>
    <n v="1"/>
    <n v="1"/>
    <n v="0"/>
    <x v="0"/>
  </r>
  <r>
    <n v="180"/>
    <x v="179"/>
    <x v="6"/>
    <s v="City of Port Allen"/>
    <s v="Anthony &quot;Kip&quot; Dupree"/>
    <n v="2016"/>
    <s v="West Baton Rouge"/>
    <s v="NOPTY"/>
    <n v="1049"/>
    <n v="2"/>
    <n v="2"/>
    <n v="1"/>
    <n v="0"/>
    <n v="1"/>
    <n v="0"/>
    <x v="0"/>
    <x v="2"/>
    <x v="3"/>
    <x v="0"/>
    <x v="49"/>
    <x v="0"/>
    <n v="0.22209862810530218"/>
    <s v="m"/>
    <n v="0"/>
    <n v="1"/>
    <n v="1"/>
    <x v="0"/>
  </r>
  <r>
    <n v="180"/>
    <x v="179"/>
    <x v="6"/>
    <s v="City of Port Allen"/>
    <s v="Esdron Brown"/>
    <n v="2016"/>
    <s v="West Baton Rouge"/>
    <s v="DEM"/>
    <n v="1648"/>
    <n v="2"/>
    <n v="2"/>
    <n v="1"/>
    <n v="0"/>
    <n v="1"/>
    <n v="0"/>
    <x v="0"/>
    <x v="2"/>
    <x v="3"/>
    <x v="0"/>
    <x v="49"/>
    <x v="0"/>
    <n v="0.22209862810530218"/>
    <s v="?"/>
    <n v="0"/>
    <n v="1"/>
    <n v="1"/>
    <x v="0"/>
  </r>
  <r>
    <n v="181"/>
    <x v="180"/>
    <x v="6"/>
    <s v="City of Rayne"/>
    <s v="Carroll J. Stelly"/>
    <n v="2014"/>
    <s v="Acadia"/>
    <s v="DEM"/>
    <n v="16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David Sykes"/>
    <n v="2014"/>
    <s v="Acadia"/>
    <s v="OTHER"/>
    <n v="37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George Melancon"/>
    <n v="2014"/>
    <s v="Acadia"/>
    <s v="DEM"/>
    <n v="573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Joseph &quot;Joe&quot; Caillet"/>
    <n v="2014"/>
    <s v="Acadia"/>
    <s v="DEM"/>
    <n v="1064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1"/>
    <x v="180"/>
    <x v="6"/>
    <s v="City of Rayne"/>
    <s v="Terry Broussard"/>
    <n v="2014"/>
    <s v="Acadia"/>
    <s v="OTHER"/>
    <n v="182"/>
    <n v="5"/>
    <n v="5"/>
    <n v="3"/>
    <n v="0"/>
    <n v="0"/>
    <n v="2"/>
    <x v="0"/>
    <x v="2"/>
    <x v="3"/>
    <x v="3"/>
    <x v="22"/>
    <x v="1"/>
    <n v="0.17045454545454547"/>
    <s v="m"/>
    <n v="0"/>
    <n v="5"/>
    <n v="0"/>
    <x v="1"/>
  </r>
  <r>
    <n v="182"/>
    <x v="181"/>
    <x v="6"/>
    <s v="City of Slidell"/>
    <s v="&quot;Tommy&quot; Benasco"/>
    <n v="2016"/>
    <s v="St. Tammany"/>
    <s v="REP"/>
    <n v="1796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Jimmie Estes"/>
    <n v="2016"/>
    <s v="St. Tammany"/>
    <s v="REP"/>
    <n v="1320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Kevin P. O'Neill"/>
    <n v="2016"/>
    <s v="St. Tammany"/>
    <s v="REP"/>
    <n v="2598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2"/>
    <x v="181"/>
    <x v="6"/>
    <s v="City of Slidell"/>
    <s v="Randy Fandal"/>
    <n v="2016"/>
    <s v="St. Tammany"/>
    <s v="REP"/>
    <n v="5559"/>
    <n v="4"/>
    <n v="4"/>
    <n v="0"/>
    <n v="4"/>
    <n v="0"/>
    <n v="0"/>
    <x v="0"/>
    <x v="2"/>
    <x v="3"/>
    <x v="2"/>
    <x v="26"/>
    <x v="1"/>
    <n v="0.26266300008870752"/>
    <s v="m"/>
    <n v="0"/>
    <n v="4"/>
    <n v="0"/>
    <x v="1"/>
  </r>
  <r>
    <n v="183"/>
    <x v="182"/>
    <x v="6"/>
    <s v="City of Springhill"/>
    <s v="&quot;Will&quot; Lynd IV"/>
    <n v="2014"/>
    <s v="Webster"/>
    <s v="DEM"/>
    <n v="105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3"/>
    <x v="182"/>
    <x v="6"/>
    <s v="City of Springhill"/>
    <s v="Ronnie Coleman"/>
    <n v="2014"/>
    <s v="Webster"/>
    <s v="DEM"/>
    <n v="628"/>
    <n v="2"/>
    <n v="2"/>
    <n v="2"/>
    <n v="0"/>
    <n v="0"/>
    <n v="0"/>
    <x v="0"/>
    <x v="2"/>
    <x v="3"/>
    <x v="0"/>
    <x v="5"/>
    <x v="0"/>
    <n v="0.25504151838671407"/>
    <s v="m"/>
    <n v="0"/>
    <n v="2"/>
    <n v="0"/>
    <x v="1"/>
  </r>
  <r>
    <n v="184"/>
    <x v="183"/>
    <x v="6"/>
    <s v="City of Ville Platte"/>
    <s v="Glenn Leleux"/>
    <n v="2014"/>
    <s v="Evangeline"/>
    <s v="REP"/>
    <n v="757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Linton Fontenot"/>
    <n v="2014"/>
    <s v="Evangeline"/>
    <s v="DEM"/>
    <n v="884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4"/>
    <x v="183"/>
    <x v="6"/>
    <s v="City of Ville Platte"/>
    <s v="Neal Lartigue"/>
    <n v="2014"/>
    <s v="Evangeline"/>
    <s v="DEM"/>
    <n v="1571"/>
    <n v="3"/>
    <n v="3"/>
    <n v="2"/>
    <n v="1"/>
    <n v="0"/>
    <n v="0"/>
    <x v="0"/>
    <x v="2"/>
    <x v="3"/>
    <x v="1"/>
    <x v="11"/>
    <x v="0"/>
    <n v="0.21388542963885432"/>
    <s v="m"/>
    <n v="0"/>
    <n v="3"/>
    <n v="0"/>
    <x v="1"/>
  </r>
  <r>
    <n v="185"/>
    <x v="184"/>
    <x v="6"/>
    <s v="City of Walker"/>
    <s v="&quot;Chris&quot; Dufour"/>
    <n v="2016"/>
    <s v="Livingston"/>
    <s v="REP"/>
    <n v="848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&quot;Joey&quot; Booth"/>
    <n v="2016"/>
    <s v="Livingston"/>
    <s v="REP"/>
    <n v="76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David Addison"/>
    <n v="2016"/>
    <s v="Livingston"/>
    <s v="REP"/>
    <n v="1037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5"/>
    <x v="184"/>
    <x v="6"/>
    <s v="City of Walker"/>
    <s v="William Lawson"/>
    <n v="2016"/>
    <s v="Livingston"/>
    <s v="REP"/>
    <n v="80"/>
    <n v="4"/>
    <n v="4"/>
    <n v="0"/>
    <n v="4"/>
    <n v="0"/>
    <n v="0"/>
    <x v="0"/>
    <x v="2"/>
    <x v="3"/>
    <x v="2"/>
    <x v="50"/>
    <x v="1"/>
    <n v="6.9180087847730609E-2"/>
    <s v="m"/>
    <n v="0"/>
    <n v="4"/>
    <n v="0"/>
    <x v="1"/>
  </r>
  <r>
    <n v="186"/>
    <x v="185"/>
    <x v="6"/>
    <s v="City of Westlake"/>
    <s v="Christopher James Wilrye"/>
    <n v="2014"/>
    <s v="Calcasieu"/>
    <s v="DEM"/>
    <n v="849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6"/>
    <x v="185"/>
    <x v="6"/>
    <s v="City of Westlake"/>
    <s v="Rodney Grantham, Jr."/>
    <n v="2014"/>
    <s v="Calcasieu"/>
    <s v="NOPTY"/>
    <n v="711"/>
    <n v="2"/>
    <n v="2"/>
    <n v="1"/>
    <n v="0"/>
    <n v="1"/>
    <n v="0"/>
    <x v="0"/>
    <x v="2"/>
    <x v="3"/>
    <x v="0"/>
    <x v="51"/>
    <x v="1"/>
    <n v="8.8461538461538425E-2"/>
    <s v="m"/>
    <n v="0"/>
    <n v="2"/>
    <n v="0"/>
    <x v="1"/>
  </r>
  <r>
    <n v="187"/>
    <x v="186"/>
    <x v="6"/>
    <s v="City of Youngsville"/>
    <s v="&quot;Rickey&quot; Boudreaux"/>
    <n v="2014"/>
    <s v="Lafayette"/>
    <s v="REP"/>
    <n v="2219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Earl Menard"/>
    <n v="2014"/>
    <s v="Lafayette"/>
    <s v="REP"/>
    <n v="1243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7"/>
    <x v="186"/>
    <x v="6"/>
    <s v="City of Youngsville"/>
    <s v="Gary Williams"/>
    <n v="2014"/>
    <s v="Lafayette"/>
    <s v="DEM"/>
    <n v="315"/>
    <n v="3"/>
    <n v="3"/>
    <n v="1"/>
    <n v="2"/>
    <n v="0"/>
    <n v="0"/>
    <x v="0"/>
    <x v="2"/>
    <x v="3"/>
    <x v="1"/>
    <x v="52"/>
    <x v="1"/>
    <n v="0.25840614244109078"/>
    <s v="m"/>
    <n v="0"/>
    <n v="3"/>
    <n v="0"/>
    <x v="1"/>
  </r>
  <r>
    <n v="188"/>
    <x v="187"/>
    <x v="6"/>
    <s v="Town of Amite City"/>
    <s v="Darrell H. Michael"/>
    <n v="2016"/>
    <s v="Tangipahoa"/>
    <s v="OTHER"/>
    <n v="574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8"/>
    <x v="187"/>
    <x v="6"/>
    <s v="Town of Amite City"/>
    <s v="Jerry Trabona"/>
    <n v="2016"/>
    <s v="Tangipahoa"/>
    <s v="DEM"/>
    <n v="1267"/>
    <n v="2"/>
    <n v="2"/>
    <n v="1"/>
    <n v="0"/>
    <n v="0"/>
    <n v="1"/>
    <x v="0"/>
    <x v="2"/>
    <x v="3"/>
    <x v="0"/>
    <x v="34"/>
    <x v="1"/>
    <n v="0.37642585551330798"/>
    <s v="m"/>
    <n v="0"/>
    <n v="2"/>
    <n v="0"/>
    <x v="1"/>
  </r>
  <r>
    <n v="189"/>
    <x v="188"/>
    <x v="6"/>
    <s v="Town of Arnaudville"/>
    <s v="Eddy J. Lecompte"/>
    <n v="2014"/>
    <s v="Multi-Parish Race"/>
    <s v="OTHER"/>
    <n v="282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89"/>
    <x v="188"/>
    <x v="6"/>
    <s v="Town of Arnaudville"/>
    <s v="Kenneth &quot;Toby&quot; Wetzel"/>
    <n v="2014"/>
    <s v="Multi-Parish Race"/>
    <s v="DEM"/>
    <n v="215"/>
    <n v="2"/>
    <n v="2"/>
    <n v="1"/>
    <n v="0"/>
    <n v="0"/>
    <n v="1"/>
    <x v="0"/>
    <x v="2"/>
    <x v="3"/>
    <x v="0"/>
    <x v="27"/>
    <x v="0"/>
    <n v="0.13480885311871232"/>
    <s v="m"/>
    <n v="0"/>
    <n v="2"/>
    <n v="0"/>
    <x v="1"/>
  </r>
  <r>
    <n v="190"/>
    <x v="189"/>
    <x v="6"/>
    <s v="Town of Baldwin"/>
    <s v="Albert &quot;Al&quot; Thibodaux"/>
    <n v="2014"/>
    <s v="St. Mary"/>
    <s v="DEM"/>
    <n v="247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en J. Colar"/>
    <n v="2014"/>
    <s v="St. Mary"/>
    <s v="DEM"/>
    <n v="124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David J. Robertson"/>
    <n v="2014"/>
    <s v="St. Mary"/>
    <s v="DEM"/>
    <n v="5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Harry &quot;Boo Boo&quot; Smith, Jr."/>
    <n v="2014"/>
    <s v="St. Mary"/>
    <s v="DEM"/>
    <n v="523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Ronnie Fuselier"/>
    <n v="2014"/>
    <s v="St. Mary"/>
    <s v="DEM"/>
    <n v="82"/>
    <n v="6"/>
    <n v="6"/>
    <n v="6"/>
    <n v="0"/>
    <n v="0"/>
    <n v="0"/>
    <x v="0"/>
    <x v="2"/>
    <x v="3"/>
    <x v="16"/>
    <x v="28"/>
    <x v="1"/>
    <n v="0.26136363636363635"/>
    <s v="m"/>
    <n v="0"/>
    <n v="5"/>
    <n v="1"/>
    <x v="0"/>
  </r>
  <r>
    <n v="190"/>
    <x v="189"/>
    <x v="6"/>
    <s v="Town of Baldwin"/>
    <s v="Sharandae K. Brannon"/>
    <n v="2014"/>
    <s v="St. Mary"/>
    <s v="DEM"/>
    <n v="27"/>
    <n v="6"/>
    <n v="6"/>
    <n v="6"/>
    <n v="0"/>
    <n v="0"/>
    <n v="0"/>
    <x v="0"/>
    <x v="2"/>
    <x v="3"/>
    <x v="16"/>
    <x v="28"/>
    <x v="1"/>
    <n v="0.26136363636363635"/>
    <s v="?"/>
    <n v="0"/>
    <n v="5"/>
    <n v="1"/>
    <x v="0"/>
  </r>
  <r>
    <n v="191"/>
    <x v="190"/>
    <x v="6"/>
    <s v="Town of Ball"/>
    <s v="Curtis Pugh"/>
    <n v="2014"/>
    <s v="Rapides"/>
    <s v="NOPTY"/>
    <n v="223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Melvin O. Williams, Jr."/>
    <n v="2014"/>
    <s v="Rapides"/>
    <s v="NOPTY"/>
    <n v="380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Nathaniel &quot;Nate&quot; Ussery"/>
    <n v="2014"/>
    <s v="Rapides"/>
    <s v="REP"/>
    <n v="729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1"/>
    <x v="190"/>
    <x v="6"/>
    <s v="Town of Ball"/>
    <s v="Ray Adams"/>
    <n v="2014"/>
    <s v="Rapides"/>
    <s v="REP"/>
    <n v="166"/>
    <n v="4"/>
    <n v="4"/>
    <n v="0"/>
    <n v="2"/>
    <n v="2"/>
    <n v="0"/>
    <x v="0"/>
    <x v="2"/>
    <x v="3"/>
    <x v="2"/>
    <x v="18"/>
    <x v="1"/>
    <n v="0.23297730307076103"/>
    <s v="m"/>
    <n v="0"/>
    <n v="4"/>
    <n v="0"/>
    <x v="1"/>
  </r>
  <r>
    <n v="192"/>
    <x v="191"/>
    <x v="6"/>
    <s v="Town of Blanchard"/>
    <s v="Gary Paul Presswood"/>
    <n v="2014"/>
    <s v="Caddo"/>
    <s v="DEM"/>
    <n v="899"/>
    <n v="2"/>
    <n v="2"/>
    <n v="2"/>
    <n v="0"/>
    <n v="0"/>
    <n v="0"/>
    <x v="0"/>
    <x v="2"/>
    <x v="3"/>
    <x v="0"/>
    <x v="3"/>
    <x v="1"/>
    <n v="0.57443082311733806"/>
    <s v="m"/>
    <n v="1"/>
    <n v="1"/>
    <n v="0"/>
    <x v="0"/>
  </r>
  <r>
    <n v="192"/>
    <x v="191"/>
    <x v="6"/>
    <s v="Town of Blanchard"/>
    <s v="Jammie D. Phill"/>
    <n v="2014"/>
    <s v="Caddo"/>
    <s v="DEM"/>
    <n v="243"/>
    <n v="2"/>
    <n v="2"/>
    <n v="2"/>
    <n v="0"/>
    <n v="0"/>
    <n v="0"/>
    <x v="0"/>
    <x v="2"/>
    <x v="3"/>
    <x v="0"/>
    <x v="3"/>
    <x v="1"/>
    <n v="0.57443082311733806"/>
    <s v="f"/>
    <n v="1"/>
    <n v="1"/>
    <n v="0"/>
    <x v="0"/>
  </r>
  <r>
    <n v="193"/>
    <x v="192"/>
    <x v="6"/>
    <s v="Town of Boyce"/>
    <s v="Eddie Washington"/>
    <n v="2014"/>
    <s v="Rapides"/>
    <s v="DEM"/>
    <n v="243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Preston Durr"/>
    <n v="2014"/>
    <s v="Rapides"/>
    <s v="DEM"/>
    <n v="142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3"/>
    <x v="192"/>
    <x v="6"/>
    <s v="Town of Boyce"/>
    <s v="Steve Stokes"/>
    <n v="2014"/>
    <s v="Rapides"/>
    <s v="DEM"/>
    <n v="76"/>
    <n v="3"/>
    <n v="3"/>
    <n v="3"/>
    <n v="0"/>
    <n v="0"/>
    <n v="0"/>
    <x v="0"/>
    <x v="2"/>
    <x v="3"/>
    <x v="1"/>
    <x v="18"/>
    <x v="1"/>
    <n v="0.21908893709327543"/>
    <s v="m"/>
    <n v="0"/>
    <n v="3"/>
    <n v="0"/>
    <x v="1"/>
  </r>
  <r>
    <n v="194"/>
    <x v="193"/>
    <x v="6"/>
    <s v="Town of Brusly"/>
    <s v="Jonathan Jules Lefeaux"/>
    <n v="2014"/>
    <s v="West Baton Rouge"/>
    <s v="NOPTY"/>
    <n v="64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4"/>
    <x v="193"/>
    <x v="6"/>
    <s v="Town of Brusly"/>
    <s v="Paul D. Marionneaux"/>
    <n v="2014"/>
    <s v="West Baton Rouge"/>
    <s v="DEM"/>
    <n v="538"/>
    <n v="2"/>
    <n v="2"/>
    <n v="1"/>
    <n v="0"/>
    <n v="1"/>
    <n v="0"/>
    <x v="0"/>
    <x v="2"/>
    <x v="3"/>
    <x v="0"/>
    <x v="49"/>
    <x v="0"/>
    <n v="9.2748735244519376E-2"/>
    <s v="m"/>
    <n v="0"/>
    <n v="2"/>
    <n v="0"/>
    <x v="1"/>
  </r>
  <r>
    <n v="195"/>
    <x v="194"/>
    <x v="6"/>
    <s v="Town of Campti"/>
    <s v="Gregory Eldridge"/>
    <n v="2014"/>
    <s v="Natchitoches"/>
    <s v="DEM"/>
    <n v="262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5"/>
    <x v="194"/>
    <x v="6"/>
    <s v="Town of Campti"/>
    <s v="Rickey Armstead"/>
    <n v="2014"/>
    <s v="Natchitoches"/>
    <s v="OTHER"/>
    <n v="57"/>
    <n v="2"/>
    <n v="2"/>
    <n v="1"/>
    <n v="0"/>
    <n v="0"/>
    <n v="1"/>
    <x v="0"/>
    <x v="2"/>
    <x v="3"/>
    <x v="0"/>
    <x v="19"/>
    <x v="0"/>
    <n v="0.6426332288401253"/>
    <s v="m"/>
    <n v="0"/>
    <n v="2"/>
    <n v="0"/>
    <x v="1"/>
  </r>
  <r>
    <n v="196"/>
    <x v="195"/>
    <x v="6"/>
    <s v="Town of Chatham"/>
    <s v="Barclay James Spears"/>
    <n v="2016"/>
    <s v="Jackson"/>
    <s v="NOPTY"/>
    <n v="5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Brandon Myers"/>
    <n v="2016"/>
    <s v="Jackson"/>
    <s v="DEM"/>
    <n v="207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John T. Mize"/>
    <n v="2016"/>
    <s v="Jackson"/>
    <s v="NOPTY"/>
    <n v="19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6"/>
    <x v="195"/>
    <x v="6"/>
    <s v="Town of Chatham"/>
    <s v="Matt &quot;Billy&quot; Huey"/>
    <n v="2016"/>
    <s v="Jackson"/>
    <s v="DEM"/>
    <n v="10"/>
    <n v="4"/>
    <n v="4"/>
    <n v="2"/>
    <n v="0"/>
    <n v="2"/>
    <n v="0"/>
    <x v="0"/>
    <x v="2"/>
    <x v="3"/>
    <x v="2"/>
    <x v="16"/>
    <x v="0"/>
    <n v="0.78008298755186711"/>
    <s v="m"/>
    <n v="0"/>
    <n v="4"/>
    <n v="0"/>
    <x v="1"/>
  </r>
  <r>
    <n v="197"/>
    <x v="196"/>
    <x v="6"/>
    <s v="Town of Church Point"/>
    <s v="&quot;Kim&quot; Foti"/>
    <n v="2014"/>
    <s v="Acadia"/>
    <s v="REP"/>
    <n v="50"/>
    <n v="4"/>
    <n v="4"/>
    <n v="1"/>
    <n v="2"/>
    <n v="0"/>
    <n v="1"/>
    <x v="0"/>
    <x v="2"/>
    <x v="3"/>
    <x v="2"/>
    <x v="22"/>
    <x v="1"/>
    <n v="0.32144757849920169"/>
    <s v="f"/>
    <n v="1"/>
    <n v="3"/>
    <n v="0"/>
    <x v="0"/>
  </r>
  <r>
    <n v="197"/>
    <x v="196"/>
    <x v="6"/>
    <s v="Town of Church Point"/>
    <s v="Albert J. Venable, Sr."/>
    <n v="2014"/>
    <s v="Acadia"/>
    <s v="DEM"/>
    <n v="1047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Mark Gilliam"/>
    <n v="2014"/>
    <s v="Acadia"/>
    <s v="REP"/>
    <n v="339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7"/>
    <x v="196"/>
    <x v="6"/>
    <s v="Town of Church Point"/>
    <s v="Ronald Carrier"/>
    <n v="2014"/>
    <s v="Acadia"/>
    <s v="OTHER"/>
    <n v="443"/>
    <n v="4"/>
    <n v="4"/>
    <n v="1"/>
    <n v="2"/>
    <n v="0"/>
    <n v="1"/>
    <x v="0"/>
    <x v="2"/>
    <x v="3"/>
    <x v="2"/>
    <x v="22"/>
    <x v="1"/>
    <n v="0.32144757849920169"/>
    <s v="m"/>
    <n v="1"/>
    <n v="3"/>
    <n v="0"/>
    <x v="0"/>
  </r>
  <r>
    <n v="198"/>
    <x v="197"/>
    <x v="6"/>
    <s v="Town of Cottonport"/>
    <s v="Donald Ray Jenkins"/>
    <n v="2016"/>
    <s v="Avoyelles"/>
    <s v="NOPTY"/>
    <n v="111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Earnest Anderson, Jr."/>
    <n v="2016"/>
    <s v="Avoyelles"/>
    <s v="DEM"/>
    <n v="388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Steven John Gauthier"/>
    <n v="2016"/>
    <s v="Avoyelles"/>
    <s v="REP"/>
    <n v="286"/>
    <n v="4"/>
    <n v="4"/>
    <n v="2"/>
    <n v="1"/>
    <n v="1"/>
    <n v="0"/>
    <x v="0"/>
    <x v="2"/>
    <x v="3"/>
    <x v="2"/>
    <x v="4"/>
    <x v="0"/>
    <n v="0.11590909090909091"/>
    <s v="m"/>
    <n v="1"/>
    <n v="3"/>
    <n v="0"/>
    <x v="0"/>
  </r>
  <r>
    <n v="198"/>
    <x v="197"/>
    <x v="6"/>
    <s v="Town of Cottonport"/>
    <s v="Taronda Jacobs"/>
    <n v="2016"/>
    <s v="Avoyelles"/>
    <s v="DEM"/>
    <n v="95"/>
    <n v="4"/>
    <n v="4"/>
    <n v="2"/>
    <n v="1"/>
    <n v="1"/>
    <n v="0"/>
    <x v="0"/>
    <x v="2"/>
    <x v="3"/>
    <x v="2"/>
    <x v="4"/>
    <x v="0"/>
    <n v="0.11590909090909091"/>
    <s v="f"/>
    <n v="1"/>
    <n v="3"/>
    <n v="0"/>
    <x v="0"/>
  </r>
  <r>
    <n v="199"/>
    <x v="198"/>
    <x v="6"/>
    <s v="Town of Cullen"/>
    <s v="Christopher Lauderdale"/>
    <n v="2016"/>
    <s v="Webster"/>
    <s v="DEM"/>
    <n v="25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George Salsberry, Jr."/>
    <n v="2016"/>
    <s v="Webster"/>
    <s v="NOPTY"/>
    <n v="102"/>
    <n v="3"/>
    <n v="3"/>
    <n v="2"/>
    <n v="0"/>
    <n v="1"/>
    <n v="0"/>
    <x v="0"/>
    <x v="2"/>
    <x v="3"/>
    <x v="1"/>
    <x v="5"/>
    <x v="0"/>
    <n v="0.29538461538461541"/>
    <s v="m"/>
    <n v="1"/>
    <n v="2"/>
    <n v="0"/>
    <x v="0"/>
  </r>
  <r>
    <n v="199"/>
    <x v="198"/>
    <x v="6"/>
    <s v="Town of Cullen"/>
    <s v="Rosetta Carr Burnett"/>
    <n v="2016"/>
    <s v="Webster"/>
    <s v="DEM"/>
    <n v="198"/>
    <n v="3"/>
    <n v="3"/>
    <n v="2"/>
    <n v="0"/>
    <n v="1"/>
    <n v="0"/>
    <x v="0"/>
    <x v="2"/>
    <x v="3"/>
    <x v="1"/>
    <x v="5"/>
    <x v="0"/>
    <n v="0.29538461538461541"/>
    <s v="f"/>
    <n v="1"/>
    <n v="2"/>
    <n v="0"/>
    <x v="0"/>
  </r>
  <r>
    <n v="200"/>
    <x v="199"/>
    <x v="6"/>
    <s v="Town of Delhi"/>
    <s v="&quot;Ken&quot; Harrell"/>
    <n v="2014"/>
    <s v="Richland"/>
    <s v="REP"/>
    <n v="465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Johnny Cleveland"/>
    <n v="2014"/>
    <s v="Richland"/>
    <s v="DEM"/>
    <n v="103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0"/>
    <x v="199"/>
    <x v="6"/>
    <s v="Town of Delhi"/>
    <s v="Nathaniel Roy Williams"/>
    <n v="2014"/>
    <s v="Richland"/>
    <s v="DEM"/>
    <n v="738"/>
    <n v="3"/>
    <n v="3"/>
    <n v="2"/>
    <n v="1"/>
    <n v="0"/>
    <n v="0"/>
    <x v="0"/>
    <x v="2"/>
    <x v="3"/>
    <x v="1"/>
    <x v="14"/>
    <x v="0"/>
    <n v="0.20903522205206743"/>
    <s v="m"/>
    <n v="0"/>
    <n v="3"/>
    <n v="0"/>
    <x v="1"/>
  </r>
  <r>
    <n v="201"/>
    <x v="200"/>
    <x v="6"/>
    <s v="Town of Elizabeth"/>
    <s v="Alan &quot;Shane&quot; Ware"/>
    <n v="2014"/>
    <s v="Allen"/>
    <s v="DEM"/>
    <n v="153"/>
    <n v="2"/>
    <n v="2"/>
    <n v="2"/>
    <n v="0"/>
    <n v="0"/>
    <n v="0"/>
    <x v="0"/>
    <x v="2"/>
    <x v="3"/>
    <x v="0"/>
    <x v="0"/>
    <x v="0"/>
    <n v="0.24897959183673474"/>
    <s v="m"/>
    <n v="1"/>
    <n v="1"/>
    <n v="0"/>
    <x v="0"/>
  </r>
  <r>
    <n v="201"/>
    <x v="200"/>
    <x v="6"/>
    <s v="Town of Elizabeth"/>
    <s v="Kristina Laird"/>
    <n v="2014"/>
    <s v="Allen"/>
    <s v="DEM"/>
    <n v="92"/>
    <n v="2"/>
    <n v="2"/>
    <n v="2"/>
    <n v="0"/>
    <n v="0"/>
    <n v="0"/>
    <x v="0"/>
    <x v="2"/>
    <x v="3"/>
    <x v="0"/>
    <x v="0"/>
    <x v="0"/>
    <n v="0.24897959183673474"/>
    <s v="f"/>
    <n v="1"/>
    <n v="1"/>
    <n v="0"/>
    <x v="0"/>
  </r>
  <r>
    <n v="202"/>
    <x v="201"/>
    <x v="6"/>
    <s v="Town of Elton"/>
    <s v="&quot;Tony&quot; Johnson"/>
    <n v="2014"/>
    <s v="Jefferson Davis"/>
    <s v="DEM"/>
    <n v="111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Bruce A. Lemelle"/>
    <n v="2014"/>
    <s v="Jefferson Davis"/>
    <s v="DEM"/>
    <n v="250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2"/>
    <x v="201"/>
    <x v="6"/>
    <s v="Town of Elton"/>
    <s v="Marcus Lemoine, Sr."/>
    <n v="2014"/>
    <s v="Jefferson Davis"/>
    <s v="DEM"/>
    <n v="172"/>
    <n v="3"/>
    <n v="3"/>
    <n v="3"/>
    <n v="0"/>
    <n v="0"/>
    <n v="0"/>
    <x v="0"/>
    <x v="2"/>
    <x v="3"/>
    <x v="1"/>
    <x v="38"/>
    <x v="0"/>
    <n v="0.14634146341463417"/>
    <s v="m"/>
    <n v="0"/>
    <n v="3"/>
    <n v="0"/>
    <x v="1"/>
  </r>
  <r>
    <n v="203"/>
    <x v="202"/>
    <x v="6"/>
    <s v="Town of Erath"/>
    <s v="Gerald Hebert"/>
    <n v="2014"/>
    <s v="Vermilion"/>
    <s v="DEM"/>
    <n v="687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3"/>
    <x v="202"/>
    <x v="6"/>
    <s v="Town of Erath"/>
    <s v="John &quot;Dob&quot; Toups"/>
    <n v="2014"/>
    <s v="Vermilion"/>
    <s v="REP"/>
    <n v="303"/>
    <n v="2"/>
    <n v="2"/>
    <n v="1"/>
    <n v="1"/>
    <n v="0"/>
    <n v="0"/>
    <x v="0"/>
    <x v="2"/>
    <x v="3"/>
    <x v="0"/>
    <x v="9"/>
    <x v="1"/>
    <n v="0.38787878787878793"/>
    <s v="m"/>
    <n v="0"/>
    <n v="2"/>
    <n v="0"/>
    <x v="1"/>
  </r>
  <r>
    <n v="204"/>
    <x v="203"/>
    <x v="6"/>
    <s v="Town of Glenmora"/>
    <s v="Arnold McCain"/>
    <n v="2014"/>
    <s v="Rapides"/>
    <s v="NOPTY"/>
    <n v="17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4"/>
    <x v="203"/>
    <x v="6"/>
    <s v="Town of Glenmora"/>
    <s v="Thomas Doyle"/>
    <n v="2014"/>
    <s v="Rapides"/>
    <s v="NOPTY"/>
    <n v="352"/>
    <n v="2"/>
    <n v="2"/>
    <n v="0"/>
    <n v="0"/>
    <n v="2"/>
    <n v="0"/>
    <x v="0"/>
    <x v="2"/>
    <x v="3"/>
    <x v="0"/>
    <x v="18"/>
    <x v="1"/>
    <n v="0.34351145038167941"/>
    <s v="m"/>
    <n v="0"/>
    <n v="2"/>
    <n v="0"/>
    <x v="1"/>
  </r>
  <r>
    <n v="205"/>
    <x v="204"/>
    <x v="6"/>
    <s v="Town of Gramercy"/>
    <s v="Brent Dicharry"/>
    <n v="2014"/>
    <s v="St. James"/>
    <s v="DEM"/>
    <n v="1170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5"/>
    <x v="204"/>
    <x v="6"/>
    <s v="Town of Gramercy"/>
    <s v="David E. Detillier"/>
    <n v="2014"/>
    <s v="St. James"/>
    <s v="DEM"/>
    <n v="165"/>
    <n v="2"/>
    <n v="2"/>
    <n v="2"/>
    <n v="0"/>
    <n v="0"/>
    <n v="0"/>
    <x v="0"/>
    <x v="2"/>
    <x v="3"/>
    <x v="0"/>
    <x v="10"/>
    <x v="0"/>
    <n v="0.75280898876404501"/>
    <s v="m"/>
    <n v="0"/>
    <n v="2"/>
    <n v="0"/>
    <x v="1"/>
  </r>
  <r>
    <n v="206"/>
    <x v="205"/>
    <x v="6"/>
    <s v="Town of Grand Coteau"/>
    <s v="John Jeff Lemelle"/>
    <n v="2014"/>
    <s v="St. Landry"/>
    <s v="DEM"/>
    <n v="66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lie Troy Coco"/>
    <n v="2014"/>
    <s v="St. Landry"/>
    <s v="DEM"/>
    <n v="114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6"/>
    <x v="205"/>
    <x v="6"/>
    <s v="Town of Grand Coteau"/>
    <s v="Wilton Guidry"/>
    <n v="2014"/>
    <s v="St. Landry"/>
    <s v="DEM"/>
    <n v="328"/>
    <n v="3"/>
    <n v="3"/>
    <n v="3"/>
    <n v="0"/>
    <n v="0"/>
    <n v="0"/>
    <x v="0"/>
    <x v="2"/>
    <x v="3"/>
    <x v="1"/>
    <x v="8"/>
    <x v="1"/>
    <n v="0.42125984251968501"/>
    <s v="m"/>
    <n v="0"/>
    <n v="3"/>
    <n v="0"/>
    <x v="1"/>
  </r>
  <r>
    <n v="207"/>
    <x v="206"/>
    <x v="6"/>
    <s v="Town of Haughton"/>
    <s v="&quot;Wayne&quot; Berry"/>
    <n v="2016"/>
    <s v="Bossier"/>
    <s v="REP"/>
    <n v="308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Adrian Ruffin"/>
    <n v="2016"/>
    <s v="Bossier"/>
    <s v="DEM"/>
    <n v="414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7"/>
    <x v="206"/>
    <x v="6"/>
    <s v="Town of Haughton"/>
    <s v="Ronald &quot;Todd&quot; Gibson"/>
    <n v="2016"/>
    <s v="Bossier"/>
    <s v="REP"/>
    <n v="896"/>
    <n v="3"/>
    <n v="3"/>
    <n v="1"/>
    <n v="2"/>
    <n v="0"/>
    <n v="0"/>
    <x v="0"/>
    <x v="2"/>
    <x v="3"/>
    <x v="1"/>
    <x v="1"/>
    <x v="1"/>
    <n v="0.29789864029666252"/>
    <s v="m"/>
    <n v="0"/>
    <n v="3"/>
    <n v="0"/>
    <x v="1"/>
  </r>
  <r>
    <n v="208"/>
    <x v="207"/>
    <x v="6"/>
    <s v="Town of Haynesville"/>
    <s v="Anthony Craig Smith"/>
    <n v="2014"/>
    <s v="Claiborne"/>
    <s v="NOPTY"/>
    <n v="483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Danny Mills"/>
    <n v="2014"/>
    <s v="Claiborne"/>
    <s v="REP"/>
    <n v="299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8"/>
    <x v="207"/>
    <x v="6"/>
    <s v="Town of Haynesville"/>
    <s v="Kenneth &quot;Ken&quot; Wood"/>
    <n v="2014"/>
    <s v="Claiborne"/>
    <s v="REP"/>
    <n v="55"/>
    <n v="3"/>
    <n v="3"/>
    <n v="0"/>
    <n v="2"/>
    <n v="1"/>
    <n v="0"/>
    <x v="0"/>
    <x v="2"/>
    <x v="3"/>
    <x v="1"/>
    <x v="53"/>
    <x v="0"/>
    <n v="0.21983273596176822"/>
    <s v="m"/>
    <n v="0"/>
    <n v="3"/>
    <n v="0"/>
    <x v="1"/>
  </r>
  <r>
    <n v="209"/>
    <x v="208"/>
    <x v="6"/>
    <s v="Town of Jena"/>
    <s v="Paul Smith"/>
    <n v="2014"/>
    <s v="Lasalle"/>
    <s v="REP"/>
    <n v="60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09"/>
    <x v="208"/>
    <x v="6"/>
    <s v="Town of Jena"/>
    <s v="Scott McLendon"/>
    <n v="2014"/>
    <s v="Lasalle"/>
    <s v="NOPTY"/>
    <n v="772"/>
    <n v="2"/>
    <n v="2"/>
    <n v="0"/>
    <n v="1"/>
    <n v="1"/>
    <n v="0"/>
    <x v="0"/>
    <x v="2"/>
    <x v="3"/>
    <x v="0"/>
    <x v="37"/>
    <x v="0"/>
    <n v="0.12372634643377006"/>
    <s v="m"/>
    <n v="0"/>
    <n v="2"/>
    <n v="0"/>
    <x v="1"/>
  </r>
  <r>
    <n v="210"/>
    <x v="209"/>
    <x v="6"/>
    <s v="Town of Jonesboro"/>
    <s v="James &quot;Spike&quot; Harris"/>
    <n v="2014"/>
    <s v="Jackson"/>
    <s v="OTHER"/>
    <n v="763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0"/>
    <x v="209"/>
    <x v="6"/>
    <s v="Town of Jonesboro"/>
    <s v="Maxie Faye Monroe"/>
    <n v="2014"/>
    <s v="Jackson"/>
    <s v="NOPTY"/>
    <n v="686"/>
    <n v="2"/>
    <n v="2"/>
    <n v="0"/>
    <n v="0"/>
    <n v="1"/>
    <n v="1"/>
    <x v="0"/>
    <x v="2"/>
    <x v="3"/>
    <x v="0"/>
    <x v="16"/>
    <x v="0"/>
    <n v="5.3140096618357502E-2"/>
    <s v="m"/>
    <n v="0"/>
    <n v="2"/>
    <n v="0"/>
    <x v="1"/>
  </r>
  <r>
    <n v="211"/>
    <x v="210"/>
    <x v="6"/>
    <s v="Town of Kentwood"/>
    <s v="&quot;Greg&quot; Burton"/>
    <n v="2014"/>
    <s v="Tangipahoa"/>
    <s v="DEM"/>
    <n v="289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&quot;Sammy&quot; Broyles"/>
    <n v="2014"/>
    <s v="Tangipahoa"/>
    <s v="DEM"/>
    <n v="100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Keith Womack"/>
    <n v="2014"/>
    <s v="Tangipahoa"/>
    <s v="DEM"/>
    <n v="6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Michael Kazeroni"/>
    <n v="2014"/>
    <s v="Tangipahoa"/>
    <s v="REP"/>
    <n v="294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1"/>
    <x v="210"/>
    <x v="6"/>
    <s v="Town of Kentwood"/>
    <s v="Wayne Stewart"/>
    <n v="2014"/>
    <s v="Tangipahoa"/>
    <s v="DEM"/>
    <n v="247"/>
    <n v="5"/>
    <n v="5"/>
    <n v="4"/>
    <n v="1"/>
    <n v="0"/>
    <n v="0"/>
    <x v="0"/>
    <x v="2"/>
    <x v="3"/>
    <x v="3"/>
    <x v="34"/>
    <x v="1"/>
    <n v="5.0150451354062375E-3"/>
    <s v="m"/>
    <n v="0"/>
    <n v="5"/>
    <n v="0"/>
    <x v="1"/>
  </r>
  <r>
    <n v="212"/>
    <x v="211"/>
    <x v="6"/>
    <s v="Town of Krotz Springs"/>
    <s v="Norman Mouille"/>
    <n v="2014"/>
    <s v="St. Landry"/>
    <s v="DEM"/>
    <n v="360"/>
    <n v="2"/>
    <n v="2"/>
    <n v="2"/>
    <n v="0"/>
    <n v="0"/>
    <n v="0"/>
    <x v="0"/>
    <x v="2"/>
    <x v="3"/>
    <x v="0"/>
    <x v="8"/>
    <x v="1"/>
    <n v="5.5248618784530801E-3"/>
    <s v="m"/>
    <n v="1"/>
    <n v="1"/>
    <n v="0"/>
    <x v="0"/>
  </r>
  <r>
    <n v="212"/>
    <x v="211"/>
    <x v="6"/>
    <s v="Town of Krotz Springs"/>
    <s v="Wanda &quot;Susie&quot; Lacassin"/>
    <n v="2014"/>
    <s v="St. Landry"/>
    <s v="DEM"/>
    <n v="364"/>
    <n v="2"/>
    <n v="2"/>
    <n v="2"/>
    <n v="0"/>
    <n v="0"/>
    <n v="0"/>
    <x v="0"/>
    <x v="2"/>
    <x v="3"/>
    <x v="0"/>
    <x v="8"/>
    <x v="1"/>
    <n v="5.5248618784530801E-3"/>
    <s v="f"/>
    <n v="1"/>
    <n v="1"/>
    <n v="0"/>
    <x v="0"/>
  </r>
  <r>
    <n v="213"/>
    <x v="212"/>
    <x v="6"/>
    <s v="Town of Lake Arthur"/>
    <s v="&quot;Ray&quot; Marcantel"/>
    <n v="2014"/>
    <s v="Jefferson Davis"/>
    <s v="OTHER"/>
    <n v="383"/>
    <n v="3"/>
    <n v="3"/>
    <n v="1"/>
    <n v="0"/>
    <n v="1"/>
    <n v="1"/>
    <x v="0"/>
    <x v="2"/>
    <x v="3"/>
    <x v="1"/>
    <x v="38"/>
    <x v="0"/>
    <n v="1.9646365422396894E-2"/>
    <s v="m"/>
    <n v="1"/>
    <n v="1"/>
    <n v="1"/>
    <x v="0"/>
  </r>
  <r>
    <n v="213"/>
    <x v="212"/>
    <x v="6"/>
    <s v="Town of Lake Arthur"/>
    <s v="Cheryl Vincent"/>
    <n v="2014"/>
    <s v="Jefferson Davis"/>
    <s v="DEM"/>
    <n v="363"/>
    <n v="3"/>
    <n v="3"/>
    <n v="1"/>
    <n v="0"/>
    <n v="1"/>
    <n v="1"/>
    <x v="0"/>
    <x v="2"/>
    <x v="3"/>
    <x v="1"/>
    <x v="38"/>
    <x v="0"/>
    <n v="1.9646365422396894E-2"/>
    <s v="f"/>
    <n v="1"/>
    <n v="1"/>
    <n v="1"/>
    <x v="0"/>
  </r>
  <r>
    <n v="213"/>
    <x v="212"/>
    <x v="6"/>
    <s v="Town of Lake Arthur"/>
    <s v="Kerry Bob Turner"/>
    <n v="2014"/>
    <s v="Jefferson Davis"/>
    <s v="NOPTY"/>
    <n v="272"/>
    <n v="3"/>
    <n v="3"/>
    <n v="1"/>
    <n v="0"/>
    <n v="1"/>
    <n v="1"/>
    <x v="0"/>
    <x v="2"/>
    <x v="3"/>
    <x v="1"/>
    <x v="38"/>
    <x v="0"/>
    <n v="1.9646365422396894E-2"/>
    <s v="?"/>
    <n v="1"/>
    <n v="1"/>
    <n v="1"/>
    <x v="0"/>
  </r>
  <r>
    <n v="214"/>
    <x v="213"/>
    <x v="6"/>
    <s v="Town of Lake Providence"/>
    <s v="Aaron &quot;Rudy&quot; Threats"/>
    <n v="2014"/>
    <s v="East Carroll"/>
    <s v="DEM"/>
    <n v="1046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4"/>
    <x v="213"/>
    <x v="6"/>
    <s v="Town of Lake Providence"/>
    <s v="Jason Richardson"/>
    <n v="2014"/>
    <s v="East Carroll"/>
    <s v="DEM"/>
    <n v="833"/>
    <n v="2"/>
    <n v="2"/>
    <n v="2"/>
    <n v="0"/>
    <n v="0"/>
    <n v="0"/>
    <x v="0"/>
    <x v="2"/>
    <x v="3"/>
    <x v="0"/>
    <x v="33"/>
    <x v="0"/>
    <n v="0.11335816923895692"/>
    <s v="m"/>
    <n v="0"/>
    <n v="2"/>
    <n v="0"/>
    <x v="1"/>
  </r>
  <r>
    <n v="215"/>
    <x v="214"/>
    <x v="6"/>
    <s v="Town of Lockport"/>
    <s v="Ernest P. Boudreaux, Sr."/>
    <n v="2016"/>
    <s v="Lafourche"/>
    <s v="DEM"/>
    <n v="363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Hamilton &quot;Buck&quot; Guidroz"/>
    <n v="2016"/>
    <s v="Lafourche"/>
    <s v="DEM"/>
    <n v="56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5"/>
    <x v="214"/>
    <x v="6"/>
    <s v="Town of Lockport"/>
    <s v="Warren Vedros"/>
    <n v="2016"/>
    <s v="Lafourche"/>
    <s v="DEM"/>
    <n v="612"/>
    <n v="3"/>
    <n v="3"/>
    <n v="3"/>
    <n v="0"/>
    <n v="0"/>
    <n v="0"/>
    <x v="0"/>
    <x v="2"/>
    <x v="3"/>
    <x v="1"/>
    <x v="46"/>
    <x v="1"/>
    <n v="0.24151309408341415"/>
    <s v="m"/>
    <n v="0"/>
    <n v="3"/>
    <n v="0"/>
    <x v="1"/>
  </r>
  <r>
    <n v="216"/>
    <x v="215"/>
    <x v="6"/>
    <s v="Town of Lutcher"/>
    <s v="Dwan Bowser"/>
    <n v="2014"/>
    <s v="St. James"/>
    <s v="DEM"/>
    <n v="1345"/>
    <n v="2"/>
    <n v="2"/>
    <n v="2"/>
    <n v="0"/>
    <n v="0"/>
    <n v="0"/>
    <x v="0"/>
    <x v="2"/>
    <x v="3"/>
    <x v="0"/>
    <x v="10"/>
    <x v="0"/>
    <n v="0.65334972341733244"/>
    <s v="?"/>
    <n v="1"/>
    <n v="0"/>
    <n v="1"/>
    <x v="0"/>
  </r>
  <r>
    <n v="216"/>
    <x v="215"/>
    <x v="6"/>
    <s v="Town of Lutcher"/>
    <s v="Iana Gaines Joseph"/>
    <n v="2014"/>
    <s v="St. James"/>
    <s v="DEM"/>
    <n v="282"/>
    <n v="2"/>
    <n v="2"/>
    <n v="2"/>
    <n v="0"/>
    <n v="0"/>
    <n v="0"/>
    <x v="0"/>
    <x v="2"/>
    <x v="3"/>
    <x v="0"/>
    <x v="10"/>
    <x v="0"/>
    <n v="0.65334972341733244"/>
    <s v="f"/>
    <n v="1"/>
    <n v="0"/>
    <n v="1"/>
    <x v="0"/>
  </r>
  <r>
    <n v="217"/>
    <x v="216"/>
    <x v="6"/>
    <s v="Town of Mamou"/>
    <s v="Allen S. Noel, Sr."/>
    <n v="2014"/>
    <s v="Evangeline"/>
    <s v="DEM"/>
    <n v="17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Charles Perdices"/>
    <n v="2014"/>
    <s v="Evangeline"/>
    <s v="NOPTY"/>
    <n v="137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7"/>
    <x v="216"/>
    <x v="6"/>
    <s v="Town of Mamou"/>
    <s v="Katina Richard"/>
    <n v="2014"/>
    <s v="Evangeline"/>
    <s v="DEM"/>
    <n v="484"/>
    <n v="4"/>
    <n v="4"/>
    <n v="2"/>
    <n v="1"/>
    <n v="1"/>
    <n v="0"/>
    <x v="0"/>
    <x v="2"/>
    <x v="3"/>
    <x v="2"/>
    <x v="11"/>
    <x v="0"/>
    <n v="5.1937345424567183E-2"/>
    <s v="f"/>
    <n v="1"/>
    <n v="3"/>
    <n v="0"/>
    <x v="0"/>
  </r>
  <r>
    <n v="217"/>
    <x v="216"/>
    <x v="6"/>
    <s v="Town of Mamou"/>
    <s v="Robert McGee"/>
    <n v="2014"/>
    <s v="Evangeline"/>
    <s v="REP"/>
    <n v="421"/>
    <n v="4"/>
    <n v="4"/>
    <n v="2"/>
    <n v="1"/>
    <n v="1"/>
    <n v="0"/>
    <x v="0"/>
    <x v="2"/>
    <x v="3"/>
    <x v="2"/>
    <x v="11"/>
    <x v="0"/>
    <n v="5.1937345424567183E-2"/>
    <s v="m"/>
    <n v="1"/>
    <n v="3"/>
    <n v="0"/>
    <x v="0"/>
  </r>
  <r>
    <n v="218"/>
    <x v="217"/>
    <x v="6"/>
    <s v="Town of Mangham"/>
    <s v="Jerry Lynn Graham"/>
    <n v="2014"/>
    <s v="Richland"/>
    <s v="OTHER"/>
    <n v="68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8"/>
    <x v="217"/>
    <x v="6"/>
    <s v="Town of Mangham"/>
    <s v="Perry Fleming"/>
    <n v="2014"/>
    <s v="Richland"/>
    <s v="DEM"/>
    <n v="180"/>
    <n v="2"/>
    <n v="2"/>
    <n v="1"/>
    <n v="0"/>
    <n v="0"/>
    <n v="1"/>
    <x v="0"/>
    <x v="2"/>
    <x v="3"/>
    <x v="0"/>
    <x v="14"/>
    <x v="0"/>
    <n v="0.45161290322580649"/>
    <s v="m"/>
    <n v="0"/>
    <n v="2"/>
    <n v="0"/>
    <x v="1"/>
  </r>
  <r>
    <n v="219"/>
    <x v="218"/>
    <x v="6"/>
    <s v="Town of Mansura"/>
    <s v="John K. Johnson"/>
    <n v="2014"/>
    <s v="Avoyelles"/>
    <s v="DEM"/>
    <n v="430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19"/>
    <x v="218"/>
    <x v="6"/>
    <s v="Town of Mansura"/>
    <s v="Phillip &quot;Pecan&quot; Lucas, Jr."/>
    <n v="2014"/>
    <s v="Avoyelles"/>
    <s v="DEM"/>
    <n v="155"/>
    <n v="2"/>
    <n v="2"/>
    <n v="2"/>
    <n v="0"/>
    <n v="0"/>
    <n v="0"/>
    <x v="0"/>
    <x v="2"/>
    <x v="3"/>
    <x v="0"/>
    <x v="4"/>
    <x v="0"/>
    <n v="0.47008547008547014"/>
    <s v="m"/>
    <n v="0"/>
    <n v="2"/>
    <n v="0"/>
    <x v="1"/>
  </r>
  <r>
    <n v="220"/>
    <x v="219"/>
    <x v="6"/>
    <s v="Town of Maringouin"/>
    <s v="Hosea K. Anderson"/>
    <n v="2014"/>
    <s v="Iberville"/>
    <s v="DEM"/>
    <n v="316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0"/>
    <x v="219"/>
    <x v="6"/>
    <s v="Town of Maringouin"/>
    <s v="John E. Simien"/>
    <n v="2014"/>
    <s v="Iberville"/>
    <s v="DEM"/>
    <n v="297"/>
    <n v="2"/>
    <n v="2"/>
    <n v="2"/>
    <n v="0"/>
    <n v="0"/>
    <n v="0"/>
    <x v="0"/>
    <x v="2"/>
    <x v="3"/>
    <x v="0"/>
    <x v="17"/>
    <x v="0"/>
    <n v="3.0995106035889064E-2"/>
    <s v="m"/>
    <n v="0"/>
    <n v="2"/>
    <n v="0"/>
    <x v="1"/>
  </r>
  <r>
    <n v="221"/>
    <x v="220"/>
    <x v="6"/>
    <s v="Town of Marion"/>
    <s v="Charles V. Brown"/>
    <n v="2014"/>
    <s v="Union"/>
    <s v="REP"/>
    <n v="2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1"/>
    <x v="220"/>
    <x v="6"/>
    <s v="Town of Marion"/>
    <s v="Mark Dodd"/>
    <n v="2014"/>
    <s v="Union"/>
    <s v="DEM"/>
    <n v="235"/>
    <n v="2"/>
    <n v="2"/>
    <n v="1"/>
    <n v="1"/>
    <n v="0"/>
    <n v="0"/>
    <x v="0"/>
    <x v="2"/>
    <x v="3"/>
    <x v="0"/>
    <x v="15"/>
    <x v="0"/>
    <n v="0.80769230769230771"/>
    <s v="m"/>
    <n v="0"/>
    <n v="2"/>
    <n v="0"/>
    <x v="1"/>
  </r>
  <r>
    <n v="222"/>
    <x v="221"/>
    <x v="6"/>
    <s v="Town of Melville"/>
    <s v="Anthony Moreau"/>
    <n v="2014"/>
    <s v="St. Landry"/>
    <s v="DEM"/>
    <n v="300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2"/>
    <x v="221"/>
    <x v="6"/>
    <s v="Town of Melville"/>
    <s v="John Mckeel"/>
    <n v="2014"/>
    <s v="St. Landry"/>
    <s v="DEM"/>
    <n v="253"/>
    <n v="2"/>
    <n v="2"/>
    <n v="2"/>
    <n v="0"/>
    <n v="0"/>
    <n v="0"/>
    <x v="0"/>
    <x v="2"/>
    <x v="3"/>
    <x v="0"/>
    <x v="8"/>
    <x v="1"/>
    <n v="8.4990958408679873E-2"/>
    <s v="m"/>
    <n v="0"/>
    <n v="2"/>
    <n v="0"/>
    <x v="1"/>
  </r>
  <r>
    <n v="223"/>
    <x v="222"/>
    <x v="6"/>
    <s v="Town of Newellton"/>
    <s v="Jerry Martin, Sr."/>
    <n v="2016"/>
    <s v="Tensas"/>
    <s v="DEM"/>
    <n v="80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Johnny Gales"/>
    <n v="2016"/>
    <s v="Tensas"/>
    <s v="DEM"/>
    <n v="297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3"/>
    <x v="222"/>
    <x v="6"/>
    <s v="Town of Newellton"/>
    <s v="Rocco Furello"/>
    <n v="2016"/>
    <s v="Tensas"/>
    <s v="DEM"/>
    <n v="164"/>
    <n v="3"/>
    <n v="3"/>
    <n v="3"/>
    <n v="0"/>
    <n v="0"/>
    <n v="0"/>
    <x v="0"/>
    <x v="2"/>
    <x v="3"/>
    <x v="1"/>
    <x v="12"/>
    <x v="0"/>
    <n v="0.24584103512014782"/>
    <s v="m"/>
    <n v="0"/>
    <n v="3"/>
    <n v="0"/>
    <x v="1"/>
  </r>
  <r>
    <n v="224"/>
    <x v="223"/>
    <x v="6"/>
    <s v="Town of Oberlin"/>
    <s v="Grady K. Haynes"/>
    <n v="2014"/>
    <s v="Allen"/>
    <s v="DEM"/>
    <n v="464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Terry R. Reeves"/>
    <n v="2014"/>
    <s v="Allen"/>
    <s v="REP"/>
    <n v="53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4"/>
    <x v="223"/>
    <x v="6"/>
    <s v="Town of Oberlin"/>
    <s v="Wayne Courville"/>
    <n v="2014"/>
    <s v="Allen"/>
    <s v="DEM"/>
    <n v="291"/>
    <n v="3"/>
    <n v="3"/>
    <n v="2"/>
    <n v="1"/>
    <n v="0"/>
    <n v="0"/>
    <x v="0"/>
    <x v="2"/>
    <x v="3"/>
    <x v="1"/>
    <x v="0"/>
    <x v="0"/>
    <n v="0.21410891089108908"/>
    <s v="m"/>
    <n v="0"/>
    <n v="3"/>
    <n v="0"/>
    <x v="1"/>
  </r>
  <r>
    <n v="225"/>
    <x v="224"/>
    <x v="6"/>
    <s v="Town of Pearl River"/>
    <s v="&quot;Eddie&quot; Lagman"/>
    <n v="2014"/>
    <s v="St. Tammany"/>
    <s v="NOPTY"/>
    <n v="37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&quot;JJ&quot; Jennings"/>
    <n v="2014"/>
    <s v="St. Tammany"/>
    <s v="REP"/>
    <n v="372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Edward &quot;Ed&quot; Haisch"/>
    <n v="2014"/>
    <s v="St. Tammany"/>
    <s v="NOPTY"/>
    <n v="204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rk Barrios"/>
    <n v="2014"/>
    <s v="St. Tammany"/>
    <s v="REP"/>
    <n v="196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5"/>
    <x v="224"/>
    <x v="6"/>
    <s v="Town of Pearl River"/>
    <s v="Matthew McQueen"/>
    <n v="2014"/>
    <s v="St. Tammany"/>
    <s v="REP"/>
    <n v="221"/>
    <n v="5"/>
    <n v="5"/>
    <n v="0"/>
    <n v="3"/>
    <n v="2"/>
    <n v="0"/>
    <x v="0"/>
    <x v="2"/>
    <x v="3"/>
    <x v="3"/>
    <x v="26"/>
    <x v="1"/>
    <n v="0.14660194174757279"/>
    <s v="m"/>
    <n v="0"/>
    <n v="5"/>
    <n v="0"/>
    <x v="1"/>
  </r>
  <r>
    <n v="226"/>
    <x v="225"/>
    <x v="6"/>
    <s v="Town of Port Barre"/>
    <s v="Deon R. Boudreaux"/>
    <n v="2014"/>
    <s v="St. Landry"/>
    <s v="NOPTY"/>
    <n v="535"/>
    <n v="2"/>
    <n v="2"/>
    <n v="0"/>
    <n v="0"/>
    <n v="1"/>
    <n v="1"/>
    <x v="0"/>
    <x v="2"/>
    <x v="3"/>
    <x v="0"/>
    <x v="8"/>
    <x v="1"/>
    <n v="0.48611111111111116"/>
    <s v="m"/>
    <n v="1"/>
    <n v="1"/>
    <n v="0"/>
    <x v="0"/>
  </r>
  <r>
    <n v="226"/>
    <x v="225"/>
    <x v="6"/>
    <s v="Town of Port Barre"/>
    <s v="Vickie Martin Keys"/>
    <n v="2014"/>
    <s v="St. Landry"/>
    <s v="OTHER"/>
    <n v="185"/>
    <n v="2"/>
    <n v="2"/>
    <n v="0"/>
    <n v="0"/>
    <n v="1"/>
    <n v="1"/>
    <x v="0"/>
    <x v="2"/>
    <x v="3"/>
    <x v="0"/>
    <x v="8"/>
    <x v="1"/>
    <n v="0.48611111111111116"/>
    <s v="f"/>
    <n v="1"/>
    <n v="1"/>
    <n v="0"/>
    <x v="0"/>
  </r>
  <r>
    <n v="227"/>
    <x v="226"/>
    <x v="6"/>
    <s v="Town of Ringgold"/>
    <s v="Antwoin Moore"/>
    <n v="2014"/>
    <s v="Bienville"/>
    <s v="DEM"/>
    <n v="171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7"/>
    <x v="226"/>
    <x v="6"/>
    <s v="Town of Ringgold"/>
    <s v="Roosevelt Kinsey"/>
    <n v="2014"/>
    <s v="Bienville"/>
    <s v="DEM"/>
    <n v="362"/>
    <n v="2"/>
    <n v="2"/>
    <n v="2"/>
    <n v="0"/>
    <n v="0"/>
    <n v="0"/>
    <x v="0"/>
    <x v="2"/>
    <x v="3"/>
    <x v="0"/>
    <x v="39"/>
    <x v="0"/>
    <n v="0.35834896810506561"/>
    <s v="m"/>
    <n v="0"/>
    <n v="2"/>
    <n v="0"/>
    <x v="1"/>
  </r>
  <r>
    <n v="228"/>
    <x v="227"/>
    <x v="6"/>
    <s v="Town of Sarepta"/>
    <s v="Raymond Moore, Jr."/>
    <n v="2016"/>
    <s v="Webster"/>
    <s v="NOPTY"/>
    <n v="30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Richard Downs"/>
    <n v="2016"/>
    <s v="Webster"/>
    <s v="NOPTY"/>
    <n v="146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8"/>
    <x v="227"/>
    <x v="6"/>
    <s v="Town of Sarepta"/>
    <s v="Ted Lewis"/>
    <n v="2016"/>
    <s v="Webster"/>
    <s v="REP"/>
    <n v="188"/>
    <n v="3"/>
    <n v="3"/>
    <n v="0"/>
    <n v="1"/>
    <n v="2"/>
    <n v="0"/>
    <x v="0"/>
    <x v="2"/>
    <x v="3"/>
    <x v="1"/>
    <x v="5"/>
    <x v="0"/>
    <n v="0.11538461538461542"/>
    <s v="m"/>
    <n v="0"/>
    <n v="3"/>
    <n v="0"/>
    <x v="1"/>
  </r>
  <r>
    <n v="229"/>
    <x v="228"/>
    <x v="6"/>
    <s v="Town of Sunset"/>
    <s v="&quot;Chad&quot; Primeaux"/>
    <n v="2014"/>
    <s v="St. Landry"/>
    <s v="OTHER"/>
    <n v="401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Henry Andrus Nelson"/>
    <n v="2014"/>
    <s v="St. Landry"/>
    <s v="DEM"/>
    <n v="31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Kevin Pugh"/>
    <n v="2014"/>
    <s v="St. Landry"/>
    <s v="DEM"/>
    <n v="113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Luis &quot;Louie&quot; Padilla"/>
    <n v="2014"/>
    <s v="St. Landry"/>
    <s v="DEM"/>
    <n v="379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29"/>
    <x v="228"/>
    <x v="6"/>
    <s v="Town of Sunset"/>
    <s v="Russell James Jolivette"/>
    <n v="2014"/>
    <s v="St. Landry"/>
    <s v="DEM"/>
    <n v="38"/>
    <n v="5"/>
    <n v="5"/>
    <n v="4"/>
    <n v="0"/>
    <n v="0"/>
    <n v="1"/>
    <x v="0"/>
    <x v="2"/>
    <x v="3"/>
    <x v="3"/>
    <x v="8"/>
    <x v="1"/>
    <n v="1.7599999999999949E-2"/>
    <s v="m"/>
    <n v="0"/>
    <n v="5"/>
    <n v="0"/>
    <x v="1"/>
  </r>
  <r>
    <n v="230"/>
    <x v="229"/>
    <x v="6"/>
    <s v="Town of Tullos"/>
    <s v="Gary McDaniel"/>
    <n v="2014"/>
    <s v="Lasalle"/>
    <s v="NOPTY"/>
    <n v="58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Mickey L. Martin"/>
    <n v="2014"/>
    <s v="Lasalle"/>
    <s v="NOPTY"/>
    <n v="41"/>
    <n v="3"/>
    <n v="3"/>
    <n v="0"/>
    <n v="0"/>
    <n v="3"/>
    <n v="0"/>
    <x v="0"/>
    <x v="2"/>
    <x v="3"/>
    <x v="1"/>
    <x v="37"/>
    <x v="0"/>
    <n v="0.14049586776859507"/>
    <s v="m"/>
    <n v="1"/>
    <n v="2"/>
    <n v="0"/>
    <x v="0"/>
  </r>
  <r>
    <n v="230"/>
    <x v="229"/>
    <x v="6"/>
    <s v="Town of Tullos"/>
    <s v="Sandy Haworth"/>
    <n v="2014"/>
    <s v="Lasalle"/>
    <s v="NOPTY"/>
    <n v="22"/>
    <n v="3"/>
    <n v="3"/>
    <n v="0"/>
    <n v="0"/>
    <n v="3"/>
    <n v="0"/>
    <x v="0"/>
    <x v="2"/>
    <x v="3"/>
    <x v="1"/>
    <x v="37"/>
    <x v="0"/>
    <n v="0.14049586776859507"/>
    <s v="f"/>
    <n v="1"/>
    <n v="2"/>
    <n v="0"/>
    <x v="0"/>
  </r>
  <r>
    <n v="231"/>
    <x v="230"/>
    <x v="6"/>
    <s v="Town of Vivian"/>
    <s v="Philip &quot;Kru&quot; Craft"/>
    <n v="2014"/>
    <s v="Caddo"/>
    <s v="NOPTY"/>
    <n v="25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Ryan Nelson"/>
    <n v="2014"/>
    <s v="Caddo"/>
    <s v="DEM"/>
    <n v="503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1"/>
    <x v="230"/>
    <x v="6"/>
    <s v="Town of Vivian"/>
    <s v="Sam Curry"/>
    <n v="2014"/>
    <s v="Caddo"/>
    <s v="DEM"/>
    <n v="247"/>
    <n v="3"/>
    <n v="3"/>
    <n v="2"/>
    <n v="0"/>
    <n v="1"/>
    <n v="0"/>
    <x v="0"/>
    <x v="2"/>
    <x v="3"/>
    <x v="1"/>
    <x v="3"/>
    <x v="1"/>
    <n v="0.24925224327018947"/>
    <s v="m"/>
    <n v="0"/>
    <n v="3"/>
    <n v="0"/>
    <x v="1"/>
  </r>
  <r>
    <n v="232"/>
    <x v="231"/>
    <x v="6"/>
    <s v="Town of Washington"/>
    <s v="Daniel Trent, Sr."/>
    <n v="2016"/>
    <s v="St. Landry"/>
    <s v="DEM"/>
    <n v="47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2"/>
    <x v="231"/>
    <x v="6"/>
    <s v="Town of Washington"/>
    <s v="Latoya Trent"/>
    <n v="2016"/>
    <s v="St. Landry"/>
    <s v="DEM"/>
    <n v="356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Mary Doucet"/>
    <n v="2016"/>
    <s v="St. Landry"/>
    <s v="NOPTY"/>
    <n v="74"/>
    <n v="4"/>
    <n v="4"/>
    <n v="3"/>
    <n v="0"/>
    <n v="1"/>
    <n v="0"/>
    <x v="0"/>
    <x v="2"/>
    <x v="3"/>
    <x v="2"/>
    <x v="8"/>
    <x v="1"/>
    <n v="0.54757281553398063"/>
    <s v="f"/>
    <n v="2"/>
    <n v="2"/>
    <n v="0"/>
    <x v="0"/>
  </r>
  <r>
    <n v="232"/>
    <x v="231"/>
    <x v="6"/>
    <s v="Town of Washington"/>
    <s v="William Worthy"/>
    <n v="2016"/>
    <s v="St. Landry"/>
    <s v="DEM"/>
    <n v="38"/>
    <n v="4"/>
    <n v="4"/>
    <n v="3"/>
    <n v="0"/>
    <n v="1"/>
    <n v="0"/>
    <x v="0"/>
    <x v="2"/>
    <x v="3"/>
    <x v="2"/>
    <x v="8"/>
    <x v="1"/>
    <n v="0.54757281553398063"/>
    <s v="m"/>
    <n v="2"/>
    <n v="2"/>
    <n v="0"/>
    <x v="0"/>
  </r>
  <r>
    <n v="233"/>
    <x v="232"/>
    <x v="6"/>
    <s v="Town of Welsh"/>
    <s v="&quot;Tommy&quot; Chaisson"/>
    <n v="2016"/>
    <s v="Jefferson Davis"/>
    <s v="NOPTY"/>
    <n v="549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3"/>
    <x v="232"/>
    <x v="6"/>
    <s v="Town of Welsh"/>
    <s v="Marcus L. Crochet"/>
    <n v="2016"/>
    <s v="Jefferson Davis"/>
    <s v="DEM"/>
    <n v="917"/>
    <n v="2"/>
    <n v="2"/>
    <n v="1"/>
    <n v="0"/>
    <n v="1"/>
    <n v="0"/>
    <x v="0"/>
    <x v="2"/>
    <x v="3"/>
    <x v="0"/>
    <x v="38"/>
    <x v="0"/>
    <n v="0.25102319236016374"/>
    <s v="m"/>
    <n v="0"/>
    <n v="2"/>
    <n v="0"/>
    <x v="1"/>
  </r>
  <r>
    <n v="234"/>
    <x v="233"/>
    <x v="6"/>
    <s v="Town of White Castle"/>
    <s v="Harold L. Brooks, Jr."/>
    <n v="2014"/>
    <s v="Iberville"/>
    <s v="DEM"/>
    <n v="486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4"/>
    <x v="233"/>
    <x v="6"/>
    <s v="Town of White Castle"/>
    <s v="Mario D. Brown"/>
    <n v="2014"/>
    <s v="Iberville"/>
    <s v="DEM"/>
    <n v="497"/>
    <n v="2"/>
    <n v="2"/>
    <n v="2"/>
    <n v="0"/>
    <n v="0"/>
    <n v="0"/>
    <x v="0"/>
    <x v="2"/>
    <x v="3"/>
    <x v="0"/>
    <x v="17"/>
    <x v="0"/>
    <n v="1.1190233977619535E-2"/>
    <s v="m"/>
    <n v="0"/>
    <n v="2"/>
    <n v="0"/>
    <x v="1"/>
  </r>
  <r>
    <n v="235"/>
    <x v="234"/>
    <x v="6"/>
    <s v="Town of Wisner"/>
    <s v="Everett J. Richardson"/>
    <n v="2014"/>
    <s v="Franklin"/>
    <s v="DEM"/>
    <n v="66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acob W. Jones"/>
    <n v="2014"/>
    <s v="Franklin"/>
    <s v="NOPTY"/>
    <n v="122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5"/>
    <x v="234"/>
    <x v="6"/>
    <s v="Town of Wisner"/>
    <s v="Jessie E. Lemle"/>
    <n v="2014"/>
    <s v="Franklin"/>
    <s v="DEM"/>
    <n v="41"/>
    <n v="4"/>
    <n v="4"/>
    <n v="2"/>
    <n v="0"/>
    <n v="2"/>
    <n v="0"/>
    <x v="0"/>
    <x v="2"/>
    <x v="3"/>
    <x v="2"/>
    <x v="43"/>
    <x v="0"/>
    <n v="0.19580419580419578"/>
    <s v="?"/>
    <n v="0"/>
    <n v="3"/>
    <n v="1"/>
    <x v="0"/>
  </r>
  <r>
    <n v="235"/>
    <x v="234"/>
    <x v="6"/>
    <s v="Town of Wisner"/>
    <s v="Roy Cureington"/>
    <n v="2014"/>
    <s v="Franklin"/>
    <s v="NOPTY"/>
    <n v="57"/>
    <n v="4"/>
    <n v="4"/>
    <n v="2"/>
    <n v="0"/>
    <n v="2"/>
    <n v="0"/>
    <x v="0"/>
    <x v="2"/>
    <x v="3"/>
    <x v="2"/>
    <x v="43"/>
    <x v="0"/>
    <n v="0.19580419580419578"/>
    <s v="m"/>
    <n v="0"/>
    <n v="3"/>
    <n v="1"/>
    <x v="0"/>
  </r>
  <r>
    <n v="236"/>
    <x v="235"/>
    <x v="6"/>
    <s v="Town of Zwolle"/>
    <s v="Daniel Thomas"/>
    <n v="2014"/>
    <s v="Sabine"/>
    <s v="NOPTY"/>
    <n v="316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Dontrell Evans"/>
    <n v="2014"/>
    <s v="Sabine"/>
    <s v="DEM"/>
    <n v="210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6"/>
    <x v="235"/>
    <x v="6"/>
    <s v="Town of Zwolle"/>
    <s v="Jeff Alford"/>
    <n v="2014"/>
    <s v="Sabine"/>
    <s v="REP"/>
    <n v="72"/>
    <n v="3"/>
    <n v="3"/>
    <n v="1"/>
    <n v="1"/>
    <n v="1"/>
    <n v="0"/>
    <x v="0"/>
    <x v="2"/>
    <x v="3"/>
    <x v="1"/>
    <x v="54"/>
    <x v="0"/>
    <n v="0.17725752508361203"/>
    <s v="m"/>
    <n v="0"/>
    <n v="3"/>
    <n v="0"/>
    <x v="1"/>
  </r>
  <r>
    <n v="237"/>
    <x v="236"/>
    <x v="6"/>
    <s v="Village of Anacoco"/>
    <s v="Jerry C. Waller"/>
    <n v="2016"/>
    <s v="Vernon"/>
    <s v="REP"/>
    <n v="221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7"/>
    <x v="236"/>
    <x v="6"/>
    <s v="Village of Anacoco"/>
    <s v="Randall Bryan"/>
    <n v="2016"/>
    <s v="Vernon"/>
    <s v="NOPTY"/>
    <n v="242"/>
    <n v="2"/>
    <n v="2"/>
    <n v="0"/>
    <n v="1"/>
    <n v="1"/>
    <n v="0"/>
    <x v="0"/>
    <x v="2"/>
    <x v="3"/>
    <x v="0"/>
    <x v="35"/>
    <x v="1"/>
    <n v="4.5356371490280767E-2"/>
    <s v="m"/>
    <n v="0"/>
    <n v="2"/>
    <n v="0"/>
    <x v="1"/>
  </r>
  <r>
    <n v="238"/>
    <x v="237"/>
    <x v="6"/>
    <s v="Village of Baskin"/>
    <s v="Danny Barber"/>
    <n v="2014"/>
    <s v="Franklin"/>
    <s v="NOPTY"/>
    <n v="44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8"/>
    <x v="237"/>
    <x v="6"/>
    <s v="Village of Baskin"/>
    <s v="Roger Grayson"/>
    <n v="2014"/>
    <s v="Franklin"/>
    <s v="NOPTY"/>
    <n v="38"/>
    <n v="2"/>
    <n v="2"/>
    <n v="0"/>
    <n v="0"/>
    <n v="2"/>
    <n v="0"/>
    <x v="0"/>
    <x v="2"/>
    <x v="3"/>
    <x v="0"/>
    <x v="43"/>
    <x v="0"/>
    <n v="7.3170731707317083E-2"/>
    <s v="m"/>
    <n v="0"/>
    <n v="2"/>
    <n v="0"/>
    <x v="1"/>
  </r>
  <r>
    <n v="239"/>
    <x v="238"/>
    <x v="6"/>
    <s v="Village of Chataignier"/>
    <s v="Bill Ortego"/>
    <n v="2014"/>
    <s v="Evangeline"/>
    <s v="DEM"/>
    <n v="78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39"/>
    <x v="238"/>
    <x v="6"/>
    <s v="Village of Chataignier"/>
    <s v="Paul Allen, Jr."/>
    <n v="2014"/>
    <s v="Evangeline"/>
    <s v="DEM"/>
    <n v="105"/>
    <n v="2"/>
    <n v="2"/>
    <n v="2"/>
    <n v="0"/>
    <n v="0"/>
    <n v="0"/>
    <x v="0"/>
    <x v="2"/>
    <x v="3"/>
    <x v="0"/>
    <x v="11"/>
    <x v="0"/>
    <n v="0.14754098360655737"/>
    <s v="m"/>
    <n v="0"/>
    <n v="2"/>
    <n v="0"/>
    <x v="1"/>
  </r>
  <r>
    <n v="240"/>
    <x v="239"/>
    <x v="6"/>
    <s v="Village of Converse"/>
    <s v="Chad Ryals"/>
    <n v="2016"/>
    <s v="Sabine"/>
    <s v="REP"/>
    <n v="19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0"/>
    <x v="239"/>
    <x v="6"/>
    <s v="Village of Converse"/>
    <s v="Keith &quot;Cricket&quot; Manshack"/>
    <n v="2016"/>
    <s v="Sabine"/>
    <s v="DEM"/>
    <n v="128"/>
    <n v="2"/>
    <n v="2"/>
    <n v="1"/>
    <n v="1"/>
    <n v="0"/>
    <n v="0"/>
    <x v="0"/>
    <x v="2"/>
    <x v="3"/>
    <x v="0"/>
    <x v="54"/>
    <x v="0"/>
    <n v="0.74149659863945572"/>
    <s v="m"/>
    <n v="0"/>
    <n v="2"/>
    <n v="0"/>
    <x v="1"/>
  </r>
  <r>
    <n v="241"/>
    <x v="240"/>
    <x v="6"/>
    <s v="Village of Dodson"/>
    <s v="John Kelly"/>
    <n v="2014"/>
    <s v="Winn"/>
    <s v="DEM"/>
    <n v="4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1"/>
    <x v="240"/>
    <x v="6"/>
    <s v="Village of Dodson"/>
    <s v="Robert Basso"/>
    <n v="2014"/>
    <s v="Winn"/>
    <s v="NOPTY"/>
    <n v="68"/>
    <n v="2"/>
    <n v="2"/>
    <n v="1"/>
    <n v="0"/>
    <n v="1"/>
    <n v="0"/>
    <x v="0"/>
    <x v="2"/>
    <x v="3"/>
    <x v="0"/>
    <x v="20"/>
    <x v="0"/>
    <n v="0.17241379310344823"/>
    <s v="m"/>
    <n v="0"/>
    <n v="2"/>
    <n v="0"/>
    <x v="1"/>
  </r>
  <r>
    <n v="242"/>
    <x v="241"/>
    <x v="6"/>
    <s v="Village of Dubberly"/>
    <s v="Charles E. Mims"/>
    <n v="2016"/>
    <s v="Webster"/>
    <s v="DEM"/>
    <n v="104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2"/>
    <x v="241"/>
    <x v="6"/>
    <s v="Village of Dubberly"/>
    <s v="Joseph Henry"/>
    <n v="2016"/>
    <s v="Webster"/>
    <s v="REP"/>
    <n v="60"/>
    <n v="2"/>
    <n v="2"/>
    <n v="1"/>
    <n v="1"/>
    <n v="0"/>
    <n v="0"/>
    <x v="0"/>
    <x v="2"/>
    <x v="3"/>
    <x v="0"/>
    <x v="5"/>
    <x v="0"/>
    <n v="0.26829268292682928"/>
    <s v="m"/>
    <n v="0"/>
    <n v="2"/>
    <n v="0"/>
    <x v="1"/>
  </r>
  <r>
    <n v="243"/>
    <x v="242"/>
    <x v="6"/>
    <s v="Village of East Hodge"/>
    <s v="Johnny Will Mathews"/>
    <n v="2014"/>
    <s v="Jackson"/>
    <s v="DEM"/>
    <n v="24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3"/>
    <x v="242"/>
    <x v="6"/>
    <s v="Village of East Hodge"/>
    <s v="Simmie T. &quot;Slim&quot; Brown"/>
    <n v="2014"/>
    <s v="Jackson"/>
    <s v="DEM"/>
    <n v="73"/>
    <n v="2"/>
    <n v="2"/>
    <n v="2"/>
    <n v="0"/>
    <n v="0"/>
    <n v="0"/>
    <x v="0"/>
    <x v="2"/>
    <x v="3"/>
    <x v="0"/>
    <x v="16"/>
    <x v="0"/>
    <n v="0.50515463917525771"/>
    <s v="m"/>
    <n v="0"/>
    <n v="2"/>
    <n v="0"/>
    <x v="1"/>
  </r>
  <r>
    <n v="244"/>
    <x v="243"/>
    <x v="6"/>
    <s v="Village of Epps"/>
    <s v="Michael &quot;Mickey&quot; Black"/>
    <n v="2014"/>
    <s v="West Carroll"/>
    <s v="REP"/>
    <n v="24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4"/>
    <x v="243"/>
    <x v="6"/>
    <s v="Village of Epps"/>
    <s v="Roosevelt Porter"/>
    <n v="2014"/>
    <s v="West Carroll"/>
    <s v="DEM"/>
    <n v="152"/>
    <n v="2"/>
    <n v="2"/>
    <n v="1"/>
    <n v="1"/>
    <n v="0"/>
    <n v="0"/>
    <x v="0"/>
    <x v="2"/>
    <x v="3"/>
    <x v="0"/>
    <x v="55"/>
    <x v="0"/>
    <n v="0.72727272727272729"/>
    <s v="m"/>
    <n v="0"/>
    <n v="2"/>
    <n v="0"/>
    <x v="1"/>
  </r>
  <r>
    <n v="245"/>
    <x v="244"/>
    <x v="6"/>
    <s v="Village of Fenton"/>
    <s v="James &quot;Russell&quot; Benoit"/>
    <n v="2016"/>
    <s v="Jefferson Davis"/>
    <s v="NOPTY"/>
    <n v="42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5"/>
    <x v="244"/>
    <x v="6"/>
    <s v="Village of Fenton"/>
    <s v="Luther &quot;Sam&quot; Alfred"/>
    <n v="2016"/>
    <s v="Jefferson Davis"/>
    <s v="NOPTY"/>
    <n v="146"/>
    <n v="2"/>
    <n v="2"/>
    <n v="0"/>
    <n v="0"/>
    <n v="2"/>
    <n v="0"/>
    <x v="0"/>
    <x v="2"/>
    <x v="3"/>
    <x v="0"/>
    <x v="38"/>
    <x v="0"/>
    <n v="0.55319148936170204"/>
    <s v="m"/>
    <n v="0"/>
    <n v="2"/>
    <n v="0"/>
    <x v="1"/>
  </r>
  <r>
    <n v="246"/>
    <x v="245"/>
    <x v="6"/>
    <s v="Village of Forest Hill"/>
    <s v="Albin Rabalais, Jr."/>
    <n v="2014"/>
    <s v="Rapides"/>
    <s v="OTHER"/>
    <n v="45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Garland &quot;Bear&quot; Carroll"/>
    <n v="2014"/>
    <s v="Rapides"/>
    <s v="OTHER"/>
    <n v="180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6"/>
    <x v="245"/>
    <x v="6"/>
    <s v="Village of Forest Hill"/>
    <s v="Ricky Gene Craig"/>
    <n v="2014"/>
    <s v="Rapides"/>
    <s v="NOPTY"/>
    <n v="19"/>
    <n v="3"/>
    <n v="3"/>
    <n v="0"/>
    <n v="0"/>
    <n v="1"/>
    <n v="2"/>
    <x v="0"/>
    <x v="2"/>
    <x v="3"/>
    <x v="1"/>
    <x v="18"/>
    <x v="1"/>
    <n v="0.55327868852459017"/>
    <s v="m"/>
    <n v="0"/>
    <n v="3"/>
    <n v="0"/>
    <x v="1"/>
  </r>
  <r>
    <n v="247"/>
    <x v="246"/>
    <x v="6"/>
    <s v="Village of Georgetown"/>
    <s v="&quot;Clay&quot; Nugent"/>
    <n v="2016"/>
    <s v="Grant"/>
    <s v="REP"/>
    <n v="102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7"/>
    <x v="246"/>
    <x v="6"/>
    <s v="Village of Georgetown"/>
    <s v="Harry Robertson III"/>
    <n v="2016"/>
    <s v="Grant"/>
    <s v="REP"/>
    <n v="38"/>
    <n v="2"/>
    <n v="2"/>
    <n v="0"/>
    <n v="2"/>
    <n v="0"/>
    <n v="0"/>
    <x v="0"/>
    <x v="2"/>
    <x v="3"/>
    <x v="0"/>
    <x v="21"/>
    <x v="0"/>
    <n v="0.45714285714285713"/>
    <s v="m"/>
    <n v="0"/>
    <n v="2"/>
    <n v="0"/>
    <x v="1"/>
  </r>
  <r>
    <n v="248"/>
    <x v="247"/>
    <x v="6"/>
    <s v="Village of Gilbert"/>
    <s v="&quot;Bill&quot; Ezell"/>
    <n v="2014"/>
    <s v="Franklin"/>
    <s v="NOPTY"/>
    <n v="6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Nathan Roberts"/>
    <n v="2014"/>
    <s v="Franklin"/>
    <s v="NOPTY"/>
    <n v="62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8"/>
    <x v="247"/>
    <x v="6"/>
    <s v="Village of Gilbert"/>
    <s v="Wesley Ezell"/>
    <n v="2014"/>
    <s v="Franklin"/>
    <s v="DEM"/>
    <n v="83"/>
    <n v="3"/>
    <n v="3"/>
    <n v="1"/>
    <n v="0"/>
    <n v="2"/>
    <n v="0"/>
    <x v="0"/>
    <x v="2"/>
    <x v="3"/>
    <x v="1"/>
    <x v="43"/>
    <x v="0"/>
    <n v="9.6153846153846201E-2"/>
    <s v="m"/>
    <n v="0"/>
    <n v="3"/>
    <n v="0"/>
    <x v="1"/>
  </r>
  <r>
    <n v="249"/>
    <x v="248"/>
    <x v="6"/>
    <s v="Village of Hessmer"/>
    <s v="Donald Bernard"/>
    <n v="2016"/>
    <s v="Avoyelles"/>
    <s v="DEM"/>
    <n v="1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Donald Lachney"/>
    <n v="2016"/>
    <s v="Avoyelles"/>
    <s v="DEM"/>
    <n v="110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49"/>
    <x v="248"/>
    <x v="6"/>
    <s v="Village of Hessmer"/>
    <s v="Kenneth P. Smith"/>
    <n v="2016"/>
    <s v="Avoyelles"/>
    <s v="DEM"/>
    <n v="239"/>
    <n v="3"/>
    <n v="3"/>
    <n v="3"/>
    <n v="0"/>
    <n v="0"/>
    <n v="0"/>
    <x v="0"/>
    <x v="2"/>
    <x v="3"/>
    <x v="1"/>
    <x v="4"/>
    <x v="0"/>
    <n v="0.35054347826086962"/>
    <s v="m"/>
    <n v="0"/>
    <n v="3"/>
    <n v="0"/>
    <x v="1"/>
  </r>
  <r>
    <n v="250"/>
    <x v="249"/>
    <x v="6"/>
    <s v="Village of Hodge"/>
    <s v="Johnny Shively"/>
    <n v="2014"/>
    <s v="Jackson"/>
    <s v="DEM"/>
    <n v="69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0"/>
    <x v="249"/>
    <x v="6"/>
    <s v="Village of Hodge"/>
    <s v="Travis Reed"/>
    <n v="2014"/>
    <s v="Jackson"/>
    <s v="NOPTY"/>
    <n v="100"/>
    <n v="2"/>
    <n v="2"/>
    <n v="1"/>
    <n v="0"/>
    <n v="1"/>
    <n v="0"/>
    <x v="0"/>
    <x v="2"/>
    <x v="3"/>
    <x v="0"/>
    <x v="16"/>
    <x v="0"/>
    <n v="0.18343195266272194"/>
    <s v="m"/>
    <n v="0"/>
    <n v="2"/>
    <n v="0"/>
    <x v="1"/>
  </r>
  <r>
    <n v="251"/>
    <x v="250"/>
    <x v="6"/>
    <s v="Village of Maurice"/>
    <s v="Brian Baumgardner"/>
    <n v="2014"/>
    <s v="Vermilion"/>
    <s v="REP"/>
    <n v="170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1"/>
    <x v="250"/>
    <x v="6"/>
    <s v="Village of Maurice"/>
    <s v="Warren Rost"/>
    <n v="2014"/>
    <s v="Vermilion"/>
    <s v="DEM"/>
    <n v="295"/>
    <n v="2"/>
    <n v="2"/>
    <n v="1"/>
    <n v="1"/>
    <n v="0"/>
    <n v="0"/>
    <x v="0"/>
    <x v="2"/>
    <x v="3"/>
    <x v="0"/>
    <x v="9"/>
    <x v="1"/>
    <n v="0.26881720430107525"/>
    <s v="m"/>
    <n v="0"/>
    <n v="2"/>
    <n v="0"/>
    <x v="1"/>
  </r>
  <r>
    <n v="252"/>
    <x v="251"/>
    <x v="6"/>
    <s v="Village of Montpelier"/>
    <s v="Gerald O'Malley"/>
    <n v="2014"/>
    <s v="St. Helena"/>
    <s v="DEM"/>
    <n v="92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2"/>
    <x v="251"/>
    <x v="6"/>
    <s v="Village of Montpelier"/>
    <s v="Willie S. Manchester"/>
    <n v="2014"/>
    <s v="St. Helena"/>
    <s v="NOPTY"/>
    <n v="33"/>
    <n v="2"/>
    <n v="2"/>
    <n v="1"/>
    <n v="0"/>
    <n v="1"/>
    <n v="0"/>
    <x v="0"/>
    <x v="2"/>
    <x v="3"/>
    <x v="0"/>
    <x v="44"/>
    <x v="0"/>
    <n v="0.47199999999999998"/>
    <s v="m"/>
    <n v="0"/>
    <n v="2"/>
    <n v="0"/>
    <x v="1"/>
  </r>
  <r>
    <n v="253"/>
    <x v="252"/>
    <x v="6"/>
    <s v="Village of Morse"/>
    <s v="August Guillory"/>
    <n v="2014"/>
    <s v="Acadia"/>
    <s v="NOPTY"/>
    <n v="193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Gregory &quot;Buddy&quot; Guidry"/>
    <n v="2014"/>
    <s v="Acadia"/>
    <s v="OTHER"/>
    <n v="100"/>
    <n v="3"/>
    <n v="3"/>
    <n v="0"/>
    <n v="1"/>
    <n v="1"/>
    <n v="1"/>
    <x v="0"/>
    <x v="2"/>
    <x v="3"/>
    <x v="1"/>
    <x v="22"/>
    <x v="1"/>
    <n v="0.2818181818181818"/>
    <s v="m"/>
    <n v="0"/>
    <n v="2"/>
    <n v="1"/>
    <x v="0"/>
  </r>
  <r>
    <n v="253"/>
    <x v="252"/>
    <x v="6"/>
    <s v="Village of Morse"/>
    <s v="Landun Primeaux"/>
    <n v="2014"/>
    <s v="Acadia"/>
    <s v="REP"/>
    <n v="37"/>
    <n v="3"/>
    <n v="3"/>
    <n v="0"/>
    <n v="1"/>
    <n v="1"/>
    <n v="1"/>
    <x v="0"/>
    <x v="2"/>
    <x v="3"/>
    <x v="1"/>
    <x v="22"/>
    <x v="1"/>
    <n v="0.2818181818181818"/>
    <s v="?"/>
    <n v="0"/>
    <n v="2"/>
    <n v="1"/>
    <x v="0"/>
  </r>
  <r>
    <n v="254"/>
    <x v="253"/>
    <x v="6"/>
    <s v="Village of North Hodge"/>
    <s v="Oscar Conville"/>
    <n v="2014"/>
    <s v="Jackson"/>
    <s v="REP"/>
    <n v="41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4"/>
    <x v="253"/>
    <x v="6"/>
    <s v="Village of North Hodge"/>
    <s v="Phillip Moffett"/>
    <n v="2014"/>
    <s v="Jackson"/>
    <s v="NOPTY"/>
    <n v="109"/>
    <n v="2"/>
    <n v="2"/>
    <n v="0"/>
    <n v="1"/>
    <n v="1"/>
    <n v="0"/>
    <x v="0"/>
    <x v="2"/>
    <x v="3"/>
    <x v="0"/>
    <x v="16"/>
    <x v="0"/>
    <n v="0.45333333333333337"/>
    <s v="m"/>
    <n v="0"/>
    <n v="2"/>
    <n v="0"/>
    <x v="1"/>
  </r>
  <r>
    <n v="255"/>
    <x v="254"/>
    <x v="6"/>
    <s v="Village of Pine Prairie"/>
    <s v="Joshua C. Estes"/>
    <n v="2016"/>
    <s v="Evangeline"/>
    <s v="NOPTY"/>
    <n v="54"/>
    <n v="2"/>
    <n v="2"/>
    <n v="1"/>
    <n v="0"/>
    <n v="1"/>
    <n v="0"/>
    <x v="0"/>
    <x v="2"/>
    <x v="3"/>
    <x v="0"/>
    <x v="11"/>
    <x v="0"/>
    <n v="0.73913043478260865"/>
    <s v="m"/>
    <n v="0"/>
    <n v="1"/>
    <n v="1"/>
    <x v="0"/>
  </r>
  <r>
    <n v="255"/>
    <x v="254"/>
    <x v="6"/>
    <s v="Village of Pine Prairie"/>
    <s v="L. C. Deshotel"/>
    <n v="2016"/>
    <s v="Evangeline"/>
    <s v="DEM"/>
    <n v="360"/>
    <n v="2"/>
    <n v="2"/>
    <n v="1"/>
    <n v="0"/>
    <n v="1"/>
    <n v="0"/>
    <x v="0"/>
    <x v="2"/>
    <x v="3"/>
    <x v="0"/>
    <x v="11"/>
    <x v="0"/>
    <n v="0.73913043478260865"/>
    <s v="?"/>
    <n v="0"/>
    <n v="1"/>
    <n v="1"/>
    <x v="0"/>
  </r>
  <r>
    <n v="256"/>
    <x v="255"/>
    <x v="6"/>
    <s v="Village of Powhatan"/>
    <s v="Clarence White"/>
    <n v="2016"/>
    <s v="Natchitoches"/>
    <s v="NOPTY"/>
    <n v="19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6"/>
    <x v="255"/>
    <x v="6"/>
    <s v="Village of Powhatan"/>
    <s v="Gregory Blake"/>
    <n v="2016"/>
    <s v="Natchitoches"/>
    <s v="DEM"/>
    <n v="30"/>
    <n v="2"/>
    <n v="2"/>
    <n v="1"/>
    <n v="0"/>
    <n v="1"/>
    <n v="0"/>
    <x v="0"/>
    <x v="2"/>
    <x v="3"/>
    <x v="0"/>
    <x v="19"/>
    <x v="0"/>
    <n v="0.22448979591836737"/>
    <s v="m"/>
    <n v="0"/>
    <n v="2"/>
    <n v="0"/>
    <x v="1"/>
  </r>
  <r>
    <n v="257"/>
    <x v="256"/>
    <x v="6"/>
    <s v="Village of Simsboro"/>
    <s v="Billy Foster"/>
    <n v="2014"/>
    <s v="Lincoln"/>
    <s v="DEM"/>
    <n v="205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7"/>
    <x v="256"/>
    <x v="6"/>
    <s v="Village of Simsboro"/>
    <s v="Danny Brown"/>
    <n v="2014"/>
    <s v="Lincoln"/>
    <s v="REP"/>
    <n v="73"/>
    <n v="2"/>
    <n v="2"/>
    <n v="1"/>
    <n v="1"/>
    <n v="0"/>
    <n v="0"/>
    <x v="0"/>
    <x v="2"/>
    <x v="3"/>
    <x v="0"/>
    <x v="23"/>
    <x v="1"/>
    <n v="0.47482014388489208"/>
    <s v="m"/>
    <n v="0"/>
    <n v="2"/>
    <n v="0"/>
    <x v="1"/>
  </r>
  <r>
    <n v="258"/>
    <x v="257"/>
    <x v="6"/>
    <s v="Village of Tangipahoa"/>
    <s v="Darrell Martin"/>
    <n v="2016"/>
    <s v="Tangipahoa"/>
    <s v="DEM"/>
    <n v="221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8"/>
    <x v="257"/>
    <x v="6"/>
    <s v="Village of Tangipahoa"/>
    <s v="Ray A. Henry"/>
    <n v="2016"/>
    <s v="Tangipahoa"/>
    <s v="DEM"/>
    <n v="112"/>
    <n v="2"/>
    <n v="2"/>
    <n v="2"/>
    <n v="0"/>
    <n v="0"/>
    <n v="0"/>
    <x v="0"/>
    <x v="2"/>
    <x v="3"/>
    <x v="0"/>
    <x v="34"/>
    <x v="1"/>
    <n v="0.32732732732732733"/>
    <s v="m"/>
    <n v="0"/>
    <n v="2"/>
    <n v="0"/>
    <x v="1"/>
  </r>
  <r>
    <n v="259"/>
    <x v="258"/>
    <x v="6"/>
    <s v="Village of Turkey Creek"/>
    <s v="Louis Dale Marcantel"/>
    <n v="2014"/>
    <s v="Evangeline"/>
    <s v="DEM"/>
    <n v="9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aymond DarDar"/>
    <n v="2014"/>
    <s v="Evangeline"/>
    <s v="NOPTY"/>
    <n v="7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59"/>
    <x v="258"/>
    <x v="6"/>
    <s v="Village of Turkey Creek"/>
    <s v="Robert Glen Leggett"/>
    <n v="2014"/>
    <s v="Evangeline"/>
    <s v="REP"/>
    <n v="100"/>
    <n v="3"/>
    <n v="3"/>
    <n v="1"/>
    <n v="1"/>
    <n v="1"/>
    <n v="0"/>
    <x v="0"/>
    <x v="2"/>
    <x v="3"/>
    <x v="1"/>
    <x v="11"/>
    <x v="0"/>
    <n v="1.470588235294118E-2"/>
    <s v="m"/>
    <n v="0"/>
    <n v="3"/>
    <n v="0"/>
    <x v="1"/>
  </r>
  <r>
    <n v="260"/>
    <x v="259"/>
    <x v="7"/>
    <s v="City Court, City of Baker"/>
    <s v="&quot;Ken&quot; Fabre"/>
    <n v="2014"/>
    <s v="East Baton Rouge"/>
    <s v="DEM"/>
    <n v="166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0"/>
    <x v="259"/>
    <x v="7"/>
    <s v="City Court, City of Baker"/>
    <s v="Kirk A. Williams"/>
    <n v="2014"/>
    <s v="East Baton Rouge"/>
    <s v="DEM"/>
    <n v="2685"/>
    <n v="2"/>
    <n v="2"/>
    <n v="2"/>
    <n v="0"/>
    <n v="0"/>
    <n v="0"/>
    <x v="0"/>
    <x v="1"/>
    <x v="4"/>
    <x v="0"/>
    <x v="56"/>
    <x v="1"/>
    <n v="0.23448275862068968"/>
    <s v="m"/>
    <n v="0"/>
    <n v="2"/>
    <n v="0"/>
    <x v="1"/>
  </r>
  <r>
    <n v="261"/>
    <x v="260"/>
    <x v="7"/>
    <s v="City Court, City of Bunkie"/>
    <s v="Dan McKay, Jr."/>
    <n v="2014"/>
    <s v="Avoyelles"/>
    <s v="DEM"/>
    <n v="805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1"/>
    <x v="260"/>
    <x v="7"/>
    <s v="City Court, City of Bunkie"/>
    <s v="Derrick &quot;Digger&quot; Earles"/>
    <n v="2014"/>
    <s v="Avoyelles"/>
    <s v="DEM"/>
    <n v="924"/>
    <n v="2"/>
    <n v="2"/>
    <n v="2"/>
    <n v="0"/>
    <n v="0"/>
    <n v="0"/>
    <x v="0"/>
    <x v="1"/>
    <x v="4"/>
    <x v="0"/>
    <x v="4"/>
    <x v="0"/>
    <n v="6.8825910931174128E-2"/>
    <s v="m"/>
    <n v="0"/>
    <n v="2"/>
    <n v="0"/>
    <x v="1"/>
  </r>
  <r>
    <n v="262"/>
    <x v="261"/>
    <x v="7"/>
    <s v="City Court, City of Denham Springs"/>
    <s v="&quot;Blayne&quot; Honeycutt"/>
    <n v="2016"/>
    <s v="Livingston"/>
    <s v="REP"/>
    <n v="6369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2"/>
    <x v="261"/>
    <x v="7"/>
    <s v="City Court, City of Denham Springs"/>
    <s v="Jerry Denton"/>
    <n v="2016"/>
    <s v="Livingston"/>
    <s v="REP"/>
    <n v="10854"/>
    <n v="2"/>
    <n v="2"/>
    <n v="0"/>
    <n v="2"/>
    <n v="0"/>
    <n v="0"/>
    <x v="0"/>
    <x v="1"/>
    <x v="4"/>
    <x v="0"/>
    <x v="50"/>
    <x v="1"/>
    <n v="0.26040759449573248"/>
    <s v="m"/>
    <n v="0"/>
    <n v="2"/>
    <n v="0"/>
    <x v="1"/>
  </r>
  <r>
    <n v="263"/>
    <x v="262"/>
    <x v="7"/>
    <s v="City Court, City of Eunice"/>
    <s v="&quot;Jay&quot; Caswell"/>
    <n v="2014"/>
    <s v="Multi-Parish Race"/>
    <s v="DEM"/>
    <n v="999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&quot;Terry&quot; Hoychick"/>
    <n v="2014"/>
    <s v="Multi-Parish Race"/>
    <s v="REP"/>
    <n v="1637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3"/>
    <x v="262"/>
    <x v="7"/>
    <s v="City Court, City of Eunice"/>
    <s v="Josie Frank"/>
    <n v="2014"/>
    <s v="Multi-Parish Race"/>
    <s v="DEM"/>
    <n v="1097"/>
    <n v="4"/>
    <n v="4"/>
    <n v="2"/>
    <n v="2"/>
    <n v="0"/>
    <n v="0"/>
    <x v="0"/>
    <x v="1"/>
    <x v="4"/>
    <x v="2"/>
    <x v="57"/>
    <x v="2"/>
    <n v="9.7037793667007155E-2"/>
    <s v="f"/>
    <n v="1"/>
    <n v="3"/>
    <n v="0"/>
    <x v="0"/>
  </r>
  <r>
    <n v="263"/>
    <x v="262"/>
    <x v="7"/>
    <s v="City Court, City of Eunice"/>
    <s v="Paul Brown"/>
    <n v="2014"/>
    <s v="Multi-Parish Race"/>
    <s v="REP"/>
    <n v="1162"/>
    <n v="4"/>
    <n v="4"/>
    <n v="2"/>
    <n v="2"/>
    <n v="0"/>
    <n v="0"/>
    <x v="0"/>
    <x v="1"/>
    <x v="4"/>
    <x v="2"/>
    <x v="57"/>
    <x v="2"/>
    <n v="9.7037793667007155E-2"/>
    <s v="m"/>
    <n v="1"/>
    <n v="3"/>
    <n v="0"/>
    <x v="0"/>
  </r>
  <r>
    <n v="264"/>
    <x v="263"/>
    <x v="7"/>
    <s v="City Court, City of Houma"/>
    <s v="Cheryl Carter"/>
    <n v="2014"/>
    <s v="Terrebonne"/>
    <s v="REP"/>
    <n v="5412"/>
    <n v="3"/>
    <n v="3"/>
    <n v="0"/>
    <n v="3"/>
    <n v="0"/>
    <n v="0"/>
    <x v="0"/>
    <x v="1"/>
    <x v="4"/>
    <x v="1"/>
    <x v="58"/>
    <x v="1"/>
    <n v="0.23047149894440538"/>
    <s v="f"/>
    <n v="1"/>
    <n v="2"/>
    <n v="0"/>
    <x v="0"/>
  </r>
  <r>
    <n v="264"/>
    <x v="263"/>
    <x v="7"/>
    <s v="City Court, City of Houma"/>
    <s v="Matthew &quot;Matt&quot; Hagen"/>
    <n v="2014"/>
    <s v="Terrebonne"/>
    <s v="REP"/>
    <n v="1477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4"/>
    <x v="263"/>
    <x v="7"/>
    <s v="City Court, City of Houma"/>
    <s v="Randall M. Alfred"/>
    <n v="2014"/>
    <s v="Terrebonne"/>
    <s v="REP"/>
    <n v="8229"/>
    <n v="3"/>
    <n v="3"/>
    <n v="0"/>
    <n v="3"/>
    <n v="0"/>
    <n v="0"/>
    <x v="0"/>
    <x v="1"/>
    <x v="4"/>
    <x v="1"/>
    <x v="58"/>
    <x v="1"/>
    <n v="0.23047149894440538"/>
    <s v="m"/>
    <n v="1"/>
    <n v="2"/>
    <n v="0"/>
    <x v="0"/>
  </r>
  <r>
    <n v="265"/>
    <x v="264"/>
    <x v="7"/>
    <s v="City Court, City of Kaplan"/>
    <s v="Frank LeMoine, Sr."/>
    <n v="2014"/>
    <s v="Vermilion"/>
    <s v="DEM"/>
    <n v="1399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5"/>
    <x v="264"/>
    <x v="7"/>
    <s v="City Court, City of Kaplan"/>
    <s v="Stanton Hardee"/>
    <n v="2014"/>
    <s v="Vermilion"/>
    <s v="REP"/>
    <n v="2132"/>
    <n v="2"/>
    <n v="2"/>
    <n v="1"/>
    <n v="1"/>
    <n v="0"/>
    <n v="0"/>
    <x v="0"/>
    <x v="1"/>
    <x v="4"/>
    <x v="0"/>
    <x v="9"/>
    <x v="1"/>
    <n v="0.20758991787029174"/>
    <s v="m"/>
    <n v="0"/>
    <n v="2"/>
    <n v="0"/>
    <x v="1"/>
  </r>
  <r>
    <n v="266"/>
    <x v="265"/>
    <x v="7"/>
    <s v="City Court, City of New Iberia"/>
    <s v="&quot;Trey&quot; Haik"/>
    <n v="2014"/>
    <s v="Iberia"/>
    <s v="REP"/>
    <n v="2637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David Lamm"/>
    <n v="2014"/>
    <s v="Iberia"/>
    <s v="NOPTY"/>
    <n v="756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Edward Landry"/>
    <n v="2014"/>
    <s v="Iberia"/>
    <s v="REP"/>
    <n v="2300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6"/>
    <x v="265"/>
    <x v="7"/>
    <s v="City Court, City of New Iberia"/>
    <s v="Natalie Bernard Broussard"/>
    <n v="2014"/>
    <s v="Iberia"/>
    <s v="DEM"/>
    <n v="2278"/>
    <n v="5"/>
    <n v="5"/>
    <n v="1"/>
    <n v="3"/>
    <n v="1"/>
    <n v="0"/>
    <x v="0"/>
    <x v="1"/>
    <x v="4"/>
    <x v="3"/>
    <x v="59"/>
    <x v="1"/>
    <n v="3.7771800044832993E-2"/>
    <s v="f"/>
    <n v="1"/>
    <n v="4"/>
    <n v="0"/>
    <x v="0"/>
  </r>
  <r>
    <n v="266"/>
    <x v="265"/>
    <x v="7"/>
    <s v="City Court, City of New Iberia"/>
    <s v="Shane Errol Romero"/>
    <n v="2014"/>
    <s v="Iberia"/>
    <s v="REP"/>
    <n v="951"/>
    <n v="5"/>
    <n v="5"/>
    <n v="1"/>
    <n v="3"/>
    <n v="1"/>
    <n v="0"/>
    <x v="0"/>
    <x v="1"/>
    <x v="4"/>
    <x v="3"/>
    <x v="59"/>
    <x v="1"/>
    <n v="3.7771800044832993E-2"/>
    <s v="m"/>
    <n v="1"/>
    <n v="4"/>
    <n v="0"/>
    <x v="0"/>
  </r>
  <r>
    <n v="267"/>
    <x v="266"/>
    <x v="7"/>
    <s v="City Court, City of Opelousas"/>
    <s v="Anna C. Simmons"/>
    <n v="2014"/>
    <s v="St. Landry"/>
    <s v="DEM"/>
    <n v="4197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7"/>
    <x v="266"/>
    <x v="7"/>
    <s v="City Court, City of Opelousas"/>
    <s v="Vanessa Harris"/>
    <n v="2014"/>
    <s v="St. Landry"/>
    <s v="DEM"/>
    <n v="7889"/>
    <n v="2"/>
    <n v="2"/>
    <n v="2"/>
    <n v="0"/>
    <n v="0"/>
    <n v="0"/>
    <x v="0"/>
    <x v="1"/>
    <x v="4"/>
    <x v="0"/>
    <x v="8"/>
    <x v="1"/>
    <n v="0.30547741188151578"/>
    <s v="f"/>
    <n v="2"/>
    <n v="0"/>
    <n v="0"/>
    <x v="2"/>
  </r>
  <r>
    <n v="268"/>
    <x v="267"/>
    <x v="7"/>
    <s v="City Court, City of Pineville"/>
    <s v="Fred Pharis"/>
    <n v="2014"/>
    <s v="Rapides"/>
    <s v="REP"/>
    <n v="2824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Gary K. Hays"/>
    <n v="2014"/>
    <s v="Rapides"/>
    <s v="REP"/>
    <n v="5901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8"/>
    <x v="267"/>
    <x v="7"/>
    <s v="City Court, City of Pineville"/>
    <s v="Lauren Saucier"/>
    <n v="2014"/>
    <s v="Rapides"/>
    <s v="REP"/>
    <n v="3696"/>
    <n v="4"/>
    <n v="4"/>
    <n v="1"/>
    <n v="3"/>
    <n v="0"/>
    <n v="0"/>
    <x v="0"/>
    <x v="1"/>
    <x v="4"/>
    <x v="2"/>
    <x v="18"/>
    <x v="1"/>
    <n v="0.12136605667421507"/>
    <s v="f"/>
    <n v="1"/>
    <n v="3"/>
    <n v="0"/>
    <x v="0"/>
  </r>
  <r>
    <n v="268"/>
    <x v="267"/>
    <x v="7"/>
    <s v="City Court, City of Pineville"/>
    <s v="Todd L. Farrar"/>
    <n v="2014"/>
    <s v="Rapides"/>
    <s v="DEM"/>
    <n v="3918"/>
    <n v="4"/>
    <n v="4"/>
    <n v="1"/>
    <n v="3"/>
    <n v="0"/>
    <n v="0"/>
    <x v="0"/>
    <x v="1"/>
    <x v="4"/>
    <x v="2"/>
    <x v="18"/>
    <x v="1"/>
    <n v="0.12136605667421507"/>
    <s v="m"/>
    <n v="1"/>
    <n v="3"/>
    <n v="0"/>
    <x v="0"/>
  </r>
  <r>
    <n v="269"/>
    <x v="268"/>
    <x v="7"/>
    <s v="City Court, City of Slidell"/>
    <s v="d'Andrea &quot;d&quot; Chatman"/>
    <n v="2014"/>
    <s v="St. Tammany"/>
    <s v="DEM"/>
    <n v="8321"/>
    <n v="2"/>
    <n v="2"/>
    <n v="1"/>
    <n v="1"/>
    <n v="0"/>
    <n v="0"/>
    <x v="0"/>
    <x v="1"/>
    <x v="4"/>
    <x v="0"/>
    <x v="26"/>
    <x v="1"/>
    <n v="0.41440585523769308"/>
    <s v="?"/>
    <n v="0"/>
    <n v="1"/>
    <n v="1"/>
    <x v="0"/>
  </r>
  <r>
    <n v="269"/>
    <x v="268"/>
    <x v="7"/>
    <s v="City Court, City of Slidell"/>
    <s v="James &quot;Jim&quot; Lamz"/>
    <n v="2014"/>
    <s v="St. Tammany"/>
    <s v="REP"/>
    <n v="20098"/>
    <n v="2"/>
    <n v="2"/>
    <n v="1"/>
    <n v="1"/>
    <n v="0"/>
    <n v="0"/>
    <x v="0"/>
    <x v="1"/>
    <x v="4"/>
    <x v="0"/>
    <x v="26"/>
    <x v="1"/>
    <n v="0.41440585523769308"/>
    <s v="m"/>
    <n v="0"/>
    <n v="1"/>
    <n v="1"/>
    <x v="0"/>
  </r>
  <r>
    <n v="270"/>
    <x v="269"/>
    <x v="7"/>
    <s v="City Court, City of Ville Platte"/>
    <s v="&quot;Kathy&quot; Fontenot-Meyers"/>
    <n v="2014"/>
    <s v="Evangeline"/>
    <s v="DEM"/>
    <n v="1090"/>
    <n v="4"/>
    <n v="4"/>
    <n v="4"/>
    <n v="0"/>
    <n v="0"/>
    <n v="0"/>
    <x v="0"/>
    <x v="1"/>
    <x v="4"/>
    <x v="2"/>
    <x v="11"/>
    <x v="0"/>
    <n v="4.4992743105950639E-2"/>
    <s v="f"/>
    <n v="1"/>
    <n v="2"/>
    <n v="1"/>
    <x v="0"/>
  </r>
  <r>
    <n v="270"/>
    <x v="269"/>
    <x v="7"/>
    <s v="City Court, City of Ville Platte"/>
    <s v="Alex &quot;Sonny&quot; Chapman"/>
    <n v="2014"/>
    <s v="Evangeline"/>
    <s v="DEM"/>
    <n v="1170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Gregory Vidrine"/>
    <n v="2014"/>
    <s v="Evangeline"/>
    <s v="DEM"/>
    <n v="1831"/>
    <n v="4"/>
    <n v="4"/>
    <n v="4"/>
    <n v="0"/>
    <n v="0"/>
    <n v="0"/>
    <x v="0"/>
    <x v="1"/>
    <x v="4"/>
    <x v="2"/>
    <x v="11"/>
    <x v="0"/>
    <n v="4.4992743105950639E-2"/>
    <s v="m"/>
    <n v="1"/>
    <n v="2"/>
    <n v="1"/>
    <x v="0"/>
  </r>
  <r>
    <n v="270"/>
    <x v="269"/>
    <x v="7"/>
    <s v="City Court, City of Ville Platte"/>
    <s v="Julhelene &quot;Betsy&quot; Jackson"/>
    <n v="2014"/>
    <s v="Evangeline"/>
    <s v="DEM"/>
    <n v="2110"/>
    <n v="4"/>
    <n v="4"/>
    <n v="4"/>
    <n v="0"/>
    <n v="0"/>
    <n v="0"/>
    <x v="0"/>
    <x v="1"/>
    <x v="4"/>
    <x v="2"/>
    <x v="11"/>
    <x v="0"/>
    <n v="4.4992743105950639E-2"/>
    <s v="?"/>
    <n v="1"/>
    <n v="2"/>
    <n v="1"/>
    <x v="0"/>
  </r>
  <r>
    <n v="271"/>
    <x v="270"/>
    <x v="7"/>
    <s v="City Court, Division A, City of Lafayette"/>
    <s v="&quot;Francie&quot; Bouillion"/>
    <n v="2014"/>
    <s v="Lafayette"/>
    <s v="NOPTY"/>
    <n v="22443"/>
    <n v="2"/>
    <n v="2"/>
    <n v="0"/>
    <n v="1"/>
    <n v="1"/>
    <n v="0"/>
    <x v="0"/>
    <x v="1"/>
    <x v="4"/>
    <x v="0"/>
    <x v="52"/>
    <x v="1"/>
    <n v="0.1738277674625382"/>
    <s v="f"/>
    <n v="1"/>
    <n v="1"/>
    <n v="0"/>
    <x v="0"/>
  </r>
  <r>
    <n v="271"/>
    <x v="270"/>
    <x v="7"/>
    <s v="City Court, Division A, City of Lafayette"/>
    <s v="Joseph H. Riley II"/>
    <n v="2014"/>
    <s v="Lafayette"/>
    <s v="REP"/>
    <n v="15796"/>
    <n v="2"/>
    <n v="2"/>
    <n v="0"/>
    <n v="1"/>
    <n v="1"/>
    <n v="0"/>
    <x v="0"/>
    <x v="1"/>
    <x v="4"/>
    <x v="0"/>
    <x v="52"/>
    <x v="1"/>
    <n v="0.1738277674625382"/>
    <s v="m"/>
    <n v="1"/>
    <n v="1"/>
    <n v="0"/>
    <x v="0"/>
  </r>
  <r>
    <n v="272"/>
    <x v="271"/>
    <x v="7"/>
    <s v="City Court, Division A, City of Lake Charles"/>
    <s v="&quot;Rob&quot; McCorquodale"/>
    <n v="2014"/>
    <s v="Calcasieu"/>
    <s v="REP"/>
    <n v="11148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Brent Hawkins"/>
    <n v="2014"/>
    <s v="Calcasieu"/>
    <s v="DEM"/>
    <n v="7811"/>
    <n v="3"/>
    <n v="3"/>
    <n v="2"/>
    <n v="1"/>
    <n v="0"/>
    <n v="0"/>
    <x v="0"/>
    <x v="1"/>
    <x v="4"/>
    <x v="1"/>
    <x v="51"/>
    <x v="1"/>
    <n v="1.7684100623185095E-2"/>
    <s v="m"/>
    <n v="1"/>
    <n v="2"/>
    <n v="0"/>
    <x v="0"/>
  </r>
  <r>
    <n v="272"/>
    <x v="271"/>
    <x v="7"/>
    <s v="City Court, Division A, City of Lake Charles"/>
    <s v="Jamie Bice"/>
    <n v="2014"/>
    <s v="Calcasieu"/>
    <s v="DEM"/>
    <n v="11690"/>
    <n v="3"/>
    <n v="3"/>
    <n v="2"/>
    <n v="1"/>
    <n v="0"/>
    <n v="0"/>
    <x v="0"/>
    <x v="1"/>
    <x v="4"/>
    <x v="1"/>
    <x v="51"/>
    <x v="1"/>
    <n v="1.7684100623185095E-2"/>
    <s v="f"/>
    <n v="1"/>
    <n v="2"/>
    <n v="0"/>
    <x v="0"/>
  </r>
  <r>
    <n v="273"/>
    <x v="272"/>
    <x v="7"/>
    <s v="City Court, Division B, City of Lake Charles"/>
    <s v="&quot;Ron&quot; Richard"/>
    <n v="2014"/>
    <s v="Calcasieu"/>
    <s v="DEM"/>
    <n v="11336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Bryan Gill"/>
    <n v="2014"/>
    <s v="Calcasieu"/>
    <s v="OTHER"/>
    <n v="45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3"/>
    <x v="272"/>
    <x v="7"/>
    <s v="City Court, Division B, City of Lake Charles"/>
    <s v="John S. Hood"/>
    <n v="2014"/>
    <s v="Calcasieu"/>
    <s v="DEM"/>
    <n v="14228"/>
    <n v="3"/>
    <n v="3"/>
    <n v="2"/>
    <n v="0"/>
    <n v="0"/>
    <n v="1"/>
    <x v="0"/>
    <x v="1"/>
    <x v="4"/>
    <x v="1"/>
    <x v="51"/>
    <x v="1"/>
    <n v="9.610527715007311E-2"/>
    <s v="m"/>
    <n v="0"/>
    <n v="3"/>
    <n v="0"/>
    <x v="1"/>
  </r>
  <r>
    <n v="274"/>
    <x v="273"/>
    <x v="7"/>
    <s v="City Court, Division C, City of Monroe"/>
    <s v="Aisha Clark"/>
    <n v="2014"/>
    <s v="Ouachita"/>
    <s v="DEM"/>
    <n v="2301"/>
    <n v="5"/>
    <n v="5"/>
    <n v="4"/>
    <n v="0"/>
    <n v="1"/>
    <n v="0"/>
    <x v="0"/>
    <x v="1"/>
    <x v="4"/>
    <x v="3"/>
    <x v="36"/>
    <x v="1"/>
    <n v="5.5260047281323887E-2"/>
    <s v="f"/>
    <n v="1"/>
    <n v="3"/>
    <n v="1"/>
    <x v="0"/>
  </r>
  <r>
    <n v="274"/>
    <x v="273"/>
    <x v="7"/>
    <s v="City Court, Division C, City of Monroe"/>
    <s v="Anselm Nwokorie"/>
    <n v="2014"/>
    <s v="Ouachita"/>
    <s v="NOPTY"/>
    <n v="463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Carlton Parhms"/>
    <n v="2014"/>
    <s v="Ouachita"/>
    <s v="DEM"/>
    <n v="939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George W. Britton III"/>
    <n v="2014"/>
    <s v="Ouachita"/>
    <s v="DEM"/>
    <n v="1138"/>
    <n v="5"/>
    <n v="5"/>
    <n v="4"/>
    <n v="0"/>
    <n v="1"/>
    <n v="0"/>
    <x v="0"/>
    <x v="1"/>
    <x v="4"/>
    <x v="3"/>
    <x v="36"/>
    <x v="1"/>
    <n v="5.5260047281323887E-2"/>
    <s v="m"/>
    <n v="1"/>
    <n v="3"/>
    <n v="1"/>
    <x v="0"/>
  </r>
  <r>
    <n v="274"/>
    <x v="273"/>
    <x v="7"/>
    <s v="City Court, Division C, City of Monroe"/>
    <s v="Shereba L. Diaz'"/>
    <n v="2014"/>
    <s v="Ouachita"/>
    <s v="DEM"/>
    <n v="1927"/>
    <n v="5"/>
    <n v="5"/>
    <n v="4"/>
    <n v="0"/>
    <n v="1"/>
    <n v="0"/>
    <x v="0"/>
    <x v="1"/>
    <x v="4"/>
    <x v="3"/>
    <x v="36"/>
    <x v="1"/>
    <n v="5.5260047281323887E-2"/>
    <s v="?"/>
    <n v="1"/>
    <n v="3"/>
    <n v="1"/>
    <x v="0"/>
  </r>
  <r>
    <n v="275"/>
    <x v="274"/>
    <x v="7"/>
    <s v="City Court, Town of Vidalia"/>
    <s v="Scott McLemore"/>
    <n v="2016"/>
    <s v="Concordia"/>
    <s v="REP"/>
    <n v="1565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5"/>
    <x v="274"/>
    <x v="7"/>
    <s v="City Court, Town of Vidalia"/>
    <s v="Stuart Boykin"/>
    <n v="2016"/>
    <s v="Concordia"/>
    <s v="NOPTY"/>
    <n v="548"/>
    <n v="2"/>
    <n v="2"/>
    <n v="0"/>
    <n v="1"/>
    <n v="1"/>
    <n v="0"/>
    <x v="0"/>
    <x v="1"/>
    <x v="4"/>
    <x v="0"/>
    <x v="60"/>
    <x v="0"/>
    <n v="0.48130619971604349"/>
    <s v="m"/>
    <n v="0"/>
    <n v="2"/>
    <n v="0"/>
    <x v="1"/>
  </r>
  <r>
    <n v="276"/>
    <x v="275"/>
    <x v="8"/>
    <s v="Election Dist. 2, Div. D, City of Shreveport"/>
    <s v="Sheva M. Sims"/>
    <n v="2014"/>
    <s v="Multi-Parish Race"/>
    <s v="DEM"/>
    <n v="14205"/>
    <n v="2"/>
    <n v="2"/>
    <n v="2"/>
    <n v="0"/>
    <n v="0"/>
    <n v="0"/>
    <x v="0"/>
    <x v="1"/>
    <x v="4"/>
    <x v="0"/>
    <x v="57"/>
    <x v="2"/>
    <n v="0.38897037254326783"/>
    <s v="f"/>
    <n v="1"/>
    <n v="1"/>
    <n v="0"/>
    <x v="0"/>
  </r>
  <r>
    <n v="276"/>
    <x v="275"/>
    <x v="8"/>
    <s v="Election Dist. 2, Div. D, City of Shreveport"/>
    <s v="Terrell J. Myles"/>
    <n v="2014"/>
    <s v="Multi-Parish Race"/>
    <s v="DEM"/>
    <n v="6249"/>
    <n v="2"/>
    <n v="2"/>
    <n v="2"/>
    <n v="0"/>
    <n v="0"/>
    <n v="0"/>
    <x v="0"/>
    <x v="1"/>
    <x v="4"/>
    <x v="0"/>
    <x v="57"/>
    <x v="2"/>
    <n v="0.38897037254326783"/>
    <s v="m"/>
    <n v="1"/>
    <n v="1"/>
    <n v="0"/>
    <x v="0"/>
  </r>
  <r>
    <n v="277"/>
    <x v="276"/>
    <x v="9"/>
    <s v="City Court, City of Alexandria"/>
    <s v="&quot;Beau&quot; Meynard"/>
    <n v="2014"/>
    <s v="Rapides"/>
    <s v="REP"/>
    <n v="3177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&quot;Steve&quot; Edwards"/>
    <n v="2014"/>
    <s v="Rapides"/>
    <s v="REP"/>
    <n v="162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Charlie Dewitt"/>
    <n v="2014"/>
    <s v="Rapides"/>
    <s v="DEM"/>
    <n v="6039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Edward Butler, Jr."/>
    <n v="2014"/>
    <s v="Rapides"/>
    <s v="DEM"/>
    <n v="1492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7"/>
    <x v="276"/>
    <x v="9"/>
    <s v="City Court, City of Alexandria"/>
    <s v="Terence R. Grines"/>
    <n v="2014"/>
    <s v="Rapides"/>
    <s v="DEM"/>
    <n v="8350"/>
    <n v="5"/>
    <n v="5"/>
    <n v="3"/>
    <n v="2"/>
    <n v="0"/>
    <n v="0"/>
    <x v="0"/>
    <x v="2"/>
    <x v="5"/>
    <x v="3"/>
    <x v="18"/>
    <x v="1"/>
    <n v="0.1117504835589942"/>
    <s v="m"/>
    <n v="0"/>
    <n v="5"/>
    <n v="0"/>
    <x v="1"/>
  </r>
  <r>
    <n v="278"/>
    <x v="277"/>
    <x v="9"/>
    <s v="City Court, City of Bogalusa"/>
    <s v="&quot;Mike&quot; Garic"/>
    <n v="2014"/>
    <s v="Washington"/>
    <s v="DEM"/>
    <n v="845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Dewitt Williams, Jr."/>
    <n v="2014"/>
    <s v="Washington"/>
    <s v="REP"/>
    <n v="1102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John W. Sumrall, Jr."/>
    <n v="2014"/>
    <s v="Washington"/>
    <s v="DEM"/>
    <n v="1863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8"/>
    <x v="277"/>
    <x v="9"/>
    <s v="City Court, City of Bogalusa"/>
    <s v="Willis M. Yarbrough"/>
    <n v="2014"/>
    <s v="Washington"/>
    <s v="DEM"/>
    <n v="1179"/>
    <n v="4"/>
    <n v="4"/>
    <n v="3"/>
    <n v="1"/>
    <n v="0"/>
    <n v="0"/>
    <x v="0"/>
    <x v="2"/>
    <x v="5"/>
    <x v="2"/>
    <x v="32"/>
    <x v="0"/>
    <n v="0.13710162357185807"/>
    <s v="m"/>
    <n v="0"/>
    <n v="4"/>
    <n v="0"/>
    <x v="1"/>
  </r>
  <r>
    <n v="279"/>
    <x v="278"/>
    <x v="9"/>
    <s v="City Court, City of Bossier City"/>
    <s v="Carl Wayne Richard"/>
    <n v="2014"/>
    <s v="Bossier"/>
    <s v="REP"/>
    <n v="4059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79"/>
    <x v="278"/>
    <x v="9"/>
    <s v="City Court, City of Bossier City"/>
    <s v="Jimmie &quot;Jim&quot; Whitman"/>
    <n v="2014"/>
    <s v="Bossier"/>
    <s v="REP"/>
    <n v="9941"/>
    <n v="2"/>
    <n v="2"/>
    <n v="0"/>
    <n v="2"/>
    <n v="0"/>
    <n v="0"/>
    <x v="0"/>
    <x v="2"/>
    <x v="5"/>
    <x v="0"/>
    <x v="1"/>
    <x v="1"/>
    <n v="0.42014285714285715"/>
    <s v="m"/>
    <n v="0"/>
    <n v="2"/>
    <n v="0"/>
    <x v="1"/>
  </r>
  <r>
    <n v="280"/>
    <x v="279"/>
    <x v="9"/>
    <s v="City Court, City of Bunkie"/>
    <s v="Charles J. Candella"/>
    <n v="2014"/>
    <s v="Avoyelles"/>
    <s v="DEM"/>
    <n v="965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0"/>
    <x v="279"/>
    <x v="9"/>
    <s v="City Court, City of Bunkie"/>
    <s v="Glen D. Gremillion"/>
    <n v="2014"/>
    <s v="Avoyelles"/>
    <s v="REP"/>
    <n v="728"/>
    <n v="2"/>
    <n v="2"/>
    <n v="1"/>
    <n v="1"/>
    <n v="0"/>
    <n v="0"/>
    <x v="0"/>
    <x v="2"/>
    <x v="5"/>
    <x v="0"/>
    <x v="4"/>
    <x v="0"/>
    <n v="0.13998818665091556"/>
    <s v="m"/>
    <n v="0"/>
    <n v="2"/>
    <n v="0"/>
    <x v="1"/>
  </r>
  <r>
    <n v="281"/>
    <x v="280"/>
    <x v="9"/>
    <s v="City Court, City of Denham Springs"/>
    <s v="Jerry Denton"/>
    <n v="2014"/>
    <s v="Livingston"/>
    <s v="REP"/>
    <n v="10462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1"/>
    <x v="280"/>
    <x v="9"/>
    <s v="City Court, City of Denham Springs"/>
    <s v="Willie &quot;Jr.&quot; Brooks"/>
    <n v="2014"/>
    <s v="Livingston"/>
    <s v="OTHER"/>
    <n v="2467"/>
    <n v="2"/>
    <n v="2"/>
    <n v="0"/>
    <n v="1"/>
    <n v="0"/>
    <n v="1"/>
    <x v="0"/>
    <x v="2"/>
    <x v="5"/>
    <x v="0"/>
    <x v="50"/>
    <x v="1"/>
    <n v="0.61837729136050745"/>
    <s v="m"/>
    <n v="0"/>
    <n v="2"/>
    <n v="0"/>
    <x v="1"/>
  </r>
  <r>
    <n v="282"/>
    <x v="281"/>
    <x v="9"/>
    <s v="City Court, City of Eunice"/>
    <s v="Ronnie L. Valenta"/>
    <n v="2014"/>
    <s v="Multi-Parish Race"/>
    <s v="DEM"/>
    <n v="779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2"/>
    <x v="281"/>
    <x v="9"/>
    <s v="City Court, City of Eunice"/>
    <s v="Terry J. Darbonne"/>
    <n v="2014"/>
    <s v="Multi-Parish Race"/>
    <s v="DEM"/>
    <n v="3853"/>
    <n v="2"/>
    <n v="2"/>
    <n v="2"/>
    <n v="0"/>
    <n v="0"/>
    <n v="0"/>
    <x v="0"/>
    <x v="2"/>
    <x v="5"/>
    <x v="0"/>
    <x v="24"/>
    <x v="0"/>
    <n v="0.66364421416234887"/>
    <s v="m"/>
    <n v="0"/>
    <n v="2"/>
    <n v="0"/>
    <x v="1"/>
  </r>
  <r>
    <n v="283"/>
    <x v="282"/>
    <x v="9"/>
    <s v="City Court, City of Hammond"/>
    <s v="&quot;Pat&quot; Farris"/>
    <n v="2014"/>
    <s v="Tangipahoa"/>
    <s v="REP"/>
    <n v="6560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Arden Wells"/>
    <n v="2014"/>
    <s v="Tangipahoa"/>
    <s v="NOPTY"/>
    <n v="711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Debra Travis &quot;Debbie&quot; Norwood"/>
    <n v="2014"/>
    <s v="Tangipahoa"/>
    <s v="DEM"/>
    <n v="1343"/>
    <n v="7"/>
    <n v="7"/>
    <n v="3"/>
    <n v="2"/>
    <n v="2"/>
    <n v="0"/>
    <x v="0"/>
    <x v="2"/>
    <x v="5"/>
    <x v="17"/>
    <x v="34"/>
    <x v="1"/>
    <n v="1.1755261196169542E-2"/>
    <s v="f"/>
    <n v="2"/>
    <n v="5"/>
    <n v="0"/>
    <x v="0"/>
  </r>
  <r>
    <n v="283"/>
    <x v="282"/>
    <x v="9"/>
    <s v="City Court, City of Hammond"/>
    <s v="Jeff LeSaicherre"/>
    <n v="2014"/>
    <s v="Tangipahoa"/>
    <s v="REP"/>
    <n v="6355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Kenneth Klock"/>
    <n v="2014"/>
    <s v="Tangipahoa"/>
    <s v="DEM"/>
    <n v="166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Oscar &quot;Omar&quot; Dantzler, Jr."/>
    <n v="2014"/>
    <s v="Tangipahoa"/>
    <s v="DEM"/>
    <n v="1440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3"/>
    <x v="282"/>
    <x v="9"/>
    <s v="City Court, City of Hammond"/>
    <s v="William Wainwright"/>
    <n v="2014"/>
    <s v="Tangipahoa"/>
    <s v="NOPTY"/>
    <n v="864"/>
    <n v="7"/>
    <n v="7"/>
    <n v="3"/>
    <n v="2"/>
    <n v="2"/>
    <n v="0"/>
    <x v="0"/>
    <x v="2"/>
    <x v="5"/>
    <x v="17"/>
    <x v="34"/>
    <x v="1"/>
    <n v="1.1755261196169542E-2"/>
    <s v="m"/>
    <n v="2"/>
    <n v="5"/>
    <n v="0"/>
    <x v="0"/>
  </r>
  <r>
    <n v="284"/>
    <x v="283"/>
    <x v="9"/>
    <s v="City Court, City of Houma"/>
    <s v="Brian J. LeBlanc"/>
    <n v="2014"/>
    <s v="Terrebonne"/>
    <s v="REP"/>
    <n v="5817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David &quot;D. L.&quot; Mosely"/>
    <n v="2014"/>
    <s v="Terrebonne"/>
    <s v="DEM"/>
    <n v="523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Ernest P. Boudreaux"/>
    <n v="2014"/>
    <s v="Terrebonne"/>
    <s v="DEM"/>
    <n v="2513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Orville Callahan"/>
    <n v="2014"/>
    <s v="Terrebonne"/>
    <s v="REP"/>
    <n v="6394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Ronald Lirette"/>
    <n v="2014"/>
    <s v="Terrebonne"/>
    <s v="REP"/>
    <n v="3626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4"/>
    <x v="283"/>
    <x v="9"/>
    <s v="City Court, City of Houma"/>
    <s v="Willie Radau III"/>
    <n v="2014"/>
    <s v="Terrebonne"/>
    <s v="REP"/>
    <n v="5129"/>
    <n v="6"/>
    <n v="6"/>
    <n v="2"/>
    <n v="4"/>
    <n v="0"/>
    <n v="0"/>
    <x v="0"/>
    <x v="2"/>
    <x v="5"/>
    <x v="16"/>
    <x v="58"/>
    <x v="1"/>
    <n v="2.0094027511753432E-2"/>
    <s v="m"/>
    <n v="0"/>
    <n v="6"/>
    <n v="0"/>
    <x v="1"/>
  </r>
  <r>
    <n v="285"/>
    <x v="284"/>
    <x v="9"/>
    <s v="City Court, City of Kaplan"/>
    <s v="Brodney Mouton, Sr."/>
    <n v="2014"/>
    <s v="Vermilion"/>
    <s v="DEM"/>
    <n v="1232"/>
    <n v="2"/>
    <n v="2"/>
    <n v="2"/>
    <n v="0"/>
    <n v="0"/>
    <n v="0"/>
    <x v="0"/>
    <x v="2"/>
    <x v="5"/>
    <x v="0"/>
    <x v="9"/>
    <x v="1"/>
    <n v="0.28330424665503195"/>
    <s v="m"/>
    <n v="1"/>
    <n v="1"/>
    <n v="0"/>
    <x v="0"/>
  </r>
  <r>
    <n v="285"/>
    <x v="284"/>
    <x v="9"/>
    <s v="City Court, City of Kaplan"/>
    <s v="Ruby C. Thibeaux"/>
    <n v="2014"/>
    <s v="Vermilion"/>
    <s v="DEM"/>
    <n v="2206"/>
    <n v="2"/>
    <n v="2"/>
    <n v="2"/>
    <n v="0"/>
    <n v="0"/>
    <n v="0"/>
    <x v="0"/>
    <x v="2"/>
    <x v="5"/>
    <x v="0"/>
    <x v="9"/>
    <x v="1"/>
    <n v="0.28330424665503195"/>
    <s v="f"/>
    <n v="1"/>
    <n v="1"/>
    <n v="0"/>
    <x v="0"/>
  </r>
  <r>
    <n v="286"/>
    <x v="285"/>
    <x v="9"/>
    <s v="City Court, City of Lafayette"/>
    <s v="Brian Pope"/>
    <n v="2014"/>
    <s v="Lafayette"/>
    <s v="REP"/>
    <n v="14955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Earl &quot;Nickey&quot; Picard"/>
    <n v="2014"/>
    <s v="Lafayette"/>
    <s v="DEM"/>
    <n v="9844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Joseph B. Cormier"/>
    <n v="2014"/>
    <s v="Lafayette"/>
    <s v="DEM"/>
    <n v="4146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6"/>
    <x v="285"/>
    <x v="9"/>
    <s v="City Court, City of Lafayette"/>
    <s v="Kip Judice"/>
    <n v="2014"/>
    <s v="Lafayette"/>
    <s v="NOPTY"/>
    <n v="11582"/>
    <n v="4"/>
    <n v="4"/>
    <n v="2"/>
    <n v="1"/>
    <n v="1"/>
    <n v="0"/>
    <x v="0"/>
    <x v="2"/>
    <x v="5"/>
    <x v="2"/>
    <x v="52"/>
    <x v="1"/>
    <n v="8.3228464973967964E-2"/>
    <s v="m"/>
    <n v="0"/>
    <n v="4"/>
    <n v="0"/>
    <x v="1"/>
  </r>
  <r>
    <n v="287"/>
    <x v="286"/>
    <x v="9"/>
    <s v="City Court, City of Lake Charles"/>
    <s v="&quot;Jeff&quot; Hooper"/>
    <n v="2014"/>
    <s v="Calcasieu"/>
    <s v="NOPTY"/>
    <n v="5365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ames  &quot;Jimmy&quot; Richard"/>
    <n v="2014"/>
    <s v="Calcasieu"/>
    <s v="DEM"/>
    <n v="9344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7"/>
    <x v="286"/>
    <x v="9"/>
    <s v="City Court, City of Lake Charles"/>
    <s v="Joseph &quot;Joey&quot; Alcede III"/>
    <n v="2014"/>
    <s v="Calcasieu"/>
    <s v="REP"/>
    <n v="14730"/>
    <n v="3"/>
    <n v="3"/>
    <n v="1"/>
    <n v="1"/>
    <n v="1"/>
    <n v="0"/>
    <x v="0"/>
    <x v="2"/>
    <x v="5"/>
    <x v="1"/>
    <x v="51"/>
    <x v="1"/>
    <n v="0.18295458405516496"/>
    <s v="m"/>
    <n v="0"/>
    <n v="3"/>
    <n v="0"/>
    <x v="1"/>
  </r>
  <r>
    <n v="288"/>
    <x v="287"/>
    <x v="9"/>
    <s v="City Court, City of Minden"/>
    <s v="Dustin W. Reynolds"/>
    <n v="2014"/>
    <s v="Webster"/>
    <s v="OTHER"/>
    <n v="332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Jack R. &quot;Randy&quot; Shelley"/>
    <n v="2014"/>
    <s v="Webster"/>
    <s v="DEM"/>
    <n v="3707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8"/>
    <x v="287"/>
    <x v="9"/>
    <s v="City Court, City of Minden"/>
    <s v="Murphy Robertson"/>
    <n v="2014"/>
    <s v="Webster"/>
    <s v="DEM"/>
    <n v="1793"/>
    <n v="3"/>
    <n v="3"/>
    <n v="2"/>
    <n v="0"/>
    <n v="0"/>
    <n v="1"/>
    <x v="0"/>
    <x v="2"/>
    <x v="5"/>
    <x v="1"/>
    <x v="5"/>
    <x v="0"/>
    <n v="4.3522611356681395E-2"/>
    <s v="m"/>
    <n v="0"/>
    <n v="3"/>
    <n v="0"/>
    <x v="1"/>
  </r>
  <r>
    <n v="289"/>
    <x v="288"/>
    <x v="9"/>
    <s v="City Court, City of Monroe"/>
    <s v="Clifford &quot;Rev&quot; Thomas"/>
    <n v="2014"/>
    <s v="Ouachita"/>
    <s v="DEM"/>
    <n v="794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John Shamblin"/>
    <n v="2014"/>
    <s v="Ouachita"/>
    <s v="REP"/>
    <n v="5645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Roland W. Edwards"/>
    <n v="2014"/>
    <s v="Ouachita"/>
    <s v="DEM"/>
    <n v="2652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89"/>
    <x v="288"/>
    <x v="9"/>
    <s v="City Court, City of Monroe"/>
    <s v="Wince Highshaw, Jr."/>
    <n v="2014"/>
    <s v="Ouachita"/>
    <s v="DEM"/>
    <n v="8160"/>
    <n v="4"/>
    <n v="4"/>
    <n v="3"/>
    <n v="1"/>
    <n v="0"/>
    <n v="0"/>
    <x v="0"/>
    <x v="2"/>
    <x v="5"/>
    <x v="2"/>
    <x v="36"/>
    <x v="1"/>
    <n v="0.14578864993333718"/>
    <s v="m"/>
    <n v="0"/>
    <n v="4"/>
    <n v="0"/>
    <x v="1"/>
  </r>
  <r>
    <n v="290"/>
    <x v="289"/>
    <x v="9"/>
    <s v="City Court, City of Natchitoches"/>
    <s v="&quot;Randy&quot; Williams"/>
    <n v="2014"/>
    <s v="Natchitoches"/>
    <s v="DEM"/>
    <n v="2821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&quot;Tim&quot; Key"/>
    <n v="2014"/>
    <s v="Natchitoches"/>
    <s v="DEM"/>
    <n v="1647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David Cheatwood"/>
    <n v="2014"/>
    <s v="Natchitoches"/>
    <s v="REP"/>
    <n v="1910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0"/>
    <x v="289"/>
    <x v="9"/>
    <s v="City Court, City of Natchitoches"/>
    <s v="Kevin Ray Stafford"/>
    <n v="2014"/>
    <s v="Natchitoches"/>
    <s v="DEM"/>
    <n v="1252"/>
    <n v="4"/>
    <n v="4"/>
    <n v="3"/>
    <n v="1"/>
    <n v="0"/>
    <n v="0"/>
    <x v="0"/>
    <x v="2"/>
    <x v="5"/>
    <x v="2"/>
    <x v="19"/>
    <x v="0"/>
    <n v="0.11939711664482305"/>
    <s v="m"/>
    <n v="0"/>
    <n v="4"/>
    <n v="0"/>
    <x v="1"/>
  </r>
  <r>
    <n v="291"/>
    <x v="290"/>
    <x v="9"/>
    <s v="City Court, City of New Iberia"/>
    <s v="&quot;Mike Bomba&quot; Lopez"/>
    <n v="2014"/>
    <s v="Iberia"/>
    <s v="OTHER"/>
    <n v="1275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&quot;Tony&quot; Migues"/>
    <n v="2014"/>
    <s v="Iberia"/>
    <s v="REP"/>
    <n v="3221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1"/>
    <x v="290"/>
    <x v="9"/>
    <s v="City Court, City of New Iberia"/>
    <s v="Victor &quot;Vic&quot; Delcambre"/>
    <n v="2014"/>
    <s v="Iberia"/>
    <s v="DEM"/>
    <n v="4297"/>
    <n v="3"/>
    <n v="3"/>
    <n v="1"/>
    <n v="1"/>
    <n v="0"/>
    <n v="1"/>
    <x v="0"/>
    <x v="2"/>
    <x v="5"/>
    <x v="1"/>
    <x v="59"/>
    <x v="1"/>
    <n v="0.12237006709882864"/>
    <s v="m"/>
    <n v="0"/>
    <n v="3"/>
    <n v="0"/>
    <x v="1"/>
  </r>
  <r>
    <n v="292"/>
    <x v="291"/>
    <x v="9"/>
    <s v="City Court, City of Oakdale"/>
    <s v="&quot;Mike Freck&quot; Slaney"/>
    <n v="2014"/>
    <s v="Allen"/>
    <s v="REP"/>
    <n v="1016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2"/>
    <x v="291"/>
    <x v="9"/>
    <s v="City Court, City of Oakdale"/>
    <s v="Joseph Lockett"/>
    <n v="2014"/>
    <s v="Allen"/>
    <s v="NOPTY"/>
    <n v="1608"/>
    <n v="2"/>
    <n v="2"/>
    <n v="0"/>
    <n v="1"/>
    <n v="1"/>
    <n v="0"/>
    <x v="0"/>
    <x v="2"/>
    <x v="5"/>
    <x v="0"/>
    <x v="0"/>
    <x v="0"/>
    <n v="0.22560975609756095"/>
    <s v="m"/>
    <n v="0"/>
    <n v="2"/>
    <n v="0"/>
    <x v="1"/>
  </r>
  <r>
    <n v="293"/>
    <x v="292"/>
    <x v="9"/>
    <s v="City Court, City of Pineville"/>
    <s v="Arthur &quot;Artie&quot; Cole"/>
    <n v="2014"/>
    <s v="Rapides"/>
    <s v="NOPTY"/>
    <n v="3030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Dwayne Rogers"/>
    <n v="2014"/>
    <s v="Rapides"/>
    <s v="REP"/>
    <n v="1287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Jay Slayter"/>
    <n v="2014"/>
    <s v="Rapides"/>
    <s v="NOPTY"/>
    <n v="3861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Robert A. Michiels"/>
    <n v="2014"/>
    <s v="Rapides"/>
    <s v="REP"/>
    <n v="1404"/>
    <n v="5"/>
    <n v="5"/>
    <n v="0"/>
    <n v="3"/>
    <n v="2"/>
    <n v="0"/>
    <x v="0"/>
    <x v="2"/>
    <x v="5"/>
    <x v="3"/>
    <x v="18"/>
    <x v="1"/>
    <n v="0.15818147661093368"/>
    <s v="m"/>
    <n v="1"/>
    <n v="4"/>
    <n v="0"/>
    <x v="0"/>
  </r>
  <r>
    <n v="293"/>
    <x v="292"/>
    <x v="9"/>
    <s v="City Court, City of Pineville"/>
    <s v="Sarah Smith"/>
    <n v="2014"/>
    <s v="Rapides"/>
    <s v="REP"/>
    <n v="6387"/>
    <n v="5"/>
    <n v="5"/>
    <n v="0"/>
    <n v="3"/>
    <n v="2"/>
    <n v="0"/>
    <x v="0"/>
    <x v="2"/>
    <x v="5"/>
    <x v="3"/>
    <x v="18"/>
    <x v="1"/>
    <n v="0.15818147661093368"/>
    <s v="f"/>
    <n v="1"/>
    <n v="4"/>
    <n v="0"/>
    <x v="0"/>
  </r>
  <r>
    <n v="294"/>
    <x v="293"/>
    <x v="9"/>
    <s v="City Court, City of Plaquemine"/>
    <s v="Antoinette J. Williams"/>
    <n v="2014"/>
    <s v="Iberville"/>
    <s v="DEM"/>
    <n v="1342"/>
    <n v="2"/>
    <n v="2"/>
    <n v="2"/>
    <n v="0"/>
    <n v="0"/>
    <n v="0"/>
    <x v="0"/>
    <x v="2"/>
    <x v="5"/>
    <x v="0"/>
    <x v="17"/>
    <x v="0"/>
    <n v="0.13082901554404147"/>
    <s v="f"/>
    <n v="1"/>
    <n v="1"/>
    <n v="0"/>
    <x v="0"/>
  </r>
  <r>
    <n v="294"/>
    <x v="293"/>
    <x v="9"/>
    <s v="City Court, City of Plaquemine"/>
    <s v="Michael &quot;Chief&quot; Barbee"/>
    <n v="2014"/>
    <s v="Iberville"/>
    <s v="DEM"/>
    <n v="1746"/>
    <n v="2"/>
    <n v="2"/>
    <n v="2"/>
    <n v="0"/>
    <n v="0"/>
    <n v="0"/>
    <x v="0"/>
    <x v="2"/>
    <x v="5"/>
    <x v="0"/>
    <x v="17"/>
    <x v="0"/>
    <n v="0.13082901554404147"/>
    <s v="m"/>
    <n v="1"/>
    <n v="1"/>
    <n v="0"/>
    <x v="0"/>
  </r>
  <r>
    <n v="295"/>
    <x v="294"/>
    <x v="9"/>
    <s v="City Court, City of Rayne"/>
    <s v="&quot;Ronnie Ron&quot; Lavergne"/>
    <n v="2014"/>
    <s v="Acadia"/>
    <s v="NOPTY"/>
    <n v="1001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Alex &quot;Joe&quot; Lacroix"/>
    <n v="2014"/>
    <s v="Acadia"/>
    <s v="DEM"/>
    <n v="2276"/>
    <n v="3"/>
    <n v="3"/>
    <n v="2"/>
    <n v="0"/>
    <n v="1"/>
    <n v="0"/>
    <x v="0"/>
    <x v="2"/>
    <x v="5"/>
    <x v="1"/>
    <x v="22"/>
    <x v="1"/>
    <n v="0.11685438455349961"/>
    <s v="m"/>
    <n v="1"/>
    <n v="2"/>
    <n v="0"/>
    <x v="0"/>
  </r>
  <r>
    <n v="295"/>
    <x v="294"/>
    <x v="9"/>
    <s v="City Court, City of Rayne"/>
    <s v="Jamie Conques"/>
    <n v="2014"/>
    <s v="Acadia"/>
    <s v="DEM"/>
    <n v="1695"/>
    <n v="3"/>
    <n v="3"/>
    <n v="2"/>
    <n v="0"/>
    <n v="1"/>
    <n v="0"/>
    <x v="0"/>
    <x v="2"/>
    <x v="5"/>
    <x v="1"/>
    <x v="22"/>
    <x v="1"/>
    <n v="0.11685438455349961"/>
    <s v="f"/>
    <n v="1"/>
    <n v="2"/>
    <n v="0"/>
    <x v="0"/>
  </r>
  <r>
    <n v="296"/>
    <x v="295"/>
    <x v="9"/>
    <s v="City Court, City of Ruston"/>
    <s v="James P. &quot;Jim&quot; Liner"/>
    <n v="2014"/>
    <s v="Lincoln"/>
    <s v="REP"/>
    <n v="7856"/>
    <n v="2"/>
    <n v="2"/>
    <n v="0"/>
    <n v="2"/>
    <n v="0"/>
    <n v="0"/>
    <x v="0"/>
    <x v="2"/>
    <x v="5"/>
    <x v="0"/>
    <x v="23"/>
    <x v="1"/>
    <n v="0.22243834124328954"/>
    <s v="m"/>
    <n v="1"/>
    <n v="1"/>
    <n v="0"/>
    <x v="0"/>
  </r>
  <r>
    <n v="296"/>
    <x v="295"/>
    <x v="9"/>
    <s v="City Court, City of Ruston"/>
    <s v="Sandy L. Freeman"/>
    <n v="2014"/>
    <s v="Lincoln"/>
    <s v="REP"/>
    <n v="4997"/>
    <n v="2"/>
    <n v="2"/>
    <n v="0"/>
    <n v="2"/>
    <n v="0"/>
    <n v="0"/>
    <x v="0"/>
    <x v="2"/>
    <x v="5"/>
    <x v="0"/>
    <x v="23"/>
    <x v="1"/>
    <n v="0.22243834124328954"/>
    <s v="f"/>
    <n v="1"/>
    <n v="1"/>
    <n v="0"/>
    <x v="0"/>
  </r>
  <r>
    <n v="297"/>
    <x v="296"/>
    <x v="9"/>
    <s v="City Court, City of Shreveport"/>
    <s v="&quot;Jim&quot; Taliaferro"/>
    <n v="2014"/>
    <s v="Multi-Parish Race"/>
    <s v="REP"/>
    <n v="1262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Anthony Isley &quot;AJ&quot; Johnson"/>
    <n v="2014"/>
    <s v="Multi-Parish Race"/>
    <s v="DEM"/>
    <n v="2864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Charlie Caldwell"/>
    <n v="2014"/>
    <s v="Multi-Parish Race"/>
    <s v="DEM"/>
    <n v="21673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Don &quot;D.D.&quot; Otis"/>
    <n v="2014"/>
    <s v="Multi-Parish Race"/>
    <s v="DEM"/>
    <n v="8769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7"/>
    <x v="296"/>
    <x v="9"/>
    <s v="City Court, City of Shreveport"/>
    <s v="Joey Hester"/>
    <n v="2014"/>
    <s v="Multi-Parish Race"/>
    <s v="REP"/>
    <n v="10741"/>
    <n v="5"/>
    <n v="5"/>
    <n v="3"/>
    <n v="2"/>
    <n v="0"/>
    <n v="0"/>
    <x v="0"/>
    <x v="2"/>
    <x v="5"/>
    <x v="3"/>
    <x v="61"/>
    <x v="0"/>
    <n v="0.15973741794310722"/>
    <s v="m"/>
    <n v="0"/>
    <n v="5"/>
    <n v="0"/>
    <x v="1"/>
  </r>
  <r>
    <n v="298"/>
    <x v="297"/>
    <x v="9"/>
    <s v="City Court, City of Springhill"/>
    <s v="Donald &quot;Donnie&quot; Coleman"/>
    <n v="2014"/>
    <s v="Webster"/>
    <s v="DEM"/>
    <n v="1472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8"/>
    <x v="297"/>
    <x v="9"/>
    <s v="City Court, City of Springhill"/>
    <s v="Wayne &quot;Fig&quot; Newton"/>
    <n v="2014"/>
    <s v="Webster"/>
    <s v="REP"/>
    <n v="2435"/>
    <n v="2"/>
    <n v="2"/>
    <n v="1"/>
    <n v="1"/>
    <n v="0"/>
    <n v="0"/>
    <x v="0"/>
    <x v="2"/>
    <x v="5"/>
    <x v="0"/>
    <x v="5"/>
    <x v="0"/>
    <n v="0.24648067571026361"/>
    <s v="m"/>
    <n v="0"/>
    <n v="2"/>
    <n v="0"/>
    <x v="1"/>
  </r>
  <r>
    <n v="299"/>
    <x v="298"/>
    <x v="9"/>
    <s v="City Court, Town of Vidalia"/>
    <s v="&quot;Jim&quot; Boren"/>
    <n v="2016"/>
    <s v="Concordia"/>
    <s v="NOPTY"/>
    <n v="882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Bruce Wiley"/>
    <n v="2016"/>
    <s v="Concordia"/>
    <s v="NOPTY"/>
    <n v="314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299"/>
    <x v="298"/>
    <x v="9"/>
    <s v="City Court, Town of Vidalia"/>
    <s v="Frank Duson"/>
    <n v="2016"/>
    <s v="Concordia"/>
    <s v="DEM"/>
    <n v="940"/>
    <n v="3"/>
    <n v="3"/>
    <n v="1"/>
    <n v="0"/>
    <n v="2"/>
    <n v="0"/>
    <x v="0"/>
    <x v="2"/>
    <x v="5"/>
    <x v="1"/>
    <x v="60"/>
    <x v="0"/>
    <n v="2.7153558052434468E-2"/>
    <s v="m"/>
    <n v="0"/>
    <n v="3"/>
    <n v="0"/>
    <x v="1"/>
  </r>
  <r>
    <n v="300"/>
    <x v="299"/>
    <x v="10"/>
    <s v="1st Justice Court"/>
    <s v="Andrew &quot;Banana&quot; Leblanc III"/>
    <n v="2014"/>
    <s v="Ascension"/>
    <s v="DEM"/>
    <n v="2016"/>
    <n v="4"/>
    <n v="2"/>
    <n v="3"/>
    <n v="1"/>
    <n v="0"/>
    <n v="0"/>
    <x v="0"/>
    <x v="2"/>
    <x v="6"/>
    <x v="0"/>
    <x v="62"/>
    <x v="1"/>
    <n v="0.12031119755487635"/>
    <s v="m"/>
    <n v="1"/>
    <n v="1"/>
    <n v="0"/>
    <x v="0"/>
  </r>
  <r>
    <n v="300"/>
    <x v="299"/>
    <x v="10"/>
    <s v="1st Justice Court"/>
    <s v="Leana Chatman"/>
    <n v="2014"/>
    <s v="Ascension"/>
    <s v="DEM"/>
    <n v="1583"/>
    <n v="4"/>
    <n v="2"/>
    <n v="3"/>
    <n v="1"/>
    <n v="0"/>
    <n v="0"/>
    <x v="0"/>
    <x v="2"/>
    <x v="6"/>
    <x v="0"/>
    <x v="62"/>
    <x v="1"/>
    <n v="0.12031119755487635"/>
    <s v="f"/>
    <n v="1"/>
    <n v="1"/>
    <n v="0"/>
    <x v="0"/>
  </r>
  <r>
    <n v="301"/>
    <x v="300"/>
    <x v="10"/>
    <s v="1st Justice Court"/>
    <s v="Jonathan Liberto"/>
    <n v="2014"/>
    <s v="Jefferson"/>
    <s v="DEM"/>
    <n v="12807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1"/>
    <x v="300"/>
    <x v="10"/>
    <s v="1st Justice Court"/>
    <s v="Patrick Pierson"/>
    <n v="2014"/>
    <s v="Jefferson"/>
    <s v="REP"/>
    <n v="4753"/>
    <n v="4"/>
    <n v="2"/>
    <n v="3"/>
    <n v="1"/>
    <n v="0"/>
    <n v="0"/>
    <x v="0"/>
    <x v="2"/>
    <x v="6"/>
    <x v="0"/>
    <x v="63"/>
    <x v="1"/>
    <n v="0.4586560364464693"/>
    <s v="m"/>
    <n v="0"/>
    <n v="2"/>
    <n v="0"/>
    <x v="1"/>
  </r>
  <r>
    <n v="302"/>
    <x v="301"/>
    <x v="10"/>
    <s v="1st Justice of the Peace Court"/>
    <s v="Benny Joseph Percle"/>
    <n v="2014"/>
    <s v="Lafourche"/>
    <s v="DEM"/>
    <n v="237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2"/>
    <x v="301"/>
    <x v="10"/>
    <s v="1st Justice of the Peace Court"/>
    <s v="Paul &quot;P-4&quot; LaGraize"/>
    <n v="2014"/>
    <s v="Lafourche"/>
    <s v="REP"/>
    <n v="3813"/>
    <n v="2"/>
    <n v="2"/>
    <n v="1"/>
    <n v="1"/>
    <n v="0"/>
    <n v="0"/>
    <x v="0"/>
    <x v="2"/>
    <x v="6"/>
    <x v="0"/>
    <x v="46"/>
    <x v="1"/>
    <n v="0.23278370514064012"/>
    <s v="m"/>
    <n v="0"/>
    <n v="2"/>
    <n v="0"/>
    <x v="1"/>
  </r>
  <r>
    <n v="303"/>
    <x v="302"/>
    <x v="10"/>
    <s v="1st Justice of the Peace Ward"/>
    <s v="Maurice Southall"/>
    <n v="2014"/>
    <s v="Assumption"/>
    <s v="DEM"/>
    <n v="1839"/>
    <n v="2"/>
    <n v="2"/>
    <n v="1"/>
    <n v="0"/>
    <n v="1"/>
    <n v="0"/>
    <x v="0"/>
    <x v="2"/>
    <x v="6"/>
    <x v="0"/>
    <x v="45"/>
    <x v="0"/>
    <n v="0.24932065217391308"/>
    <s v="m"/>
    <n v="0"/>
    <n v="1"/>
    <n v="1"/>
    <x v="0"/>
  </r>
  <r>
    <n v="303"/>
    <x v="302"/>
    <x v="10"/>
    <s v="1st Justice of the Peace Ward"/>
    <s v="Robbie Landry"/>
    <n v="2014"/>
    <s v="Assumption"/>
    <s v="NOPTY"/>
    <n v="1105"/>
    <n v="2"/>
    <n v="2"/>
    <n v="1"/>
    <n v="0"/>
    <n v="1"/>
    <n v="0"/>
    <x v="0"/>
    <x v="2"/>
    <x v="6"/>
    <x v="0"/>
    <x v="45"/>
    <x v="0"/>
    <n v="0.24932065217391308"/>
    <s v="?"/>
    <n v="0"/>
    <n v="1"/>
    <n v="1"/>
    <x v="0"/>
  </r>
  <r>
    <n v="304"/>
    <x v="303"/>
    <x v="10"/>
    <s v="2nd Justice Court"/>
    <s v="&quot;Bobby&quot; Doak"/>
    <n v="2014"/>
    <s v="Jefferson"/>
    <s v="DEM"/>
    <n v="2894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Antoine J. &quot;Tony&quot; Thomassie"/>
    <n v="2014"/>
    <s v="Jefferson"/>
    <s v="DEM"/>
    <n v="5723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Ian Cotton"/>
    <n v="2014"/>
    <s v="Jefferson"/>
    <s v="DEM"/>
    <n v="1995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Russell Blanchard III"/>
    <n v="2014"/>
    <s v="Jefferson"/>
    <s v="NOPTY"/>
    <n v="332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Theodore Keelen"/>
    <n v="2014"/>
    <s v="Jefferson"/>
    <s v="DEM"/>
    <n v="1366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4"/>
    <x v="303"/>
    <x v="10"/>
    <s v="2nd Justice Court"/>
    <s v="Wayne J. Nocito"/>
    <n v="2014"/>
    <s v="Jefferson"/>
    <s v="DEM"/>
    <n v="7862"/>
    <n v="6"/>
    <n v="6"/>
    <n v="5"/>
    <n v="0"/>
    <n v="1"/>
    <n v="0"/>
    <x v="0"/>
    <x v="2"/>
    <x v="6"/>
    <x v="16"/>
    <x v="63"/>
    <x v="1"/>
    <n v="9.2349538036438999E-2"/>
    <s v="m"/>
    <n v="0"/>
    <n v="6"/>
    <n v="0"/>
    <x v="1"/>
  </r>
  <r>
    <n v="305"/>
    <x v="304"/>
    <x v="10"/>
    <s v="2nd Justice of the Peace Court"/>
    <s v="&quot;Alf&quot; Pike"/>
    <n v="2014"/>
    <s v="Claiborne"/>
    <s v="NOPTY"/>
    <n v="1109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Gary R. English"/>
    <n v="2014"/>
    <s v="Claiborne"/>
    <s v="NOPTY"/>
    <n v="654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5"/>
    <x v="304"/>
    <x v="10"/>
    <s v="2nd Justice of the Peace Court"/>
    <s v="Wayne Hatfield"/>
    <n v="2014"/>
    <s v="Claiborne"/>
    <s v="OTHER"/>
    <n v="753"/>
    <n v="3"/>
    <n v="3"/>
    <n v="0"/>
    <n v="0"/>
    <n v="2"/>
    <n v="1"/>
    <x v="0"/>
    <x v="2"/>
    <x v="6"/>
    <x v="1"/>
    <x v="53"/>
    <x v="0"/>
    <n v="0.14149443561208269"/>
    <s v="m"/>
    <n v="0"/>
    <n v="3"/>
    <n v="0"/>
    <x v="1"/>
  </r>
  <r>
    <n v="306"/>
    <x v="305"/>
    <x v="10"/>
    <s v="3rd Justice Court"/>
    <s v="Frank Rawle"/>
    <n v="2014"/>
    <s v="Jefferson"/>
    <s v="DEM"/>
    <n v="1047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6"/>
    <x v="305"/>
    <x v="10"/>
    <s v="3rd Justice Court"/>
    <s v="Troy Pizani"/>
    <n v="2014"/>
    <s v="Jefferson"/>
    <s v="REP"/>
    <n v="723"/>
    <n v="2"/>
    <n v="2"/>
    <n v="1"/>
    <n v="1"/>
    <n v="0"/>
    <n v="0"/>
    <x v="0"/>
    <x v="2"/>
    <x v="6"/>
    <x v="0"/>
    <x v="63"/>
    <x v="1"/>
    <n v="0.18305084745762712"/>
    <s v="m"/>
    <n v="0"/>
    <n v="2"/>
    <n v="0"/>
    <x v="1"/>
  </r>
  <r>
    <n v="307"/>
    <x v="306"/>
    <x v="10"/>
    <s v="3rd Justice of the Peace Court"/>
    <s v="John &quot;Johnny&quot; Detillier"/>
    <n v="2014"/>
    <s v="Lafourche"/>
    <s v="DEM"/>
    <n v="1769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7"/>
    <x v="306"/>
    <x v="10"/>
    <s v="3rd Justice of the Peace Court"/>
    <s v="Marvin Allemand"/>
    <n v="2014"/>
    <s v="Lafourche"/>
    <s v="DEM"/>
    <n v="1958"/>
    <n v="2"/>
    <n v="2"/>
    <n v="2"/>
    <n v="0"/>
    <n v="0"/>
    <n v="0"/>
    <x v="0"/>
    <x v="2"/>
    <x v="6"/>
    <x v="0"/>
    <x v="46"/>
    <x v="1"/>
    <n v="5.0711027636168471E-2"/>
    <s v="m"/>
    <n v="0"/>
    <n v="2"/>
    <n v="0"/>
    <x v="1"/>
  </r>
  <r>
    <n v="308"/>
    <x v="307"/>
    <x v="10"/>
    <s v="3rd Justice of the Peace Ward"/>
    <s v="&quot;Mike&quot; Matherne"/>
    <n v="2014"/>
    <s v="Assumption"/>
    <s v="DEM"/>
    <n v="1264"/>
    <n v="2"/>
    <n v="2"/>
    <n v="2"/>
    <n v="0"/>
    <n v="0"/>
    <n v="0"/>
    <x v="0"/>
    <x v="2"/>
    <x v="6"/>
    <x v="0"/>
    <x v="45"/>
    <x v="0"/>
    <n v="2.7613412228796874E-3"/>
    <s v="m"/>
    <n v="1"/>
    <n v="1"/>
    <n v="0"/>
    <x v="0"/>
  </r>
  <r>
    <n v="308"/>
    <x v="307"/>
    <x v="10"/>
    <s v="3rd Justice of the Peace Ward"/>
    <s v="Jamie P. Ponville"/>
    <n v="2014"/>
    <s v="Assumption"/>
    <s v="DEM"/>
    <n v="1271"/>
    <n v="2"/>
    <n v="2"/>
    <n v="2"/>
    <n v="0"/>
    <n v="0"/>
    <n v="0"/>
    <x v="0"/>
    <x v="2"/>
    <x v="6"/>
    <x v="0"/>
    <x v="45"/>
    <x v="0"/>
    <n v="2.7613412228796874E-3"/>
    <s v="f"/>
    <n v="1"/>
    <n v="1"/>
    <n v="0"/>
    <x v="0"/>
  </r>
  <r>
    <n v="309"/>
    <x v="308"/>
    <x v="10"/>
    <s v="4th Justice Court"/>
    <s v="Kelly J. Besson, Sr."/>
    <n v="2014"/>
    <s v="Jefferson"/>
    <s v="DEM"/>
    <n v="237"/>
    <n v="2"/>
    <n v="2"/>
    <n v="1"/>
    <n v="0"/>
    <n v="1"/>
    <n v="0"/>
    <x v="0"/>
    <x v="2"/>
    <x v="6"/>
    <x v="0"/>
    <x v="63"/>
    <x v="1"/>
    <n v="0.32574679943100993"/>
    <s v="f"/>
    <n v="1"/>
    <n v="1"/>
    <n v="0"/>
    <x v="0"/>
  </r>
  <r>
    <n v="309"/>
    <x v="308"/>
    <x v="10"/>
    <s v="4th Justice Court"/>
    <s v="Leon F. Bradberry, Sr."/>
    <n v="2014"/>
    <s v="Jefferson"/>
    <s v="NOPTY"/>
    <n v="466"/>
    <n v="2"/>
    <n v="2"/>
    <n v="1"/>
    <n v="0"/>
    <n v="1"/>
    <n v="0"/>
    <x v="0"/>
    <x v="2"/>
    <x v="6"/>
    <x v="0"/>
    <x v="63"/>
    <x v="1"/>
    <n v="0.32574679943100993"/>
    <s v="m"/>
    <n v="1"/>
    <n v="1"/>
    <n v="0"/>
    <x v="0"/>
  </r>
  <r>
    <n v="310"/>
    <x v="309"/>
    <x v="10"/>
    <s v="4th Justice of the Peace Court"/>
    <s v="Carl Doucet"/>
    <n v="2014"/>
    <s v="Lafourche"/>
    <s v="DEM"/>
    <n v="3657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0"/>
    <x v="309"/>
    <x v="10"/>
    <s v="4th Justice of the Peace Court"/>
    <s v="Martin D. Wade"/>
    <n v="2014"/>
    <s v="Lafourche"/>
    <s v="OTHER"/>
    <n v="1982"/>
    <n v="2"/>
    <n v="2"/>
    <n v="1"/>
    <n v="0"/>
    <n v="0"/>
    <n v="1"/>
    <x v="0"/>
    <x v="2"/>
    <x v="6"/>
    <x v="0"/>
    <x v="46"/>
    <x v="1"/>
    <n v="0.29703848200035465"/>
    <s v="m"/>
    <n v="0"/>
    <n v="2"/>
    <n v="0"/>
    <x v="1"/>
  </r>
  <r>
    <n v="311"/>
    <x v="310"/>
    <x v="10"/>
    <s v="4th Justice of the Peace Court"/>
    <s v="Kenneth &quot;Neco&quot; Doucet"/>
    <n v="2016"/>
    <s v="Lafourche"/>
    <s v="DEM"/>
    <n v="3730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1"/>
    <x v="310"/>
    <x v="10"/>
    <s v="4th Justice of the Peace Court"/>
    <s v="Sullivan &quot;Silkey&quot; Cheramie"/>
    <n v="2016"/>
    <s v="Lafourche"/>
    <s v="DEM"/>
    <n v="3626"/>
    <n v="2"/>
    <n v="2"/>
    <n v="2"/>
    <n v="0"/>
    <n v="0"/>
    <n v="0"/>
    <x v="0"/>
    <x v="2"/>
    <x v="6"/>
    <x v="0"/>
    <x v="46"/>
    <x v="1"/>
    <n v="1.4138118542686262E-2"/>
    <s v="m"/>
    <n v="0"/>
    <n v="2"/>
    <n v="0"/>
    <x v="1"/>
  </r>
  <r>
    <n v="312"/>
    <x v="311"/>
    <x v="10"/>
    <s v="5th Justice Court"/>
    <s v="&quot;Dan&quot; Civello"/>
    <n v="2014"/>
    <s v="Jefferson"/>
    <s v="REP"/>
    <n v="17420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2"/>
    <x v="311"/>
    <x v="10"/>
    <s v="5th Justice Court"/>
    <s v="Raymond &quot;Ray&quot; Waguespack"/>
    <n v="2014"/>
    <s v="Jefferson"/>
    <s v="REP"/>
    <n v="19674"/>
    <n v="2"/>
    <n v="2"/>
    <n v="0"/>
    <n v="2"/>
    <n v="0"/>
    <n v="0"/>
    <x v="0"/>
    <x v="2"/>
    <x v="6"/>
    <x v="0"/>
    <x v="63"/>
    <x v="1"/>
    <n v="6.0764544131126363E-2"/>
    <s v="m"/>
    <n v="0"/>
    <n v="2"/>
    <n v="0"/>
    <x v="1"/>
  </r>
  <r>
    <n v="313"/>
    <x v="312"/>
    <x v="10"/>
    <s v="7th Justice Court"/>
    <s v="John &quot;Big Man&quot; Conner, Jr."/>
    <n v="2014"/>
    <s v="Jefferson"/>
    <s v="OTHER"/>
    <n v="45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Lawrence Hall"/>
    <n v="2014"/>
    <s v="Jefferson"/>
    <s v="DEM"/>
    <n v="1336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3"/>
    <x v="312"/>
    <x v="10"/>
    <s v="7th Justice Court"/>
    <s v="Walter Whittington"/>
    <n v="2014"/>
    <s v="Jefferson"/>
    <s v="DEM"/>
    <n v="585"/>
    <n v="3"/>
    <n v="3"/>
    <n v="2"/>
    <n v="0"/>
    <n v="0"/>
    <n v="1"/>
    <x v="0"/>
    <x v="2"/>
    <x v="6"/>
    <x v="1"/>
    <x v="63"/>
    <x v="1"/>
    <n v="0.31607744107744107"/>
    <s v="m"/>
    <n v="0"/>
    <n v="3"/>
    <n v="0"/>
    <x v="1"/>
  </r>
  <r>
    <n v="314"/>
    <x v="313"/>
    <x v="10"/>
    <s v="Justice of the Peace &amp; Constable District 3"/>
    <s v="Kane Leone"/>
    <n v="2014"/>
    <s v="Sabine"/>
    <s v="DEM"/>
    <n v="545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4"/>
    <x v="313"/>
    <x v="10"/>
    <s v="Justice of the Peace &amp; Constable District 3"/>
    <s v="Kurt D. Sepulvado"/>
    <n v="2014"/>
    <s v="Sabine"/>
    <s v="NOPTY"/>
    <n v="1060"/>
    <n v="2"/>
    <n v="2"/>
    <n v="1"/>
    <n v="0"/>
    <n v="1"/>
    <n v="0"/>
    <x v="0"/>
    <x v="2"/>
    <x v="6"/>
    <x v="0"/>
    <x v="54"/>
    <x v="0"/>
    <n v="0.32087227414330216"/>
    <s v="m"/>
    <n v="0"/>
    <n v="2"/>
    <n v="0"/>
    <x v="1"/>
  </r>
  <r>
    <n v="315"/>
    <x v="314"/>
    <x v="10"/>
    <s v="Justice of the Peace &amp; Constable District 4"/>
    <s v="Harvey L. Nichols"/>
    <n v="2014"/>
    <s v="Sabine"/>
    <s v="NOPTY"/>
    <n v="431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5"/>
    <x v="314"/>
    <x v="10"/>
    <s v="Justice of the Peace &amp; Constable District 4"/>
    <s v="John H. Burns"/>
    <n v="2014"/>
    <s v="Sabine"/>
    <s v="DEM"/>
    <n v="218"/>
    <n v="2"/>
    <n v="2"/>
    <n v="1"/>
    <n v="0"/>
    <n v="1"/>
    <n v="0"/>
    <x v="0"/>
    <x v="2"/>
    <x v="6"/>
    <x v="0"/>
    <x v="54"/>
    <x v="0"/>
    <n v="0.3281972265023112"/>
    <s v="m"/>
    <n v="0"/>
    <n v="2"/>
    <n v="0"/>
    <x v="1"/>
  </r>
  <r>
    <n v="316"/>
    <x v="315"/>
    <x v="10"/>
    <s v="Justice of the Peace District  1"/>
    <s v="Alfred &quot;Al&quot; Doyle"/>
    <n v="2014"/>
    <s v="Beauregard"/>
    <s v="NOPTY"/>
    <n v="461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6"/>
    <x v="315"/>
    <x v="10"/>
    <s v="Justice of the Peace District  1"/>
    <s v="Scott Bracken"/>
    <n v="2014"/>
    <s v="Beauregard"/>
    <s v="REP"/>
    <n v="333"/>
    <n v="6"/>
    <n v="2"/>
    <n v="1"/>
    <n v="3"/>
    <n v="1"/>
    <n v="1"/>
    <x v="0"/>
    <x v="2"/>
    <x v="6"/>
    <x v="0"/>
    <x v="64"/>
    <x v="0"/>
    <n v="0.16120906801007556"/>
    <s v="m"/>
    <n v="0"/>
    <n v="2"/>
    <n v="0"/>
    <x v="1"/>
  </r>
  <r>
    <n v="317"/>
    <x v="316"/>
    <x v="10"/>
    <s v="Justice of the Peace District  1"/>
    <s v="Charles &quot;CD&quot; Holmes"/>
    <n v="2014"/>
    <s v="De Soto"/>
    <s v="REP"/>
    <n v="795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7"/>
    <x v="316"/>
    <x v="10"/>
    <s v="Justice of the Peace District  1"/>
    <s v="Christopher &quot;Chris&quot; Greer"/>
    <n v="2014"/>
    <s v="De Soto"/>
    <s v="REP"/>
    <n v="464"/>
    <n v="6"/>
    <n v="2"/>
    <n v="1"/>
    <n v="3"/>
    <n v="1"/>
    <n v="1"/>
    <x v="0"/>
    <x v="2"/>
    <x v="6"/>
    <x v="0"/>
    <x v="65"/>
    <x v="0"/>
    <n v="0.26290706910246225"/>
    <s v="m"/>
    <n v="0"/>
    <n v="2"/>
    <n v="0"/>
    <x v="1"/>
  </r>
  <r>
    <n v="318"/>
    <x v="317"/>
    <x v="10"/>
    <s v="Justice of the Peace District  1"/>
    <s v="Albert W. Saucier"/>
    <n v="2014"/>
    <s v="Pointe Coupee"/>
    <s v="OTHER"/>
    <n v="196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8"/>
    <x v="317"/>
    <x v="10"/>
    <s v="Justice of the Peace District  1"/>
    <s v="Mat Hartford"/>
    <n v="2014"/>
    <s v="Pointe Coupee"/>
    <s v="DEM"/>
    <n v="275"/>
    <n v="6"/>
    <n v="2"/>
    <n v="1"/>
    <n v="3"/>
    <n v="1"/>
    <n v="1"/>
    <x v="0"/>
    <x v="2"/>
    <x v="6"/>
    <x v="0"/>
    <x v="66"/>
    <x v="0"/>
    <n v="0.16772823779193202"/>
    <s v="m"/>
    <n v="0"/>
    <n v="2"/>
    <n v="0"/>
    <x v="1"/>
  </r>
  <r>
    <n v="319"/>
    <x v="318"/>
    <x v="10"/>
    <s v="Justice of the Peace District  2"/>
    <s v="Billy &quot;BJ&quot; Coker"/>
    <n v="2014"/>
    <s v="De Soto"/>
    <s v="NOPTY"/>
    <n v="867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19"/>
    <x v="318"/>
    <x v="10"/>
    <s v="Justice of the Peace District  2"/>
    <s v="Stephen Holder"/>
    <n v="2014"/>
    <s v="De Soto"/>
    <s v="REP"/>
    <n v="920"/>
    <n v="2"/>
    <n v="2"/>
    <n v="0"/>
    <n v="1"/>
    <n v="1"/>
    <n v="0"/>
    <x v="0"/>
    <x v="2"/>
    <x v="6"/>
    <x v="0"/>
    <x v="65"/>
    <x v="0"/>
    <n v="2.9658645775042014E-2"/>
    <s v="m"/>
    <n v="0"/>
    <n v="2"/>
    <n v="0"/>
    <x v="1"/>
  </r>
  <r>
    <n v="320"/>
    <x v="319"/>
    <x v="10"/>
    <s v="Justice of the Peace District  3"/>
    <s v="Billy Murphy"/>
    <n v="2014"/>
    <s v="De Soto"/>
    <s v="DEM"/>
    <n v="887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0"/>
    <x v="319"/>
    <x v="10"/>
    <s v="Justice of the Peace District  3"/>
    <s v="Cody Robbins"/>
    <n v="2014"/>
    <s v="De Soto"/>
    <s v="REP"/>
    <n v="452"/>
    <n v="2"/>
    <n v="2"/>
    <n v="1"/>
    <n v="1"/>
    <n v="0"/>
    <n v="0"/>
    <x v="0"/>
    <x v="2"/>
    <x v="6"/>
    <x v="0"/>
    <x v="65"/>
    <x v="0"/>
    <n v="0.32486930545182968"/>
    <s v="m"/>
    <n v="0"/>
    <n v="2"/>
    <n v="0"/>
    <x v="1"/>
  </r>
  <r>
    <n v="321"/>
    <x v="320"/>
    <x v="10"/>
    <s v="Justice of the Peace District  4"/>
    <s v="Anthony &quot;Tony&quot; Deville"/>
    <n v="2014"/>
    <s v="Beauregard"/>
    <s v="DEM"/>
    <n v="1209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David Clouse"/>
    <n v="2014"/>
    <s v="Beauregard"/>
    <s v="REP"/>
    <n v="1175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1"/>
    <x v="320"/>
    <x v="10"/>
    <s v="Justice of the Peace District  4"/>
    <s v="Loy Bader"/>
    <n v="2014"/>
    <s v="Beauregard"/>
    <s v="NOPTY"/>
    <n v="121"/>
    <n v="3"/>
    <n v="3"/>
    <n v="1"/>
    <n v="1"/>
    <n v="1"/>
    <n v="0"/>
    <x v="0"/>
    <x v="2"/>
    <x v="6"/>
    <x v="1"/>
    <x v="64"/>
    <x v="0"/>
    <n v="1.3572854291417136E-2"/>
    <s v="m"/>
    <n v="0"/>
    <n v="3"/>
    <n v="0"/>
    <x v="1"/>
  </r>
  <r>
    <n v="322"/>
    <x v="321"/>
    <x v="10"/>
    <s v="Justice of the Peace District  5"/>
    <s v="Jemayel Warren"/>
    <n v="2014"/>
    <s v="De Soto"/>
    <s v="DEM"/>
    <n v="412"/>
    <n v="4"/>
    <n v="2"/>
    <n v="3"/>
    <n v="1"/>
    <n v="0"/>
    <n v="0"/>
    <x v="0"/>
    <x v="2"/>
    <x v="6"/>
    <x v="0"/>
    <x v="65"/>
    <x v="0"/>
    <n v="0.50151240169388989"/>
    <s v="?"/>
    <n v="1"/>
    <n v="0"/>
    <n v="1"/>
    <x v="0"/>
  </r>
  <r>
    <n v="322"/>
    <x v="321"/>
    <x v="10"/>
    <s v="Justice of the Peace District  5"/>
    <s v="Linda Wilburn Davidson"/>
    <n v="2014"/>
    <s v="De Soto"/>
    <s v="DEM"/>
    <n v="1241"/>
    <n v="4"/>
    <n v="2"/>
    <n v="3"/>
    <n v="1"/>
    <n v="0"/>
    <n v="0"/>
    <x v="0"/>
    <x v="2"/>
    <x v="6"/>
    <x v="0"/>
    <x v="65"/>
    <x v="0"/>
    <n v="0.50151240169388989"/>
    <s v="f"/>
    <n v="1"/>
    <n v="0"/>
    <n v="1"/>
    <x v="0"/>
  </r>
  <r>
    <n v="323"/>
    <x v="322"/>
    <x v="10"/>
    <s v="Justice of the Peace District  5"/>
    <s v="K. Blaine Nichol"/>
    <n v="2014"/>
    <s v="St. Landry"/>
    <s v="REP"/>
    <n v="596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3"/>
    <x v="322"/>
    <x v="10"/>
    <s v="Justice of the Peace District  5"/>
    <s v="Ricky Comeaux"/>
    <n v="2014"/>
    <s v="St. Landry"/>
    <s v="DEM"/>
    <n v="634"/>
    <n v="4"/>
    <n v="2"/>
    <n v="3"/>
    <n v="1"/>
    <n v="0"/>
    <n v="0"/>
    <x v="0"/>
    <x v="2"/>
    <x v="6"/>
    <x v="0"/>
    <x v="8"/>
    <x v="1"/>
    <n v="3.0894308943089477E-2"/>
    <s v="m"/>
    <n v="0"/>
    <n v="2"/>
    <n v="0"/>
    <x v="1"/>
  </r>
  <r>
    <n v="324"/>
    <x v="323"/>
    <x v="10"/>
    <s v="Justice of the Peace District  7"/>
    <s v="Jeffery &quot;Bodeen&quot; Rose"/>
    <n v="2014"/>
    <s v="St. Landry"/>
    <s v="DEM"/>
    <n v="711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4"/>
    <x v="323"/>
    <x v="10"/>
    <s v="Justice of the Peace District  7"/>
    <s v="Todd Guillot"/>
    <n v="2014"/>
    <s v="St. Landry"/>
    <s v="REP"/>
    <n v="954"/>
    <n v="2"/>
    <n v="2"/>
    <n v="1"/>
    <n v="1"/>
    <n v="0"/>
    <n v="0"/>
    <x v="0"/>
    <x v="2"/>
    <x v="6"/>
    <x v="0"/>
    <x v="8"/>
    <x v="1"/>
    <n v="0.14594594594594595"/>
    <s v="m"/>
    <n v="0"/>
    <n v="2"/>
    <n v="0"/>
    <x v="1"/>
  </r>
  <r>
    <n v="325"/>
    <x v="324"/>
    <x v="10"/>
    <s v="Justice of the Peace District  9"/>
    <s v="Lance &quot;Pookie&quot; Firmin"/>
    <n v="2014"/>
    <s v="St. Landry"/>
    <s v="DEM"/>
    <n v="92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Larry O. Moore, Sr."/>
    <n v="2014"/>
    <s v="St. Landry"/>
    <s v="DEM"/>
    <n v="373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5"/>
    <x v="324"/>
    <x v="10"/>
    <s v="Justice of the Peace District  9"/>
    <s v="Reginald &quot;Wayne&quot; Pitcher"/>
    <n v="2014"/>
    <s v="St. Landry"/>
    <s v="DEM"/>
    <n v="167"/>
    <n v="3"/>
    <n v="3"/>
    <n v="3"/>
    <n v="0"/>
    <n v="0"/>
    <n v="0"/>
    <x v="0"/>
    <x v="2"/>
    <x v="6"/>
    <x v="1"/>
    <x v="8"/>
    <x v="1"/>
    <n v="0.32594936708860761"/>
    <s v="m"/>
    <n v="0"/>
    <n v="3"/>
    <n v="0"/>
    <x v="1"/>
  </r>
  <r>
    <n v="326"/>
    <x v="325"/>
    <x v="10"/>
    <s v="Justice of the Peace District  A"/>
    <s v="Edward &quot;Eddie&quot; Gongre"/>
    <n v="2014"/>
    <s v="Grant"/>
    <s v="REP"/>
    <n v="753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6"/>
    <x v="325"/>
    <x v="10"/>
    <s v="Justice of the Peace District  A"/>
    <s v="John Timothy &quot;Tim&quot; Coolman"/>
    <n v="2014"/>
    <s v="Grant"/>
    <s v="DEM"/>
    <n v="404"/>
    <n v="2"/>
    <n v="2"/>
    <n v="1"/>
    <n v="1"/>
    <n v="0"/>
    <n v="0"/>
    <x v="0"/>
    <x v="2"/>
    <x v="6"/>
    <x v="0"/>
    <x v="21"/>
    <x v="0"/>
    <n v="0.30164217804667248"/>
    <s v="m"/>
    <n v="0"/>
    <n v="2"/>
    <n v="0"/>
    <x v="1"/>
  </r>
  <r>
    <n v="327"/>
    <x v="326"/>
    <x v="10"/>
    <s v="Justice of the Peace District 1"/>
    <s v="C. Bernard Maglone, Jr."/>
    <n v="2014"/>
    <s v="East Feliciana"/>
    <s v="DEM"/>
    <n v="1395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7"/>
    <x v="326"/>
    <x v="10"/>
    <s v="Justice of the Peace District 1"/>
    <s v="Tyrone P. Dubroc, Sr."/>
    <n v="2014"/>
    <s v="East Feliciana"/>
    <s v="OTHER"/>
    <n v="776"/>
    <n v="4"/>
    <n v="2"/>
    <n v="3"/>
    <n v="0"/>
    <n v="0"/>
    <n v="1"/>
    <x v="0"/>
    <x v="2"/>
    <x v="6"/>
    <x v="0"/>
    <x v="30"/>
    <x v="0"/>
    <n v="0.28512206356517739"/>
    <s v="m"/>
    <n v="0"/>
    <n v="2"/>
    <n v="0"/>
    <x v="1"/>
  </r>
  <r>
    <n v="328"/>
    <x v="327"/>
    <x v="10"/>
    <s v="Justice of the Peace District 1"/>
    <s v="&quot;Alex&quot; Gerhold IV"/>
    <n v="2014"/>
    <s v="St. James"/>
    <s v="DEM"/>
    <n v="556"/>
    <n v="4"/>
    <n v="2"/>
    <n v="3"/>
    <n v="0"/>
    <n v="0"/>
    <n v="1"/>
    <x v="0"/>
    <x v="2"/>
    <x v="6"/>
    <x v="0"/>
    <x v="10"/>
    <x v="0"/>
    <n v="7.1428571428571175E-3"/>
    <s v="m"/>
    <n v="0"/>
    <n v="1"/>
    <n v="1"/>
    <x v="0"/>
  </r>
  <r>
    <n v="328"/>
    <x v="327"/>
    <x v="10"/>
    <s v="Justice of the Peace District 1"/>
    <s v="Kerry &quot;Doc&quot; Walker"/>
    <n v="2014"/>
    <s v="St. James"/>
    <s v="DEM"/>
    <n v="564"/>
    <n v="4"/>
    <n v="2"/>
    <n v="3"/>
    <n v="0"/>
    <n v="0"/>
    <n v="1"/>
    <x v="0"/>
    <x v="2"/>
    <x v="6"/>
    <x v="0"/>
    <x v="10"/>
    <x v="0"/>
    <n v="7.1428571428571175E-3"/>
    <s v="?"/>
    <n v="0"/>
    <n v="1"/>
    <n v="1"/>
    <x v="0"/>
  </r>
  <r>
    <n v="329"/>
    <x v="328"/>
    <x v="10"/>
    <s v="Justice of the Peace District 10"/>
    <s v="Christopher &quot;Scotty&quot; LeJeune"/>
    <n v="2014"/>
    <s v="Pointe Coupee"/>
    <s v="OTHER"/>
    <n v="374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29"/>
    <x v="328"/>
    <x v="10"/>
    <s v="Justice of the Peace District 10"/>
    <s v="Landon Landry"/>
    <n v="2014"/>
    <s v="Pointe Coupee"/>
    <s v="DEM"/>
    <n v="351"/>
    <n v="2"/>
    <n v="2"/>
    <n v="1"/>
    <n v="0"/>
    <n v="0"/>
    <n v="1"/>
    <x v="0"/>
    <x v="2"/>
    <x v="6"/>
    <x v="0"/>
    <x v="66"/>
    <x v="0"/>
    <n v="3.1724137931034457E-2"/>
    <s v="m"/>
    <n v="0"/>
    <n v="2"/>
    <n v="0"/>
    <x v="1"/>
  </r>
  <r>
    <n v="330"/>
    <x v="329"/>
    <x v="10"/>
    <s v="Justice of the Peace District 11"/>
    <s v="Shane A. Pickett"/>
    <n v="2014"/>
    <s v="Pointe Coupee"/>
    <s v="DEM"/>
    <n v="695"/>
    <n v="2"/>
    <n v="2"/>
    <n v="1"/>
    <n v="0"/>
    <n v="0"/>
    <n v="1"/>
    <x v="0"/>
    <x v="2"/>
    <x v="6"/>
    <x v="0"/>
    <x v="66"/>
    <x v="0"/>
    <n v="0.61440185830429739"/>
    <s v="m"/>
    <n v="1"/>
    <n v="1"/>
    <n v="0"/>
    <x v="0"/>
  </r>
  <r>
    <n v="330"/>
    <x v="329"/>
    <x v="10"/>
    <s v="Justice of the Peace District 11"/>
    <s v="Sherry McGrew Hendricks"/>
    <n v="2014"/>
    <s v="Pointe Coupee"/>
    <s v="OTHER"/>
    <n v="166"/>
    <n v="2"/>
    <n v="2"/>
    <n v="1"/>
    <n v="0"/>
    <n v="0"/>
    <n v="1"/>
    <x v="0"/>
    <x v="2"/>
    <x v="6"/>
    <x v="0"/>
    <x v="66"/>
    <x v="0"/>
    <n v="0.61440185830429739"/>
    <s v="f"/>
    <n v="1"/>
    <n v="1"/>
    <n v="0"/>
    <x v="0"/>
  </r>
  <r>
    <n v="331"/>
    <x v="330"/>
    <x v="10"/>
    <s v="Justice of the Peace District 2"/>
    <s v="Darren W. Brackens"/>
    <n v="2014"/>
    <s v="Bienville"/>
    <s v="DEM"/>
    <n v="420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1"/>
    <x v="330"/>
    <x v="10"/>
    <s v="Justice of the Peace District 2"/>
    <s v="Timmy Cato"/>
    <n v="2014"/>
    <s v="Bienville"/>
    <s v="NOPTY"/>
    <n v="196"/>
    <n v="8"/>
    <n v="2"/>
    <n v="6"/>
    <n v="0"/>
    <n v="2"/>
    <n v="0"/>
    <x v="0"/>
    <x v="2"/>
    <x v="6"/>
    <x v="0"/>
    <x v="39"/>
    <x v="0"/>
    <n v="0.36363636363636359"/>
    <s v="m"/>
    <n v="0"/>
    <n v="2"/>
    <n v="0"/>
    <x v="1"/>
  </r>
  <r>
    <n v="332"/>
    <x v="331"/>
    <x v="10"/>
    <s v="Justice of the Peace District 2"/>
    <s v="&quot;Cliff&quot; Morris"/>
    <n v="2014"/>
    <s v="East Feliciana"/>
    <s v="DEM"/>
    <n v="1191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2"/>
    <x v="331"/>
    <x v="10"/>
    <s v="Justice of the Peace District 2"/>
    <s v="&quot;Jimmy&quot; McCaa"/>
    <n v="2014"/>
    <s v="East Feliciana"/>
    <s v="DEM"/>
    <n v="900"/>
    <n v="8"/>
    <n v="2"/>
    <n v="6"/>
    <n v="0"/>
    <n v="2"/>
    <n v="0"/>
    <x v="0"/>
    <x v="2"/>
    <x v="6"/>
    <x v="0"/>
    <x v="30"/>
    <x v="0"/>
    <n v="0.13916786226685796"/>
    <s v="m"/>
    <n v="0"/>
    <n v="2"/>
    <n v="0"/>
    <x v="1"/>
  </r>
  <r>
    <n v="333"/>
    <x v="332"/>
    <x v="10"/>
    <s v="Justice of the Peace District 2"/>
    <s v="Craig Petit"/>
    <n v="2014"/>
    <s v="St. Charles"/>
    <s v="DEM"/>
    <n v="1297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3"/>
    <x v="332"/>
    <x v="10"/>
    <s v="Justice of the Peace District 2"/>
    <s v="Kenny &quot;Gatorman&quot; Schmill"/>
    <n v="2014"/>
    <s v="St. Charles"/>
    <s v="NOPTY"/>
    <n v="1688"/>
    <n v="8"/>
    <n v="2"/>
    <n v="6"/>
    <n v="0"/>
    <n v="2"/>
    <n v="0"/>
    <x v="0"/>
    <x v="2"/>
    <x v="6"/>
    <x v="0"/>
    <x v="67"/>
    <x v="1"/>
    <n v="0.13098827470686764"/>
    <s v="m"/>
    <n v="0"/>
    <n v="2"/>
    <n v="0"/>
    <x v="1"/>
  </r>
  <r>
    <n v="334"/>
    <x v="333"/>
    <x v="10"/>
    <s v="Justice of the Peace District 2"/>
    <s v="Aaron &quot;Mike&quot; Gordon"/>
    <n v="2014"/>
    <s v="St. James"/>
    <s v="DEM"/>
    <n v="61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4"/>
    <x v="333"/>
    <x v="10"/>
    <s v="Justice of the Peace District 2"/>
    <s v="Arthur M. &quot;Coach&quot; Harper"/>
    <n v="2014"/>
    <s v="St. James"/>
    <s v="DEM"/>
    <n v="826"/>
    <n v="8"/>
    <n v="2"/>
    <n v="6"/>
    <n v="0"/>
    <n v="2"/>
    <n v="0"/>
    <x v="0"/>
    <x v="2"/>
    <x v="6"/>
    <x v="0"/>
    <x v="10"/>
    <x v="0"/>
    <n v="0.14563106796116504"/>
    <s v="m"/>
    <n v="0"/>
    <n v="2"/>
    <n v="0"/>
    <x v="1"/>
  </r>
  <r>
    <n v="335"/>
    <x v="334"/>
    <x v="10"/>
    <s v="Justice of the Peace District 3"/>
    <s v="Larry Chapman"/>
    <n v="2014"/>
    <s v="Lasalle"/>
    <s v="REP"/>
    <n v="687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5"/>
    <x v="334"/>
    <x v="10"/>
    <s v="Justice of the Peace District 3"/>
    <s v="Marshall Chapman"/>
    <n v="2014"/>
    <s v="Lasalle"/>
    <s v="NOPTY"/>
    <n v="320"/>
    <n v="5"/>
    <n v="2"/>
    <n v="2"/>
    <n v="2"/>
    <n v="1"/>
    <n v="0"/>
    <x v="0"/>
    <x v="2"/>
    <x v="6"/>
    <x v="0"/>
    <x v="37"/>
    <x v="0"/>
    <n v="0.3644488579940417"/>
    <s v="m"/>
    <n v="0"/>
    <n v="2"/>
    <n v="0"/>
    <x v="1"/>
  </r>
  <r>
    <n v="336"/>
    <x v="335"/>
    <x v="10"/>
    <s v="Justice of the Peace District 3"/>
    <s v="Marty Louque"/>
    <n v="2014"/>
    <s v="St. James"/>
    <s v="DEM"/>
    <n v="385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Perry &quot;Chico&quot; Gaudin"/>
    <n v="2014"/>
    <s v="St. James"/>
    <s v="DEM"/>
    <n v="187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6"/>
    <x v="335"/>
    <x v="10"/>
    <s v="Justice of the Peace District 3"/>
    <s v="Steven &quot;Buggy&quot; LeMoine"/>
    <n v="2014"/>
    <s v="St. James"/>
    <s v="REP"/>
    <n v="816"/>
    <n v="5"/>
    <n v="3"/>
    <n v="2"/>
    <n v="2"/>
    <n v="1"/>
    <n v="0"/>
    <x v="0"/>
    <x v="2"/>
    <x v="6"/>
    <x v="1"/>
    <x v="10"/>
    <x v="0"/>
    <n v="0.31051873198847263"/>
    <s v="m"/>
    <n v="0"/>
    <n v="3"/>
    <n v="0"/>
    <x v="1"/>
  </r>
  <r>
    <n v="337"/>
    <x v="336"/>
    <x v="10"/>
    <s v="Justice of the Peace District 4"/>
    <s v="&quot;Nell&quot; Chambles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7"/>
    <x v="336"/>
    <x v="10"/>
    <s v="Justice of the Peace District 4"/>
    <s v="Janeal Jones"/>
    <n v="2014"/>
    <s v="West Carroll"/>
    <s v="NOPTY"/>
    <n v="290"/>
    <n v="2"/>
    <n v="2"/>
    <n v="0"/>
    <n v="0"/>
    <n v="2"/>
    <n v="0"/>
    <x v="0"/>
    <x v="2"/>
    <x v="6"/>
    <x v="0"/>
    <x v="55"/>
    <x v="0"/>
    <n v="0"/>
    <s v="f"/>
    <n v="2"/>
    <n v="0"/>
    <n v="0"/>
    <x v="2"/>
  </r>
  <r>
    <n v="338"/>
    <x v="337"/>
    <x v="10"/>
    <s v="Justice of the Peace District 5"/>
    <s v="R. Yale Poland, Sr."/>
    <n v="2014"/>
    <s v="Bienville"/>
    <s v="NOPTY"/>
    <n v="372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8"/>
    <x v="337"/>
    <x v="10"/>
    <s v="Justice of the Peace District 5"/>
    <s v="Victor McNeal"/>
    <n v="2014"/>
    <s v="Bienville"/>
    <s v="NOPTY"/>
    <n v="366"/>
    <n v="2"/>
    <n v="2"/>
    <n v="0"/>
    <n v="0"/>
    <n v="2"/>
    <n v="0"/>
    <x v="0"/>
    <x v="2"/>
    <x v="6"/>
    <x v="0"/>
    <x v="39"/>
    <x v="0"/>
    <n v="8.1300813008129968E-3"/>
    <s v="m"/>
    <n v="0"/>
    <n v="2"/>
    <n v="0"/>
    <x v="1"/>
  </r>
  <r>
    <n v="339"/>
    <x v="338"/>
    <x v="10"/>
    <s v="Justice of the Peace District 6"/>
    <s v="Aaron Marino"/>
    <n v="2014"/>
    <s v="St. Charles"/>
    <s v="OTHER"/>
    <n v="122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39"/>
    <x v="338"/>
    <x v="10"/>
    <s v="Justice of the Peace District 6"/>
    <s v="Jerry J. Pfister, Jr."/>
    <n v="2014"/>
    <s v="St. Charles"/>
    <s v="DEM"/>
    <n v="1314"/>
    <n v="4"/>
    <n v="2"/>
    <n v="3"/>
    <n v="0"/>
    <n v="0"/>
    <n v="1"/>
    <x v="0"/>
    <x v="2"/>
    <x v="6"/>
    <x v="0"/>
    <x v="67"/>
    <x v="1"/>
    <n v="3.5460992907801414E-2"/>
    <s v="m"/>
    <n v="0"/>
    <n v="2"/>
    <n v="0"/>
    <x v="1"/>
  </r>
  <r>
    <n v="340"/>
    <x v="339"/>
    <x v="10"/>
    <s v="Justice of the Peace District 6"/>
    <s v="Ronald &quot;Shine&quot; Boudreaux"/>
    <n v="2014"/>
    <s v="St. James"/>
    <s v="DEM"/>
    <n v="611"/>
    <n v="4"/>
    <n v="2"/>
    <n v="3"/>
    <n v="0"/>
    <n v="0"/>
    <n v="1"/>
    <x v="0"/>
    <x v="2"/>
    <x v="6"/>
    <x v="0"/>
    <x v="10"/>
    <x v="0"/>
    <n v="0.18911745189117452"/>
    <s v="m"/>
    <n v="1"/>
    <n v="1"/>
    <n v="0"/>
    <x v="0"/>
  </r>
  <r>
    <n v="340"/>
    <x v="339"/>
    <x v="10"/>
    <s v="Justice of the Peace District 6"/>
    <s v="Vanessa James"/>
    <n v="2014"/>
    <s v="St. James"/>
    <s v="DEM"/>
    <n v="896"/>
    <n v="4"/>
    <n v="2"/>
    <n v="3"/>
    <n v="0"/>
    <n v="0"/>
    <n v="1"/>
    <x v="0"/>
    <x v="2"/>
    <x v="6"/>
    <x v="0"/>
    <x v="10"/>
    <x v="0"/>
    <n v="0.18911745189117452"/>
    <s v="f"/>
    <n v="1"/>
    <n v="1"/>
    <n v="0"/>
    <x v="0"/>
  </r>
  <r>
    <n v="341"/>
    <x v="340"/>
    <x v="10"/>
    <s v="Justice of the Peace District 7"/>
    <s v="Larry Roberts"/>
    <n v="2014"/>
    <s v="Franklin"/>
    <s v="NOPTY"/>
    <n v="287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1"/>
    <x v="340"/>
    <x v="10"/>
    <s v="Justice of the Peace District 7"/>
    <s v="William &quot;Billy&quot; Beach"/>
    <n v="2014"/>
    <s v="Franklin"/>
    <s v="REP"/>
    <n v="228"/>
    <n v="4"/>
    <n v="2"/>
    <n v="0"/>
    <n v="3"/>
    <n v="1"/>
    <n v="0"/>
    <x v="0"/>
    <x v="2"/>
    <x v="6"/>
    <x v="0"/>
    <x v="43"/>
    <x v="0"/>
    <n v="0.11456310679611653"/>
    <s v="m"/>
    <n v="0"/>
    <n v="2"/>
    <n v="0"/>
    <x v="1"/>
  </r>
  <r>
    <n v="342"/>
    <x v="341"/>
    <x v="10"/>
    <s v="Justice of the Peace District 7"/>
    <s v="&quot;Butch&quot; Ockman"/>
    <n v="2014"/>
    <s v="St. Charles"/>
    <s v="REP"/>
    <n v="1257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2"/>
    <x v="341"/>
    <x v="10"/>
    <s v="Justice of the Peace District 7"/>
    <s v="Gary Cazenave"/>
    <n v="2014"/>
    <s v="St. Charles"/>
    <s v="REP"/>
    <n v="1482"/>
    <n v="4"/>
    <n v="2"/>
    <n v="0"/>
    <n v="3"/>
    <n v="1"/>
    <n v="0"/>
    <x v="0"/>
    <x v="2"/>
    <x v="6"/>
    <x v="0"/>
    <x v="67"/>
    <x v="1"/>
    <n v="8.2146768893756883E-2"/>
    <s v="m"/>
    <n v="0"/>
    <n v="2"/>
    <n v="0"/>
    <x v="1"/>
  </r>
  <r>
    <n v="343"/>
    <x v="342"/>
    <x v="10"/>
    <s v="Justice of the Peace District B"/>
    <s v="David Hanson"/>
    <n v="2014"/>
    <s v="Red River"/>
    <s v="DEM"/>
    <n v="29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3"/>
    <x v="342"/>
    <x v="10"/>
    <s v="Justice of the Peace District B"/>
    <s v="Randy Thomas, Sr."/>
    <n v="2014"/>
    <s v="Red River"/>
    <s v="NOPTY"/>
    <n v="976"/>
    <n v="2"/>
    <n v="2"/>
    <n v="1"/>
    <n v="0"/>
    <n v="1"/>
    <n v="0"/>
    <x v="0"/>
    <x v="2"/>
    <x v="6"/>
    <x v="0"/>
    <x v="42"/>
    <x v="0"/>
    <n v="0.53459119496855356"/>
    <s v="m"/>
    <n v="0"/>
    <n v="2"/>
    <n v="0"/>
    <x v="1"/>
  </r>
  <r>
    <n v="344"/>
    <x v="343"/>
    <x v="10"/>
    <s v="Justice of the Peace Ward  1"/>
    <s v="Daniel Jones"/>
    <n v="2014"/>
    <s v="Caldwell"/>
    <s v="NOPTY"/>
    <n v="504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4"/>
    <x v="343"/>
    <x v="10"/>
    <s v="Justice of the Peace Ward  1"/>
    <s v="William L. &quot;Bill&quot; Masters"/>
    <n v="2014"/>
    <s v="Caldwell"/>
    <s v="NOPTY"/>
    <n v="572"/>
    <n v="6"/>
    <n v="2"/>
    <n v="1"/>
    <n v="1"/>
    <n v="3"/>
    <n v="1"/>
    <x v="0"/>
    <x v="2"/>
    <x v="6"/>
    <x v="0"/>
    <x v="29"/>
    <x v="0"/>
    <n v="6.319702602230487E-2"/>
    <s v="m"/>
    <n v="0"/>
    <n v="2"/>
    <n v="0"/>
    <x v="1"/>
  </r>
  <r>
    <n v="345"/>
    <x v="344"/>
    <x v="10"/>
    <s v="Justice of the Peace Ward  1"/>
    <s v="Richard &quot;Ricky&quot; Chandler"/>
    <n v="2014"/>
    <s v="Livingston"/>
    <s v="DEM"/>
    <n v="2385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5"/>
    <x v="344"/>
    <x v="10"/>
    <s v="Justice of the Peace Ward  1"/>
    <s v="Robert Everett"/>
    <n v="2014"/>
    <s v="Livingston"/>
    <s v="REP"/>
    <n v="4013"/>
    <n v="6"/>
    <n v="2"/>
    <n v="1"/>
    <n v="1"/>
    <n v="3"/>
    <n v="1"/>
    <x v="0"/>
    <x v="2"/>
    <x v="6"/>
    <x v="0"/>
    <x v="50"/>
    <x v="1"/>
    <n v="0.25445451703657396"/>
    <s v="m"/>
    <n v="0"/>
    <n v="2"/>
    <n v="0"/>
    <x v="1"/>
  </r>
  <r>
    <n v="346"/>
    <x v="345"/>
    <x v="10"/>
    <s v="Justice of the Peace Ward  1"/>
    <s v="David Laing"/>
    <n v="2014"/>
    <s v="Morehouse"/>
    <s v="NOPTY"/>
    <n v="174"/>
    <n v="6"/>
    <n v="2"/>
    <n v="1"/>
    <n v="1"/>
    <n v="3"/>
    <n v="1"/>
    <x v="0"/>
    <x v="2"/>
    <x v="6"/>
    <x v="0"/>
    <x v="40"/>
    <x v="0"/>
    <n v="5.7803468208093012E-3"/>
    <s v="m"/>
    <n v="0"/>
    <n v="1"/>
    <n v="1"/>
    <x v="0"/>
  </r>
  <r>
    <n v="346"/>
    <x v="345"/>
    <x v="10"/>
    <s v="Justice of the Peace Ward  1"/>
    <s v="G. R. &quot;Doc&quot; Billings"/>
    <n v="2014"/>
    <s v="Morehouse"/>
    <s v="OTHER"/>
    <n v="172"/>
    <n v="6"/>
    <n v="2"/>
    <n v="1"/>
    <n v="1"/>
    <n v="3"/>
    <n v="1"/>
    <x v="0"/>
    <x v="2"/>
    <x v="6"/>
    <x v="0"/>
    <x v="40"/>
    <x v="0"/>
    <n v="5.7803468208093012E-3"/>
    <s v="?"/>
    <n v="0"/>
    <n v="1"/>
    <n v="1"/>
    <x v="0"/>
  </r>
  <r>
    <n v="347"/>
    <x v="346"/>
    <x v="10"/>
    <s v="Justice of the Peace Ward  2"/>
    <s v="Dana Dean Aucoin"/>
    <n v="2014"/>
    <s v="Calcasieu"/>
    <s v="REP"/>
    <n v="508"/>
    <n v="8"/>
    <n v="2"/>
    <n v="5"/>
    <n v="2"/>
    <n v="0"/>
    <n v="1"/>
    <x v="0"/>
    <x v="2"/>
    <x v="6"/>
    <x v="0"/>
    <x v="51"/>
    <x v="1"/>
    <n v="9.8522167487685719E-4"/>
    <s v="f"/>
    <n v="1"/>
    <n v="1"/>
    <n v="0"/>
    <x v="0"/>
  </r>
  <r>
    <n v="347"/>
    <x v="346"/>
    <x v="10"/>
    <s v="Justice of the Peace Ward  2"/>
    <s v="Roland &quot;Perch&quot; Bertrand"/>
    <n v="2014"/>
    <s v="Calcasieu"/>
    <s v="DEM"/>
    <n v="507"/>
    <n v="8"/>
    <n v="2"/>
    <n v="5"/>
    <n v="2"/>
    <n v="0"/>
    <n v="1"/>
    <x v="0"/>
    <x v="2"/>
    <x v="6"/>
    <x v="0"/>
    <x v="51"/>
    <x v="1"/>
    <n v="9.8522167487685719E-4"/>
    <s v="m"/>
    <n v="1"/>
    <n v="1"/>
    <n v="0"/>
    <x v="0"/>
  </r>
  <r>
    <n v="348"/>
    <x v="347"/>
    <x v="10"/>
    <s v="Justice of the Peace Ward  2"/>
    <s v="Dean Cannaday"/>
    <n v="2014"/>
    <s v="Catahoula"/>
    <s v="REP"/>
    <n v="85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8"/>
    <x v="347"/>
    <x v="10"/>
    <s v="Justice of the Peace Ward  2"/>
    <s v="Rickey W. Morris"/>
    <n v="2014"/>
    <s v="Catahoula"/>
    <s v="DEM"/>
    <n v="773"/>
    <n v="8"/>
    <n v="2"/>
    <n v="5"/>
    <n v="2"/>
    <n v="0"/>
    <n v="1"/>
    <x v="0"/>
    <x v="2"/>
    <x v="6"/>
    <x v="0"/>
    <x v="2"/>
    <x v="0"/>
    <n v="4.9200492004920049E-2"/>
    <s v="m"/>
    <n v="0"/>
    <n v="2"/>
    <n v="0"/>
    <x v="1"/>
  </r>
  <r>
    <n v="349"/>
    <x v="348"/>
    <x v="10"/>
    <s v="Justice of the Peace Ward  2"/>
    <s v="Francis Isidore"/>
    <n v="2014"/>
    <s v="Plaquemines"/>
    <s v="OTHER"/>
    <n v="89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49"/>
    <x v="348"/>
    <x v="10"/>
    <s v="Justice of the Peace Ward  2"/>
    <s v="Hilry Thomas"/>
    <n v="2014"/>
    <s v="Plaquemines"/>
    <s v="DEM"/>
    <n v="108"/>
    <n v="8"/>
    <n v="2"/>
    <n v="5"/>
    <n v="2"/>
    <n v="0"/>
    <n v="1"/>
    <x v="0"/>
    <x v="2"/>
    <x v="6"/>
    <x v="0"/>
    <x v="68"/>
    <x v="0"/>
    <n v="9.6446700507614169E-2"/>
    <s v="m"/>
    <n v="0"/>
    <n v="2"/>
    <n v="0"/>
    <x v="1"/>
  </r>
  <r>
    <n v="350"/>
    <x v="349"/>
    <x v="10"/>
    <s v="Justice of the Peace Ward  2"/>
    <s v="Harold &quot;Cat&quot; Pickney"/>
    <n v="2014"/>
    <s v="St. Martin"/>
    <s v="DEM"/>
    <n v="725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0"/>
    <x v="349"/>
    <x v="10"/>
    <s v="Justice of the Peace Ward  2"/>
    <s v="Leander &quot;Cush&quot; Williams"/>
    <n v="2014"/>
    <s v="St. Martin"/>
    <s v="DEM"/>
    <n v="973"/>
    <n v="8"/>
    <n v="2"/>
    <n v="5"/>
    <n v="2"/>
    <n v="0"/>
    <n v="1"/>
    <x v="0"/>
    <x v="2"/>
    <x v="6"/>
    <x v="0"/>
    <x v="13"/>
    <x v="1"/>
    <n v="0.14605418138987042"/>
    <s v="m"/>
    <n v="0"/>
    <n v="2"/>
    <n v="0"/>
    <x v="1"/>
  </r>
  <r>
    <n v="351"/>
    <x v="350"/>
    <x v="10"/>
    <s v="Justice of the Peace Ward  2, District  2"/>
    <s v="Darin David"/>
    <n v="2014"/>
    <s v="East Baton Rouge"/>
    <s v="REP"/>
    <n v="1091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1"/>
    <x v="350"/>
    <x v="10"/>
    <s v="Justice of the Peace Ward  2, District  2"/>
    <s v="John  E. &quot;Thre&quot; Wales III"/>
    <n v="2014"/>
    <s v="East Baton Rouge"/>
    <s v="REP"/>
    <n v="812"/>
    <n v="2"/>
    <n v="2"/>
    <n v="0"/>
    <n v="2"/>
    <n v="0"/>
    <n v="0"/>
    <x v="0"/>
    <x v="2"/>
    <x v="6"/>
    <x v="0"/>
    <x v="56"/>
    <x v="1"/>
    <n v="0.14661061481870735"/>
    <s v="m"/>
    <n v="0"/>
    <n v="2"/>
    <n v="0"/>
    <x v="1"/>
  </r>
  <r>
    <n v="352"/>
    <x v="351"/>
    <x v="10"/>
    <s v="Justice of the Peace Ward  2, District  3"/>
    <s v="Donald Shelmire"/>
    <n v="2014"/>
    <s v="East Baton Rouge"/>
    <s v="DEM"/>
    <n v="3930"/>
    <n v="2"/>
    <n v="2"/>
    <n v="2"/>
    <n v="0"/>
    <n v="0"/>
    <n v="0"/>
    <x v="0"/>
    <x v="2"/>
    <x v="6"/>
    <x v="0"/>
    <x v="56"/>
    <x v="1"/>
    <n v="1.3554216867469826E-2"/>
    <s v="m"/>
    <n v="1"/>
    <n v="1"/>
    <n v="0"/>
    <x v="0"/>
  </r>
  <r>
    <n v="352"/>
    <x v="351"/>
    <x v="10"/>
    <s v="Justice of the Peace Ward  2, District  3"/>
    <s v="Tracy Batieste"/>
    <n v="2014"/>
    <s v="East Baton Rouge"/>
    <s v="DEM"/>
    <n v="4038"/>
    <n v="2"/>
    <n v="2"/>
    <n v="2"/>
    <n v="0"/>
    <n v="0"/>
    <n v="0"/>
    <x v="0"/>
    <x v="2"/>
    <x v="6"/>
    <x v="0"/>
    <x v="56"/>
    <x v="1"/>
    <n v="1.3554216867469826E-2"/>
    <s v="f"/>
    <n v="1"/>
    <n v="1"/>
    <n v="0"/>
    <x v="0"/>
  </r>
  <r>
    <n v="353"/>
    <x v="352"/>
    <x v="10"/>
    <s v="Justice of the Peace Ward  3"/>
    <s v="Blake Oubre"/>
    <n v="2014"/>
    <s v="St. Martin"/>
    <s v="REP"/>
    <n v="808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3"/>
    <x v="352"/>
    <x v="10"/>
    <s v="Justice of the Peace Ward  3"/>
    <s v="David R. Dugas"/>
    <n v="2014"/>
    <s v="St. Martin"/>
    <s v="OTHER"/>
    <n v="1710"/>
    <n v="2"/>
    <n v="2"/>
    <n v="0"/>
    <n v="1"/>
    <n v="0"/>
    <n v="1"/>
    <x v="0"/>
    <x v="2"/>
    <x v="6"/>
    <x v="0"/>
    <x v="13"/>
    <x v="1"/>
    <n v="0.35822081016679902"/>
    <s v="m"/>
    <n v="0"/>
    <n v="2"/>
    <n v="0"/>
    <x v="1"/>
  </r>
  <r>
    <n v="354"/>
    <x v="353"/>
    <x v="10"/>
    <s v="Justice of the Peace Ward  4"/>
    <s v="&quot;Mike&quot; Habetz"/>
    <n v="2014"/>
    <s v="Acadia"/>
    <s v="REP"/>
    <n v="910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Douglas R. Short"/>
    <n v="2014"/>
    <s v="Acadia"/>
    <s v="DEM"/>
    <n v="975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4"/>
    <x v="353"/>
    <x v="10"/>
    <s v="Justice of the Peace Ward  4"/>
    <s v="Robert Bergeaux"/>
    <n v="2014"/>
    <s v="Acadia"/>
    <s v="DEM"/>
    <n v="448"/>
    <n v="5"/>
    <n v="3"/>
    <n v="3"/>
    <n v="1"/>
    <n v="1"/>
    <n v="0"/>
    <x v="0"/>
    <x v="2"/>
    <x v="6"/>
    <x v="1"/>
    <x v="22"/>
    <x v="1"/>
    <n v="2.786112301757393E-2"/>
    <s v="m"/>
    <n v="0"/>
    <n v="3"/>
    <n v="0"/>
    <x v="1"/>
  </r>
  <r>
    <n v="355"/>
    <x v="354"/>
    <x v="10"/>
    <s v="Justice of the Peace Ward  4"/>
    <s v="David A. Comeaux"/>
    <n v="2014"/>
    <s v="St. Mary"/>
    <s v="DEM"/>
    <n v="409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5"/>
    <x v="354"/>
    <x v="10"/>
    <s v="Justice of the Peace Ward  4"/>
    <s v="Larry &quot;Teddy&quot; Deslatte III"/>
    <n v="2014"/>
    <s v="St. Mary"/>
    <s v="NOPTY"/>
    <n v="523"/>
    <n v="5"/>
    <n v="2"/>
    <n v="3"/>
    <n v="1"/>
    <n v="1"/>
    <n v="0"/>
    <x v="0"/>
    <x v="2"/>
    <x v="6"/>
    <x v="0"/>
    <x v="28"/>
    <x v="1"/>
    <n v="0.12231759656652358"/>
    <s v="m"/>
    <n v="0"/>
    <n v="2"/>
    <n v="0"/>
    <x v="1"/>
  </r>
  <r>
    <n v="356"/>
    <x v="355"/>
    <x v="10"/>
    <s v="Justice of the Peace Ward  5"/>
    <s v="Keith &quot;Hawkeye&quot; Landry"/>
    <n v="2014"/>
    <s v="Livingston"/>
    <s v="DEM"/>
    <n v="489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6"/>
    <x v="355"/>
    <x v="10"/>
    <s v="Justice of the Peace Ward  5"/>
    <s v="Travis Vernon"/>
    <n v="2014"/>
    <s v="Livingston"/>
    <s v="NOPTY"/>
    <n v="692"/>
    <n v="7"/>
    <n v="2"/>
    <n v="3"/>
    <n v="3"/>
    <n v="1"/>
    <n v="0"/>
    <x v="0"/>
    <x v="2"/>
    <x v="6"/>
    <x v="0"/>
    <x v="50"/>
    <x v="1"/>
    <n v="0.17188823031329381"/>
    <s v="m"/>
    <n v="0"/>
    <n v="2"/>
    <n v="0"/>
    <x v="1"/>
  </r>
  <r>
    <n v="357"/>
    <x v="356"/>
    <x v="10"/>
    <s v="Justice of the Peace Ward  5"/>
    <s v="&quot;Doug&quot; Perry"/>
    <n v="2014"/>
    <s v="St. Mary"/>
    <s v="REP"/>
    <n v="817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Bronson Blanchard"/>
    <n v="2014"/>
    <s v="St. Mary"/>
    <s v="DEM"/>
    <n v="595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7"/>
    <x v="356"/>
    <x v="10"/>
    <s v="Justice of the Peace Ward  5"/>
    <s v="James P. Carinhas"/>
    <n v="2014"/>
    <s v="St. Mary"/>
    <s v="DEM"/>
    <n v="1538"/>
    <n v="7"/>
    <n v="3"/>
    <n v="3"/>
    <n v="3"/>
    <n v="1"/>
    <n v="0"/>
    <x v="0"/>
    <x v="2"/>
    <x v="6"/>
    <x v="1"/>
    <x v="28"/>
    <x v="1"/>
    <n v="0.24440677966101693"/>
    <s v="m"/>
    <n v="0"/>
    <n v="3"/>
    <n v="0"/>
    <x v="1"/>
  </r>
  <r>
    <n v="358"/>
    <x v="357"/>
    <x v="10"/>
    <s v="Justice of the Peace Ward  5"/>
    <s v="Douglas &quot;Chubby&quot; Chauvin"/>
    <n v="2014"/>
    <s v="Terrebonne"/>
    <s v="REP"/>
    <n v="1485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8"/>
    <x v="357"/>
    <x v="10"/>
    <s v="Justice of the Peace Ward  5"/>
    <s v="Philip Pitre"/>
    <n v="2014"/>
    <s v="Terrebonne"/>
    <s v="REP"/>
    <n v="449"/>
    <n v="7"/>
    <n v="2"/>
    <n v="3"/>
    <n v="3"/>
    <n v="1"/>
    <n v="0"/>
    <x v="0"/>
    <x v="2"/>
    <x v="6"/>
    <x v="0"/>
    <x v="58"/>
    <x v="1"/>
    <n v="0.53567735263702176"/>
    <s v="m"/>
    <n v="0"/>
    <n v="2"/>
    <n v="0"/>
    <x v="1"/>
  </r>
  <r>
    <n v="359"/>
    <x v="358"/>
    <x v="10"/>
    <s v="Justice of the Peace Ward  6"/>
    <s v="&quot;L. C.&quot; Coker"/>
    <n v="2014"/>
    <s v="Rapides"/>
    <s v="DEM"/>
    <n v="234"/>
    <n v="8"/>
    <n v="3"/>
    <n v="4"/>
    <n v="3"/>
    <n v="0"/>
    <n v="1"/>
    <x v="0"/>
    <x v="2"/>
    <x v="6"/>
    <x v="1"/>
    <x v="18"/>
    <x v="1"/>
    <n v="3.9419087136929432E-2"/>
    <s v="?"/>
    <n v="0"/>
    <n v="2"/>
    <n v="1"/>
    <x v="0"/>
  </r>
  <r>
    <n v="359"/>
    <x v="358"/>
    <x v="10"/>
    <s v="Justice of the Peace Ward  6"/>
    <s v="Chad Johnson"/>
    <n v="2014"/>
    <s v="Rapides"/>
    <s v="REP"/>
    <n v="215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59"/>
    <x v="358"/>
    <x v="10"/>
    <s v="Justice of the Peace Ward  6"/>
    <s v="Clifton &quot;Cliff&quot; Winn"/>
    <n v="2014"/>
    <s v="Rapides"/>
    <s v="DEM"/>
    <n v="33"/>
    <n v="8"/>
    <n v="3"/>
    <n v="4"/>
    <n v="3"/>
    <n v="0"/>
    <n v="1"/>
    <x v="0"/>
    <x v="2"/>
    <x v="6"/>
    <x v="1"/>
    <x v="18"/>
    <x v="1"/>
    <n v="3.9419087136929432E-2"/>
    <s v="m"/>
    <n v="0"/>
    <n v="2"/>
    <n v="1"/>
    <x v="0"/>
  </r>
  <r>
    <n v="360"/>
    <x v="359"/>
    <x v="10"/>
    <s v="Justice of the Peace Ward  6"/>
    <s v="Carol Martin"/>
    <n v="2014"/>
    <s v="St. Martin"/>
    <s v="DEM"/>
    <n v="193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0"/>
    <x v="359"/>
    <x v="10"/>
    <s v="Justice of the Peace Ward  6"/>
    <s v="Wendie G. Hotard"/>
    <n v="2014"/>
    <s v="St. Martin"/>
    <s v="DEM"/>
    <n v="385"/>
    <n v="8"/>
    <n v="2"/>
    <n v="4"/>
    <n v="3"/>
    <n v="0"/>
    <n v="1"/>
    <x v="0"/>
    <x v="2"/>
    <x v="6"/>
    <x v="0"/>
    <x v="13"/>
    <x v="1"/>
    <n v="0.33217993079584773"/>
    <s v="f"/>
    <n v="2"/>
    <n v="0"/>
    <n v="0"/>
    <x v="2"/>
  </r>
  <r>
    <n v="361"/>
    <x v="360"/>
    <x v="10"/>
    <s v="Justice of the Peace Ward  6"/>
    <s v="Kevin Duplantis"/>
    <n v="2014"/>
    <s v="Terrebonne"/>
    <s v="OTHER"/>
    <n v="10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Kyle Neal"/>
    <n v="2014"/>
    <s v="Terrebonne"/>
    <s v="REP"/>
    <n v="494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1"/>
    <x v="360"/>
    <x v="10"/>
    <s v="Justice of the Peace Ward  6"/>
    <s v="William &quot;B. J.&quot; Underwood III"/>
    <n v="2014"/>
    <s v="Terrebonne"/>
    <s v="REP"/>
    <n v="112"/>
    <n v="8"/>
    <n v="3"/>
    <n v="4"/>
    <n v="3"/>
    <n v="0"/>
    <n v="1"/>
    <x v="0"/>
    <x v="2"/>
    <x v="6"/>
    <x v="1"/>
    <x v="58"/>
    <x v="1"/>
    <n v="0.53954802259887003"/>
    <s v="m"/>
    <n v="0"/>
    <n v="3"/>
    <n v="0"/>
    <x v="1"/>
  </r>
  <r>
    <n v="362"/>
    <x v="361"/>
    <x v="10"/>
    <s v="Justice of the Peace Ward  7"/>
    <s v="Annie &quot;Red&quot; Lofton"/>
    <n v="2014"/>
    <s v="Avoyelles"/>
    <s v="DEM"/>
    <n v="308"/>
    <n v="11"/>
    <n v="2"/>
    <n v="4"/>
    <n v="3"/>
    <n v="3"/>
    <n v="1"/>
    <x v="0"/>
    <x v="2"/>
    <x v="6"/>
    <x v="0"/>
    <x v="4"/>
    <x v="0"/>
    <n v="6.5250379362670696E-2"/>
    <s v="f"/>
    <n v="1"/>
    <n v="1"/>
    <n v="0"/>
    <x v="0"/>
  </r>
  <r>
    <n v="362"/>
    <x v="361"/>
    <x v="10"/>
    <s v="Justice of the Peace Ward  7"/>
    <s v="Sylvester Callihan"/>
    <n v="2014"/>
    <s v="Avoyelles"/>
    <s v="DEM"/>
    <n v="351"/>
    <n v="11"/>
    <n v="2"/>
    <n v="4"/>
    <n v="3"/>
    <n v="3"/>
    <n v="1"/>
    <x v="0"/>
    <x v="2"/>
    <x v="6"/>
    <x v="0"/>
    <x v="4"/>
    <x v="0"/>
    <n v="6.5250379362670696E-2"/>
    <s v="m"/>
    <n v="1"/>
    <n v="1"/>
    <n v="0"/>
    <x v="0"/>
  </r>
  <r>
    <n v="363"/>
    <x v="362"/>
    <x v="10"/>
    <s v="Justice of the Peace Ward  7"/>
    <s v="Arthur Lee Phillips, Sr."/>
    <n v="2014"/>
    <s v="Calcasieu"/>
    <s v="DEM"/>
    <n v="246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Christopher &quot;Chris&quot; Jowers"/>
    <n v="2014"/>
    <s v="Calcasieu"/>
    <s v="OTHER"/>
    <n v="787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3"/>
    <x v="362"/>
    <x v="10"/>
    <s v="Justice of the Peace Ward  7"/>
    <s v="Michael Wright"/>
    <n v="2014"/>
    <s v="Calcasieu"/>
    <s v="NOPTY"/>
    <n v="463"/>
    <n v="11"/>
    <n v="3"/>
    <n v="4"/>
    <n v="3"/>
    <n v="3"/>
    <n v="1"/>
    <x v="0"/>
    <x v="2"/>
    <x v="6"/>
    <x v="1"/>
    <x v="51"/>
    <x v="1"/>
    <n v="0.2165775401069519"/>
    <s v="m"/>
    <n v="0"/>
    <n v="3"/>
    <n v="0"/>
    <x v="1"/>
  </r>
  <r>
    <n v="364"/>
    <x v="363"/>
    <x v="10"/>
    <s v="Justice of the Peace Ward  7"/>
    <s v="Brooke Ton"/>
    <n v="2014"/>
    <s v="Plaquemines"/>
    <s v="NOPTY"/>
    <n v="44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4"/>
    <x v="363"/>
    <x v="10"/>
    <s v="Justice of the Peace Ward  7"/>
    <s v="Kyle Miller"/>
    <n v="2014"/>
    <s v="Plaquemines"/>
    <s v="NOPTY"/>
    <n v="174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Paul Barrois"/>
    <n v="2014"/>
    <s v="Plaquemines"/>
    <s v="REP"/>
    <n v="503"/>
    <n v="11"/>
    <n v="4"/>
    <n v="4"/>
    <n v="3"/>
    <n v="3"/>
    <n v="1"/>
    <x v="0"/>
    <x v="2"/>
    <x v="6"/>
    <x v="2"/>
    <x v="68"/>
    <x v="0"/>
    <n v="0.30074388947927738"/>
    <s v="m"/>
    <n v="2"/>
    <n v="2"/>
    <n v="0"/>
    <x v="0"/>
  </r>
  <r>
    <n v="364"/>
    <x v="363"/>
    <x v="10"/>
    <s v="Justice of the Peace Ward  7"/>
    <s v="Sharon K. Macaluso"/>
    <n v="2014"/>
    <s v="Plaquemines"/>
    <s v="DEM"/>
    <n v="220"/>
    <n v="11"/>
    <n v="4"/>
    <n v="4"/>
    <n v="3"/>
    <n v="3"/>
    <n v="1"/>
    <x v="0"/>
    <x v="2"/>
    <x v="6"/>
    <x v="2"/>
    <x v="68"/>
    <x v="0"/>
    <n v="0.30074388947927738"/>
    <s v="f"/>
    <n v="2"/>
    <n v="2"/>
    <n v="0"/>
    <x v="0"/>
  </r>
  <r>
    <n v="365"/>
    <x v="364"/>
    <x v="10"/>
    <s v="Justice of the Peace Ward  7"/>
    <s v="Chad Blundell"/>
    <n v="2014"/>
    <s v="Winn"/>
    <s v="REP"/>
    <n v="173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5"/>
    <x v="364"/>
    <x v="10"/>
    <s v="Justice of the Peace Ward  7"/>
    <s v="John B. Fannin"/>
    <n v="2014"/>
    <s v="Winn"/>
    <s v="REP"/>
    <n v="380"/>
    <n v="11"/>
    <n v="2"/>
    <n v="4"/>
    <n v="3"/>
    <n v="3"/>
    <n v="1"/>
    <x v="0"/>
    <x v="2"/>
    <x v="6"/>
    <x v="0"/>
    <x v="20"/>
    <x v="0"/>
    <n v="0.37432188065099453"/>
    <s v="m"/>
    <n v="0"/>
    <n v="2"/>
    <n v="0"/>
    <x v="1"/>
  </r>
  <r>
    <n v="366"/>
    <x v="365"/>
    <x v="10"/>
    <s v="Justice of the Peace Ward  8"/>
    <s v="David &quot;Brad&quot; Gieger"/>
    <n v="2014"/>
    <s v="Calcasieu"/>
    <s v="DEM"/>
    <n v="1184"/>
    <n v="4"/>
    <n v="2"/>
    <n v="4"/>
    <n v="0"/>
    <n v="0"/>
    <n v="0"/>
    <x v="0"/>
    <x v="2"/>
    <x v="6"/>
    <x v="0"/>
    <x v="51"/>
    <x v="1"/>
    <n v="7.9315707620528808E-2"/>
    <s v="m"/>
    <n v="0"/>
    <n v="1"/>
    <n v="1"/>
    <x v="0"/>
  </r>
  <r>
    <n v="366"/>
    <x v="365"/>
    <x v="10"/>
    <s v="Justice of the Peace Ward  8"/>
    <s v="Orgy J. Broussard"/>
    <n v="2014"/>
    <s v="Calcasieu"/>
    <s v="DEM"/>
    <n v="1388"/>
    <n v="4"/>
    <n v="2"/>
    <n v="4"/>
    <n v="0"/>
    <n v="0"/>
    <n v="0"/>
    <x v="0"/>
    <x v="2"/>
    <x v="6"/>
    <x v="0"/>
    <x v="51"/>
    <x v="1"/>
    <n v="7.9315707620528808E-2"/>
    <s v="?"/>
    <n v="0"/>
    <n v="1"/>
    <n v="1"/>
    <x v="0"/>
  </r>
  <r>
    <n v="367"/>
    <x v="366"/>
    <x v="10"/>
    <s v="Justice of the Peace Ward  8"/>
    <s v="Andria &quot;Pal&quot; Barthelemy"/>
    <n v="2014"/>
    <s v="Plaquemines"/>
    <s v="DEM"/>
    <n v="359"/>
    <n v="4"/>
    <n v="2"/>
    <n v="4"/>
    <n v="0"/>
    <n v="0"/>
    <n v="0"/>
    <x v="0"/>
    <x v="2"/>
    <x v="6"/>
    <x v="0"/>
    <x v="68"/>
    <x v="0"/>
    <n v="0.53091684434968012"/>
    <s v="f"/>
    <n v="1"/>
    <n v="1"/>
    <n v="0"/>
    <x v="0"/>
  </r>
  <r>
    <n v="367"/>
    <x v="366"/>
    <x v="10"/>
    <s v="Justice of the Peace Ward  8"/>
    <s v="Cornell Battle, Sr."/>
    <n v="2014"/>
    <s v="Plaquemines"/>
    <s v="DEM"/>
    <n v="110"/>
    <n v="4"/>
    <n v="2"/>
    <n v="4"/>
    <n v="0"/>
    <n v="0"/>
    <n v="0"/>
    <x v="0"/>
    <x v="2"/>
    <x v="6"/>
    <x v="0"/>
    <x v="68"/>
    <x v="0"/>
    <n v="0.53091684434968012"/>
    <s v="m"/>
    <n v="1"/>
    <n v="1"/>
    <n v="0"/>
    <x v="0"/>
  </r>
  <r>
    <n v="368"/>
    <x v="367"/>
    <x v="10"/>
    <s v="Justice of the Peace Ward  9"/>
    <s v="Alexis Billiot"/>
    <n v="2014"/>
    <s v="Plaquemines"/>
    <s v="DEM"/>
    <n v="458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8"/>
    <x v="367"/>
    <x v="10"/>
    <s v="Justice of the Peace Ward  9"/>
    <s v="Mary Jo Hebert"/>
    <n v="2014"/>
    <s v="Plaquemines"/>
    <s v="REP"/>
    <n v="207"/>
    <n v="8"/>
    <n v="2"/>
    <n v="3"/>
    <n v="1"/>
    <n v="3"/>
    <n v="1"/>
    <x v="0"/>
    <x v="2"/>
    <x v="6"/>
    <x v="0"/>
    <x v="68"/>
    <x v="0"/>
    <n v="0.37744360902255636"/>
    <s v="f"/>
    <n v="2"/>
    <n v="0"/>
    <n v="0"/>
    <x v="2"/>
  </r>
  <r>
    <n v="369"/>
    <x v="368"/>
    <x v="10"/>
    <s v="Justice of the Peace Ward  9"/>
    <s v="&quot;Joey&quot; Foret"/>
    <n v="2014"/>
    <s v="St. Mary"/>
    <s v="DEM"/>
    <n v="199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69"/>
    <x v="368"/>
    <x v="10"/>
    <s v="Justice of the Peace Ward  9"/>
    <s v="John S. Arceneaux"/>
    <n v="2014"/>
    <s v="St. Mary"/>
    <s v="NOPTY"/>
    <n v="82"/>
    <n v="8"/>
    <n v="2"/>
    <n v="3"/>
    <n v="1"/>
    <n v="3"/>
    <n v="1"/>
    <x v="0"/>
    <x v="2"/>
    <x v="6"/>
    <x v="0"/>
    <x v="28"/>
    <x v="1"/>
    <n v="0.41637010676156588"/>
    <s v="m"/>
    <n v="0"/>
    <n v="2"/>
    <n v="0"/>
    <x v="1"/>
  </r>
  <r>
    <n v="370"/>
    <x v="369"/>
    <x v="10"/>
    <s v="Justice of the Peace Ward  9"/>
    <s v="Anthony &quot;A. P.&quot; Cocke"/>
    <n v="2014"/>
    <s v="Terrebonne"/>
    <s v="DEM"/>
    <n v="378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Jody B. Ellender"/>
    <n v="2014"/>
    <s v="Terrebonne"/>
    <s v="NOPTY"/>
    <n v="381"/>
    <n v="8"/>
    <n v="4"/>
    <n v="3"/>
    <n v="1"/>
    <n v="3"/>
    <n v="1"/>
    <x v="0"/>
    <x v="2"/>
    <x v="6"/>
    <x v="2"/>
    <x v="58"/>
    <x v="1"/>
    <n v="0.20617577197149645"/>
    <s v="f"/>
    <n v="1"/>
    <n v="3"/>
    <n v="0"/>
    <x v="0"/>
  </r>
  <r>
    <n v="370"/>
    <x v="369"/>
    <x v="10"/>
    <s v="Justice of the Peace Ward  9"/>
    <s v="Paul J. Breaux"/>
    <n v="2014"/>
    <s v="Terrebonne"/>
    <s v="OTHER"/>
    <n v="456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0"/>
    <x v="369"/>
    <x v="10"/>
    <s v="Justice of the Peace Ward  9"/>
    <s v="Ryan Bonvillain"/>
    <n v="2014"/>
    <s v="Terrebonne"/>
    <s v="NOPTY"/>
    <n v="890"/>
    <n v="8"/>
    <n v="4"/>
    <n v="3"/>
    <n v="1"/>
    <n v="3"/>
    <n v="1"/>
    <x v="0"/>
    <x v="2"/>
    <x v="6"/>
    <x v="2"/>
    <x v="58"/>
    <x v="1"/>
    <n v="0.20617577197149645"/>
    <s v="m"/>
    <n v="1"/>
    <n v="3"/>
    <n v="0"/>
    <x v="0"/>
  </r>
  <r>
    <n v="371"/>
    <x v="370"/>
    <x v="10"/>
    <s v="Justice of the Peace Ward 1"/>
    <s v="Linda McKinney"/>
    <n v="2014"/>
    <s v="Richland"/>
    <s v="REP"/>
    <n v="706"/>
    <n v="6"/>
    <n v="2"/>
    <n v="5"/>
    <n v="1"/>
    <n v="0"/>
    <n v="0"/>
    <x v="0"/>
    <x v="2"/>
    <x v="6"/>
    <x v="0"/>
    <x v="14"/>
    <x v="0"/>
    <n v="0.26534859521331944"/>
    <s v="f"/>
    <n v="1"/>
    <n v="1"/>
    <n v="0"/>
    <x v="0"/>
  </r>
  <r>
    <n v="371"/>
    <x v="370"/>
    <x v="10"/>
    <s v="Justice of the Peace Ward 1"/>
    <s v="Willie Lee"/>
    <n v="2014"/>
    <s v="Richland"/>
    <s v="DEM"/>
    <n v="1216"/>
    <n v="6"/>
    <n v="2"/>
    <n v="5"/>
    <n v="1"/>
    <n v="0"/>
    <n v="0"/>
    <x v="0"/>
    <x v="2"/>
    <x v="6"/>
    <x v="0"/>
    <x v="14"/>
    <x v="0"/>
    <n v="0.26534859521331944"/>
    <s v="m"/>
    <n v="1"/>
    <n v="1"/>
    <n v="0"/>
    <x v="0"/>
  </r>
  <r>
    <n v="372"/>
    <x v="371"/>
    <x v="10"/>
    <s v="Justice of the Peace Ward 1"/>
    <s v="Catherine J. Wall"/>
    <n v="2014"/>
    <s v="St. Helena"/>
    <s v="DEM"/>
    <n v="128"/>
    <n v="6"/>
    <n v="2"/>
    <n v="5"/>
    <n v="1"/>
    <n v="0"/>
    <n v="0"/>
    <x v="0"/>
    <x v="2"/>
    <x v="6"/>
    <x v="0"/>
    <x v="44"/>
    <x v="0"/>
    <n v="0.14666666666666667"/>
    <s v="f"/>
    <n v="1"/>
    <n v="1"/>
    <n v="0"/>
    <x v="0"/>
  </r>
  <r>
    <n v="372"/>
    <x v="371"/>
    <x v="10"/>
    <s v="Justice of the Peace Ward 1"/>
    <s v="Wendell S. Day"/>
    <n v="2014"/>
    <s v="St. Helena"/>
    <s v="DEM"/>
    <n v="172"/>
    <n v="6"/>
    <n v="2"/>
    <n v="5"/>
    <n v="1"/>
    <n v="0"/>
    <n v="0"/>
    <x v="0"/>
    <x v="2"/>
    <x v="6"/>
    <x v="0"/>
    <x v="44"/>
    <x v="0"/>
    <n v="0.14666666666666667"/>
    <s v="m"/>
    <n v="1"/>
    <n v="1"/>
    <n v="0"/>
    <x v="0"/>
  </r>
  <r>
    <n v="373"/>
    <x v="372"/>
    <x v="10"/>
    <s v="Justice of the Peace Ward 1"/>
    <s v="Lemmie Chapman III"/>
    <n v="2014"/>
    <s v="Tangipahoa"/>
    <s v="DEM"/>
    <n v="852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3"/>
    <x v="372"/>
    <x v="10"/>
    <s v="Justice of the Peace Ward 1"/>
    <s v="Quentin Hookfin"/>
    <n v="2014"/>
    <s v="Tangipahoa"/>
    <s v="DEM"/>
    <n v="726"/>
    <n v="6"/>
    <n v="2"/>
    <n v="5"/>
    <n v="1"/>
    <n v="0"/>
    <n v="0"/>
    <x v="0"/>
    <x v="2"/>
    <x v="6"/>
    <x v="0"/>
    <x v="34"/>
    <x v="1"/>
    <n v="7.9847908745247109E-2"/>
    <s v="m"/>
    <n v="0"/>
    <n v="2"/>
    <n v="0"/>
    <x v="1"/>
  </r>
  <r>
    <n v="374"/>
    <x v="373"/>
    <x v="10"/>
    <s v="Justice of the Peace Ward 10"/>
    <s v="Elease G. Jackson"/>
    <n v="2014"/>
    <s v="St. Mary"/>
    <s v="DEM"/>
    <n v="637"/>
    <n v="2"/>
    <n v="2"/>
    <n v="2"/>
    <n v="0"/>
    <n v="0"/>
    <n v="0"/>
    <x v="0"/>
    <x v="2"/>
    <x v="6"/>
    <x v="0"/>
    <x v="28"/>
    <x v="1"/>
    <n v="0.23929961089494167"/>
    <s v="f"/>
    <n v="1"/>
    <n v="1"/>
    <n v="0"/>
    <x v="0"/>
  </r>
  <r>
    <n v="374"/>
    <x v="373"/>
    <x v="10"/>
    <s v="Justice of the Peace Ward 10"/>
    <s v="Travis J. Williams"/>
    <n v="2014"/>
    <s v="St. Mary"/>
    <s v="DEM"/>
    <n v="391"/>
    <n v="2"/>
    <n v="2"/>
    <n v="2"/>
    <n v="0"/>
    <n v="0"/>
    <n v="0"/>
    <x v="0"/>
    <x v="2"/>
    <x v="6"/>
    <x v="0"/>
    <x v="28"/>
    <x v="1"/>
    <n v="0.23929961089494167"/>
    <s v="m"/>
    <n v="1"/>
    <n v="1"/>
    <n v="0"/>
    <x v="0"/>
  </r>
  <r>
    <n v="375"/>
    <x v="374"/>
    <x v="10"/>
    <s v="Justice of the Peace Ward 11"/>
    <s v="Lawrence Willis"/>
    <n v="2014"/>
    <s v="Winn"/>
    <s v="NOPTY"/>
    <n v="157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5"/>
    <x v="374"/>
    <x v="10"/>
    <s v="Justice of the Peace Ward 11"/>
    <s v="Scott Jordan"/>
    <n v="2014"/>
    <s v="Winn"/>
    <s v="DEM"/>
    <n v="181"/>
    <n v="2"/>
    <n v="2"/>
    <n v="1"/>
    <n v="0"/>
    <n v="1"/>
    <n v="0"/>
    <x v="0"/>
    <x v="2"/>
    <x v="6"/>
    <x v="0"/>
    <x v="20"/>
    <x v="0"/>
    <n v="7.1005917159763288E-2"/>
    <s v="m"/>
    <n v="0"/>
    <n v="2"/>
    <n v="0"/>
    <x v="1"/>
  </r>
  <r>
    <n v="376"/>
    <x v="375"/>
    <x v="10"/>
    <s v="Justice of the Peace Ward 12"/>
    <s v="Chris Price"/>
    <n v="2014"/>
    <s v="Winn"/>
    <s v="REP"/>
    <n v="116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Mike Hudson"/>
    <n v="2014"/>
    <s v="Winn"/>
    <s v="REP"/>
    <n v="218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6"/>
    <x v="375"/>
    <x v="10"/>
    <s v="Justice of the Peace Ward 12"/>
    <s v="Timothy McCarty"/>
    <n v="2014"/>
    <s v="Winn"/>
    <s v="DEM"/>
    <n v="34"/>
    <n v="3"/>
    <n v="3"/>
    <n v="1"/>
    <n v="2"/>
    <n v="0"/>
    <n v="0"/>
    <x v="0"/>
    <x v="2"/>
    <x v="6"/>
    <x v="1"/>
    <x v="20"/>
    <x v="0"/>
    <n v="0.27717391304347822"/>
    <s v="m"/>
    <n v="0"/>
    <n v="3"/>
    <n v="0"/>
    <x v="1"/>
  </r>
  <r>
    <n v="377"/>
    <x v="376"/>
    <x v="10"/>
    <s v="Justice of the Peace Ward 2"/>
    <s v="Dickie R. Blades"/>
    <n v="2014"/>
    <s v="Tangipahoa"/>
    <s v="DEM"/>
    <n v="655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7"/>
    <x v="376"/>
    <x v="10"/>
    <s v="Justice of the Peace Ward 2"/>
    <s v="Glen Magee, Jr."/>
    <n v="2014"/>
    <s v="Tangipahoa"/>
    <s v="NOPTY"/>
    <n v="397"/>
    <n v="6"/>
    <n v="2"/>
    <n v="4"/>
    <n v="1"/>
    <n v="1"/>
    <n v="0"/>
    <x v="0"/>
    <x v="2"/>
    <x v="6"/>
    <x v="0"/>
    <x v="34"/>
    <x v="1"/>
    <n v="0.24524714828897337"/>
    <s v="m"/>
    <n v="0"/>
    <n v="2"/>
    <n v="0"/>
    <x v="1"/>
  </r>
  <r>
    <n v="378"/>
    <x v="377"/>
    <x v="10"/>
    <s v="Justice of the Peace Ward 2"/>
    <s v="Charles &quot;Do-Rite&quot; Douglas"/>
    <n v="2014"/>
    <s v="Tensas"/>
    <s v="DEM"/>
    <n v="30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8"/>
    <x v="377"/>
    <x v="10"/>
    <s v="Justice of the Peace Ward 2"/>
    <s v="Danny Lance"/>
    <n v="2014"/>
    <s v="Tensas"/>
    <s v="DEM"/>
    <n v="258"/>
    <n v="6"/>
    <n v="2"/>
    <n v="4"/>
    <n v="1"/>
    <n v="1"/>
    <n v="0"/>
    <x v="0"/>
    <x v="2"/>
    <x v="6"/>
    <x v="0"/>
    <x v="12"/>
    <x v="0"/>
    <n v="8.8339222614840951E-2"/>
    <s v="m"/>
    <n v="0"/>
    <n v="2"/>
    <n v="0"/>
    <x v="1"/>
  </r>
  <r>
    <n v="379"/>
    <x v="378"/>
    <x v="10"/>
    <s v="Justice of the Peace Ward 2"/>
    <s v="Ron A. LeRay"/>
    <n v="2014"/>
    <s v="West Baton Rouge"/>
    <s v="REP"/>
    <n v="1573"/>
    <n v="6"/>
    <n v="2"/>
    <n v="4"/>
    <n v="1"/>
    <n v="1"/>
    <n v="0"/>
    <x v="0"/>
    <x v="2"/>
    <x v="6"/>
    <x v="0"/>
    <x v="49"/>
    <x v="0"/>
    <n v="0.2086054552439493"/>
    <s v="m"/>
    <n v="0"/>
    <n v="1"/>
    <n v="1"/>
    <x v="0"/>
  </r>
  <r>
    <n v="379"/>
    <x v="378"/>
    <x v="10"/>
    <s v="Justice of the Peace Ward 2"/>
    <s v="Ulyse E. Godfrey, Sr."/>
    <n v="2014"/>
    <s v="West Baton Rouge"/>
    <s v="DEM"/>
    <n v="1030"/>
    <n v="6"/>
    <n v="2"/>
    <n v="4"/>
    <n v="1"/>
    <n v="1"/>
    <n v="0"/>
    <x v="0"/>
    <x v="2"/>
    <x v="6"/>
    <x v="0"/>
    <x v="49"/>
    <x v="0"/>
    <n v="0.2086054552439493"/>
    <s v="?"/>
    <n v="0"/>
    <n v="1"/>
    <n v="1"/>
    <x v="0"/>
  </r>
  <r>
    <n v="380"/>
    <x v="379"/>
    <x v="10"/>
    <s v="Justice of the Peace Ward 3"/>
    <s v="Davy Doxey"/>
    <n v="2014"/>
    <s v="Cameron"/>
    <s v="DEM"/>
    <n v="219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0"/>
    <x v="379"/>
    <x v="10"/>
    <s v="Justice of the Peace Ward 3"/>
    <s v="Ronald Nunez"/>
    <n v="2014"/>
    <s v="Cameron"/>
    <s v="OTHER"/>
    <n v="155"/>
    <n v="6"/>
    <n v="2"/>
    <n v="1"/>
    <n v="2"/>
    <n v="1"/>
    <n v="2"/>
    <x v="0"/>
    <x v="2"/>
    <x v="6"/>
    <x v="0"/>
    <x v="69"/>
    <x v="0"/>
    <n v="0.17112299465240643"/>
    <s v="m"/>
    <n v="0"/>
    <n v="2"/>
    <n v="0"/>
    <x v="1"/>
  </r>
  <r>
    <n v="381"/>
    <x v="380"/>
    <x v="10"/>
    <s v="Justice of the Peace Ward 3"/>
    <s v="Danny Carroll"/>
    <n v="2014"/>
    <s v="Richland"/>
    <s v="NOPTY"/>
    <n v="192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1"/>
    <x v="380"/>
    <x v="10"/>
    <s v="Justice of the Peace Ward 3"/>
    <s v="Jonathan Crow"/>
    <n v="2014"/>
    <s v="Richland"/>
    <s v="REP"/>
    <n v="759"/>
    <n v="6"/>
    <n v="2"/>
    <n v="1"/>
    <n v="2"/>
    <n v="1"/>
    <n v="2"/>
    <x v="0"/>
    <x v="2"/>
    <x v="6"/>
    <x v="0"/>
    <x v="14"/>
    <x v="0"/>
    <n v="0.59621451104100953"/>
    <s v="m"/>
    <n v="0"/>
    <n v="2"/>
    <n v="0"/>
    <x v="1"/>
  </r>
  <r>
    <n v="382"/>
    <x v="381"/>
    <x v="10"/>
    <s v="Justice of the Peace Ward 3"/>
    <s v="Joseph &quot;Joe&quot; Corrent"/>
    <n v="2014"/>
    <s v="Union"/>
    <s v="OTHER"/>
    <n v="426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2"/>
    <x v="381"/>
    <x v="10"/>
    <s v="Justice of the Peace Ward 3"/>
    <s v="Robert Williams"/>
    <n v="2014"/>
    <s v="Union"/>
    <s v="REP"/>
    <n v="1528"/>
    <n v="6"/>
    <n v="2"/>
    <n v="1"/>
    <n v="2"/>
    <n v="1"/>
    <n v="2"/>
    <x v="0"/>
    <x v="2"/>
    <x v="6"/>
    <x v="0"/>
    <x v="15"/>
    <x v="0"/>
    <n v="0.56397134083930389"/>
    <s v="m"/>
    <n v="0"/>
    <n v="2"/>
    <n v="0"/>
    <x v="1"/>
  </r>
  <r>
    <n v="383"/>
    <x v="382"/>
    <x v="10"/>
    <s v="Justice of the Peace Ward 3"/>
    <s v="Bobby Abshire"/>
    <n v="2016"/>
    <s v="Cameron"/>
    <s v="NOPTY"/>
    <n v="118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3"/>
    <x v="382"/>
    <x v="10"/>
    <s v="Justice of the Peace Ward 3"/>
    <s v="Ronald &quot;Ronnie Gale&quot; Nunez, Sr."/>
    <n v="2016"/>
    <s v="Cameron"/>
    <s v="OTHER"/>
    <n v="355"/>
    <n v="2"/>
    <n v="2"/>
    <n v="0"/>
    <n v="0"/>
    <n v="1"/>
    <n v="1"/>
    <x v="0"/>
    <x v="2"/>
    <x v="6"/>
    <x v="0"/>
    <x v="69"/>
    <x v="0"/>
    <n v="0.50105708245243119"/>
    <s v="m"/>
    <n v="0"/>
    <n v="2"/>
    <n v="0"/>
    <x v="1"/>
  </r>
  <r>
    <n v="384"/>
    <x v="383"/>
    <x v="10"/>
    <s v="Justice of the Peace Ward 3, 1st Just. Court"/>
    <s v="&quot;Frank&quot; Naquin"/>
    <n v="2014"/>
    <s v="Rapides"/>
    <s v="OTHER"/>
    <n v="32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4"/>
    <x v="383"/>
    <x v="10"/>
    <s v="Justice of the Peace Ward 3, 1st Just. Court"/>
    <s v="Edward Beaver III"/>
    <n v="2014"/>
    <s v="Rapides"/>
    <s v="REP"/>
    <n v="373"/>
    <n v="2"/>
    <n v="2"/>
    <n v="0"/>
    <n v="1"/>
    <n v="0"/>
    <n v="1"/>
    <x v="0"/>
    <x v="2"/>
    <x v="6"/>
    <x v="0"/>
    <x v="18"/>
    <x v="1"/>
    <n v="7.1839080459770166E-2"/>
    <s v="m"/>
    <n v="0"/>
    <n v="2"/>
    <n v="0"/>
    <x v="1"/>
  </r>
  <r>
    <n v="385"/>
    <x v="384"/>
    <x v="10"/>
    <s v="Justice of the Peace Ward 3, Blanchard Dist."/>
    <s v="Melvin &quot;Gene&quot; Presley"/>
    <n v="2014"/>
    <s v="Caddo"/>
    <s v="REP"/>
    <n v="2821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5"/>
    <x v="384"/>
    <x v="10"/>
    <s v="Justice of the Peace Ward 3, Blanchard Dist."/>
    <s v="Scot McMillan"/>
    <n v="2014"/>
    <s v="Caddo"/>
    <s v="REP"/>
    <n v="2440"/>
    <n v="2"/>
    <n v="2"/>
    <n v="0"/>
    <n v="2"/>
    <n v="0"/>
    <n v="0"/>
    <x v="0"/>
    <x v="2"/>
    <x v="6"/>
    <x v="0"/>
    <x v="3"/>
    <x v="1"/>
    <n v="7.2419692073750264E-2"/>
    <s v="m"/>
    <n v="0"/>
    <n v="2"/>
    <n v="0"/>
    <x v="1"/>
  </r>
  <r>
    <n v="386"/>
    <x v="385"/>
    <x v="10"/>
    <s v="Justice of the Peace Ward 4"/>
    <s v="Brian &quot;Ping&quot; Vanicor"/>
    <n v="2014"/>
    <s v="Jefferson Davis"/>
    <s v="DEM"/>
    <n v="531"/>
    <n v="13"/>
    <n v="3"/>
    <n v="7"/>
    <n v="4"/>
    <n v="2"/>
    <n v="0"/>
    <x v="0"/>
    <x v="2"/>
    <x v="6"/>
    <x v="1"/>
    <x v="38"/>
    <x v="0"/>
    <n v="8.3711875405580782E-2"/>
    <s v="m"/>
    <n v="1"/>
    <n v="1"/>
    <n v="1"/>
    <x v="0"/>
  </r>
  <r>
    <n v="386"/>
    <x v="385"/>
    <x v="10"/>
    <s v="Justice of the Peace Ward 4"/>
    <s v="Melward &quot;M. J.&quot; Doucet, Sr."/>
    <n v="2014"/>
    <s v="Jefferson Davis"/>
    <s v="DEM"/>
    <n v="350"/>
    <n v="13"/>
    <n v="3"/>
    <n v="7"/>
    <n v="4"/>
    <n v="2"/>
    <n v="0"/>
    <x v="0"/>
    <x v="2"/>
    <x v="6"/>
    <x v="1"/>
    <x v="38"/>
    <x v="0"/>
    <n v="8.3711875405580782E-2"/>
    <s v="?"/>
    <n v="1"/>
    <n v="1"/>
    <n v="1"/>
    <x v="0"/>
  </r>
  <r>
    <n v="386"/>
    <x v="385"/>
    <x v="10"/>
    <s v="Justice of the Peace Ward 4"/>
    <s v="Rita Y. Ramagos"/>
    <n v="2014"/>
    <s v="Jefferson Davis"/>
    <s v="REP"/>
    <n v="660"/>
    <n v="13"/>
    <n v="3"/>
    <n v="7"/>
    <n v="4"/>
    <n v="2"/>
    <n v="0"/>
    <x v="0"/>
    <x v="2"/>
    <x v="6"/>
    <x v="1"/>
    <x v="38"/>
    <x v="0"/>
    <n v="8.3711875405580782E-2"/>
    <s v="f"/>
    <n v="1"/>
    <n v="1"/>
    <n v="1"/>
    <x v="0"/>
  </r>
  <r>
    <n v="387"/>
    <x v="386"/>
    <x v="10"/>
    <s v="Justice of the Peace Ward 4"/>
    <s v="Prentis Barmore"/>
    <n v="2014"/>
    <s v="Lincoln"/>
    <s v="REP"/>
    <n v="1146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7"/>
    <x v="386"/>
    <x v="10"/>
    <s v="Justice of the Peace Ward 4"/>
    <s v="Todd Clark"/>
    <n v="2014"/>
    <s v="Lincoln"/>
    <s v="NOPTY"/>
    <n v="334"/>
    <n v="13"/>
    <n v="2"/>
    <n v="7"/>
    <n v="4"/>
    <n v="2"/>
    <n v="0"/>
    <x v="0"/>
    <x v="2"/>
    <x v="6"/>
    <x v="0"/>
    <x v="23"/>
    <x v="1"/>
    <n v="0.5486486486486486"/>
    <s v="m"/>
    <n v="0"/>
    <n v="2"/>
    <n v="0"/>
    <x v="1"/>
  </r>
  <r>
    <n v="388"/>
    <x v="387"/>
    <x v="10"/>
    <s v="Justice of the Peace Ward 4"/>
    <s v="Benny Warner, Sr."/>
    <n v="2014"/>
    <s v="St. Helena"/>
    <s v="DEM"/>
    <n v="439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8"/>
    <x v="387"/>
    <x v="10"/>
    <s v="Justice of the Peace Ward 4"/>
    <s v="Dennis Lee, Jr."/>
    <n v="2014"/>
    <s v="St. Helena"/>
    <s v="DEM"/>
    <n v="538"/>
    <n v="13"/>
    <n v="2"/>
    <n v="7"/>
    <n v="4"/>
    <n v="2"/>
    <n v="0"/>
    <x v="0"/>
    <x v="2"/>
    <x v="6"/>
    <x v="0"/>
    <x v="44"/>
    <x v="0"/>
    <n v="0.10133060388945747"/>
    <s v="m"/>
    <n v="0"/>
    <n v="2"/>
    <n v="0"/>
    <x v="1"/>
  </r>
  <r>
    <n v="389"/>
    <x v="388"/>
    <x v="10"/>
    <s v="Justice of the Peace Ward 4"/>
    <s v="Julius W. Scott"/>
    <n v="2014"/>
    <s v="Tangipahoa"/>
    <s v="REP"/>
    <n v="1014"/>
    <n v="13"/>
    <n v="2"/>
    <n v="7"/>
    <n v="4"/>
    <n v="2"/>
    <n v="0"/>
    <x v="0"/>
    <x v="2"/>
    <x v="6"/>
    <x v="0"/>
    <x v="34"/>
    <x v="1"/>
    <n v="5.3948013732221245E-3"/>
    <s v="m"/>
    <n v="1"/>
    <n v="1"/>
    <n v="0"/>
    <x v="0"/>
  </r>
  <r>
    <n v="389"/>
    <x v="388"/>
    <x v="10"/>
    <s v="Justice of the Peace Ward 4"/>
    <s v="Teresa Grace Holden"/>
    <n v="2014"/>
    <s v="Tangipahoa"/>
    <s v="DEM"/>
    <n v="1025"/>
    <n v="13"/>
    <n v="2"/>
    <n v="7"/>
    <n v="4"/>
    <n v="2"/>
    <n v="0"/>
    <x v="0"/>
    <x v="2"/>
    <x v="6"/>
    <x v="0"/>
    <x v="34"/>
    <x v="1"/>
    <n v="5.3948013732221245E-3"/>
    <s v="f"/>
    <n v="1"/>
    <n v="1"/>
    <n v="0"/>
    <x v="0"/>
  </r>
  <r>
    <n v="390"/>
    <x v="389"/>
    <x v="10"/>
    <s v="Justice of the Peace Ward 4"/>
    <s v="Dan D. Atchison"/>
    <n v="2014"/>
    <s v="Vernon"/>
    <s v="REP"/>
    <n v="646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0"/>
    <x v="389"/>
    <x v="10"/>
    <s v="Justice of the Peace Ward 4"/>
    <s v="Sam &quot;Tommy&quot; Harrison"/>
    <n v="2014"/>
    <s v="Vernon"/>
    <s v="NOPTY"/>
    <n v="214"/>
    <n v="13"/>
    <n v="2"/>
    <n v="7"/>
    <n v="4"/>
    <n v="2"/>
    <n v="0"/>
    <x v="0"/>
    <x v="2"/>
    <x v="6"/>
    <x v="0"/>
    <x v="35"/>
    <x v="1"/>
    <n v="0.50232558139534889"/>
    <s v="m"/>
    <n v="0"/>
    <n v="2"/>
    <n v="0"/>
    <x v="1"/>
  </r>
  <r>
    <n v="391"/>
    <x v="390"/>
    <x v="10"/>
    <s v="Justice of the Peace Ward 4"/>
    <s v="Jerome &quot;Jimmy&quot; Fontana"/>
    <n v="2014"/>
    <s v="West Baton Rouge"/>
    <s v="DEM"/>
    <n v="302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1"/>
    <x v="390"/>
    <x v="10"/>
    <s v="Justice of the Peace Ward 4"/>
    <s v="Melvin John Lamotte, Jr."/>
    <n v="2014"/>
    <s v="West Baton Rouge"/>
    <s v="DEM"/>
    <n v="186"/>
    <n v="13"/>
    <n v="2"/>
    <n v="7"/>
    <n v="4"/>
    <n v="2"/>
    <n v="0"/>
    <x v="0"/>
    <x v="2"/>
    <x v="6"/>
    <x v="0"/>
    <x v="49"/>
    <x v="0"/>
    <n v="0.23770491803278687"/>
    <s v="m"/>
    <n v="0"/>
    <n v="2"/>
    <n v="0"/>
    <x v="1"/>
  </r>
  <r>
    <n v="392"/>
    <x v="391"/>
    <x v="10"/>
    <s v="Justice of the Peace Ward 5"/>
    <s v="&quot;Don&quot; Majure"/>
    <n v="2014"/>
    <s v="Caddo"/>
    <s v="REP"/>
    <n v="131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Jeff&quot; Roach"/>
    <n v="2014"/>
    <s v="Caddo"/>
    <s v="REP"/>
    <n v="2420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2"/>
    <x v="391"/>
    <x v="10"/>
    <s v="Justice of the Peace Ward 5"/>
    <s v="&quot;Ken&quot; Smith"/>
    <n v="2014"/>
    <s v="Caddo"/>
    <s v="NOPTY"/>
    <n v="3112"/>
    <n v="13"/>
    <n v="3"/>
    <n v="5"/>
    <n v="7"/>
    <n v="1"/>
    <n v="0"/>
    <x v="0"/>
    <x v="2"/>
    <x v="6"/>
    <x v="1"/>
    <x v="3"/>
    <x v="1"/>
    <n v="0.10114001753873136"/>
    <s v="m"/>
    <n v="0"/>
    <n v="3"/>
    <n v="0"/>
    <x v="1"/>
  </r>
  <r>
    <n v="393"/>
    <x v="392"/>
    <x v="10"/>
    <s v="Justice of the Peace Ward 5"/>
    <s v="&quot;Tim&quot; Trahan"/>
    <n v="2014"/>
    <s v="Cameron"/>
    <s v="REP"/>
    <n v="109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3"/>
    <x v="392"/>
    <x v="10"/>
    <s v="Justice of the Peace Ward 5"/>
    <s v="Heath Jinks"/>
    <n v="2014"/>
    <s v="Cameron"/>
    <s v="REP"/>
    <n v="48"/>
    <n v="13"/>
    <n v="2"/>
    <n v="5"/>
    <n v="7"/>
    <n v="1"/>
    <n v="0"/>
    <x v="0"/>
    <x v="2"/>
    <x v="6"/>
    <x v="0"/>
    <x v="69"/>
    <x v="0"/>
    <n v="0.38853503184713373"/>
    <s v="m"/>
    <n v="0"/>
    <n v="2"/>
    <n v="0"/>
    <x v="1"/>
  </r>
  <r>
    <n v="394"/>
    <x v="393"/>
    <x v="10"/>
    <s v="Justice of the Peace Ward 5"/>
    <s v="&quot;Jim&quot; Bruce"/>
    <n v="2014"/>
    <s v="Richland"/>
    <s v="DEM"/>
    <n v="282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4"/>
    <x v="393"/>
    <x v="10"/>
    <s v="Justice of the Peace Ward 5"/>
    <s v="&quot;Jimmy&quot; Pickering"/>
    <n v="2014"/>
    <s v="Richland"/>
    <s v="REP"/>
    <n v="58"/>
    <n v="13"/>
    <n v="2"/>
    <n v="5"/>
    <n v="7"/>
    <n v="1"/>
    <n v="0"/>
    <x v="0"/>
    <x v="2"/>
    <x v="6"/>
    <x v="0"/>
    <x v="14"/>
    <x v="0"/>
    <n v="0.65882352941176481"/>
    <s v="m"/>
    <n v="0"/>
    <n v="2"/>
    <n v="0"/>
    <x v="1"/>
  </r>
  <r>
    <n v="395"/>
    <x v="394"/>
    <x v="10"/>
    <s v="Justice of the Peace Ward 5"/>
    <s v="Andrew Currier"/>
    <n v="2014"/>
    <s v="Tangipahoa"/>
    <s v="REP"/>
    <n v="1346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5"/>
    <x v="394"/>
    <x v="10"/>
    <s v="Justice of the Peace Ward 5"/>
    <s v="Louis &quot;Buddy&quot; Easley"/>
    <n v="2014"/>
    <s v="Tangipahoa"/>
    <s v="DEM"/>
    <n v="1582"/>
    <n v="13"/>
    <n v="2"/>
    <n v="5"/>
    <n v="7"/>
    <n v="1"/>
    <n v="0"/>
    <x v="0"/>
    <x v="2"/>
    <x v="6"/>
    <x v="0"/>
    <x v="34"/>
    <x v="1"/>
    <n v="8.0601092896174897E-2"/>
    <s v="m"/>
    <n v="0"/>
    <n v="2"/>
    <n v="0"/>
    <x v="1"/>
  </r>
  <r>
    <n v="396"/>
    <x v="395"/>
    <x v="10"/>
    <s v="Justice of the Peace Ward 5"/>
    <s v="&quot;Bo&quot; Pierce"/>
    <n v="2014"/>
    <s v="Washington"/>
    <s v="DEM"/>
    <n v="353"/>
    <n v="13"/>
    <n v="2"/>
    <n v="5"/>
    <n v="7"/>
    <n v="1"/>
    <n v="0"/>
    <x v="0"/>
    <x v="2"/>
    <x v="6"/>
    <x v="0"/>
    <x v="32"/>
    <x v="0"/>
    <n v="0.37188612099644125"/>
    <s v="m"/>
    <n v="1"/>
    <n v="1"/>
    <n v="0"/>
    <x v="0"/>
  </r>
  <r>
    <n v="396"/>
    <x v="395"/>
    <x v="10"/>
    <s v="Justice of the Peace Ward 5"/>
    <s v="Lavon D. Seals"/>
    <n v="2014"/>
    <s v="Washington"/>
    <s v="DEM"/>
    <n v="771"/>
    <n v="13"/>
    <n v="2"/>
    <n v="5"/>
    <n v="7"/>
    <n v="1"/>
    <n v="0"/>
    <x v="0"/>
    <x v="2"/>
    <x v="6"/>
    <x v="0"/>
    <x v="32"/>
    <x v="0"/>
    <n v="0.37188612099644125"/>
    <s v="f"/>
    <n v="1"/>
    <n v="1"/>
    <n v="0"/>
    <x v="0"/>
  </r>
  <r>
    <n v="397"/>
    <x v="396"/>
    <x v="10"/>
    <s v="Justice of the Peace Ward 5"/>
    <s v="Chad M. Davis"/>
    <n v="2014"/>
    <s v="West Baton Rouge"/>
    <s v="REP"/>
    <n v="137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7"/>
    <x v="396"/>
    <x v="10"/>
    <s v="Justice of the Peace Ward 5"/>
    <s v="Michael &quot;Mike&quot; David"/>
    <n v="2014"/>
    <s v="West Baton Rouge"/>
    <s v="DEM"/>
    <n v="235"/>
    <n v="13"/>
    <n v="2"/>
    <n v="5"/>
    <n v="7"/>
    <n v="1"/>
    <n v="0"/>
    <x v="0"/>
    <x v="2"/>
    <x v="6"/>
    <x v="0"/>
    <x v="49"/>
    <x v="0"/>
    <n v="0.26344086021505375"/>
    <s v="m"/>
    <n v="0"/>
    <n v="2"/>
    <n v="0"/>
    <x v="1"/>
  </r>
  <r>
    <n v="398"/>
    <x v="397"/>
    <x v="10"/>
    <s v="Justice of the Peace Ward 5, 1st Just. Court"/>
    <s v="Charles Nash"/>
    <n v="2014"/>
    <s v="Rapides"/>
    <s v="DEM"/>
    <n v="613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harlie Calcote"/>
    <n v="2014"/>
    <s v="Rapides"/>
    <s v="DEM"/>
    <n v="357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8"/>
    <x v="397"/>
    <x v="10"/>
    <s v="Justice of the Peace Ward 5, 1st Just. Court"/>
    <s v="Clyde W. George"/>
    <n v="2014"/>
    <s v="Rapides"/>
    <s v="OTHER"/>
    <n v="846"/>
    <n v="3"/>
    <n v="3"/>
    <n v="2"/>
    <n v="0"/>
    <n v="0"/>
    <n v="1"/>
    <x v="0"/>
    <x v="2"/>
    <x v="6"/>
    <x v="1"/>
    <x v="18"/>
    <x v="1"/>
    <n v="0.12830396475770928"/>
    <s v="m"/>
    <n v="0"/>
    <n v="3"/>
    <n v="0"/>
    <x v="1"/>
  </r>
  <r>
    <n v="399"/>
    <x v="398"/>
    <x v="10"/>
    <s v="Justice of the Peace Ward 5, 2nd Just. Court"/>
    <s v="James &quot;Tony&quot; Bettevy"/>
    <n v="2014"/>
    <s v="Rapides"/>
    <s v="NOPTY"/>
    <n v="668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399"/>
    <x v="398"/>
    <x v="10"/>
    <s v="Justice of the Peace Ward 5, 2nd Just. Court"/>
    <s v="Russell Miller"/>
    <n v="2014"/>
    <s v="Rapides"/>
    <s v="DEM"/>
    <n v="1091"/>
    <n v="2"/>
    <n v="2"/>
    <n v="1"/>
    <n v="0"/>
    <n v="1"/>
    <n v="0"/>
    <x v="0"/>
    <x v="2"/>
    <x v="6"/>
    <x v="0"/>
    <x v="18"/>
    <x v="1"/>
    <n v="0.24047754405912447"/>
    <s v="m"/>
    <n v="0"/>
    <n v="2"/>
    <n v="0"/>
    <x v="1"/>
  </r>
  <r>
    <n v="400"/>
    <x v="399"/>
    <x v="10"/>
    <s v="Justice of the Peace Ward 6"/>
    <s v="Kevin W. McClure"/>
    <n v="2014"/>
    <s v="Caddo"/>
    <s v="REP"/>
    <n v="1855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0"/>
    <x v="399"/>
    <x v="10"/>
    <s v="Justice of the Peace Ward 6"/>
    <s v="Ryan Paulk"/>
    <n v="2014"/>
    <s v="Caddo"/>
    <s v="NOPTY"/>
    <n v="634"/>
    <n v="6"/>
    <n v="2"/>
    <n v="2"/>
    <n v="2"/>
    <n v="2"/>
    <n v="0"/>
    <x v="0"/>
    <x v="2"/>
    <x v="6"/>
    <x v="0"/>
    <x v="3"/>
    <x v="1"/>
    <n v="0.49055845721173164"/>
    <s v="m"/>
    <n v="0"/>
    <n v="2"/>
    <n v="0"/>
    <x v="1"/>
  </r>
  <r>
    <n v="401"/>
    <x v="400"/>
    <x v="10"/>
    <s v="Justice of the Peace Ward 6"/>
    <s v="Larry Johnson"/>
    <n v="2014"/>
    <s v="Iberville"/>
    <s v="DEM"/>
    <n v="1290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1"/>
    <x v="400"/>
    <x v="10"/>
    <s v="Justice of the Peace Ward 6"/>
    <s v="Thomas Jones"/>
    <n v="2014"/>
    <s v="Iberville"/>
    <s v="NOPTY"/>
    <n v="996"/>
    <n v="6"/>
    <n v="2"/>
    <n v="2"/>
    <n v="2"/>
    <n v="2"/>
    <n v="0"/>
    <x v="0"/>
    <x v="2"/>
    <x v="6"/>
    <x v="0"/>
    <x v="17"/>
    <x v="0"/>
    <n v="0.12860892388451445"/>
    <s v="m"/>
    <n v="0"/>
    <n v="2"/>
    <n v="0"/>
    <x v="1"/>
  </r>
  <r>
    <n v="402"/>
    <x v="401"/>
    <x v="10"/>
    <s v="Justice of the Peace Ward 6"/>
    <s v="&quot;Jason&quot; Hillman"/>
    <n v="2014"/>
    <s v="Vernon"/>
    <s v="DEM"/>
    <n v="212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2"/>
    <x v="401"/>
    <x v="10"/>
    <s v="Justice of the Peace Ward 6"/>
    <s v="&quot;Tom&quot; Jackson"/>
    <n v="2014"/>
    <s v="Vernon"/>
    <s v="REP"/>
    <n v="351"/>
    <n v="6"/>
    <n v="2"/>
    <n v="2"/>
    <n v="2"/>
    <n v="2"/>
    <n v="0"/>
    <x v="0"/>
    <x v="2"/>
    <x v="6"/>
    <x v="0"/>
    <x v="35"/>
    <x v="1"/>
    <n v="0.24689165186500883"/>
    <s v="m"/>
    <n v="0"/>
    <n v="2"/>
    <n v="0"/>
    <x v="1"/>
  </r>
  <r>
    <n v="403"/>
    <x v="402"/>
    <x v="10"/>
    <s v="Justice of the Peace Ward 8"/>
    <s v="Mark Owens"/>
    <n v="2014"/>
    <s v="Ouachita"/>
    <s v="REP"/>
    <n v="978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de Weems"/>
    <n v="2014"/>
    <s v="Ouachita"/>
    <s v="REP"/>
    <n v="441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3"/>
    <x v="402"/>
    <x v="10"/>
    <s v="Justice of the Peace Ward 8"/>
    <s v="Waylon McCormick"/>
    <n v="2014"/>
    <s v="Ouachita"/>
    <s v="REP"/>
    <n v="463"/>
    <n v="5"/>
    <n v="3"/>
    <n v="1"/>
    <n v="4"/>
    <n v="0"/>
    <n v="0"/>
    <x v="0"/>
    <x v="2"/>
    <x v="6"/>
    <x v="1"/>
    <x v="36"/>
    <x v="1"/>
    <n v="0.2736450584484591"/>
    <s v="m"/>
    <n v="0"/>
    <n v="3"/>
    <n v="0"/>
    <x v="1"/>
  </r>
  <r>
    <n v="404"/>
    <x v="403"/>
    <x v="10"/>
    <s v="Justice of the Peace Ward 8"/>
    <s v="&quot;Don&quot; Marshall"/>
    <n v="2014"/>
    <s v="Tangipahoa"/>
    <s v="REP"/>
    <n v="1267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4"/>
    <x v="403"/>
    <x v="10"/>
    <s v="Justice of the Peace Ward 8"/>
    <s v="Richard Z. Morse"/>
    <n v="2014"/>
    <s v="Tangipahoa"/>
    <s v="DEM"/>
    <n v="550"/>
    <n v="5"/>
    <n v="2"/>
    <n v="1"/>
    <n v="4"/>
    <n v="0"/>
    <n v="0"/>
    <x v="0"/>
    <x v="2"/>
    <x v="6"/>
    <x v="0"/>
    <x v="34"/>
    <x v="1"/>
    <n v="0.39460649422124378"/>
    <s v="m"/>
    <n v="0"/>
    <n v="2"/>
    <n v="0"/>
    <x v="1"/>
  </r>
  <r>
    <n v="405"/>
    <x v="404"/>
    <x v="10"/>
    <s v="Justice of the Peace Ward A"/>
    <s v="Jesse Heintz"/>
    <n v="2014"/>
    <s v="St. Bernard"/>
    <s v="NOPTY"/>
    <n v="348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5"/>
    <x v="404"/>
    <x v="10"/>
    <s v="Justice of the Peace Ward A"/>
    <s v="Mitchell Perkins"/>
    <n v="2014"/>
    <s v="St. Bernard"/>
    <s v="DEM"/>
    <n v="477"/>
    <n v="2"/>
    <n v="2"/>
    <n v="1"/>
    <n v="0"/>
    <n v="1"/>
    <n v="0"/>
    <x v="0"/>
    <x v="2"/>
    <x v="6"/>
    <x v="0"/>
    <x v="70"/>
    <x v="0"/>
    <n v="0.15636363636363632"/>
    <s v="m"/>
    <n v="0"/>
    <n v="2"/>
    <n v="0"/>
    <x v="1"/>
  </r>
  <r>
    <n v="406"/>
    <x v="405"/>
    <x v="10"/>
    <s v="Justice of the Peace Ward B"/>
    <s v="Anthony &quot;Tony&quot; LaNasa III"/>
    <n v="2014"/>
    <s v="St. Bernard"/>
    <s v="REP"/>
    <n v="289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ason R. Danna"/>
    <n v="2014"/>
    <s v="St. Bernard"/>
    <s v="OTHER"/>
    <n v="133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Justin L. Licciardi"/>
    <n v="2014"/>
    <s v="St. Bernard"/>
    <s v="OTHER"/>
    <n v="110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6"/>
    <x v="405"/>
    <x v="10"/>
    <s v="Justice of the Peace Ward B"/>
    <s v="Louis Luna, Jr."/>
    <n v="2014"/>
    <s v="St. Bernard"/>
    <s v="REP"/>
    <n v="62"/>
    <n v="4"/>
    <n v="4"/>
    <n v="0"/>
    <n v="2"/>
    <n v="0"/>
    <n v="2"/>
    <x v="0"/>
    <x v="2"/>
    <x v="6"/>
    <x v="2"/>
    <x v="70"/>
    <x v="0"/>
    <n v="0.26262626262626265"/>
    <s v="m"/>
    <n v="0"/>
    <n v="4"/>
    <n v="0"/>
    <x v="1"/>
  </r>
  <r>
    <n v="407"/>
    <x v="406"/>
    <x v="10"/>
    <s v="Justice of the Peace Ward C"/>
    <s v="&quot;Beau&quot; Bowman"/>
    <n v="2014"/>
    <s v="St. Bernard"/>
    <s v="REP"/>
    <n v="168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&quot;Chuck&quot; Little"/>
    <n v="2014"/>
    <s v="St. Bernard"/>
    <s v="REP"/>
    <n v="167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Chris Palazzalo"/>
    <n v="2014"/>
    <s v="St. Bernard"/>
    <s v="OTHER"/>
    <n v="60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Henry Vandenborre"/>
    <n v="2014"/>
    <s v="St. Bernard"/>
    <s v="DEM"/>
    <n v="139"/>
    <n v="5"/>
    <n v="5"/>
    <n v="2"/>
    <n v="2"/>
    <n v="0"/>
    <n v="1"/>
    <x v="0"/>
    <x v="2"/>
    <x v="6"/>
    <x v="3"/>
    <x v="70"/>
    <x v="0"/>
    <n v="1.7271157167529916E-3"/>
    <s v="m"/>
    <n v="1"/>
    <n v="4"/>
    <n v="0"/>
    <x v="0"/>
  </r>
  <r>
    <n v="407"/>
    <x v="406"/>
    <x v="10"/>
    <s v="Justice of the Peace Ward C"/>
    <s v="Julia Dardar"/>
    <n v="2014"/>
    <s v="St. Bernard"/>
    <s v="DEM"/>
    <n v="45"/>
    <n v="5"/>
    <n v="5"/>
    <n v="2"/>
    <n v="2"/>
    <n v="0"/>
    <n v="1"/>
    <x v="0"/>
    <x v="2"/>
    <x v="6"/>
    <x v="3"/>
    <x v="70"/>
    <x v="0"/>
    <n v="1.7271157167529916E-3"/>
    <s v="f"/>
    <n v="1"/>
    <n v="4"/>
    <n v="0"/>
    <x v="0"/>
  </r>
  <r>
    <n v="408"/>
    <x v="407"/>
    <x v="10"/>
    <s v="Justice of the Peace Ward D"/>
    <s v="Calixtro Michael Balbon"/>
    <n v="2014"/>
    <s v="St. Bernard"/>
    <s v="NOPTY"/>
    <n v="154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8"/>
    <x v="407"/>
    <x v="10"/>
    <s v="Justice of the Peace Ward D"/>
    <s v="William F. &quot;Billy&quot; Cure"/>
    <n v="2014"/>
    <s v="St. Bernard"/>
    <s v="DEM"/>
    <n v="421"/>
    <n v="2"/>
    <n v="2"/>
    <n v="1"/>
    <n v="0"/>
    <n v="1"/>
    <n v="0"/>
    <x v="0"/>
    <x v="2"/>
    <x v="6"/>
    <x v="0"/>
    <x v="70"/>
    <x v="0"/>
    <n v="0.46434782608695652"/>
    <s v="m"/>
    <n v="0"/>
    <n v="2"/>
    <n v="0"/>
    <x v="1"/>
  </r>
  <r>
    <n v="409"/>
    <x v="408"/>
    <x v="10"/>
    <s v="Justice of the Peace Ward J"/>
    <s v="Benjamin P. &quot;Benny&quot; Ruiz"/>
    <n v="2014"/>
    <s v="St. Bernard"/>
    <s v="DEM"/>
    <n v="913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09"/>
    <x v="408"/>
    <x v="10"/>
    <s v="Justice of the Peace Ward J"/>
    <s v="Tamara L. Jones"/>
    <n v="2014"/>
    <s v="St. Bernard"/>
    <s v="DEM"/>
    <n v="785"/>
    <n v="3"/>
    <n v="3"/>
    <n v="3"/>
    <n v="0"/>
    <n v="0"/>
    <n v="0"/>
    <x v="0"/>
    <x v="2"/>
    <x v="6"/>
    <x v="1"/>
    <x v="70"/>
    <x v="0"/>
    <n v="6.133205558217536E-2"/>
    <s v="f"/>
    <n v="1"/>
    <n v="2"/>
    <n v="0"/>
    <x v="0"/>
  </r>
  <r>
    <n v="409"/>
    <x v="408"/>
    <x v="10"/>
    <s v="Justice of the Peace Ward J"/>
    <s v="Tony &quot;Te-Ton&quot; Jeansonne"/>
    <n v="2014"/>
    <s v="St. Bernard"/>
    <s v="DEM"/>
    <n v="389"/>
    <n v="3"/>
    <n v="3"/>
    <n v="3"/>
    <n v="0"/>
    <n v="0"/>
    <n v="0"/>
    <x v="0"/>
    <x v="2"/>
    <x v="6"/>
    <x v="1"/>
    <x v="70"/>
    <x v="0"/>
    <n v="6.133205558217536E-2"/>
    <s v="m"/>
    <n v="1"/>
    <n v="2"/>
    <n v="0"/>
    <x v="0"/>
  </r>
  <r>
    <n v="410"/>
    <x v="409"/>
    <x v="10"/>
    <s v="Justice of the Peace Wards 6 &amp; 7"/>
    <s v="David Daniels"/>
    <n v="2014"/>
    <s v="Richland"/>
    <s v="OTHER"/>
    <n v="115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0"/>
    <x v="409"/>
    <x v="10"/>
    <s v="Justice of the Peace Wards 6 &amp; 7"/>
    <s v="Dustin Lane Trichell"/>
    <n v="2014"/>
    <s v="Richland"/>
    <s v="NOPTY"/>
    <n v="170"/>
    <n v="2"/>
    <n v="2"/>
    <n v="0"/>
    <n v="0"/>
    <n v="1"/>
    <n v="1"/>
    <x v="0"/>
    <x v="2"/>
    <x v="6"/>
    <x v="0"/>
    <x v="14"/>
    <x v="0"/>
    <n v="0.19298245614035087"/>
    <s v="m"/>
    <n v="0"/>
    <n v="2"/>
    <n v="0"/>
    <x v="1"/>
  </r>
  <r>
    <n v="411"/>
    <x v="410"/>
    <x v="11"/>
    <s v="Justice of the Peace District  1"/>
    <s v="Brandon Oswalt"/>
    <n v="2014"/>
    <s v="Bossier"/>
    <s v="REP"/>
    <n v="3315"/>
    <n v="2"/>
    <n v="2"/>
    <n v="0"/>
    <n v="2"/>
    <n v="0"/>
    <n v="0"/>
    <x v="0"/>
    <x v="2"/>
    <x v="6"/>
    <x v="0"/>
    <x v="1"/>
    <x v="1"/>
    <n v="0.13410879233664041"/>
    <s v="m"/>
    <n v="0"/>
    <n v="1"/>
    <n v="1"/>
    <x v="0"/>
  </r>
  <r>
    <n v="411"/>
    <x v="410"/>
    <x v="11"/>
    <s v="Justice of the Peace District  1"/>
    <s v="E. T. &quot;Scooter&quot; Rushing"/>
    <n v="2014"/>
    <s v="Bossier"/>
    <s v="REP"/>
    <n v="2531"/>
    <n v="2"/>
    <n v="2"/>
    <n v="0"/>
    <n v="2"/>
    <n v="0"/>
    <n v="0"/>
    <x v="0"/>
    <x v="2"/>
    <x v="6"/>
    <x v="0"/>
    <x v="1"/>
    <x v="1"/>
    <n v="0.13410879233664041"/>
    <s v="?"/>
    <n v="0"/>
    <n v="1"/>
    <n v="1"/>
    <x v="0"/>
  </r>
  <r>
    <n v="412"/>
    <x v="411"/>
    <x v="11"/>
    <s v="Justice of the Peace District  3 (2 to be elected)"/>
    <s v="&quot;Ricky&quot; Blalock"/>
    <n v="2014"/>
    <s v="Bossier"/>
    <s v="REP"/>
    <n v="69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Eddie Chandler"/>
    <n v="2014"/>
    <s v="Bossier"/>
    <s v="DEM"/>
    <n v="367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erry Jenkins"/>
    <n v="2014"/>
    <s v="Bossier"/>
    <s v="DEM"/>
    <n v="521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John Craft"/>
    <n v="2014"/>
    <s v="Bossier"/>
    <s v="NOPTY"/>
    <n v="289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2"/>
    <x v="411"/>
    <x v="11"/>
    <s v="Justice of the Peace District  3 (2 to be elected)"/>
    <s v="Stephen &quot;Steve&quot; Smith"/>
    <n v="2014"/>
    <s v="Bossier"/>
    <s v="DEM"/>
    <n v="352"/>
    <n v="5"/>
    <n v="5"/>
    <n v="3"/>
    <n v="1"/>
    <n v="1"/>
    <n v="0"/>
    <x v="0"/>
    <x v="2"/>
    <x v="6"/>
    <x v="18"/>
    <x v="1"/>
    <x v="1"/>
    <n v="7.9065588499550782E-2"/>
    <s v="m"/>
    <n v="0"/>
    <n v="5"/>
    <n v="0"/>
    <x v="1"/>
  </r>
  <r>
    <n v="413"/>
    <x v="412"/>
    <x v="11"/>
    <s v="Justice of the Peace District  6 (2 to be elected)"/>
    <s v="Jeffery Weems"/>
    <n v="2014"/>
    <s v="Bossier"/>
    <s v="REP"/>
    <n v="3592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Kenneth Stephens"/>
    <n v="2014"/>
    <s v="Bossier"/>
    <s v="REP"/>
    <n v="5046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3"/>
    <x v="412"/>
    <x v="11"/>
    <s v="Justice of the Peace District  6 (2 to be elected)"/>
    <s v="Wayne Berry"/>
    <n v="2014"/>
    <s v="Bossier"/>
    <s v="REP"/>
    <n v="5705"/>
    <n v="3"/>
    <n v="3"/>
    <n v="0"/>
    <n v="3"/>
    <n v="0"/>
    <n v="0"/>
    <x v="0"/>
    <x v="2"/>
    <x v="6"/>
    <x v="15"/>
    <x v="1"/>
    <x v="1"/>
    <n v="4.594575751237534E-2"/>
    <s v="m"/>
    <n v="0"/>
    <n v="3"/>
    <n v="0"/>
    <x v="1"/>
  </r>
  <r>
    <n v="414"/>
    <x v="413"/>
    <x v="11"/>
    <s v="Justice of the Peace Ward  5"/>
    <s v="&quot;Woody&quot; Crawford"/>
    <n v="2014"/>
    <s v="St. Tammany"/>
    <s v="NOPTY"/>
    <n v="615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4"/>
    <x v="413"/>
    <x v="11"/>
    <s v="Justice of the Peace Ward  5"/>
    <s v="Todd Kraft"/>
    <n v="2014"/>
    <s v="St. Tammany"/>
    <s v="REP"/>
    <n v="1239"/>
    <n v="2"/>
    <n v="2"/>
    <n v="0"/>
    <n v="1"/>
    <n v="1"/>
    <n v="0"/>
    <x v="0"/>
    <x v="2"/>
    <x v="6"/>
    <x v="0"/>
    <x v="26"/>
    <x v="1"/>
    <n v="0.33656957928802589"/>
    <s v="m"/>
    <n v="0"/>
    <n v="2"/>
    <n v="0"/>
    <x v="1"/>
  </r>
  <r>
    <n v="415"/>
    <x v="414"/>
    <x v="11"/>
    <s v="Justice of the Peace Ward  6"/>
    <s v="James &quot;Jimmy&quot; Howell"/>
    <n v="2014"/>
    <s v="St. Tammany"/>
    <s v="REP"/>
    <n v="1671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5"/>
    <x v="414"/>
    <x v="11"/>
    <s v="Justice of the Peace Ward  6"/>
    <s v="Nathan A. Jordan"/>
    <n v="2014"/>
    <s v="St. Tammany"/>
    <s v="NOPTY"/>
    <n v="522"/>
    <n v="2"/>
    <n v="2"/>
    <n v="0"/>
    <n v="1"/>
    <n v="1"/>
    <n v="0"/>
    <x v="0"/>
    <x v="2"/>
    <x v="6"/>
    <x v="0"/>
    <x v="26"/>
    <x v="1"/>
    <n v="0.5239398084815321"/>
    <s v="m"/>
    <n v="0"/>
    <n v="2"/>
    <n v="0"/>
    <x v="1"/>
  </r>
  <r>
    <n v="416"/>
    <x v="415"/>
    <x v="11"/>
    <s v="Justice of the Peace Ward  7"/>
    <s v="Gregory Chabreck"/>
    <n v="2014"/>
    <s v="St. Tammany"/>
    <s v="REP"/>
    <n v="1386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6"/>
    <x v="415"/>
    <x v="11"/>
    <s v="Justice of the Peace Ward  7"/>
    <s v="Marcus Carlucci, Sr."/>
    <n v="2014"/>
    <s v="St. Tammany"/>
    <s v="REP"/>
    <n v="1058"/>
    <n v="2"/>
    <n v="2"/>
    <n v="0"/>
    <n v="2"/>
    <n v="0"/>
    <n v="0"/>
    <x v="0"/>
    <x v="2"/>
    <x v="6"/>
    <x v="0"/>
    <x v="26"/>
    <x v="1"/>
    <n v="0.13420621931260229"/>
    <s v="m"/>
    <n v="0"/>
    <n v="2"/>
    <n v="0"/>
    <x v="1"/>
  </r>
  <r>
    <n v="417"/>
    <x v="416"/>
    <x v="11"/>
    <s v="Justice of the Peace Ward  8"/>
    <s v="Floyd Trascher"/>
    <n v="2014"/>
    <s v="St. Tammany"/>
    <s v="REP"/>
    <n v="7459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7"/>
    <x v="416"/>
    <x v="11"/>
    <s v="Justice of the Peace Ward  8"/>
    <s v="Montgomery Hoover"/>
    <n v="2014"/>
    <s v="St. Tammany"/>
    <s v="NOPTY"/>
    <n v="3141"/>
    <n v="2"/>
    <n v="2"/>
    <n v="0"/>
    <n v="1"/>
    <n v="1"/>
    <n v="0"/>
    <x v="0"/>
    <x v="2"/>
    <x v="6"/>
    <x v="0"/>
    <x v="26"/>
    <x v="1"/>
    <n v="0.40735849056603773"/>
    <s v="m"/>
    <n v="0"/>
    <n v="2"/>
    <n v="0"/>
    <x v="1"/>
  </r>
  <r>
    <n v="418"/>
    <x v="417"/>
    <x v="11"/>
    <s v="Justice of the Peace Ward 1 (2 to be elected)"/>
    <s v="Cory Benoit"/>
    <n v="2014"/>
    <s v="Vermilion"/>
    <s v="NOPTY"/>
    <n v="877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Paul Poche'"/>
    <n v="2014"/>
    <s v="Vermilion"/>
    <s v="NOPTY"/>
    <n v="2314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8"/>
    <x v="417"/>
    <x v="11"/>
    <s v="Justice of the Peace Ward 1 (2 to be elected)"/>
    <s v="Randy Granger"/>
    <n v="2014"/>
    <s v="Vermilion"/>
    <s v="DEM"/>
    <n v="1730"/>
    <n v="3"/>
    <n v="3"/>
    <n v="1"/>
    <n v="0"/>
    <n v="2"/>
    <n v="0"/>
    <x v="0"/>
    <x v="2"/>
    <x v="6"/>
    <x v="15"/>
    <x v="9"/>
    <x v="1"/>
    <n v="0.1186750660434871"/>
    <s v="m"/>
    <n v="0"/>
    <n v="3"/>
    <n v="0"/>
    <x v="1"/>
  </r>
  <r>
    <n v="419"/>
    <x v="418"/>
    <x v="11"/>
    <s v="Justice of the Peace Ward 10 (2 to be elected)"/>
    <s v="Julie Lien"/>
    <n v="2014"/>
    <s v="St. Tammany"/>
    <s v="NOPTY"/>
    <n v="794"/>
    <n v="3"/>
    <n v="3"/>
    <n v="0"/>
    <n v="1"/>
    <n v="1"/>
    <n v="1"/>
    <x v="0"/>
    <x v="2"/>
    <x v="6"/>
    <x v="15"/>
    <x v="26"/>
    <x v="1"/>
    <n v="0.23099510603588908"/>
    <s v="f"/>
    <n v="1"/>
    <n v="2"/>
    <n v="0"/>
    <x v="0"/>
  </r>
  <r>
    <n v="419"/>
    <x v="418"/>
    <x v="11"/>
    <s v="Justice of the Peace Ward 10 (2 to be elected)"/>
    <s v="Leonard Lenel"/>
    <n v="2014"/>
    <s v="St. Tammany"/>
    <s v="OTHER"/>
    <n v="769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19"/>
    <x v="418"/>
    <x v="11"/>
    <s v="Justice of the Peace Ward 10 (2 to be elected)"/>
    <s v="Matthew J. King"/>
    <n v="2014"/>
    <s v="St. Tammany"/>
    <s v="REP"/>
    <n v="1502"/>
    <n v="3"/>
    <n v="3"/>
    <n v="0"/>
    <n v="1"/>
    <n v="1"/>
    <n v="1"/>
    <x v="0"/>
    <x v="2"/>
    <x v="6"/>
    <x v="15"/>
    <x v="26"/>
    <x v="1"/>
    <n v="0.23099510603588908"/>
    <s v="m"/>
    <n v="1"/>
    <n v="2"/>
    <n v="0"/>
    <x v="0"/>
  </r>
  <r>
    <n v="420"/>
    <x v="419"/>
    <x v="11"/>
    <s v="Justice of the Peace Ward 2"/>
    <s v="Bryan Guidry"/>
    <n v="2014"/>
    <s v="Lafayette"/>
    <s v="DEM"/>
    <n v="2283"/>
    <n v="2"/>
    <n v="2"/>
    <n v="2"/>
    <n v="0"/>
    <n v="0"/>
    <n v="0"/>
    <x v="0"/>
    <x v="2"/>
    <x v="6"/>
    <x v="0"/>
    <x v="52"/>
    <x v="1"/>
    <n v="0.33003204194582003"/>
    <s v="m"/>
    <n v="1"/>
    <n v="1"/>
    <n v="0"/>
    <x v="0"/>
  </r>
  <r>
    <n v="420"/>
    <x v="419"/>
    <x v="11"/>
    <s v="Justice of the Peace Ward 2"/>
    <s v="Velma Duhon"/>
    <n v="2014"/>
    <s v="Lafayette"/>
    <s v="DEM"/>
    <n v="1150"/>
    <n v="2"/>
    <n v="2"/>
    <n v="2"/>
    <n v="0"/>
    <n v="0"/>
    <n v="0"/>
    <x v="0"/>
    <x v="2"/>
    <x v="6"/>
    <x v="0"/>
    <x v="52"/>
    <x v="1"/>
    <n v="0.33003204194582003"/>
    <s v="f"/>
    <n v="1"/>
    <n v="1"/>
    <n v="0"/>
    <x v="0"/>
  </r>
  <r>
    <n v="421"/>
    <x v="420"/>
    <x v="11"/>
    <s v="Justice of the Peace Ward 3"/>
    <s v="Brent Zackery"/>
    <n v="2014"/>
    <s v="Evangeline"/>
    <s v="NOPTY"/>
    <n v="118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1"/>
    <x v="420"/>
    <x v="11"/>
    <s v="Justice of the Peace Ward 3"/>
    <s v="Wesley Childress"/>
    <n v="2014"/>
    <s v="Evangeline"/>
    <s v="DEM"/>
    <n v="1077"/>
    <n v="2"/>
    <n v="2"/>
    <n v="1"/>
    <n v="0"/>
    <n v="1"/>
    <n v="0"/>
    <x v="0"/>
    <x v="2"/>
    <x v="6"/>
    <x v="0"/>
    <x v="11"/>
    <x v="0"/>
    <n v="4.8586572438162501E-2"/>
    <s v="m"/>
    <n v="0"/>
    <n v="2"/>
    <n v="0"/>
    <x v="1"/>
  </r>
  <r>
    <n v="422"/>
    <x v="421"/>
    <x v="11"/>
    <s v="Justice of the Peace Ward 3"/>
    <s v="Charles Perdices"/>
    <n v="2016"/>
    <s v="Evangeline"/>
    <s v="NOPTY"/>
    <n v="1300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2"/>
    <x v="421"/>
    <x v="11"/>
    <s v="Justice of the Peace Ward 3"/>
    <s v="Michael &quot;Gorilla&quot; Fruge"/>
    <n v="2016"/>
    <s v="Evangeline"/>
    <s v="DEM"/>
    <n v="1228"/>
    <n v="2"/>
    <n v="2"/>
    <n v="1"/>
    <n v="0"/>
    <n v="1"/>
    <n v="0"/>
    <x v="0"/>
    <x v="2"/>
    <x v="6"/>
    <x v="0"/>
    <x v="11"/>
    <x v="0"/>
    <n v="2.8481012658227833E-2"/>
    <s v="m"/>
    <n v="0"/>
    <n v="2"/>
    <n v="0"/>
    <x v="1"/>
  </r>
  <r>
    <n v="423"/>
    <x v="422"/>
    <x v="11"/>
    <s v="Justice of the Peace Ward 4"/>
    <s v="&quot;Tim&quot; Causey"/>
    <n v="2014"/>
    <s v="Evangeline"/>
    <s v="DEM"/>
    <n v="675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3"/>
    <x v="422"/>
    <x v="11"/>
    <s v="Justice of the Peace Ward 4"/>
    <s v="Durwin Carter"/>
    <n v="2014"/>
    <s v="Evangeline"/>
    <s v="DEM"/>
    <n v="371"/>
    <n v="2"/>
    <n v="2"/>
    <n v="2"/>
    <n v="0"/>
    <n v="0"/>
    <n v="0"/>
    <x v="0"/>
    <x v="2"/>
    <x v="6"/>
    <x v="0"/>
    <x v="11"/>
    <x v="0"/>
    <n v="0.29063097514340347"/>
    <s v="m"/>
    <n v="0"/>
    <n v="2"/>
    <n v="0"/>
    <x v="1"/>
  </r>
  <r>
    <n v="424"/>
    <x v="423"/>
    <x v="11"/>
    <s v="Justice of the Peace Ward 5"/>
    <s v="Derrick Guillory"/>
    <n v="2014"/>
    <s v="Evangeline"/>
    <s v="REP"/>
    <n v="665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4"/>
    <x v="423"/>
    <x v="11"/>
    <s v="Justice of the Peace Ward 5"/>
    <s v="Jeremy Lane Causey"/>
    <n v="2014"/>
    <s v="Evangeline"/>
    <s v="DEM"/>
    <n v="656"/>
    <n v="2"/>
    <n v="2"/>
    <n v="1"/>
    <n v="1"/>
    <n v="0"/>
    <n v="0"/>
    <x v="0"/>
    <x v="2"/>
    <x v="6"/>
    <x v="0"/>
    <x v="11"/>
    <x v="0"/>
    <n v="6.8130204390612903E-3"/>
    <s v="m"/>
    <n v="0"/>
    <n v="2"/>
    <n v="0"/>
    <x v="1"/>
  </r>
  <r>
    <n v="425"/>
    <x v="424"/>
    <x v="11"/>
    <s v="Justice of the Peace Ward 6"/>
    <s v="Austin Romero"/>
    <n v="2014"/>
    <s v="Vermilion"/>
    <s v="NOPTY"/>
    <n v="24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B. J. &quot;Bub&quot; Lege"/>
    <n v="2014"/>
    <s v="Vermilion"/>
    <s v="DEM"/>
    <n v="437"/>
    <n v="4"/>
    <n v="4"/>
    <n v="3"/>
    <n v="0"/>
    <n v="1"/>
    <n v="0"/>
    <x v="0"/>
    <x v="2"/>
    <x v="6"/>
    <x v="2"/>
    <x v="9"/>
    <x v="1"/>
    <n v="0.20693391115926324"/>
    <s v="?"/>
    <n v="0"/>
    <n v="3"/>
    <n v="1"/>
    <x v="0"/>
  </r>
  <r>
    <n v="425"/>
    <x v="424"/>
    <x v="11"/>
    <s v="Justice of the Peace Ward 6"/>
    <s v="Jake Hebert"/>
    <n v="2014"/>
    <s v="Vermilion"/>
    <s v="DEM"/>
    <n v="196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5"/>
    <x v="424"/>
    <x v="11"/>
    <s v="Justice of the Peace Ward 6"/>
    <s v="James &quot;Jad&quot; Deshotels"/>
    <n v="2014"/>
    <s v="Vermilion"/>
    <s v="DEM"/>
    <n v="44"/>
    <n v="4"/>
    <n v="4"/>
    <n v="3"/>
    <n v="0"/>
    <n v="1"/>
    <n v="0"/>
    <x v="0"/>
    <x v="2"/>
    <x v="6"/>
    <x v="2"/>
    <x v="9"/>
    <x v="1"/>
    <n v="0.20693391115926324"/>
    <s v="m"/>
    <n v="0"/>
    <n v="3"/>
    <n v="1"/>
    <x v="0"/>
  </r>
  <r>
    <n v="426"/>
    <x v="425"/>
    <x v="11"/>
    <s v="Justice of the Peace Ward 6 (2 to be elected)"/>
    <s v="Chad Jones"/>
    <n v="2014"/>
    <s v="Lafayette"/>
    <s v="OTHER"/>
    <n v="927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Kirk Magnon"/>
    <n v="2014"/>
    <s v="Lafayette"/>
    <s v="DEM"/>
    <n v="1830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Patrick &quot;Bae Bae&quot; Dugas"/>
    <n v="2014"/>
    <s v="Lafayette"/>
    <s v="DEM"/>
    <n v="2951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6"/>
    <x v="425"/>
    <x v="11"/>
    <s v="Justice of the Peace Ward 6 (2 to be elected)"/>
    <s v="Russell J. Comeaux"/>
    <n v="2014"/>
    <s v="Lafayette"/>
    <s v="REP"/>
    <n v="3435"/>
    <n v="4"/>
    <n v="4"/>
    <n v="2"/>
    <n v="1"/>
    <n v="0"/>
    <n v="1"/>
    <x v="0"/>
    <x v="2"/>
    <x v="6"/>
    <x v="0"/>
    <x v="52"/>
    <x v="1"/>
    <n v="5.29366728644865E-2"/>
    <s v="m"/>
    <n v="0"/>
    <n v="4"/>
    <n v="0"/>
    <x v="1"/>
  </r>
  <r>
    <n v="427"/>
    <x v="426"/>
    <x v="11"/>
    <s v="Justice of the Peace Ward 7"/>
    <s v="&quot;Mike&quot; Brewer II"/>
    <n v="2014"/>
    <s v="Vermilion"/>
    <s v="DEM"/>
    <n v="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7"/>
    <x v="426"/>
    <x v="11"/>
    <s v="Justice of the Peace Ward 7"/>
    <s v="Antoine Barras, Jr."/>
    <n v="2014"/>
    <s v="Vermilion"/>
    <s v="DEM"/>
    <n v="697"/>
    <n v="2"/>
    <n v="2"/>
    <n v="2"/>
    <n v="0"/>
    <n v="0"/>
    <n v="0"/>
    <x v="0"/>
    <x v="2"/>
    <x v="6"/>
    <x v="0"/>
    <x v="9"/>
    <x v="1"/>
    <n v="0.75566750629722912"/>
    <s v="m"/>
    <n v="0"/>
    <n v="2"/>
    <n v="0"/>
    <x v="1"/>
  </r>
  <r>
    <n v="428"/>
    <x v="427"/>
    <x v="12"/>
    <s v="NA"/>
    <s v="Joe Howell"/>
    <n v="2014"/>
    <s v="East Feliciana"/>
    <s v="DEM"/>
    <n v="2350"/>
    <n v="2"/>
    <n v="2"/>
    <n v="1"/>
    <n v="1"/>
    <n v="0"/>
    <n v="0"/>
    <x v="0"/>
    <x v="2"/>
    <x v="7"/>
    <x v="0"/>
    <x v="30"/>
    <x v="0"/>
    <n v="0.38968965069471495"/>
    <s v="m"/>
    <n v="1"/>
    <n v="1"/>
    <n v="0"/>
    <x v="0"/>
  </r>
  <r>
    <n v="428"/>
    <x v="427"/>
    <x v="12"/>
    <s v="NA"/>
    <s v="Laura DeJohn"/>
    <n v="2014"/>
    <s v="East Feliciana"/>
    <s v="REP"/>
    <n v="5351"/>
    <n v="2"/>
    <n v="2"/>
    <n v="1"/>
    <n v="1"/>
    <n v="0"/>
    <n v="0"/>
    <x v="0"/>
    <x v="2"/>
    <x v="7"/>
    <x v="0"/>
    <x v="30"/>
    <x v="0"/>
    <n v="0.38968965069471495"/>
    <s v="f"/>
    <n v="1"/>
    <n v="1"/>
    <n v="0"/>
    <x v="0"/>
  </r>
  <r>
    <n v="429"/>
    <x v="428"/>
    <x v="13"/>
    <s v="at Large,  City of New Iberia"/>
    <s v="Dan Doerle"/>
    <n v="2016"/>
    <s v="Iberia"/>
    <s v="REP"/>
    <n v="6469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29"/>
    <x v="428"/>
    <x v="13"/>
    <s v="at Large,  City of New Iberia"/>
    <s v="David J. Merrill, Jr."/>
    <n v="2016"/>
    <s v="Iberia"/>
    <s v="DEM"/>
    <n v="4705"/>
    <n v="2"/>
    <n v="2"/>
    <n v="1"/>
    <n v="1"/>
    <n v="0"/>
    <n v="0"/>
    <x v="0"/>
    <x v="0"/>
    <x v="8"/>
    <x v="0"/>
    <x v="59"/>
    <x v="1"/>
    <n v="0.15786647574727047"/>
    <s v="m"/>
    <n v="0"/>
    <n v="2"/>
    <n v="0"/>
    <x v="1"/>
  </r>
  <r>
    <n v="430"/>
    <x v="429"/>
    <x v="13"/>
    <s v="District  1, City of Hammond"/>
    <s v="Johnny E. Blount"/>
    <n v="2014"/>
    <s v="Tangipahoa"/>
    <s v="DEM"/>
    <n v="520"/>
    <n v="3"/>
    <n v="3"/>
    <n v="3"/>
    <n v="0"/>
    <n v="0"/>
    <n v="0"/>
    <x v="0"/>
    <x v="0"/>
    <x v="8"/>
    <x v="1"/>
    <x v="34"/>
    <x v="1"/>
    <n v="0.18559556786703602"/>
    <s v="m"/>
    <n v="1"/>
    <n v="1"/>
    <n v="1"/>
    <x v="0"/>
  </r>
  <r>
    <n v="430"/>
    <x v="429"/>
    <x v="13"/>
    <s v="District  1, City of Hammond"/>
    <s v="Kiplyn &quot;Kip&quot; Andrews"/>
    <n v="2014"/>
    <s v="Tangipahoa"/>
    <s v="DEM"/>
    <n v="319"/>
    <n v="3"/>
    <n v="3"/>
    <n v="3"/>
    <n v="0"/>
    <n v="0"/>
    <n v="0"/>
    <x v="0"/>
    <x v="0"/>
    <x v="8"/>
    <x v="1"/>
    <x v="34"/>
    <x v="1"/>
    <n v="0.18559556786703602"/>
    <s v="?"/>
    <n v="1"/>
    <n v="1"/>
    <n v="1"/>
    <x v="0"/>
  </r>
  <r>
    <n v="430"/>
    <x v="429"/>
    <x v="13"/>
    <s v="District  1, City of Hammond"/>
    <s v="Sandra Weary"/>
    <n v="2014"/>
    <s v="Tangipahoa"/>
    <s v="DEM"/>
    <n v="244"/>
    <n v="3"/>
    <n v="3"/>
    <n v="3"/>
    <n v="0"/>
    <n v="0"/>
    <n v="0"/>
    <x v="0"/>
    <x v="0"/>
    <x v="8"/>
    <x v="1"/>
    <x v="34"/>
    <x v="1"/>
    <n v="0.18559556786703602"/>
    <s v="f"/>
    <n v="1"/>
    <n v="1"/>
    <n v="1"/>
    <x v="0"/>
  </r>
  <r>
    <n v="431"/>
    <x v="430"/>
    <x v="13"/>
    <s v="District  1, Town of Arcadia"/>
    <s v="Deandre Alexander"/>
    <n v="2014"/>
    <s v="Bienville"/>
    <s v="NOPTY"/>
    <n v="142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1"/>
    <x v="430"/>
    <x v="13"/>
    <s v="District  1, Town of Arcadia"/>
    <s v="Deborah &quot;Debbie&quot; Harris"/>
    <n v="2014"/>
    <s v="Bienville"/>
    <s v="NOPTY"/>
    <n v="28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Doreatha Nelson"/>
    <n v="2014"/>
    <s v="Bienville"/>
    <s v="DEM"/>
    <n v="62"/>
    <n v="4"/>
    <n v="4"/>
    <n v="1"/>
    <n v="0"/>
    <n v="3"/>
    <n v="0"/>
    <x v="0"/>
    <x v="0"/>
    <x v="8"/>
    <x v="2"/>
    <x v="39"/>
    <x v="0"/>
    <n v="0.30418250950570336"/>
    <s v="f"/>
    <n v="2"/>
    <n v="2"/>
    <n v="0"/>
    <x v="0"/>
  </r>
  <r>
    <n v="431"/>
    <x v="430"/>
    <x v="13"/>
    <s v="District  1, Town of Arcadia"/>
    <s v="Ezra Fields"/>
    <n v="2014"/>
    <s v="Bienville"/>
    <s v="NOPTY"/>
    <n v="31"/>
    <n v="4"/>
    <n v="4"/>
    <n v="1"/>
    <n v="0"/>
    <n v="3"/>
    <n v="0"/>
    <x v="0"/>
    <x v="0"/>
    <x v="8"/>
    <x v="2"/>
    <x v="39"/>
    <x v="0"/>
    <n v="0.30418250950570336"/>
    <s v="m"/>
    <n v="2"/>
    <n v="2"/>
    <n v="0"/>
    <x v="0"/>
  </r>
  <r>
    <n v="432"/>
    <x v="431"/>
    <x v="13"/>
    <s v="District  2, Town of Arcadia"/>
    <s v="Maggie Roberson"/>
    <n v="2014"/>
    <s v="Bienville"/>
    <s v="DEM"/>
    <n v="101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Patricia &quot;Teacake&quot; Hampton"/>
    <n v="2014"/>
    <s v="Bienville"/>
    <s v="DEM"/>
    <n v="136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2"/>
    <x v="431"/>
    <x v="13"/>
    <s v="District  2, Town of Arcadia"/>
    <s v="Teresa A. Sinclair"/>
    <n v="2014"/>
    <s v="Bienville"/>
    <s v="NOPTY"/>
    <n v="23"/>
    <n v="3"/>
    <n v="3"/>
    <n v="2"/>
    <n v="0"/>
    <n v="1"/>
    <n v="0"/>
    <x v="0"/>
    <x v="0"/>
    <x v="8"/>
    <x v="1"/>
    <x v="39"/>
    <x v="0"/>
    <n v="0.13461538461538464"/>
    <s v="f"/>
    <n v="3"/>
    <n v="0"/>
    <n v="0"/>
    <x v="2"/>
  </r>
  <r>
    <n v="433"/>
    <x v="432"/>
    <x v="13"/>
    <s v="District  2, Town of Washington"/>
    <s v="Rogers &quot;Rock&quot; Malveaux"/>
    <n v="2014"/>
    <s v="St. Landry"/>
    <s v="DEM"/>
    <n v="71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3"/>
    <x v="432"/>
    <x v="13"/>
    <s v="District  2, Town of Washington"/>
    <s v="Wilson Doomes, Jr."/>
    <n v="2014"/>
    <s v="St. Landry"/>
    <s v="DEM"/>
    <n v="73"/>
    <n v="2"/>
    <n v="2"/>
    <n v="2"/>
    <n v="0"/>
    <n v="0"/>
    <n v="0"/>
    <x v="0"/>
    <x v="0"/>
    <x v="8"/>
    <x v="0"/>
    <x v="8"/>
    <x v="1"/>
    <n v="1.388888888888884E-2"/>
    <s v="m"/>
    <n v="0"/>
    <n v="2"/>
    <n v="0"/>
    <x v="1"/>
  </r>
  <r>
    <n v="434"/>
    <x v="433"/>
    <x v="13"/>
    <s v="District  3"/>
    <s v="Easton Shelvin"/>
    <n v="2016"/>
    <s v="St. Landry"/>
    <s v="DEM"/>
    <n v="1146"/>
    <n v="2"/>
    <n v="2"/>
    <n v="2"/>
    <n v="0"/>
    <n v="0"/>
    <n v="0"/>
    <x v="0"/>
    <x v="0"/>
    <x v="8"/>
    <x v="0"/>
    <x v="8"/>
    <x v="1"/>
    <n v="6.6542577943229375E-2"/>
    <s v="m"/>
    <n v="1"/>
    <n v="1"/>
    <n v="0"/>
    <x v="0"/>
  </r>
  <r>
    <n v="434"/>
    <x v="433"/>
    <x v="13"/>
    <s v="District  3"/>
    <s v="Madeline Taylor"/>
    <n v="2016"/>
    <s v="St. Landry"/>
    <s v="DEM"/>
    <n v="1003"/>
    <n v="2"/>
    <n v="2"/>
    <n v="2"/>
    <n v="0"/>
    <n v="0"/>
    <n v="0"/>
    <x v="0"/>
    <x v="0"/>
    <x v="8"/>
    <x v="0"/>
    <x v="8"/>
    <x v="1"/>
    <n v="6.6542577943229375E-2"/>
    <s v="f"/>
    <n v="1"/>
    <n v="1"/>
    <n v="0"/>
    <x v="0"/>
  </r>
  <r>
    <n v="435"/>
    <x v="434"/>
    <x v="13"/>
    <s v="District  3, City of Hammond"/>
    <s v="Janice Carter Beard"/>
    <n v="2014"/>
    <s v="Tangipahoa"/>
    <s v="DEM"/>
    <n v="298"/>
    <n v="3"/>
    <n v="3"/>
    <n v="3"/>
    <n v="0"/>
    <n v="0"/>
    <n v="0"/>
    <x v="0"/>
    <x v="0"/>
    <x v="8"/>
    <x v="1"/>
    <x v="34"/>
    <x v="1"/>
    <n v="1.0895883777239712E-2"/>
    <s v="f"/>
    <n v="1"/>
    <n v="2"/>
    <n v="0"/>
    <x v="0"/>
  </r>
  <r>
    <n v="435"/>
    <x v="434"/>
    <x v="13"/>
    <s v="District  3, City of Hammond"/>
    <s v="Raymond &quot;Raay&quot; Williams"/>
    <n v="2014"/>
    <s v="Tangipahoa"/>
    <s v="DEM"/>
    <n v="23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5"/>
    <x v="434"/>
    <x v="13"/>
    <s v="District  3, City of Hammond"/>
    <s v="Robert J. &quot;Bobby&quot; Martin"/>
    <n v="2014"/>
    <s v="Tangipahoa"/>
    <s v="DEM"/>
    <n v="289"/>
    <n v="3"/>
    <n v="3"/>
    <n v="3"/>
    <n v="0"/>
    <n v="0"/>
    <n v="0"/>
    <x v="0"/>
    <x v="0"/>
    <x v="8"/>
    <x v="1"/>
    <x v="34"/>
    <x v="1"/>
    <n v="1.0895883777239712E-2"/>
    <s v="m"/>
    <n v="1"/>
    <n v="2"/>
    <n v="0"/>
    <x v="0"/>
  </r>
  <r>
    <n v="436"/>
    <x v="435"/>
    <x v="13"/>
    <s v="District  3, Town of Washington"/>
    <s v="Laura Budden Allegood"/>
    <n v="2014"/>
    <s v="St. Landry"/>
    <s v="REP"/>
    <n v="57"/>
    <n v="2"/>
    <n v="2"/>
    <n v="0"/>
    <n v="1"/>
    <n v="0"/>
    <n v="1"/>
    <x v="0"/>
    <x v="0"/>
    <x v="8"/>
    <x v="0"/>
    <x v="8"/>
    <x v="1"/>
    <n v="0.17391304347826092"/>
    <s v="f"/>
    <n v="1"/>
    <n v="1"/>
    <n v="0"/>
    <x v="0"/>
  </r>
  <r>
    <n v="436"/>
    <x v="435"/>
    <x v="13"/>
    <s v="District  3, Town of Washington"/>
    <s v="William McBride"/>
    <n v="2014"/>
    <s v="St. Landry"/>
    <s v="OTHER"/>
    <n v="81"/>
    <n v="2"/>
    <n v="2"/>
    <n v="0"/>
    <n v="1"/>
    <n v="0"/>
    <n v="1"/>
    <x v="0"/>
    <x v="0"/>
    <x v="8"/>
    <x v="0"/>
    <x v="8"/>
    <x v="1"/>
    <n v="0.17391304347826092"/>
    <s v="m"/>
    <n v="1"/>
    <n v="1"/>
    <n v="0"/>
    <x v="0"/>
  </r>
  <r>
    <n v="437"/>
    <x v="436"/>
    <x v="13"/>
    <s v="District  4, City of Hammond"/>
    <s v="&quot;Kathy&quot; Montecino"/>
    <n v="2014"/>
    <s v="Tangipahoa"/>
    <s v="REP"/>
    <n v="162"/>
    <n v="3"/>
    <n v="3"/>
    <n v="1"/>
    <n v="2"/>
    <n v="0"/>
    <n v="0"/>
    <x v="0"/>
    <x v="0"/>
    <x v="8"/>
    <x v="1"/>
    <x v="34"/>
    <x v="1"/>
    <n v="0.12658227848101267"/>
    <s v="f"/>
    <n v="1"/>
    <n v="2"/>
    <n v="0"/>
    <x v="0"/>
  </r>
  <r>
    <n v="437"/>
    <x v="436"/>
    <x v="13"/>
    <s v="District  4, City of Hammond"/>
    <s v="Lemar Marshall"/>
    <n v="2014"/>
    <s v="Tangipahoa"/>
    <s v="DEM"/>
    <n v="45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7"/>
    <x v="436"/>
    <x v="13"/>
    <s v="District  4, City of Hammond"/>
    <s v="Sam DiVittorio"/>
    <n v="2014"/>
    <s v="Tangipahoa"/>
    <s v="REP"/>
    <n v="333"/>
    <n v="3"/>
    <n v="3"/>
    <n v="1"/>
    <n v="2"/>
    <n v="0"/>
    <n v="0"/>
    <x v="0"/>
    <x v="0"/>
    <x v="8"/>
    <x v="1"/>
    <x v="34"/>
    <x v="1"/>
    <n v="0.12658227848101267"/>
    <s v="m"/>
    <n v="1"/>
    <n v="2"/>
    <n v="0"/>
    <x v="0"/>
  </r>
  <r>
    <n v="438"/>
    <x v="437"/>
    <x v="13"/>
    <s v="District  4, Town of Arcadia"/>
    <s v="Mary Baker &quot;Sally&quot; Cole"/>
    <n v="2014"/>
    <s v="Bienville"/>
    <s v="DEM"/>
    <n v="60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Mattie Harris"/>
    <n v="2014"/>
    <s v="Bienville"/>
    <s v="NOPTY"/>
    <n v="59"/>
    <n v="3"/>
    <n v="3"/>
    <n v="2"/>
    <n v="0"/>
    <n v="1"/>
    <n v="0"/>
    <x v="0"/>
    <x v="0"/>
    <x v="8"/>
    <x v="1"/>
    <x v="39"/>
    <x v="0"/>
    <n v="5.9880239520958001E-3"/>
    <s v="f"/>
    <n v="2"/>
    <n v="1"/>
    <n v="0"/>
    <x v="0"/>
  </r>
  <r>
    <n v="438"/>
    <x v="437"/>
    <x v="13"/>
    <s v="District  4, Town of Arcadia"/>
    <s v="Robert Roberson, Jr."/>
    <n v="2014"/>
    <s v="Bienville"/>
    <s v="DEM"/>
    <n v="48"/>
    <n v="3"/>
    <n v="3"/>
    <n v="2"/>
    <n v="0"/>
    <n v="1"/>
    <n v="0"/>
    <x v="0"/>
    <x v="0"/>
    <x v="8"/>
    <x v="1"/>
    <x v="39"/>
    <x v="0"/>
    <n v="5.9880239520958001E-3"/>
    <s v="m"/>
    <n v="2"/>
    <n v="1"/>
    <n v="0"/>
    <x v="0"/>
  </r>
  <r>
    <n v="439"/>
    <x v="438"/>
    <x v="13"/>
    <s v="District  5, Town of Arcadia"/>
    <s v="Frank Davis"/>
    <n v="2014"/>
    <s v="Bienville"/>
    <s v="DEM"/>
    <n v="7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39"/>
    <x v="438"/>
    <x v="13"/>
    <s v="District  5, Town of Arcadia"/>
    <s v="Gary Carlisle"/>
    <n v="2014"/>
    <s v="Bienville"/>
    <s v="REP"/>
    <n v="151"/>
    <n v="2"/>
    <n v="2"/>
    <n v="1"/>
    <n v="1"/>
    <n v="0"/>
    <n v="0"/>
    <x v="0"/>
    <x v="0"/>
    <x v="8"/>
    <x v="0"/>
    <x v="39"/>
    <x v="0"/>
    <n v="0.3603603603603604"/>
    <s v="m"/>
    <n v="0"/>
    <n v="2"/>
    <n v="0"/>
    <x v="1"/>
  </r>
  <r>
    <n v="440"/>
    <x v="439"/>
    <x v="13"/>
    <s v="District 1, City of New Iberia"/>
    <s v="Natalie Lopez-Robin"/>
    <n v="2016"/>
    <s v="Iberia"/>
    <s v="REP"/>
    <n v="1481"/>
    <n v="2"/>
    <n v="2"/>
    <n v="0"/>
    <n v="1"/>
    <n v="1"/>
    <n v="0"/>
    <x v="0"/>
    <x v="0"/>
    <x v="8"/>
    <x v="0"/>
    <x v="59"/>
    <x v="1"/>
    <n v="0.25031658927817646"/>
    <s v="f"/>
    <n v="1"/>
    <n v="1"/>
    <n v="0"/>
    <x v="0"/>
  </r>
  <r>
    <n v="440"/>
    <x v="439"/>
    <x v="13"/>
    <s v="District 1, City of New Iberia"/>
    <s v="Quentin &quot;Jude&quot; Desormeaux"/>
    <n v="2016"/>
    <s v="Iberia"/>
    <s v="NOPTY"/>
    <n v="888"/>
    <n v="2"/>
    <n v="2"/>
    <n v="0"/>
    <n v="1"/>
    <n v="1"/>
    <n v="0"/>
    <x v="0"/>
    <x v="0"/>
    <x v="8"/>
    <x v="0"/>
    <x v="59"/>
    <x v="1"/>
    <n v="0.25031658927817646"/>
    <s v="m"/>
    <n v="1"/>
    <n v="1"/>
    <n v="0"/>
    <x v="0"/>
  </r>
  <r>
    <n v="441"/>
    <x v="440"/>
    <x v="13"/>
    <s v="District 1, City of Oakdale"/>
    <s v="Cassandra Hayes Allison"/>
    <n v="2016"/>
    <s v="Allen"/>
    <s v="DEM"/>
    <n v="334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1"/>
    <x v="440"/>
    <x v="13"/>
    <s v="District 1, City of Oakdale"/>
    <s v="Gwen Alsburry"/>
    <n v="2016"/>
    <s v="Allen"/>
    <s v="DEM"/>
    <n v="171"/>
    <n v="2"/>
    <n v="2"/>
    <n v="2"/>
    <n v="0"/>
    <n v="0"/>
    <n v="0"/>
    <x v="0"/>
    <x v="0"/>
    <x v="8"/>
    <x v="0"/>
    <x v="0"/>
    <x v="0"/>
    <n v="0.32277227722772278"/>
    <s v="f"/>
    <n v="2"/>
    <n v="0"/>
    <n v="0"/>
    <x v="2"/>
  </r>
  <r>
    <n v="442"/>
    <x v="441"/>
    <x v="13"/>
    <s v="District 1, City of Scott"/>
    <s v="&quot;Bill&quot; Young"/>
    <n v="2014"/>
    <s v="Lafayette"/>
    <s v="DEM"/>
    <n v="247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Preston Bernard"/>
    <n v="2014"/>
    <s v="Lafayette"/>
    <s v="DEM"/>
    <n v="199"/>
    <n v="3"/>
    <n v="3"/>
    <n v="2"/>
    <n v="1"/>
    <n v="0"/>
    <n v="0"/>
    <x v="0"/>
    <x v="0"/>
    <x v="8"/>
    <x v="1"/>
    <x v="52"/>
    <x v="1"/>
    <n v="7.3529411764705899E-2"/>
    <s v="m"/>
    <n v="1"/>
    <n v="2"/>
    <n v="0"/>
    <x v="0"/>
  </r>
  <r>
    <n v="442"/>
    <x v="441"/>
    <x v="13"/>
    <s v="District 1, City of Scott"/>
    <s v="Tonya Carola"/>
    <n v="2014"/>
    <s v="Lafayette"/>
    <s v="REP"/>
    <n v="302"/>
    <n v="3"/>
    <n v="3"/>
    <n v="2"/>
    <n v="1"/>
    <n v="0"/>
    <n v="0"/>
    <x v="0"/>
    <x v="0"/>
    <x v="8"/>
    <x v="1"/>
    <x v="52"/>
    <x v="1"/>
    <n v="7.3529411764705899E-2"/>
    <s v="f"/>
    <n v="1"/>
    <n v="2"/>
    <n v="0"/>
    <x v="0"/>
  </r>
  <r>
    <n v="443"/>
    <x v="442"/>
    <x v="13"/>
    <s v="District 1, Town of Amite City"/>
    <s v="&quot;Kris&quot; Hart"/>
    <n v="2016"/>
    <s v="Tangipahoa"/>
    <s v="DEM"/>
    <n v="166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3"/>
    <x v="442"/>
    <x v="13"/>
    <s v="District 1, Town of Amite City"/>
    <s v="Arthur Leonard, Jr."/>
    <n v="2016"/>
    <s v="Tangipahoa"/>
    <s v="DEM"/>
    <n v="101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Carl J. Foster"/>
    <n v="2016"/>
    <s v="Tangipahoa"/>
    <s v="NOPTY"/>
    <n v="36"/>
    <n v="4"/>
    <n v="4"/>
    <n v="3"/>
    <n v="0"/>
    <n v="1"/>
    <n v="0"/>
    <x v="0"/>
    <x v="0"/>
    <x v="8"/>
    <x v="2"/>
    <x v="34"/>
    <x v="1"/>
    <n v="0.17241379310344823"/>
    <s v="m"/>
    <n v="0"/>
    <n v="2"/>
    <n v="2"/>
    <x v="0"/>
  </r>
  <r>
    <n v="443"/>
    <x v="442"/>
    <x v="13"/>
    <s v="District 1, Town of Amite City"/>
    <s v="Tywond McGee"/>
    <n v="2016"/>
    <s v="Tangipahoa"/>
    <s v="DEM"/>
    <n v="74"/>
    <n v="4"/>
    <n v="4"/>
    <n v="3"/>
    <n v="0"/>
    <n v="1"/>
    <n v="0"/>
    <x v="0"/>
    <x v="0"/>
    <x v="8"/>
    <x v="2"/>
    <x v="34"/>
    <x v="1"/>
    <n v="0.17241379310344823"/>
    <s v="?"/>
    <n v="0"/>
    <n v="2"/>
    <n v="2"/>
    <x v="0"/>
  </r>
  <r>
    <n v="444"/>
    <x v="443"/>
    <x v="13"/>
    <s v="District 1, Town of Cottonport"/>
    <s v="Lorraine Seaberry"/>
    <n v="2016"/>
    <s v="Avoyelles"/>
    <s v="DEM"/>
    <n v="56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4"/>
    <x v="443"/>
    <x v="13"/>
    <s v="District 1, Town of Cottonport"/>
    <s v="Margaret Prater-Jenkins"/>
    <n v="2016"/>
    <s v="Avoyelles"/>
    <s v="DEM"/>
    <n v="178"/>
    <n v="2"/>
    <n v="2"/>
    <n v="2"/>
    <n v="0"/>
    <n v="0"/>
    <n v="0"/>
    <x v="0"/>
    <x v="0"/>
    <x v="8"/>
    <x v="0"/>
    <x v="4"/>
    <x v="0"/>
    <n v="0.52136752136752129"/>
    <s v="f"/>
    <n v="2"/>
    <n v="0"/>
    <n v="0"/>
    <x v="2"/>
  </r>
  <r>
    <n v="445"/>
    <x v="444"/>
    <x v="13"/>
    <s v="District 2, City of New Iberia"/>
    <s v="&quot;Tommy&quot; Volter"/>
    <n v="2016"/>
    <s v="Iberia"/>
    <s v="DEM"/>
    <n v="181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Benjamin T. Meyers"/>
    <n v="2016"/>
    <s v="Iberia"/>
    <s v="OTHER"/>
    <n v="136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5"/>
    <x v="444"/>
    <x v="13"/>
    <s v="District 2, City of New Iberia"/>
    <s v="Felina Wesley"/>
    <n v="2016"/>
    <s v="Iberia"/>
    <s v="NOPTY"/>
    <n v="138"/>
    <n v="4"/>
    <n v="4"/>
    <n v="2"/>
    <n v="0"/>
    <n v="1"/>
    <n v="1"/>
    <x v="0"/>
    <x v="0"/>
    <x v="8"/>
    <x v="2"/>
    <x v="59"/>
    <x v="1"/>
    <n v="0.54636233951497859"/>
    <s v="f"/>
    <n v="1"/>
    <n v="3"/>
    <n v="0"/>
    <x v="0"/>
  </r>
  <r>
    <n v="445"/>
    <x v="444"/>
    <x v="13"/>
    <s v="District 2, City of New Iberia"/>
    <s v="Marlon &quot;Marlo&quot; Lewis"/>
    <n v="2016"/>
    <s v="Iberia"/>
    <s v="DEM"/>
    <n v="947"/>
    <n v="4"/>
    <n v="4"/>
    <n v="2"/>
    <n v="0"/>
    <n v="1"/>
    <n v="1"/>
    <x v="0"/>
    <x v="0"/>
    <x v="8"/>
    <x v="2"/>
    <x v="59"/>
    <x v="1"/>
    <n v="0.54636233951497859"/>
    <s v="m"/>
    <n v="1"/>
    <n v="3"/>
    <n v="0"/>
    <x v="0"/>
  </r>
  <r>
    <n v="446"/>
    <x v="445"/>
    <x v="13"/>
    <s v="District 2, City of Oakdale"/>
    <s v="Fredrick &quot;Pos&quot; Douglas"/>
    <n v="2016"/>
    <s v="Allen"/>
    <s v="DEM"/>
    <n v="311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6"/>
    <x v="445"/>
    <x v="13"/>
    <s v="District 2, City of Oakdale"/>
    <s v="John Matte"/>
    <n v="2016"/>
    <s v="Allen"/>
    <s v="DEM"/>
    <n v="150"/>
    <n v="2"/>
    <n v="2"/>
    <n v="2"/>
    <n v="0"/>
    <n v="0"/>
    <n v="0"/>
    <x v="0"/>
    <x v="0"/>
    <x v="8"/>
    <x v="0"/>
    <x v="0"/>
    <x v="0"/>
    <n v="0.34924078091106292"/>
    <s v="m"/>
    <n v="0"/>
    <n v="2"/>
    <n v="0"/>
    <x v="1"/>
  </r>
  <r>
    <n v="447"/>
    <x v="446"/>
    <x v="13"/>
    <s v="District 2, Town of Amite City"/>
    <s v="Jonathon Foster"/>
    <n v="2016"/>
    <s v="Tangipahoa"/>
    <s v="DEM"/>
    <n v="19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Lavonta L. Frazier"/>
    <n v="2016"/>
    <s v="Tangipahoa"/>
    <s v="NOPTY"/>
    <n v="38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7"/>
    <x v="446"/>
    <x v="13"/>
    <s v="District 2, Town of Amite City"/>
    <s v="Prentiss R. Warren"/>
    <n v="2016"/>
    <s v="Tangipahoa"/>
    <s v="DEM"/>
    <n v="131"/>
    <n v="3"/>
    <n v="3"/>
    <n v="2"/>
    <n v="0"/>
    <n v="1"/>
    <n v="0"/>
    <x v="0"/>
    <x v="0"/>
    <x v="8"/>
    <x v="1"/>
    <x v="34"/>
    <x v="1"/>
    <n v="0.18256130790190733"/>
    <s v="m"/>
    <n v="0"/>
    <n v="3"/>
    <n v="0"/>
    <x v="1"/>
  </r>
  <r>
    <n v="448"/>
    <x v="447"/>
    <x v="13"/>
    <s v="District 2, Town of Haynesville"/>
    <s v="Betty Richardson"/>
    <n v="2014"/>
    <s v="Claiborne"/>
    <s v="NOPTY"/>
    <n v="74"/>
    <n v="2"/>
    <n v="2"/>
    <n v="0"/>
    <n v="0"/>
    <n v="2"/>
    <n v="0"/>
    <x v="0"/>
    <x v="0"/>
    <x v="8"/>
    <x v="0"/>
    <x v="53"/>
    <x v="0"/>
    <n v="4.9645390070921946E-2"/>
    <s v="f"/>
    <n v="1"/>
    <n v="1"/>
    <n v="0"/>
    <x v="0"/>
  </r>
  <r>
    <n v="448"/>
    <x v="447"/>
    <x v="13"/>
    <s v="District 2, Town of Haynesville"/>
    <s v="Danny Triplet"/>
    <n v="2014"/>
    <s v="Claiborne"/>
    <s v="NOPTY"/>
    <n v="67"/>
    <n v="2"/>
    <n v="2"/>
    <n v="0"/>
    <n v="0"/>
    <n v="2"/>
    <n v="0"/>
    <x v="0"/>
    <x v="0"/>
    <x v="8"/>
    <x v="0"/>
    <x v="53"/>
    <x v="0"/>
    <n v="4.9645390070921946E-2"/>
    <s v="m"/>
    <n v="1"/>
    <n v="1"/>
    <n v="0"/>
    <x v="0"/>
  </r>
  <r>
    <n v="449"/>
    <x v="448"/>
    <x v="13"/>
    <s v="District 2, Town of Kinder"/>
    <s v="&quot;Maria&quot; Dewees"/>
    <n v="2014"/>
    <s v="Allen"/>
    <s v="DEM"/>
    <n v="125"/>
    <n v="2"/>
    <n v="2"/>
    <n v="1"/>
    <n v="1"/>
    <n v="0"/>
    <n v="0"/>
    <x v="0"/>
    <x v="0"/>
    <x v="8"/>
    <x v="0"/>
    <x v="0"/>
    <x v="0"/>
    <n v="0.24378109452736313"/>
    <s v="f"/>
    <n v="1"/>
    <n v="1"/>
    <n v="0"/>
    <x v="0"/>
  </r>
  <r>
    <n v="449"/>
    <x v="448"/>
    <x v="13"/>
    <s v="District 2, Town of Kinder"/>
    <s v="Derrick Lafosse"/>
    <n v="2014"/>
    <s v="Allen"/>
    <s v="REP"/>
    <n v="76"/>
    <n v="2"/>
    <n v="2"/>
    <n v="1"/>
    <n v="1"/>
    <n v="0"/>
    <n v="0"/>
    <x v="0"/>
    <x v="0"/>
    <x v="8"/>
    <x v="0"/>
    <x v="0"/>
    <x v="0"/>
    <n v="0.24378109452736313"/>
    <s v="m"/>
    <n v="1"/>
    <n v="1"/>
    <n v="0"/>
    <x v="0"/>
  </r>
  <r>
    <n v="450"/>
    <x v="449"/>
    <x v="13"/>
    <s v="District 3, City of New Iberia"/>
    <s v="&quot;Pat&quot; Grisaffe"/>
    <n v="2016"/>
    <s v="Iberia"/>
    <s v="REP"/>
    <n v="530"/>
    <n v="3"/>
    <n v="3"/>
    <n v="1"/>
    <n v="1"/>
    <n v="1"/>
    <n v="0"/>
    <x v="0"/>
    <x v="0"/>
    <x v="8"/>
    <x v="1"/>
    <x v="59"/>
    <x v="1"/>
    <n v="0.22989233692210259"/>
    <s v="f"/>
    <n v="1"/>
    <n v="2"/>
    <n v="0"/>
    <x v="0"/>
  </r>
  <r>
    <n v="450"/>
    <x v="449"/>
    <x v="13"/>
    <s v="District 3, City of New Iberia"/>
    <s v="David N. Broussard, Sr."/>
    <n v="2016"/>
    <s v="Iberia"/>
    <s v="DEM"/>
    <n v="893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0"/>
    <x v="449"/>
    <x v="13"/>
    <s v="District 3, City of New Iberia"/>
    <s v="Paul Camacho"/>
    <n v="2016"/>
    <s v="Iberia"/>
    <s v="NOPTY"/>
    <n v="156"/>
    <n v="3"/>
    <n v="3"/>
    <n v="1"/>
    <n v="1"/>
    <n v="1"/>
    <n v="0"/>
    <x v="0"/>
    <x v="0"/>
    <x v="8"/>
    <x v="1"/>
    <x v="59"/>
    <x v="1"/>
    <n v="0.22989233692210259"/>
    <s v="m"/>
    <n v="1"/>
    <n v="2"/>
    <n v="0"/>
    <x v="0"/>
  </r>
  <r>
    <n v="451"/>
    <x v="450"/>
    <x v="13"/>
    <s v="District 3, City of Scott"/>
    <s v="Danny Hollier"/>
    <n v="2014"/>
    <s v="Lafayette"/>
    <s v="REP"/>
    <n v="529"/>
    <n v="3"/>
    <n v="3"/>
    <n v="1"/>
    <n v="2"/>
    <n v="0"/>
    <n v="0"/>
    <x v="0"/>
    <x v="0"/>
    <x v="8"/>
    <x v="1"/>
    <x v="52"/>
    <x v="1"/>
    <n v="0.2244053774560496"/>
    <s v="m"/>
    <n v="2"/>
    <n v="1"/>
    <n v="0"/>
    <x v="0"/>
  </r>
  <r>
    <n v="451"/>
    <x v="450"/>
    <x v="13"/>
    <s v="District 3, City of Scott"/>
    <s v="Jennifer Rohloff"/>
    <n v="2014"/>
    <s v="Lafayette"/>
    <s v="DEM"/>
    <n v="126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1"/>
    <x v="450"/>
    <x v="13"/>
    <s v="District 3, City of Scott"/>
    <s v="Leah Moreau Romero"/>
    <n v="2014"/>
    <s v="Lafayette"/>
    <s v="REP"/>
    <n v="312"/>
    <n v="3"/>
    <n v="3"/>
    <n v="1"/>
    <n v="2"/>
    <n v="0"/>
    <n v="0"/>
    <x v="0"/>
    <x v="0"/>
    <x v="8"/>
    <x v="1"/>
    <x v="52"/>
    <x v="1"/>
    <n v="0.2244053774560496"/>
    <s v="f"/>
    <n v="2"/>
    <n v="1"/>
    <n v="0"/>
    <x v="0"/>
  </r>
  <r>
    <n v="452"/>
    <x v="451"/>
    <x v="13"/>
    <s v="District 3, Town of Amite City"/>
    <s v="Emanuel Zanders III"/>
    <n v="2016"/>
    <s v="Tangipahoa"/>
    <s v="DEM"/>
    <n v="260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2"/>
    <x v="451"/>
    <x v="13"/>
    <s v="District 3, Town of Amite City"/>
    <s v="Jerry L. Daniels"/>
    <n v="2016"/>
    <s v="Tangipahoa"/>
    <s v="DEM"/>
    <n v="164"/>
    <n v="2"/>
    <n v="2"/>
    <n v="2"/>
    <n v="0"/>
    <n v="0"/>
    <n v="0"/>
    <x v="0"/>
    <x v="0"/>
    <x v="8"/>
    <x v="0"/>
    <x v="34"/>
    <x v="1"/>
    <n v="0.22641509433962259"/>
    <s v="m"/>
    <n v="0"/>
    <n v="2"/>
    <n v="0"/>
    <x v="1"/>
  </r>
  <r>
    <n v="453"/>
    <x v="452"/>
    <x v="13"/>
    <s v="District 3, Town of Haynesville"/>
    <s v="Barbara Torrence"/>
    <n v="2014"/>
    <s v="Claiborne"/>
    <s v="NOPTY"/>
    <n v="49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3"/>
    <x v="452"/>
    <x v="13"/>
    <s v="District 3, Town of Haynesville"/>
    <s v="Joyce G. Major"/>
    <n v="2014"/>
    <s v="Claiborne"/>
    <s v="OTHER"/>
    <n v="70"/>
    <n v="2"/>
    <n v="2"/>
    <n v="0"/>
    <n v="0"/>
    <n v="1"/>
    <n v="1"/>
    <x v="0"/>
    <x v="0"/>
    <x v="8"/>
    <x v="0"/>
    <x v="53"/>
    <x v="0"/>
    <n v="0.17647058823529416"/>
    <s v="f"/>
    <n v="2"/>
    <n v="0"/>
    <n v="0"/>
    <x v="2"/>
  </r>
  <r>
    <n v="454"/>
    <x v="453"/>
    <x v="13"/>
    <s v="District 3, Town of Kinder"/>
    <s v="&quot;Chris&quot; Fontenot"/>
    <n v="2014"/>
    <s v="Allen"/>
    <s v="DEM"/>
    <n v="144"/>
    <n v="2"/>
    <n v="2"/>
    <n v="1"/>
    <n v="1"/>
    <n v="0"/>
    <n v="0"/>
    <x v="0"/>
    <x v="0"/>
    <x v="8"/>
    <x v="0"/>
    <x v="0"/>
    <x v="0"/>
    <n v="0.48453608247422686"/>
    <s v="m"/>
    <n v="1"/>
    <n v="1"/>
    <n v="0"/>
    <x v="0"/>
  </r>
  <r>
    <n v="454"/>
    <x v="453"/>
    <x v="13"/>
    <s v="District 3, Town of Kinder"/>
    <s v="Joyce Ogea"/>
    <n v="2014"/>
    <s v="Allen"/>
    <s v="REP"/>
    <n v="50"/>
    <n v="2"/>
    <n v="2"/>
    <n v="1"/>
    <n v="1"/>
    <n v="0"/>
    <n v="0"/>
    <x v="0"/>
    <x v="0"/>
    <x v="8"/>
    <x v="0"/>
    <x v="0"/>
    <x v="0"/>
    <n v="0.48453608247422686"/>
    <s v="f"/>
    <n v="1"/>
    <n v="1"/>
    <n v="0"/>
    <x v="0"/>
  </r>
  <r>
    <n v="455"/>
    <x v="454"/>
    <x v="13"/>
    <s v="District 4, City of New Iberia"/>
    <s v="Bernard E. Broussard"/>
    <n v="2016"/>
    <s v="Iberia"/>
    <s v="REP"/>
    <n v="725"/>
    <n v="2"/>
    <n v="2"/>
    <n v="1"/>
    <n v="1"/>
    <n v="0"/>
    <n v="0"/>
    <x v="0"/>
    <x v="0"/>
    <x v="8"/>
    <x v="0"/>
    <x v="59"/>
    <x v="1"/>
    <n v="5.6603773584905648E-2"/>
    <s v="m"/>
    <n v="1"/>
    <n v="1"/>
    <n v="0"/>
    <x v="0"/>
  </r>
  <r>
    <n v="455"/>
    <x v="454"/>
    <x v="13"/>
    <s v="District 4, City of New Iberia"/>
    <s v="Deidre Ledbetter"/>
    <n v="2016"/>
    <s v="Iberia"/>
    <s v="DEM"/>
    <n v="812"/>
    <n v="2"/>
    <n v="2"/>
    <n v="1"/>
    <n v="1"/>
    <n v="0"/>
    <n v="0"/>
    <x v="0"/>
    <x v="0"/>
    <x v="8"/>
    <x v="0"/>
    <x v="59"/>
    <x v="1"/>
    <n v="5.6603773584905648E-2"/>
    <s v="f"/>
    <n v="1"/>
    <n v="1"/>
    <n v="0"/>
    <x v="0"/>
  </r>
  <r>
    <n v="456"/>
    <x v="455"/>
    <x v="13"/>
    <s v="District 4, Town of Cottonport"/>
    <s v="Brenda Moore Bazile"/>
    <n v="2016"/>
    <s v="Avoyelles"/>
    <s v="DEM"/>
    <n v="68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6"/>
    <x v="455"/>
    <x v="13"/>
    <s v="District 4, Town of Cottonport"/>
    <s v="Demple Prater"/>
    <n v="2016"/>
    <s v="Avoyelles"/>
    <s v="DEM"/>
    <n v="81"/>
    <n v="2"/>
    <n v="2"/>
    <n v="2"/>
    <n v="0"/>
    <n v="0"/>
    <n v="0"/>
    <x v="0"/>
    <x v="0"/>
    <x v="8"/>
    <x v="0"/>
    <x v="4"/>
    <x v="0"/>
    <n v="8.7248322147650992E-2"/>
    <s v="f"/>
    <n v="2"/>
    <n v="0"/>
    <n v="0"/>
    <x v="2"/>
  </r>
  <r>
    <n v="457"/>
    <x v="456"/>
    <x v="13"/>
    <s v="District 5, City of New Iberia"/>
    <s v="Raymond &quot;Shoe-Do&quot; Lewis"/>
    <n v="2016"/>
    <s v="Iberia"/>
    <s v="DEM"/>
    <n v="800"/>
    <n v="2"/>
    <n v="2"/>
    <n v="2"/>
    <n v="0"/>
    <n v="0"/>
    <n v="0"/>
    <x v="0"/>
    <x v="0"/>
    <x v="8"/>
    <x v="0"/>
    <x v="59"/>
    <x v="1"/>
    <n v="0.10162829870859064"/>
    <s v="m"/>
    <n v="1"/>
    <n v="1"/>
    <n v="0"/>
    <x v="0"/>
  </r>
  <r>
    <n v="457"/>
    <x v="456"/>
    <x v="13"/>
    <s v="District 5, City of New Iberia"/>
    <s v="Sherry Guidry"/>
    <n v="2016"/>
    <s v="Iberia"/>
    <s v="DEM"/>
    <n v="981"/>
    <n v="2"/>
    <n v="2"/>
    <n v="2"/>
    <n v="0"/>
    <n v="0"/>
    <n v="0"/>
    <x v="0"/>
    <x v="0"/>
    <x v="8"/>
    <x v="0"/>
    <x v="59"/>
    <x v="1"/>
    <n v="0.10162829870859064"/>
    <s v="f"/>
    <n v="1"/>
    <n v="1"/>
    <n v="0"/>
    <x v="0"/>
  </r>
  <r>
    <n v="458"/>
    <x v="457"/>
    <x v="13"/>
    <s v="District A, Town of Dubach"/>
    <s v="Debra Heard"/>
    <n v="2014"/>
    <s v="Lincoln"/>
    <s v="REP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8"/>
    <x v="457"/>
    <x v="13"/>
    <s v="District A, Town of Dubach"/>
    <s v="Ruby Key"/>
    <n v="2014"/>
    <s v="Lincoln"/>
    <s v="DEM"/>
    <n v="46"/>
    <n v="2"/>
    <n v="2"/>
    <n v="1"/>
    <n v="1"/>
    <n v="0"/>
    <n v="0"/>
    <x v="0"/>
    <x v="0"/>
    <x v="8"/>
    <x v="0"/>
    <x v="23"/>
    <x v="1"/>
    <n v="0"/>
    <s v="f"/>
    <n v="2"/>
    <n v="0"/>
    <n v="0"/>
    <x v="2"/>
  </r>
  <r>
    <n v="459"/>
    <x v="458"/>
    <x v="13"/>
    <s v="District E, Town of Iowa"/>
    <s v="Gerald Guidry"/>
    <n v="2014"/>
    <s v="Calcasieu"/>
    <s v="DEM"/>
    <n v="507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59"/>
    <x v="458"/>
    <x v="13"/>
    <s v="District E, Town of Iowa"/>
    <s v="Jerry &quot;Lap&quot; Lapearous"/>
    <n v="2014"/>
    <s v="Calcasieu"/>
    <s v="DEM"/>
    <n v="306"/>
    <n v="2"/>
    <n v="2"/>
    <n v="2"/>
    <n v="0"/>
    <n v="0"/>
    <n v="0"/>
    <x v="0"/>
    <x v="0"/>
    <x v="8"/>
    <x v="0"/>
    <x v="51"/>
    <x v="1"/>
    <n v="0.24723247232472323"/>
    <s v="m"/>
    <n v="0"/>
    <n v="2"/>
    <n v="0"/>
    <x v="1"/>
  </r>
  <r>
    <n v="460"/>
    <x v="459"/>
    <x v="13"/>
    <s v="Division A, City of Gonzales"/>
    <s v="Clarence J. Cutno"/>
    <n v="2016"/>
    <s v="Ascension"/>
    <s v="DEM"/>
    <n v="1781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0"/>
    <x v="459"/>
    <x v="13"/>
    <s v="Division A, City of Gonzales"/>
    <s v="David Guitreau"/>
    <n v="2016"/>
    <s v="Ascension"/>
    <s v="DEM"/>
    <n v="2259"/>
    <n v="2"/>
    <n v="2"/>
    <n v="2"/>
    <n v="0"/>
    <n v="0"/>
    <n v="0"/>
    <x v="0"/>
    <x v="0"/>
    <x v="8"/>
    <x v="0"/>
    <x v="62"/>
    <x v="1"/>
    <n v="0.11831683168316837"/>
    <s v="m"/>
    <n v="0"/>
    <n v="2"/>
    <n v="0"/>
    <x v="1"/>
  </r>
  <r>
    <n v="461"/>
    <x v="460"/>
    <x v="13"/>
    <s v="Division A, City of Westlake"/>
    <s v="&quot;Skeeter&quot; Hayes"/>
    <n v="2014"/>
    <s v="Calcasieu"/>
    <s v="DEM"/>
    <n v="903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1"/>
    <x v="460"/>
    <x v="13"/>
    <s v="Division A, City of Westlake"/>
    <s v="John Melvin Cradure"/>
    <n v="2014"/>
    <s v="Calcasieu"/>
    <s v="DEM"/>
    <n v="595"/>
    <n v="2"/>
    <n v="2"/>
    <n v="2"/>
    <n v="0"/>
    <n v="0"/>
    <n v="0"/>
    <x v="0"/>
    <x v="0"/>
    <x v="8"/>
    <x v="0"/>
    <x v="51"/>
    <x v="1"/>
    <n v="0.20560747663551404"/>
    <s v="m"/>
    <n v="0"/>
    <n v="2"/>
    <n v="0"/>
    <x v="1"/>
  </r>
  <r>
    <n v="462"/>
    <x v="461"/>
    <x v="13"/>
    <s v="Division A, City of Youngsville"/>
    <s v="Jamison &quot;Jamey&quot; Abshire"/>
    <n v="2014"/>
    <s v="Lafayette"/>
    <s v="REP"/>
    <n v="1800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Paul Huval"/>
    <n v="2014"/>
    <s v="Lafayette"/>
    <s v="REP"/>
    <n v="1559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2"/>
    <x v="461"/>
    <x v="13"/>
    <s v="Division A, City of Youngsville"/>
    <s v="Ryan Shinkle"/>
    <n v="2014"/>
    <s v="Lafayette"/>
    <s v="OTHER"/>
    <n v="196"/>
    <n v="3"/>
    <n v="3"/>
    <n v="0"/>
    <n v="2"/>
    <n v="0"/>
    <n v="1"/>
    <x v="0"/>
    <x v="0"/>
    <x v="8"/>
    <x v="1"/>
    <x v="52"/>
    <x v="1"/>
    <n v="6.7791842475386832E-2"/>
    <s v="m"/>
    <n v="0"/>
    <n v="3"/>
    <n v="0"/>
    <x v="1"/>
  </r>
  <r>
    <n v="463"/>
    <x v="462"/>
    <x v="13"/>
    <s v="Division A, Town of Lockport"/>
    <s v="Ralph Sapia"/>
    <n v="2016"/>
    <s v="Lafourche"/>
    <s v="REP"/>
    <n v="421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3"/>
    <x v="462"/>
    <x v="13"/>
    <s v="Division A, Town of Lockport"/>
    <s v="Stephen Baudoin"/>
    <n v="2016"/>
    <s v="Lafourche"/>
    <s v="REP"/>
    <n v="553"/>
    <n v="2"/>
    <n v="2"/>
    <n v="0"/>
    <n v="2"/>
    <n v="0"/>
    <n v="0"/>
    <x v="0"/>
    <x v="0"/>
    <x v="8"/>
    <x v="0"/>
    <x v="46"/>
    <x v="1"/>
    <n v="0.13552361396303897"/>
    <s v="m"/>
    <n v="0"/>
    <n v="2"/>
    <n v="0"/>
    <x v="1"/>
  </r>
  <r>
    <n v="464"/>
    <x v="463"/>
    <x v="13"/>
    <s v="Division B, City of Gonzales"/>
    <s v="Kirk Boudreaux"/>
    <n v="2016"/>
    <s v="Ascension"/>
    <s v="DEM"/>
    <n v="2784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4"/>
    <x v="463"/>
    <x v="13"/>
    <s v="Division B, City of Gonzales"/>
    <s v="Timothy Vessel, Sr."/>
    <n v="2016"/>
    <s v="Ascension"/>
    <s v="DEM"/>
    <n v="1273"/>
    <n v="2"/>
    <n v="2"/>
    <n v="2"/>
    <n v="0"/>
    <n v="0"/>
    <n v="0"/>
    <x v="0"/>
    <x v="0"/>
    <x v="8"/>
    <x v="0"/>
    <x v="62"/>
    <x v="1"/>
    <n v="0.37244269164407195"/>
    <s v="m"/>
    <n v="0"/>
    <n v="2"/>
    <n v="0"/>
    <x v="1"/>
  </r>
  <r>
    <n v="465"/>
    <x v="464"/>
    <x v="13"/>
    <s v="Division B, City of Westlake"/>
    <s v="James &quot;JC&quot; Cormier"/>
    <n v="2014"/>
    <s v="Calcasieu"/>
    <s v="REP"/>
    <n v="373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emy L. Cryer"/>
    <n v="2014"/>
    <s v="Calcasieu"/>
    <s v="OTHER"/>
    <n v="450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Jerry Guillory"/>
    <n v="2014"/>
    <s v="Calcasieu"/>
    <s v="REP"/>
    <n v="245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5"/>
    <x v="464"/>
    <x v="13"/>
    <s v="Division B, City of Westlake"/>
    <s v="Sharmita S. Rideau"/>
    <n v="2014"/>
    <s v="Calcasieu"/>
    <s v="DEM"/>
    <n v="379"/>
    <n v="5"/>
    <n v="5"/>
    <n v="2"/>
    <n v="2"/>
    <n v="0"/>
    <n v="1"/>
    <x v="0"/>
    <x v="0"/>
    <x v="8"/>
    <x v="3"/>
    <x v="51"/>
    <x v="1"/>
    <n v="4.6223958333333343E-2"/>
    <s v="?"/>
    <n v="0"/>
    <n v="4"/>
    <n v="1"/>
    <x v="0"/>
  </r>
  <r>
    <n v="465"/>
    <x v="464"/>
    <x v="13"/>
    <s v="Division B, City of Westlake"/>
    <s v="Timothy &quot;Tim&quot; Hall"/>
    <n v="2014"/>
    <s v="Calcasieu"/>
    <s v="DEM"/>
    <n v="89"/>
    <n v="5"/>
    <n v="5"/>
    <n v="2"/>
    <n v="2"/>
    <n v="0"/>
    <n v="1"/>
    <x v="0"/>
    <x v="0"/>
    <x v="8"/>
    <x v="3"/>
    <x v="51"/>
    <x v="1"/>
    <n v="4.6223958333333343E-2"/>
    <s v="m"/>
    <n v="0"/>
    <n v="4"/>
    <n v="1"/>
    <x v="0"/>
  </r>
  <r>
    <n v="466"/>
    <x v="465"/>
    <x v="13"/>
    <s v="Division B, City of Youngsville"/>
    <s v="Boyd F. Zeke Zitzmann"/>
    <n v="2014"/>
    <s v="Lafayette"/>
    <s v="OTHER"/>
    <n v="165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Lauren Michel"/>
    <n v="2014"/>
    <s v="Lafayette"/>
    <s v="REP"/>
    <n v="1317"/>
    <n v="4"/>
    <n v="4"/>
    <n v="0"/>
    <n v="2"/>
    <n v="0"/>
    <n v="2"/>
    <x v="0"/>
    <x v="0"/>
    <x v="8"/>
    <x v="2"/>
    <x v="52"/>
    <x v="1"/>
    <n v="5.6818181818181823E-2"/>
    <s v="f"/>
    <n v="1"/>
    <n v="3"/>
    <n v="0"/>
    <x v="0"/>
  </r>
  <r>
    <n v="466"/>
    <x v="465"/>
    <x v="13"/>
    <s v="Division B, City of Youngsville"/>
    <s v="Matthew &quot;Matt&quot; Thomassee"/>
    <n v="2014"/>
    <s v="Lafayette"/>
    <s v="OTHER"/>
    <n v="521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6"/>
    <x v="465"/>
    <x v="13"/>
    <s v="Division B, City of Youngsville"/>
    <s v="Van A. Coussan"/>
    <n v="2014"/>
    <s v="Lafayette"/>
    <s v="REP"/>
    <n v="1517"/>
    <n v="4"/>
    <n v="4"/>
    <n v="0"/>
    <n v="2"/>
    <n v="0"/>
    <n v="2"/>
    <x v="0"/>
    <x v="0"/>
    <x v="8"/>
    <x v="2"/>
    <x v="52"/>
    <x v="1"/>
    <n v="5.6818181818181823E-2"/>
    <s v="m"/>
    <n v="1"/>
    <n v="3"/>
    <n v="0"/>
    <x v="0"/>
  </r>
  <r>
    <n v="467"/>
    <x v="466"/>
    <x v="13"/>
    <s v="Division C, City of Gonzales"/>
    <s v="Harold Stewart"/>
    <n v="2016"/>
    <s v="Ascension"/>
    <s v="DEM"/>
    <n v="2125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7"/>
    <x v="466"/>
    <x v="13"/>
    <s v="Division C, City of Gonzales"/>
    <s v="Willie &quot;Coach&quot; Robinson"/>
    <n v="2016"/>
    <s v="Ascension"/>
    <s v="DEM"/>
    <n v="1893"/>
    <n v="2"/>
    <n v="2"/>
    <n v="2"/>
    <n v="0"/>
    <n v="0"/>
    <n v="0"/>
    <x v="0"/>
    <x v="0"/>
    <x v="8"/>
    <x v="0"/>
    <x v="62"/>
    <x v="1"/>
    <n v="5.7740169238427119E-2"/>
    <s v="m"/>
    <n v="0"/>
    <n v="2"/>
    <n v="0"/>
    <x v="1"/>
  </r>
  <r>
    <n v="468"/>
    <x v="467"/>
    <x v="13"/>
    <s v="Division C, City of Westlake"/>
    <s v="Ambra Reinking"/>
    <n v="2014"/>
    <s v="Calcasieu"/>
    <s v="OTHER"/>
    <n v="514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8"/>
    <x v="467"/>
    <x v="13"/>
    <s v="Division C, City of Westlake"/>
    <s v="Betty J. Bates"/>
    <n v="2014"/>
    <s v="Calcasieu"/>
    <s v="REP"/>
    <n v="628"/>
    <n v="2"/>
    <n v="2"/>
    <n v="0"/>
    <n v="1"/>
    <n v="0"/>
    <n v="1"/>
    <x v="0"/>
    <x v="0"/>
    <x v="8"/>
    <x v="0"/>
    <x v="51"/>
    <x v="1"/>
    <n v="9.9824868651488652E-2"/>
    <s v="f"/>
    <n v="2"/>
    <n v="0"/>
    <n v="0"/>
    <x v="2"/>
  </r>
  <r>
    <n v="469"/>
    <x v="468"/>
    <x v="13"/>
    <s v="Division C, City of Youngsville"/>
    <s v="&quot;Matt&quot; Romero"/>
    <n v="2014"/>
    <s v="Lafayette"/>
    <s v="REP"/>
    <n v="2002"/>
    <n v="2"/>
    <n v="2"/>
    <n v="0"/>
    <n v="2"/>
    <n v="0"/>
    <n v="0"/>
    <x v="0"/>
    <x v="0"/>
    <x v="8"/>
    <x v="0"/>
    <x v="52"/>
    <x v="1"/>
    <n v="0.1134593993325918"/>
    <s v="m"/>
    <n v="1"/>
    <n v="1"/>
    <n v="0"/>
    <x v="0"/>
  </r>
  <r>
    <n v="469"/>
    <x v="468"/>
    <x v="13"/>
    <s v="Division C, City of Youngsville"/>
    <s v="Cynthia &quot;Cyndi&quot; Smith"/>
    <n v="2014"/>
    <s v="Lafayette"/>
    <s v="REP"/>
    <n v="1594"/>
    <n v="2"/>
    <n v="2"/>
    <n v="0"/>
    <n v="2"/>
    <n v="0"/>
    <n v="0"/>
    <x v="0"/>
    <x v="0"/>
    <x v="8"/>
    <x v="0"/>
    <x v="52"/>
    <x v="1"/>
    <n v="0.1134593993325918"/>
    <s v="f"/>
    <n v="1"/>
    <n v="1"/>
    <n v="0"/>
    <x v="0"/>
  </r>
  <r>
    <n v="470"/>
    <x v="469"/>
    <x v="13"/>
    <s v="Division D, City of Gonzales"/>
    <s v="&quot;Tim&quot; Riley"/>
    <n v="2016"/>
    <s v="Ascension"/>
    <s v="DEM"/>
    <n v="1563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Tyler J. Turner"/>
    <n v="2016"/>
    <s v="Ascension"/>
    <s v="DEM"/>
    <n v="1815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0"/>
    <x v="469"/>
    <x v="13"/>
    <s v="Division D, City of Gonzales"/>
    <s v="Wade Petite"/>
    <n v="2016"/>
    <s v="Ascension"/>
    <s v="OTHER"/>
    <n v="768"/>
    <n v="3"/>
    <n v="3"/>
    <n v="2"/>
    <n v="0"/>
    <n v="0"/>
    <n v="1"/>
    <x v="0"/>
    <x v="0"/>
    <x v="8"/>
    <x v="1"/>
    <x v="62"/>
    <x v="1"/>
    <n v="6.0781476121562927E-2"/>
    <s v="m"/>
    <n v="0"/>
    <n v="3"/>
    <n v="0"/>
    <x v="1"/>
  </r>
  <r>
    <n v="471"/>
    <x v="470"/>
    <x v="13"/>
    <s v="Division D, City of Westlake"/>
    <s v="Daniel W. &quot;Dan&quot; Racca"/>
    <n v="2014"/>
    <s v="Calcasieu"/>
    <s v="DEM"/>
    <n v="786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1"/>
    <x v="470"/>
    <x v="13"/>
    <s v="Division D, City of Westlake"/>
    <s v="Leonard Edward &quot;Len&quot; Pauley III"/>
    <n v="2014"/>
    <s v="Calcasieu"/>
    <s v="REP"/>
    <n v="620"/>
    <n v="2"/>
    <n v="2"/>
    <n v="1"/>
    <n v="1"/>
    <n v="0"/>
    <n v="0"/>
    <x v="0"/>
    <x v="0"/>
    <x v="8"/>
    <x v="0"/>
    <x v="51"/>
    <x v="1"/>
    <n v="0.11806543385490759"/>
    <s v="m"/>
    <n v="0"/>
    <n v="2"/>
    <n v="0"/>
    <x v="1"/>
  </r>
  <r>
    <n v="472"/>
    <x v="471"/>
    <x v="13"/>
    <s v="Division D, City of Youngsville"/>
    <s v="&quot;Tim&quot; Barbier"/>
    <n v="2014"/>
    <s v="Lafayette"/>
    <s v="REP"/>
    <n v="1303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2"/>
    <x v="471"/>
    <x v="13"/>
    <s v="Division D, City of Youngsville"/>
    <s v="Kenneth &quot;Ken&quot; Stansbury"/>
    <n v="2014"/>
    <s v="Lafayette"/>
    <s v="REP"/>
    <n v="2194"/>
    <n v="2"/>
    <n v="2"/>
    <n v="0"/>
    <n v="2"/>
    <n v="0"/>
    <n v="0"/>
    <x v="0"/>
    <x v="0"/>
    <x v="8"/>
    <x v="0"/>
    <x v="52"/>
    <x v="1"/>
    <n v="0.25478981984558197"/>
    <s v="m"/>
    <n v="0"/>
    <n v="2"/>
    <n v="0"/>
    <x v="1"/>
  </r>
  <r>
    <n v="473"/>
    <x v="472"/>
    <x v="13"/>
    <s v="Division E, City of Gonzales"/>
    <s v="A. Wayne Lawson"/>
    <n v="2016"/>
    <s v="Ascension"/>
    <s v="DEM"/>
    <n v="1587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3"/>
    <x v="472"/>
    <x v="13"/>
    <s v="Division E, City of Gonzales"/>
    <s v="Neal M. Bourque"/>
    <n v="2016"/>
    <s v="Ascension"/>
    <s v="DEM"/>
    <n v="2445"/>
    <n v="2"/>
    <n v="2"/>
    <n v="2"/>
    <n v="0"/>
    <n v="0"/>
    <n v="0"/>
    <x v="0"/>
    <x v="0"/>
    <x v="8"/>
    <x v="0"/>
    <x v="62"/>
    <x v="1"/>
    <n v="0.21279761904761907"/>
    <s v="m"/>
    <n v="0"/>
    <n v="2"/>
    <n v="0"/>
    <x v="1"/>
  </r>
  <r>
    <n v="474"/>
    <x v="473"/>
    <x v="13"/>
    <s v="Division E, City of Westlake"/>
    <s v="Kenneth &quot;Kenny&quot; Brown"/>
    <n v="2014"/>
    <s v="Calcasieu"/>
    <s v="DEM"/>
    <n v="863"/>
    <n v="2"/>
    <n v="2"/>
    <n v="2"/>
    <n v="0"/>
    <n v="0"/>
    <n v="0"/>
    <x v="0"/>
    <x v="0"/>
    <x v="8"/>
    <x v="0"/>
    <x v="51"/>
    <x v="1"/>
    <n v="0.23727598566308239"/>
    <s v="m"/>
    <n v="1"/>
    <n v="1"/>
    <n v="0"/>
    <x v="0"/>
  </r>
  <r>
    <n v="474"/>
    <x v="473"/>
    <x v="13"/>
    <s v="Division E, City of Westlake"/>
    <s v="Paula Johnson"/>
    <n v="2014"/>
    <s v="Calcasieu"/>
    <s v="DEM"/>
    <n v="532"/>
    <n v="2"/>
    <n v="2"/>
    <n v="2"/>
    <n v="0"/>
    <n v="0"/>
    <n v="0"/>
    <x v="0"/>
    <x v="0"/>
    <x v="8"/>
    <x v="0"/>
    <x v="51"/>
    <x v="1"/>
    <n v="0.23727598566308239"/>
    <s v="f"/>
    <n v="1"/>
    <n v="1"/>
    <n v="0"/>
    <x v="0"/>
  </r>
  <r>
    <n v="475"/>
    <x v="474"/>
    <x v="13"/>
    <s v="Division E, City of Youngsville"/>
    <s v="Dana L. Martin"/>
    <n v="2014"/>
    <s v="Lafayette"/>
    <s v="REP"/>
    <n v="1710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5"/>
    <x v="474"/>
    <x v="13"/>
    <s v="Division E, City of Youngsville"/>
    <s v="Dianne McClelland"/>
    <n v="2014"/>
    <s v="Lafayette"/>
    <s v="REP"/>
    <n v="1857"/>
    <n v="2"/>
    <n v="2"/>
    <n v="0"/>
    <n v="2"/>
    <n v="0"/>
    <n v="0"/>
    <x v="0"/>
    <x v="0"/>
    <x v="8"/>
    <x v="0"/>
    <x v="52"/>
    <x v="1"/>
    <n v="4.1211101766190028E-2"/>
    <s v="f"/>
    <n v="2"/>
    <n v="0"/>
    <n v="0"/>
    <x v="2"/>
  </r>
  <r>
    <n v="476"/>
    <x v="475"/>
    <x v="13"/>
    <s v="Division E, Town of Lockport"/>
    <s v="&quot;Rescue Wayne&quot; Bourgeois, Jr."/>
    <n v="2016"/>
    <s v="Lafourche"/>
    <s v="REP"/>
    <n v="571"/>
    <n v="2"/>
    <n v="2"/>
    <n v="1"/>
    <n v="1"/>
    <n v="0"/>
    <n v="0"/>
    <x v="0"/>
    <x v="0"/>
    <x v="8"/>
    <x v="0"/>
    <x v="46"/>
    <x v="1"/>
    <n v="0.12957467853610288"/>
    <s v="?"/>
    <n v="0"/>
    <n v="1"/>
    <n v="1"/>
    <x v="0"/>
  </r>
  <r>
    <n v="476"/>
    <x v="475"/>
    <x v="13"/>
    <s v="Division E, Town of Lockport"/>
    <s v="Weldon &quot;Chunky&quot; Triche"/>
    <n v="2016"/>
    <s v="Lafourche"/>
    <s v="DEM"/>
    <n v="440"/>
    <n v="2"/>
    <n v="2"/>
    <n v="1"/>
    <n v="1"/>
    <n v="0"/>
    <n v="0"/>
    <x v="0"/>
    <x v="0"/>
    <x v="8"/>
    <x v="0"/>
    <x v="46"/>
    <x v="1"/>
    <n v="0.12957467853610288"/>
    <s v="m"/>
    <n v="0"/>
    <n v="1"/>
    <n v="1"/>
    <x v="0"/>
  </r>
  <r>
    <n v="477"/>
    <x v="476"/>
    <x v="13"/>
    <s v="Town of Elton"/>
    <s v="Avella W. Ackless"/>
    <n v="2016"/>
    <s v="Jefferson Davis"/>
    <s v="DEM"/>
    <n v="260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7"/>
    <x v="476"/>
    <x v="13"/>
    <s v="Town of Elton"/>
    <s v="Kesia Lemoine"/>
    <n v="2016"/>
    <s v="Jefferson Davis"/>
    <s v="DEM"/>
    <n v="242"/>
    <n v="2"/>
    <n v="2"/>
    <n v="2"/>
    <n v="0"/>
    <n v="0"/>
    <n v="0"/>
    <x v="0"/>
    <x v="0"/>
    <x v="8"/>
    <x v="0"/>
    <x v="38"/>
    <x v="0"/>
    <n v="3.5856573705179251E-2"/>
    <s v="f"/>
    <n v="2"/>
    <n v="0"/>
    <n v="0"/>
    <x v="2"/>
  </r>
  <r>
    <n v="478"/>
    <x v="477"/>
    <x v="13"/>
    <s v="Town of Lake Arthur"/>
    <s v="Auldon Robinson, Sr."/>
    <n v="2016"/>
    <s v="Jefferson Davis"/>
    <s v="DEM"/>
    <n v="457"/>
    <n v="3"/>
    <n v="3"/>
    <n v="2"/>
    <n v="1"/>
    <n v="0"/>
    <n v="0"/>
    <x v="0"/>
    <x v="0"/>
    <x v="8"/>
    <x v="1"/>
    <x v="38"/>
    <x v="0"/>
    <n v="4.4358727097396355E-2"/>
    <s v="?"/>
    <n v="1"/>
    <n v="1"/>
    <n v="1"/>
    <x v="0"/>
  </r>
  <r>
    <n v="478"/>
    <x v="477"/>
    <x v="13"/>
    <s v="Town of Lake Arthur"/>
    <s v="Dorothy L. Charles"/>
    <n v="2016"/>
    <s v="Jefferson Davis"/>
    <s v="DEM"/>
    <n v="169"/>
    <n v="3"/>
    <n v="3"/>
    <n v="2"/>
    <n v="1"/>
    <n v="0"/>
    <n v="0"/>
    <x v="0"/>
    <x v="0"/>
    <x v="8"/>
    <x v="1"/>
    <x v="38"/>
    <x v="0"/>
    <n v="4.4358727097396355E-2"/>
    <s v="f"/>
    <n v="1"/>
    <n v="1"/>
    <n v="1"/>
    <x v="0"/>
  </r>
  <r>
    <n v="478"/>
    <x v="477"/>
    <x v="13"/>
    <s v="Town of Lake Arthur"/>
    <s v="Kirk J. Conner"/>
    <n v="2016"/>
    <s v="Jefferson Davis"/>
    <s v="REP"/>
    <n v="411"/>
    <n v="3"/>
    <n v="3"/>
    <n v="2"/>
    <n v="1"/>
    <n v="0"/>
    <n v="0"/>
    <x v="0"/>
    <x v="0"/>
    <x v="8"/>
    <x v="1"/>
    <x v="38"/>
    <x v="0"/>
    <n v="4.4358727097396355E-2"/>
    <s v="m"/>
    <n v="1"/>
    <n v="1"/>
    <n v="1"/>
    <x v="0"/>
  </r>
  <r>
    <n v="479"/>
    <x v="478"/>
    <x v="14"/>
    <s v="City of Port Allen"/>
    <s v="Carey S. Williams"/>
    <n v="2016"/>
    <s v="West Baton Rouge"/>
    <s v="DEM"/>
    <n v="782"/>
    <n v="3"/>
    <n v="3"/>
    <n v="3"/>
    <n v="0"/>
    <n v="0"/>
    <n v="0"/>
    <x v="0"/>
    <x v="0"/>
    <x v="8"/>
    <x v="1"/>
    <x v="49"/>
    <x v="0"/>
    <n v="0.12217541171964763"/>
    <s v="?"/>
    <n v="1"/>
    <n v="1"/>
    <n v="1"/>
    <x v="0"/>
  </r>
  <r>
    <n v="479"/>
    <x v="478"/>
    <x v="14"/>
    <s v="City of Port Allen"/>
    <s v="Charlene Gordon"/>
    <n v="2016"/>
    <s v="West Baton Rouge"/>
    <s v="DEM"/>
    <n v="1101"/>
    <n v="3"/>
    <n v="3"/>
    <n v="3"/>
    <n v="0"/>
    <n v="0"/>
    <n v="0"/>
    <x v="0"/>
    <x v="0"/>
    <x v="8"/>
    <x v="1"/>
    <x v="49"/>
    <x v="0"/>
    <n v="0.12217541171964763"/>
    <s v="f"/>
    <n v="1"/>
    <n v="1"/>
    <n v="1"/>
    <x v="0"/>
  </r>
  <r>
    <n v="479"/>
    <x v="478"/>
    <x v="14"/>
    <s v="City of Port Allen"/>
    <s v="Reynard H. Douglas III"/>
    <n v="2016"/>
    <s v="West Baton Rouge"/>
    <s v="DEM"/>
    <n v="728"/>
    <n v="3"/>
    <n v="3"/>
    <n v="3"/>
    <n v="0"/>
    <n v="0"/>
    <n v="0"/>
    <x v="0"/>
    <x v="0"/>
    <x v="8"/>
    <x v="1"/>
    <x v="49"/>
    <x v="0"/>
    <n v="0.12217541171964763"/>
    <s v="m"/>
    <n v="1"/>
    <n v="1"/>
    <n v="1"/>
    <x v="0"/>
  </r>
  <r>
    <n v="480"/>
    <x v="479"/>
    <x v="15"/>
    <s v="City of Denham Springs (5 to be elected)"/>
    <s v="&quot;Chris&quot; Davis"/>
    <n v="2014"/>
    <s v="Livingston"/>
    <s v="REP"/>
    <n v="1365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&quot;Jeff&quot; Wesley"/>
    <n v="2014"/>
    <s v="Livingston"/>
    <s v="REP"/>
    <n v="185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Alonzo &quot;Lonnie&quot; Shupe"/>
    <n v="2014"/>
    <s v="Livingston"/>
    <s v="REP"/>
    <n v="423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Brian Edward Ross"/>
    <n v="2014"/>
    <s v="Livingston"/>
    <s v="REP"/>
    <n v="994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Daniel H. Landry"/>
    <n v="2014"/>
    <s v="Livingston"/>
    <s v="DEM"/>
    <n v="103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ohn &quot;Johnny&quot; Little"/>
    <n v="2014"/>
    <s v="Livingston"/>
    <s v="NOPTY"/>
    <n v="419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Julie Dyason-Norris"/>
    <n v="2014"/>
    <s v="Livingston"/>
    <s v="NOPTY"/>
    <n v="125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Keith Stark"/>
    <n v="2014"/>
    <s v="Livingston"/>
    <s v="REP"/>
    <n v="752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Lori Lamm-Williams"/>
    <n v="2014"/>
    <s v="Livingston"/>
    <s v="REP"/>
    <n v="1683"/>
    <n v="12"/>
    <n v="12"/>
    <n v="1"/>
    <n v="8"/>
    <n v="2"/>
    <n v="1"/>
    <x v="0"/>
    <x v="0"/>
    <x v="8"/>
    <x v="19"/>
    <x v="50"/>
    <x v="1"/>
    <n v="1.2482065997130559E-2"/>
    <s v="f"/>
    <n v="2"/>
    <n v="10"/>
    <n v="0"/>
    <x v="0"/>
  </r>
  <r>
    <n v="480"/>
    <x v="479"/>
    <x v="15"/>
    <s v="City of Denham Springs (5 to be elected)"/>
    <s v="Rene Delahoussaye"/>
    <n v="2014"/>
    <s v="Livingston"/>
    <s v="OTHER"/>
    <n v="1407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Robert Poole"/>
    <n v="2014"/>
    <s v="Livingston"/>
    <s v="REP"/>
    <n v="161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0"/>
    <x v="479"/>
    <x v="15"/>
    <s v="City of Denham Springs (5 to be elected)"/>
    <s v="Scott Kimble"/>
    <n v="2014"/>
    <s v="Livingston"/>
    <s v="REP"/>
    <n v="1140"/>
    <n v="12"/>
    <n v="12"/>
    <n v="1"/>
    <n v="8"/>
    <n v="2"/>
    <n v="1"/>
    <x v="0"/>
    <x v="0"/>
    <x v="8"/>
    <x v="19"/>
    <x v="50"/>
    <x v="1"/>
    <n v="1.2482065997130559E-2"/>
    <s v="m"/>
    <n v="2"/>
    <n v="10"/>
    <n v="0"/>
    <x v="0"/>
  </r>
  <r>
    <n v="481"/>
    <x v="480"/>
    <x v="15"/>
    <s v="Town of Jena (5 to be elected)"/>
    <s v="&quot;Donny&quot; Richardson"/>
    <n v="2014"/>
    <s v="Lasalle"/>
    <s v="REP"/>
    <n v="93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&quot;Joe&quot; Phillips"/>
    <n v="2014"/>
    <s v="Lasalle"/>
    <s v="DEM"/>
    <n v="698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David P. Jones, Jr."/>
    <n v="2014"/>
    <s v="Lasalle"/>
    <s v="REP"/>
    <n v="871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Julia S. Welch"/>
    <n v="2014"/>
    <s v="Lasalle"/>
    <s v="REP"/>
    <n v="621"/>
    <n v="8"/>
    <n v="8"/>
    <n v="2"/>
    <n v="6"/>
    <n v="0"/>
    <n v="0"/>
    <x v="0"/>
    <x v="0"/>
    <x v="8"/>
    <x v="7"/>
    <x v="37"/>
    <x v="0"/>
    <n v="1.8822724161533216E-2"/>
    <s v="f"/>
    <n v="1"/>
    <n v="7"/>
    <n v="0"/>
    <x v="0"/>
  </r>
  <r>
    <n v="481"/>
    <x v="480"/>
    <x v="15"/>
    <s v="Town of Jena (5 to be elected)"/>
    <s v="Lloyd Lee Worsham"/>
    <n v="2014"/>
    <s v="Lasalle"/>
    <s v="REP"/>
    <n v="380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Ron G. Carr"/>
    <n v="2014"/>
    <s v="Lasalle"/>
    <s v="DEM"/>
    <n v="489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Tommy Sandifer"/>
    <n v="2014"/>
    <s v="Lasalle"/>
    <s v="REP"/>
    <n v="104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1"/>
    <x v="480"/>
    <x v="15"/>
    <s v="Town of Jena (5 to be elected)"/>
    <s v="Wayne Chapman"/>
    <n v="2014"/>
    <s v="Lasalle"/>
    <s v="REP"/>
    <n v="805"/>
    <n v="8"/>
    <n v="8"/>
    <n v="2"/>
    <n v="6"/>
    <n v="0"/>
    <n v="0"/>
    <x v="0"/>
    <x v="0"/>
    <x v="8"/>
    <x v="7"/>
    <x v="37"/>
    <x v="0"/>
    <n v="1.8822724161533216E-2"/>
    <s v="m"/>
    <n v="1"/>
    <n v="7"/>
    <n v="0"/>
    <x v="0"/>
  </r>
  <r>
    <n v="482"/>
    <x v="481"/>
    <x v="15"/>
    <s v="Town of Logansport (5 to be elected)"/>
    <s v="Charles &quot;Matt&quot; LaFollette"/>
    <n v="2016"/>
    <s v="De Soto"/>
    <s v="OTHER"/>
    <n v="45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Christy Ballard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eborah &quot;Deb&quot; Roberts"/>
    <n v="2016"/>
    <s v="De Soto"/>
    <s v="DEM"/>
    <n v="202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Dwight D. Gatlin, Sr."/>
    <n v="2016"/>
    <s v="De Soto"/>
    <s v="DEM"/>
    <n v="249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Edith Duncan Williams"/>
    <n v="2016"/>
    <s v="De Soto"/>
    <s v="DEM"/>
    <n v="217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Frank &quot;Poncho&quot; Thigpen"/>
    <n v="2016"/>
    <s v="De Soto"/>
    <s v="REP"/>
    <n v="167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Jeannie Ramsey Border"/>
    <n v="2016"/>
    <s v="De Soto"/>
    <s v="REP"/>
    <n v="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June Creech Hooper"/>
    <n v="2016"/>
    <s v="De Soto"/>
    <s v="REP"/>
    <n v="199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Katherine Freeman"/>
    <n v="2016"/>
    <s v="De Soto"/>
    <s v="DEM"/>
    <n v="31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Martha P. Guillotte"/>
    <n v="2016"/>
    <s v="De Soto"/>
    <s v="DEM"/>
    <n v="28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2"/>
    <x v="481"/>
    <x v="15"/>
    <s v="Town of Logansport (5 to be elected)"/>
    <s v="Norman Arbuckle"/>
    <n v="2016"/>
    <s v="De Soto"/>
    <s v="REP"/>
    <n v="294"/>
    <n v="12"/>
    <n v="12"/>
    <n v="6"/>
    <n v="5"/>
    <n v="0"/>
    <n v="1"/>
    <x v="0"/>
    <x v="0"/>
    <x v="8"/>
    <x v="19"/>
    <x v="65"/>
    <x v="0"/>
    <n v="6.5573770491803296E-3"/>
    <s v="m"/>
    <n v="8"/>
    <n v="4"/>
    <n v="0"/>
    <x v="0"/>
  </r>
  <r>
    <n v="482"/>
    <x v="481"/>
    <x v="15"/>
    <s v="Town of Logansport (5 to be elected)"/>
    <s v="Pamela &quot;Pam&quot; Thomas"/>
    <n v="2016"/>
    <s v="De Soto"/>
    <s v="DEM"/>
    <n v="230"/>
    <n v="12"/>
    <n v="12"/>
    <n v="6"/>
    <n v="5"/>
    <n v="0"/>
    <n v="1"/>
    <x v="0"/>
    <x v="0"/>
    <x v="8"/>
    <x v="19"/>
    <x v="65"/>
    <x v="0"/>
    <n v="6.5573770491803296E-3"/>
    <s v="f"/>
    <n v="8"/>
    <n v="4"/>
    <n v="0"/>
    <x v="0"/>
  </r>
  <r>
    <n v="483"/>
    <x v="482"/>
    <x v="16"/>
    <s v="Town of Krotz Springs (5 to be elected)"/>
    <s v="&quot;Cindy&quot; Stelly"/>
    <n v="2014"/>
    <s v="St. Landry"/>
    <s v="DEM"/>
    <n v="41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Andre D. Lanclos"/>
    <n v="2014"/>
    <s v="St. Landry"/>
    <s v="DEM"/>
    <n v="364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Cheryl &quot;Cricket&quot; Stermer"/>
    <n v="2014"/>
    <s v="St. Landry"/>
    <s v="DEM"/>
    <n v="293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John Craig Burghdoff"/>
    <n v="2014"/>
    <s v="St. Landry"/>
    <s v="NOPTY"/>
    <n v="383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Keith Ardoin"/>
    <n v="2014"/>
    <s v="St. Landry"/>
    <s v="DEM"/>
    <n v="547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3"/>
    <x v="482"/>
    <x v="16"/>
    <s v="Town of Krotz Springs (5 to be elected)"/>
    <s v="Nyssa Evans-Godwin"/>
    <n v="2014"/>
    <s v="St. Landry"/>
    <s v="DEM"/>
    <n v="449"/>
    <n v="7"/>
    <n v="7"/>
    <n v="6"/>
    <n v="0"/>
    <n v="1"/>
    <n v="0"/>
    <x v="0"/>
    <x v="0"/>
    <x v="8"/>
    <x v="8"/>
    <x v="8"/>
    <x v="1"/>
    <n v="3.503754022166608E-2"/>
    <s v="f"/>
    <n v="3"/>
    <n v="4"/>
    <n v="0"/>
    <x v="0"/>
  </r>
  <r>
    <n v="483"/>
    <x v="482"/>
    <x v="16"/>
    <s v="Town of Krotz Springs (5 to be elected)"/>
    <s v="William &quot;Bill&quot; Bryson"/>
    <n v="2014"/>
    <s v="St. Landry"/>
    <s v="DEM"/>
    <n v="348"/>
    <n v="7"/>
    <n v="7"/>
    <n v="6"/>
    <n v="0"/>
    <n v="1"/>
    <n v="0"/>
    <x v="0"/>
    <x v="0"/>
    <x v="8"/>
    <x v="8"/>
    <x v="8"/>
    <x v="1"/>
    <n v="3.503754022166608E-2"/>
    <s v="m"/>
    <n v="3"/>
    <n v="4"/>
    <n v="0"/>
    <x v="0"/>
  </r>
  <r>
    <n v="484"/>
    <x v="483"/>
    <x v="17"/>
    <s v="City of Grambling (5 to be elected)"/>
    <s v="Birdex Copeland, Jr.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Cathy L. Holmes"/>
    <n v="2014"/>
    <s v="Lincoln"/>
    <s v="DEM"/>
    <n v="524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Claud L. Aker"/>
    <n v="2014"/>
    <s v="Lincoln"/>
    <s v="DEM"/>
    <n v="374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Cullen Jackson"/>
    <n v="2014"/>
    <s v="Lincoln"/>
    <s v="DEM"/>
    <n v="575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G. Denise Dupree"/>
    <n v="2014"/>
    <s v="Lincoln"/>
    <s v="DEM"/>
    <n v="522"/>
    <n v="8"/>
    <n v="8"/>
    <n v="7"/>
    <n v="0"/>
    <n v="0"/>
    <n v="1"/>
    <x v="0"/>
    <x v="0"/>
    <x v="8"/>
    <x v="7"/>
    <x v="23"/>
    <x v="1"/>
    <n v="4.46982865656817E-3"/>
    <s v="f"/>
    <n v="2"/>
    <n v="3"/>
    <n v="3"/>
    <x v="0"/>
  </r>
  <r>
    <n v="484"/>
    <x v="483"/>
    <x v="17"/>
    <s v="City of Grambling (5 to be elected)"/>
    <s v="Roy Jackson"/>
    <n v="2014"/>
    <s v="Lincoln"/>
    <s v="DEM"/>
    <n v="612"/>
    <n v="8"/>
    <n v="8"/>
    <n v="7"/>
    <n v="0"/>
    <n v="0"/>
    <n v="1"/>
    <x v="0"/>
    <x v="0"/>
    <x v="8"/>
    <x v="7"/>
    <x v="23"/>
    <x v="1"/>
    <n v="4.46982865656817E-3"/>
    <s v="m"/>
    <n v="2"/>
    <n v="3"/>
    <n v="3"/>
    <x v="0"/>
  </r>
  <r>
    <n v="484"/>
    <x v="483"/>
    <x v="17"/>
    <s v="City of Grambling (5 to be elected)"/>
    <s v="Stavinoha Bradley"/>
    <n v="2014"/>
    <s v="Lincoln"/>
    <s v="OTHER"/>
    <n v="30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4"/>
    <x v="483"/>
    <x v="17"/>
    <s v="City of Grambling (5 to be elected)"/>
    <s v="Yanise N. Days"/>
    <n v="2014"/>
    <s v="Lincoln"/>
    <s v="DEM"/>
    <n v="594"/>
    <n v="8"/>
    <n v="8"/>
    <n v="7"/>
    <n v="0"/>
    <n v="0"/>
    <n v="1"/>
    <x v="0"/>
    <x v="0"/>
    <x v="8"/>
    <x v="7"/>
    <x v="23"/>
    <x v="1"/>
    <n v="4.46982865656817E-3"/>
    <s v="?"/>
    <n v="2"/>
    <n v="3"/>
    <n v="3"/>
    <x v="0"/>
  </r>
  <r>
    <n v="485"/>
    <x v="484"/>
    <x v="17"/>
    <s v="City of Patterson (5 to be elected)"/>
    <s v="&quot;Joe&quot; Russo III"/>
    <n v="2014"/>
    <s v="St. Mary"/>
    <s v="DEM"/>
    <n v="13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John Rentrop"/>
    <n v="2014"/>
    <s v="St. Mary"/>
    <s v="DEM"/>
    <n v="1167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L. L. &quot;Larry&quot; Mendoza, Jr."/>
    <n v="2014"/>
    <s v="St. Mary"/>
    <s v="DEM"/>
    <n v="1155"/>
    <n v="7"/>
    <n v="7"/>
    <n v="5"/>
    <n v="2"/>
    <n v="0"/>
    <n v="0"/>
    <x v="0"/>
    <x v="0"/>
    <x v="8"/>
    <x v="8"/>
    <x v="28"/>
    <x v="1"/>
    <n v="2.20502901353965E-2"/>
    <s v="?"/>
    <n v="2"/>
    <n v="4"/>
    <n v="1"/>
    <x v="0"/>
  </r>
  <r>
    <n v="485"/>
    <x v="484"/>
    <x v="17"/>
    <s v="City of Patterson (5 to be elected)"/>
    <s v="Sandra K. Turner"/>
    <n v="2014"/>
    <s v="St. Mary"/>
    <s v="DEM"/>
    <n v="1086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Sandra S. Marshall"/>
    <n v="2014"/>
    <s v="St. Mary"/>
    <s v="REP"/>
    <n v="939"/>
    <n v="7"/>
    <n v="7"/>
    <n v="5"/>
    <n v="2"/>
    <n v="0"/>
    <n v="0"/>
    <x v="0"/>
    <x v="0"/>
    <x v="8"/>
    <x v="8"/>
    <x v="28"/>
    <x v="1"/>
    <n v="2.20502901353965E-2"/>
    <s v="f"/>
    <n v="2"/>
    <n v="4"/>
    <n v="1"/>
    <x v="0"/>
  </r>
  <r>
    <n v="485"/>
    <x v="484"/>
    <x v="17"/>
    <s v="City of Patterson (5 to be elected)"/>
    <s v="Travis &quot;T. D.&quot; Darnell"/>
    <n v="2014"/>
    <s v="St. Mary"/>
    <s v="DEM"/>
    <n v="1138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5"/>
    <x v="484"/>
    <x v="17"/>
    <s v="City of Patterson (5 to be elected)"/>
    <s v="William L. &quot;Billy&quot; Picou, Jr."/>
    <n v="2014"/>
    <s v="St. Mary"/>
    <s v="REP"/>
    <n v="932"/>
    <n v="7"/>
    <n v="7"/>
    <n v="5"/>
    <n v="2"/>
    <n v="0"/>
    <n v="0"/>
    <x v="0"/>
    <x v="0"/>
    <x v="8"/>
    <x v="8"/>
    <x v="28"/>
    <x v="1"/>
    <n v="2.20502901353965E-2"/>
    <s v="m"/>
    <n v="2"/>
    <n v="4"/>
    <n v="1"/>
    <x v="0"/>
  </r>
  <r>
    <n v="486"/>
    <x v="485"/>
    <x v="17"/>
    <s v="District 1, City of New Roads (2 to be elected)"/>
    <s v="Bernadine St. Cyr"/>
    <n v="2014"/>
    <s v="Pointe Coupee"/>
    <s v="DEM"/>
    <n v="826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Joy Nelson"/>
    <n v="2014"/>
    <s v="Pointe Coupee"/>
    <s v="DEM"/>
    <n v="680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6"/>
    <x v="485"/>
    <x v="17"/>
    <s v="District 1, City of New Roads (2 to be elected)"/>
    <s v="Vernell Davis"/>
    <n v="2014"/>
    <s v="Pointe Coupee"/>
    <s v="DEM"/>
    <n v="735"/>
    <n v="3"/>
    <n v="3"/>
    <n v="3"/>
    <n v="0"/>
    <n v="0"/>
    <n v="0"/>
    <x v="0"/>
    <x v="0"/>
    <x v="8"/>
    <x v="15"/>
    <x v="66"/>
    <x v="0"/>
    <n v="4.0606871932173105E-2"/>
    <s v="f"/>
    <n v="3"/>
    <n v="0"/>
    <n v="0"/>
    <x v="2"/>
  </r>
  <r>
    <n v="487"/>
    <x v="486"/>
    <x v="17"/>
    <s v="Town of Addis (5 to be elected)"/>
    <s v="&quot;Rusty&quot; Parrish"/>
    <n v="2016"/>
    <s v="West Baton Rouge"/>
    <s v="DEM"/>
    <n v="1368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Amber McCoy"/>
    <n v="2016"/>
    <s v="West Baton Rouge"/>
    <s v="DEM"/>
    <n v="837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Bonnie Kleinpeter"/>
    <n v="2016"/>
    <s v="West Baton Rouge"/>
    <s v="REP"/>
    <n v="954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Kevin J. LeBlanc"/>
    <n v="2016"/>
    <s v="West Baton Rouge"/>
    <s v="REP"/>
    <n v="1224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Rhonda LeBlanc Kelley"/>
    <n v="2016"/>
    <s v="West Baton Rouge"/>
    <s v="DEM"/>
    <n v="1348"/>
    <n v="7"/>
    <n v="7"/>
    <n v="4"/>
    <n v="3"/>
    <n v="0"/>
    <n v="0"/>
    <x v="0"/>
    <x v="0"/>
    <x v="8"/>
    <x v="8"/>
    <x v="49"/>
    <x v="0"/>
    <n v="2.436053593179055E-3"/>
    <s v="f"/>
    <n v="3"/>
    <n v="4"/>
    <n v="0"/>
    <x v="0"/>
  </r>
  <r>
    <n v="487"/>
    <x v="486"/>
    <x v="17"/>
    <s v="Town of Addis (5 to be elected)"/>
    <s v="Tate Acosta"/>
    <n v="2016"/>
    <s v="West Baton Rouge"/>
    <s v="REP"/>
    <n v="1217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7"/>
    <x v="486"/>
    <x v="17"/>
    <s v="Town of Addis (5 to be elected)"/>
    <s v="Wilson &quot;Hook&quot; Cazes"/>
    <n v="2016"/>
    <s v="West Baton Rouge"/>
    <s v="DEM"/>
    <n v="1262"/>
    <n v="7"/>
    <n v="7"/>
    <n v="4"/>
    <n v="3"/>
    <n v="0"/>
    <n v="0"/>
    <x v="0"/>
    <x v="0"/>
    <x v="8"/>
    <x v="8"/>
    <x v="49"/>
    <x v="0"/>
    <n v="2.436053593179055E-3"/>
    <s v="m"/>
    <n v="3"/>
    <n v="4"/>
    <n v="0"/>
    <x v="0"/>
  </r>
  <r>
    <n v="488"/>
    <x v="487"/>
    <x v="17"/>
    <s v="Town of Brusly (5 to be elected)"/>
    <s v="&quot;Don&quot; Neisler"/>
    <n v="2016"/>
    <s v="West Baton Rouge"/>
    <s v="NOPTY"/>
    <n v="75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&quot;Rusty&quot; Daigle"/>
    <n v="2016"/>
    <s v="West Baton Rouge"/>
    <s v="REP"/>
    <n v="930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David Shane Andre"/>
    <n v="2016"/>
    <s v="West Baton Rouge"/>
    <s v="NOPTY"/>
    <n v="788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8"/>
    <x v="487"/>
    <x v="17"/>
    <s v="Town of Brusly (5 to be elected)"/>
    <s v="Joanne C. Bourgeois"/>
    <n v="2016"/>
    <s v="West Baton Rouge"/>
    <s v="NOPTY"/>
    <n v="903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Margaret Safford Canella"/>
    <n v="2016"/>
    <s v="West Baton Rouge"/>
    <s v="NOPTY"/>
    <n v="739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Shirley Ann Jordan"/>
    <n v="2016"/>
    <s v="West Baton Rouge"/>
    <s v="DEM"/>
    <n v="577"/>
    <n v="7"/>
    <n v="7"/>
    <n v="2"/>
    <n v="1"/>
    <n v="4"/>
    <n v="0"/>
    <x v="0"/>
    <x v="0"/>
    <x v="8"/>
    <x v="8"/>
    <x v="49"/>
    <x v="0"/>
    <n v="4.9261083743842304E-3"/>
    <s v="f"/>
    <n v="3"/>
    <n v="4"/>
    <n v="0"/>
    <x v="0"/>
  </r>
  <r>
    <n v="488"/>
    <x v="487"/>
    <x v="17"/>
    <s v="Town of Brusly (5 to be elected)"/>
    <s v="Terry J. Richard, Jr."/>
    <n v="2016"/>
    <s v="West Baton Rouge"/>
    <s v="DEM"/>
    <n v="786"/>
    <n v="7"/>
    <n v="7"/>
    <n v="2"/>
    <n v="1"/>
    <n v="4"/>
    <n v="0"/>
    <x v="0"/>
    <x v="0"/>
    <x v="8"/>
    <x v="8"/>
    <x v="49"/>
    <x v="0"/>
    <n v="4.9261083743842304E-3"/>
    <s v="m"/>
    <n v="3"/>
    <n v="4"/>
    <n v="0"/>
    <x v="0"/>
  </r>
  <r>
    <n v="489"/>
    <x v="488"/>
    <x v="17"/>
    <s v="Town of Elton (5 to be elected)"/>
    <s v="&quot;Tony&quot; Guillory"/>
    <n v="2014"/>
    <s v="Jefferson Davis"/>
    <s v="NOPTY"/>
    <n v="294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Amanda &quot;Mandy&quot; Valdez"/>
    <n v="2014"/>
    <s v="Jefferson Davis"/>
    <s v="NOPTY"/>
    <n v="23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Cynthia &quot;Kay&quot; Hebert"/>
    <n v="2014"/>
    <s v="Jefferson Davis"/>
    <s v="REP"/>
    <n v="189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Latoya &quot;Keisha&quot; Woods"/>
    <n v="2014"/>
    <s v="Jefferson Davis"/>
    <s v="DEM"/>
    <n v="335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arilynn Broussard Granger"/>
    <n v="2014"/>
    <s v="Jefferson Davis"/>
    <s v="DEM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Michael Paul Bellon"/>
    <n v="2014"/>
    <s v="Jefferson Davis"/>
    <s v="DEM"/>
    <n v="269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Morgan Lemelle"/>
    <n v="2014"/>
    <s v="Jefferson Davis"/>
    <s v="DEM"/>
    <n v="274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89"/>
    <x v="488"/>
    <x v="17"/>
    <s v="Town of Elton (5 to be elected)"/>
    <s v="Ronnie D. Duhon"/>
    <n v="2014"/>
    <s v="Jefferson Davis"/>
    <s v="NOPTY"/>
    <n v="180"/>
    <n v="9"/>
    <n v="9"/>
    <n v="4"/>
    <n v="1"/>
    <n v="3"/>
    <n v="1"/>
    <x v="0"/>
    <x v="0"/>
    <x v="8"/>
    <x v="9"/>
    <x v="38"/>
    <x v="0"/>
    <n v="1.8149623727312963E-2"/>
    <s v="m"/>
    <n v="6"/>
    <n v="3"/>
    <n v="0"/>
    <x v="0"/>
  </r>
  <r>
    <n v="489"/>
    <x v="488"/>
    <x v="17"/>
    <s v="Town of Elton (5 to be elected)"/>
    <s v="Shirley Lafleur Johnson"/>
    <n v="2014"/>
    <s v="Jefferson Davis"/>
    <s v="OTHER"/>
    <n v="242"/>
    <n v="9"/>
    <n v="9"/>
    <n v="4"/>
    <n v="1"/>
    <n v="3"/>
    <n v="1"/>
    <x v="0"/>
    <x v="0"/>
    <x v="8"/>
    <x v="9"/>
    <x v="38"/>
    <x v="0"/>
    <n v="1.8149623727312963E-2"/>
    <s v="f"/>
    <n v="6"/>
    <n v="3"/>
    <n v="0"/>
    <x v="0"/>
  </r>
  <r>
    <n v="490"/>
    <x v="489"/>
    <x v="17"/>
    <s v="Town of Kentwood (5 to be elected)"/>
    <s v="&quot;Jimbo&quot; Slaven"/>
    <n v="2014"/>
    <s v="Tangipahoa"/>
    <s v="NOPTY"/>
    <n v="42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Athalina Hudson"/>
    <n v="2014"/>
    <s v="Tangipahoa"/>
    <s v="DEM"/>
    <n v="294"/>
    <n v="10"/>
    <n v="10"/>
    <n v="8"/>
    <n v="0"/>
    <n v="1"/>
    <n v="1"/>
    <x v="0"/>
    <x v="0"/>
    <x v="8"/>
    <x v="0"/>
    <x v="34"/>
    <x v="1"/>
    <n v="2.3290386521308229E-2"/>
    <s v="?"/>
    <n v="1"/>
    <n v="8"/>
    <n v="1"/>
    <x v="0"/>
  </r>
  <r>
    <n v="490"/>
    <x v="489"/>
    <x v="17"/>
    <s v="Town of Kentwood (5 to be elected)"/>
    <s v="Bennie Castella"/>
    <n v="2014"/>
    <s v="Tangipahoa"/>
    <s v="DEM"/>
    <n v="258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Gary Callihan"/>
    <n v="2014"/>
    <s v="Tangipahoa"/>
    <s v="DEM"/>
    <n v="429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Irma Cook Clines"/>
    <n v="2014"/>
    <s v="Tangipahoa"/>
    <s v="DEM"/>
    <n v="555"/>
    <n v="10"/>
    <n v="10"/>
    <n v="8"/>
    <n v="0"/>
    <n v="1"/>
    <n v="1"/>
    <x v="0"/>
    <x v="0"/>
    <x v="8"/>
    <x v="0"/>
    <x v="34"/>
    <x v="1"/>
    <n v="2.3290386521308229E-2"/>
    <s v="f"/>
    <n v="1"/>
    <n v="8"/>
    <n v="1"/>
    <x v="0"/>
  </r>
  <r>
    <n v="490"/>
    <x v="489"/>
    <x v="17"/>
    <s v="Town of Kentwood (5 to be elected)"/>
    <s v="Michael &quot;Mike&quot; Hall"/>
    <n v="2014"/>
    <s v="Tangipahoa"/>
    <s v="DEM"/>
    <n v="432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Nick S. &quot;Junior&quot; Cook"/>
    <n v="2014"/>
    <s v="Tangipahoa"/>
    <s v="DEM"/>
    <n v="33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Paul Stewart"/>
    <n v="2014"/>
    <s v="Tangipahoa"/>
    <s v="DEM"/>
    <n v="450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Scott &quot;Coach&quot; Shaffett"/>
    <n v="2014"/>
    <s v="Tangipahoa"/>
    <s v="OTHER"/>
    <n v="407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0"/>
    <x v="489"/>
    <x v="17"/>
    <s v="Town of Kentwood (5 to be elected)"/>
    <s v="Terrell &quot;Teddy&quot; Hookfin"/>
    <n v="2014"/>
    <s v="Tangipahoa"/>
    <s v="DEM"/>
    <n v="461"/>
    <n v="10"/>
    <n v="10"/>
    <n v="8"/>
    <n v="0"/>
    <n v="1"/>
    <n v="1"/>
    <x v="0"/>
    <x v="0"/>
    <x v="8"/>
    <x v="0"/>
    <x v="34"/>
    <x v="1"/>
    <n v="2.3290386521308229E-2"/>
    <s v="m"/>
    <n v="1"/>
    <n v="8"/>
    <n v="1"/>
    <x v="0"/>
  </r>
  <r>
    <n v="491"/>
    <x v="490"/>
    <x v="17"/>
    <s v="Town of Lake Arthur (5 to be elected)"/>
    <s v="&quot;Kathy&quot; Benoit"/>
    <n v="2014"/>
    <s v="Jefferson Davis"/>
    <s v="DEM"/>
    <n v="326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Auldon Robinson, Sr."/>
    <n v="2014"/>
    <s v="Jefferson Davis"/>
    <s v="DEM"/>
    <n v="277"/>
    <n v="15"/>
    <n v="15"/>
    <n v="9"/>
    <n v="4"/>
    <n v="1"/>
    <n v="1"/>
    <x v="0"/>
    <x v="0"/>
    <x v="8"/>
    <x v="1"/>
    <x v="38"/>
    <x v="0"/>
    <n v="2.1339530952884003E-2"/>
    <s v="?"/>
    <n v="4"/>
    <n v="10"/>
    <n v="1"/>
    <x v="0"/>
  </r>
  <r>
    <n v="491"/>
    <x v="490"/>
    <x v="17"/>
    <s v="Town of Lake Arthur (5 to be elected)"/>
    <s v="Burnell Broussard"/>
    <n v="2014"/>
    <s v="Jefferson Davis"/>
    <s v="DEM"/>
    <n v="33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lyde Schlesinger"/>
    <n v="2014"/>
    <s v="Jefferson Davis"/>
    <s v="REP"/>
    <n v="22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Curt Cormier"/>
    <n v="2014"/>
    <s v="Jefferson Davis"/>
    <s v="REP"/>
    <n v="270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David Hanks"/>
    <n v="2014"/>
    <s v="Jefferson Davis"/>
    <s v="DEM"/>
    <n v="397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llsworth David Duhon"/>
    <n v="2014"/>
    <s v="Jefferson Davis"/>
    <s v="DEM"/>
    <n v="27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Eric S. Turner"/>
    <n v="2014"/>
    <s v="Jefferson Davis"/>
    <s v="DEM"/>
    <n v="39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Mildred &quot;Millie&quot; Lapoint"/>
    <n v="2014"/>
    <s v="Jefferson Davis"/>
    <s v="REP"/>
    <n v="180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Milton &quot;Nonk&quot; Labauve"/>
    <n v="2014"/>
    <s v="Jefferson Davis"/>
    <s v="DEM"/>
    <n v="184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icky Monceaux"/>
    <n v="2014"/>
    <s v="Jefferson Davis"/>
    <s v="NOPTY"/>
    <n v="498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bert &quot;Bobby&quot; Palermo"/>
    <n v="2014"/>
    <s v="Jefferson Davis"/>
    <s v="DEM"/>
    <n v="379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Roderick &quot;Coach&quot; Williams"/>
    <n v="2014"/>
    <s v="Jefferson Davis"/>
    <s v="DEM"/>
    <n v="253"/>
    <n v="15"/>
    <n v="15"/>
    <n v="9"/>
    <n v="4"/>
    <n v="1"/>
    <n v="1"/>
    <x v="0"/>
    <x v="0"/>
    <x v="8"/>
    <x v="1"/>
    <x v="38"/>
    <x v="0"/>
    <n v="2.1339530952884003E-2"/>
    <s v="m"/>
    <n v="4"/>
    <n v="10"/>
    <n v="1"/>
    <x v="0"/>
  </r>
  <r>
    <n v="491"/>
    <x v="490"/>
    <x v="17"/>
    <s v="Town of Lake Arthur (5 to be elected)"/>
    <s v="Sherry Hymel Crochet"/>
    <n v="2014"/>
    <s v="Jefferson Davis"/>
    <s v="REP"/>
    <n v="395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1"/>
    <x v="490"/>
    <x v="17"/>
    <s v="Town of Lake Arthur (5 to be elected)"/>
    <s v="Vicki Broussard"/>
    <n v="2014"/>
    <s v="Jefferson Davis"/>
    <s v="OTHER"/>
    <n v="343"/>
    <n v="15"/>
    <n v="15"/>
    <n v="9"/>
    <n v="4"/>
    <n v="1"/>
    <n v="1"/>
    <x v="0"/>
    <x v="0"/>
    <x v="8"/>
    <x v="1"/>
    <x v="38"/>
    <x v="0"/>
    <n v="2.1339530952884003E-2"/>
    <s v="f"/>
    <n v="4"/>
    <n v="10"/>
    <n v="1"/>
    <x v="0"/>
  </r>
  <r>
    <n v="492"/>
    <x v="491"/>
    <x v="17"/>
    <s v="Town of Leonville (5 to be elected)"/>
    <s v="Benita A. Kennerson"/>
    <n v="2014"/>
    <s v="St. Landry"/>
    <s v="DEM"/>
    <n v="40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Brandon C. Herpin"/>
    <n v="2014"/>
    <s v="St. Landry"/>
    <s v="NOPTY"/>
    <n v="39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erry Willingham"/>
    <n v="2014"/>
    <s v="St. Landry"/>
    <s v="DEM"/>
    <n v="429"/>
    <n v="6"/>
    <n v="6"/>
    <n v="2"/>
    <n v="2"/>
    <n v="2"/>
    <n v="0"/>
    <x v="0"/>
    <x v="0"/>
    <x v="8"/>
    <x v="6"/>
    <x v="8"/>
    <x v="1"/>
    <n v="1.1197243755383307E-2"/>
    <s v="?"/>
    <n v="2"/>
    <n v="3"/>
    <n v="1"/>
    <x v="0"/>
  </r>
  <r>
    <n v="492"/>
    <x v="491"/>
    <x v="17"/>
    <s v="Town of Leonville (5 to be elected)"/>
    <s v="Kirk Stelly"/>
    <n v="2014"/>
    <s v="St. Landry"/>
    <s v="REP"/>
    <n v="37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2"/>
    <x v="491"/>
    <x v="17"/>
    <s v="Town of Leonville (5 to be elected)"/>
    <s v="Krista Speyrer"/>
    <n v="2014"/>
    <s v="St. Landry"/>
    <s v="NOPTY"/>
    <n v="323"/>
    <n v="6"/>
    <n v="6"/>
    <n v="2"/>
    <n v="2"/>
    <n v="2"/>
    <n v="0"/>
    <x v="0"/>
    <x v="0"/>
    <x v="8"/>
    <x v="6"/>
    <x v="8"/>
    <x v="1"/>
    <n v="1.1197243755383307E-2"/>
    <s v="f"/>
    <n v="2"/>
    <n v="3"/>
    <n v="1"/>
    <x v="0"/>
  </r>
  <r>
    <n v="492"/>
    <x v="491"/>
    <x v="17"/>
    <s v="Town of Leonville (5 to be elected)"/>
    <s v="Nick Degueyter"/>
    <n v="2014"/>
    <s v="St. Landry"/>
    <s v="REP"/>
    <n v="389"/>
    <n v="6"/>
    <n v="6"/>
    <n v="2"/>
    <n v="2"/>
    <n v="2"/>
    <n v="0"/>
    <x v="0"/>
    <x v="0"/>
    <x v="8"/>
    <x v="6"/>
    <x v="8"/>
    <x v="1"/>
    <n v="1.1197243755383307E-2"/>
    <s v="m"/>
    <n v="2"/>
    <n v="3"/>
    <n v="1"/>
    <x v="0"/>
  </r>
  <r>
    <n v="493"/>
    <x v="492"/>
    <x v="17"/>
    <s v="Town of Melville (5 to be elected)"/>
    <s v="April Butler-Goudeau"/>
    <n v="2014"/>
    <s v="St. Landry"/>
    <s v="DEM"/>
    <n v="16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aretta Robertson"/>
    <n v="2014"/>
    <s v="St. Landry"/>
    <s v="DEM"/>
    <n v="30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Chris Jackson"/>
    <n v="2014"/>
    <s v="St. Landry"/>
    <s v="DEM"/>
    <n v="179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Clara Moore Goudeau"/>
    <n v="2014"/>
    <s v="St. Landry"/>
    <s v="DEM"/>
    <n v="25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aura A. Fontenot"/>
    <n v="2014"/>
    <s v="St. Landry"/>
    <s v="DEM"/>
    <n v="187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Linda F. Haynes"/>
    <n v="2014"/>
    <s v="St. Landry"/>
    <s v="DEM"/>
    <n v="236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Michael Clark"/>
    <n v="2014"/>
    <s v="St. Landry"/>
    <s v="DEM"/>
    <n v="332"/>
    <n v="10"/>
    <n v="10"/>
    <n v="9"/>
    <n v="0"/>
    <n v="1"/>
    <n v="0"/>
    <x v="0"/>
    <x v="0"/>
    <x v="8"/>
    <x v="0"/>
    <x v="8"/>
    <x v="1"/>
    <n v="1.0901467505241097E-2"/>
    <s v="m"/>
    <n v="7"/>
    <n v="2"/>
    <n v="1"/>
    <x v="0"/>
  </r>
  <r>
    <n v="493"/>
    <x v="492"/>
    <x v="17"/>
    <s v="Town of Melville (5 to be elected)"/>
    <s v="Theardis Tieuel, Jr."/>
    <n v="2014"/>
    <s v="St. Landry"/>
    <s v="DEM"/>
    <n v="262"/>
    <n v="10"/>
    <n v="10"/>
    <n v="9"/>
    <n v="0"/>
    <n v="1"/>
    <n v="0"/>
    <x v="0"/>
    <x v="0"/>
    <x v="8"/>
    <x v="0"/>
    <x v="8"/>
    <x v="1"/>
    <n v="1.0901467505241097E-2"/>
    <s v="?"/>
    <n v="7"/>
    <n v="2"/>
    <n v="1"/>
    <x v="0"/>
  </r>
  <r>
    <n v="493"/>
    <x v="492"/>
    <x v="17"/>
    <s v="Town of Melville (5 to be elected)"/>
    <s v="Tiffany I. Williams"/>
    <n v="2014"/>
    <s v="St. Landry"/>
    <s v="NOPTY"/>
    <n v="160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3"/>
    <x v="492"/>
    <x v="17"/>
    <s v="Town of Melville (5 to be elected)"/>
    <s v="Velma D. Hendrix"/>
    <n v="2014"/>
    <s v="St. Landry"/>
    <s v="DEM"/>
    <n v="298"/>
    <n v="10"/>
    <n v="10"/>
    <n v="9"/>
    <n v="0"/>
    <n v="1"/>
    <n v="0"/>
    <x v="0"/>
    <x v="0"/>
    <x v="8"/>
    <x v="0"/>
    <x v="8"/>
    <x v="1"/>
    <n v="1.0901467505241097E-2"/>
    <s v="f"/>
    <n v="7"/>
    <n v="2"/>
    <n v="1"/>
    <x v="0"/>
  </r>
  <r>
    <n v="494"/>
    <x v="493"/>
    <x v="17"/>
    <s v="Town of Montgomery (5 to be elected)"/>
    <s v="Charles &quot;Chuck&quot; LaCroix"/>
    <n v="2014"/>
    <s v="Grant"/>
    <s v="NOPTY"/>
    <n v="13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Dawn LaCroix"/>
    <n v="2014"/>
    <s v="Grant"/>
    <s v="DEM"/>
    <n v="97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Delores LeBaron"/>
    <n v="2014"/>
    <s v="Grant"/>
    <s v="REP"/>
    <n v="161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Jack B. Rushing"/>
    <n v="2014"/>
    <s v="Grant"/>
    <s v="OTHER"/>
    <n v="103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Joy Seiple"/>
    <n v="2014"/>
    <s v="Grant"/>
    <s v="OTHER"/>
    <n v="48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4"/>
    <x v="493"/>
    <x v="17"/>
    <s v="Town of Montgomery (5 to be elected)"/>
    <s v="Releida James"/>
    <n v="2014"/>
    <s v="Grant"/>
    <s v="NOPTY"/>
    <n v="142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Tamashia Nash"/>
    <n v="2014"/>
    <s v="Grant"/>
    <s v="NOPTY"/>
    <n v="84"/>
    <n v="9"/>
    <n v="9"/>
    <n v="1"/>
    <n v="1"/>
    <n v="3"/>
    <n v="4"/>
    <x v="0"/>
    <x v="0"/>
    <x v="8"/>
    <x v="9"/>
    <x v="21"/>
    <x v="0"/>
    <n v="1.9507186858316233E-2"/>
    <s v="?"/>
    <n v="4"/>
    <n v="3"/>
    <n v="2"/>
    <x v="0"/>
  </r>
  <r>
    <n v="494"/>
    <x v="493"/>
    <x v="17"/>
    <s v="Town of Montgomery (5 to be elected)"/>
    <s v="Von Gilcrease"/>
    <n v="2014"/>
    <s v="Grant"/>
    <s v="OTHER"/>
    <n v="117"/>
    <n v="9"/>
    <n v="9"/>
    <n v="1"/>
    <n v="1"/>
    <n v="3"/>
    <n v="4"/>
    <x v="0"/>
    <x v="0"/>
    <x v="8"/>
    <x v="9"/>
    <x v="21"/>
    <x v="0"/>
    <n v="1.9507186858316233E-2"/>
    <s v="m"/>
    <n v="4"/>
    <n v="3"/>
    <n v="2"/>
    <x v="0"/>
  </r>
  <r>
    <n v="494"/>
    <x v="493"/>
    <x v="17"/>
    <s v="Town of Montgomery (5 to be elected)"/>
    <s v="Wanda V. Perkins"/>
    <n v="2014"/>
    <s v="Grant"/>
    <s v="OTHER"/>
    <n v="89"/>
    <n v="9"/>
    <n v="9"/>
    <n v="1"/>
    <n v="1"/>
    <n v="3"/>
    <n v="4"/>
    <x v="0"/>
    <x v="0"/>
    <x v="8"/>
    <x v="9"/>
    <x v="21"/>
    <x v="0"/>
    <n v="1.9507186858316233E-2"/>
    <s v="f"/>
    <n v="4"/>
    <n v="3"/>
    <n v="2"/>
    <x v="0"/>
  </r>
  <r>
    <n v="495"/>
    <x v="494"/>
    <x v="17"/>
    <s v="Town of Woodworth (5 to be elected)"/>
    <s v="&quot;B. J.&quot; Carlin"/>
    <n v="2014"/>
    <s v="Rapides"/>
    <s v="DEM"/>
    <n v="276"/>
    <n v="8"/>
    <n v="8"/>
    <n v="3"/>
    <n v="5"/>
    <n v="0"/>
    <n v="0"/>
    <x v="0"/>
    <x v="0"/>
    <x v="8"/>
    <x v="7"/>
    <x v="18"/>
    <x v="1"/>
    <n v="7.6997112608277463E-3"/>
    <s v="?"/>
    <n v="1"/>
    <n v="6"/>
    <n v="1"/>
    <x v="0"/>
  </r>
  <r>
    <n v="495"/>
    <x v="494"/>
    <x v="17"/>
    <s v="Town of Woodworth (5 to be elected)"/>
    <s v="Adam Malcomb"/>
    <n v="2014"/>
    <s v="Rapides"/>
    <s v="DEM"/>
    <n v="10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Charles Reich"/>
    <n v="2014"/>
    <s v="Rapides"/>
    <s v="REP"/>
    <n v="531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Jimmie Cranford"/>
    <n v="2014"/>
    <s v="Rapides"/>
    <s v="REP"/>
    <n v="48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Kevin Kitchen"/>
    <n v="2014"/>
    <s v="Rapides"/>
    <s v="REP"/>
    <n v="31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Lisa Gunter-Aymond"/>
    <n v="2014"/>
    <s v="Rapides"/>
    <s v="DEM"/>
    <n v="362"/>
    <n v="8"/>
    <n v="8"/>
    <n v="3"/>
    <n v="5"/>
    <n v="0"/>
    <n v="0"/>
    <x v="0"/>
    <x v="0"/>
    <x v="8"/>
    <x v="7"/>
    <x v="18"/>
    <x v="1"/>
    <n v="7.6997112608277463E-3"/>
    <s v="f"/>
    <n v="1"/>
    <n v="6"/>
    <n v="1"/>
    <x v="0"/>
  </r>
  <r>
    <n v="495"/>
    <x v="494"/>
    <x v="17"/>
    <s v="Town of Woodworth (5 to be elected)"/>
    <s v="Michael Doiron"/>
    <n v="2014"/>
    <s v="Rapides"/>
    <s v="REP"/>
    <n v="494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5"/>
    <x v="494"/>
    <x v="17"/>
    <s v="Town of Woodworth (5 to be elected)"/>
    <s v="Tommy Melder"/>
    <n v="2014"/>
    <s v="Rapides"/>
    <s v="REP"/>
    <n v="555"/>
    <n v="8"/>
    <n v="8"/>
    <n v="3"/>
    <n v="5"/>
    <n v="0"/>
    <n v="0"/>
    <x v="0"/>
    <x v="0"/>
    <x v="8"/>
    <x v="7"/>
    <x v="18"/>
    <x v="1"/>
    <n v="7.6997112608277463E-3"/>
    <s v="m"/>
    <n v="1"/>
    <n v="6"/>
    <n v="1"/>
    <x v="0"/>
  </r>
  <r>
    <n v="496"/>
    <x v="495"/>
    <x v="17"/>
    <s v="Village of Anacoco (3 to be elected)"/>
    <s v="John Schraven"/>
    <n v="2016"/>
    <s v="Vernon"/>
    <s v="NOPTY"/>
    <n v="272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LaVerne Miers"/>
    <n v="2016"/>
    <s v="Vernon"/>
    <s v="REP"/>
    <n v="337"/>
    <n v="4"/>
    <n v="4"/>
    <n v="0"/>
    <n v="1"/>
    <n v="3"/>
    <n v="0"/>
    <x v="0"/>
    <x v="0"/>
    <x v="8"/>
    <x v="13"/>
    <x v="35"/>
    <x v="1"/>
    <n v="1.4349775784753382E-2"/>
    <s v="f"/>
    <n v="1"/>
    <n v="3"/>
    <n v="0"/>
    <x v="0"/>
  </r>
  <r>
    <n v="496"/>
    <x v="495"/>
    <x v="17"/>
    <s v="Village of Anacoco (3 to be elected)"/>
    <s v="Mark Phillips"/>
    <n v="2016"/>
    <s v="Vernon"/>
    <s v="NOPTY"/>
    <n v="321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6"/>
    <x v="495"/>
    <x v="17"/>
    <s v="Village of Anacoco (3 to be elected)"/>
    <s v="Norman Eric Neal"/>
    <n v="2016"/>
    <s v="Vernon"/>
    <s v="NOPTY"/>
    <n v="185"/>
    <n v="4"/>
    <n v="4"/>
    <n v="0"/>
    <n v="1"/>
    <n v="3"/>
    <n v="0"/>
    <x v="0"/>
    <x v="0"/>
    <x v="8"/>
    <x v="13"/>
    <x v="35"/>
    <x v="1"/>
    <n v="1.4349775784753382E-2"/>
    <s v="m"/>
    <n v="1"/>
    <n v="3"/>
    <n v="0"/>
    <x v="0"/>
  </r>
  <r>
    <n v="497"/>
    <x v="496"/>
    <x v="17"/>
    <s v="Village of Tickfaw (3 to be elected)"/>
    <s v="&quot;Ron&quot; Tanis"/>
    <n v="2014"/>
    <s v="Tangipahoa"/>
    <s v="OTHER"/>
    <n v="5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Guy J. Ribando"/>
    <n v="2014"/>
    <s v="Tangipahoa"/>
    <s v="DEM"/>
    <n v="109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Josephine &quot;Jo Marie&quot; McInnis"/>
    <n v="2014"/>
    <s v="Tangipahoa"/>
    <s v="REP"/>
    <n v="81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7"/>
    <x v="496"/>
    <x v="17"/>
    <s v="Village of Tickfaw (3 to be elected)"/>
    <s v="Michael Fedele"/>
    <n v="2014"/>
    <s v="Tangipahoa"/>
    <s v="OTHER"/>
    <n v="122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Norwood B. Durant"/>
    <n v="2014"/>
    <s v="Tangipahoa"/>
    <s v="DEM"/>
    <n v="54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Steve Galofaro"/>
    <n v="2014"/>
    <s v="Tangipahoa"/>
    <s v="OTHER"/>
    <n v="127"/>
    <n v="7"/>
    <n v="7"/>
    <n v="3"/>
    <n v="1"/>
    <n v="0"/>
    <n v="3"/>
    <x v="0"/>
    <x v="0"/>
    <x v="8"/>
    <x v="14"/>
    <x v="34"/>
    <x v="1"/>
    <n v="8.0385852090032184E-3"/>
    <s v="m"/>
    <n v="2"/>
    <n v="5"/>
    <n v="0"/>
    <x v="0"/>
  </r>
  <r>
    <n v="497"/>
    <x v="496"/>
    <x v="17"/>
    <s v="Village of Tickfaw (3 to be elected)"/>
    <s v="Toni Jean Abene Basso"/>
    <n v="2014"/>
    <s v="Tangipahoa"/>
    <s v="DEM"/>
    <n v="77"/>
    <n v="7"/>
    <n v="7"/>
    <n v="3"/>
    <n v="1"/>
    <n v="0"/>
    <n v="3"/>
    <x v="0"/>
    <x v="0"/>
    <x v="8"/>
    <x v="14"/>
    <x v="34"/>
    <x v="1"/>
    <n v="8.0385852090032184E-3"/>
    <s v="f"/>
    <n v="2"/>
    <n v="5"/>
    <n v="0"/>
    <x v="0"/>
  </r>
  <r>
    <n v="498"/>
    <x v="497"/>
    <x v="17"/>
    <s v="Village of Turkey Creek (3 to be elected)"/>
    <s v="&quot;Joey&quot; Ducote"/>
    <n v="2014"/>
    <s v="Evangeline"/>
    <s v="DEM"/>
    <n v="12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Billy &quot;Neal&quot; King, Jr."/>
    <n v="2014"/>
    <s v="Evangeline"/>
    <s v="DEM"/>
    <n v="160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enneth Johnson"/>
    <n v="2014"/>
    <s v="Evangeline"/>
    <s v="DEM"/>
    <n v="106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8"/>
    <x v="497"/>
    <x v="17"/>
    <s v="Village of Turkey Creek (3 to be elected)"/>
    <s v="Kurry W. Stewart"/>
    <n v="2014"/>
    <s v="Evangeline"/>
    <s v="DEM"/>
    <n v="164"/>
    <n v="4"/>
    <n v="4"/>
    <n v="4"/>
    <n v="0"/>
    <n v="0"/>
    <n v="0"/>
    <x v="0"/>
    <x v="0"/>
    <x v="8"/>
    <x v="13"/>
    <x v="11"/>
    <x v="0"/>
    <n v="7.1942446043165575E-3"/>
    <s v="m"/>
    <n v="0"/>
    <n v="4"/>
    <n v="0"/>
    <x v="1"/>
  </r>
  <r>
    <n v="499"/>
    <x v="498"/>
    <x v="18"/>
    <s v="District  1, Town of Ringgold"/>
    <s v="Adam Loud"/>
    <n v="2014"/>
    <s v="Bienville"/>
    <s v="DEM"/>
    <n v="15"/>
    <n v="2"/>
    <n v="2"/>
    <n v="2"/>
    <n v="0"/>
    <n v="0"/>
    <n v="0"/>
    <x v="0"/>
    <x v="0"/>
    <x v="8"/>
    <x v="0"/>
    <x v="39"/>
    <x v="0"/>
    <n v="0.7"/>
    <s v="m"/>
    <n v="1"/>
    <n v="1"/>
    <n v="0"/>
    <x v="0"/>
  </r>
  <r>
    <n v="499"/>
    <x v="498"/>
    <x v="18"/>
    <s v="District  1, Town of Ringgold"/>
    <s v="Kenya Iverson"/>
    <n v="2014"/>
    <s v="Bienville"/>
    <s v="DEM"/>
    <n v="85"/>
    <n v="2"/>
    <n v="2"/>
    <n v="2"/>
    <n v="0"/>
    <n v="0"/>
    <n v="0"/>
    <x v="0"/>
    <x v="0"/>
    <x v="8"/>
    <x v="0"/>
    <x v="39"/>
    <x v="0"/>
    <n v="0.7"/>
    <s v="f"/>
    <n v="1"/>
    <n v="1"/>
    <n v="0"/>
    <x v="0"/>
  </r>
  <r>
    <n v="500"/>
    <x v="499"/>
    <x v="18"/>
    <s v="District  2, City of Morgan City"/>
    <s v="Dean S. Adams"/>
    <n v="2016"/>
    <s v="St. Mary"/>
    <s v="NOPTY"/>
    <n v="400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0"/>
    <x v="499"/>
    <x v="18"/>
    <s v="District  2, City of Morgan City"/>
    <s v="Mark A. Stephens"/>
    <n v="2016"/>
    <s v="St. Mary"/>
    <s v="REP"/>
    <n v="403"/>
    <n v="2"/>
    <n v="2"/>
    <n v="0"/>
    <n v="1"/>
    <n v="1"/>
    <n v="0"/>
    <x v="0"/>
    <x v="0"/>
    <x v="8"/>
    <x v="0"/>
    <x v="28"/>
    <x v="1"/>
    <n v="3.7359900373599153E-3"/>
    <s v="m"/>
    <n v="0"/>
    <n v="2"/>
    <n v="0"/>
    <x v="1"/>
  </r>
  <r>
    <n v="501"/>
    <x v="500"/>
    <x v="18"/>
    <s v="District  2, Town of Ringgold"/>
    <s v="Dolores Alford"/>
    <n v="2014"/>
    <s v="Bienville"/>
    <s v="DEM"/>
    <n v="49"/>
    <n v="2"/>
    <n v="2"/>
    <n v="1"/>
    <n v="1"/>
    <n v="0"/>
    <n v="0"/>
    <x v="0"/>
    <x v="0"/>
    <x v="8"/>
    <x v="0"/>
    <x v="39"/>
    <x v="0"/>
    <n v="5.7692307692307709E-2"/>
    <s v="f"/>
    <n v="1"/>
    <n v="1"/>
    <n v="0"/>
    <x v="0"/>
  </r>
  <r>
    <n v="501"/>
    <x v="500"/>
    <x v="18"/>
    <s v="District  2, Town of Ringgold"/>
    <s v="Eddy Higginbotham"/>
    <n v="2014"/>
    <s v="Bienville"/>
    <s v="REP"/>
    <n v="55"/>
    <n v="2"/>
    <n v="2"/>
    <n v="1"/>
    <n v="1"/>
    <n v="0"/>
    <n v="0"/>
    <x v="0"/>
    <x v="0"/>
    <x v="8"/>
    <x v="0"/>
    <x v="39"/>
    <x v="0"/>
    <n v="5.7692307692307709E-2"/>
    <s v="m"/>
    <n v="1"/>
    <n v="1"/>
    <n v="0"/>
    <x v="0"/>
  </r>
  <r>
    <n v="502"/>
    <x v="501"/>
    <x v="18"/>
    <s v="District  3, City of Morgan City"/>
    <s v="&quot;Ron&quot; Bias"/>
    <n v="2016"/>
    <s v="St. Mary"/>
    <s v="DEM"/>
    <n v="47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2"/>
    <x v="501"/>
    <x v="18"/>
    <s v="District  3, City of Morgan City"/>
    <s v="Joshua Loupe"/>
    <n v="2016"/>
    <s v="St. Mary"/>
    <s v="NOPTY"/>
    <n v="315"/>
    <n v="2"/>
    <n v="2"/>
    <n v="1"/>
    <n v="0"/>
    <n v="1"/>
    <n v="0"/>
    <x v="0"/>
    <x v="0"/>
    <x v="8"/>
    <x v="0"/>
    <x v="28"/>
    <x v="1"/>
    <n v="0.20253164556962022"/>
    <s v="m"/>
    <n v="0"/>
    <n v="2"/>
    <n v="0"/>
    <x v="1"/>
  </r>
  <r>
    <n v="503"/>
    <x v="502"/>
    <x v="18"/>
    <s v="District  4, City of Morgan City"/>
    <s v="James R. Fontenot II"/>
    <n v="2016"/>
    <s v="St. Mary"/>
    <s v="REP"/>
    <n v="760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3"/>
    <x v="502"/>
    <x v="18"/>
    <s v="District  4, City of Morgan City"/>
    <s v="Thomas &quot;Tommy&quot; Minton"/>
    <n v="2016"/>
    <s v="St. Mary"/>
    <s v="NOPTY"/>
    <n v="415"/>
    <n v="2"/>
    <n v="2"/>
    <n v="0"/>
    <n v="1"/>
    <n v="1"/>
    <n v="0"/>
    <x v="0"/>
    <x v="0"/>
    <x v="8"/>
    <x v="0"/>
    <x v="28"/>
    <x v="1"/>
    <n v="0.29361702127659578"/>
    <s v="m"/>
    <n v="0"/>
    <n v="2"/>
    <n v="0"/>
    <x v="1"/>
  </r>
  <r>
    <n v="504"/>
    <x v="503"/>
    <x v="18"/>
    <s v="District  A, City of Shreveport"/>
    <s v="Bobby Joe Cooper"/>
    <n v="2014"/>
    <s v="Multi-Parish Race"/>
    <s v="OTHER"/>
    <n v="612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Gregory Young"/>
    <n v="2014"/>
    <s v="Multi-Parish Race"/>
    <s v="DEM"/>
    <n v="1399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4"/>
    <x v="503"/>
    <x v="18"/>
    <s v="District  A, City of Shreveport"/>
    <s v="Rose Wilson McCulloch"/>
    <n v="2014"/>
    <s v="Multi-Parish Race"/>
    <s v="DEM"/>
    <n v="2412"/>
    <n v="4"/>
    <n v="4"/>
    <n v="3"/>
    <n v="0"/>
    <n v="0"/>
    <n v="1"/>
    <x v="0"/>
    <x v="0"/>
    <x v="8"/>
    <x v="2"/>
    <x v="61"/>
    <x v="0"/>
    <n v="4.3872477332551618E-4"/>
    <s v="f"/>
    <n v="1"/>
    <n v="3"/>
    <n v="0"/>
    <x v="0"/>
  </r>
  <r>
    <n v="504"/>
    <x v="503"/>
    <x v="18"/>
    <s v="District  A, City of Shreveport"/>
    <s v="Willie Bradford"/>
    <n v="2014"/>
    <s v="Multi-Parish Race"/>
    <s v="DEM"/>
    <n v="2415"/>
    <n v="4"/>
    <n v="4"/>
    <n v="3"/>
    <n v="0"/>
    <n v="0"/>
    <n v="1"/>
    <x v="0"/>
    <x v="0"/>
    <x v="8"/>
    <x v="2"/>
    <x v="61"/>
    <x v="0"/>
    <n v="4.3872477332551618E-4"/>
    <s v="m"/>
    <n v="1"/>
    <n v="3"/>
    <n v="0"/>
    <x v="0"/>
  </r>
  <r>
    <n v="505"/>
    <x v="504"/>
    <x v="18"/>
    <s v="District  B, City of Shreveport"/>
    <s v="&quot;Jeff&quot; Everson"/>
    <n v="2014"/>
    <s v="Multi-Parish Race"/>
    <s v="DEM"/>
    <n v="2888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Craig B. Lee"/>
    <n v="2014"/>
    <s v="Multi-Parish Race"/>
    <s v="OTHER"/>
    <n v="680"/>
    <n v="3"/>
    <n v="3"/>
    <n v="2"/>
    <n v="0"/>
    <n v="0"/>
    <n v="1"/>
    <x v="0"/>
    <x v="0"/>
    <x v="8"/>
    <x v="1"/>
    <x v="61"/>
    <x v="0"/>
    <n v="5.7320668195217805E-2"/>
    <s v="m"/>
    <n v="1"/>
    <n v="2"/>
    <n v="0"/>
    <x v="0"/>
  </r>
  <r>
    <n v="505"/>
    <x v="504"/>
    <x v="18"/>
    <s v="District  B, City of Shreveport"/>
    <s v="Lynn D. Cawthorne"/>
    <n v="2014"/>
    <s v="Multi-Parish Race"/>
    <s v="DEM"/>
    <n v="2538"/>
    <n v="3"/>
    <n v="3"/>
    <n v="2"/>
    <n v="0"/>
    <n v="0"/>
    <n v="1"/>
    <x v="0"/>
    <x v="0"/>
    <x v="8"/>
    <x v="1"/>
    <x v="61"/>
    <x v="0"/>
    <n v="5.7320668195217805E-2"/>
    <s v="f"/>
    <n v="1"/>
    <n v="2"/>
    <n v="0"/>
    <x v="0"/>
  </r>
  <r>
    <n v="506"/>
    <x v="505"/>
    <x v="18"/>
    <s v="District  E, City of Shreveport"/>
    <s v="Benjamin P. Arnold"/>
    <n v="2014"/>
    <s v="Caddo"/>
    <s v="OTHER"/>
    <n v="265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Durwood Hendricks, Jr."/>
    <n v="2014"/>
    <s v="Caddo"/>
    <s v="DEM"/>
    <n v="2920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James Flurry"/>
    <n v="2014"/>
    <s v="Caddo"/>
    <s v="REP"/>
    <n v="3261"/>
    <n v="4"/>
    <n v="4"/>
    <n v="1"/>
    <n v="1"/>
    <n v="0"/>
    <n v="2"/>
    <x v="0"/>
    <x v="0"/>
    <x v="8"/>
    <x v="2"/>
    <x v="3"/>
    <x v="1"/>
    <n v="4.54969979986658E-2"/>
    <s v="m"/>
    <n v="1"/>
    <n v="3"/>
    <n v="0"/>
    <x v="0"/>
  </r>
  <r>
    <n v="506"/>
    <x v="505"/>
    <x v="18"/>
    <s v="District  E, City of Shreveport"/>
    <s v="Wanda Wright"/>
    <n v="2014"/>
    <s v="Caddo"/>
    <s v="OTHER"/>
    <n v="1049"/>
    <n v="4"/>
    <n v="4"/>
    <n v="1"/>
    <n v="1"/>
    <n v="0"/>
    <n v="2"/>
    <x v="0"/>
    <x v="0"/>
    <x v="8"/>
    <x v="2"/>
    <x v="3"/>
    <x v="1"/>
    <n v="4.54969979986658E-2"/>
    <s v="f"/>
    <n v="1"/>
    <n v="3"/>
    <n v="0"/>
    <x v="0"/>
  </r>
  <r>
    <n v="507"/>
    <x v="506"/>
    <x v="18"/>
    <s v="District  F, City of Shreveport"/>
    <s v="James Edward Green"/>
    <n v="2014"/>
    <s v="Caddo"/>
    <s v="DEM"/>
    <n v="2381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pencer Ray Stephens"/>
    <n v="2014"/>
    <s v="Caddo"/>
    <s v="DEM"/>
    <n v="244"/>
    <n v="3"/>
    <n v="3"/>
    <n v="3"/>
    <n v="0"/>
    <n v="0"/>
    <n v="0"/>
    <x v="0"/>
    <x v="0"/>
    <x v="8"/>
    <x v="1"/>
    <x v="3"/>
    <x v="1"/>
    <n v="0.10431204151010914"/>
    <s v="m"/>
    <n v="1"/>
    <n v="2"/>
    <n v="0"/>
    <x v="0"/>
  </r>
  <r>
    <n v="507"/>
    <x v="506"/>
    <x v="18"/>
    <s v="District  F, City of Shreveport"/>
    <s v="Stephanie Lynch"/>
    <n v="2014"/>
    <s v="Caddo"/>
    <s v="DEM"/>
    <n v="2964"/>
    <n v="3"/>
    <n v="3"/>
    <n v="3"/>
    <n v="0"/>
    <n v="0"/>
    <n v="0"/>
    <x v="0"/>
    <x v="0"/>
    <x v="8"/>
    <x v="1"/>
    <x v="3"/>
    <x v="1"/>
    <n v="0.10431204151010914"/>
    <s v="f"/>
    <n v="1"/>
    <n v="2"/>
    <n v="0"/>
    <x v="0"/>
  </r>
  <r>
    <n v="508"/>
    <x v="507"/>
    <x v="18"/>
    <s v="District  G, City of Shreveport"/>
    <s v="Bernie Woods, Sr."/>
    <n v="2014"/>
    <s v="Caddo"/>
    <s v="DEM"/>
    <n v="1009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Billy Wayne"/>
    <n v="2014"/>
    <s v="Caddo"/>
    <s v="DEM"/>
    <n v="20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8"/>
    <x v="507"/>
    <x v="18"/>
    <s v="District  G, City of Shreveport"/>
    <s v="Innis Addison"/>
    <n v="2014"/>
    <s v="Caddo"/>
    <s v="OTHER"/>
    <n v="457"/>
    <n v="4"/>
    <n v="4"/>
    <n v="3"/>
    <n v="0"/>
    <n v="0"/>
    <n v="1"/>
    <x v="0"/>
    <x v="0"/>
    <x v="8"/>
    <x v="2"/>
    <x v="3"/>
    <x v="1"/>
    <n v="0.31792614331132307"/>
    <s v="f"/>
    <n v="1"/>
    <n v="3"/>
    <n v="0"/>
    <x v="0"/>
  </r>
  <r>
    <n v="508"/>
    <x v="507"/>
    <x v="18"/>
    <s v="District  G, City of Shreveport"/>
    <s v="Jerry Bowman, Jr."/>
    <n v="2014"/>
    <s v="Caddo"/>
    <s v="DEM"/>
    <n v="4656"/>
    <n v="4"/>
    <n v="4"/>
    <n v="3"/>
    <n v="0"/>
    <n v="0"/>
    <n v="1"/>
    <x v="0"/>
    <x v="0"/>
    <x v="8"/>
    <x v="2"/>
    <x v="3"/>
    <x v="1"/>
    <n v="0.31792614331132307"/>
    <s v="m"/>
    <n v="1"/>
    <n v="3"/>
    <n v="0"/>
    <x v="0"/>
  </r>
  <r>
    <n v="509"/>
    <x v="508"/>
    <x v="18"/>
    <s v="District 1, City of Walker"/>
    <s v="&quot;Eric&quot; Cook"/>
    <n v="2016"/>
    <s v="Livingston"/>
    <s v="DEM"/>
    <n v="320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Bobby Font"/>
    <n v="2016"/>
    <s v="Livingston"/>
    <s v="REP"/>
    <n v="289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09"/>
    <x v="508"/>
    <x v="18"/>
    <s v="District 1, City of Walker"/>
    <s v="Marc Rager"/>
    <n v="2016"/>
    <s v="Livingston"/>
    <s v="REP"/>
    <n v="264"/>
    <n v="3"/>
    <n v="3"/>
    <n v="1"/>
    <n v="2"/>
    <n v="0"/>
    <n v="0"/>
    <x v="0"/>
    <x v="0"/>
    <x v="8"/>
    <x v="1"/>
    <x v="50"/>
    <x v="1"/>
    <n v="3.5509736540664361E-2"/>
    <s v="m"/>
    <n v="0"/>
    <n v="3"/>
    <n v="0"/>
    <x v="1"/>
  </r>
  <r>
    <n v="510"/>
    <x v="509"/>
    <x v="18"/>
    <s v="District 2, City of DeQuincy"/>
    <s v="Heather Clifton Royer"/>
    <n v="2014"/>
    <s v="Calcasieu"/>
    <s v="NOPTY"/>
    <n v="151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0"/>
    <x v="509"/>
    <x v="18"/>
    <s v="District 2, City of DeQuincy"/>
    <s v="Ronda Jacobs"/>
    <n v="2014"/>
    <s v="Calcasieu"/>
    <s v="DEM"/>
    <n v="196"/>
    <n v="2"/>
    <n v="2"/>
    <n v="1"/>
    <n v="0"/>
    <n v="1"/>
    <n v="0"/>
    <x v="0"/>
    <x v="0"/>
    <x v="8"/>
    <x v="0"/>
    <x v="51"/>
    <x v="1"/>
    <n v="0.12968299711815567"/>
    <s v="f"/>
    <n v="2"/>
    <n v="0"/>
    <n v="0"/>
    <x v="2"/>
  </r>
  <r>
    <n v="511"/>
    <x v="510"/>
    <x v="18"/>
    <s v="District 2, City of Walker"/>
    <s v="David Clark"/>
    <n v="2016"/>
    <s v="Livingston"/>
    <s v="REP"/>
    <n v="590"/>
    <n v="2"/>
    <n v="2"/>
    <n v="1"/>
    <n v="1"/>
    <n v="0"/>
    <n v="0"/>
    <x v="0"/>
    <x v="0"/>
    <x v="8"/>
    <x v="0"/>
    <x v="50"/>
    <x v="1"/>
    <n v="0.35321100917431192"/>
    <s v="m"/>
    <n v="1"/>
    <n v="1"/>
    <n v="0"/>
    <x v="0"/>
  </r>
  <r>
    <n v="511"/>
    <x v="510"/>
    <x v="18"/>
    <s v="District 2, City of Walker"/>
    <s v="Katrina Keller-Perkins"/>
    <n v="2016"/>
    <s v="Livingston"/>
    <s v="DEM"/>
    <n v="282"/>
    <n v="2"/>
    <n v="2"/>
    <n v="1"/>
    <n v="1"/>
    <n v="0"/>
    <n v="0"/>
    <x v="0"/>
    <x v="0"/>
    <x v="8"/>
    <x v="0"/>
    <x v="50"/>
    <x v="1"/>
    <n v="0.35321100917431192"/>
    <s v="f"/>
    <n v="1"/>
    <n v="1"/>
    <n v="0"/>
    <x v="0"/>
  </r>
  <r>
    <n v="512"/>
    <x v="511"/>
    <x v="18"/>
    <s v="District 3, City of Alexandria"/>
    <s v="Cynthia Perry"/>
    <n v="2016"/>
    <s v="Rapides"/>
    <s v="DEM"/>
    <n v="1561"/>
    <n v="2"/>
    <n v="2"/>
    <n v="2"/>
    <n v="0"/>
    <n v="0"/>
    <n v="0"/>
    <x v="0"/>
    <x v="0"/>
    <x v="8"/>
    <x v="0"/>
    <x v="18"/>
    <x v="1"/>
    <n v="3.9975399753997554E-2"/>
    <s v="f"/>
    <n v="1"/>
    <n v="1"/>
    <n v="0"/>
    <x v="0"/>
  </r>
  <r>
    <n v="512"/>
    <x v="511"/>
    <x v="18"/>
    <s v="District 3, City of Alexandria"/>
    <s v="Jules Green"/>
    <n v="2016"/>
    <s v="Rapides"/>
    <s v="DEM"/>
    <n v="1691"/>
    <n v="2"/>
    <n v="2"/>
    <n v="2"/>
    <n v="0"/>
    <n v="0"/>
    <n v="0"/>
    <x v="0"/>
    <x v="0"/>
    <x v="8"/>
    <x v="0"/>
    <x v="18"/>
    <x v="1"/>
    <n v="3.9975399753997554E-2"/>
    <s v="m"/>
    <n v="1"/>
    <n v="1"/>
    <n v="0"/>
    <x v="0"/>
  </r>
  <r>
    <n v="513"/>
    <x v="512"/>
    <x v="18"/>
    <s v="District 3, City of Zachary"/>
    <s v="John Coghlan"/>
    <n v="2014"/>
    <s v="East Baton Rouge"/>
    <s v="REP"/>
    <n v="382"/>
    <n v="2"/>
    <n v="2"/>
    <n v="0"/>
    <n v="2"/>
    <n v="0"/>
    <n v="0"/>
    <x v="0"/>
    <x v="0"/>
    <x v="8"/>
    <x v="0"/>
    <x v="56"/>
    <x v="1"/>
    <n v="0.40031397174254318"/>
    <s v="m"/>
    <n v="1"/>
    <n v="1"/>
    <n v="0"/>
    <x v="0"/>
  </r>
  <r>
    <n v="513"/>
    <x v="512"/>
    <x v="18"/>
    <s v="District 3, City of Zachary"/>
    <s v="Laura O'Brien"/>
    <n v="2014"/>
    <s v="East Baton Rouge"/>
    <s v="REP"/>
    <n v="892"/>
    <n v="2"/>
    <n v="2"/>
    <n v="0"/>
    <n v="2"/>
    <n v="0"/>
    <n v="0"/>
    <x v="0"/>
    <x v="0"/>
    <x v="8"/>
    <x v="0"/>
    <x v="56"/>
    <x v="1"/>
    <n v="0.40031397174254318"/>
    <s v="f"/>
    <n v="1"/>
    <n v="1"/>
    <n v="0"/>
    <x v="0"/>
  </r>
  <r>
    <n v="514"/>
    <x v="513"/>
    <x v="18"/>
    <s v="District 4, City of Alexandria"/>
    <s v="Harry Silver"/>
    <n v="2014"/>
    <s v="Rapides"/>
    <s v="DEM"/>
    <n v="1878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Kevin Cavell"/>
    <n v="2014"/>
    <s v="Rapides"/>
    <s v="REP"/>
    <n v="674"/>
    <n v="3"/>
    <n v="3"/>
    <n v="2"/>
    <n v="1"/>
    <n v="0"/>
    <n v="0"/>
    <x v="0"/>
    <x v="0"/>
    <x v="8"/>
    <x v="1"/>
    <x v="18"/>
    <x v="1"/>
    <n v="0.37531172069825441"/>
    <s v="m"/>
    <n v="1"/>
    <n v="2"/>
    <n v="0"/>
    <x v="0"/>
  </r>
  <r>
    <n v="514"/>
    <x v="513"/>
    <x v="18"/>
    <s v="District 4, City of Alexandria"/>
    <s v="Mary L. Wardsworth"/>
    <n v="2014"/>
    <s v="Rapides"/>
    <s v="DEM"/>
    <n v="656"/>
    <n v="3"/>
    <n v="3"/>
    <n v="2"/>
    <n v="1"/>
    <n v="0"/>
    <n v="0"/>
    <x v="0"/>
    <x v="0"/>
    <x v="8"/>
    <x v="1"/>
    <x v="18"/>
    <x v="1"/>
    <n v="0.37531172069825441"/>
    <s v="f"/>
    <n v="1"/>
    <n v="2"/>
    <n v="0"/>
    <x v="0"/>
  </r>
  <r>
    <n v="515"/>
    <x v="514"/>
    <x v="18"/>
    <s v="District 4, City of Broussard"/>
    <s v="Gertrude N. Batiste"/>
    <n v="2014"/>
    <s v="Lafayette"/>
    <s v="DEM"/>
    <n v="171"/>
    <n v="2"/>
    <n v="2"/>
    <n v="2"/>
    <n v="0"/>
    <n v="0"/>
    <n v="0"/>
    <x v="0"/>
    <x v="0"/>
    <x v="8"/>
    <x v="0"/>
    <x v="52"/>
    <x v="1"/>
    <n v="6.5420560747663503E-2"/>
    <s v="f"/>
    <n v="1"/>
    <n v="1"/>
    <n v="0"/>
    <x v="0"/>
  </r>
  <r>
    <n v="515"/>
    <x v="514"/>
    <x v="18"/>
    <s v="District 4, City of Broussard"/>
    <s v="Harold Johnson"/>
    <n v="2014"/>
    <s v="Lafayette"/>
    <s v="DEM"/>
    <n v="150"/>
    <n v="2"/>
    <n v="2"/>
    <n v="2"/>
    <n v="0"/>
    <n v="0"/>
    <n v="0"/>
    <x v="0"/>
    <x v="0"/>
    <x v="8"/>
    <x v="0"/>
    <x v="52"/>
    <x v="1"/>
    <n v="6.5420560747663503E-2"/>
    <s v="m"/>
    <n v="1"/>
    <n v="1"/>
    <n v="0"/>
    <x v="0"/>
  </r>
  <r>
    <n v="516"/>
    <x v="515"/>
    <x v="18"/>
    <s v="District 4, City of Zachary"/>
    <s v="Benjamin Cavin"/>
    <n v="2014"/>
    <s v="East Baton Rouge"/>
    <s v="REP"/>
    <n v="663"/>
    <n v="2"/>
    <n v="2"/>
    <n v="1"/>
    <n v="1"/>
    <n v="0"/>
    <n v="0"/>
    <x v="0"/>
    <x v="0"/>
    <x v="8"/>
    <x v="0"/>
    <x v="56"/>
    <x v="1"/>
    <n v="0.41515474919957307"/>
    <s v="m"/>
    <n v="1"/>
    <n v="1"/>
    <n v="0"/>
    <x v="0"/>
  </r>
  <r>
    <n v="516"/>
    <x v="515"/>
    <x v="18"/>
    <s v="District 4, City of Zachary"/>
    <s v="Sharon McKnight"/>
    <n v="2014"/>
    <s v="East Baton Rouge"/>
    <s v="DEM"/>
    <n v="274"/>
    <n v="2"/>
    <n v="2"/>
    <n v="1"/>
    <n v="1"/>
    <n v="0"/>
    <n v="0"/>
    <x v="0"/>
    <x v="0"/>
    <x v="8"/>
    <x v="0"/>
    <x v="56"/>
    <x v="1"/>
    <n v="0.41515474919957307"/>
    <s v="f"/>
    <n v="1"/>
    <n v="1"/>
    <n v="0"/>
    <x v="0"/>
  </r>
  <r>
    <n v="517"/>
    <x v="516"/>
    <x v="18"/>
    <s v="District A, City of Bogalusa"/>
    <s v="George Williams"/>
    <n v="2014"/>
    <s v="Washington"/>
    <s v="DEM"/>
    <n v="120"/>
    <n v="3"/>
    <n v="3"/>
    <n v="3"/>
    <n v="0"/>
    <n v="0"/>
    <n v="0"/>
    <x v="0"/>
    <x v="0"/>
    <x v="8"/>
    <x v="1"/>
    <x v="32"/>
    <x v="0"/>
    <n v="6.122448979591838E-2"/>
    <s v="m"/>
    <n v="2"/>
    <n v="1"/>
    <n v="0"/>
    <x v="0"/>
  </r>
  <r>
    <n v="517"/>
    <x v="516"/>
    <x v="18"/>
    <s v="District A, City of Bogalusa"/>
    <s v="Gloria W. Kates"/>
    <n v="2014"/>
    <s v="Washington"/>
    <s v="DEM"/>
    <n v="239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7"/>
    <x v="516"/>
    <x v="18"/>
    <s v="District A, City of Bogalusa"/>
    <s v="Penny Douglas Williams"/>
    <n v="2014"/>
    <s v="Washington"/>
    <s v="DEM"/>
    <n v="278"/>
    <n v="3"/>
    <n v="3"/>
    <n v="3"/>
    <n v="0"/>
    <n v="0"/>
    <n v="0"/>
    <x v="0"/>
    <x v="0"/>
    <x v="8"/>
    <x v="1"/>
    <x v="32"/>
    <x v="0"/>
    <n v="6.122448979591838E-2"/>
    <s v="f"/>
    <n v="2"/>
    <n v="1"/>
    <n v="0"/>
    <x v="0"/>
  </r>
  <r>
    <n v="518"/>
    <x v="517"/>
    <x v="18"/>
    <s v="District A, City of Thibodaux"/>
    <s v="Eddie Hebert"/>
    <n v="2014"/>
    <s v="Lafourche"/>
    <s v="DEM"/>
    <n v="75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8"/>
    <x v="517"/>
    <x v="18"/>
    <s v="District A, City of Thibodaux"/>
    <s v="Eric J. Tabor"/>
    <n v="2014"/>
    <s v="Lafourche"/>
    <s v="REP"/>
    <n v="1128"/>
    <n v="2"/>
    <n v="2"/>
    <n v="1"/>
    <n v="1"/>
    <n v="0"/>
    <n v="0"/>
    <x v="0"/>
    <x v="0"/>
    <x v="8"/>
    <x v="0"/>
    <x v="46"/>
    <x v="1"/>
    <n v="0.19618239660657477"/>
    <s v="m"/>
    <n v="0"/>
    <n v="2"/>
    <n v="0"/>
    <x v="1"/>
  </r>
  <r>
    <n v="519"/>
    <x v="518"/>
    <x v="18"/>
    <s v="District B, City of Bogalusa"/>
    <s v="Emma Dixon"/>
    <n v="2014"/>
    <s v="Washington"/>
    <s v="DEM"/>
    <n v="54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19"/>
    <x v="518"/>
    <x v="18"/>
    <s v="District B, City of Bogalusa"/>
    <s v="Justin Arnold"/>
    <n v="2014"/>
    <s v="Washington"/>
    <s v="DEM"/>
    <n v="164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Keith D. Merrill"/>
    <n v="2014"/>
    <s v="Washington"/>
    <s v="DEM"/>
    <n v="160"/>
    <n v="4"/>
    <n v="4"/>
    <n v="4"/>
    <n v="0"/>
    <n v="0"/>
    <n v="0"/>
    <x v="0"/>
    <x v="0"/>
    <x v="8"/>
    <x v="2"/>
    <x v="32"/>
    <x v="0"/>
    <n v="0.11726384364820847"/>
    <s v="m"/>
    <n v="2"/>
    <n v="2"/>
    <n v="0"/>
    <x v="0"/>
  </r>
  <r>
    <n v="519"/>
    <x v="518"/>
    <x v="18"/>
    <s v="District B, City of Bogalusa"/>
    <s v="Tamira Moss Smith"/>
    <n v="2014"/>
    <s v="Washington"/>
    <s v="DEM"/>
    <n v="236"/>
    <n v="4"/>
    <n v="4"/>
    <n v="4"/>
    <n v="0"/>
    <n v="0"/>
    <n v="0"/>
    <x v="0"/>
    <x v="0"/>
    <x v="8"/>
    <x v="2"/>
    <x v="32"/>
    <x v="0"/>
    <n v="0.11726384364820847"/>
    <s v="f"/>
    <n v="2"/>
    <n v="2"/>
    <n v="0"/>
    <x v="0"/>
  </r>
  <r>
    <n v="520"/>
    <x v="519"/>
    <x v="18"/>
    <s v="District C, City of Bogalusa"/>
    <s v="Brian McCree"/>
    <n v="2014"/>
    <s v="Washington"/>
    <s v="DEM"/>
    <n v="424"/>
    <n v="2"/>
    <n v="2"/>
    <n v="2"/>
    <n v="0"/>
    <n v="0"/>
    <n v="0"/>
    <x v="0"/>
    <x v="0"/>
    <x v="8"/>
    <x v="0"/>
    <x v="32"/>
    <x v="0"/>
    <n v="0.1827057182705718"/>
    <s v="m"/>
    <n v="1"/>
    <n v="1"/>
    <n v="0"/>
    <x v="0"/>
  </r>
  <r>
    <n v="520"/>
    <x v="519"/>
    <x v="18"/>
    <s v="District C, City of Bogalusa"/>
    <s v="Oneita H. Graham"/>
    <n v="2014"/>
    <s v="Washington"/>
    <s v="DEM"/>
    <n v="293"/>
    <n v="2"/>
    <n v="2"/>
    <n v="2"/>
    <n v="0"/>
    <n v="0"/>
    <n v="0"/>
    <x v="0"/>
    <x v="0"/>
    <x v="8"/>
    <x v="0"/>
    <x v="32"/>
    <x v="0"/>
    <n v="0.1827057182705718"/>
    <s v="f"/>
    <n v="1"/>
    <n v="1"/>
    <n v="0"/>
    <x v="0"/>
  </r>
  <r>
    <n v="521"/>
    <x v="520"/>
    <x v="18"/>
    <s v="District C, City of Minden"/>
    <s v="Magaline Quarles"/>
    <n v="2014"/>
    <s v="Webster"/>
    <s v="DEM"/>
    <n v="322"/>
    <n v="2"/>
    <n v="2"/>
    <n v="2"/>
    <n v="0"/>
    <n v="0"/>
    <n v="0"/>
    <x v="0"/>
    <x v="0"/>
    <x v="8"/>
    <x v="0"/>
    <x v="5"/>
    <x v="0"/>
    <n v="7.7363896848137548E-2"/>
    <s v="f"/>
    <n v="1"/>
    <n v="1"/>
    <n v="0"/>
    <x v="0"/>
  </r>
  <r>
    <n v="521"/>
    <x v="520"/>
    <x v="18"/>
    <s v="District C, City of Minden"/>
    <s v="Vincen &quot;Cheeze&quot; Bradford"/>
    <n v="2014"/>
    <s v="Webster"/>
    <s v="DEM"/>
    <n v="376"/>
    <n v="2"/>
    <n v="2"/>
    <n v="2"/>
    <n v="0"/>
    <n v="0"/>
    <n v="0"/>
    <x v="0"/>
    <x v="0"/>
    <x v="8"/>
    <x v="0"/>
    <x v="5"/>
    <x v="0"/>
    <n v="7.7363896848137548E-2"/>
    <s v="m"/>
    <n v="1"/>
    <n v="1"/>
    <n v="0"/>
    <x v="0"/>
  </r>
  <r>
    <n v="522"/>
    <x v="521"/>
    <x v="18"/>
    <s v="District C, City of Thibodaux"/>
    <s v="Constance T. Johnson"/>
    <n v="2014"/>
    <s v="Lafourche"/>
    <s v="DEM"/>
    <n v="729"/>
    <n v="2"/>
    <n v="2"/>
    <n v="2"/>
    <n v="0"/>
    <n v="0"/>
    <n v="0"/>
    <x v="0"/>
    <x v="0"/>
    <x v="8"/>
    <x v="0"/>
    <x v="46"/>
    <x v="1"/>
    <n v="0.17202572347266876"/>
    <s v="f"/>
    <n v="1"/>
    <n v="1"/>
    <n v="0"/>
    <x v="0"/>
  </r>
  <r>
    <n v="522"/>
    <x v="521"/>
    <x v="18"/>
    <s v="District C, City of Thibodaux"/>
    <s v="Varick Taylor, Sr."/>
    <n v="2014"/>
    <s v="Lafourche"/>
    <s v="DEM"/>
    <n v="515"/>
    <n v="2"/>
    <n v="2"/>
    <n v="2"/>
    <n v="0"/>
    <n v="0"/>
    <n v="0"/>
    <x v="0"/>
    <x v="0"/>
    <x v="8"/>
    <x v="0"/>
    <x v="46"/>
    <x v="1"/>
    <n v="0.17202572347266876"/>
    <s v="m"/>
    <n v="1"/>
    <n v="1"/>
    <n v="0"/>
    <x v="0"/>
  </r>
  <r>
    <n v="523"/>
    <x v="522"/>
    <x v="18"/>
    <s v="District D, City of Bogalusa"/>
    <s v="Brian &quot;Bambi&quot; Mizell"/>
    <n v="2016"/>
    <s v="Washington"/>
    <s v="DEM"/>
    <n v="296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cott Ard"/>
    <n v="2016"/>
    <s v="Washington"/>
    <s v="DEM"/>
    <n v="402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3"/>
    <x v="522"/>
    <x v="18"/>
    <s v="District D, City of Bogalusa"/>
    <s v="Stacey M. Tallitsch"/>
    <n v="2016"/>
    <s v="Washington"/>
    <s v="DEM"/>
    <n v="27"/>
    <n v="4"/>
    <n v="4"/>
    <n v="4"/>
    <n v="0"/>
    <n v="0"/>
    <n v="0"/>
    <x v="0"/>
    <x v="0"/>
    <x v="8"/>
    <x v="2"/>
    <x v="32"/>
    <x v="0"/>
    <n v="0.13910761154855639"/>
    <s v="f"/>
    <n v="1"/>
    <n v="3"/>
    <n v="0"/>
    <x v="0"/>
  </r>
  <r>
    <n v="523"/>
    <x v="522"/>
    <x v="18"/>
    <s v="District D, City of Bogalusa"/>
    <s v="Warren Bolds, Jr."/>
    <n v="2016"/>
    <s v="Washington"/>
    <s v="DEM"/>
    <n v="37"/>
    <n v="4"/>
    <n v="4"/>
    <n v="4"/>
    <n v="0"/>
    <n v="0"/>
    <n v="0"/>
    <x v="0"/>
    <x v="0"/>
    <x v="8"/>
    <x v="2"/>
    <x v="32"/>
    <x v="0"/>
    <n v="0.13910761154855639"/>
    <s v="m"/>
    <n v="1"/>
    <n v="3"/>
    <n v="0"/>
    <x v="0"/>
  </r>
  <r>
    <n v="524"/>
    <x v="523"/>
    <x v="18"/>
    <s v="District D, City of Minden"/>
    <s v="&quot;Mike&quot; Toland"/>
    <n v="2014"/>
    <s v="Webster"/>
    <s v="REP"/>
    <n v="603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4"/>
    <x v="523"/>
    <x v="18"/>
    <s v="District D, City of Minden"/>
    <s v="Terry &quot;T.G.&quot; Gardner"/>
    <n v="2014"/>
    <s v="Webster"/>
    <s v="REP"/>
    <n v="339"/>
    <n v="2"/>
    <n v="2"/>
    <n v="0"/>
    <n v="2"/>
    <n v="0"/>
    <n v="0"/>
    <x v="0"/>
    <x v="0"/>
    <x v="8"/>
    <x v="0"/>
    <x v="5"/>
    <x v="0"/>
    <n v="0.28025477707006369"/>
    <s v="m"/>
    <n v="0"/>
    <n v="2"/>
    <n v="0"/>
    <x v="1"/>
  </r>
  <r>
    <n v="525"/>
    <x v="524"/>
    <x v="18"/>
    <s v="District E, City of Bogalusa"/>
    <s v="Derik Thompson"/>
    <n v="2014"/>
    <s v="Washington"/>
    <s v="NOPTY"/>
    <n v="8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Edward Sartin, Sr."/>
    <n v="2014"/>
    <s v="Washington"/>
    <s v="DEM"/>
    <n v="103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J. E. &quot;Big John&quot; Magee"/>
    <n v="2014"/>
    <s v="Washington"/>
    <s v="OTHER"/>
    <n v="78"/>
    <n v="5"/>
    <n v="5"/>
    <n v="1"/>
    <n v="1"/>
    <n v="1"/>
    <n v="2"/>
    <x v="0"/>
    <x v="0"/>
    <x v="8"/>
    <x v="3"/>
    <x v="32"/>
    <x v="0"/>
    <n v="7.4879227053140096E-2"/>
    <s v="?"/>
    <n v="1"/>
    <n v="3"/>
    <n v="1"/>
    <x v="0"/>
  </r>
  <r>
    <n v="525"/>
    <x v="524"/>
    <x v="18"/>
    <s v="District E, City of Bogalusa"/>
    <s v="Ronald Penton"/>
    <n v="2014"/>
    <s v="Washington"/>
    <s v="OTHER"/>
    <n v="16"/>
    <n v="5"/>
    <n v="5"/>
    <n v="1"/>
    <n v="1"/>
    <n v="1"/>
    <n v="2"/>
    <x v="0"/>
    <x v="0"/>
    <x v="8"/>
    <x v="3"/>
    <x v="32"/>
    <x v="0"/>
    <n v="7.4879227053140096E-2"/>
    <s v="m"/>
    <n v="1"/>
    <n v="3"/>
    <n v="1"/>
    <x v="0"/>
  </r>
  <r>
    <n v="525"/>
    <x v="524"/>
    <x v="18"/>
    <s v="District E, City of Bogalusa"/>
    <s v="Sherry Fortenberry"/>
    <n v="2014"/>
    <s v="Washington"/>
    <s v="REP"/>
    <n v="134"/>
    <n v="5"/>
    <n v="5"/>
    <n v="1"/>
    <n v="1"/>
    <n v="1"/>
    <n v="2"/>
    <x v="0"/>
    <x v="0"/>
    <x v="8"/>
    <x v="3"/>
    <x v="32"/>
    <x v="0"/>
    <n v="7.4879227053140096E-2"/>
    <s v="f"/>
    <n v="1"/>
    <n v="3"/>
    <n v="1"/>
    <x v="0"/>
  </r>
  <r>
    <n v="526"/>
    <x v="525"/>
    <x v="18"/>
    <s v="Metro District  2"/>
    <s v="Chauna Banks"/>
    <n v="2016"/>
    <s v="East Baton Rouge"/>
    <s v="DEM"/>
    <n v="5426"/>
    <n v="3"/>
    <n v="3"/>
    <n v="3"/>
    <n v="0"/>
    <n v="0"/>
    <n v="0"/>
    <x v="0"/>
    <x v="0"/>
    <x v="8"/>
    <x v="1"/>
    <x v="56"/>
    <x v="1"/>
    <n v="0.15217764060356653"/>
    <s v="f"/>
    <n v="1"/>
    <n v="2"/>
    <n v="0"/>
    <x v="0"/>
  </r>
  <r>
    <n v="526"/>
    <x v="525"/>
    <x v="18"/>
    <s v="Metro District  2"/>
    <s v="Gregory Handy, Sr."/>
    <n v="2016"/>
    <s v="East Baton Rouge"/>
    <s v="DEM"/>
    <n v="2587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6"/>
    <x v="525"/>
    <x v="18"/>
    <s v="Metro District  2"/>
    <s v="Ulysses &quot;Bones&quot; Addison"/>
    <n v="2016"/>
    <s v="East Baton Rouge"/>
    <s v="DEM"/>
    <n v="3651"/>
    <n v="3"/>
    <n v="3"/>
    <n v="3"/>
    <n v="0"/>
    <n v="0"/>
    <n v="0"/>
    <x v="0"/>
    <x v="0"/>
    <x v="8"/>
    <x v="1"/>
    <x v="56"/>
    <x v="1"/>
    <n v="0.15217764060356653"/>
    <s v="m"/>
    <n v="1"/>
    <n v="2"/>
    <n v="0"/>
    <x v="0"/>
  </r>
  <r>
    <n v="527"/>
    <x v="526"/>
    <x v="18"/>
    <s v="Metro District  3"/>
    <s v="Chandler Loupe"/>
    <n v="2016"/>
    <s v="East Baton Rouge"/>
    <s v="REP"/>
    <n v="9099"/>
    <n v="2"/>
    <n v="2"/>
    <n v="1"/>
    <n v="1"/>
    <n v="0"/>
    <n v="0"/>
    <x v="0"/>
    <x v="0"/>
    <x v="8"/>
    <x v="0"/>
    <x v="56"/>
    <x v="1"/>
    <n v="0.35866806032551884"/>
    <s v="m"/>
    <n v="1"/>
    <n v="1"/>
    <n v="0"/>
    <x v="0"/>
  </r>
  <r>
    <n v="527"/>
    <x v="526"/>
    <x v="18"/>
    <s v="Metro District  3"/>
    <s v="Rani Whitfield"/>
    <n v="2016"/>
    <s v="East Baton Rouge"/>
    <s v="DEM"/>
    <n v="4295"/>
    <n v="2"/>
    <n v="2"/>
    <n v="1"/>
    <n v="1"/>
    <n v="0"/>
    <n v="0"/>
    <x v="0"/>
    <x v="0"/>
    <x v="8"/>
    <x v="0"/>
    <x v="56"/>
    <x v="1"/>
    <n v="0.35866806032551884"/>
    <s v="f"/>
    <n v="1"/>
    <n v="1"/>
    <n v="0"/>
    <x v="0"/>
  </r>
  <r>
    <n v="528"/>
    <x v="527"/>
    <x v="18"/>
    <s v="Metro District  4"/>
    <s v="Maranda White"/>
    <n v="2016"/>
    <s v="East Baton Rouge"/>
    <s v="DEM"/>
    <n v="3578"/>
    <n v="2"/>
    <n v="2"/>
    <n v="1"/>
    <n v="1"/>
    <n v="0"/>
    <n v="0"/>
    <x v="0"/>
    <x v="0"/>
    <x v="8"/>
    <x v="0"/>
    <x v="56"/>
    <x v="1"/>
    <n v="0.52883855675533309"/>
    <s v="f"/>
    <n v="1"/>
    <n v="1"/>
    <n v="0"/>
    <x v="0"/>
  </r>
  <r>
    <n v="528"/>
    <x v="527"/>
    <x v="18"/>
    <s v="Metro District  4"/>
    <s v="Scott Wilson"/>
    <n v="2016"/>
    <s v="East Baton Rouge"/>
    <s v="REP"/>
    <n v="11610"/>
    <n v="2"/>
    <n v="2"/>
    <n v="1"/>
    <n v="1"/>
    <n v="0"/>
    <n v="0"/>
    <x v="0"/>
    <x v="0"/>
    <x v="8"/>
    <x v="0"/>
    <x v="56"/>
    <x v="1"/>
    <n v="0.52883855675533309"/>
    <s v="m"/>
    <n v="1"/>
    <n v="1"/>
    <n v="0"/>
    <x v="0"/>
  </r>
  <r>
    <n v="529"/>
    <x v="528"/>
    <x v="18"/>
    <s v="Metro District  5"/>
    <s v="&quot;Abi&quot; Winget"/>
    <n v="2016"/>
    <s v="East Baton Rouge"/>
    <s v="DEM"/>
    <n v="161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&quot;Joe&quot; Dorsey"/>
    <n v="2016"/>
    <s v="East Baton Rouge"/>
    <s v="REP"/>
    <n v="874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Daniel Banguel"/>
    <n v="2016"/>
    <s v="East Baton Rouge"/>
    <s v="DEM"/>
    <n v="2588"/>
    <n v="5"/>
    <n v="5"/>
    <n v="4"/>
    <n v="1"/>
    <n v="0"/>
    <n v="0"/>
    <x v="0"/>
    <x v="0"/>
    <x v="8"/>
    <x v="3"/>
    <x v="56"/>
    <x v="1"/>
    <n v="0.12132495539523697"/>
    <s v="m"/>
    <n v="3"/>
    <n v="2"/>
    <n v="0"/>
    <x v="0"/>
  </r>
  <r>
    <n v="529"/>
    <x v="528"/>
    <x v="18"/>
    <s v="Metro District  5"/>
    <s v="Erika L. Green"/>
    <n v="2016"/>
    <s v="East Baton Rouge"/>
    <s v="DEM"/>
    <n v="5416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29"/>
    <x v="528"/>
    <x v="18"/>
    <s v="Metro District  5"/>
    <s v="Linda Dewey"/>
    <n v="2016"/>
    <s v="East Baton Rouge"/>
    <s v="DEM"/>
    <n v="3852"/>
    <n v="5"/>
    <n v="5"/>
    <n v="4"/>
    <n v="1"/>
    <n v="0"/>
    <n v="0"/>
    <x v="0"/>
    <x v="0"/>
    <x v="8"/>
    <x v="3"/>
    <x v="56"/>
    <x v="1"/>
    <n v="0.12132495539523697"/>
    <s v="f"/>
    <n v="3"/>
    <n v="2"/>
    <n v="0"/>
    <x v="0"/>
  </r>
  <r>
    <n v="530"/>
    <x v="529"/>
    <x v="18"/>
    <s v="Metro District  7"/>
    <s v="Daniel Causey II"/>
    <n v="2016"/>
    <s v="East Baton Rouge"/>
    <s v="OTHER"/>
    <n v="1844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Elvin Sterling, Jr."/>
    <n v="2016"/>
    <s v="East Baton Rouge"/>
    <s v="DEM"/>
    <n v="259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Hazel Bradley-Averhart"/>
    <n v="2016"/>
    <s v="East Baton Rouge"/>
    <s v="DEM"/>
    <n v="2569"/>
    <n v="5"/>
    <n v="5"/>
    <n v="4"/>
    <n v="0"/>
    <n v="0"/>
    <n v="1"/>
    <x v="0"/>
    <x v="0"/>
    <x v="8"/>
    <x v="3"/>
    <x v="56"/>
    <x v="1"/>
    <n v="0.16598263614838199"/>
    <s v="f"/>
    <n v="1"/>
    <n v="4"/>
    <n v="0"/>
    <x v="0"/>
  </r>
  <r>
    <n v="530"/>
    <x v="529"/>
    <x v="18"/>
    <s v="Metro District  7"/>
    <s v="LaMont Cole"/>
    <n v="2016"/>
    <s v="East Baton Rouge"/>
    <s v="DEM"/>
    <n v="4701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0"/>
    <x v="529"/>
    <x v="18"/>
    <s v="Metro District  7"/>
    <s v="Tyronn Thomas"/>
    <n v="2016"/>
    <s v="East Baton Rouge"/>
    <s v="DEM"/>
    <n v="958"/>
    <n v="5"/>
    <n v="5"/>
    <n v="4"/>
    <n v="0"/>
    <n v="0"/>
    <n v="1"/>
    <x v="0"/>
    <x v="0"/>
    <x v="8"/>
    <x v="3"/>
    <x v="56"/>
    <x v="1"/>
    <n v="0.16598263614838199"/>
    <s v="m"/>
    <n v="1"/>
    <n v="4"/>
    <n v="0"/>
    <x v="0"/>
  </r>
  <r>
    <n v="531"/>
    <x v="530"/>
    <x v="18"/>
    <s v="Metro District  8"/>
    <s v="&quot;Buddy&quot; Amoroso"/>
    <n v="2016"/>
    <s v="East Baton Rouge"/>
    <s v="REP"/>
    <n v="8489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Antoine Pierce"/>
    <n v="2016"/>
    <s v="East Baton Rouge"/>
    <s v="DEM"/>
    <n v="2922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1"/>
    <x v="530"/>
    <x v="18"/>
    <s v="Metro District  8"/>
    <s v="Wendell Piper"/>
    <n v="2016"/>
    <s v="East Baton Rouge"/>
    <s v="DEM"/>
    <n v="1396"/>
    <n v="3"/>
    <n v="3"/>
    <n v="2"/>
    <n v="1"/>
    <n v="0"/>
    <n v="0"/>
    <x v="0"/>
    <x v="0"/>
    <x v="8"/>
    <x v="1"/>
    <x v="56"/>
    <x v="1"/>
    <n v="0.43468415710158503"/>
    <s v="m"/>
    <n v="0"/>
    <n v="3"/>
    <n v="0"/>
    <x v="1"/>
  </r>
  <r>
    <n v="532"/>
    <x v="531"/>
    <x v="18"/>
    <s v="Metro District  9"/>
    <s v="&quot;Jim&quot; Mora"/>
    <n v="2016"/>
    <s v="East Baton Rouge"/>
    <s v="DEM"/>
    <n v="333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Dwight Hudson"/>
    <n v="2016"/>
    <s v="East Baton Rouge"/>
    <s v="REP"/>
    <n v="6509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Eugene Collins"/>
    <n v="2016"/>
    <s v="East Baton Rouge"/>
    <s v="DEM"/>
    <n v="2002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dy Ugbo"/>
    <n v="2016"/>
    <s v="East Baton Rouge"/>
    <s v="DEM"/>
    <n v="374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2"/>
    <x v="531"/>
    <x v="18"/>
    <s v="Metro District  9"/>
    <s v="Kenneth Perret"/>
    <n v="2016"/>
    <s v="East Baton Rouge"/>
    <s v="REP"/>
    <n v="5580"/>
    <n v="5"/>
    <n v="5"/>
    <n v="3"/>
    <n v="2"/>
    <n v="0"/>
    <n v="0"/>
    <x v="0"/>
    <x v="0"/>
    <x v="8"/>
    <x v="3"/>
    <x v="56"/>
    <x v="1"/>
    <n v="5.2205675751615666E-2"/>
    <s v="m"/>
    <n v="0"/>
    <n v="5"/>
    <n v="0"/>
    <x v="1"/>
  </r>
  <r>
    <n v="533"/>
    <x v="532"/>
    <x v="18"/>
    <s v="Metro District 10"/>
    <s v="Leah Cullins"/>
    <n v="2016"/>
    <s v="East Baton Rouge"/>
    <s v="DEM"/>
    <n v="161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Lorri Burgess"/>
    <n v="2016"/>
    <s v="East Baton Rouge"/>
    <s v="DEM"/>
    <n v="2399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Patricia Bennett-Briggs"/>
    <n v="2016"/>
    <s v="East Baton Rouge"/>
    <s v="NOPTY"/>
    <n v="640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ara Wicker"/>
    <n v="2016"/>
    <s v="East Baton Rouge"/>
    <s v="DEM"/>
    <n v="4108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3"/>
    <x v="532"/>
    <x v="18"/>
    <s v="Metro District 10"/>
    <s v="Terri Terrell Anderson"/>
    <n v="2016"/>
    <s v="East Baton Rouge"/>
    <s v="DEM"/>
    <n v="856"/>
    <n v="5"/>
    <n v="5"/>
    <n v="4"/>
    <n v="0"/>
    <n v="1"/>
    <n v="0"/>
    <x v="0"/>
    <x v="0"/>
    <x v="8"/>
    <x v="3"/>
    <x v="56"/>
    <x v="1"/>
    <n v="0.17761380170442737"/>
    <s v="f"/>
    <n v="5"/>
    <n v="0"/>
    <n v="0"/>
    <x v="2"/>
  </r>
  <r>
    <n v="534"/>
    <x v="533"/>
    <x v="18"/>
    <s v="Metro District 11"/>
    <s v="Bonnie Budyach"/>
    <n v="2016"/>
    <s v="East Baton Rouge"/>
    <s v="REP"/>
    <n v="2653"/>
    <n v="3"/>
    <n v="3"/>
    <n v="0"/>
    <n v="3"/>
    <n v="0"/>
    <n v="0"/>
    <x v="0"/>
    <x v="0"/>
    <x v="8"/>
    <x v="1"/>
    <x v="56"/>
    <x v="1"/>
    <n v="0.28530480984340045"/>
    <s v="f"/>
    <n v="1"/>
    <n v="2"/>
    <n v="0"/>
    <x v="0"/>
  </r>
  <r>
    <n v="534"/>
    <x v="533"/>
    <x v="18"/>
    <s v="Metro District 11"/>
    <s v="David Vincent"/>
    <n v="2016"/>
    <s v="East Baton Rouge"/>
    <s v="REP"/>
    <n v="3785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4"/>
    <x v="533"/>
    <x v="18"/>
    <s v="Metro District 11"/>
    <s v="Matthew &quot;Matt&quot; Watson"/>
    <n v="2016"/>
    <s v="East Baton Rouge"/>
    <s v="REP"/>
    <n v="7866"/>
    <n v="3"/>
    <n v="3"/>
    <n v="0"/>
    <n v="3"/>
    <n v="0"/>
    <n v="0"/>
    <x v="0"/>
    <x v="0"/>
    <x v="8"/>
    <x v="1"/>
    <x v="56"/>
    <x v="1"/>
    <n v="0.28530480984340045"/>
    <s v="m"/>
    <n v="1"/>
    <n v="2"/>
    <n v="0"/>
    <x v="0"/>
  </r>
  <r>
    <n v="535"/>
    <x v="534"/>
    <x v="18"/>
    <s v="Metro District 12"/>
    <s v="Barbara Freiberg"/>
    <n v="2016"/>
    <s v="East Baton Rouge"/>
    <s v="REP"/>
    <n v="5519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Corey Smith"/>
    <n v="2016"/>
    <s v="East Baton Rouge"/>
    <s v="REP"/>
    <n v="1205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Rose &quot;Ree&quot; Williams Carey"/>
    <n v="2016"/>
    <s v="East Baton Rouge"/>
    <s v="DEM"/>
    <n v="4061"/>
    <n v="6"/>
    <n v="6"/>
    <n v="1"/>
    <n v="3"/>
    <n v="1"/>
    <n v="1"/>
    <x v="0"/>
    <x v="0"/>
    <x v="8"/>
    <x v="16"/>
    <x v="56"/>
    <x v="1"/>
    <n v="9.5908433100907742E-2"/>
    <s v="f"/>
    <n v="2"/>
    <n v="4"/>
    <n v="0"/>
    <x v="0"/>
  </r>
  <r>
    <n v="535"/>
    <x v="534"/>
    <x v="18"/>
    <s v="Metro District 12"/>
    <s v="Salvadore &quot;Sal&quot; Christina, Jr."/>
    <n v="2016"/>
    <s v="East Baton Rouge"/>
    <s v="REP"/>
    <n v="356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cott Cornelius"/>
    <n v="2016"/>
    <s v="East Baton Rouge"/>
    <s v="NOPTY"/>
    <n v="552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5"/>
    <x v="534"/>
    <x v="18"/>
    <s v="Metro District 12"/>
    <s v="Shane Zanders"/>
    <n v="2016"/>
    <s v="East Baton Rouge"/>
    <s v="OTHER"/>
    <n v="303"/>
    <n v="6"/>
    <n v="6"/>
    <n v="1"/>
    <n v="3"/>
    <n v="1"/>
    <n v="1"/>
    <x v="0"/>
    <x v="0"/>
    <x v="8"/>
    <x v="16"/>
    <x v="56"/>
    <x v="1"/>
    <n v="9.5908433100907742E-2"/>
    <s v="m"/>
    <n v="2"/>
    <n v="4"/>
    <n v="0"/>
    <x v="0"/>
  </r>
  <r>
    <n v="536"/>
    <x v="535"/>
    <x v="18"/>
    <s v="Town of Henderson"/>
    <s v="Gillray Patin"/>
    <n v="2014"/>
    <s v="St. Martin"/>
    <s v="REP"/>
    <n v="157"/>
    <n v="2"/>
    <n v="2"/>
    <n v="0"/>
    <n v="1"/>
    <n v="0"/>
    <n v="1"/>
    <x v="0"/>
    <x v="0"/>
    <x v="8"/>
    <x v="0"/>
    <x v="13"/>
    <x v="1"/>
    <n v="0.25768321513002368"/>
    <s v="?"/>
    <n v="0"/>
    <n v="1"/>
    <n v="1"/>
    <x v="0"/>
  </r>
  <r>
    <n v="536"/>
    <x v="535"/>
    <x v="18"/>
    <s v="Town of Henderson"/>
    <s v="William &quot;Bill&quot; LeGrand"/>
    <n v="2014"/>
    <s v="St. Martin"/>
    <s v="OTHER"/>
    <n v="266"/>
    <n v="2"/>
    <n v="2"/>
    <n v="0"/>
    <n v="1"/>
    <n v="0"/>
    <n v="1"/>
    <x v="0"/>
    <x v="0"/>
    <x v="8"/>
    <x v="0"/>
    <x v="13"/>
    <x v="1"/>
    <n v="0.25768321513002368"/>
    <s v="m"/>
    <n v="0"/>
    <n v="1"/>
    <n v="1"/>
    <x v="0"/>
  </r>
  <r>
    <n v="537"/>
    <x v="536"/>
    <x v="19"/>
    <s v="City of Alexandria"/>
    <s v="&quot;Jim&quot; Villard"/>
    <n v="2014"/>
    <s v="Rapides"/>
    <s v="DEM"/>
    <n v="570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&quot;Steve&quot; Coco"/>
    <n v="2014"/>
    <s v="Rapides"/>
    <s v="REP"/>
    <n v="3059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7"/>
    <x v="536"/>
    <x v="19"/>
    <s v="City of Alexandria"/>
    <s v="Malcolm Larvadain"/>
    <n v="2014"/>
    <s v="Rapides"/>
    <s v="DEM"/>
    <n v="5973"/>
    <n v="3"/>
    <n v="3"/>
    <n v="2"/>
    <n v="1"/>
    <n v="0"/>
    <n v="0"/>
    <x v="0"/>
    <x v="0"/>
    <x v="8"/>
    <x v="1"/>
    <x v="18"/>
    <x v="1"/>
    <n v="1.8323719036308084E-2"/>
    <s v="m"/>
    <n v="0"/>
    <n v="3"/>
    <n v="0"/>
    <x v="1"/>
  </r>
  <r>
    <n v="538"/>
    <x v="537"/>
    <x v="19"/>
    <s v="City of Alexandria"/>
    <s v="&quot;Joe&quot; Fuller"/>
    <n v="2016"/>
    <s v="Rapides"/>
    <s v="DEM"/>
    <n v="8808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8"/>
    <x v="537"/>
    <x v="19"/>
    <s v="City of Alexandria"/>
    <s v="Leon &quot;Lee&quot; Rubin"/>
    <n v="2016"/>
    <s v="Rapides"/>
    <s v="OTHER"/>
    <n v="8199"/>
    <n v="2"/>
    <n v="2"/>
    <n v="1"/>
    <n v="0"/>
    <n v="0"/>
    <n v="1"/>
    <x v="0"/>
    <x v="0"/>
    <x v="8"/>
    <x v="0"/>
    <x v="18"/>
    <x v="1"/>
    <n v="3.5808784618098388E-2"/>
    <s v="m"/>
    <n v="0"/>
    <n v="2"/>
    <n v="0"/>
    <x v="1"/>
  </r>
  <r>
    <n v="539"/>
    <x v="538"/>
    <x v="19"/>
    <s v="Division B, City of Kenner"/>
    <s v="&quot;Tom&quot; Willmott"/>
    <n v="2016"/>
    <s v="Jefferson"/>
    <s v="REP"/>
    <n v="13933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39"/>
    <x v="538"/>
    <x v="19"/>
    <s v="Division B, City of Kenner"/>
    <s v="Victor Amstutz"/>
    <n v="2016"/>
    <s v="Jefferson"/>
    <s v="REP"/>
    <n v="5232"/>
    <n v="2"/>
    <n v="2"/>
    <n v="0"/>
    <n v="2"/>
    <n v="0"/>
    <n v="0"/>
    <x v="0"/>
    <x v="0"/>
    <x v="8"/>
    <x v="0"/>
    <x v="63"/>
    <x v="1"/>
    <n v="0.45400469606052701"/>
    <s v="m"/>
    <n v="0"/>
    <n v="2"/>
    <n v="0"/>
    <x v="1"/>
  </r>
  <r>
    <n v="540"/>
    <x v="539"/>
    <x v="20"/>
    <s v="City of Harahan (5 to be elected)"/>
    <s v="&quot;Pat&quot; McDaniel"/>
    <n v="2014"/>
    <s v="Jefferson"/>
    <s v="REP"/>
    <n v="146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&quot;Tim&quot; Baudier"/>
    <n v="2014"/>
    <s v="Jefferson"/>
    <s v="REP"/>
    <n v="1887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Alan &quot;A. J.&quot; Boudreaux"/>
    <n v="2014"/>
    <s v="Jefferson"/>
    <s v="REP"/>
    <n v="1269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Bryan &quot;Keko&quot; Whittle"/>
    <n v="2014"/>
    <s v="Jefferson"/>
    <s v="REP"/>
    <n v="161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Carrie Wheeler"/>
    <n v="2014"/>
    <s v="Jefferson"/>
    <s v="REP"/>
    <n v="2100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Craig Johnston"/>
    <n v="2014"/>
    <s v="Jefferson"/>
    <s v="REP"/>
    <n v="214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Dana Huete"/>
    <n v="2014"/>
    <s v="Jefferson"/>
    <s v="REP"/>
    <n v="2028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0"/>
    <x v="539"/>
    <x v="20"/>
    <s v="City of Harahan (5 to be elected)"/>
    <s v="Michael Maxwell"/>
    <n v="2014"/>
    <s v="Jefferson"/>
    <s v="REP"/>
    <n v="1131"/>
    <n v="10"/>
    <n v="10"/>
    <n v="0"/>
    <n v="10"/>
    <n v="0"/>
    <n v="0"/>
    <x v="0"/>
    <x v="0"/>
    <x v="8"/>
    <x v="0"/>
    <x v="63"/>
    <x v="1"/>
    <n v="2.4062444979165432E-3"/>
    <s v="m"/>
    <n v="4"/>
    <n v="5"/>
    <n v="1"/>
    <x v="0"/>
  </r>
  <r>
    <n v="540"/>
    <x v="539"/>
    <x v="20"/>
    <s v="City of Harahan (5 to be elected)"/>
    <s v="Provino &quot;Vinny&quot; Mosca"/>
    <n v="2014"/>
    <s v="Jefferson"/>
    <s v="REP"/>
    <n v="1580"/>
    <n v="10"/>
    <n v="10"/>
    <n v="0"/>
    <n v="10"/>
    <n v="0"/>
    <n v="0"/>
    <x v="0"/>
    <x v="0"/>
    <x v="8"/>
    <x v="0"/>
    <x v="63"/>
    <x v="1"/>
    <n v="2.4062444979165432E-3"/>
    <s v="?"/>
    <n v="4"/>
    <n v="5"/>
    <n v="1"/>
    <x v="0"/>
  </r>
  <r>
    <n v="540"/>
    <x v="539"/>
    <x v="20"/>
    <s v="City of Harahan (5 to be elected)"/>
    <s v="Susan Benton"/>
    <n v="2014"/>
    <s v="Jefferson"/>
    <s v="REP"/>
    <n v="1832"/>
    <n v="10"/>
    <n v="10"/>
    <n v="0"/>
    <n v="10"/>
    <n v="0"/>
    <n v="0"/>
    <x v="0"/>
    <x v="0"/>
    <x v="8"/>
    <x v="0"/>
    <x v="63"/>
    <x v="1"/>
    <n v="2.4062444979165432E-3"/>
    <s v="f"/>
    <n v="4"/>
    <n v="5"/>
    <n v="1"/>
    <x v="0"/>
  </r>
  <r>
    <n v="541"/>
    <x v="540"/>
    <x v="20"/>
    <s v="Town of Berwick (5 to be elected)"/>
    <s v="&quot;Greg&quot; Roussel"/>
    <n v="2014"/>
    <s v="St. Mary"/>
    <s v="REP"/>
    <n v="1182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&quot;Jacki&quot; Ackel"/>
    <n v="2014"/>
    <s v="St. Mary"/>
    <s v="REP"/>
    <n v="1183"/>
    <n v="6"/>
    <n v="6"/>
    <n v="1"/>
    <n v="3"/>
    <n v="2"/>
    <n v="0"/>
    <x v="0"/>
    <x v="0"/>
    <x v="8"/>
    <x v="6"/>
    <x v="28"/>
    <x v="1"/>
    <n v="1.5003750937733762E-4"/>
    <s v="f"/>
    <n v="1"/>
    <n v="5"/>
    <n v="0"/>
    <x v="0"/>
  </r>
  <r>
    <n v="541"/>
    <x v="540"/>
    <x v="20"/>
    <s v="Town of Berwick (5 to be elected)"/>
    <s v="Damon Robison"/>
    <n v="2014"/>
    <s v="St. Mary"/>
    <s v="NOPTY"/>
    <n v="1069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Duval H. Arthur, Jr."/>
    <n v="2014"/>
    <s v="St. Mary"/>
    <s v="DEM"/>
    <n v="1124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Randal Monceaux"/>
    <n v="2014"/>
    <s v="St. Mary"/>
    <s v="REP"/>
    <n v="981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1"/>
    <x v="540"/>
    <x v="20"/>
    <s v="Town of Berwick (5 to be elected)"/>
    <s v="Troy M. Lombardo"/>
    <n v="2014"/>
    <s v="St. Mary"/>
    <s v="NOPTY"/>
    <n v="1126"/>
    <n v="6"/>
    <n v="6"/>
    <n v="1"/>
    <n v="3"/>
    <n v="2"/>
    <n v="0"/>
    <x v="0"/>
    <x v="0"/>
    <x v="8"/>
    <x v="6"/>
    <x v="28"/>
    <x v="1"/>
    <n v="1.5003750937733762E-4"/>
    <s v="m"/>
    <n v="1"/>
    <n v="5"/>
    <n v="0"/>
    <x v="0"/>
  </r>
  <r>
    <n v="542"/>
    <x v="541"/>
    <x v="20"/>
    <s v="Town of Coushatta (5 to be elected)"/>
    <s v="Arthur Lindsey"/>
    <n v="2016"/>
    <s v="Red River"/>
    <s v="REP"/>
    <n v="220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Brian Nash"/>
    <n v="2016"/>
    <s v="Red River"/>
    <s v="DEM"/>
    <n v="378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Chevron McDonald"/>
    <n v="2016"/>
    <s v="Red River"/>
    <s v="DEM"/>
    <n v="374"/>
    <n v="11"/>
    <n v="11"/>
    <n v="10"/>
    <n v="1"/>
    <n v="0"/>
    <n v="0"/>
    <x v="0"/>
    <x v="0"/>
    <x v="8"/>
    <x v="11"/>
    <x v="42"/>
    <x v="0"/>
    <n v="2.2451728783116909E-4"/>
    <s v="?"/>
    <n v="5"/>
    <n v="5"/>
    <n v="1"/>
    <x v="0"/>
  </r>
  <r>
    <n v="542"/>
    <x v="541"/>
    <x v="20"/>
    <s v="Town of Coushatta (5 to be elected)"/>
    <s v="Edna Mae Webb"/>
    <n v="2016"/>
    <s v="Red River"/>
    <s v="DEM"/>
    <n v="518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anice W. Lewis"/>
    <n v="2016"/>
    <s v="Red River"/>
    <s v="DEM"/>
    <n v="493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John D. Henry, Jr."/>
    <n v="2016"/>
    <s v="Red River"/>
    <s v="DEM"/>
    <n v="3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Peter Drake"/>
    <n v="2016"/>
    <s v="Red River"/>
    <s v="DEM"/>
    <n v="503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eginald Prealow, Jr."/>
    <n v="2016"/>
    <s v="Red River"/>
    <s v="DEM"/>
    <n v="517"/>
    <n v="11"/>
    <n v="11"/>
    <n v="10"/>
    <n v="1"/>
    <n v="0"/>
    <n v="0"/>
    <x v="0"/>
    <x v="0"/>
    <x v="8"/>
    <x v="11"/>
    <x v="42"/>
    <x v="0"/>
    <n v="2.2451728783116909E-4"/>
    <s v="m"/>
    <n v="5"/>
    <n v="5"/>
    <n v="1"/>
    <x v="0"/>
  </r>
  <r>
    <n v="542"/>
    <x v="541"/>
    <x v="20"/>
    <s v="Town of Coushatta (5 to be elected)"/>
    <s v="Rose Byrd"/>
    <n v="2016"/>
    <s v="Red River"/>
    <s v="DEM"/>
    <n v="439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Rosetta Wilson"/>
    <n v="2016"/>
    <s v="Red River"/>
    <s v="DEM"/>
    <n v="351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2"/>
    <x v="541"/>
    <x v="20"/>
    <s v="Town of Coushatta (5 to be elected)"/>
    <s v="Virginia Calhoun"/>
    <n v="2016"/>
    <s v="Red River"/>
    <s v="DEM"/>
    <n v="344"/>
    <n v="11"/>
    <n v="11"/>
    <n v="10"/>
    <n v="1"/>
    <n v="0"/>
    <n v="0"/>
    <x v="0"/>
    <x v="0"/>
    <x v="8"/>
    <x v="11"/>
    <x v="42"/>
    <x v="0"/>
    <n v="2.2451728783116909E-4"/>
    <s v="f"/>
    <n v="5"/>
    <n v="5"/>
    <n v="1"/>
    <x v="0"/>
  </r>
  <r>
    <n v="543"/>
    <x v="542"/>
    <x v="20"/>
    <s v="Town of Golden Meadow (5 to be elected)"/>
    <s v="Ashton &quot;Nu&quot; Cheramie"/>
    <n v="2016"/>
    <s v="Lafourche"/>
    <s v="NOPTY"/>
    <n v="438"/>
    <n v="11"/>
    <n v="11"/>
    <n v="1"/>
    <n v="4"/>
    <n v="4"/>
    <n v="2"/>
    <x v="0"/>
    <x v="0"/>
    <x v="8"/>
    <x v="11"/>
    <x v="46"/>
    <x v="1"/>
    <n v="2.7120315581854043E-3"/>
    <s v="?"/>
    <n v="3"/>
    <n v="7"/>
    <n v="1"/>
    <x v="0"/>
  </r>
  <r>
    <n v="543"/>
    <x v="542"/>
    <x v="20"/>
    <s v="Town of Golden Meadow (5 to be elected)"/>
    <s v="Chet Louviere"/>
    <n v="2016"/>
    <s v="Lafourche"/>
    <s v="REP"/>
    <n v="241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Craig Boudreaux"/>
    <n v="2016"/>
    <s v="Lafourche"/>
    <s v="NOPTY"/>
    <n v="35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Edward &quot;E.J.&quot; Verdin"/>
    <n v="2016"/>
    <s v="Lafourche"/>
    <s v="NOPTY"/>
    <n v="164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Jody P. Cheramie"/>
    <n v="2016"/>
    <s v="Lafourche"/>
    <s v="OTHER"/>
    <n v="496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Kip Plaisance"/>
    <n v="2016"/>
    <s v="Lafourche"/>
    <s v="REP"/>
    <n v="399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Laci Bouziga Latiolais"/>
    <n v="2016"/>
    <s v="Lafourche"/>
    <s v="REP"/>
    <n v="449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Lindberg &quot;Bap&quot; Lorraine"/>
    <n v="2016"/>
    <s v="Lafourche"/>
    <s v="OTHER"/>
    <n v="447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Priscilla Mounic"/>
    <n v="2016"/>
    <s v="Lafourche"/>
    <s v="NOPTY"/>
    <n v="272"/>
    <n v="11"/>
    <n v="11"/>
    <n v="1"/>
    <n v="4"/>
    <n v="4"/>
    <n v="2"/>
    <x v="0"/>
    <x v="0"/>
    <x v="8"/>
    <x v="11"/>
    <x v="46"/>
    <x v="1"/>
    <n v="2.7120315581854043E-3"/>
    <s v="f"/>
    <n v="3"/>
    <n v="7"/>
    <n v="1"/>
    <x v="0"/>
  </r>
  <r>
    <n v="543"/>
    <x v="542"/>
    <x v="20"/>
    <s v="Town of Golden Meadow (5 to be elected)"/>
    <s v="Troy Dufrene"/>
    <n v="2016"/>
    <s v="Lafourche"/>
    <s v="DEM"/>
    <n v="306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3"/>
    <x v="542"/>
    <x v="20"/>
    <s v="Town of Golden Meadow (5 to be elected)"/>
    <s v="Willis P. Toups"/>
    <n v="2016"/>
    <s v="Lafourche"/>
    <s v="REP"/>
    <n v="485"/>
    <n v="11"/>
    <n v="11"/>
    <n v="1"/>
    <n v="4"/>
    <n v="4"/>
    <n v="2"/>
    <x v="0"/>
    <x v="0"/>
    <x v="8"/>
    <x v="11"/>
    <x v="46"/>
    <x v="1"/>
    <n v="2.7120315581854043E-3"/>
    <s v="m"/>
    <n v="3"/>
    <n v="7"/>
    <n v="1"/>
    <x v="0"/>
  </r>
  <r>
    <n v="544"/>
    <x v="543"/>
    <x v="20"/>
    <s v="Town of Keachi (5 to be elected)"/>
    <s v="Angela Toney"/>
    <n v="2014"/>
    <s v="De Soto"/>
    <s v="REP"/>
    <n v="5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shley Fisher"/>
    <n v="2014"/>
    <s v="De Soto"/>
    <s v="DEM"/>
    <n v="99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Audrey Rachal"/>
    <n v="2014"/>
    <s v="De Soto"/>
    <s v="DEM"/>
    <n v="9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David P. Toney"/>
    <n v="2014"/>
    <s v="De Soto"/>
    <s v="REP"/>
    <n v="49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4"/>
    <x v="543"/>
    <x v="20"/>
    <s v="Town of Keachi (5 to be elected)"/>
    <s v="Jeanette Avila"/>
    <n v="2014"/>
    <s v="De Soto"/>
    <s v="NOPTY"/>
    <n v="105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Lorice A. Pipkin"/>
    <n v="2014"/>
    <s v="De Soto"/>
    <s v="DEM"/>
    <n v="102"/>
    <n v="7"/>
    <n v="7"/>
    <n v="3"/>
    <n v="2"/>
    <n v="1"/>
    <n v="1"/>
    <x v="0"/>
    <x v="0"/>
    <x v="8"/>
    <x v="8"/>
    <x v="65"/>
    <x v="0"/>
    <n v="0"/>
    <s v="f"/>
    <n v="5"/>
    <n v="2"/>
    <n v="0"/>
    <x v="0"/>
  </r>
  <r>
    <n v="544"/>
    <x v="543"/>
    <x v="20"/>
    <s v="Town of Keachi (5 to be elected)"/>
    <s v="Michael Gresham"/>
    <n v="2014"/>
    <s v="De Soto"/>
    <s v="OTHER"/>
    <n v="105"/>
    <n v="7"/>
    <n v="7"/>
    <n v="3"/>
    <n v="2"/>
    <n v="1"/>
    <n v="1"/>
    <x v="0"/>
    <x v="0"/>
    <x v="8"/>
    <x v="8"/>
    <x v="65"/>
    <x v="0"/>
    <n v="0"/>
    <s v="m"/>
    <n v="5"/>
    <n v="2"/>
    <n v="0"/>
    <x v="0"/>
  </r>
  <r>
    <n v="545"/>
    <x v="544"/>
    <x v="20"/>
    <s v="Town of Zwolle (5 to be elected)"/>
    <s v="&quot;Rich&quot; Remedies"/>
    <n v="2014"/>
    <s v="Sabine"/>
    <s v="DEM"/>
    <n v="309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Allen Rivers"/>
    <n v="2014"/>
    <s v="Sabine"/>
    <s v="DEM"/>
    <n v="350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Bridget Staton Lynch"/>
    <n v="2014"/>
    <s v="Sabine"/>
    <s v="DEM"/>
    <n v="201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Carolyn Cutright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isy Maxey"/>
    <n v="2014"/>
    <s v="Sabine"/>
    <s v="DEM"/>
    <n v="23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Darlene Frazier"/>
    <n v="2014"/>
    <s v="Sabine"/>
    <s v="DEM"/>
    <n v="299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Jermaine Thomas, Sr."/>
    <n v="2014"/>
    <s v="Sabine"/>
    <s v="DEM"/>
    <n v="278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k A. Rivers"/>
    <n v="2014"/>
    <s v="Sabine"/>
    <s v="DEM"/>
    <n v="244"/>
    <n v="10"/>
    <n v="10"/>
    <n v="10"/>
    <n v="0"/>
    <n v="0"/>
    <n v="0"/>
    <x v="0"/>
    <x v="0"/>
    <x v="8"/>
    <x v="0"/>
    <x v="54"/>
    <x v="0"/>
    <n v="1.489284416999638E-2"/>
    <s v="m"/>
    <n v="6"/>
    <n v="4"/>
    <n v="0"/>
    <x v="0"/>
  </r>
  <r>
    <n v="545"/>
    <x v="544"/>
    <x v="20"/>
    <s v="Town of Zwolle (5 to be elected)"/>
    <s v="Martha Rivers Henderson"/>
    <n v="2014"/>
    <s v="Sabine"/>
    <s v="DEM"/>
    <n v="290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5"/>
    <x v="544"/>
    <x v="20"/>
    <s v="Town of Zwolle (5 to be elected)"/>
    <s v="Tanya Sepulvado"/>
    <n v="2014"/>
    <s v="Sabine"/>
    <s v="DEM"/>
    <n v="262"/>
    <n v="10"/>
    <n v="10"/>
    <n v="10"/>
    <n v="0"/>
    <n v="0"/>
    <n v="0"/>
    <x v="0"/>
    <x v="0"/>
    <x v="8"/>
    <x v="0"/>
    <x v="54"/>
    <x v="0"/>
    <n v="1.489284416999638E-2"/>
    <s v="f"/>
    <n v="6"/>
    <n v="4"/>
    <n v="0"/>
    <x v="0"/>
  </r>
  <r>
    <n v="546"/>
    <x v="545"/>
    <x v="21"/>
    <s v="City of Bogalusa (2 to be elected)"/>
    <s v="Frank D. &quot;Doug&quot; Ritchie"/>
    <n v="2014"/>
    <s v="Washington"/>
    <s v="DEM"/>
    <n v="1411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Presious &quot;PJ&quot; Johnson"/>
    <n v="2014"/>
    <s v="Washington"/>
    <s v="DEM"/>
    <n v="811"/>
    <n v="4"/>
    <n v="4"/>
    <n v="3"/>
    <n v="0"/>
    <n v="1"/>
    <n v="0"/>
    <x v="0"/>
    <x v="0"/>
    <x v="8"/>
    <x v="0"/>
    <x v="32"/>
    <x v="0"/>
    <n v="2.9759392148585917E-2"/>
    <s v="f"/>
    <n v="1"/>
    <n v="3"/>
    <n v="0"/>
    <x v="0"/>
  </r>
  <r>
    <n v="546"/>
    <x v="545"/>
    <x v="21"/>
    <s v="City of Bogalusa (2 to be elected)"/>
    <s v="Shawn Chatmon Ratliff"/>
    <n v="2014"/>
    <s v="Washington"/>
    <s v="DEM"/>
    <n v="964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6"/>
    <x v="545"/>
    <x v="21"/>
    <s v="City of Bogalusa (2 to be elected)"/>
    <s v="Teddy Drummond"/>
    <n v="2014"/>
    <s v="Washington"/>
    <s v="NOPTY"/>
    <n v="1552"/>
    <n v="4"/>
    <n v="4"/>
    <n v="3"/>
    <n v="0"/>
    <n v="1"/>
    <n v="0"/>
    <x v="0"/>
    <x v="0"/>
    <x v="8"/>
    <x v="0"/>
    <x v="32"/>
    <x v="0"/>
    <n v="2.9759392148585917E-2"/>
    <s v="m"/>
    <n v="1"/>
    <n v="3"/>
    <n v="0"/>
    <x v="0"/>
  </r>
  <r>
    <n v="547"/>
    <x v="546"/>
    <x v="22"/>
    <s v="14th Judicial District Court"/>
    <s v="Christian D. Chesson"/>
    <n v="2014"/>
    <s v="Calcasieu"/>
    <s v="DEM"/>
    <n v="25819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7"/>
    <x v="546"/>
    <x v="22"/>
    <s v="14th Judicial District Court"/>
    <s v="John F. Derosier"/>
    <n v="2014"/>
    <s v="Calcasieu"/>
    <s v="DEM"/>
    <n v="34012"/>
    <n v="2"/>
    <n v="2"/>
    <n v="2"/>
    <n v="0"/>
    <n v="0"/>
    <n v="0"/>
    <x v="0"/>
    <x v="1"/>
    <x v="9"/>
    <x v="0"/>
    <x v="51"/>
    <x v="1"/>
    <n v="0.13693570222794205"/>
    <s v="m"/>
    <n v="0"/>
    <n v="2"/>
    <n v="0"/>
    <x v="1"/>
  </r>
  <r>
    <n v="548"/>
    <x v="547"/>
    <x v="22"/>
    <s v="15th Judicial District Court"/>
    <s v="&quot;Mike&quot; Harson"/>
    <n v="2014"/>
    <s v="Multi-Parish Race"/>
    <s v="DEM"/>
    <n v="5279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8"/>
    <x v="547"/>
    <x v="22"/>
    <s v="15th Judicial District Court"/>
    <s v="Keith Stutes"/>
    <n v="2014"/>
    <s v="Multi-Parish Race"/>
    <s v="REP"/>
    <n v="58829"/>
    <n v="2"/>
    <n v="2"/>
    <n v="1"/>
    <n v="1"/>
    <n v="0"/>
    <n v="0"/>
    <x v="0"/>
    <x v="1"/>
    <x v="9"/>
    <x v="0"/>
    <x v="57"/>
    <x v="2"/>
    <n v="5.4018704984412524E-2"/>
    <s v="m"/>
    <n v="0"/>
    <n v="2"/>
    <n v="0"/>
    <x v="1"/>
  </r>
  <r>
    <n v="549"/>
    <x v="548"/>
    <x v="22"/>
    <s v="20th Judicial District Court"/>
    <s v="&quot;Sam&quot; D'Aquilla"/>
    <n v="2014"/>
    <s v="Multi-Parish Race"/>
    <s v="DEM"/>
    <n v="8276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49"/>
    <x v="548"/>
    <x v="22"/>
    <s v="20th Judicial District Court"/>
    <s v="David R. Opperman"/>
    <n v="2014"/>
    <s v="Multi-Parish Race"/>
    <s v="DEM"/>
    <n v="4302"/>
    <n v="2"/>
    <n v="2"/>
    <n v="2"/>
    <n v="0"/>
    <n v="0"/>
    <n v="0"/>
    <x v="0"/>
    <x v="1"/>
    <x v="9"/>
    <x v="0"/>
    <x v="57"/>
    <x v="2"/>
    <n v="0.31594848147559235"/>
    <s v="m"/>
    <n v="0"/>
    <n v="2"/>
    <n v="0"/>
    <x v="1"/>
  </r>
  <r>
    <n v="550"/>
    <x v="549"/>
    <x v="22"/>
    <s v="22nd Judicial District Court"/>
    <s v="Alan Black"/>
    <n v="2014"/>
    <s v="Multi-Parish Race"/>
    <s v="REP"/>
    <n v="18999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Brian F. Trainor"/>
    <n v="2014"/>
    <s v="Multi-Parish Race"/>
    <s v="REP"/>
    <n v="36225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Roy K. Burns"/>
    <n v="2014"/>
    <s v="Multi-Parish Race"/>
    <s v="REP"/>
    <n v="15612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0"/>
    <x v="549"/>
    <x v="22"/>
    <s v="22nd Judicial District Court"/>
    <s v="Warren Montgomery"/>
    <n v="2014"/>
    <s v="Multi-Parish Race"/>
    <s v="REP"/>
    <n v="24014"/>
    <n v="4"/>
    <n v="4"/>
    <n v="0"/>
    <n v="4"/>
    <n v="0"/>
    <n v="0"/>
    <x v="0"/>
    <x v="1"/>
    <x v="9"/>
    <x v="2"/>
    <x v="57"/>
    <x v="2"/>
    <n v="0.12874011597258828"/>
    <s v="m"/>
    <n v="0"/>
    <n v="4"/>
    <n v="0"/>
    <x v="1"/>
  </r>
  <r>
    <n v="551"/>
    <x v="550"/>
    <x v="22"/>
    <s v="26th Judicial District Court"/>
    <s v="&quot;Whit&quot; Graves"/>
    <n v="2014"/>
    <s v="Multi-Parish Race"/>
    <s v="REP"/>
    <n v="21216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1"/>
    <x v="550"/>
    <x v="22"/>
    <s v="26th Judicial District Court"/>
    <s v="Schuyler Marvin"/>
    <n v="2014"/>
    <s v="Multi-Parish Race"/>
    <s v="REP"/>
    <n v="23792"/>
    <n v="2"/>
    <n v="2"/>
    <n v="0"/>
    <n v="2"/>
    <n v="0"/>
    <n v="0"/>
    <x v="0"/>
    <x v="1"/>
    <x v="9"/>
    <x v="0"/>
    <x v="57"/>
    <x v="2"/>
    <n v="5.7234269463206588E-2"/>
    <s v="m"/>
    <n v="0"/>
    <n v="2"/>
    <n v="0"/>
    <x v="1"/>
  </r>
  <r>
    <n v="552"/>
    <x v="551"/>
    <x v="22"/>
    <s v="27th Judicial District Court"/>
    <s v="Earl Taylor"/>
    <n v="2014"/>
    <s v="St. Landry"/>
    <s v="DEM"/>
    <n v="19076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2"/>
    <x v="551"/>
    <x v="22"/>
    <s v="27th Judicial District Court"/>
    <s v="Ellis Daigle"/>
    <n v="2014"/>
    <s v="St. Landry"/>
    <s v="DEM"/>
    <n v="13311"/>
    <n v="2"/>
    <n v="2"/>
    <n v="2"/>
    <n v="0"/>
    <n v="0"/>
    <n v="0"/>
    <x v="0"/>
    <x v="1"/>
    <x v="9"/>
    <x v="0"/>
    <x v="8"/>
    <x v="1"/>
    <n v="0.17800351993083646"/>
    <s v="m"/>
    <n v="0"/>
    <n v="2"/>
    <n v="0"/>
    <x v="1"/>
  </r>
  <r>
    <n v="553"/>
    <x v="552"/>
    <x v="22"/>
    <s v="2nd Judicial District Court"/>
    <s v="Chris L. Bowman"/>
    <n v="2014"/>
    <s v="Multi-Parish Race"/>
    <s v="DEM"/>
    <n v="575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3"/>
    <x v="552"/>
    <x v="22"/>
    <s v="2nd Judicial District Court"/>
    <s v="Daniel W. &quot;Danny&quot; Newell"/>
    <n v="2014"/>
    <s v="Multi-Parish Race"/>
    <s v="DEM"/>
    <n v="8816"/>
    <n v="2"/>
    <n v="2"/>
    <n v="2"/>
    <n v="0"/>
    <n v="0"/>
    <n v="0"/>
    <x v="0"/>
    <x v="1"/>
    <x v="9"/>
    <x v="0"/>
    <x v="57"/>
    <x v="2"/>
    <n v="0.20999176502882239"/>
    <s v="m"/>
    <n v="0"/>
    <n v="2"/>
    <n v="0"/>
    <x v="1"/>
  </r>
  <r>
    <n v="554"/>
    <x v="553"/>
    <x v="22"/>
    <s v="31st Judicial District Court"/>
    <s v="Michael C. Cassidy"/>
    <n v="2014"/>
    <s v="Jefferson Davis"/>
    <s v="DEM"/>
    <n v="5609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4"/>
    <x v="553"/>
    <x v="22"/>
    <s v="31st Judicial District Court"/>
    <s v="Wendell R. Miller"/>
    <n v="2014"/>
    <s v="Jefferson Davis"/>
    <s v="REP"/>
    <n v="5217"/>
    <n v="2"/>
    <n v="2"/>
    <n v="1"/>
    <n v="1"/>
    <n v="0"/>
    <n v="0"/>
    <x v="0"/>
    <x v="1"/>
    <x v="9"/>
    <x v="0"/>
    <x v="38"/>
    <x v="0"/>
    <n v="3.6209126177720263E-2"/>
    <s v="m"/>
    <n v="0"/>
    <n v="2"/>
    <n v="0"/>
    <x v="1"/>
  </r>
  <r>
    <n v="555"/>
    <x v="554"/>
    <x v="22"/>
    <s v="32nd Judicial District Court"/>
    <s v="&quot;Doug&quot; Greenburg"/>
    <n v="2014"/>
    <s v="Terrebonne"/>
    <s v="OTHER"/>
    <n v="8241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5"/>
    <x v="554"/>
    <x v="22"/>
    <s v="32nd Judicial District Court"/>
    <s v="&quot;Joe&quot; Waitz, Jr."/>
    <n v="2014"/>
    <s v="Terrebonne"/>
    <s v="REP"/>
    <n v="20929"/>
    <n v="2"/>
    <n v="2"/>
    <n v="0"/>
    <n v="1"/>
    <n v="0"/>
    <n v="1"/>
    <x v="0"/>
    <x v="1"/>
    <x v="9"/>
    <x v="0"/>
    <x v="58"/>
    <x v="1"/>
    <n v="0.43496743229345219"/>
    <s v="m"/>
    <n v="0"/>
    <n v="2"/>
    <n v="0"/>
    <x v="1"/>
  </r>
  <r>
    <n v="556"/>
    <x v="555"/>
    <x v="22"/>
    <s v="34th Judicial District Court"/>
    <s v="Glenn E. Diaz"/>
    <n v="2014"/>
    <s v="St. Bernard"/>
    <s v="OTHER"/>
    <n v="2163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Michael Gorbaty"/>
    <n v="2014"/>
    <s v="St. Bernard"/>
    <s v="REP"/>
    <n v="3774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6"/>
    <x v="555"/>
    <x v="22"/>
    <s v="34th Judicial District Court"/>
    <s v="Perry Nicosia"/>
    <n v="2014"/>
    <s v="St. Bernard"/>
    <s v="DEM"/>
    <n v="6086"/>
    <n v="3"/>
    <n v="3"/>
    <n v="1"/>
    <n v="1"/>
    <n v="0"/>
    <n v="1"/>
    <x v="0"/>
    <x v="1"/>
    <x v="9"/>
    <x v="1"/>
    <x v="70"/>
    <x v="0"/>
    <n v="0.19229809531730852"/>
    <s v="m"/>
    <n v="0"/>
    <n v="3"/>
    <n v="0"/>
    <x v="1"/>
  </r>
  <r>
    <n v="557"/>
    <x v="556"/>
    <x v="22"/>
    <s v="37th Judicial District Court"/>
    <s v="Brian Frazier"/>
    <n v="2014"/>
    <s v="Caldwell"/>
    <s v="OTHER"/>
    <n v="2443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7"/>
    <x v="556"/>
    <x v="22"/>
    <s v="37th Judicial District Court"/>
    <s v="W. Mark McKee"/>
    <n v="2014"/>
    <s v="Caldwell"/>
    <s v="DEM"/>
    <n v="1512"/>
    <n v="2"/>
    <n v="2"/>
    <n v="1"/>
    <n v="0"/>
    <n v="0"/>
    <n v="1"/>
    <x v="0"/>
    <x v="1"/>
    <x v="9"/>
    <x v="0"/>
    <x v="29"/>
    <x v="0"/>
    <n v="0.23539823008849559"/>
    <s v="m"/>
    <n v="0"/>
    <n v="2"/>
    <n v="0"/>
    <x v="1"/>
  </r>
  <r>
    <n v="558"/>
    <x v="557"/>
    <x v="22"/>
    <s v="3rd Judicial District Court"/>
    <s v="Cary T. Brown"/>
    <n v="2014"/>
    <s v="Multi-Parish Race"/>
    <s v="NOPTY"/>
    <n v="10497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8"/>
    <x v="557"/>
    <x v="22"/>
    <s v="3rd Judicial District Court"/>
    <s v="John Belton"/>
    <n v="2014"/>
    <s v="Multi-Parish Race"/>
    <s v="NOPTY"/>
    <n v="10708"/>
    <n v="2"/>
    <n v="2"/>
    <n v="0"/>
    <n v="0"/>
    <n v="2"/>
    <n v="0"/>
    <x v="0"/>
    <x v="1"/>
    <x v="9"/>
    <x v="0"/>
    <x v="57"/>
    <x v="2"/>
    <n v="9.9504833765621803E-3"/>
    <s v="m"/>
    <n v="0"/>
    <n v="2"/>
    <n v="0"/>
    <x v="1"/>
  </r>
  <r>
    <n v="559"/>
    <x v="558"/>
    <x v="22"/>
    <s v="40th Judicial District Court"/>
    <s v="&quot;Geri Broussard&quot; Baloney"/>
    <n v="2014"/>
    <s v="St. John The Baptist"/>
    <s v="DEM"/>
    <n v="2954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Bridget A. Dinvaut"/>
    <n v="2014"/>
    <s v="St. John The Baptist"/>
    <s v="DEM"/>
    <n v="5213"/>
    <n v="3"/>
    <n v="3"/>
    <n v="2"/>
    <n v="0"/>
    <n v="1"/>
    <n v="0"/>
    <x v="0"/>
    <x v="1"/>
    <x v="9"/>
    <x v="1"/>
    <x v="71"/>
    <x v="0"/>
    <n v="0.11950513292971832"/>
    <s v="f"/>
    <n v="2"/>
    <n v="1"/>
    <n v="0"/>
    <x v="0"/>
  </r>
  <r>
    <n v="559"/>
    <x v="558"/>
    <x v="22"/>
    <s v="40th Judicial District Court"/>
    <s v="Tom Daley"/>
    <n v="2014"/>
    <s v="St. John The Baptist"/>
    <s v="NOPTY"/>
    <n v="7029"/>
    <n v="3"/>
    <n v="3"/>
    <n v="2"/>
    <n v="0"/>
    <n v="1"/>
    <n v="0"/>
    <x v="0"/>
    <x v="1"/>
    <x v="9"/>
    <x v="1"/>
    <x v="71"/>
    <x v="0"/>
    <n v="0.11950513292971832"/>
    <s v="m"/>
    <n v="2"/>
    <n v="1"/>
    <n v="0"/>
    <x v="0"/>
  </r>
  <r>
    <n v="560"/>
    <x v="559"/>
    <x v="22"/>
    <s v="42nd Judicial District Court"/>
    <s v="Gary Evans"/>
    <n v="2014"/>
    <s v="De Soto"/>
    <s v="DEM"/>
    <n v="5001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0"/>
    <x v="559"/>
    <x v="22"/>
    <s v="42nd Judicial District Court"/>
    <s v="Richard Z. Johnson"/>
    <n v="2014"/>
    <s v="De Soto"/>
    <s v="DEM"/>
    <n v="4534"/>
    <n v="2"/>
    <n v="2"/>
    <n v="2"/>
    <n v="0"/>
    <n v="0"/>
    <n v="0"/>
    <x v="0"/>
    <x v="1"/>
    <x v="9"/>
    <x v="0"/>
    <x v="65"/>
    <x v="0"/>
    <n v="4.8977451494494006E-2"/>
    <s v="m"/>
    <n v="0"/>
    <n v="2"/>
    <n v="0"/>
    <x v="1"/>
  </r>
  <r>
    <n v="561"/>
    <x v="560"/>
    <x v="22"/>
    <s v="9th Judicial District Court"/>
    <s v="&quot;Chris&quot; Hazel"/>
    <n v="2014"/>
    <s v="Rapides"/>
    <s v="REP"/>
    <n v="1500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Christopher &quot;Chris&quot; Roy, Jr."/>
    <n v="2014"/>
    <s v="Rapides"/>
    <s v="DEM"/>
    <n v="13081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1"/>
    <x v="560"/>
    <x v="22"/>
    <s v="9th Judicial District Court"/>
    <s v="Phillip Terrell"/>
    <n v="2014"/>
    <s v="Rapides"/>
    <s v="DEM"/>
    <n v="15245"/>
    <n v="3"/>
    <n v="3"/>
    <n v="2"/>
    <n v="1"/>
    <n v="0"/>
    <n v="0"/>
    <x v="0"/>
    <x v="1"/>
    <x v="9"/>
    <x v="1"/>
    <x v="18"/>
    <x v="1"/>
    <n v="5.6315923096452725E-3"/>
    <s v="m"/>
    <n v="0"/>
    <n v="3"/>
    <n v="0"/>
    <x v="1"/>
  </r>
  <r>
    <n v="562"/>
    <x v="561"/>
    <x v="23"/>
    <s v="10th Judicial District Court, Div. A"/>
    <s v="Desiree Dyess"/>
    <n v="2014"/>
    <s v="Natchitoches"/>
    <s v="DEM"/>
    <n v="6836"/>
    <n v="2"/>
    <n v="2"/>
    <n v="1"/>
    <n v="0"/>
    <n v="0"/>
    <n v="1"/>
    <x v="0"/>
    <x v="1"/>
    <x v="4"/>
    <x v="0"/>
    <x v="19"/>
    <x v="0"/>
    <n v="0.10036217303822936"/>
    <s v="f"/>
    <n v="1"/>
    <n v="1"/>
    <n v="0"/>
    <x v="0"/>
  </r>
  <r>
    <n v="562"/>
    <x v="561"/>
    <x v="23"/>
    <s v="10th Judicial District Court, Div. A"/>
    <s v="Robert Owsley"/>
    <n v="2014"/>
    <s v="Natchitoches"/>
    <s v="OTHER"/>
    <n v="5589"/>
    <n v="2"/>
    <n v="2"/>
    <n v="1"/>
    <n v="0"/>
    <n v="0"/>
    <n v="1"/>
    <x v="0"/>
    <x v="1"/>
    <x v="4"/>
    <x v="0"/>
    <x v="19"/>
    <x v="0"/>
    <n v="0.10036217303822936"/>
    <s v="m"/>
    <n v="1"/>
    <n v="1"/>
    <n v="0"/>
    <x v="0"/>
  </r>
  <r>
    <n v="563"/>
    <x v="562"/>
    <x v="23"/>
    <s v="12th Judicial District Court, Division A"/>
    <s v="Andrea Ducote Aymond"/>
    <n v="2014"/>
    <s v="Avoyelles"/>
    <s v="DEM"/>
    <n v="5056"/>
    <n v="3"/>
    <n v="3"/>
    <n v="2"/>
    <n v="1"/>
    <n v="0"/>
    <n v="0"/>
    <x v="0"/>
    <x v="1"/>
    <x v="4"/>
    <x v="1"/>
    <x v="4"/>
    <x v="0"/>
    <n v="8.9994706193753327E-2"/>
    <s v="f"/>
    <n v="1"/>
    <n v="1"/>
    <n v="1"/>
    <x v="0"/>
  </r>
  <r>
    <n v="563"/>
    <x v="562"/>
    <x v="23"/>
    <s v="12th Judicial District Court, Division A"/>
    <s v="Barry Laiche"/>
    <n v="2014"/>
    <s v="Avoyelles"/>
    <s v="REP"/>
    <n v="1921"/>
    <n v="3"/>
    <n v="3"/>
    <n v="2"/>
    <n v="1"/>
    <n v="0"/>
    <n v="0"/>
    <x v="0"/>
    <x v="1"/>
    <x v="4"/>
    <x v="1"/>
    <x v="4"/>
    <x v="0"/>
    <n v="8.9994706193753327E-2"/>
    <s v="m"/>
    <n v="1"/>
    <n v="1"/>
    <n v="1"/>
    <x v="0"/>
  </r>
  <r>
    <n v="563"/>
    <x v="562"/>
    <x v="23"/>
    <s v="12th Judicial District Court, Division A"/>
    <s v="Kerry Spruill"/>
    <n v="2014"/>
    <s v="Avoyelles"/>
    <s v="DEM"/>
    <n v="6246"/>
    <n v="3"/>
    <n v="3"/>
    <n v="2"/>
    <n v="1"/>
    <n v="0"/>
    <n v="0"/>
    <x v="0"/>
    <x v="1"/>
    <x v="4"/>
    <x v="1"/>
    <x v="4"/>
    <x v="0"/>
    <n v="8.9994706193753327E-2"/>
    <s v="?"/>
    <n v="1"/>
    <n v="1"/>
    <n v="1"/>
    <x v="0"/>
  </r>
  <r>
    <n v="564"/>
    <x v="563"/>
    <x v="23"/>
    <s v="13th Judicial District Court, Division A"/>
    <s v="&quot;Tony&quot; Dupre"/>
    <n v="2014"/>
    <s v="Evangeline"/>
    <s v="DEM"/>
    <n v="2985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ary J. Ortego"/>
    <n v="2014"/>
    <s v="Evangeline"/>
    <s v="DEM"/>
    <n v="64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4"/>
    <x v="563"/>
    <x v="23"/>
    <s v="13th Judicial District Court, Division A"/>
    <s v="Gilbert Aucoin"/>
    <n v="2014"/>
    <s v="Evangeline"/>
    <s v="DEM"/>
    <n v="2548"/>
    <n v="3"/>
    <n v="3"/>
    <n v="3"/>
    <n v="0"/>
    <n v="0"/>
    <n v="0"/>
    <x v="0"/>
    <x v="1"/>
    <x v="4"/>
    <x v="1"/>
    <x v="11"/>
    <x v="0"/>
    <n v="0.28904098155412739"/>
    <s v="m"/>
    <n v="0"/>
    <n v="3"/>
    <n v="0"/>
    <x v="1"/>
  </r>
  <r>
    <n v="565"/>
    <x v="564"/>
    <x v="23"/>
    <s v="14th Judicial District Court, ES 3, Div. A"/>
    <s v="David Palay"/>
    <n v="2014"/>
    <s v="Calcasieu"/>
    <s v="REP"/>
    <n v="3950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Oliver &quot;Jackson&quot; Schrumpf"/>
    <n v="2014"/>
    <s v="Calcasieu"/>
    <s v="DEM"/>
    <n v="6113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5"/>
    <x v="564"/>
    <x v="23"/>
    <s v="14th Judicial District Court, ES 3, Div. A"/>
    <s v="William Mitchell &quot;Mitch&quot; Redd"/>
    <n v="2014"/>
    <s v="Calcasieu"/>
    <s v="REP"/>
    <n v="8801"/>
    <n v="3"/>
    <n v="3"/>
    <n v="1"/>
    <n v="2"/>
    <n v="0"/>
    <n v="0"/>
    <x v="0"/>
    <x v="1"/>
    <x v="4"/>
    <x v="1"/>
    <x v="51"/>
    <x v="1"/>
    <n v="0.14249363867684478"/>
    <s v="m"/>
    <n v="0"/>
    <n v="3"/>
    <n v="0"/>
    <x v="1"/>
  </r>
  <r>
    <n v="566"/>
    <x v="565"/>
    <x v="23"/>
    <s v="15th Judicial District Court, ES 2, Div. E"/>
    <s v="Mark Allen Babineaux"/>
    <n v="2014"/>
    <s v="Lafayette"/>
    <s v="DEM"/>
    <n v="3243"/>
    <n v="3"/>
    <n v="3"/>
    <n v="3"/>
    <n v="0"/>
    <n v="0"/>
    <n v="0"/>
    <x v="0"/>
    <x v="1"/>
    <x v="4"/>
    <x v="1"/>
    <x v="52"/>
    <x v="1"/>
    <n v="5.6149149585695612E-2"/>
    <s v="m"/>
    <n v="2"/>
    <n v="1"/>
    <n v="0"/>
    <x v="0"/>
  </r>
  <r>
    <n v="566"/>
    <x v="565"/>
    <x v="23"/>
    <s v="15th Judicial District Court, ES 2, Div. E"/>
    <s v="Michelle Meaux Breaux"/>
    <n v="2014"/>
    <s v="Lafayette"/>
    <s v="DEM"/>
    <n v="3758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6"/>
    <x v="565"/>
    <x v="23"/>
    <s v="15th Judicial District Court, ES 2, Div. E"/>
    <s v="Valerie Gotch Garrett"/>
    <n v="2014"/>
    <s v="Lafayette"/>
    <s v="DEM"/>
    <n v="2171"/>
    <n v="3"/>
    <n v="3"/>
    <n v="3"/>
    <n v="0"/>
    <n v="0"/>
    <n v="0"/>
    <x v="0"/>
    <x v="1"/>
    <x v="4"/>
    <x v="1"/>
    <x v="52"/>
    <x v="1"/>
    <n v="5.6149149585695612E-2"/>
    <s v="f"/>
    <n v="2"/>
    <n v="1"/>
    <n v="0"/>
    <x v="0"/>
  </r>
  <r>
    <n v="567"/>
    <x v="566"/>
    <x v="23"/>
    <s v="15th Judicial District Court, ES 3, Div. M"/>
    <s v="&quot;Charlie&quot; Fitzgerald"/>
    <n v="2014"/>
    <s v="Lafayette"/>
    <s v="REP"/>
    <n v="26384"/>
    <n v="2"/>
    <n v="2"/>
    <n v="0"/>
    <n v="2"/>
    <n v="0"/>
    <n v="0"/>
    <x v="0"/>
    <x v="1"/>
    <x v="4"/>
    <x v="0"/>
    <x v="52"/>
    <x v="1"/>
    <n v="3.1330010749535786E-2"/>
    <s v="m"/>
    <n v="1"/>
    <n v="1"/>
    <n v="0"/>
    <x v="0"/>
  </r>
  <r>
    <n v="567"/>
    <x v="566"/>
    <x v="23"/>
    <s v="15th Judicial District Court, ES 3, Div. M"/>
    <s v="Susan Theall"/>
    <n v="2014"/>
    <s v="Lafayette"/>
    <s v="REP"/>
    <n v="24781"/>
    <n v="2"/>
    <n v="2"/>
    <n v="0"/>
    <n v="2"/>
    <n v="0"/>
    <n v="0"/>
    <x v="0"/>
    <x v="1"/>
    <x v="4"/>
    <x v="0"/>
    <x v="52"/>
    <x v="1"/>
    <n v="3.1330010749535786E-2"/>
    <s v="f"/>
    <n v="1"/>
    <n v="1"/>
    <n v="0"/>
    <x v="0"/>
  </r>
  <r>
    <n v="568"/>
    <x v="567"/>
    <x v="23"/>
    <s v="15th Judicial District Court, ES 4, Div. F"/>
    <s v="&quot;Mike&quot; Goss"/>
    <n v="2014"/>
    <s v="Acadia"/>
    <s v="DEM"/>
    <n v="4096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Burleigh Doga"/>
    <n v="2014"/>
    <s v="Acadia"/>
    <s v="DEM"/>
    <n v="312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David M. Smith"/>
    <n v="2014"/>
    <s v="Acadia"/>
    <s v="DEM"/>
    <n v="9377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8"/>
    <x v="567"/>
    <x v="23"/>
    <s v="15th Judicial District Court, ES 4, Div. F"/>
    <s v="Jack Nickel"/>
    <n v="2014"/>
    <s v="Acadia"/>
    <s v="DEM"/>
    <n v="3010"/>
    <n v="4"/>
    <n v="4"/>
    <n v="4"/>
    <n v="0"/>
    <n v="0"/>
    <n v="0"/>
    <x v="0"/>
    <x v="1"/>
    <x v="4"/>
    <x v="2"/>
    <x v="22"/>
    <x v="1"/>
    <n v="0.26939754119267456"/>
    <s v="m"/>
    <n v="0"/>
    <n v="4"/>
    <n v="0"/>
    <x v="1"/>
  </r>
  <r>
    <n v="569"/>
    <x v="568"/>
    <x v="23"/>
    <s v="15th Judicial District Court, ES 5, Div. G"/>
    <s v="Burton P. &quot;Crawdaddy&quot; Guidry"/>
    <n v="2014"/>
    <s v="Vermilion"/>
    <s v="DEM"/>
    <n v="3442"/>
    <n v="2"/>
    <n v="2"/>
    <n v="2"/>
    <n v="0"/>
    <n v="0"/>
    <n v="0"/>
    <x v="0"/>
    <x v="1"/>
    <x v="4"/>
    <x v="0"/>
    <x v="9"/>
    <x v="1"/>
    <n v="0.60828496642767726"/>
    <s v="m"/>
    <n v="1"/>
    <n v="1"/>
    <n v="0"/>
    <x v="0"/>
  </r>
  <r>
    <n v="569"/>
    <x v="568"/>
    <x v="23"/>
    <s v="15th Judicial District Court, ES 5, Div. G"/>
    <s v="Laurie A. Hulin"/>
    <n v="2014"/>
    <s v="Vermilion"/>
    <s v="DEM"/>
    <n v="14132"/>
    <n v="2"/>
    <n v="2"/>
    <n v="2"/>
    <n v="0"/>
    <n v="0"/>
    <n v="0"/>
    <x v="0"/>
    <x v="1"/>
    <x v="4"/>
    <x v="0"/>
    <x v="9"/>
    <x v="1"/>
    <n v="0.60828496642767726"/>
    <s v="f"/>
    <n v="1"/>
    <n v="1"/>
    <n v="0"/>
    <x v="0"/>
  </r>
  <r>
    <n v="570"/>
    <x v="569"/>
    <x v="23"/>
    <s v="16th Judicial District Court, ES 1, Div. G"/>
    <s v="&quot;Tai&quot; Porter-Green"/>
    <n v="2014"/>
    <s v="Multi-Parish Race"/>
    <s v="DEM"/>
    <n v="1816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0"/>
    <x v="569"/>
    <x v="23"/>
    <s v="16th Judicial District Court, ES 1, Div. G"/>
    <s v="Curtis Sigur"/>
    <n v="2014"/>
    <s v="Multi-Parish Race"/>
    <s v="DEM"/>
    <n v="4815"/>
    <n v="3"/>
    <n v="3"/>
    <n v="3"/>
    <n v="0"/>
    <n v="0"/>
    <n v="0"/>
    <x v="0"/>
    <x v="1"/>
    <x v="4"/>
    <x v="1"/>
    <x v="57"/>
    <x v="2"/>
    <n v="3.0485149377231791E-3"/>
    <s v="m"/>
    <n v="2"/>
    <n v="1"/>
    <n v="0"/>
    <x v="0"/>
  </r>
  <r>
    <n v="570"/>
    <x v="569"/>
    <x v="23"/>
    <s v="16th Judicial District Court, ES 1, Div. G"/>
    <s v="Lucretia Pecantte"/>
    <n v="2014"/>
    <s v="Multi-Parish Race"/>
    <s v="DEM"/>
    <n v="4850"/>
    <n v="3"/>
    <n v="3"/>
    <n v="3"/>
    <n v="0"/>
    <n v="0"/>
    <n v="0"/>
    <x v="0"/>
    <x v="1"/>
    <x v="4"/>
    <x v="1"/>
    <x v="57"/>
    <x v="2"/>
    <n v="3.0485149377231791E-3"/>
    <s v="f"/>
    <n v="2"/>
    <n v="1"/>
    <n v="0"/>
    <x v="0"/>
  </r>
  <r>
    <n v="571"/>
    <x v="570"/>
    <x v="23"/>
    <s v="16th Judicial District Court, ES 1, Div. H"/>
    <s v="Alisia Johnson Butler"/>
    <n v="2014"/>
    <s v="Multi-Parish Race"/>
    <s v="DEM"/>
    <n v="387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Carolyn Deal"/>
    <n v="2014"/>
    <s v="Multi-Parish Race"/>
    <s v="OTHER"/>
    <n v="1077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1"/>
    <x v="570"/>
    <x v="23"/>
    <s v="16th Judicial District Court, ES 1, Div. H"/>
    <s v="Lori A. Landry"/>
    <n v="2014"/>
    <s v="Multi-Parish Race"/>
    <s v="DEM"/>
    <n v="6594"/>
    <n v="3"/>
    <n v="3"/>
    <n v="2"/>
    <n v="0"/>
    <n v="0"/>
    <n v="1"/>
    <x v="0"/>
    <x v="1"/>
    <x v="4"/>
    <x v="1"/>
    <x v="57"/>
    <x v="2"/>
    <n v="0.23559982676483326"/>
    <s v="f"/>
    <n v="3"/>
    <n v="0"/>
    <n v="0"/>
    <x v="2"/>
  </r>
  <r>
    <n v="572"/>
    <x v="571"/>
    <x v="23"/>
    <s v="16th Judicial District Court, ES 2, Div. A"/>
    <s v="Anthony &quot;Tony&quot; Thibodeaux"/>
    <n v="2014"/>
    <s v="Multi-Parish Race"/>
    <s v="REP"/>
    <n v="21470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2"/>
    <x v="571"/>
    <x v="23"/>
    <s v="16th Judicial District Court, ES 2, Div. A"/>
    <s v="Dean M. Wattigny"/>
    <n v="2014"/>
    <s v="Multi-Parish Race"/>
    <s v="REP"/>
    <n v="19472"/>
    <n v="2"/>
    <n v="2"/>
    <n v="0"/>
    <n v="2"/>
    <n v="0"/>
    <n v="0"/>
    <x v="0"/>
    <x v="1"/>
    <x v="4"/>
    <x v="0"/>
    <x v="57"/>
    <x v="2"/>
    <n v="4.8800742513799955E-2"/>
    <s v="m"/>
    <n v="0"/>
    <n v="2"/>
    <n v="0"/>
    <x v="1"/>
  </r>
  <r>
    <n v="573"/>
    <x v="572"/>
    <x v="23"/>
    <s v="17th Judicial District Court, Division B"/>
    <s v="&quot;Steve&quot; Miller"/>
    <n v="2014"/>
    <s v="Lafourche"/>
    <s v="REP"/>
    <n v="11704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Anthony P. &quot;Tony&quot; Lewis"/>
    <n v="2014"/>
    <s v="Lafourche"/>
    <s v="DEM"/>
    <n v="8253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3"/>
    <x v="572"/>
    <x v="23"/>
    <s v="17th Judicial District Court, Division B"/>
    <s v="John J. Erny III"/>
    <n v="2014"/>
    <s v="Lafourche"/>
    <s v="REP"/>
    <n v="8702"/>
    <n v="3"/>
    <n v="3"/>
    <n v="1"/>
    <n v="2"/>
    <n v="0"/>
    <n v="0"/>
    <x v="0"/>
    <x v="1"/>
    <x v="4"/>
    <x v="1"/>
    <x v="46"/>
    <x v="1"/>
    <n v="0.10474894448515304"/>
    <s v="m"/>
    <n v="0"/>
    <n v="3"/>
    <n v="0"/>
    <x v="1"/>
  </r>
  <r>
    <n v="574"/>
    <x v="573"/>
    <x v="23"/>
    <s v="19th Judicial District Court, ES 1, Div. J"/>
    <s v="Alfred C. Williams"/>
    <n v="2014"/>
    <s v="East Baton Rouge"/>
    <s v="DEM"/>
    <n v="8509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Gideon T. Carter III"/>
    <n v="2014"/>
    <s v="East Baton Rouge"/>
    <s v="DEM"/>
    <n v="1716"/>
    <n v="3"/>
    <n v="3"/>
    <n v="3"/>
    <n v="0"/>
    <n v="0"/>
    <n v="0"/>
    <x v="0"/>
    <x v="1"/>
    <x v="4"/>
    <x v="1"/>
    <x v="56"/>
    <x v="1"/>
    <n v="0.25655779991269489"/>
    <s v="m"/>
    <n v="1"/>
    <n v="2"/>
    <n v="0"/>
    <x v="0"/>
  </r>
  <r>
    <n v="574"/>
    <x v="573"/>
    <x v="23"/>
    <s v="19th Judicial District Court, ES 1, Div. J"/>
    <s v="Trudy White"/>
    <n v="2014"/>
    <s v="East Baton Rouge"/>
    <s v="DEM"/>
    <n v="14974"/>
    <n v="3"/>
    <n v="3"/>
    <n v="3"/>
    <n v="0"/>
    <n v="0"/>
    <n v="0"/>
    <x v="0"/>
    <x v="1"/>
    <x v="4"/>
    <x v="1"/>
    <x v="56"/>
    <x v="1"/>
    <n v="0.25655779991269489"/>
    <s v="f"/>
    <n v="1"/>
    <n v="2"/>
    <n v="0"/>
    <x v="0"/>
  </r>
  <r>
    <n v="575"/>
    <x v="574"/>
    <x v="23"/>
    <s v="19th Judicial District Court, ES 1, Div. K"/>
    <s v="Bonnie Jackson"/>
    <n v="2014"/>
    <s v="East Baton Rouge"/>
    <s v="DEM"/>
    <n v="14288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Nina S. Hunter"/>
    <n v="2014"/>
    <s v="East Baton Rouge"/>
    <s v="DEM"/>
    <n v="2387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5"/>
    <x v="574"/>
    <x v="23"/>
    <s v="19th Judicial District Court, ES 1, Div. K"/>
    <s v="Tiffany Foxworth"/>
    <n v="2014"/>
    <s v="East Baton Rouge"/>
    <s v="DEM"/>
    <n v="6834"/>
    <n v="3"/>
    <n v="3"/>
    <n v="3"/>
    <n v="0"/>
    <n v="0"/>
    <n v="0"/>
    <x v="0"/>
    <x v="1"/>
    <x v="4"/>
    <x v="1"/>
    <x v="56"/>
    <x v="1"/>
    <n v="0.31707005827555401"/>
    <s v="f"/>
    <n v="3"/>
    <n v="0"/>
    <n v="0"/>
    <x v="2"/>
  </r>
  <r>
    <n v="576"/>
    <x v="575"/>
    <x v="23"/>
    <s v="19th Judicial District Court, ES 2, Div. A"/>
    <s v="Colette M. Greggs"/>
    <n v="2014"/>
    <s v="East Baton Rouge"/>
    <s v="DEM"/>
    <n v="23628"/>
    <n v="2"/>
    <n v="2"/>
    <n v="1"/>
    <n v="1"/>
    <n v="0"/>
    <n v="0"/>
    <x v="0"/>
    <x v="1"/>
    <x v="4"/>
    <x v="0"/>
    <x v="56"/>
    <x v="1"/>
    <n v="5.8138839614932325E-2"/>
    <s v="f"/>
    <n v="1"/>
    <n v="1"/>
    <n v="0"/>
    <x v="0"/>
  </r>
  <r>
    <n v="576"/>
    <x v="575"/>
    <x v="23"/>
    <s v="19th Judicial District Court, ES 2, Div. A"/>
    <s v="Todd Hernandez"/>
    <n v="2014"/>
    <s v="East Baton Rouge"/>
    <s v="REP"/>
    <n v="26545"/>
    <n v="2"/>
    <n v="2"/>
    <n v="1"/>
    <n v="1"/>
    <n v="0"/>
    <n v="0"/>
    <x v="0"/>
    <x v="1"/>
    <x v="4"/>
    <x v="0"/>
    <x v="56"/>
    <x v="1"/>
    <n v="5.8138839614932325E-2"/>
    <s v="m"/>
    <n v="1"/>
    <n v="1"/>
    <n v="0"/>
    <x v="0"/>
  </r>
  <r>
    <n v="577"/>
    <x v="576"/>
    <x v="23"/>
    <s v="19th Judicial District Court, ES 2, Div. G"/>
    <s v="Joyce Plummer"/>
    <n v="2014"/>
    <s v="East Baton Rouge"/>
    <s v="DEM"/>
    <n v="22239"/>
    <n v="2"/>
    <n v="2"/>
    <n v="1"/>
    <n v="1"/>
    <n v="0"/>
    <n v="0"/>
    <x v="0"/>
    <x v="1"/>
    <x v="4"/>
    <x v="0"/>
    <x v="56"/>
    <x v="1"/>
    <n v="8.6393887108701051E-2"/>
    <s v="f"/>
    <n v="1"/>
    <n v="1"/>
    <n v="0"/>
    <x v="0"/>
  </r>
  <r>
    <n v="577"/>
    <x v="576"/>
    <x v="23"/>
    <s v="19th Judicial District Court, ES 2, Div. G"/>
    <s v="Richard D. Anderson"/>
    <n v="2014"/>
    <s v="East Baton Rouge"/>
    <s v="REP"/>
    <n v="26445"/>
    <n v="2"/>
    <n v="2"/>
    <n v="1"/>
    <n v="1"/>
    <n v="0"/>
    <n v="0"/>
    <x v="0"/>
    <x v="1"/>
    <x v="4"/>
    <x v="0"/>
    <x v="56"/>
    <x v="1"/>
    <n v="8.6393887108701051E-2"/>
    <s v="m"/>
    <n v="1"/>
    <n v="1"/>
    <n v="0"/>
    <x v="0"/>
  </r>
  <r>
    <n v="578"/>
    <x v="577"/>
    <x v="23"/>
    <s v="19th Judicial District Court, ES 2, Div. L"/>
    <s v="&quot;Trae&quot; Welch"/>
    <n v="2014"/>
    <s v="East Baton Rouge"/>
    <s v="REP"/>
    <n v="21503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8"/>
    <x v="577"/>
    <x v="23"/>
    <s v="19th Judicial District Court, ES 2, Div. L"/>
    <s v="Michael R. &quot;Mike&quot; Erwin"/>
    <n v="2014"/>
    <s v="East Baton Rouge"/>
    <s v="DEM"/>
    <n v="28528"/>
    <n v="2"/>
    <n v="2"/>
    <n v="1"/>
    <n v="1"/>
    <n v="0"/>
    <n v="0"/>
    <x v="0"/>
    <x v="1"/>
    <x v="4"/>
    <x v="0"/>
    <x v="56"/>
    <x v="1"/>
    <n v="0.14041294397473569"/>
    <s v="m"/>
    <n v="0"/>
    <n v="2"/>
    <n v="0"/>
    <x v="1"/>
  </r>
  <r>
    <n v="579"/>
    <x v="578"/>
    <x v="23"/>
    <s v="19th Judicial District Court, ES 2, Div. M"/>
    <s v="&quot;Mike&quot; Davis"/>
    <n v="2014"/>
    <s v="East Baton Rouge"/>
    <s v="REP"/>
    <n v="973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Beau Higginbotham"/>
    <n v="2014"/>
    <s v="East Baton Rouge"/>
    <s v="REP"/>
    <n v="14754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Cleveland Coon"/>
    <n v="2014"/>
    <s v="East Baton Rouge"/>
    <s v="DEM"/>
    <n v="2175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79"/>
    <x v="578"/>
    <x v="23"/>
    <s v="19th Judicial District Court, ES 2, Div. M"/>
    <s v="Jamie Morain Zanovec"/>
    <n v="2014"/>
    <s v="East Baton Rouge"/>
    <s v="REP"/>
    <n v="3893"/>
    <n v="5"/>
    <n v="5"/>
    <n v="1"/>
    <n v="4"/>
    <n v="0"/>
    <n v="0"/>
    <x v="0"/>
    <x v="1"/>
    <x v="4"/>
    <x v="3"/>
    <x v="56"/>
    <x v="1"/>
    <n v="0.13737655351147587"/>
    <s v="f"/>
    <n v="1"/>
    <n v="4"/>
    <n v="0"/>
    <x v="0"/>
  </r>
  <r>
    <n v="579"/>
    <x v="578"/>
    <x v="23"/>
    <s v="19th Judicial District Court, ES 2, Div. M"/>
    <s v="R. &quot;Chris&quot; Oetjens"/>
    <n v="2014"/>
    <s v="East Baton Rouge"/>
    <s v="REP"/>
    <n v="801"/>
    <n v="5"/>
    <n v="5"/>
    <n v="1"/>
    <n v="4"/>
    <n v="0"/>
    <n v="0"/>
    <x v="0"/>
    <x v="1"/>
    <x v="4"/>
    <x v="3"/>
    <x v="56"/>
    <x v="1"/>
    <n v="0.13737655351147587"/>
    <s v="m"/>
    <n v="1"/>
    <n v="4"/>
    <n v="0"/>
    <x v="0"/>
  </r>
  <r>
    <n v="580"/>
    <x v="579"/>
    <x v="23"/>
    <s v="19th Judicial District Court, ES 3, Div. I"/>
    <s v="&quot;Randy&quot; Piedrahita"/>
    <n v="2014"/>
    <s v="East Baton Rouge"/>
    <s v="REP"/>
    <n v="24731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0"/>
    <x v="579"/>
    <x v="23"/>
    <s v="19th Judicial District Court, ES 3, Div. I"/>
    <s v="R. Michael &quot;Mike&quot; Caldwell"/>
    <n v="2014"/>
    <s v="East Baton Rouge"/>
    <s v="REP"/>
    <n v="34643"/>
    <n v="2"/>
    <n v="2"/>
    <n v="0"/>
    <n v="2"/>
    <n v="0"/>
    <n v="0"/>
    <x v="0"/>
    <x v="1"/>
    <x v="4"/>
    <x v="0"/>
    <x v="56"/>
    <x v="1"/>
    <n v="0.1669417590190993"/>
    <s v="m"/>
    <n v="0"/>
    <n v="2"/>
    <n v="0"/>
    <x v="1"/>
  </r>
  <r>
    <n v="581"/>
    <x v="580"/>
    <x v="23"/>
    <s v="1st Judicial District Court, ES 2, Div. C"/>
    <s v="Charles G. Tutt"/>
    <n v="2014"/>
    <s v="Caddo"/>
    <s v="REP"/>
    <n v="15996"/>
    <n v="2"/>
    <n v="2"/>
    <n v="1"/>
    <n v="1"/>
    <n v="0"/>
    <n v="0"/>
    <x v="0"/>
    <x v="1"/>
    <x v="4"/>
    <x v="0"/>
    <x v="3"/>
    <x v="1"/>
    <n v="0.24506713368359606"/>
    <s v="m"/>
    <n v="1"/>
    <n v="1"/>
    <n v="0"/>
    <x v="0"/>
  </r>
  <r>
    <n v="581"/>
    <x v="580"/>
    <x v="23"/>
    <s v="1st Judicial District Court, ES 2, Div. C"/>
    <s v="Trina Chu"/>
    <n v="2014"/>
    <s v="Caddo"/>
    <s v="DEM"/>
    <n v="9699"/>
    <n v="2"/>
    <n v="2"/>
    <n v="1"/>
    <n v="1"/>
    <n v="0"/>
    <n v="0"/>
    <x v="0"/>
    <x v="1"/>
    <x v="4"/>
    <x v="0"/>
    <x v="3"/>
    <x v="1"/>
    <n v="0.24506713368359606"/>
    <s v="f"/>
    <n v="1"/>
    <n v="1"/>
    <n v="0"/>
    <x v="0"/>
  </r>
  <r>
    <n v="582"/>
    <x v="581"/>
    <x v="23"/>
    <s v="1st Judicial District Court, ES 3, Div. K"/>
    <s v="Douglas &quot;Doug&quot; Dominick"/>
    <n v="2014"/>
    <s v="Caddo"/>
    <s v="REP"/>
    <n v="8381"/>
    <n v="2"/>
    <n v="2"/>
    <n v="0"/>
    <n v="2"/>
    <n v="0"/>
    <n v="0"/>
    <x v="0"/>
    <x v="1"/>
    <x v="4"/>
    <x v="0"/>
    <x v="3"/>
    <x v="1"/>
    <n v="0.32088161413175592"/>
    <s v="m"/>
    <n v="1"/>
    <n v="1"/>
    <n v="0"/>
    <x v="0"/>
  </r>
  <r>
    <n v="582"/>
    <x v="581"/>
    <x v="23"/>
    <s v="1st Judicial District Court, ES 3, Div. K"/>
    <s v="Erin Leigh Waddell Garrett"/>
    <n v="2014"/>
    <s v="Caddo"/>
    <s v="REP"/>
    <n v="16301"/>
    <n v="2"/>
    <n v="2"/>
    <n v="0"/>
    <n v="2"/>
    <n v="0"/>
    <n v="0"/>
    <x v="0"/>
    <x v="1"/>
    <x v="4"/>
    <x v="0"/>
    <x v="3"/>
    <x v="1"/>
    <n v="0.32088161413175592"/>
    <s v="f"/>
    <n v="1"/>
    <n v="1"/>
    <n v="0"/>
    <x v="0"/>
  </r>
  <r>
    <n v="583"/>
    <x v="582"/>
    <x v="23"/>
    <s v="20th Judicial District Court, Division A"/>
    <s v="&quot;Betsy&quot; Jones"/>
    <n v="2014"/>
    <s v="Multi-Parish Race"/>
    <s v="DEM"/>
    <n v="6299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3"/>
    <x v="582"/>
    <x v="23"/>
    <s v="20th Judicial District Court, Division A"/>
    <s v="Sydney Picou Walker"/>
    <n v="2014"/>
    <s v="Multi-Parish Race"/>
    <s v="DEM"/>
    <n v="6286"/>
    <n v="2"/>
    <n v="2"/>
    <n v="2"/>
    <n v="0"/>
    <n v="0"/>
    <n v="0"/>
    <x v="0"/>
    <x v="1"/>
    <x v="4"/>
    <x v="0"/>
    <x v="57"/>
    <x v="2"/>
    <n v="1.0329757647993265E-3"/>
    <s v="f"/>
    <n v="2"/>
    <n v="0"/>
    <n v="0"/>
    <x v="2"/>
  </r>
  <r>
    <n v="584"/>
    <x v="583"/>
    <x v="23"/>
    <s v="21st Judicial District Court, Division A"/>
    <s v="&quot;Jeff&quot; Johnson"/>
    <n v="2014"/>
    <s v="Multi-Parish Race"/>
    <s v="REP"/>
    <n v="35418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Michael &quot;Mike&quot; Betts"/>
    <n v="2014"/>
    <s v="Multi-Parish Race"/>
    <s v="REP"/>
    <n v="21122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4"/>
    <x v="583"/>
    <x v="23"/>
    <s v="21st Judicial District Court, Division A"/>
    <s v="Russell Beall"/>
    <n v="2014"/>
    <s v="Multi-Parish Race"/>
    <s v="REP"/>
    <n v="15314"/>
    <n v="3"/>
    <n v="3"/>
    <n v="0"/>
    <n v="3"/>
    <n v="0"/>
    <n v="0"/>
    <x v="0"/>
    <x v="1"/>
    <x v="4"/>
    <x v="1"/>
    <x v="57"/>
    <x v="2"/>
    <n v="0.19895900019483959"/>
    <s v="m"/>
    <n v="0"/>
    <n v="3"/>
    <n v="0"/>
    <x v="1"/>
  </r>
  <r>
    <n v="585"/>
    <x v="584"/>
    <x v="23"/>
    <s v="21st Judicial District Court, Division J"/>
    <s v="&quot;Jeff&quot; Cashe"/>
    <n v="2014"/>
    <s v="Multi-Parish Race"/>
    <s v="REP"/>
    <n v="24305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C. Glenn Westmoreland"/>
    <n v="2014"/>
    <s v="Multi-Parish Race"/>
    <s v="REP"/>
    <n v="28739"/>
    <n v="3"/>
    <n v="3"/>
    <n v="0"/>
    <n v="3"/>
    <n v="0"/>
    <n v="0"/>
    <x v="0"/>
    <x v="1"/>
    <x v="4"/>
    <x v="1"/>
    <x v="57"/>
    <x v="2"/>
    <n v="6.0648338120640133E-2"/>
    <s v="m"/>
    <n v="1"/>
    <n v="2"/>
    <n v="0"/>
    <x v="0"/>
  </r>
  <r>
    <n v="585"/>
    <x v="584"/>
    <x v="23"/>
    <s v="21st Judicial District Court, Division J"/>
    <s v="Jenel Guidry Secrease"/>
    <n v="2014"/>
    <s v="Multi-Parish Race"/>
    <s v="REP"/>
    <n v="20066"/>
    <n v="3"/>
    <n v="3"/>
    <n v="0"/>
    <n v="3"/>
    <n v="0"/>
    <n v="0"/>
    <x v="0"/>
    <x v="1"/>
    <x v="4"/>
    <x v="1"/>
    <x v="57"/>
    <x v="2"/>
    <n v="6.0648338120640133E-2"/>
    <s v="f"/>
    <n v="1"/>
    <n v="2"/>
    <n v="0"/>
    <x v="0"/>
  </r>
  <r>
    <n v="586"/>
    <x v="585"/>
    <x v="23"/>
    <s v="22nd Judicial District Court, Division L"/>
    <s v="Dawn Amacker"/>
    <n v="2014"/>
    <s v="Multi-Parish Race"/>
    <s v="REP"/>
    <n v="65642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6"/>
    <x v="585"/>
    <x v="23"/>
    <s v="22nd Judicial District Court, Division L"/>
    <s v="Nanine McCool"/>
    <n v="2014"/>
    <s v="Multi-Parish Race"/>
    <s v="REP"/>
    <n v="23665"/>
    <n v="2"/>
    <n v="2"/>
    <n v="0"/>
    <n v="2"/>
    <n v="0"/>
    <n v="0"/>
    <x v="0"/>
    <x v="1"/>
    <x v="4"/>
    <x v="0"/>
    <x v="57"/>
    <x v="2"/>
    <n v="0.47003034476580785"/>
    <s v="f"/>
    <n v="2"/>
    <n v="0"/>
    <n v="0"/>
    <x v="2"/>
  </r>
  <r>
    <n v="587"/>
    <x v="586"/>
    <x v="23"/>
    <s v="23rd Judicial District Court, ES 2, Div. A"/>
    <s v="Jason M. Verdigets"/>
    <n v="2014"/>
    <s v="Multi-Parish Race"/>
    <s v="REP"/>
    <n v="21993"/>
    <n v="2"/>
    <n v="2"/>
    <n v="0"/>
    <n v="1"/>
    <n v="0"/>
    <n v="1"/>
    <x v="0"/>
    <x v="1"/>
    <x v="4"/>
    <x v="0"/>
    <x v="57"/>
    <x v="2"/>
    <n v="1.1777154161107806E-2"/>
    <s v="m"/>
    <n v="0"/>
    <n v="1"/>
    <n v="1"/>
    <x v="0"/>
  </r>
  <r>
    <n v="587"/>
    <x v="586"/>
    <x v="23"/>
    <s v="23rd Judicial District Court, ES 2, Div. A"/>
    <s v="O'Neil Parenton"/>
    <n v="2014"/>
    <s v="Multi-Parish Race"/>
    <s v="OTHER"/>
    <n v="21481"/>
    <n v="2"/>
    <n v="2"/>
    <n v="0"/>
    <n v="1"/>
    <n v="0"/>
    <n v="1"/>
    <x v="0"/>
    <x v="1"/>
    <x v="4"/>
    <x v="0"/>
    <x v="57"/>
    <x v="2"/>
    <n v="1.1777154161107806E-2"/>
    <s v="?"/>
    <n v="0"/>
    <n v="1"/>
    <n v="1"/>
    <x v="0"/>
  </r>
  <r>
    <n v="588"/>
    <x v="587"/>
    <x v="23"/>
    <s v="23rd Judicial District Court, ES 2, Div. C"/>
    <s v="Bruce E. Unangst II"/>
    <n v="2014"/>
    <s v="Multi-Parish Race"/>
    <s v="REP"/>
    <n v="15154"/>
    <n v="2"/>
    <n v="2"/>
    <n v="0"/>
    <n v="2"/>
    <n v="0"/>
    <n v="0"/>
    <x v="0"/>
    <x v="1"/>
    <x v="4"/>
    <x v="0"/>
    <x v="57"/>
    <x v="2"/>
    <n v="0.2628660375522911"/>
    <s v="m"/>
    <n v="1"/>
    <n v="1"/>
    <n v="0"/>
    <x v="0"/>
  </r>
  <r>
    <n v="588"/>
    <x v="587"/>
    <x v="23"/>
    <s v="23rd Judicial District Court, ES 2, Div. C"/>
    <s v="Tess Percy Stromberg"/>
    <n v="2014"/>
    <s v="Multi-Parish Race"/>
    <s v="REP"/>
    <n v="25962"/>
    <n v="2"/>
    <n v="2"/>
    <n v="0"/>
    <n v="2"/>
    <n v="0"/>
    <n v="0"/>
    <x v="0"/>
    <x v="1"/>
    <x v="4"/>
    <x v="0"/>
    <x v="57"/>
    <x v="2"/>
    <n v="0.2628660375522911"/>
    <s v="f"/>
    <n v="1"/>
    <n v="1"/>
    <n v="0"/>
    <x v="0"/>
  </r>
  <r>
    <n v="589"/>
    <x v="588"/>
    <x v="23"/>
    <s v="24th Judicial District Court, ES 1, Div. O"/>
    <s v="Danyelle Taylor"/>
    <n v="2014"/>
    <s v="Jefferson"/>
    <s v="REP"/>
    <n v="11139"/>
    <n v="4"/>
    <n v="4"/>
    <n v="0"/>
    <n v="3"/>
    <n v="0"/>
    <n v="1"/>
    <x v="0"/>
    <x v="1"/>
    <x v="4"/>
    <x v="2"/>
    <x v="63"/>
    <x v="1"/>
    <n v="5.868416256606529E-2"/>
    <s v="f"/>
    <n v="1"/>
    <n v="3"/>
    <n v="0"/>
    <x v="0"/>
  </r>
  <r>
    <n v="589"/>
    <x v="588"/>
    <x v="23"/>
    <s v="24th Judicial District Court, ES 1, Div. O"/>
    <s v="Frank Buck"/>
    <n v="2014"/>
    <s v="Jefferson"/>
    <s v="OTHER"/>
    <n v="7101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John E. Sudderth"/>
    <n v="2014"/>
    <s v="Jefferson"/>
    <s v="REP"/>
    <n v="5475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89"/>
    <x v="588"/>
    <x v="23"/>
    <s v="24th Judicial District Court, ES 1, Div. O"/>
    <s v="Thomas P. Anzelmo, Jr."/>
    <n v="2014"/>
    <s v="Jefferson"/>
    <s v="REP"/>
    <n v="9207"/>
    <n v="4"/>
    <n v="4"/>
    <n v="0"/>
    <n v="3"/>
    <n v="0"/>
    <n v="1"/>
    <x v="0"/>
    <x v="1"/>
    <x v="4"/>
    <x v="2"/>
    <x v="63"/>
    <x v="1"/>
    <n v="5.868416256606529E-2"/>
    <s v="m"/>
    <n v="1"/>
    <n v="3"/>
    <n v="0"/>
    <x v="0"/>
  </r>
  <r>
    <n v="590"/>
    <x v="589"/>
    <x v="23"/>
    <s v="24th Judicial District Court, ES 2, Div. F"/>
    <s v="Juan Labadie"/>
    <n v="2014"/>
    <s v="Jefferson"/>
    <s v="DEM"/>
    <n v="14397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0"/>
    <x v="589"/>
    <x v="23"/>
    <s v="24th Judicial District Court, ES 2, Div. F"/>
    <s v="Michael P. Mentz"/>
    <n v="2014"/>
    <s v="Jefferson"/>
    <s v="REP"/>
    <n v="51511"/>
    <n v="2"/>
    <n v="2"/>
    <n v="1"/>
    <n v="1"/>
    <n v="0"/>
    <n v="0"/>
    <x v="0"/>
    <x v="1"/>
    <x v="4"/>
    <x v="0"/>
    <x v="63"/>
    <x v="1"/>
    <n v="0.56311828609576997"/>
    <s v="m"/>
    <n v="0"/>
    <n v="2"/>
    <n v="0"/>
    <x v="1"/>
  </r>
  <r>
    <n v="591"/>
    <x v="590"/>
    <x v="23"/>
    <s v="24th Judicial District Court, ES 3, Div. G"/>
    <s v="Adrian Adams"/>
    <n v="2014"/>
    <s v="Jefferson"/>
    <s v="DEM"/>
    <n v="6579"/>
    <n v="3"/>
    <n v="3"/>
    <n v="2"/>
    <n v="0"/>
    <n v="1"/>
    <n v="0"/>
    <x v="0"/>
    <x v="1"/>
    <x v="4"/>
    <x v="1"/>
    <x v="63"/>
    <x v="1"/>
    <n v="0.2026918117343649"/>
    <s v="m"/>
    <n v="1"/>
    <n v="1"/>
    <n v="1"/>
    <x v="0"/>
  </r>
  <r>
    <n v="591"/>
    <x v="590"/>
    <x v="23"/>
    <s v="24th Judicial District Court, ES 3, Div. G"/>
    <s v="Angel Varnado"/>
    <n v="2014"/>
    <s v="Jefferson"/>
    <s v="DEM"/>
    <n v="4064"/>
    <n v="3"/>
    <n v="3"/>
    <n v="2"/>
    <n v="0"/>
    <n v="1"/>
    <n v="0"/>
    <x v="0"/>
    <x v="1"/>
    <x v="4"/>
    <x v="1"/>
    <x v="63"/>
    <x v="1"/>
    <n v="0.2026918117343649"/>
    <s v="?"/>
    <n v="1"/>
    <n v="1"/>
    <n v="1"/>
    <x v="0"/>
  </r>
  <r>
    <n v="591"/>
    <x v="590"/>
    <x v="23"/>
    <s v="24th Judicial District Court, ES 3, Div. G"/>
    <s v="Theresa &quot;Terri&quot; Miles"/>
    <n v="2014"/>
    <s v="Jefferson"/>
    <s v="NOPTY"/>
    <n v="1765"/>
    <n v="3"/>
    <n v="3"/>
    <n v="2"/>
    <n v="0"/>
    <n v="1"/>
    <n v="0"/>
    <x v="0"/>
    <x v="1"/>
    <x v="4"/>
    <x v="1"/>
    <x v="63"/>
    <x v="1"/>
    <n v="0.2026918117343649"/>
    <s v="f"/>
    <n v="1"/>
    <n v="1"/>
    <n v="1"/>
    <x v="0"/>
  </r>
  <r>
    <n v="592"/>
    <x v="591"/>
    <x v="23"/>
    <s v="27th Judicial District Court, ES 3, Div. D"/>
    <s v="Francis A. &quot;Frank&quot; Olivier III"/>
    <n v="2014"/>
    <s v="St. Landry"/>
    <s v="DEM"/>
    <n v="288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2"/>
    <x v="591"/>
    <x v="23"/>
    <s v="27th Judicial District Court, ES 3, Div. D"/>
    <s v="Jason Meche"/>
    <n v="2014"/>
    <s v="St. Landry"/>
    <s v="DEM"/>
    <n v="6430"/>
    <n v="2"/>
    <n v="2"/>
    <n v="2"/>
    <n v="0"/>
    <n v="0"/>
    <n v="0"/>
    <x v="0"/>
    <x v="1"/>
    <x v="4"/>
    <x v="0"/>
    <x v="8"/>
    <x v="1"/>
    <n v="0.38131041890440387"/>
    <s v="m"/>
    <n v="0"/>
    <n v="2"/>
    <n v="0"/>
    <x v="1"/>
  </r>
  <r>
    <n v="593"/>
    <x v="592"/>
    <x v="23"/>
    <s v="27th Judicial District Court, ES 4, Div. B"/>
    <s v="Gerard Caswell"/>
    <n v="2014"/>
    <s v="St. Landry"/>
    <s v="DEM"/>
    <n v="4730"/>
    <n v="2"/>
    <n v="2"/>
    <n v="2"/>
    <n v="0"/>
    <n v="0"/>
    <n v="0"/>
    <x v="0"/>
    <x v="1"/>
    <x v="4"/>
    <x v="0"/>
    <x v="8"/>
    <x v="1"/>
    <n v="0.49659863945578236"/>
    <s v="m"/>
    <n v="1"/>
    <n v="1"/>
    <n v="0"/>
    <x v="0"/>
  </r>
  <r>
    <n v="593"/>
    <x v="592"/>
    <x v="23"/>
    <s v="27th Judicial District Court, ES 4, Div. B"/>
    <s v="Scherri Guidry"/>
    <n v="2014"/>
    <s v="St. Landry"/>
    <s v="DEM"/>
    <n v="1591"/>
    <n v="2"/>
    <n v="2"/>
    <n v="2"/>
    <n v="0"/>
    <n v="0"/>
    <n v="0"/>
    <x v="0"/>
    <x v="1"/>
    <x v="4"/>
    <x v="0"/>
    <x v="8"/>
    <x v="1"/>
    <n v="0.49659863945578236"/>
    <s v="f"/>
    <n v="1"/>
    <n v="1"/>
    <n v="0"/>
    <x v="0"/>
  </r>
  <r>
    <n v="594"/>
    <x v="593"/>
    <x v="23"/>
    <s v="29th Judicial District Court, Division E"/>
    <s v="Michele R. Morel"/>
    <n v="2014"/>
    <s v="St. Charles"/>
    <s v="REP"/>
    <n v="7440"/>
    <n v="2"/>
    <n v="2"/>
    <n v="1"/>
    <n v="1"/>
    <n v="0"/>
    <n v="0"/>
    <x v="0"/>
    <x v="1"/>
    <x v="4"/>
    <x v="0"/>
    <x v="67"/>
    <x v="1"/>
    <n v="0.21893863839168543"/>
    <s v="f"/>
    <n v="1"/>
    <n v="1"/>
    <n v="0"/>
    <x v="0"/>
  </r>
  <r>
    <n v="594"/>
    <x v="593"/>
    <x v="23"/>
    <s v="29th Judicial District Court, Division E"/>
    <s v="Timothy &quot;Tim&quot; Marcel"/>
    <n v="2014"/>
    <s v="St. Charles"/>
    <s v="DEM"/>
    <n v="11611"/>
    <n v="2"/>
    <n v="2"/>
    <n v="1"/>
    <n v="1"/>
    <n v="0"/>
    <n v="0"/>
    <x v="0"/>
    <x v="1"/>
    <x v="4"/>
    <x v="0"/>
    <x v="67"/>
    <x v="1"/>
    <n v="0.21893863839168543"/>
    <s v="m"/>
    <n v="1"/>
    <n v="1"/>
    <n v="0"/>
    <x v="0"/>
  </r>
  <r>
    <n v="595"/>
    <x v="594"/>
    <x v="23"/>
    <s v="2nd Judicial District Court, Div. A"/>
    <s v="&quot;Ben&quot; Bleich"/>
    <n v="2014"/>
    <s v="Multi-Parish Race"/>
    <s v="NOPTY"/>
    <n v="7334"/>
    <n v="2"/>
    <n v="2"/>
    <n v="0"/>
    <n v="0"/>
    <n v="1"/>
    <n v="1"/>
    <x v="0"/>
    <x v="1"/>
    <x v="4"/>
    <x v="0"/>
    <x v="57"/>
    <x v="2"/>
    <n v="6.5553927502070453E-2"/>
    <s v="m"/>
    <n v="1"/>
    <n v="1"/>
    <n v="0"/>
    <x v="0"/>
  </r>
  <r>
    <n v="595"/>
    <x v="594"/>
    <x v="23"/>
    <s v="2nd Judicial District Court, Div. A"/>
    <s v="Jenifer Clason"/>
    <n v="2014"/>
    <s v="Multi-Parish Race"/>
    <s v="OTHER"/>
    <n v="8363"/>
    <n v="2"/>
    <n v="2"/>
    <n v="0"/>
    <n v="0"/>
    <n v="1"/>
    <n v="1"/>
    <x v="0"/>
    <x v="1"/>
    <x v="4"/>
    <x v="0"/>
    <x v="57"/>
    <x v="2"/>
    <n v="6.5553927502070453E-2"/>
    <s v="f"/>
    <n v="1"/>
    <n v="1"/>
    <n v="0"/>
    <x v="0"/>
  </r>
  <r>
    <n v="596"/>
    <x v="595"/>
    <x v="23"/>
    <s v="30th Judicial District Court, Division B"/>
    <s v="Anthony Eaves"/>
    <n v="2014"/>
    <s v="Vernon"/>
    <s v="REP"/>
    <n v="5038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Clay Williams"/>
    <n v="2014"/>
    <s v="Vernon"/>
    <s v="NOPTY"/>
    <n v="2212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Tony C. Tillman"/>
    <n v="2014"/>
    <s v="Vernon"/>
    <s v="DEM"/>
    <n v="2969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6"/>
    <x v="595"/>
    <x v="23"/>
    <s v="30th Judicial District Court, Division B"/>
    <s v="Wayne Bush"/>
    <n v="2014"/>
    <s v="Vernon"/>
    <s v="DEM"/>
    <n v="1137"/>
    <n v="4"/>
    <n v="4"/>
    <n v="2"/>
    <n v="1"/>
    <n v="1"/>
    <n v="0"/>
    <x v="0"/>
    <x v="1"/>
    <x v="4"/>
    <x v="2"/>
    <x v="35"/>
    <x v="1"/>
    <n v="0.18219443466009161"/>
    <s v="m"/>
    <n v="0"/>
    <n v="4"/>
    <n v="0"/>
    <x v="1"/>
  </r>
  <r>
    <n v="597"/>
    <x v="596"/>
    <x v="23"/>
    <s v="33rd Judicial District Court, Division B"/>
    <s v="Chad Guidry"/>
    <n v="2014"/>
    <s v="Allen"/>
    <s v="DEM"/>
    <n v="2944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7"/>
    <x v="596"/>
    <x v="23"/>
    <s v="33rd Judicial District Court, Division B"/>
    <s v="David Deshotels"/>
    <n v="2014"/>
    <s v="Allen"/>
    <s v="DEM"/>
    <n v="4360"/>
    <n v="2"/>
    <n v="2"/>
    <n v="2"/>
    <n v="0"/>
    <n v="0"/>
    <n v="0"/>
    <x v="0"/>
    <x v="1"/>
    <x v="4"/>
    <x v="0"/>
    <x v="0"/>
    <x v="0"/>
    <n v="0.19386637458926614"/>
    <s v="m"/>
    <n v="0"/>
    <n v="2"/>
    <n v="0"/>
    <x v="1"/>
  </r>
  <r>
    <n v="598"/>
    <x v="597"/>
    <x v="23"/>
    <s v="34th Judicial District Court, Division A"/>
    <s v="Leola Anderson"/>
    <n v="2014"/>
    <s v="St. Bernard"/>
    <s v="DEM"/>
    <n v="2778"/>
    <n v="2"/>
    <n v="2"/>
    <n v="2"/>
    <n v="0"/>
    <n v="0"/>
    <n v="0"/>
    <x v="0"/>
    <x v="1"/>
    <x v="4"/>
    <x v="0"/>
    <x v="70"/>
    <x v="0"/>
    <n v="0.52140580584029639"/>
    <s v="f"/>
    <n v="1"/>
    <n v="1"/>
    <n v="0"/>
    <x v="0"/>
  </r>
  <r>
    <n v="598"/>
    <x v="597"/>
    <x v="23"/>
    <s v="34th Judicial District Court, Division A"/>
    <s v="Robert A. &quot;Bob&quot; Buckley"/>
    <n v="2014"/>
    <s v="St. Bernard"/>
    <s v="DEM"/>
    <n v="8831"/>
    <n v="2"/>
    <n v="2"/>
    <n v="2"/>
    <n v="0"/>
    <n v="0"/>
    <n v="0"/>
    <x v="0"/>
    <x v="1"/>
    <x v="4"/>
    <x v="0"/>
    <x v="70"/>
    <x v="0"/>
    <n v="0.52140580584029639"/>
    <s v="m"/>
    <n v="1"/>
    <n v="1"/>
    <n v="0"/>
    <x v="0"/>
  </r>
  <r>
    <n v="599"/>
    <x v="598"/>
    <x v="23"/>
    <s v="34th Judicial District Court, Division C"/>
    <s v="Darren Roy"/>
    <n v="2014"/>
    <s v="St. Bernard"/>
    <s v="DEM"/>
    <n v="3792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Gregory Noto"/>
    <n v="2014"/>
    <s v="St. Bernard"/>
    <s v="REP"/>
    <n v="2510"/>
    <n v="3"/>
    <n v="3"/>
    <n v="1"/>
    <n v="2"/>
    <n v="0"/>
    <n v="0"/>
    <x v="0"/>
    <x v="1"/>
    <x v="4"/>
    <x v="1"/>
    <x v="70"/>
    <x v="0"/>
    <n v="0.13615746683782626"/>
    <s v="m"/>
    <n v="1"/>
    <n v="2"/>
    <n v="0"/>
    <x v="0"/>
  </r>
  <r>
    <n v="599"/>
    <x v="598"/>
    <x v="23"/>
    <s v="34th Judicial District Court, Division C"/>
    <s v="Kim Cooper Jones"/>
    <n v="2014"/>
    <s v="St. Bernard"/>
    <s v="REP"/>
    <n v="5383"/>
    <n v="3"/>
    <n v="3"/>
    <n v="1"/>
    <n v="2"/>
    <n v="0"/>
    <n v="0"/>
    <x v="0"/>
    <x v="1"/>
    <x v="4"/>
    <x v="1"/>
    <x v="70"/>
    <x v="0"/>
    <n v="0.13615746683782626"/>
    <s v="f"/>
    <n v="1"/>
    <n v="2"/>
    <n v="0"/>
    <x v="0"/>
  </r>
  <r>
    <n v="600"/>
    <x v="599"/>
    <x v="23"/>
    <s v="37th Judicial District Court"/>
    <s v="&quot;Wes&quot; Burns"/>
    <n v="2014"/>
    <s v="Caldwell"/>
    <s v="OTHER"/>
    <n v="947"/>
    <n v="2"/>
    <n v="2"/>
    <n v="0"/>
    <n v="0"/>
    <n v="0"/>
    <n v="2"/>
    <x v="0"/>
    <x v="1"/>
    <x v="4"/>
    <x v="0"/>
    <x v="29"/>
    <x v="0"/>
    <n v="0.51794349707304654"/>
    <s v="m"/>
    <n v="1"/>
    <n v="1"/>
    <n v="0"/>
    <x v="0"/>
  </r>
  <r>
    <n v="600"/>
    <x v="599"/>
    <x v="23"/>
    <s v="37th Judicial District Court"/>
    <s v="Ashley Paul Thomas"/>
    <n v="2014"/>
    <s v="Caldwell"/>
    <s v="OTHER"/>
    <n v="2982"/>
    <n v="2"/>
    <n v="2"/>
    <n v="0"/>
    <n v="0"/>
    <n v="0"/>
    <n v="2"/>
    <x v="0"/>
    <x v="1"/>
    <x v="4"/>
    <x v="0"/>
    <x v="29"/>
    <x v="0"/>
    <n v="0.51794349707304654"/>
    <s v="f"/>
    <n v="1"/>
    <n v="1"/>
    <n v="0"/>
    <x v="0"/>
  </r>
  <r>
    <n v="601"/>
    <x v="600"/>
    <x v="23"/>
    <s v="3rd Judicial District Court, Div. B"/>
    <s v="&quot;Tommy&quot; Rogers"/>
    <n v="2014"/>
    <s v="Multi-Parish Race"/>
    <s v="REP"/>
    <n v="8299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Lewis Jones"/>
    <n v="2014"/>
    <s v="Multi-Parish Race"/>
    <s v="DEM"/>
    <n v="8454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1"/>
    <x v="600"/>
    <x v="23"/>
    <s v="3rd Judicial District Court, Div. B"/>
    <s v="Tyler Storms"/>
    <n v="2014"/>
    <s v="Multi-Parish Race"/>
    <s v="REP"/>
    <n v="4625"/>
    <n v="3"/>
    <n v="3"/>
    <n v="1"/>
    <n v="2"/>
    <n v="0"/>
    <n v="0"/>
    <x v="0"/>
    <x v="1"/>
    <x v="4"/>
    <x v="1"/>
    <x v="57"/>
    <x v="2"/>
    <n v="7.2504443820750053E-3"/>
    <s v="m"/>
    <n v="0"/>
    <n v="3"/>
    <n v="0"/>
    <x v="1"/>
  </r>
  <r>
    <n v="602"/>
    <x v="601"/>
    <x v="23"/>
    <s v="40th Judicial District Court, ES 1, Div. B"/>
    <s v="Mary Hotard Becnel"/>
    <n v="2014"/>
    <s v="St. John The Baptist"/>
    <s v="DEM"/>
    <n v="3098"/>
    <n v="2"/>
    <n v="2"/>
    <n v="2"/>
    <n v="0"/>
    <n v="0"/>
    <n v="0"/>
    <x v="0"/>
    <x v="1"/>
    <x v="4"/>
    <x v="0"/>
    <x v="71"/>
    <x v="0"/>
    <n v="0.62326434372543882"/>
    <s v="f"/>
    <n v="1"/>
    <n v="1"/>
    <n v="0"/>
    <x v="0"/>
  </r>
  <r>
    <n v="602"/>
    <x v="601"/>
    <x v="23"/>
    <s v="40th Judicial District Court, ES 1, Div. B"/>
    <s v="Rob Snyder"/>
    <n v="2014"/>
    <s v="St. John The Baptist"/>
    <s v="DEM"/>
    <n v="719"/>
    <n v="2"/>
    <n v="2"/>
    <n v="2"/>
    <n v="0"/>
    <n v="0"/>
    <n v="0"/>
    <x v="0"/>
    <x v="1"/>
    <x v="4"/>
    <x v="0"/>
    <x v="71"/>
    <x v="0"/>
    <n v="0.62326434372543882"/>
    <s v="m"/>
    <n v="1"/>
    <n v="1"/>
    <n v="0"/>
    <x v="0"/>
  </r>
  <r>
    <n v="603"/>
    <x v="602"/>
    <x v="23"/>
    <s v="40th Judicial District Court, ES 1, Div. B"/>
    <s v="&quot;Jeff&quot; Perilloux"/>
    <n v="2016"/>
    <s v="St. John The Baptist"/>
    <s v="NOPTY"/>
    <n v="2216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&quot;Rob&quot; Snyder, Jr."/>
    <n v="2016"/>
    <s v="St. John The Baptist"/>
    <s v="DEM"/>
    <n v="1474"/>
    <n v="3"/>
    <n v="3"/>
    <n v="1"/>
    <n v="0"/>
    <n v="2"/>
    <n v="0"/>
    <x v="0"/>
    <x v="1"/>
    <x v="4"/>
    <x v="1"/>
    <x v="71"/>
    <x v="0"/>
    <n v="6.9906223358908726E-3"/>
    <s v="m"/>
    <n v="0"/>
    <n v="2"/>
    <n v="1"/>
    <x v="0"/>
  </r>
  <r>
    <n v="603"/>
    <x v="602"/>
    <x v="23"/>
    <s v="40th Judicial District Court, ES 1, Div. B"/>
    <s v="Nghana Lewis Gauff"/>
    <n v="2016"/>
    <s v="St. John The Baptist"/>
    <s v="NOPTY"/>
    <n v="2175"/>
    <n v="3"/>
    <n v="3"/>
    <n v="1"/>
    <n v="0"/>
    <n v="2"/>
    <n v="0"/>
    <x v="0"/>
    <x v="1"/>
    <x v="4"/>
    <x v="1"/>
    <x v="71"/>
    <x v="0"/>
    <n v="6.9906223358908726E-3"/>
    <s v="?"/>
    <n v="0"/>
    <n v="2"/>
    <n v="1"/>
    <x v="0"/>
  </r>
  <r>
    <n v="604"/>
    <x v="603"/>
    <x v="23"/>
    <s v="42nd Judicial District Court, Division A"/>
    <s v="Lucien Marioneaux, Jr."/>
    <n v="2014"/>
    <s v="De Soto"/>
    <s v="REP"/>
    <n v="3189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4"/>
    <x v="603"/>
    <x v="23"/>
    <s v="42nd Judicial District Court, Division A"/>
    <s v="Robert Burgess"/>
    <n v="2014"/>
    <s v="De Soto"/>
    <s v="NOPTY"/>
    <n v="6315"/>
    <n v="2"/>
    <n v="2"/>
    <n v="0"/>
    <n v="1"/>
    <n v="1"/>
    <n v="0"/>
    <x v="0"/>
    <x v="1"/>
    <x v="4"/>
    <x v="0"/>
    <x v="65"/>
    <x v="0"/>
    <n v="0.32891414141414144"/>
    <s v="m"/>
    <n v="0"/>
    <n v="2"/>
    <n v="0"/>
    <x v="1"/>
  </r>
  <r>
    <n v="605"/>
    <x v="604"/>
    <x v="23"/>
    <s v="42nd Judicial District Court, Division A"/>
    <s v="Adrienne D. White"/>
    <n v="2016"/>
    <s v="De Soto"/>
    <s v="DEM"/>
    <n v="119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Amy Burford McCartney"/>
    <n v="2016"/>
    <s v="De Soto"/>
    <s v="NOPTY"/>
    <n v="6777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Brenda Ford"/>
    <n v="2016"/>
    <s v="De Soto"/>
    <s v="DEM"/>
    <n v="3023"/>
    <n v="4"/>
    <n v="4"/>
    <n v="3"/>
    <n v="0"/>
    <n v="1"/>
    <n v="0"/>
    <x v="0"/>
    <x v="1"/>
    <x v="4"/>
    <x v="2"/>
    <x v="65"/>
    <x v="0"/>
    <n v="0.29066976384049553"/>
    <s v="f"/>
    <n v="3"/>
    <n v="1"/>
    <n v="0"/>
    <x v="0"/>
  </r>
  <r>
    <n v="605"/>
    <x v="604"/>
    <x v="23"/>
    <s v="42nd Judicial District Court, Division A"/>
    <s v="John Evans"/>
    <n v="2016"/>
    <s v="De Soto"/>
    <s v="DEM"/>
    <n v="1922"/>
    <n v="4"/>
    <n v="4"/>
    <n v="3"/>
    <n v="0"/>
    <n v="1"/>
    <n v="0"/>
    <x v="0"/>
    <x v="1"/>
    <x v="4"/>
    <x v="2"/>
    <x v="65"/>
    <x v="0"/>
    <n v="0.29066976384049553"/>
    <s v="m"/>
    <n v="3"/>
    <n v="1"/>
    <n v="0"/>
    <x v="0"/>
  </r>
  <r>
    <n v="606"/>
    <x v="605"/>
    <x v="23"/>
    <s v="4th Judicial District Court, ES 1, Div. H"/>
    <s v="James Ross"/>
    <n v="2014"/>
    <s v="Ouachita"/>
    <s v="DEM"/>
    <n v="1748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Larry D. Jefferson"/>
    <n v="2014"/>
    <s v="Ouachita"/>
    <s v="DEM"/>
    <n v="5460"/>
    <n v="3"/>
    <n v="3"/>
    <n v="3"/>
    <n v="0"/>
    <n v="0"/>
    <n v="0"/>
    <x v="0"/>
    <x v="1"/>
    <x v="4"/>
    <x v="1"/>
    <x v="36"/>
    <x v="1"/>
    <n v="0.41516608880438433"/>
    <s v="m"/>
    <n v="1"/>
    <n v="2"/>
    <n v="0"/>
    <x v="0"/>
  </r>
  <r>
    <n v="606"/>
    <x v="605"/>
    <x v="23"/>
    <s v="4th Judicial District Court, ES 1, Div. H"/>
    <s v="Sophia Dixon Brown"/>
    <n v="2014"/>
    <s v="Ouachita"/>
    <s v="DEM"/>
    <n v="1733"/>
    <n v="3"/>
    <n v="3"/>
    <n v="3"/>
    <n v="0"/>
    <n v="0"/>
    <n v="0"/>
    <x v="0"/>
    <x v="1"/>
    <x v="4"/>
    <x v="1"/>
    <x v="36"/>
    <x v="1"/>
    <n v="0.41516608880438433"/>
    <s v="f"/>
    <n v="1"/>
    <n v="2"/>
    <n v="0"/>
    <x v="0"/>
  </r>
  <r>
    <n v="607"/>
    <x v="606"/>
    <x v="23"/>
    <s v="4th Judicial District Court, ES 1, Div. J"/>
    <s v="Clara Etta Toombs"/>
    <n v="2014"/>
    <s v="Ouachita"/>
    <s v="DEM"/>
    <n v="2624"/>
    <n v="2"/>
    <n v="2"/>
    <n v="2"/>
    <n v="0"/>
    <n v="0"/>
    <n v="0"/>
    <x v="0"/>
    <x v="1"/>
    <x v="4"/>
    <x v="0"/>
    <x v="36"/>
    <x v="1"/>
    <n v="0.39712808730614585"/>
    <s v="f"/>
    <n v="1"/>
    <n v="1"/>
    <n v="0"/>
    <x v="0"/>
  </r>
  <r>
    <n v="607"/>
    <x v="606"/>
    <x v="23"/>
    <s v="4th Judicial District Court, ES 1, Div. J"/>
    <s v="Robert C. Johnson"/>
    <n v="2014"/>
    <s v="Ouachita"/>
    <s v="DEM"/>
    <n v="6081"/>
    <n v="2"/>
    <n v="2"/>
    <n v="2"/>
    <n v="0"/>
    <n v="0"/>
    <n v="0"/>
    <x v="0"/>
    <x v="1"/>
    <x v="4"/>
    <x v="0"/>
    <x v="36"/>
    <x v="1"/>
    <n v="0.39712808730614585"/>
    <s v="m"/>
    <n v="1"/>
    <n v="1"/>
    <n v="0"/>
    <x v="0"/>
  </r>
  <r>
    <n v="608"/>
    <x v="607"/>
    <x v="23"/>
    <s v="5th Judicial District Court, Div. C"/>
    <s v="&quot;Steve&quot; Dean"/>
    <n v="2016"/>
    <s v="Multi-Parish Race"/>
    <s v="REP"/>
    <n v="9377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Clay Hamilton"/>
    <n v="2016"/>
    <s v="Multi-Parish Race"/>
    <s v="REP"/>
    <n v="8020"/>
    <n v="3"/>
    <n v="3"/>
    <n v="0"/>
    <n v="3"/>
    <n v="0"/>
    <n v="0"/>
    <x v="0"/>
    <x v="1"/>
    <x v="4"/>
    <x v="1"/>
    <x v="57"/>
    <x v="2"/>
    <n v="6.3625281320330074E-2"/>
    <s v="m"/>
    <n v="1"/>
    <n v="2"/>
    <n v="0"/>
    <x v="0"/>
  </r>
  <r>
    <n v="608"/>
    <x v="607"/>
    <x v="23"/>
    <s v="5th Judicial District Court, Div. C"/>
    <s v="Dawn Hendrix Mims"/>
    <n v="2016"/>
    <s v="Multi-Parish Race"/>
    <s v="REP"/>
    <n v="3931"/>
    <n v="3"/>
    <n v="3"/>
    <n v="0"/>
    <n v="3"/>
    <n v="0"/>
    <n v="0"/>
    <x v="0"/>
    <x v="1"/>
    <x v="4"/>
    <x v="1"/>
    <x v="57"/>
    <x v="2"/>
    <n v="6.3625281320330074E-2"/>
    <s v="f"/>
    <n v="1"/>
    <n v="2"/>
    <n v="0"/>
    <x v="0"/>
  </r>
  <r>
    <n v="609"/>
    <x v="608"/>
    <x v="23"/>
    <s v="7th Judicial District Court, Div. B"/>
    <s v="Jack H. McLemore, Jr."/>
    <n v="2014"/>
    <s v="Multi-Parish Race"/>
    <s v="DEM"/>
    <n v="3272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John Reeves"/>
    <n v="2014"/>
    <s v="Multi-Parish Race"/>
    <s v="DEM"/>
    <n v="5040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09"/>
    <x v="608"/>
    <x v="23"/>
    <s v="7th Judicial District Court, Div. B"/>
    <s v="Ronnie O. McMillin"/>
    <n v="2014"/>
    <s v="Multi-Parish Race"/>
    <s v="DEM"/>
    <n v="1743"/>
    <n v="3"/>
    <n v="3"/>
    <n v="3"/>
    <n v="0"/>
    <n v="0"/>
    <n v="0"/>
    <x v="0"/>
    <x v="1"/>
    <x v="4"/>
    <x v="1"/>
    <x v="57"/>
    <x v="2"/>
    <n v="0.17583291894579811"/>
    <s v="m"/>
    <n v="0"/>
    <n v="3"/>
    <n v="0"/>
    <x v="1"/>
  </r>
  <r>
    <n v="610"/>
    <x v="609"/>
    <x v="23"/>
    <s v="9th JDC, Subdistrict 2, Div. G"/>
    <s v="&quot;Greg&quot; Beard"/>
    <n v="2014"/>
    <s v="Rapides"/>
    <s v="REP"/>
    <n v="18405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Charles &quot;Greg&quot; Gravel"/>
    <n v="2014"/>
    <s v="Rapides"/>
    <s v="DEM"/>
    <n v="7969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0"/>
    <x v="609"/>
    <x v="23"/>
    <s v="9th JDC, Subdistrict 2, Div. G"/>
    <s v="Harry Randow"/>
    <n v="2014"/>
    <s v="Rapides"/>
    <s v="DEM"/>
    <n v="7968"/>
    <n v="3"/>
    <n v="3"/>
    <n v="2"/>
    <n v="1"/>
    <n v="0"/>
    <n v="0"/>
    <x v="0"/>
    <x v="1"/>
    <x v="4"/>
    <x v="1"/>
    <x v="18"/>
    <x v="1"/>
    <n v="0.30388445635082401"/>
    <s v="m"/>
    <n v="0"/>
    <n v="3"/>
    <n v="0"/>
    <x v="1"/>
  </r>
  <r>
    <n v="611"/>
    <x v="610"/>
    <x v="23"/>
    <s v="9th Judicial District Court, ES 1, Div. A"/>
    <s v="&quot;M.&quot; Rauls"/>
    <n v="2014"/>
    <s v="Rapides"/>
    <s v="DEM"/>
    <n v="3017"/>
    <n v="4"/>
    <n v="4"/>
    <n v="4"/>
    <n v="0"/>
    <n v="0"/>
    <n v="0"/>
    <x v="0"/>
    <x v="1"/>
    <x v="4"/>
    <x v="2"/>
    <x v="18"/>
    <x v="1"/>
    <n v="5.2807115063924381E-2"/>
    <s v="?"/>
    <n v="2"/>
    <n v="1"/>
    <n v="1"/>
    <x v="0"/>
  </r>
  <r>
    <n v="611"/>
    <x v="610"/>
    <x v="23"/>
    <s v="9th Judicial District Court, ES 1, Div. A"/>
    <s v="Clifton J. Spears, Jr."/>
    <n v="2014"/>
    <s v="Rapides"/>
    <s v="DEM"/>
    <n v="1199"/>
    <n v="4"/>
    <n v="4"/>
    <n v="4"/>
    <n v="0"/>
    <n v="0"/>
    <n v="0"/>
    <x v="0"/>
    <x v="1"/>
    <x v="4"/>
    <x v="2"/>
    <x v="18"/>
    <x v="1"/>
    <n v="5.2807115063924381E-2"/>
    <s v="m"/>
    <n v="2"/>
    <n v="1"/>
    <n v="1"/>
    <x v="0"/>
  </r>
  <r>
    <n v="611"/>
    <x v="610"/>
    <x v="23"/>
    <s v="9th Judicial District Court, ES 1, Div. A"/>
    <s v="Monique Metoyer"/>
    <n v="2014"/>
    <s v="Rapides"/>
    <s v="DEM"/>
    <n v="2542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1"/>
    <x v="610"/>
    <x v="23"/>
    <s v="9th Judicial District Court, ES 1, Div. A"/>
    <s v="Tiffany N. Sanders"/>
    <n v="2014"/>
    <s v="Rapides"/>
    <s v="DEM"/>
    <n v="2237"/>
    <n v="4"/>
    <n v="4"/>
    <n v="4"/>
    <n v="0"/>
    <n v="0"/>
    <n v="0"/>
    <x v="0"/>
    <x v="1"/>
    <x v="4"/>
    <x v="2"/>
    <x v="18"/>
    <x v="1"/>
    <n v="5.2807115063924381E-2"/>
    <s v="f"/>
    <n v="2"/>
    <n v="1"/>
    <n v="1"/>
    <x v="0"/>
  </r>
  <r>
    <n v="612"/>
    <x v="611"/>
    <x v="24"/>
    <s v="1st Parish Court, Division B"/>
    <s v="&quot;Pat&quot; Rooney"/>
    <n v="2014"/>
    <s v="Jefferson"/>
    <s v="REP"/>
    <n v="14769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Bryce Murray"/>
    <n v="2014"/>
    <s v="Jefferson"/>
    <s v="REP"/>
    <n v="3792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John &quot;Johnny&quot; Lee, Jr."/>
    <n v="2014"/>
    <s v="Jefferson"/>
    <s v="REP"/>
    <n v="20010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Monique Lafontaine"/>
    <n v="2014"/>
    <s v="Jefferson"/>
    <s v="REP"/>
    <n v="13406"/>
    <n v="6"/>
    <n v="6"/>
    <n v="0"/>
    <n v="5"/>
    <n v="0"/>
    <n v="1"/>
    <x v="0"/>
    <x v="1"/>
    <x v="4"/>
    <x v="16"/>
    <x v="63"/>
    <x v="1"/>
    <n v="7.6854268703991563E-2"/>
    <s v="f"/>
    <n v="2"/>
    <n v="4"/>
    <n v="0"/>
    <x v="0"/>
  </r>
  <r>
    <n v="612"/>
    <x v="611"/>
    <x v="24"/>
    <s v="1st Parish Court, Division B"/>
    <s v="Stephen Petit"/>
    <n v="2014"/>
    <s v="Jefferson"/>
    <s v="REP"/>
    <n v="5996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2"/>
    <x v="611"/>
    <x v="24"/>
    <s v="1st Parish Court, Division B"/>
    <s v="Troy Broussard"/>
    <n v="2014"/>
    <s v="Jefferson"/>
    <s v="OTHER"/>
    <n v="10221"/>
    <n v="6"/>
    <n v="6"/>
    <n v="0"/>
    <n v="5"/>
    <n v="0"/>
    <n v="1"/>
    <x v="0"/>
    <x v="1"/>
    <x v="4"/>
    <x v="16"/>
    <x v="63"/>
    <x v="1"/>
    <n v="7.6854268703991563E-2"/>
    <s v="m"/>
    <n v="2"/>
    <n v="4"/>
    <n v="0"/>
    <x v="0"/>
  </r>
  <r>
    <n v="613"/>
    <x v="612"/>
    <x v="24"/>
    <s v="Civil District Court, Division D"/>
    <s v="Lloyd J. Medley, Jr."/>
    <n v="2014"/>
    <s v="Orleans"/>
    <s v="DEM"/>
    <n v="41793"/>
    <n v="2"/>
    <n v="2"/>
    <n v="2"/>
    <n v="0"/>
    <n v="0"/>
    <n v="0"/>
    <x v="0"/>
    <x v="1"/>
    <x v="4"/>
    <x v="0"/>
    <x v="72"/>
    <x v="1"/>
    <n v="0.16029414719414925"/>
    <s v="m"/>
    <n v="1"/>
    <n v="1"/>
    <n v="0"/>
    <x v="0"/>
  </r>
  <r>
    <n v="613"/>
    <x v="612"/>
    <x v="24"/>
    <s v="Civil District Court, Division D"/>
    <s v="Nakisha Ervin-Knott"/>
    <n v="2014"/>
    <s v="Orleans"/>
    <s v="DEM"/>
    <n v="57749"/>
    <n v="2"/>
    <n v="2"/>
    <n v="2"/>
    <n v="0"/>
    <n v="0"/>
    <n v="0"/>
    <x v="0"/>
    <x v="1"/>
    <x v="4"/>
    <x v="0"/>
    <x v="72"/>
    <x v="1"/>
    <n v="0.16029414719414925"/>
    <s v="f"/>
    <n v="1"/>
    <n v="1"/>
    <n v="0"/>
    <x v="0"/>
  </r>
  <r>
    <n v="614"/>
    <x v="613"/>
    <x v="24"/>
    <s v="Civil District Court, Division F"/>
    <s v="&quot;Chris&quot; Bruno"/>
    <n v="2014"/>
    <s v="Orleans"/>
    <s v="DEM"/>
    <n v="57411"/>
    <n v="2"/>
    <n v="2"/>
    <n v="2"/>
    <n v="0"/>
    <n v="0"/>
    <n v="0"/>
    <x v="0"/>
    <x v="1"/>
    <x v="4"/>
    <x v="0"/>
    <x v="72"/>
    <x v="1"/>
    <n v="0.11510148586967078"/>
    <s v="m"/>
    <n v="1"/>
    <n v="1"/>
    <n v="0"/>
    <x v="0"/>
  </r>
  <r>
    <n v="614"/>
    <x v="613"/>
    <x v="24"/>
    <s v="Civil District Court, Division F"/>
    <s v="Ruth Ramsey"/>
    <n v="2014"/>
    <s v="Orleans"/>
    <s v="DEM"/>
    <n v="45559"/>
    <n v="2"/>
    <n v="2"/>
    <n v="2"/>
    <n v="0"/>
    <n v="0"/>
    <n v="0"/>
    <x v="0"/>
    <x v="1"/>
    <x v="4"/>
    <x v="0"/>
    <x v="72"/>
    <x v="1"/>
    <n v="0.11510148586967078"/>
    <s v="f"/>
    <n v="1"/>
    <n v="1"/>
    <n v="0"/>
    <x v="0"/>
  </r>
  <r>
    <n v="615"/>
    <x v="614"/>
    <x v="24"/>
    <s v="Civil District Court, Domestic Section 1"/>
    <s v="Bernadette D'Souza"/>
    <n v="2014"/>
    <s v="Orleans"/>
    <s v="DEM"/>
    <n v="74619"/>
    <n v="2"/>
    <n v="2"/>
    <n v="2"/>
    <n v="0"/>
    <n v="0"/>
    <n v="0"/>
    <x v="0"/>
    <x v="1"/>
    <x v="4"/>
    <x v="0"/>
    <x v="72"/>
    <x v="1"/>
    <n v="0.55958240586889052"/>
    <s v="f"/>
    <n v="1"/>
    <n v="0"/>
    <n v="1"/>
    <x v="0"/>
  </r>
  <r>
    <n v="615"/>
    <x v="614"/>
    <x v="24"/>
    <s v="Civil District Court, Domestic Section 1"/>
    <s v="Taetrece Harrison"/>
    <n v="2014"/>
    <s v="Orleans"/>
    <s v="DEM"/>
    <n v="21072"/>
    <n v="2"/>
    <n v="2"/>
    <n v="2"/>
    <n v="0"/>
    <n v="0"/>
    <n v="0"/>
    <x v="0"/>
    <x v="1"/>
    <x v="4"/>
    <x v="0"/>
    <x v="72"/>
    <x v="1"/>
    <n v="0.55958240586889052"/>
    <s v="?"/>
    <n v="1"/>
    <n v="0"/>
    <n v="1"/>
    <x v="0"/>
  </r>
  <r>
    <n v="616"/>
    <x v="615"/>
    <x v="24"/>
    <s v="Civil District Court, Domestic Section 2 For Reg. and Unexp. Term"/>
    <s v="Janet Ahern"/>
    <n v="2014"/>
    <s v="Orleans"/>
    <s v="DEM"/>
    <n v="3269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ichelle Scott-Bennett"/>
    <n v="2014"/>
    <s v="Orleans"/>
    <s v="DEM"/>
    <n v="2505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6"/>
    <x v="615"/>
    <x v="24"/>
    <s v="Civil District Court, Domestic Section 2 For Reg. and Unexp. Term"/>
    <s v="Monique Barial"/>
    <n v="2014"/>
    <s v="Orleans"/>
    <s v="DEM"/>
    <n v="37405"/>
    <n v="3"/>
    <n v="3"/>
    <n v="3"/>
    <n v="0"/>
    <n v="0"/>
    <n v="0"/>
    <x v="0"/>
    <x v="1"/>
    <x v="4"/>
    <x v="1"/>
    <x v="72"/>
    <x v="1"/>
    <n v="4.9498187168304342E-2"/>
    <s v="f"/>
    <n v="3"/>
    <n v="0"/>
    <n v="0"/>
    <x v="2"/>
  </r>
  <r>
    <n v="617"/>
    <x v="616"/>
    <x v="24"/>
    <s v="Criminal District Court, Section D"/>
    <s v="Frank A. Marullo, Jr."/>
    <n v="2014"/>
    <s v="Orleans"/>
    <s v="DEM"/>
    <n v="50592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Graham Bosworth"/>
    <n v="2014"/>
    <s v="Orleans"/>
    <s v="DEM"/>
    <n v="23960"/>
    <n v="3"/>
    <n v="3"/>
    <n v="3"/>
    <n v="0"/>
    <n v="0"/>
    <n v="0"/>
    <x v="0"/>
    <x v="1"/>
    <x v="4"/>
    <x v="1"/>
    <x v="72"/>
    <x v="1"/>
    <n v="0.26932478623809475"/>
    <s v="m"/>
    <n v="1"/>
    <n v="2"/>
    <n v="0"/>
    <x v="0"/>
  </r>
  <r>
    <n v="617"/>
    <x v="616"/>
    <x v="24"/>
    <s v="Criminal District Court, Section D"/>
    <s v="Marie Williams"/>
    <n v="2014"/>
    <s v="Orleans"/>
    <s v="DEM"/>
    <n v="24039"/>
    <n v="3"/>
    <n v="3"/>
    <n v="3"/>
    <n v="0"/>
    <n v="0"/>
    <n v="0"/>
    <x v="0"/>
    <x v="1"/>
    <x v="4"/>
    <x v="1"/>
    <x v="72"/>
    <x v="1"/>
    <n v="0.26932478623809475"/>
    <s v="f"/>
    <n v="1"/>
    <n v="2"/>
    <n v="0"/>
    <x v="0"/>
  </r>
  <r>
    <n v="618"/>
    <x v="617"/>
    <x v="24"/>
    <s v="Criminal District Court, Section D"/>
    <s v="Dennis W. Moore"/>
    <n v="2016"/>
    <s v="Orleans"/>
    <s v="DEM"/>
    <n v="37408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Kevin Guillory"/>
    <n v="2016"/>
    <s v="Orleans"/>
    <s v="DEM"/>
    <n v="43794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8"/>
    <x v="617"/>
    <x v="24"/>
    <s v="Criminal District Court, Section D"/>
    <s v="Paul A. Bonin"/>
    <n v="2016"/>
    <s v="Orleans"/>
    <s v="DEM"/>
    <n v="55117"/>
    <n v="3"/>
    <n v="3"/>
    <n v="3"/>
    <n v="0"/>
    <n v="0"/>
    <n v="0"/>
    <x v="0"/>
    <x v="1"/>
    <x v="4"/>
    <x v="1"/>
    <x v="72"/>
    <x v="1"/>
    <n v="8.3062522465687127E-2"/>
    <s v="m"/>
    <n v="0"/>
    <n v="3"/>
    <n v="0"/>
    <x v="1"/>
  </r>
  <r>
    <n v="619"/>
    <x v="618"/>
    <x v="24"/>
    <s v="Criminal District Court, Section G"/>
    <s v="Byron C. Williams"/>
    <n v="2014"/>
    <s v="Orleans"/>
    <s v="DEM"/>
    <n v="64708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19"/>
    <x v="618"/>
    <x v="24"/>
    <s v="Criminal District Court, Section G"/>
    <s v="Paul N. Sens"/>
    <n v="2014"/>
    <s v="Orleans"/>
    <s v="DEM"/>
    <n v="31279"/>
    <n v="2"/>
    <n v="2"/>
    <n v="2"/>
    <n v="0"/>
    <n v="0"/>
    <n v="0"/>
    <x v="0"/>
    <x v="1"/>
    <x v="4"/>
    <x v="0"/>
    <x v="72"/>
    <x v="1"/>
    <n v="0.34826591100878246"/>
    <s v="m"/>
    <n v="0"/>
    <n v="2"/>
    <n v="0"/>
    <x v="1"/>
  </r>
  <r>
    <n v="620"/>
    <x v="619"/>
    <x v="24"/>
    <s v="Juvenile Court, Elec. Sect. 1A"/>
    <s v="Adam J. Haney"/>
    <n v="2014"/>
    <s v="East Baton Rouge"/>
    <s v="REP"/>
    <n v="44473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Dedrick Moore"/>
    <n v="2014"/>
    <s v="East Baton Rouge"/>
    <s v="DEM"/>
    <n v="12249"/>
    <n v="3"/>
    <n v="3"/>
    <n v="2"/>
    <n v="1"/>
    <n v="0"/>
    <n v="0"/>
    <x v="0"/>
    <x v="1"/>
    <x v="4"/>
    <x v="1"/>
    <x v="56"/>
    <x v="1"/>
    <n v="0.14633483240255102"/>
    <s v="m"/>
    <n v="1"/>
    <n v="2"/>
    <n v="0"/>
    <x v="0"/>
  </r>
  <r>
    <n v="620"/>
    <x v="619"/>
    <x v="24"/>
    <s v="Juvenile Court, Elec. Sect. 1A"/>
    <s v="Kathleen Stewart Richey"/>
    <n v="2014"/>
    <s v="East Baton Rouge"/>
    <s v="DEM"/>
    <n v="31555"/>
    <n v="3"/>
    <n v="3"/>
    <n v="2"/>
    <n v="1"/>
    <n v="0"/>
    <n v="0"/>
    <x v="0"/>
    <x v="1"/>
    <x v="4"/>
    <x v="1"/>
    <x v="56"/>
    <x v="1"/>
    <n v="0.14633483240255102"/>
    <s v="f"/>
    <n v="1"/>
    <n v="2"/>
    <n v="0"/>
    <x v="0"/>
  </r>
  <r>
    <n v="621"/>
    <x v="620"/>
    <x v="24"/>
    <s v="Juvenile Court, Elec. Sect. 1C"/>
    <s v="Andrew Randall, Jr."/>
    <n v="2016"/>
    <s v="Caddo"/>
    <s v="DEM"/>
    <n v="7097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Carlos D. Prudhomme"/>
    <n v="2016"/>
    <s v="Caddo"/>
    <s v="DEM"/>
    <n v="2655"/>
    <n v="4"/>
    <n v="4"/>
    <n v="4"/>
    <n v="0"/>
    <n v="0"/>
    <n v="0"/>
    <x v="0"/>
    <x v="1"/>
    <x v="4"/>
    <x v="2"/>
    <x v="3"/>
    <x v="1"/>
    <n v="0.12160509999126717"/>
    <s v="m"/>
    <n v="2"/>
    <n v="2"/>
    <n v="0"/>
    <x v="0"/>
  </r>
  <r>
    <n v="621"/>
    <x v="620"/>
    <x v="24"/>
    <s v="Juvenile Court, Elec. Sect. 1C"/>
    <s v="Ree J. Casey-Jones"/>
    <n v="2016"/>
    <s v="Caddo"/>
    <s v="DEM"/>
    <n v="9882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1"/>
    <x v="620"/>
    <x v="24"/>
    <s v="Juvenile Court, Elec. Sect. 1C"/>
    <s v="Trina Chu"/>
    <n v="2016"/>
    <s v="Caddo"/>
    <s v="DEM"/>
    <n v="3268"/>
    <n v="4"/>
    <n v="4"/>
    <n v="4"/>
    <n v="0"/>
    <n v="0"/>
    <n v="0"/>
    <x v="0"/>
    <x v="1"/>
    <x v="4"/>
    <x v="2"/>
    <x v="3"/>
    <x v="1"/>
    <n v="0.12160509999126717"/>
    <s v="f"/>
    <n v="2"/>
    <n v="2"/>
    <n v="0"/>
    <x v="0"/>
  </r>
  <r>
    <n v="622"/>
    <x v="621"/>
    <x v="24"/>
    <s v="Juvenile Court, Elec. Sect. 2B"/>
    <s v="Gail Adkins Grover"/>
    <n v="2014"/>
    <s v="East Baton Rouge"/>
    <s v="DEM"/>
    <n v="13388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2"/>
    <x v="621"/>
    <x v="24"/>
    <s v="Juvenile Court, Elec. Sect. 2B"/>
    <s v="Pamela Taylor &quot;Pam&quot; Johnson"/>
    <n v="2014"/>
    <s v="East Baton Rouge"/>
    <s v="DEM"/>
    <n v="33783"/>
    <n v="2"/>
    <n v="2"/>
    <n v="2"/>
    <n v="0"/>
    <n v="0"/>
    <n v="0"/>
    <x v="0"/>
    <x v="1"/>
    <x v="4"/>
    <x v="0"/>
    <x v="56"/>
    <x v="1"/>
    <n v="0.43236310444976783"/>
    <s v="f"/>
    <n v="2"/>
    <n v="0"/>
    <n v="0"/>
    <x v="2"/>
  </r>
  <r>
    <n v="623"/>
    <x v="622"/>
    <x v="24"/>
    <s v="Juvenile Court, Section E"/>
    <s v="&quot;Niki&quot; Roberts"/>
    <n v="2014"/>
    <s v="Orleans"/>
    <s v="DEM"/>
    <n v="14519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Cynthia D. Samuel"/>
    <n v="2014"/>
    <s v="Orleans"/>
    <s v="DEM"/>
    <n v="14005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Desiree Cook-Calvin"/>
    <n v="2014"/>
    <s v="Orleans"/>
    <s v="DEM"/>
    <n v="26830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Ernest &quot;Freddie&quot; Charbonnet"/>
    <n v="2014"/>
    <s v="Orleans"/>
    <s v="DEM"/>
    <n v="19135"/>
    <n v="6"/>
    <n v="6"/>
    <n v="6"/>
    <n v="0"/>
    <n v="0"/>
    <n v="0"/>
    <x v="0"/>
    <x v="1"/>
    <x v="4"/>
    <x v="16"/>
    <x v="72"/>
    <x v="1"/>
    <n v="7.9968823070927481E-2"/>
    <s v="m"/>
    <n v="5"/>
    <n v="1"/>
    <n v="0"/>
    <x v="0"/>
  </r>
  <r>
    <n v="623"/>
    <x v="622"/>
    <x v="24"/>
    <s v="Juvenile Court, Section E"/>
    <s v="Jacqueline Carroll-Gilds"/>
    <n v="2014"/>
    <s v="Orleans"/>
    <s v="DEM"/>
    <n v="623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3"/>
    <x v="622"/>
    <x v="24"/>
    <s v="Juvenile Court, Section E"/>
    <s v="Yolanda King"/>
    <n v="2014"/>
    <s v="Orleans"/>
    <s v="DEM"/>
    <n v="15503"/>
    <n v="6"/>
    <n v="6"/>
    <n v="6"/>
    <n v="0"/>
    <n v="0"/>
    <n v="0"/>
    <x v="0"/>
    <x v="1"/>
    <x v="4"/>
    <x v="16"/>
    <x v="72"/>
    <x v="1"/>
    <n v="7.9968823070927481E-2"/>
    <s v="f"/>
    <n v="5"/>
    <n v="1"/>
    <n v="0"/>
    <x v="0"/>
  </r>
  <r>
    <n v="624"/>
    <x v="623"/>
    <x v="25"/>
    <s v="2nd Circuit, 2nd Dist., Division C"/>
    <s v="&quot;Jeff&quot; Cox"/>
    <n v="2016"/>
    <s v="Multi-Parish Race"/>
    <s v="REP"/>
    <n v="5887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4"/>
    <x v="623"/>
    <x v="25"/>
    <s v="2nd Circuit, 2nd Dist., Division C"/>
    <s v="Jay Caraway"/>
    <n v="2016"/>
    <s v="Multi-Parish Race"/>
    <s v="REP"/>
    <n v="44604"/>
    <n v="2"/>
    <n v="2"/>
    <n v="0"/>
    <n v="2"/>
    <n v="0"/>
    <n v="0"/>
    <x v="1"/>
    <x v="1"/>
    <x v="4"/>
    <x v="0"/>
    <x v="47"/>
    <x v="1"/>
    <n v="0.13790370900094712"/>
    <s v="m"/>
    <n v="0"/>
    <n v="2"/>
    <n v="0"/>
    <x v="1"/>
  </r>
  <r>
    <n v="625"/>
    <x v="624"/>
    <x v="25"/>
    <s v="3rd Circuit, 1st Dist., Division B"/>
    <s v="&quot;Chris&quot; Peters"/>
    <n v="2016"/>
    <s v="Multi-Parish Race"/>
    <s v="DEM"/>
    <n v="51014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5"/>
    <x v="624"/>
    <x v="25"/>
    <s v="3rd Circuit, 1st Dist., Division B"/>
    <s v="Van Kyzar"/>
    <n v="2016"/>
    <s v="Multi-Parish Race"/>
    <s v="DEM"/>
    <n v="53627"/>
    <n v="2"/>
    <n v="2"/>
    <n v="2"/>
    <n v="0"/>
    <n v="0"/>
    <n v="0"/>
    <x v="1"/>
    <x v="1"/>
    <x v="4"/>
    <x v="0"/>
    <x v="47"/>
    <x v="1"/>
    <n v="2.4971091637121245E-2"/>
    <s v="m"/>
    <n v="0"/>
    <n v="2"/>
    <n v="0"/>
    <x v="1"/>
  </r>
  <r>
    <n v="626"/>
    <x v="625"/>
    <x v="25"/>
    <s v="3rd Circuit, 2nd Dist., Elec. Sec. 2A"/>
    <s v="&quot;Jamie&quot; Yelverton"/>
    <n v="2014"/>
    <s v="Multi-Parish Race"/>
    <s v="REP"/>
    <n v="32733"/>
    <n v="2"/>
    <n v="2"/>
    <n v="0"/>
    <n v="2"/>
    <n v="0"/>
    <n v="0"/>
    <x v="1"/>
    <x v="1"/>
    <x v="4"/>
    <x v="0"/>
    <x v="47"/>
    <x v="1"/>
    <n v="0.17824416940727539"/>
    <s v="f"/>
    <n v="1"/>
    <n v="1"/>
    <n v="0"/>
    <x v="0"/>
  </r>
  <r>
    <n v="626"/>
    <x v="625"/>
    <x v="25"/>
    <s v="3rd Circuit, 2nd Dist., Elec. Sec. 2A"/>
    <s v="D. Kent Savoie"/>
    <n v="2014"/>
    <s v="Multi-Parish Race"/>
    <s v="REP"/>
    <n v="46933"/>
    <n v="2"/>
    <n v="2"/>
    <n v="0"/>
    <n v="2"/>
    <n v="0"/>
    <n v="0"/>
    <x v="1"/>
    <x v="1"/>
    <x v="4"/>
    <x v="0"/>
    <x v="47"/>
    <x v="1"/>
    <n v="0.17824416940727539"/>
    <s v="m"/>
    <n v="1"/>
    <n v="1"/>
    <n v="0"/>
    <x v="0"/>
  </r>
  <r>
    <n v="627"/>
    <x v="626"/>
    <x v="25"/>
    <s v="4th Circuit, 1st District, Division D"/>
    <s v="Laurie White"/>
    <n v="2016"/>
    <s v="Orleans"/>
    <s v="DEM"/>
    <n v="49849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7"/>
    <x v="626"/>
    <x v="25"/>
    <s v="4th Circuit, 1st District, Division D"/>
    <s v="Regina Bartholomew-Woods"/>
    <n v="2016"/>
    <s v="Orleans"/>
    <s v="DEM"/>
    <n v="94436"/>
    <n v="2"/>
    <n v="2"/>
    <n v="2"/>
    <n v="0"/>
    <n v="0"/>
    <n v="0"/>
    <x v="1"/>
    <x v="1"/>
    <x v="4"/>
    <x v="0"/>
    <x v="47"/>
    <x v="1"/>
    <n v="0.30902034168485981"/>
    <s v="f"/>
    <n v="2"/>
    <n v="0"/>
    <n v="0"/>
    <x v="2"/>
  </r>
  <r>
    <n v="628"/>
    <x v="627"/>
    <x v="26"/>
    <s v="Election Section 3, Division D"/>
    <s v="Annette Lassalle"/>
    <n v="2014"/>
    <s v="East Baton Rouge"/>
    <s v="REP"/>
    <n v="14402"/>
    <n v="2"/>
    <n v="2"/>
    <n v="0"/>
    <n v="2"/>
    <n v="0"/>
    <n v="0"/>
    <x v="0"/>
    <x v="1"/>
    <x v="4"/>
    <x v="0"/>
    <x v="56"/>
    <x v="1"/>
    <n v="0.35424279789261298"/>
    <s v="f"/>
    <n v="1"/>
    <n v="1"/>
    <n v="0"/>
    <x v="0"/>
  </r>
  <r>
    <n v="628"/>
    <x v="627"/>
    <x v="26"/>
    <s v="Election Section 3, Division D"/>
    <s v="Hunter Greene"/>
    <n v="2014"/>
    <s v="East Baton Rouge"/>
    <s v="REP"/>
    <n v="30203"/>
    <n v="2"/>
    <n v="2"/>
    <n v="0"/>
    <n v="2"/>
    <n v="0"/>
    <n v="0"/>
    <x v="0"/>
    <x v="1"/>
    <x v="4"/>
    <x v="0"/>
    <x v="56"/>
    <x v="1"/>
    <n v="0.35424279789261298"/>
    <s v="m"/>
    <n v="1"/>
    <n v="1"/>
    <n v="0"/>
    <x v="0"/>
  </r>
  <r>
    <n v="629"/>
    <x v="628"/>
    <x v="27"/>
    <s v="1st Justice Court"/>
    <s v="Andrew Falcon"/>
    <n v="2014"/>
    <s v="Ascension"/>
    <s v="DEM"/>
    <n v="1913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29"/>
    <x v="628"/>
    <x v="27"/>
    <s v="1st Justice Court"/>
    <s v="Charles Brown, Sr."/>
    <n v="2014"/>
    <s v="Ascension"/>
    <s v="DEM"/>
    <n v="1751"/>
    <n v="6"/>
    <n v="2"/>
    <n v="4"/>
    <n v="0"/>
    <n v="2"/>
    <n v="0"/>
    <x v="0"/>
    <x v="1"/>
    <x v="10"/>
    <x v="0"/>
    <x v="62"/>
    <x v="1"/>
    <n v="4.4213973799126671E-2"/>
    <s v="m"/>
    <n v="0"/>
    <n v="2"/>
    <n v="0"/>
    <x v="1"/>
  </r>
  <r>
    <n v="630"/>
    <x v="629"/>
    <x v="27"/>
    <s v="1st Justice Court"/>
    <s v="Billy Coleman"/>
    <n v="2014"/>
    <s v="East Carroll"/>
    <s v="NOPTY"/>
    <n v="477"/>
    <n v="6"/>
    <n v="4"/>
    <n v="4"/>
    <n v="0"/>
    <n v="2"/>
    <n v="0"/>
    <x v="0"/>
    <x v="1"/>
    <x v="10"/>
    <x v="2"/>
    <x v="33"/>
    <x v="0"/>
    <n v="0.16925351071692535"/>
    <s v="m"/>
    <n v="3"/>
    <n v="1"/>
    <n v="0"/>
    <x v="0"/>
  </r>
  <r>
    <n v="630"/>
    <x v="629"/>
    <x v="27"/>
    <s v="1st Justice Court"/>
    <s v="Laketha Lyons Lane"/>
    <n v="2014"/>
    <s v="East Carroll"/>
    <s v="DEM"/>
    <n v="1208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nda Rancher Hawkins"/>
    <n v="2014"/>
    <s v="East Carroll"/>
    <s v="DEM"/>
    <n v="271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0"/>
    <x v="629"/>
    <x v="27"/>
    <s v="1st Justice Court"/>
    <s v="Lisa Holt"/>
    <n v="2014"/>
    <s v="East Carroll"/>
    <s v="NOPTY"/>
    <n v="750"/>
    <n v="6"/>
    <n v="4"/>
    <n v="4"/>
    <n v="0"/>
    <n v="2"/>
    <n v="0"/>
    <x v="0"/>
    <x v="1"/>
    <x v="10"/>
    <x v="2"/>
    <x v="33"/>
    <x v="0"/>
    <n v="0.16925351071692535"/>
    <s v="f"/>
    <n v="3"/>
    <n v="1"/>
    <n v="0"/>
    <x v="0"/>
  </r>
  <r>
    <n v="631"/>
    <x v="630"/>
    <x v="27"/>
    <s v="1st Justice of the Peace Court"/>
    <s v="Bryan Fontenot"/>
    <n v="2014"/>
    <s v="Lafourche"/>
    <s v="REP"/>
    <n v="3529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1"/>
    <x v="630"/>
    <x v="27"/>
    <s v="1st Justice of the Peace Court"/>
    <s v="Melissa &quot;Missy&quot; Granier"/>
    <n v="2014"/>
    <s v="Lafourche"/>
    <s v="DEM"/>
    <n v="2126"/>
    <n v="3"/>
    <n v="3"/>
    <n v="2"/>
    <n v="1"/>
    <n v="0"/>
    <n v="0"/>
    <x v="0"/>
    <x v="1"/>
    <x v="10"/>
    <x v="1"/>
    <x v="46"/>
    <x v="1"/>
    <n v="0.21915026554201811"/>
    <s v="f"/>
    <n v="1"/>
    <n v="2"/>
    <n v="0"/>
    <x v="0"/>
  </r>
  <r>
    <n v="631"/>
    <x v="630"/>
    <x v="27"/>
    <s v="1st Justice of the Peace Court"/>
    <s v="Ronnie Winston"/>
    <n v="2014"/>
    <s v="Lafourche"/>
    <s v="DEM"/>
    <n v="747"/>
    <n v="3"/>
    <n v="3"/>
    <n v="2"/>
    <n v="1"/>
    <n v="0"/>
    <n v="0"/>
    <x v="0"/>
    <x v="1"/>
    <x v="10"/>
    <x v="1"/>
    <x v="46"/>
    <x v="1"/>
    <n v="0.21915026554201811"/>
    <s v="m"/>
    <n v="1"/>
    <n v="2"/>
    <n v="0"/>
    <x v="0"/>
  </r>
  <r>
    <n v="632"/>
    <x v="631"/>
    <x v="27"/>
    <s v="1st Justice of the Peace Ward"/>
    <s v="Darryl A. Ovide"/>
    <n v="2014"/>
    <s v="Assumption"/>
    <s v="DEM"/>
    <n v="974"/>
    <n v="2"/>
    <n v="2"/>
    <n v="2"/>
    <n v="0"/>
    <n v="0"/>
    <n v="0"/>
    <x v="0"/>
    <x v="1"/>
    <x v="10"/>
    <x v="0"/>
    <x v="45"/>
    <x v="0"/>
    <n v="0.32827586206896547"/>
    <s v="m"/>
    <n v="1"/>
    <n v="1"/>
    <n v="0"/>
    <x v="0"/>
  </r>
  <r>
    <n v="632"/>
    <x v="631"/>
    <x v="27"/>
    <s v="1st Justice of the Peace Ward"/>
    <s v="Donna B. Booty"/>
    <n v="2014"/>
    <s v="Assumption"/>
    <s v="DEM"/>
    <n v="1926"/>
    <n v="2"/>
    <n v="2"/>
    <n v="2"/>
    <n v="0"/>
    <n v="0"/>
    <n v="0"/>
    <x v="0"/>
    <x v="1"/>
    <x v="10"/>
    <x v="0"/>
    <x v="45"/>
    <x v="0"/>
    <n v="0.32827586206896547"/>
    <s v="f"/>
    <n v="1"/>
    <n v="1"/>
    <n v="0"/>
    <x v="0"/>
  </r>
  <r>
    <n v="633"/>
    <x v="632"/>
    <x v="27"/>
    <s v="2nd Justice Court"/>
    <s v="&quot;Pam&quot; Alonso"/>
    <n v="2014"/>
    <s v="Ascension"/>
    <s v="REP"/>
    <n v="8060"/>
    <n v="5"/>
    <n v="2"/>
    <n v="2"/>
    <n v="2"/>
    <n v="0"/>
    <n v="1"/>
    <x v="0"/>
    <x v="1"/>
    <x v="10"/>
    <x v="0"/>
    <x v="62"/>
    <x v="1"/>
    <n v="9.3923894103760341E-2"/>
    <s v="f"/>
    <n v="1"/>
    <n v="1"/>
    <n v="0"/>
    <x v="0"/>
  </r>
  <r>
    <n v="633"/>
    <x v="632"/>
    <x v="27"/>
    <s v="2nd Justice Court"/>
    <s v="Leroy Laiche, Jr."/>
    <n v="2014"/>
    <s v="Ascension"/>
    <s v="REP"/>
    <n v="9731"/>
    <n v="5"/>
    <n v="2"/>
    <n v="2"/>
    <n v="2"/>
    <n v="0"/>
    <n v="1"/>
    <x v="0"/>
    <x v="1"/>
    <x v="10"/>
    <x v="0"/>
    <x v="62"/>
    <x v="1"/>
    <n v="9.3923894103760341E-2"/>
    <s v="m"/>
    <n v="1"/>
    <n v="1"/>
    <n v="0"/>
    <x v="0"/>
  </r>
  <r>
    <n v="634"/>
    <x v="633"/>
    <x v="27"/>
    <s v="2nd Justice Court"/>
    <s v="Newton T. Savoie"/>
    <n v="2014"/>
    <s v="Jefferson"/>
    <s v="OTHER"/>
    <n v="4855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Patrick Hale DeJean"/>
    <n v="2014"/>
    <s v="Jefferson"/>
    <s v="DEM"/>
    <n v="11231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4"/>
    <x v="633"/>
    <x v="27"/>
    <s v="2nd Justice Court"/>
    <s v="Russell Saluto"/>
    <n v="2014"/>
    <s v="Jefferson"/>
    <s v="DEM"/>
    <n v="6677"/>
    <n v="5"/>
    <n v="3"/>
    <n v="2"/>
    <n v="2"/>
    <n v="0"/>
    <n v="1"/>
    <x v="0"/>
    <x v="1"/>
    <x v="10"/>
    <x v="1"/>
    <x v="63"/>
    <x v="1"/>
    <n v="0.20006150331678602"/>
    <s v="m"/>
    <n v="0"/>
    <n v="3"/>
    <n v="0"/>
    <x v="1"/>
  </r>
  <r>
    <n v="635"/>
    <x v="634"/>
    <x v="27"/>
    <s v="2nd Justice Court"/>
    <s v="&quot;Pam&quot; Alonso"/>
    <n v="2016"/>
    <s v="Ascension"/>
    <s v="REP"/>
    <n v="5733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Christie Mayeux"/>
    <n v="2016"/>
    <s v="Ascension"/>
    <s v="REP"/>
    <n v="8801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5"/>
    <x v="634"/>
    <x v="27"/>
    <s v="2nd Justice Court"/>
    <s v="Joel K. Murphy"/>
    <n v="2016"/>
    <s v="Ascension"/>
    <s v="NOPTY"/>
    <n v="3951"/>
    <n v="4"/>
    <n v="4"/>
    <n v="0"/>
    <n v="3"/>
    <n v="1"/>
    <n v="0"/>
    <x v="0"/>
    <x v="1"/>
    <x v="10"/>
    <x v="2"/>
    <x v="62"/>
    <x v="1"/>
    <n v="6.7819825460806948E-2"/>
    <s v="m"/>
    <n v="3"/>
    <n v="1"/>
    <n v="0"/>
    <x v="0"/>
  </r>
  <r>
    <n v="635"/>
    <x v="634"/>
    <x v="27"/>
    <s v="2nd Justice Court"/>
    <s v="Stacy A. Smith"/>
    <n v="2016"/>
    <s v="Ascension"/>
    <s v="REP"/>
    <n v="7068"/>
    <n v="4"/>
    <n v="4"/>
    <n v="0"/>
    <n v="3"/>
    <n v="1"/>
    <n v="0"/>
    <x v="0"/>
    <x v="1"/>
    <x v="10"/>
    <x v="2"/>
    <x v="62"/>
    <x v="1"/>
    <n v="6.7819825460806948E-2"/>
    <s v="f"/>
    <n v="3"/>
    <n v="1"/>
    <n v="0"/>
    <x v="0"/>
  </r>
  <r>
    <n v="636"/>
    <x v="635"/>
    <x v="27"/>
    <s v="2nd Justice of the Peace Court"/>
    <s v="Carolyn Smith"/>
    <n v="2014"/>
    <s v="Lafourche"/>
    <s v="DEM"/>
    <n v="1511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6"/>
    <x v="635"/>
    <x v="27"/>
    <s v="2nd Justice of the Peace Court"/>
    <s v="Lillie B. Foret"/>
    <n v="2014"/>
    <s v="Lafourche"/>
    <s v="REP"/>
    <n v="4598"/>
    <n v="2"/>
    <n v="2"/>
    <n v="1"/>
    <n v="1"/>
    <n v="0"/>
    <n v="0"/>
    <x v="0"/>
    <x v="1"/>
    <x v="10"/>
    <x v="0"/>
    <x v="46"/>
    <x v="1"/>
    <n v="0.50532001964314954"/>
    <s v="f"/>
    <n v="2"/>
    <n v="0"/>
    <n v="0"/>
    <x v="2"/>
  </r>
  <r>
    <n v="637"/>
    <x v="636"/>
    <x v="27"/>
    <s v="3rd Justice Court"/>
    <s v="John C. Hebert"/>
    <n v="2014"/>
    <s v="Ascension"/>
    <s v="OTHER"/>
    <n v="7426"/>
    <n v="2"/>
    <n v="2"/>
    <n v="0"/>
    <n v="1"/>
    <n v="0"/>
    <n v="1"/>
    <x v="0"/>
    <x v="1"/>
    <x v="10"/>
    <x v="0"/>
    <x v="62"/>
    <x v="1"/>
    <n v="9.173772419876508E-2"/>
    <s v="m"/>
    <n v="1"/>
    <n v="1"/>
    <n v="0"/>
    <x v="0"/>
  </r>
  <r>
    <n v="637"/>
    <x v="636"/>
    <x v="27"/>
    <s v="3rd Justice Court"/>
    <s v="Lynelle Johnson"/>
    <n v="2014"/>
    <s v="Ascension"/>
    <s v="REP"/>
    <n v="6178"/>
    <n v="2"/>
    <n v="2"/>
    <n v="0"/>
    <n v="1"/>
    <n v="0"/>
    <n v="1"/>
    <x v="0"/>
    <x v="1"/>
    <x v="10"/>
    <x v="0"/>
    <x v="62"/>
    <x v="1"/>
    <n v="9.173772419876508E-2"/>
    <s v="f"/>
    <n v="1"/>
    <n v="1"/>
    <n v="0"/>
    <x v="0"/>
  </r>
  <r>
    <n v="638"/>
    <x v="637"/>
    <x v="27"/>
    <s v="3rd Justice of the Peace Court"/>
    <s v="Bennett Arceneaux"/>
    <n v="2014"/>
    <s v="Lafourche"/>
    <s v="DEM"/>
    <n v="1701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8"/>
    <x v="637"/>
    <x v="27"/>
    <s v="3rd Justice of the Peace Court"/>
    <s v="Troy Templet"/>
    <n v="2014"/>
    <s v="Lafourche"/>
    <s v="NOPTY"/>
    <n v="2074"/>
    <n v="2"/>
    <n v="2"/>
    <n v="1"/>
    <n v="0"/>
    <n v="1"/>
    <n v="0"/>
    <x v="0"/>
    <x v="1"/>
    <x v="10"/>
    <x v="0"/>
    <x v="46"/>
    <x v="1"/>
    <n v="9.8807947019867504E-2"/>
    <s v="m"/>
    <n v="0"/>
    <n v="2"/>
    <n v="0"/>
    <x v="1"/>
  </r>
  <r>
    <n v="639"/>
    <x v="638"/>
    <x v="27"/>
    <s v="7th Justice Court"/>
    <s v="Jeanie Rentz"/>
    <n v="2014"/>
    <s v="Jefferson"/>
    <s v="OTHER"/>
    <n v="353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39"/>
    <x v="638"/>
    <x v="27"/>
    <s v="7th Justice Court"/>
    <s v="Michele P. Holmes"/>
    <n v="2014"/>
    <s v="Jefferson"/>
    <s v="DEM"/>
    <n v="1926"/>
    <n v="2"/>
    <n v="2"/>
    <n v="1"/>
    <n v="0"/>
    <n v="0"/>
    <n v="1"/>
    <x v="0"/>
    <x v="1"/>
    <x v="10"/>
    <x v="0"/>
    <x v="63"/>
    <x v="1"/>
    <n v="0.69021500658183421"/>
    <s v="f"/>
    <n v="2"/>
    <n v="0"/>
    <n v="0"/>
    <x v="2"/>
  </r>
  <r>
    <n v="640"/>
    <x v="639"/>
    <x v="27"/>
    <s v="Justice of the Peace &amp; Constable District 1"/>
    <s v="Dennis Sparks"/>
    <n v="2014"/>
    <s v="Sabine"/>
    <s v="DEM"/>
    <n v="482"/>
    <n v="2"/>
    <n v="2"/>
    <n v="1"/>
    <n v="1"/>
    <n v="0"/>
    <n v="0"/>
    <x v="0"/>
    <x v="1"/>
    <x v="10"/>
    <x v="0"/>
    <x v="54"/>
    <x v="0"/>
    <n v="0.20658436213991771"/>
    <s v="m"/>
    <n v="1"/>
    <n v="1"/>
    <n v="0"/>
    <x v="0"/>
  </r>
  <r>
    <n v="640"/>
    <x v="639"/>
    <x v="27"/>
    <s v="Justice of the Peace &amp; Constable District 1"/>
    <s v="Jean Sharp"/>
    <n v="2014"/>
    <s v="Sabine"/>
    <s v="REP"/>
    <n v="733"/>
    <n v="2"/>
    <n v="2"/>
    <n v="1"/>
    <n v="1"/>
    <n v="0"/>
    <n v="0"/>
    <x v="0"/>
    <x v="1"/>
    <x v="10"/>
    <x v="0"/>
    <x v="54"/>
    <x v="0"/>
    <n v="0.20658436213991771"/>
    <s v="f"/>
    <n v="1"/>
    <n v="1"/>
    <n v="0"/>
    <x v="0"/>
  </r>
  <r>
    <n v="641"/>
    <x v="640"/>
    <x v="27"/>
    <s v="Justice of the Peace &amp; Constable District 3"/>
    <s v="Hazel Procell Dyess"/>
    <n v="2014"/>
    <s v="Sabine"/>
    <s v="DEM"/>
    <n v="415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Mattie Laroux Sepulvado"/>
    <n v="2014"/>
    <s v="Sabine"/>
    <s v="DEM"/>
    <n v="749"/>
    <n v="4"/>
    <n v="4"/>
    <n v="2"/>
    <n v="2"/>
    <n v="0"/>
    <n v="0"/>
    <x v="0"/>
    <x v="1"/>
    <x v="10"/>
    <x v="2"/>
    <x v="54"/>
    <x v="0"/>
    <n v="0.18318485523385297"/>
    <s v="f"/>
    <n v="2"/>
    <n v="2"/>
    <n v="0"/>
    <x v="0"/>
  </r>
  <r>
    <n v="641"/>
    <x v="640"/>
    <x v="27"/>
    <s v="Justice of the Peace &amp; Constable District 3"/>
    <s v="Raymond &quot;Ray&quot; Hough, Sr."/>
    <n v="2014"/>
    <s v="Sabine"/>
    <s v="REP"/>
    <n v="420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1"/>
    <x v="640"/>
    <x v="27"/>
    <s v="Justice of the Peace &amp; Constable District 3"/>
    <s v="Wayne Green"/>
    <n v="2014"/>
    <s v="Sabine"/>
    <s v="REP"/>
    <n v="212"/>
    <n v="4"/>
    <n v="4"/>
    <n v="2"/>
    <n v="2"/>
    <n v="0"/>
    <n v="0"/>
    <x v="0"/>
    <x v="1"/>
    <x v="10"/>
    <x v="2"/>
    <x v="54"/>
    <x v="0"/>
    <n v="0.18318485523385297"/>
    <s v="m"/>
    <n v="2"/>
    <n v="2"/>
    <n v="0"/>
    <x v="0"/>
  </r>
  <r>
    <n v="642"/>
    <x v="641"/>
    <x v="27"/>
    <s v="Justice of the Peace District  1"/>
    <s v="Allen R. Brown"/>
    <n v="2014"/>
    <s v="Beauregard"/>
    <s v="REP"/>
    <n v="55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2"/>
    <x v="641"/>
    <x v="27"/>
    <s v="Justice of the Peace District  1"/>
    <s v="Elton Pickering, Sr."/>
    <n v="2014"/>
    <s v="Beauregard"/>
    <s v="DEM"/>
    <n v="238"/>
    <n v="4"/>
    <n v="2"/>
    <n v="3"/>
    <n v="1"/>
    <n v="0"/>
    <n v="0"/>
    <x v="0"/>
    <x v="1"/>
    <x v="10"/>
    <x v="0"/>
    <x v="64"/>
    <x v="0"/>
    <n v="0.40201005025125625"/>
    <s v="m"/>
    <n v="0"/>
    <n v="2"/>
    <n v="0"/>
    <x v="1"/>
  </r>
  <r>
    <n v="643"/>
    <x v="642"/>
    <x v="27"/>
    <s v="Justice of the Peace District  1"/>
    <s v="Charo Bossier-Holden"/>
    <n v="2014"/>
    <s v="St. John The Baptist"/>
    <s v="DEM"/>
    <n v="512"/>
    <n v="4"/>
    <n v="2"/>
    <n v="3"/>
    <n v="1"/>
    <n v="0"/>
    <n v="0"/>
    <x v="0"/>
    <x v="1"/>
    <x v="10"/>
    <x v="0"/>
    <x v="71"/>
    <x v="0"/>
    <n v="0.38609112709832138"/>
    <s v="f"/>
    <n v="1"/>
    <n v="1"/>
    <n v="0"/>
    <x v="0"/>
  </r>
  <r>
    <n v="643"/>
    <x v="642"/>
    <x v="27"/>
    <s v="Justice of the Peace District  1"/>
    <s v="Haston &quot;Bun&quot; Lewis, Jr."/>
    <n v="2014"/>
    <s v="St. John The Baptist"/>
    <s v="DEM"/>
    <n v="1156"/>
    <n v="4"/>
    <n v="2"/>
    <n v="3"/>
    <n v="1"/>
    <n v="0"/>
    <n v="0"/>
    <x v="0"/>
    <x v="1"/>
    <x v="10"/>
    <x v="0"/>
    <x v="71"/>
    <x v="0"/>
    <n v="0.38609112709832138"/>
    <s v="m"/>
    <n v="1"/>
    <n v="1"/>
    <n v="0"/>
    <x v="0"/>
  </r>
  <r>
    <n v="644"/>
    <x v="643"/>
    <x v="27"/>
    <s v="Justice of the Peace District  3"/>
    <s v="John A. Neilson"/>
    <n v="2014"/>
    <s v="De Soto"/>
    <s v="OTHER"/>
    <n v="893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4"/>
    <x v="643"/>
    <x v="27"/>
    <s v="Justice of the Peace District  3"/>
    <s v="William &quot;Billy&quot; Robbins"/>
    <n v="2014"/>
    <s v="De Soto"/>
    <s v="REP"/>
    <n v="441"/>
    <n v="2"/>
    <n v="2"/>
    <n v="0"/>
    <n v="1"/>
    <n v="0"/>
    <n v="1"/>
    <x v="0"/>
    <x v="1"/>
    <x v="10"/>
    <x v="0"/>
    <x v="65"/>
    <x v="0"/>
    <n v="0.33883058470764621"/>
    <s v="m"/>
    <n v="0"/>
    <n v="2"/>
    <n v="0"/>
    <x v="1"/>
  </r>
  <r>
    <n v="645"/>
    <x v="644"/>
    <x v="27"/>
    <s v="Justice of the Peace District  4"/>
    <s v="Clyde H. Dennis"/>
    <n v="2014"/>
    <s v="Beauregard"/>
    <s v="REP"/>
    <n v="1532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Douglas Evey"/>
    <n v="2014"/>
    <s v="Beauregard"/>
    <s v="NOPTY"/>
    <n v="243"/>
    <n v="7"/>
    <n v="3"/>
    <n v="3"/>
    <n v="2"/>
    <n v="2"/>
    <n v="0"/>
    <x v="0"/>
    <x v="1"/>
    <x v="10"/>
    <x v="1"/>
    <x v="64"/>
    <x v="0"/>
    <n v="0.31805500199282577"/>
    <s v="m"/>
    <n v="1"/>
    <n v="2"/>
    <n v="0"/>
    <x v="0"/>
  </r>
  <r>
    <n v="645"/>
    <x v="644"/>
    <x v="27"/>
    <s v="Justice of the Peace District  4"/>
    <s v="Julee Godeaux LaFleur"/>
    <n v="2014"/>
    <s v="Beauregard"/>
    <s v="DEM"/>
    <n v="734"/>
    <n v="7"/>
    <n v="3"/>
    <n v="3"/>
    <n v="2"/>
    <n v="2"/>
    <n v="0"/>
    <x v="0"/>
    <x v="1"/>
    <x v="10"/>
    <x v="1"/>
    <x v="64"/>
    <x v="0"/>
    <n v="0.31805500199282577"/>
    <s v="f"/>
    <n v="1"/>
    <n v="2"/>
    <n v="0"/>
    <x v="0"/>
  </r>
  <r>
    <n v="646"/>
    <x v="645"/>
    <x v="27"/>
    <s v="Justice of the Peace District  4"/>
    <s v="Emily Ford Owens"/>
    <n v="2014"/>
    <s v="De Soto"/>
    <s v="DEM"/>
    <n v="661"/>
    <n v="7"/>
    <n v="2"/>
    <n v="3"/>
    <n v="2"/>
    <n v="2"/>
    <n v="0"/>
    <x v="0"/>
    <x v="1"/>
    <x v="10"/>
    <x v="0"/>
    <x v="65"/>
    <x v="0"/>
    <n v="0.15093127809890811"/>
    <s v="f"/>
    <n v="1"/>
    <n v="1"/>
    <n v="0"/>
    <x v="0"/>
  </r>
  <r>
    <n v="646"/>
    <x v="645"/>
    <x v="27"/>
    <s v="Justice of the Peace District  4"/>
    <s v="Wilbur Theodore Purvis, Jr."/>
    <n v="2014"/>
    <s v="De Soto"/>
    <s v="DEM"/>
    <n v="896"/>
    <n v="7"/>
    <n v="2"/>
    <n v="3"/>
    <n v="2"/>
    <n v="2"/>
    <n v="0"/>
    <x v="0"/>
    <x v="1"/>
    <x v="10"/>
    <x v="0"/>
    <x v="65"/>
    <x v="0"/>
    <n v="0.15093127809890811"/>
    <s v="m"/>
    <n v="1"/>
    <n v="1"/>
    <n v="0"/>
    <x v="0"/>
  </r>
  <r>
    <n v="647"/>
    <x v="646"/>
    <x v="27"/>
    <s v="Justice of the Peace District  4"/>
    <s v="Benjamin R. Trant"/>
    <n v="2014"/>
    <s v="St. Landry"/>
    <s v="NOPTY"/>
    <n v="765"/>
    <n v="7"/>
    <n v="2"/>
    <n v="3"/>
    <n v="2"/>
    <n v="2"/>
    <n v="0"/>
    <x v="0"/>
    <x v="1"/>
    <x v="10"/>
    <x v="0"/>
    <x v="8"/>
    <x v="1"/>
    <n v="0.27315914489311166"/>
    <s v="m"/>
    <n v="1"/>
    <n v="1"/>
    <n v="0"/>
    <x v="0"/>
  </r>
  <r>
    <n v="647"/>
    <x v="646"/>
    <x v="27"/>
    <s v="Justice of the Peace District  4"/>
    <s v="Katharine Dugal &quot;Cassie&quot; Henrich"/>
    <n v="2014"/>
    <s v="St. Landry"/>
    <s v="REP"/>
    <n v="1340"/>
    <n v="7"/>
    <n v="2"/>
    <n v="3"/>
    <n v="2"/>
    <n v="2"/>
    <n v="0"/>
    <x v="0"/>
    <x v="1"/>
    <x v="10"/>
    <x v="0"/>
    <x v="8"/>
    <x v="1"/>
    <n v="0.27315914489311166"/>
    <s v="f"/>
    <n v="1"/>
    <n v="1"/>
    <n v="0"/>
    <x v="0"/>
  </r>
  <r>
    <n v="648"/>
    <x v="647"/>
    <x v="27"/>
    <s v="Justice of the Peace District  4"/>
    <s v="Brenda McBride"/>
    <n v="2016"/>
    <s v="De Soto"/>
    <s v="DEM"/>
    <n v="561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8"/>
    <x v="647"/>
    <x v="27"/>
    <s v="Justice of the Peace District  4"/>
    <s v="Brian M. Phillips"/>
    <n v="2016"/>
    <s v="De Soto"/>
    <s v="NOPTY"/>
    <n v="502"/>
    <n v="3"/>
    <n v="3"/>
    <n v="2"/>
    <n v="0"/>
    <n v="1"/>
    <n v="0"/>
    <x v="0"/>
    <x v="1"/>
    <x v="10"/>
    <x v="1"/>
    <x v="65"/>
    <x v="0"/>
    <n v="0.14884696016771487"/>
    <s v="m"/>
    <n v="2"/>
    <n v="1"/>
    <n v="0"/>
    <x v="0"/>
  </r>
  <r>
    <n v="648"/>
    <x v="647"/>
    <x v="27"/>
    <s v="Justice of the Peace District  4"/>
    <s v="Maria Taylor Hogan"/>
    <n v="2016"/>
    <s v="De Soto"/>
    <s v="DEM"/>
    <n v="845"/>
    <n v="3"/>
    <n v="3"/>
    <n v="2"/>
    <n v="0"/>
    <n v="1"/>
    <n v="0"/>
    <x v="0"/>
    <x v="1"/>
    <x v="10"/>
    <x v="1"/>
    <x v="65"/>
    <x v="0"/>
    <n v="0.14884696016771487"/>
    <s v="f"/>
    <n v="2"/>
    <n v="1"/>
    <n v="0"/>
    <x v="0"/>
  </r>
  <r>
    <n v="649"/>
    <x v="648"/>
    <x v="27"/>
    <s v="Justice of the Peace District  5"/>
    <s v="Jerry Dwayne Sumrall"/>
    <n v="2014"/>
    <s v="De Soto"/>
    <s v="NOPTY"/>
    <n v="245"/>
    <n v="5"/>
    <n v="3"/>
    <n v="3"/>
    <n v="1"/>
    <n v="1"/>
    <n v="0"/>
    <x v="0"/>
    <x v="1"/>
    <x v="10"/>
    <x v="1"/>
    <x v="65"/>
    <x v="0"/>
    <n v="7.4365175332527234E-2"/>
    <s v="m"/>
    <n v="2"/>
    <n v="1"/>
    <n v="0"/>
    <x v="0"/>
  </r>
  <r>
    <n v="649"/>
    <x v="648"/>
    <x v="27"/>
    <s v="Justice of the Peace District  5"/>
    <s v="Jo Ann Beason"/>
    <n v="2014"/>
    <s v="De Soto"/>
    <s v="DEM"/>
    <n v="766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49"/>
    <x v="648"/>
    <x v="27"/>
    <s v="Justice of the Peace District  5"/>
    <s v="Shawna Longoria"/>
    <n v="2014"/>
    <s v="De Soto"/>
    <s v="REP"/>
    <n v="643"/>
    <n v="5"/>
    <n v="3"/>
    <n v="3"/>
    <n v="1"/>
    <n v="1"/>
    <n v="0"/>
    <x v="0"/>
    <x v="1"/>
    <x v="10"/>
    <x v="1"/>
    <x v="65"/>
    <x v="0"/>
    <n v="7.4365175332527234E-2"/>
    <s v="f"/>
    <n v="2"/>
    <n v="1"/>
    <n v="0"/>
    <x v="0"/>
  </r>
  <r>
    <n v="650"/>
    <x v="649"/>
    <x v="27"/>
    <s v="Justice of the Peace District  5"/>
    <s v="Beverly Frank"/>
    <n v="2014"/>
    <s v="St. John The Baptist"/>
    <s v="DEM"/>
    <n v="566"/>
    <n v="5"/>
    <n v="2"/>
    <n v="3"/>
    <n v="1"/>
    <n v="1"/>
    <n v="0"/>
    <x v="0"/>
    <x v="1"/>
    <x v="10"/>
    <x v="0"/>
    <x v="71"/>
    <x v="0"/>
    <n v="0.23719676549865226"/>
    <s v="f"/>
    <n v="1"/>
    <n v="1"/>
    <n v="0"/>
    <x v="0"/>
  </r>
  <r>
    <n v="650"/>
    <x v="649"/>
    <x v="27"/>
    <s v="Justice of the Peace District  5"/>
    <s v="Greg &quot;Za&quot; Maurin"/>
    <n v="2014"/>
    <s v="St. John The Baptist"/>
    <s v="DEM"/>
    <n v="918"/>
    <n v="5"/>
    <n v="2"/>
    <n v="3"/>
    <n v="1"/>
    <n v="1"/>
    <n v="0"/>
    <x v="0"/>
    <x v="1"/>
    <x v="10"/>
    <x v="0"/>
    <x v="71"/>
    <x v="0"/>
    <n v="0.23719676549865226"/>
    <s v="m"/>
    <n v="1"/>
    <n v="1"/>
    <n v="0"/>
    <x v="0"/>
  </r>
  <r>
    <n v="651"/>
    <x v="650"/>
    <x v="27"/>
    <s v="Justice of the Peace District  6"/>
    <s v="Foster Gamble"/>
    <n v="2014"/>
    <s v="De Soto"/>
    <s v="DEM"/>
    <n v="591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1"/>
    <x v="650"/>
    <x v="27"/>
    <s v="Justice of the Peace District  6"/>
    <s v="Jerry Lowe"/>
    <n v="2014"/>
    <s v="De Soto"/>
    <s v="NOPTY"/>
    <n v="629"/>
    <n v="2"/>
    <n v="2"/>
    <n v="1"/>
    <n v="0"/>
    <n v="1"/>
    <n v="0"/>
    <x v="0"/>
    <x v="1"/>
    <x v="10"/>
    <x v="0"/>
    <x v="65"/>
    <x v="0"/>
    <n v="3.1147540983606559E-2"/>
    <s v="m"/>
    <n v="0"/>
    <n v="2"/>
    <n v="0"/>
    <x v="1"/>
  </r>
  <r>
    <n v="652"/>
    <x v="651"/>
    <x v="27"/>
    <s v="Justice of the Peace District  9"/>
    <s v="Geneva Lemon"/>
    <n v="2014"/>
    <s v="St. Landry"/>
    <s v="DEM"/>
    <n v="435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2"/>
    <x v="651"/>
    <x v="27"/>
    <s v="Justice of the Peace District  9"/>
    <s v="Kevin Macip"/>
    <n v="2014"/>
    <s v="St. Landry"/>
    <s v="DEM"/>
    <n v="103"/>
    <n v="3"/>
    <n v="3"/>
    <n v="2"/>
    <n v="0"/>
    <n v="1"/>
    <n v="0"/>
    <x v="0"/>
    <x v="1"/>
    <x v="10"/>
    <x v="1"/>
    <x v="8"/>
    <x v="1"/>
    <n v="0.50619195046439636"/>
    <s v="m"/>
    <n v="2"/>
    <n v="1"/>
    <n v="0"/>
    <x v="0"/>
  </r>
  <r>
    <n v="652"/>
    <x v="651"/>
    <x v="27"/>
    <s v="Justice of the Peace District  9"/>
    <s v="Tonya Pitcher"/>
    <n v="2014"/>
    <s v="St. Landry"/>
    <s v="NOPTY"/>
    <n v="108"/>
    <n v="3"/>
    <n v="3"/>
    <n v="2"/>
    <n v="0"/>
    <n v="1"/>
    <n v="0"/>
    <x v="0"/>
    <x v="1"/>
    <x v="10"/>
    <x v="1"/>
    <x v="8"/>
    <x v="1"/>
    <n v="0.50619195046439636"/>
    <s v="f"/>
    <n v="2"/>
    <n v="1"/>
    <n v="0"/>
    <x v="0"/>
  </r>
  <r>
    <n v="653"/>
    <x v="652"/>
    <x v="27"/>
    <s v="Justice of the Peace District  A"/>
    <s v="Denise Pearson"/>
    <n v="2014"/>
    <s v="Grant"/>
    <s v="NOPTY"/>
    <n v="64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3"/>
    <x v="652"/>
    <x v="27"/>
    <s v="Justice of the Peace District  A"/>
    <s v="Peggy J. King"/>
    <n v="2014"/>
    <s v="Grant"/>
    <s v="DEM"/>
    <n v="500"/>
    <n v="2"/>
    <n v="2"/>
    <n v="1"/>
    <n v="0"/>
    <n v="1"/>
    <n v="0"/>
    <x v="0"/>
    <x v="1"/>
    <x v="10"/>
    <x v="0"/>
    <x v="21"/>
    <x v="0"/>
    <n v="0.12280701754385964"/>
    <s v="f"/>
    <n v="2"/>
    <n v="0"/>
    <n v="0"/>
    <x v="2"/>
  </r>
  <r>
    <n v="654"/>
    <x v="653"/>
    <x v="27"/>
    <s v="Justice of the Peace District  B"/>
    <s v="Gregory Tolbert"/>
    <n v="2014"/>
    <s v="Grant"/>
    <s v="DEM"/>
    <n v="676"/>
    <n v="2"/>
    <n v="2"/>
    <n v="2"/>
    <n v="0"/>
    <n v="0"/>
    <n v="0"/>
    <x v="0"/>
    <x v="1"/>
    <x v="10"/>
    <x v="0"/>
    <x v="21"/>
    <x v="0"/>
    <n v="0.37538148524923698"/>
    <s v="m"/>
    <n v="1"/>
    <n v="1"/>
    <n v="0"/>
    <x v="0"/>
  </r>
  <r>
    <n v="654"/>
    <x v="653"/>
    <x v="27"/>
    <s v="Justice of the Peace District  B"/>
    <s v="Joy Williams"/>
    <n v="2014"/>
    <s v="Grant"/>
    <s v="DEM"/>
    <n v="307"/>
    <n v="2"/>
    <n v="2"/>
    <n v="2"/>
    <n v="0"/>
    <n v="0"/>
    <n v="0"/>
    <x v="0"/>
    <x v="1"/>
    <x v="10"/>
    <x v="0"/>
    <x v="21"/>
    <x v="0"/>
    <n v="0.37538148524923698"/>
    <s v="f"/>
    <n v="1"/>
    <n v="1"/>
    <n v="0"/>
    <x v="0"/>
  </r>
  <r>
    <n v="655"/>
    <x v="654"/>
    <x v="27"/>
    <s v="Justice of the Peace District 1"/>
    <s v="Benja R. Fussell"/>
    <n v="2014"/>
    <s v="Concordia"/>
    <s v="REP"/>
    <n v="579"/>
    <n v="8"/>
    <n v="2"/>
    <n v="5"/>
    <n v="2"/>
    <n v="1"/>
    <n v="0"/>
    <x v="0"/>
    <x v="1"/>
    <x v="10"/>
    <x v="0"/>
    <x v="60"/>
    <x v="0"/>
    <n v="0.12206216830932526"/>
    <s v="?"/>
    <n v="0"/>
    <n v="1"/>
    <n v="1"/>
    <x v="0"/>
  </r>
  <r>
    <n v="655"/>
    <x v="654"/>
    <x v="27"/>
    <s v="Justice of the Peace District 1"/>
    <s v="Justin Conner"/>
    <n v="2014"/>
    <s v="Concordia"/>
    <s v="DEM"/>
    <n v="740"/>
    <n v="8"/>
    <n v="2"/>
    <n v="5"/>
    <n v="2"/>
    <n v="1"/>
    <n v="0"/>
    <x v="0"/>
    <x v="1"/>
    <x v="10"/>
    <x v="0"/>
    <x v="60"/>
    <x v="0"/>
    <n v="0.12206216830932526"/>
    <s v="m"/>
    <n v="0"/>
    <n v="1"/>
    <n v="1"/>
    <x v="0"/>
  </r>
  <r>
    <n v="656"/>
    <x v="655"/>
    <x v="27"/>
    <s v="Justice of the Peace District 1"/>
    <s v="Charles Matthews"/>
    <n v="2014"/>
    <s v="St. Charles"/>
    <s v="REP"/>
    <n v="47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Edna Campbell Bridges"/>
    <n v="2014"/>
    <s v="St. Charles"/>
    <s v="DEM"/>
    <n v="595"/>
    <n v="8"/>
    <n v="4"/>
    <n v="5"/>
    <n v="2"/>
    <n v="1"/>
    <n v="0"/>
    <x v="0"/>
    <x v="1"/>
    <x v="10"/>
    <x v="2"/>
    <x v="67"/>
    <x v="1"/>
    <n v="8.5871559633027505E-2"/>
    <s v="f"/>
    <n v="1"/>
    <n v="3"/>
    <n v="0"/>
    <x v="0"/>
  </r>
  <r>
    <n v="656"/>
    <x v="655"/>
    <x v="27"/>
    <s v="Justice of the Peace District 1"/>
    <s v="Henry Wolfe"/>
    <n v="2014"/>
    <s v="St. Charles"/>
    <s v="DEM"/>
    <n v="946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6"/>
    <x v="655"/>
    <x v="27"/>
    <s v="Justice of the Peace District 1"/>
    <s v="Richard &quot;Rick&quot; Whitney, Jr."/>
    <n v="2014"/>
    <s v="St. Charles"/>
    <s v="NOPTY"/>
    <n v="712"/>
    <n v="8"/>
    <n v="4"/>
    <n v="5"/>
    <n v="2"/>
    <n v="1"/>
    <n v="0"/>
    <x v="0"/>
    <x v="1"/>
    <x v="10"/>
    <x v="2"/>
    <x v="67"/>
    <x v="1"/>
    <n v="8.5871559633027505E-2"/>
    <s v="m"/>
    <n v="1"/>
    <n v="3"/>
    <n v="0"/>
    <x v="0"/>
  </r>
  <r>
    <n v="657"/>
    <x v="656"/>
    <x v="27"/>
    <s v="Justice of the Peace District 1"/>
    <s v="Alex &quot;Watermelon Man&quot; Scott"/>
    <n v="2014"/>
    <s v="St. James"/>
    <s v="DEM"/>
    <n v="447"/>
    <n v="8"/>
    <n v="2"/>
    <n v="5"/>
    <n v="2"/>
    <n v="1"/>
    <n v="0"/>
    <x v="0"/>
    <x v="1"/>
    <x v="10"/>
    <x v="0"/>
    <x v="10"/>
    <x v="0"/>
    <n v="0.25499999999999995"/>
    <s v="m"/>
    <n v="1"/>
    <n v="1"/>
    <n v="0"/>
    <x v="0"/>
  </r>
  <r>
    <n v="657"/>
    <x v="656"/>
    <x v="27"/>
    <s v="Justice of the Peace District 1"/>
    <s v="Mary Rodrigue Walker"/>
    <n v="2014"/>
    <s v="St. James"/>
    <s v="DEM"/>
    <n v="753"/>
    <n v="8"/>
    <n v="2"/>
    <n v="5"/>
    <n v="2"/>
    <n v="1"/>
    <n v="0"/>
    <x v="0"/>
    <x v="1"/>
    <x v="10"/>
    <x v="0"/>
    <x v="10"/>
    <x v="0"/>
    <n v="0.25499999999999995"/>
    <s v="f"/>
    <n v="1"/>
    <n v="1"/>
    <n v="0"/>
    <x v="0"/>
  </r>
  <r>
    <n v="658"/>
    <x v="657"/>
    <x v="27"/>
    <s v="Justice of the Peace District 1"/>
    <s v="Benja Fussell"/>
    <n v="2016"/>
    <s v="Concordia"/>
    <s v="REP"/>
    <n v="622"/>
    <n v="3"/>
    <n v="3"/>
    <n v="2"/>
    <n v="1"/>
    <n v="0"/>
    <n v="0"/>
    <x v="0"/>
    <x v="1"/>
    <x v="10"/>
    <x v="1"/>
    <x v="60"/>
    <x v="0"/>
    <n v="2.3110555902560892E-2"/>
    <s v="?"/>
    <n v="0"/>
    <n v="2"/>
    <n v="1"/>
    <x v="0"/>
  </r>
  <r>
    <n v="658"/>
    <x v="657"/>
    <x v="27"/>
    <s v="Justice of the Peace District 1"/>
    <s v="Elijah &quot;Stepper&quot; Banks"/>
    <n v="2016"/>
    <s v="Concordia"/>
    <s v="DEM"/>
    <n v="659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8"/>
    <x v="657"/>
    <x v="27"/>
    <s v="Justice of the Peace District 1"/>
    <s v="Justin Conner"/>
    <n v="2016"/>
    <s v="Concordia"/>
    <s v="DEM"/>
    <n v="320"/>
    <n v="3"/>
    <n v="3"/>
    <n v="2"/>
    <n v="1"/>
    <n v="0"/>
    <n v="0"/>
    <x v="0"/>
    <x v="1"/>
    <x v="10"/>
    <x v="1"/>
    <x v="60"/>
    <x v="0"/>
    <n v="2.3110555902560892E-2"/>
    <s v="m"/>
    <n v="0"/>
    <n v="2"/>
    <n v="1"/>
    <x v="0"/>
  </r>
  <r>
    <n v="659"/>
    <x v="658"/>
    <x v="27"/>
    <s v="Justice of the Peace District 2"/>
    <s v="Marketris Jones"/>
    <n v="2014"/>
    <s v="Bienville"/>
    <s v="NOPTY"/>
    <n v="192"/>
    <n v="5"/>
    <n v="2"/>
    <n v="2"/>
    <n v="1"/>
    <n v="2"/>
    <n v="0"/>
    <x v="0"/>
    <x v="1"/>
    <x v="10"/>
    <x v="0"/>
    <x v="39"/>
    <x v="0"/>
    <n v="0.3745928338762215"/>
    <s v="?"/>
    <n v="0"/>
    <n v="1"/>
    <n v="1"/>
    <x v="0"/>
  </r>
  <r>
    <n v="659"/>
    <x v="658"/>
    <x v="27"/>
    <s v="Justice of the Peace District 2"/>
    <s v="Reginald Shaw"/>
    <n v="2014"/>
    <s v="Bienville"/>
    <s v="NOPTY"/>
    <n v="422"/>
    <n v="5"/>
    <n v="2"/>
    <n v="2"/>
    <n v="1"/>
    <n v="2"/>
    <n v="0"/>
    <x v="0"/>
    <x v="1"/>
    <x v="10"/>
    <x v="0"/>
    <x v="39"/>
    <x v="0"/>
    <n v="0.3745928338762215"/>
    <s v="m"/>
    <n v="0"/>
    <n v="1"/>
    <n v="1"/>
    <x v="0"/>
  </r>
  <r>
    <n v="660"/>
    <x v="659"/>
    <x v="27"/>
    <s v="Justice of the Peace District 2"/>
    <s v="Earl &quot;Pie&quot; Tastet"/>
    <n v="2014"/>
    <s v="St. Charles"/>
    <s v="DEM"/>
    <n v="1479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Randall &quot;Randy&quot; Muller, Jr."/>
    <n v="2014"/>
    <s v="St. Charles"/>
    <s v="REP"/>
    <n v="1160"/>
    <n v="5"/>
    <n v="3"/>
    <n v="2"/>
    <n v="1"/>
    <n v="2"/>
    <n v="0"/>
    <x v="0"/>
    <x v="1"/>
    <x v="10"/>
    <x v="1"/>
    <x v="67"/>
    <x v="1"/>
    <n v="0.10559417411453159"/>
    <s v="m"/>
    <n v="1"/>
    <n v="2"/>
    <n v="0"/>
    <x v="0"/>
  </r>
  <r>
    <n v="660"/>
    <x v="659"/>
    <x v="27"/>
    <s v="Justice of the Peace District 2"/>
    <s v="Vanessa Alexander Johnson"/>
    <n v="2014"/>
    <s v="St. Charles"/>
    <s v="DEM"/>
    <n v="382"/>
    <n v="5"/>
    <n v="3"/>
    <n v="2"/>
    <n v="1"/>
    <n v="2"/>
    <n v="0"/>
    <x v="0"/>
    <x v="1"/>
    <x v="10"/>
    <x v="1"/>
    <x v="67"/>
    <x v="1"/>
    <n v="0.10559417411453159"/>
    <s v="f"/>
    <n v="1"/>
    <n v="2"/>
    <n v="0"/>
    <x v="0"/>
  </r>
  <r>
    <n v="661"/>
    <x v="660"/>
    <x v="27"/>
    <s v="Justice of the Peace District 3"/>
    <s v="Christina Gary"/>
    <n v="2014"/>
    <s v="St. James"/>
    <s v="REP"/>
    <n v="218"/>
    <n v="2"/>
    <n v="2"/>
    <n v="1"/>
    <n v="1"/>
    <n v="0"/>
    <n v="0"/>
    <x v="0"/>
    <x v="1"/>
    <x v="10"/>
    <x v="0"/>
    <x v="10"/>
    <x v="0"/>
    <n v="0.68175182481751828"/>
    <s v="f"/>
    <n v="1"/>
    <n v="1"/>
    <n v="0"/>
    <x v="0"/>
  </r>
  <r>
    <n v="661"/>
    <x v="660"/>
    <x v="27"/>
    <s v="Justice of the Peace District 3"/>
    <s v="Stephen &quot;Lukey&quot; Louque"/>
    <n v="2014"/>
    <s v="St. James"/>
    <s v="DEM"/>
    <n v="1152"/>
    <n v="2"/>
    <n v="2"/>
    <n v="1"/>
    <n v="1"/>
    <n v="0"/>
    <n v="0"/>
    <x v="0"/>
    <x v="1"/>
    <x v="10"/>
    <x v="0"/>
    <x v="10"/>
    <x v="0"/>
    <n v="0.68175182481751828"/>
    <s v="m"/>
    <n v="1"/>
    <n v="1"/>
    <n v="0"/>
    <x v="0"/>
  </r>
  <r>
    <n v="662"/>
    <x v="661"/>
    <x v="27"/>
    <s v="Justice of the Peace District 4"/>
    <s v="Harvey L. Burns"/>
    <n v="2014"/>
    <s v="Concordia"/>
    <s v="DEM"/>
    <n v="370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2"/>
    <x v="661"/>
    <x v="27"/>
    <s v="Justice of the Peace District 4"/>
    <s v="Jerry Stallings"/>
    <n v="2014"/>
    <s v="Concordia"/>
    <s v="DEM"/>
    <n v="716"/>
    <n v="6"/>
    <n v="2"/>
    <n v="2"/>
    <n v="1"/>
    <n v="2"/>
    <n v="1"/>
    <x v="0"/>
    <x v="1"/>
    <x v="10"/>
    <x v="0"/>
    <x v="60"/>
    <x v="0"/>
    <n v="0.31860036832412519"/>
    <s v="m"/>
    <n v="0"/>
    <n v="2"/>
    <n v="0"/>
    <x v="1"/>
  </r>
  <r>
    <n v="663"/>
    <x v="662"/>
    <x v="27"/>
    <s v="Justice of the Peace District 4"/>
    <s v="Charles Flaherty"/>
    <n v="2014"/>
    <s v="Lasalle"/>
    <s v="NOPTY"/>
    <n v="543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3"/>
    <x v="662"/>
    <x v="27"/>
    <s v="Justice of the Peace District 4"/>
    <s v="Don Smith"/>
    <n v="2014"/>
    <s v="Lasalle"/>
    <s v="REP"/>
    <n v="876"/>
    <n v="6"/>
    <n v="2"/>
    <n v="2"/>
    <n v="1"/>
    <n v="2"/>
    <n v="1"/>
    <x v="0"/>
    <x v="1"/>
    <x v="10"/>
    <x v="0"/>
    <x v="37"/>
    <x v="0"/>
    <n v="0.23467230443974629"/>
    <s v="m"/>
    <n v="0"/>
    <n v="2"/>
    <n v="0"/>
    <x v="1"/>
  </r>
  <r>
    <n v="664"/>
    <x v="663"/>
    <x v="27"/>
    <s v="Justice of the Peace District 4"/>
    <s v="Darrell Chiasson"/>
    <n v="2014"/>
    <s v="St. Charles"/>
    <s v="NOPTY"/>
    <n v="110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4"/>
    <x v="663"/>
    <x v="27"/>
    <s v="Justice of the Peace District 4"/>
    <s v="Stanley Hebert, Jr."/>
    <n v="2014"/>
    <s v="St. Charles"/>
    <s v="OTHER"/>
    <n v="851"/>
    <n v="6"/>
    <n v="2"/>
    <n v="2"/>
    <n v="1"/>
    <n v="2"/>
    <n v="1"/>
    <x v="0"/>
    <x v="1"/>
    <x v="10"/>
    <x v="0"/>
    <x v="67"/>
    <x v="1"/>
    <n v="0.1280737704918033"/>
    <s v="m"/>
    <n v="0"/>
    <n v="2"/>
    <n v="0"/>
    <x v="1"/>
  </r>
  <r>
    <n v="665"/>
    <x v="664"/>
    <x v="27"/>
    <s v="Justice of the Peace District 5"/>
    <s v="A. D. &quot;Del&quot; Barnes, Jr."/>
    <n v="2014"/>
    <s v="St. Charles"/>
    <s v="NOPTY"/>
    <n v="333"/>
    <n v="3"/>
    <n v="3"/>
    <n v="0"/>
    <n v="1"/>
    <n v="2"/>
    <n v="0"/>
    <x v="0"/>
    <x v="1"/>
    <x v="10"/>
    <x v="1"/>
    <x v="67"/>
    <x v="1"/>
    <n v="5.4913294797687862E-2"/>
    <s v="?"/>
    <n v="2"/>
    <n v="0"/>
    <n v="1"/>
    <x v="0"/>
  </r>
  <r>
    <n v="665"/>
    <x v="664"/>
    <x v="27"/>
    <s v="Justice of the Peace District 5"/>
    <s v="April Black"/>
    <n v="2014"/>
    <s v="St. Charles"/>
    <s v="REP"/>
    <n v="978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5"/>
    <x v="664"/>
    <x v="27"/>
    <s v="Justice of the Peace District 5"/>
    <s v="Tika L. Riley"/>
    <n v="2014"/>
    <s v="St. Charles"/>
    <s v="NOPTY"/>
    <n v="1111"/>
    <n v="3"/>
    <n v="3"/>
    <n v="0"/>
    <n v="1"/>
    <n v="2"/>
    <n v="0"/>
    <x v="0"/>
    <x v="1"/>
    <x v="10"/>
    <x v="1"/>
    <x v="67"/>
    <x v="1"/>
    <n v="5.4913294797687862E-2"/>
    <s v="f"/>
    <n v="2"/>
    <n v="0"/>
    <n v="1"/>
    <x v="0"/>
  </r>
  <r>
    <n v="666"/>
    <x v="665"/>
    <x v="27"/>
    <s v="Justice of the Peace District 7"/>
    <s v="John D. Brady"/>
    <n v="2014"/>
    <s v="St. Charles"/>
    <s v="REP"/>
    <n v="1993"/>
    <n v="4"/>
    <n v="2"/>
    <n v="3"/>
    <n v="1"/>
    <n v="0"/>
    <n v="0"/>
    <x v="0"/>
    <x v="1"/>
    <x v="10"/>
    <x v="0"/>
    <x v="67"/>
    <x v="1"/>
    <n v="0.41047416843595186"/>
    <s v="m"/>
    <n v="1"/>
    <n v="1"/>
    <n v="0"/>
    <x v="0"/>
  </r>
  <r>
    <n v="666"/>
    <x v="665"/>
    <x v="27"/>
    <s v="Justice of the Peace District 7"/>
    <s v="Robin Triche-Fields"/>
    <n v="2014"/>
    <s v="St. Charles"/>
    <s v="DEM"/>
    <n v="833"/>
    <n v="4"/>
    <n v="2"/>
    <n v="3"/>
    <n v="1"/>
    <n v="0"/>
    <n v="0"/>
    <x v="0"/>
    <x v="1"/>
    <x v="10"/>
    <x v="0"/>
    <x v="67"/>
    <x v="1"/>
    <n v="0.41047416843595186"/>
    <s v="f"/>
    <n v="1"/>
    <n v="1"/>
    <n v="0"/>
    <x v="0"/>
  </r>
  <r>
    <n v="667"/>
    <x v="666"/>
    <x v="27"/>
    <s v="Justice of the Peace District 7"/>
    <s v="Marie &quot;Maddy&quot; Lewis"/>
    <n v="2014"/>
    <s v="St. James"/>
    <s v="DEM"/>
    <n v="1142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7"/>
    <x v="666"/>
    <x v="27"/>
    <s v="Justice of the Peace District 7"/>
    <s v="Sharon A. Steib"/>
    <n v="2014"/>
    <s v="St. James"/>
    <s v="DEM"/>
    <n v="274"/>
    <n v="4"/>
    <n v="2"/>
    <n v="3"/>
    <n v="1"/>
    <n v="0"/>
    <n v="0"/>
    <x v="0"/>
    <x v="1"/>
    <x v="10"/>
    <x v="0"/>
    <x v="10"/>
    <x v="0"/>
    <n v="0.61299435028248594"/>
    <s v="f"/>
    <n v="2"/>
    <n v="0"/>
    <n v="0"/>
    <x v="2"/>
  </r>
  <r>
    <n v="668"/>
    <x v="667"/>
    <x v="27"/>
    <s v="Justice of the Peace District A"/>
    <s v="Anita Sue Hinds"/>
    <n v="2014"/>
    <s v="Red River"/>
    <s v="REP"/>
    <n v="447"/>
    <n v="3"/>
    <n v="3"/>
    <n v="2"/>
    <n v="1"/>
    <n v="0"/>
    <n v="0"/>
    <x v="0"/>
    <x v="1"/>
    <x v="10"/>
    <x v="1"/>
    <x v="42"/>
    <x v="0"/>
    <n v="7.1219512195121959E-2"/>
    <s v="f"/>
    <n v="1"/>
    <n v="2"/>
    <n v="0"/>
    <x v="0"/>
  </r>
  <r>
    <n v="668"/>
    <x v="667"/>
    <x v="27"/>
    <s v="Justice of the Peace District A"/>
    <s v="Jerry Clark"/>
    <n v="2014"/>
    <s v="Red River"/>
    <s v="DEM"/>
    <n v="37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8"/>
    <x v="667"/>
    <x v="27"/>
    <s v="Justice of the Peace District A"/>
    <s v="Milton Nash"/>
    <n v="2014"/>
    <s v="Red River"/>
    <s v="DEM"/>
    <n v="204"/>
    <n v="3"/>
    <n v="3"/>
    <n v="2"/>
    <n v="1"/>
    <n v="0"/>
    <n v="0"/>
    <x v="0"/>
    <x v="1"/>
    <x v="10"/>
    <x v="1"/>
    <x v="42"/>
    <x v="0"/>
    <n v="7.1219512195121959E-2"/>
    <s v="m"/>
    <n v="1"/>
    <n v="2"/>
    <n v="0"/>
    <x v="0"/>
  </r>
  <r>
    <n v="669"/>
    <x v="668"/>
    <x v="27"/>
    <s v="Justice of the Peace Ward  1"/>
    <s v="John N. &quot;Johnny&quot; Hebert"/>
    <n v="2014"/>
    <s v="Iberia"/>
    <s v="NOPTY"/>
    <n v="2504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69"/>
    <x v="668"/>
    <x v="27"/>
    <s v="Justice of the Peace Ward  1"/>
    <s v="Mark A. Hebert"/>
    <n v="2014"/>
    <s v="Iberia"/>
    <s v="DEM"/>
    <n v="1323"/>
    <n v="4"/>
    <n v="2"/>
    <n v="1"/>
    <n v="2"/>
    <n v="1"/>
    <n v="0"/>
    <x v="0"/>
    <x v="1"/>
    <x v="10"/>
    <x v="0"/>
    <x v="59"/>
    <x v="1"/>
    <n v="0.30859681212437939"/>
    <s v="m"/>
    <n v="0"/>
    <n v="2"/>
    <n v="0"/>
    <x v="1"/>
  </r>
  <r>
    <n v="670"/>
    <x v="669"/>
    <x v="27"/>
    <s v="Justice of the Peace Ward  1"/>
    <s v="DeVonna Ponthieu"/>
    <n v="2014"/>
    <s v="Livingston"/>
    <s v="REP"/>
    <n v="1643"/>
    <n v="4"/>
    <n v="2"/>
    <n v="1"/>
    <n v="2"/>
    <n v="1"/>
    <n v="0"/>
    <x v="0"/>
    <x v="1"/>
    <x v="10"/>
    <x v="0"/>
    <x v="50"/>
    <x v="1"/>
    <n v="0.34982192322912548"/>
    <s v="f"/>
    <n v="1"/>
    <n v="1"/>
    <n v="0"/>
    <x v="0"/>
  </r>
  <r>
    <n v="670"/>
    <x v="669"/>
    <x v="27"/>
    <s v="Justice of the Peace Ward  1"/>
    <s v="Jeff Sachse"/>
    <n v="2014"/>
    <s v="Livingston"/>
    <s v="REP"/>
    <n v="3411"/>
    <n v="4"/>
    <n v="2"/>
    <n v="1"/>
    <n v="2"/>
    <n v="1"/>
    <n v="0"/>
    <x v="0"/>
    <x v="1"/>
    <x v="10"/>
    <x v="0"/>
    <x v="50"/>
    <x v="1"/>
    <n v="0.34982192322912548"/>
    <s v="m"/>
    <n v="1"/>
    <n v="1"/>
    <n v="0"/>
    <x v="0"/>
  </r>
  <r>
    <n v="671"/>
    <x v="670"/>
    <x v="27"/>
    <s v="Justice of the Peace Ward  2"/>
    <s v="Norma Jean Bouey"/>
    <n v="2014"/>
    <s v="St. Mary"/>
    <s v="NOPTY"/>
    <n v="41"/>
    <n v="2"/>
    <n v="2"/>
    <n v="0"/>
    <n v="0"/>
    <n v="2"/>
    <n v="0"/>
    <x v="0"/>
    <x v="1"/>
    <x v="10"/>
    <x v="0"/>
    <x v="28"/>
    <x v="1"/>
    <n v="0.49068322981366458"/>
    <s v="f"/>
    <n v="1"/>
    <n v="1"/>
    <n v="0"/>
    <x v="0"/>
  </r>
  <r>
    <n v="671"/>
    <x v="670"/>
    <x v="27"/>
    <s v="Justice of the Peace Ward  2"/>
    <s v="Ray A. Manuel"/>
    <n v="2014"/>
    <s v="St. Mary"/>
    <s v="NOPTY"/>
    <n v="120"/>
    <n v="2"/>
    <n v="2"/>
    <n v="0"/>
    <n v="0"/>
    <n v="2"/>
    <n v="0"/>
    <x v="0"/>
    <x v="1"/>
    <x v="10"/>
    <x v="0"/>
    <x v="28"/>
    <x v="1"/>
    <n v="0.49068322981366458"/>
    <s v="m"/>
    <n v="1"/>
    <n v="1"/>
    <n v="0"/>
    <x v="0"/>
  </r>
  <r>
    <n v="672"/>
    <x v="671"/>
    <x v="27"/>
    <s v="Justice of the Peace Ward  3"/>
    <s v="Elton &quot;Bee&quot; Cormier"/>
    <n v="2014"/>
    <s v="Acadia"/>
    <s v="DEM"/>
    <n v="2241"/>
    <n v="2"/>
    <n v="2"/>
    <n v="2"/>
    <n v="0"/>
    <n v="0"/>
    <n v="0"/>
    <x v="0"/>
    <x v="1"/>
    <x v="10"/>
    <x v="0"/>
    <x v="22"/>
    <x v="1"/>
    <n v="0.37738168408113087"/>
    <s v="m"/>
    <n v="1"/>
    <n v="1"/>
    <n v="0"/>
    <x v="0"/>
  </r>
  <r>
    <n v="672"/>
    <x v="671"/>
    <x v="27"/>
    <s v="Justice of the Peace Ward  3"/>
    <s v="Penny Duplechain Chavis"/>
    <n v="2014"/>
    <s v="Acadia"/>
    <s v="DEM"/>
    <n v="1013"/>
    <n v="2"/>
    <n v="2"/>
    <n v="2"/>
    <n v="0"/>
    <n v="0"/>
    <n v="0"/>
    <x v="0"/>
    <x v="1"/>
    <x v="10"/>
    <x v="0"/>
    <x v="22"/>
    <x v="1"/>
    <n v="0.37738168408113087"/>
    <s v="f"/>
    <n v="1"/>
    <n v="1"/>
    <n v="0"/>
    <x v="0"/>
  </r>
  <r>
    <n v="673"/>
    <x v="672"/>
    <x v="27"/>
    <s v="Justice of the Peace Ward  3, District  3"/>
    <s v="Kent Mayeux"/>
    <n v="2014"/>
    <s v="East Baton Rouge"/>
    <s v="REP"/>
    <n v="4336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Larry Spencer"/>
    <n v="2014"/>
    <s v="East Baton Rouge"/>
    <s v="REP"/>
    <n v="4648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3"/>
    <x v="672"/>
    <x v="27"/>
    <s v="Justice of the Peace Ward  3, District  3"/>
    <s v="Mark G. Simmons"/>
    <n v="2014"/>
    <s v="East Baton Rouge"/>
    <s v="DEM"/>
    <n v="3627"/>
    <n v="3"/>
    <n v="3"/>
    <n v="1"/>
    <n v="2"/>
    <n v="0"/>
    <n v="0"/>
    <x v="0"/>
    <x v="1"/>
    <x v="10"/>
    <x v="1"/>
    <x v="56"/>
    <x v="1"/>
    <n v="2.4740306081991903E-2"/>
    <s v="m"/>
    <n v="0"/>
    <n v="3"/>
    <n v="0"/>
    <x v="1"/>
  </r>
  <r>
    <n v="674"/>
    <x v="673"/>
    <x v="27"/>
    <s v="Justice of the Peace Ward  5"/>
    <s v="Lena &quot;Bitsy&quot; Balfantz"/>
    <n v="2014"/>
    <s v="Livingston"/>
    <s v="DEM"/>
    <n v="789"/>
    <n v="9"/>
    <n v="2"/>
    <n v="3"/>
    <n v="2"/>
    <n v="3"/>
    <n v="1"/>
    <x v="0"/>
    <x v="1"/>
    <x v="10"/>
    <x v="0"/>
    <x v="50"/>
    <x v="1"/>
    <n v="0.3238255033557047"/>
    <s v="f"/>
    <n v="1"/>
    <n v="1"/>
    <n v="0"/>
    <x v="0"/>
  </r>
  <r>
    <n v="674"/>
    <x v="673"/>
    <x v="27"/>
    <s v="Justice of the Peace Ward  5"/>
    <s v="Randy Bravata"/>
    <n v="2014"/>
    <s v="Livingston"/>
    <s v="NOPTY"/>
    <n v="403"/>
    <n v="9"/>
    <n v="2"/>
    <n v="3"/>
    <n v="2"/>
    <n v="3"/>
    <n v="1"/>
    <x v="0"/>
    <x v="1"/>
    <x v="10"/>
    <x v="0"/>
    <x v="50"/>
    <x v="1"/>
    <n v="0.3238255033557047"/>
    <s v="m"/>
    <n v="1"/>
    <n v="1"/>
    <n v="0"/>
    <x v="0"/>
  </r>
  <r>
    <n v="675"/>
    <x v="674"/>
    <x v="27"/>
    <s v="Justice of the Peace Ward  5"/>
    <s v="Janice Taylor Andry"/>
    <n v="2014"/>
    <s v="Plaquemines"/>
    <s v="DEM"/>
    <n v="275"/>
    <n v="9"/>
    <n v="2"/>
    <n v="3"/>
    <n v="2"/>
    <n v="3"/>
    <n v="1"/>
    <x v="0"/>
    <x v="1"/>
    <x v="10"/>
    <x v="0"/>
    <x v="68"/>
    <x v="0"/>
    <n v="0.36815920398009955"/>
    <s v="f"/>
    <n v="1"/>
    <n v="1"/>
    <n v="0"/>
    <x v="0"/>
  </r>
  <r>
    <n v="675"/>
    <x v="674"/>
    <x v="27"/>
    <s v="Justice of the Peace Ward  5"/>
    <s v="Robert &quot;Hot Rod&quot; Kruithof"/>
    <n v="2014"/>
    <s v="Plaquemines"/>
    <s v="NOPTY"/>
    <n v="127"/>
    <n v="9"/>
    <n v="2"/>
    <n v="3"/>
    <n v="2"/>
    <n v="3"/>
    <n v="1"/>
    <x v="0"/>
    <x v="1"/>
    <x v="10"/>
    <x v="0"/>
    <x v="68"/>
    <x v="0"/>
    <n v="0.36815920398009955"/>
    <s v="m"/>
    <n v="1"/>
    <n v="1"/>
    <n v="0"/>
    <x v="0"/>
  </r>
  <r>
    <n v="676"/>
    <x v="675"/>
    <x v="27"/>
    <s v="Justice of the Peace Ward  5"/>
    <s v="&quot;Don&quot; LeGrand"/>
    <n v="2014"/>
    <s v="St. Martin"/>
    <s v="OTHER"/>
    <n v="1899"/>
    <n v="9"/>
    <n v="2"/>
    <n v="3"/>
    <n v="2"/>
    <n v="3"/>
    <n v="1"/>
    <x v="0"/>
    <x v="1"/>
    <x v="10"/>
    <x v="0"/>
    <x v="13"/>
    <x v="1"/>
    <n v="0.18354627609847302"/>
    <s v="m"/>
    <n v="1"/>
    <n v="1"/>
    <n v="0"/>
    <x v="0"/>
  </r>
  <r>
    <n v="676"/>
    <x v="675"/>
    <x v="27"/>
    <s v="Justice of the Peace Ward  5"/>
    <s v="Angela Cliburn Taylor"/>
    <n v="2014"/>
    <s v="St. Martin"/>
    <s v="REP"/>
    <n v="1310"/>
    <n v="9"/>
    <n v="2"/>
    <n v="3"/>
    <n v="2"/>
    <n v="3"/>
    <n v="1"/>
    <x v="0"/>
    <x v="1"/>
    <x v="10"/>
    <x v="0"/>
    <x v="13"/>
    <x v="1"/>
    <n v="0.18354627609847302"/>
    <s v="f"/>
    <n v="1"/>
    <n v="1"/>
    <n v="0"/>
    <x v="0"/>
  </r>
  <r>
    <n v="677"/>
    <x v="676"/>
    <x v="27"/>
    <s v="Justice of the Peace Ward  5"/>
    <s v="David W. Hill"/>
    <n v="2014"/>
    <s v="St. Mary"/>
    <s v="REP"/>
    <n v="1012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Lee Condolle"/>
    <n v="2014"/>
    <s v="St. Mary"/>
    <s v="DEM"/>
    <n v="1215"/>
    <n v="9"/>
    <n v="3"/>
    <n v="3"/>
    <n v="2"/>
    <n v="3"/>
    <n v="1"/>
    <x v="0"/>
    <x v="1"/>
    <x v="10"/>
    <x v="1"/>
    <x v="28"/>
    <x v="1"/>
    <n v="6.8860244233378554E-2"/>
    <s v="m"/>
    <n v="1"/>
    <n v="2"/>
    <n v="0"/>
    <x v="0"/>
  </r>
  <r>
    <n v="677"/>
    <x v="676"/>
    <x v="27"/>
    <s v="Justice of the Peace Ward  5"/>
    <s v="Mamie Soudelier Perry"/>
    <n v="2014"/>
    <s v="St. Mary"/>
    <s v="NOPTY"/>
    <n v="721"/>
    <n v="9"/>
    <n v="3"/>
    <n v="3"/>
    <n v="2"/>
    <n v="3"/>
    <n v="1"/>
    <x v="0"/>
    <x v="1"/>
    <x v="10"/>
    <x v="1"/>
    <x v="28"/>
    <x v="1"/>
    <n v="6.8860244233378554E-2"/>
    <s v="f"/>
    <n v="1"/>
    <n v="2"/>
    <n v="0"/>
    <x v="0"/>
  </r>
  <r>
    <n v="678"/>
    <x v="677"/>
    <x v="27"/>
    <s v="Justice of the Peace Ward  6"/>
    <s v="Amy M. Smith"/>
    <n v="2014"/>
    <s v="Livingston"/>
    <s v="DEM"/>
    <n v="523"/>
    <n v="9"/>
    <n v="2"/>
    <n v="3"/>
    <n v="2"/>
    <n v="2"/>
    <n v="2"/>
    <x v="0"/>
    <x v="1"/>
    <x v="10"/>
    <x v="0"/>
    <x v="50"/>
    <x v="1"/>
    <n v="0.44272775705913697"/>
    <s v="f"/>
    <n v="1"/>
    <n v="1"/>
    <n v="0"/>
    <x v="0"/>
  </r>
  <r>
    <n v="678"/>
    <x v="677"/>
    <x v="27"/>
    <s v="Justice of the Peace Ward  6"/>
    <s v="Fred Armand, Jr."/>
    <n v="2014"/>
    <s v="Livingston"/>
    <s v="OTHER"/>
    <n v="1354"/>
    <n v="9"/>
    <n v="2"/>
    <n v="3"/>
    <n v="2"/>
    <n v="2"/>
    <n v="2"/>
    <x v="0"/>
    <x v="1"/>
    <x v="10"/>
    <x v="0"/>
    <x v="50"/>
    <x v="1"/>
    <n v="0.44272775705913697"/>
    <s v="m"/>
    <n v="1"/>
    <n v="1"/>
    <n v="0"/>
    <x v="0"/>
  </r>
  <r>
    <n v="679"/>
    <x v="678"/>
    <x v="27"/>
    <s v="Justice of the Peace Ward  6"/>
    <s v="Davey L. Naquin, Jr."/>
    <n v="2014"/>
    <s v="Plaquemines"/>
    <s v="REP"/>
    <n v="355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79"/>
    <x v="678"/>
    <x v="27"/>
    <s v="Justice of the Peace Ward  6"/>
    <s v="Michael J. Vogt"/>
    <n v="2014"/>
    <s v="Plaquemines"/>
    <s v="OTHER"/>
    <n v="727"/>
    <n v="9"/>
    <n v="2"/>
    <n v="3"/>
    <n v="2"/>
    <n v="2"/>
    <n v="2"/>
    <x v="0"/>
    <x v="1"/>
    <x v="10"/>
    <x v="0"/>
    <x v="68"/>
    <x v="0"/>
    <n v="0.66059757236227834"/>
    <s v="m"/>
    <n v="0"/>
    <n v="2"/>
    <n v="0"/>
    <x v="1"/>
  </r>
  <r>
    <n v="680"/>
    <x v="679"/>
    <x v="27"/>
    <s v="Justice of the Peace Ward  6"/>
    <s v="Robert Ray"/>
    <n v="2014"/>
    <s v="Rapides"/>
    <s v="DEM"/>
    <n v="224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0"/>
    <x v="679"/>
    <x v="27"/>
    <s v="Justice of the Peace Ward  6"/>
    <s v="Troy Thibodeaux"/>
    <n v="2014"/>
    <s v="Rapides"/>
    <s v="DEM"/>
    <n v="245"/>
    <n v="9"/>
    <n v="2"/>
    <n v="3"/>
    <n v="2"/>
    <n v="2"/>
    <n v="2"/>
    <x v="0"/>
    <x v="1"/>
    <x v="10"/>
    <x v="0"/>
    <x v="18"/>
    <x v="1"/>
    <n v="4.4776119402985037E-2"/>
    <s v="m"/>
    <n v="0"/>
    <n v="2"/>
    <n v="0"/>
    <x v="1"/>
  </r>
  <r>
    <n v="681"/>
    <x v="680"/>
    <x v="27"/>
    <s v="Justice of the Peace Ward  6"/>
    <s v="&quot;Cathy&quot; LeBoeuf"/>
    <n v="2014"/>
    <s v="Terrebonne"/>
    <s v="NOPTY"/>
    <n v="179"/>
    <n v="9"/>
    <n v="3"/>
    <n v="3"/>
    <n v="2"/>
    <n v="2"/>
    <n v="2"/>
    <x v="0"/>
    <x v="1"/>
    <x v="10"/>
    <x v="1"/>
    <x v="58"/>
    <x v="1"/>
    <n v="0.31499312242090782"/>
    <s v="f"/>
    <n v="1"/>
    <n v="2"/>
    <n v="0"/>
    <x v="0"/>
  </r>
  <r>
    <n v="681"/>
    <x v="680"/>
    <x v="27"/>
    <s v="Justice of the Peace Ward  6"/>
    <s v="George Doescher"/>
    <n v="2014"/>
    <s v="Terrebonne"/>
    <s v="REP"/>
    <n v="408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1"/>
    <x v="680"/>
    <x v="27"/>
    <s v="Justice of the Peace Ward  6"/>
    <s v="Mark P. Richards"/>
    <n v="2014"/>
    <s v="Terrebonne"/>
    <s v="NOPTY"/>
    <n v="140"/>
    <n v="9"/>
    <n v="3"/>
    <n v="3"/>
    <n v="2"/>
    <n v="2"/>
    <n v="2"/>
    <x v="0"/>
    <x v="1"/>
    <x v="10"/>
    <x v="1"/>
    <x v="58"/>
    <x v="1"/>
    <n v="0.31499312242090782"/>
    <s v="m"/>
    <n v="1"/>
    <n v="2"/>
    <n v="0"/>
    <x v="0"/>
  </r>
  <r>
    <n v="682"/>
    <x v="681"/>
    <x v="27"/>
    <s v="Justice of the Peace Ward  7"/>
    <s v="Chad Ivery Perry"/>
    <n v="2014"/>
    <s v="Calcasieu"/>
    <s v="OTHER"/>
    <n v="523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Danny Landry"/>
    <n v="2014"/>
    <s v="Calcasieu"/>
    <s v="DEM"/>
    <n v="60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2"/>
    <x v="681"/>
    <x v="27"/>
    <s v="Justice of the Peace Ward  7"/>
    <s v="Teddy McNiel"/>
    <n v="2014"/>
    <s v="Calcasieu"/>
    <s v="DEM"/>
    <n v="420"/>
    <n v="9"/>
    <n v="3"/>
    <n v="6"/>
    <n v="2"/>
    <n v="0"/>
    <n v="1"/>
    <x v="0"/>
    <x v="1"/>
    <x v="10"/>
    <x v="1"/>
    <x v="51"/>
    <x v="1"/>
    <n v="4.9902786779001951E-2"/>
    <s v="m"/>
    <n v="0"/>
    <n v="3"/>
    <n v="0"/>
    <x v="1"/>
  </r>
  <r>
    <n v="683"/>
    <x v="682"/>
    <x v="27"/>
    <s v="Justice of the Peace Ward  7"/>
    <s v="Sandra Allen Causey"/>
    <n v="2014"/>
    <s v="Livingston"/>
    <s v="DEM"/>
    <n v="2203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3"/>
    <x v="682"/>
    <x v="27"/>
    <s v="Justice of the Peace Ward  7"/>
    <s v="Sherrye K. Palmer"/>
    <n v="2014"/>
    <s v="Livingston"/>
    <s v="DEM"/>
    <n v="812"/>
    <n v="9"/>
    <n v="2"/>
    <n v="6"/>
    <n v="2"/>
    <n v="0"/>
    <n v="1"/>
    <x v="0"/>
    <x v="1"/>
    <x v="10"/>
    <x v="0"/>
    <x v="50"/>
    <x v="1"/>
    <n v="0.46135986733001655"/>
    <s v="f"/>
    <n v="2"/>
    <n v="0"/>
    <n v="0"/>
    <x v="2"/>
  </r>
  <r>
    <n v="684"/>
    <x v="683"/>
    <x v="27"/>
    <s v="Justice of the Peace Ward  7"/>
    <s v="Nekesia J. Bowie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4"/>
    <x v="683"/>
    <x v="27"/>
    <s v="Justice of the Peace Ward  7"/>
    <s v="Virginia Sutton"/>
    <n v="2014"/>
    <s v="St. Mary"/>
    <s v="DEM"/>
    <n v="205"/>
    <n v="9"/>
    <n v="2"/>
    <n v="6"/>
    <n v="2"/>
    <n v="0"/>
    <n v="1"/>
    <x v="0"/>
    <x v="1"/>
    <x v="10"/>
    <x v="0"/>
    <x v="28"/>
    <x v="1"/>
    <n v="0"/>
    <s v="f"/>
    <n v="2"/>
    <n v="0"/>
    <n v="0"/>
    <x v="2"/>
  </r>
  <r>
    <n v="685"/>
    <x v="684"/>
    <x v="27"/>
    <s v="Justice of the Peace Ward  7"/>
    <s v="Scott Phelps"/>
    <n v="2014"/>
    <s v="Winn"/>
    <s v="REP"/>
    <n v="205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5"/>
    <x v="684"/>
    <x v="27"/>
    <s v="Justice of the Peace Ward  7"/>
    <s v="W. Bryan Price"/>
    <n v="2014"/>
    <s v="Winn"/>
    <s v="REP"/>
    <n v="327"/>
    <n v="9"/>
    <n v="2"/>
    <n v="6"/>
    <n v="2"/>
    <n v="0"/>
    <n v="1"/>
    <x v="0"/>
    <x v="1"/>
    <x v="10"/>
    <x v="0"/>
    <x v="20"/>
    <x v="0"/>
    <n v="0.22932330827067671"/>
    <s v="m"/>
    <n v="0"/>
    <n v="2"/>
    <n v="0"/>
    <x v="1"/>
  </r>
  <r>
    <n v="686"/>
    <x v="685"/>
    <x v="27"/>
    <s v="Justice of the Peace Ward  8"/>
    <s v="Bryan Brassette"/>
    <n v="2014"/>
    <s v="Avoyelles"/>
    <s v="DEM"/>
    <n v="361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6"/>
    <x v="685"/>
    <x v="27"/>
    <s v="Justice of the Peace Ward  8"/>
    <s v="Ronald A. McDonald"/>
    <n v="2014"/>
    <s v="Avoyelles"/>
    <s v="REP"/>
    <n v="502"/>
    <n v="6"/>
    <n v="2"/>
    <n v="3"/>
    <n v="2"/>
    <n v="1"/>
    <n v="0"/>
    <x v="0"/>
    <x v="1"/>
    <x v="10"/>
    <x v="0"/>
    <x v="4"/>
    <x v="0"/>
    <n v="0.16338354577056774"/>
    <s v="m"/>
    <n v="0"/>
    <n v="2"/>
    <n v="0"/>
    <x v="1"/>
  </r>
  <r>
    <n v="687"/>
    <x v="686"/>
    <x v="27"/>
    <s v="Justice of the Peace Ward  8"/>
    <s v="Herbert Mashburn"/>
    <n v="2014"/>
    <s v="St. Mary"/>
    <s v="REP"/>
    <n v="1349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7"/>
    <x v="686"/>
    <x v="27"/>
    <s v="Justice of the Peace Ward  8"/>
    <s v="Shawn Canty"/>
    <n v="2014"/>
    <s v="St. Mary"/>
    <s v="NOPTY"/>
    <n v="975"/>
    <n v="6"/>
    <n v="2"/>
    <n v="3"/>
    <n v="2"/>
    <n v="1"/>
    <n v="0"/>
    <x v="0"/>
    <x v="1"/>
    <x v="10"/>
    <x v="0"/>
    <x v="28"/>
    <x v="1"/>
    <n v="0.16092943201376936"/>
    <s v="m"/>
    <n v="0"/>
    <n v="2"/>
    <n v="0"/>
    <x v="1"/>
  </r>
  <r>
    <n v="688"/>
    <x v="687"/>
    <x v="27"/>
    <s v="Justice of the Peace Ward  8"/>
    <s v="Floyd Ruffin, Jr."/>
    <n v="2014"/>
    <s v="Terrebonne"/>
    <s v="DEM"/>
    <n v="289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8"/>
    <x v="687"/>
    <x v="27"/>
    <s v="Justice of the Peace Ward  8"/>
    <s v="Horace Johnson"/>
    <n v="2014"/>
    <s v="Terrebonne"/>
    <s v="DEM"/>
    <n v="577"/>
    <n v="6"/>
    <n v="2"/>
    <n v="3"/>
    <n v="2"/>
    <n v="1"/>
    <n v="0"/>
    <x v="0"/>
    <x v="1"/>
    <x v="10"/>
    <x v="0"/>
    <x v="58"/>
    <x v="1"/>
    <n v="0.33256351039260967"/>
    <s v="m"/>
    <n v="0"/>
    <n v="2"/>
    <n v="0"/>
    <x v="1"/>
  </r>
  <r>
    <n v="689"/>
    <x v="688"/>
    <x v="27"/>
    <s v="Justice of the Peace Ward  9"/>
    <s v="Brenda J. Hymes"/>
    <n v="2014"/>
    <s v="Plaquemines"/>
    <s v="DEM"/>
    <n v="376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89"/>
    <x v="688"/>
    <x v="27"/>
    <s v="Justice of the Peace Ward  9"/>
    <s v="Mary Lou Everage"/>
    <n v="2014"/>
    <s v="Plaquemines"/>
    <s v="DEM"/>
    <n v="298"/>
    <n v="5"/>
    <n v="2"/>
    <n v="3"/>
    <n v="0"/>
    <n v="1"/>
    <n v="1"/>
    <x v="0"/>
    <x v="1"/>
    <x v="10"/>
    <x v="0"/>
    <x v="68"/>
    <x v="0"/>
    <n v="0.1157270029673591"/>
    <s v="f"/>
    <n v="2"/>
    <n v="0"/>
    <n v="0"/>
    <x v="2"/>
  </r>
  <r>
    <n v="690"/>
    <x v="689"/>
    <x v="27"/>
    <s v="Justice of the Peace Ward  9"/>
    <s v="Drew P. Breaux"/>
    <n v="2014"/>
    <s v="Terrebonne"/>
    <s v="NOPTY"/>
    <n v="1416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Lloyd Ruffin, Sr."/>
    <n v="2014"/>
    <s v="Terrebonne"/>
    <s v="DEM"/>
    <n v="38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0"/>
    <x v="689"/>
    <x v="27"/>
    <s v="Justice of the Peace Ward  9"/>
    <s v="Raymond Ledet"/>
    <n v="2014"/>
    <s v="Terrebonne"/>
    <s v="OTHER"/>
    <n v="334"/>
    <n v="5"/>
    <n v="3"/>
    <n v="3"/>
    <n v="0"/>
    <n v="1"/>
    <n v="1"/>
    <x v="0"/>
    <x v="1"/>
    <x v="10"/>
    <x v="1"/>
    <x v="58"/>
    <x v="1"/>
    <n v="0.48359887535145274"/>
    <s v="m"/>
    <n v="0"/>
    <n v="3"/>
    <n v="0"/>
    <x v="1"/>
  </r>
  <r>
    <n v="691"/>
    <x v="690"/>
    <x v="27"/>
    <s v="Justice of the Peace Ward 1"/>
    <s v="Dora Salinas-Martinez"/>
    <n v="2014"/>
    <s v="Ouachita"/>
    <s v="REP"/>
    <n v="1238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Lynnette Vining"/>
    <n v="2014"/>
    <s v="Ouachita"/>
    <s v="REP"/>
    <n v="733"/>
    <n v="6"/>
    <n v="3"/>
    <n v="3"/>
    <n v="3"/>
    <n v="0"/>
    <n v="0"/>
    <x v="0"/>
    <x v="1"/>
    <x v="10"/>
    <x v="1"/>
    <x v="36"/>
    <x v="1"/>
    <n v="3.4015653220951236E-2"/>
    <s v="f"/>
    <n v="2"/>
    <n v="1"/>
    <n v="0"/>
    <x v="0"/>
  </r>
  <r>
    <n v="691"/>
    <x v="690"/>
    <x v="27"/>
    <s v="Justice of the Peace Ward 1"/>
    <s v="Stuart L. Parker"/>
    <n v="2014"/>
    <s v="Ouachita"/>
    <s v="REP"/>
    <n v="1351"/>
    <n v="6"/>
    <n v="3"/>
    <n v="3"/>
    <n v="3"/>
    <n v="0"/>
    <n v="0"/>
    <x v="0"/>
    <x v="1"/>
    <x v="10"/>
    <x v="1"/>
    <x v="36"/>
    <x v="1"/>
    <n v="3.4015653220951236E-2"/>
    <s v="m"/>
    <n v="2"/>
    <n v="1"/>
    <n v="0"/>
    <x v="0"/>
  </r>
  <r>
    <n v="692"/>
    <x v="691"/>
    <x v="27"/>
    <s v="Justice of the Peace Ward 1"/>
    <s v="David Sellers"/>
    <n v="2014"/>
    <s v="Tangipahoa"/>
    <s v="DEM"/>
    <n v="735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2"/>
    <x v="691"/>
    <x v="27"/>
    <s v="Justice of the Peace Ward 1"/>
    <s v="Irma Robertson"/>
    <n v="2014"/>
    <s v="Tangipahoa"/>
    <s v="DEM"/>
    <n v="683"/>
    <n v="6"/>
    <n v="3"/>
    <n v="3"/>
    <n v="3"/>
    <n v="0"/>
    <n v="0"/>
    <x v="0"/>
    <x v="1"/>
    <x v="10"/>
    <x v="1"/>
    <x v="34"/>
    <x v="1"/>
    <n v="3.2581453634085211E-2"/>
    <s v="f"/>
    <n v="1"/>
    <n v="2"/>
    <n v="0"/>
    <x v="0"/>
  </r>
  <r>
    <n v="692"/>
    <x v="691"/>
    <x v="27"/>
    <s v="Justice of the Peace Ward 1"/>
    <s v="James Ernest Turner"/>
    <n v="2014"/>
    <s v="Tangipahoa"/>
    <s v="DEM"/>
    <n v="178"/>
    <n v="6"/>
    <n v="3"/>
    <n v="3"/>
    <n v="3"/>
    <n v="0"/>
    <n v="0"/>
    <x v="0"/>
    <x v="1"/>
    <x v="10"/>
    <x v="1"/>
    <x v="34"/>
    <x v="1"/>
    <n v="3.2581453634085211E-2"/>
    <s v="m"/>
    <n v="1"/>
    <n v="2"/>
    <n v="0"/>
    <x v="0"/>
  </r>
  <r>
    <n v="693"/>
    <x v="692"/>
    <x v="27"/>
    <s v="Justice of the Peace Ward 1"/>
    <s v="Heather Furello"/>
    <n v="2016"/>
    <s v="Tensas"/>
    <s v="NOPTY"/>
    <n v="523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3"/>
    <x v="692"/>
    <x v="27"/>
    <s v="Justice of the Peace Ward 1"/>
    <s v="Knola Ransome"/>
    <n v="2016"/>
    <s v="Tensas"/>
    <s v="DEM"/>
    <n v="403"/>
    <n v="3"/>
    <n v="3"/>
    <n v="2"/>
    <n v="0"/>
    <n v="1"/>
    <n v="0"/>
    <x v="0"/>
    <x v="1"/>
    <x v="10"/>
    <x v="1"/>
    <x v="12"/>
    <x v="0"/>
    <n v="0.1203610832497492"/>
    <s v="?"/>
    <n v="2"/>
    <n v="0"/>
    <n v="1"/>
    <x v="0"/>
  </r>
  <r>
    <n v="693"/>
    <x v="692"/>
    <x v="27"/>
    <s v="Justice of the Peace Ward 1"/>
    <s v="LaTanya Tyler"/>
    <n v="2016"/>
    <s v="Tensas"/>
    <s v="DEM"/>
    <n v="71"/>
    <n v="3"/>
    <n v="3"/>
    <n v="2"/>
    <n v="0"/>
    <n v="1"/>
    <n v="0"/>
    <x v="0"/>
    <x v="1"/>
    <x v="10"/>
    <x v="1"/>
    <x v="12"/>
    <x v="0"/>
    <n v="0.1203610832497492"/>
    <s v="f"/>
    <n v="2"/>
    <n v="0"/>
    <n v="1"/>
    <x v="0"/>
  </r>
  <r>
    <n v="694"/>
    <x v="693"/>
    <x v="27"/>
    <s v="Justice of the Peace Ward 10"/>
    <s v="Cardell Bowser Ina"/>
    <n v="2014"/>
    <s v="St. Mary"/>
    <s v="DEM"/>
    <n v="5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Keith A. Lewis"/>
    <n v="2014"/>
    <s v="St. Mary"/>
    <s v="NOPTY"/>
    <n v="271"/>
    <n v="3"/>
    <n v="3"/>
    <n v="2"/>
    <n v="0"/>
    <n v="1"/>
    <n v="0"/>
    <x v="0"/>
    <x v="1"/>
    <x v="10"/>
    <x v="1"/>
    <x v="28"/>
    <x v="1"/>
    <n v="0.22231833910034604"/>
    <s v="m"/>
    <n v="1"/>
    <n v="2"/>
    <n v="0"/>
    <x v="0"/>
  </r>
  <r>
    <n v="694"/>
    <x v="693"/>
    <x v="27"/>
    <s v="Justice of the Peace Ward 10"/>
    <s v="Monica Morrison Gibson"/>
    <n v="2014"/>
    <s v="St. Mary"/>
    <s v="DEM"/>
    <n v="314"/>
    <n v="3"/>
    <n v="3"/>
    <n v="2"/>
    <n v="0"/>
    <n v="1"/>
    <n v="0"/>
    <x v="0"/>
    <x v="1"/>
    <x v="10"/>
    <x v="1"/>
    <x v="28"/>
    <x v="1"/>
    <n v="0.22231833910034604"/>
    <s v="f"/>
    <n v="1"/>
    <n v="2"/>
    <n v="0"/>
    <x v="0"/>
  </r>
  <r>
    <n v="695"/>
    <x v="694"/>
    <x v="27"/>
    <s v="Justice of the Peace Ward 11"/>
    <s v="Delia &quot;Dee&quot; Deville"/>
    <n v="2014"/>
    <s v="Rapides"/>
    <s v="REP"/>
    <n v="1358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Jamie L. Floyd"/>
    <n v="2014"/>
    <s v="Rapides"/>
    <s v="REP"/>
    <n v="1261"/>
    <n v="5"/>
    <n v="3"/>
    <n v="1"/>
    <n v="3"/>
    <n v="1"/>
    <n v="0"/>
    <x v="0"/>
    <x v="1"/>
    <x v="10"/>
    <x v="1"/>
    <x v="18"/>
    <x v="1"/>
    <n v="2.5245098039215708E-2"/>
    <s v="f"/>
    <n v="2"/>
    <n v="1"/>
    <n v="0"/>
    <x v="0"/>
  </r>
  <r>
    <n v="695"/>
    <x v="694"/>
    <x v="27"/>
    <s v="Justice of the Peace Ward 11"/>
    <s v="Keith Deville"/>
    <n v="2014"/>
    <s v="Rapides"/>
    <s v="DEM"/>
    <n v="1461"/>
    <n v="5"/>
    <n v="3"/>
    <n v="1"/>
    <n v="3"/>
    <n v="1"/>
    <n v="0"/>
    <x v="0"/>
    <x v="1"/>
    <x v="10"/>
    <x v="1"/>
    <x v="18"/>
    <x v="1"/>
    <n v="2.5245098039215708E-2"/>
    <s v="m"/>
    <n v="2"/>
    <n v="1"/>
    <n v="0"/>
    <x v="0"/>
  </r>
  <r>
    <n v="696"/>
    <x v="695"/>
    <x v="27"/>
    <s v="Justice of the Peace Ward 11"/>
    <s v="Kaye Frances Willis"/>
    <n v="2014"/>
    <s v="Winn"/>
    <s v="NOPTY"/>
    <n v="92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6"/>
    <x v="695"/>
    <x v="27"/>
    <s v="Justice of the Peace Ward 11"/>
    <s v="Nelda Murphy"/>
    <n v="2014"/>
    <s v="Winn"/>
    <s v="REP"/>
    <n v="251"/>
    <n v="5"/>
    <n v="2"/>
    <n v="1"/>
    <n v="3"/>
    <n v="1"/>
    <n v="0"/>
    <x v="0"/>
    <x v="1"/>
    <x v="10"/>
    <x v="0"/>
    <x v="20"/>
    <x v="0"/>
    <n v="0.4635568513119534"/>
    <s v="f"/>
    <n v="2"/>
    <n v="0"/>
    <n v="0"/>
    <x v="2"/>
  </r>
  <r>
    <n v="697"/>
    <x v="696"/>
    <x v="27"/>
    <s v="Justice of the Peace Ward 2"/>
    <s v="Blanche Baylock"/>
    <n v="2014"/>
    <s v="Iberville"/>
    <s v="NOPTY"/>
    <n v="230"/>
    <n v="7"/>
    <n v="3"/>
    <n v="5"/>
    <n v="0"/>
    <n v="2"/>
    <n v="0"/>
    <x v="0"/>
    <x v="1"/>
    <x v="10"/>
    <x v="1"/>
    <x v="17"/>
    <x v="0"/>
    <n v="9.0009000900089786E-3"/>
    <s v="f"/>
    <n v="1"/>
    <n v="2"/>
    <n v="0"/>
    <x v="0"/>
  </r>
  <r>
    <n v="697"/>
    <x v="696"/>
    <x v="27"/>
    <s v="Justice of the Peace Ward 2"/>
    <s v="Jimmy Green"/>
    <n v="2014"/>
    <s v="Iberville"/>
    <s v="NOPTY"/>
    <n v="100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7"/>
    <x v="696"/>
    <x v="27"/>
    <s v="Justice of the Peace Ward 2"/>
    <s v="Ronald W. &quot;Ronnie&quot; Grace"/>
    <n v="2014"/>
    <s v="Iberville"/>
    <s v="DEM"/>
    <n v="986"/>
    <n v="7"/>
    <n v="3"/>
    <n v="5"/>
    <n v="0"/>
    <n v="2"/>
    <n v="0"/>
    <x v="0"/>
    <x v="1"/>
    <x v="10"/>
    <x v="1"/>
    <x v="17"/>
    <x v="0"/>
    <n v="9.0009000900089786E-3"/>
    <s v="m"/>
    <n v="1"/>
    <n v="2"/>
    <n v="0"/>
    <x v="0"/>
  </r>
  <r>
    <n v="698"/>
    <x v="697"/>
    <x v="27"/>
    <s v="Justice of the Peace Ward 2"/>
    <s v="Juandalynn Brumfield"/>
    <n v="2014"/>
    <s v="Tangipahoa"/>
    <s v="DEM"/>
    <n v="177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8"/>
    <x v="697"/>
    <x v="27"/>
    <s v="Justice of the Peace Ward 2"/>
    <s v="Kathy Dale Forrest"/>
    <n v="2014"/>
    <s v="Tangipahoa"/>
    <s v="DEM"/>
    <n v="904"/>
    <n v="7"/>
    <n v="2"/>
    <n v="5"/>
    <n v="0"/>
    <n v="2"/>
    <n v="0"/>
    <x v="0"/>
    <x v="1"/>
    <x v="10"/>
    <x v="0"/>
    <x v="34"/>
    <x v="1"/>
    <n v="0.67252543940795562"/>
    <s v="f"/>
    <n v="2"/>
    <n v="0"/>
    <n v="0"/>
    <x v="2"/>
  </r>
  <r>
    <n v="699"/>
    <x v="698"/>
    <x v="27"/>
    <s v="Justice of the Peace Ward 2"/>
    <s v="Clifford J. &quot;Jim&quot; Guidry, Jr."/>
    <n v="2014"/>
    <s v="West Baton Rouge"/>
    <s v="DEM"/>
    <n v="1577"/>
    <n v="7"/>
    <n v="2"/>
    <n v="5"/>
    <n v="0"/>
    <n v="2"/>
    <n v="0"/>
    <x v="0"/>
    <x v="1"/>
    <x v="10"/>
    <x v="0"/>
    <x v="49"/>
    <x v="0"/>
    <n v="0.26008789452656811"/>
    <s v="m"/>
    <n v="1"/>
    <n v="1"/>
    <n v="0"/>
    <x v="0"/>
  </r>
  <r>
    <n v="699"/>
    <x v="698"/>
    <x v="27"/>
    <s v="Justice of the Peace Ward 2"/>
    <s v="Sharon M. Villia"/>
    <n v="2014"/>
    <s v="West Baton Rouge"/>
    <s v="DEM"/>
    <n v="926"/>
    <n v="7"/>
    <n v="2"/>
    <n v="5"/>
    <n v="0"/>
    <n v="2"/>
    <n v="0"/>
    <x v="0"/>
    <x v="1"/>
    <x v="10"/>
    <x v="0"/>
    <x v="49"/>
    <x v="0"/>
    <n v="0.26008789452656811"/>
    <s v="f"/>
    <n v="1"/>
    <n v="1"/>
    <n v="0"/>
    <x v="0"/>
  </r>
  <r>
    <n v="700"/>
    <x v="699"/>
    <x v="27"/>
    <s v="Justice of the Peace Ward 3"/>
    <s v="Cecil W. Clark III"/>
    <n v="2014"/>
    <s v="Cameron"/>
    <s v="NOPTY"/>
    <n v="148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0"/>
    <x v="699"/>
    <x v="27"/>
    <s v="Justice of the Peace Ward 3"/>
    <s v="Vernon Primeaux"/>
    <n v="2014"/>
    <s v="Cameron"/>
    <s v="NOPTY"/>
    <n v="219"/>
    <n v="4"/>
    <n v="2"/>
    <n v="0"/>
    <n v="1"/>
    <n v="3"/>
    <n v="0"/>
    <x v="0"/>
    <x v="1"/>
    <x v="10"/>
    <x v="0"/>
    <x v="69"/>
    <x v="0"/>
    <n v="0.19346049046321528"/>
    <s v="m"/>
    <n v="0"/>
    <n v="2"/>
    <n v="0"/>
    <x v="1"/>
  </r>
  <r>
    <n v="701"/>
    <x v="700"/>
    <x v="27"/>
    <s v="Justice of the Peace Ward 3"/>
    <s v="Inez Carroll"/>
    <n v="2014"/>
    <s v="Richland"/>
    <s v="NOPTY"/>
    <n v="223"/>
    <n v="4"/>
    <n v="2"/>
    <n v="0"/>
    <n v="1"/>
    <n v="3"/>
    <n v="0"/>
    <x v="0"/>
    <x v="1"/>
    <x v="10"/>
    <x v="0"/>
    <x v="14"/>
    <x v="0"/>
    <n v="0.53003161222339301"/>
    <s v="f"/>
    <n v="1"/>
    <n v="1"/>
    <n v="0"/>
    <x v="0"/>
  </r>
  <r>
    <n v="701"/>
    <x v="700"/>
    <x v="27"/>
    <s v="Justice of the Peace Ward 3"/>
    <s v="Jeremy Crow"/>
    <n v="2014"/>
    <s v="Richland"/>
    <s v="REP"/>
    <n v="726"/>
    <n v="4"/>
    <n v="2"/>
    <n v="0"/>
    <n v="1"/>
    <n v="3"/>
    <n v="0"/>
    <x v="0"/>
    <x v="1"/>
    <x v="10"/>
    <x v="0"/>
    <x v="14"/>
    <x v="0"/>
    <n v="0.53003161222339301"/>
    <s v="m"/>
    <n v="1"/>
    <n v="1"/>
    <n v="0"/>
    <x v="0"/>
  </r>
  <r>
    <n v="702"/>
    <x v="701"/>
    <x v="27"/>
    <s v="Justice of the Peace Ward 3, Mooringsport Dist."/>
    <s v="Brian Keith Anderson"/>
    <n v="2014"/>
    <s v="Caddo"/>
    <s v="REP"/>
    <n v="2896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2"/>
    <x v="701"/>
    <x v="27"/>
    <s v="Justice of the Peace Ward 3, Mooringsport Dist."/>
    <s v="Bruce W. Lee"/>
    <n v="2014"/>
    <s v="Caddo"/>
    <s v="REP"/>
    <n v="2267"/>
    <n v="2"/>
    <n v="2"/>
    <n v="0"/>
    <n v="2"/>
    <n v="0"/>
    <n v="0"/>
    <x v="0"/>
    <x v="1"/>
    <x v="10"/>
    <x v="0"/>
    <x v="3"/>
    <x v="1"/>
    <n v="0.12182839434437343"/>
    <s v="m"/>
    <n v="0"/>
    <n v="2"/>
    <n v="0"/>
    <x v="1"/>
  </r>
  <r>
    <n v="703"/>
    <x v="702"/>
    <x v="27"/>
    <s v="Justice of the Peace Ward 4"/>
    <s v="Rhonda Sanders"/>
    <n v="2014"/>
    <s v="Natchitoches"/>
    <s v="DEM"/>
    <n v="832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3"/>
    <x v="702"/>
    <x v="27"/>
    <s v="Justice of the Peace Ward 4"/>
    <s v="Vira &quot;Vi&quot; Jones"/>
    <n v="2014"/>
    <s v="Natchitoches"/>
    <s v="DEM"/>
    <n v="650"/>
    <n v="2"/>
    <n v="2"/>
    <n v="2"/>
    <n v="0"/>
    <n v="0"/>
    <n v="0"/>
    <x v="0"/>
    <x v="1"/>
    <x v="10"/>
    <x v="0"/>
    <x v="19"/>
    <x v="0"/>
    <n v="0.12280701754385964"/>
    <s v="f"/>
    <n v="2"/>
    <n v="0"/>
    <n v="0"/>
    <x v="2"/>
  </r>
  <r>
    <n v="704"/>
    <x v="703"/>
    <x v="27"/>
    <s v="Justice of the Peace Ward 4, 2nd Just. Court"/>
    <s v="Patricia &quot;Pat&quot; Paul"/>
    <n v="2014"/>
    <s v="Rapides"/>
    <s v="DEM"/>
    <n v="803"/>
    <n v="2"/>
    <n v="2"/>
    <n v="1"/>
    <n v="1"/>
    <n v="0"/>
    <n v="0"/>
    <x v="0"/>
    <x v="1"/>
    <x v="10"/>
    <x v="0"/>
    <x v="18"/>
    <x v="1"/>
    <n v="9.419063733784544E-2"/>
    <s v="f"/>
    <n v="1"/>
    <n v="1"/>
    <n v="0"/>
    <x v="0"/>
  </r>
  <r>
    <n v="704"/>
    <x v="703"/>
    <x v="27"/>
    <s v="Justice of the Peace Ward 4, 2nd Just. Court"/>
    <s v="Raymond &quot;Ray&quot; Causey"/>
    <n v="2014"/>
    <s v="Rapides"/>
    <s v="REP"/>
    <n v="970"/>
    <n v="2"/>
    <n v="2"/>
    <n v="1"/>
    <n v="1"/>
    <n v="0"/>
    <n v="0"/>
    <x v="0"/>
    <x v="1"/>
    <x v="10"/>
    <x v="0"/>
    <x v="18"/>
    <x v="1"/>
    <n v="9.419063733784544E-2"/>
    <s v="m"/>
    <n v="1"/>
    <n v="1"/>
    <n v="0"/>
    <x v="0"/>
  </r>
  <r>
    <n v="705"/>
    <x v="704"/>
    <x v="27"/>
    <s v="Justice of the Peace Ward 5"/>
    <s v="&quot;Tom&quot; Bryson, Jr."/>
    <n v="2014"/>
    <s v="Caddo"/>
    <s v="REP"/>
    <n v="3279"/>
    <n v="4"/>
    <n v="2"/>
    <n v="0"/>
    <n v="3"/>
    <n v="1"/>
    <n v="0"/>
    <x v="0"/>
    <x v="1"/>
    <x v="10"/>
    <x v="0"/>
    <x v="3"/>
    <x v="1"/>
    <n v="2.8156490812092427E-2"/>
    <s v="m"/>
    <n v="1"/>
    <n v="1"/>
    <n v="0"/>
    <x v="0"/>
  </r>
  <r>
    <n v="705"/>
    <x v="704"/>
    <x v="27"/>
    <s v="Justice of the Peace Ward 5"/>
    <s v="Terri McConnell"/>
    <n v="2014"/>
    <s v="Caddo"/>
    <s v="NOPTY"/>
    <n v="3469"/>
    <n v="4"/>
    <n v="2"/>
    <n v="0"/>
    <n v="3"/>
    <n v="1"/>
    <n v="0"/>
    <x v="0"/>
    <x v="1"/>
    <x v="10"/>
    <x v="0"/>
    <x v="3"/>
    <x v="1"/>
    <n v="2.8156490812092427E-2"/>
    <s v="f"/>
    <n v="1"/>
    <n v="1"/>
    <n v="0"/>
    <x v="0"/>
  </r>
  <r>
    <n v="706"/>
    <x v="705"/>
    <x v="27"/>
    <s v="Justice of the Peace Ward 5"/>
    <s v="&quot;Debbie&quot; Brunett"/>
    <n v="2014"/>
    <s v="Tangipahoa"/>
    <s v="REP"/>
    <n v="1598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6"/>
    <x v="705"/>
    <x v="27"/>
    <s v="Justice of the Peace Ward 5"/>
    <s v="Emily Bankston"/>
    <n v="2014"/>
    <s v="Tangipahoa"/>
    <s v="REP"/>
    <n v="1399"/>
    <n v="4"/>
    <n v="2"/>
    <n v="0"/>
    <n v="3"/>
    <n v="1"/>
    <n v="0"/>
    <x v="0"/>
    <x v="1"/>
    <x v="10"/>
    <x v="0"/>
    <x v="34"/>
    <x v="1"/>
    <n v="6.639973306639968E-2"/>
    <s v="f"/>
    <n v="2"/>
    <n v="0"/>
    <n v="0"/>
    <x v="2"/>
  </r>
  <r>
    <n v="707"/>
    <x v="706"/>
    <x v="27"/>
    <s v="Justice of the Peace Ward 6"/>
    <s v="Eugene Simpson"/>
    <n v="2014"/>
    <s v="Iberville"/>
    <s v="OTHER"/>
    <n v="1253"/>
    <n v="6"/>
    <n v="2"/>
    <n v="1"/>
    <n v="1"/>
    <n v="3"/>
    <n v="1"/>
    <x v="0"/>
    <x v="1"/>
    <x v="10"/>
    <x v="0"/>
    <x v="17"/>
    <x v="0"/>
    <n v="9.8159509202454032E-2"/>
    <s v="m"/>
    <n v="0"/>
    <n v="1"/>
    <n v="1"/>
    <x v="0"/>
  </r>
  <r>
    <n v="707"/>
    <x v="706"/>
    <x v="27"/>
    <s v="Justice of the Peace Ward 6"/>
    <s v="Sahajda Wesley Willis"/>
    <n v="2014"/>
    <s v="Iberville"/>
    <s v="NOPTY"/>
    <n v="1029"/>
    <n v="6"/>
    <n v="2"/>
    <n v="1"/>
    <n v="1"/>
    <n v="3"/>
    <n v="1"/>
    <x v="0"/>
    <x v="1"/>
    <x v="10"/>
    <x v="0"/>
    <x v="17"/>
    <x v="0"/>
    <n v="9.8159509202454032E-2"/>
    <s v="?"/>
    <n v="0"/>
    <n v="1"/>
    <n v="1"/>
    <x v="0"/>
  </r>
  <r>
    <n v="708"/>
    <x v="707"/>
    <x v="27"/>
    <s v="Justice of the Peace Ward 6"/>
    <s v="Dorothy Heacock"/>
    <n v="2014"/>
    <s v="Ouachita"/>
    <s v="NOPTY"/>
    <n v="1361"/>
    <n v="6"/>
    <n v="2"/>
    <n v="1"/>
    <n v="1"/>
    <n v="3"/>
    <n v="1"/>
    <x v="0"/>
    <x v="1"/>
    <x v="10"/>
    <x v="0"/>
    <x v="36"/>
    <x v="1"/>
    <n v="0.19964742177170564"/>
    <s v="f"/>
    <n v="1"/>
    <n v="1"/>
    <n v="0"/>
    <x v="0"/>
  </r>
  <r>
    <n v="708"/>
    <x v="707"/>
    <x v="27"/>
    <s v="Justice of the Peace Ward 6"/>
    <s v="N. &quot;Woody&quot; Norris"/>
    <n v="2014"/>
    <s v="Ouachita"/>
    <s v="NOPTY"/>
    <n v="908"/>
    <n v="6"/>
    <n v="2"/>
    <n v="1"/>
    <n v="1"/>
    <n v="3"/>
    <n v="1"/>
    <x v="0"/>
    <x v="1"/>
    <x v="10"/>
    <x v="0"/>
    <x v="36"/>
    <x v="1"/>
    <n v="0.19964742177170564"/>
    <s v="m"/>
    <n v="1"/>
    <n v="1"/>
    <n v="0"/>
    <x v="0"/>
  </r>
  <r>
    <n v="709"/>
    <x v="708"/>
    <x v="27"/>
    <s v="Justice of the Peace Ward 6"/>
    <s v="Terri Monteleone Crosby"/>
    <n v="2014"/>
    <s v="Tangipahoa"/>
    <s v="DEM"/>
    <n v="3701"/>
    <n v="6"/>
    <n v="2"/>
    <n v="1"/>
    <n v="1"/>
    <n v="3"/>
    <n v="1"/>
    <x v="0"/>
    <x v="1"/>
    <x v="10"/>
    <x v="0"/>
    <x v="34"/>
    <x v="1"/>
    <n v="0.44204169101889734"/>
    <s v="f"/>
    <n v="1"/>
    <n v="1"/>
    <n v="0"/>
    <x v="0"/>
  </r>
  <r>
    <n v="709"/>
    <x v="708"/>
    <x v="27"/>
    <s v="Justice of the Peace Ward 6"/>
    <s v="Tyler Anthony Baker"/>
    <n v="2014"/>
    <s v="Tangipahoa"/>
    <s v="REP"/>
    <n v="1432"/>
    <n v="6"/>
    <n v="2"/>
    <n v="1"/>
    <n v="1"/>
    <n v="3"/>
    <n v="1"/>
    <x v="0"/>
    <x v="1"/>
    <x v="10"/>
    <x v="0"/>
    <x v="34"/>
    <x v="1"/>
    <n v="0.44204169101889734"/>
    <s v="m"/>
    <n v="1"/>
    <n v="1"/>
    <n v="0"/>
    <x v="0"/>
  </r>
  <r>
    <n v="710"/>
    <x v="709"/>
    <x v="27"/>
    <s v="Justice of the Peace Ward 7, 2nd Just. Court"/>
    <s v="&quot;Joe&quot; Nichols"/>
    <n v="2014"/>
    <s v="Rapides"/>
    <s v="REP"/>
    <n v="83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0"/>
    <x v="709"/>
    <x v="27"/>
    <s v="Justice of the Peace Ward 7, 2nd Just. Court"/>
    <s v="Keith Eric Ryder"/>
    <n v="2014"/>
    <s v="Rapides"/>
    <s v="NOPTY"/>
    <n v="680"/>
    <n v="2"/>
    <n v="2"/>
    <n v="0"/>
    <n v="1"/>
    <n v="1"/>
    <n v="0"/>
    <x v="0"/>
    <x v="1"/>
    <x v="10"/>
    <x v="0"/>
    <x v="18"/>
    <x v="1"/>
    <n v="9.9337748344370869E-2"/>
    <s v="m"/>
    <n v="0"/>
    <n v="2"/>
    <n v="0"/>
    <x v="1"/>
  </r>
  <r>
    <n v="711"/>
    <x v="710"/>
    <x v="27"/>
    <s v="Justice of the Peace Ward 8"/>
    <s v="Grayson S. Boucher"/>
    <n v="2014"/>
    <s v="Caddo"/>
    <s v="REP"/>
    <n v="3061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1"/>
    <x v="710"/>
    <x v="27"/>
    <s v="Justice of the Peace Ward 8"/>
    <s v="Gregory M. Taylor"/>
    <n v="2014"/>
    <s v="Caddo"/>
    <s v="REP"/>
    <n v="2256"/>
    <n v="4"/>
    <n v="2"/>
    <n v="2"/>
    <n v="2"/>
    <n v="0"/>
    <n v="0"/>
    <x v="0"/>
    <x v="1"/>
    <x v="10"/>
    <x v="0"/>
    <x v="3"/>
    <x v="1"/>
    <n v="0.15140116607109277"/>
    <s v="m"/>
    <n v="0"/>
    <n v="2"/>
    <n v="0"/>
    <x v="1"/>
  </r>
  <r>
    <n v="712"/>
    <x v="711"/>
    <x v="27"/>
    <s v="Justice of the Peace Ward 8"/>
    <s v="Brandy Hagan Gray"/>
    <n v="2014"/>
    <s v="Vernon"/>
    <s v="DEM"/>
    <n v="144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2"/>
    <x v="711"/>
    <x v="27"/>
    <s v="Justice of the Peace Ward 8"/>
    <s v="Linda L. Smith"/>
    <n v="2014"/>
    <s v="Vernon"/>
    <s v="DEM"/>
    <n v="536"/>
    <n v="4"/>
    <n v="2"/>
    <n v="2"/>
    <n v="2"/>
    <n v="0"/>
    <n v="0"/>
    <x v="0"/>
    <x v="1"/>
    <x v="10"/>
    <x v="0"/>
    <x v="35"/>
    <x v="1"/>
    <n v="0.57647058823529407"/>
    <s v="f"/>
    <n v="2"/>
    <n v="0"/>
    <n v="0"/>
    <x v="2"/>
  </r>
  <r>
    <n v="713"/>
    <x v="712"/>
    <x v="27"/>
    <s v="Justice of the Peace Ward 9"/>
    <s v="Albert J. Brumfield, Jr."/>
    <n v="2014"/>
    <s v="Washington"/>
    <s v="DEM"/>
    <n v="236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3"/>
    <x v="712"/>
    <x v="27"/>
    <s v="Justice of the Peace Ward 9"/>
    <s v="Rodney Bond"/>
    <n v="2014"/>
    <s v="Washington"/>
    <s v="DEM"/>
    <n v="317"/>
    <n v="2"/>
    <n v="2"/>
    <n v="2"/>
    <n v="0"/>
    <n v="0"/>
    <n v="0"/>
    <x v="0"/>
    <x v="1"/>
    <x v="10"/>
    <x v="0"/>
    <x v="32"/>
    <x v="0"/>
    <n v="0.14647377938517181"/>
    <s v="m"/>
    <n v="0"/>
    <n v="2"/>
    <n v="0"/>
    <x v="1"/>
  </r>
  <r>
    <n v="714"/>
    <x v="713"/>
    <x v="27"/>
    <s v="Justice of the Peace Ward A"/>
    <s v="Barbara Stout St. Germain"/>
    <n v="2014"/>
    <s v="St. Bernard"/>
    <s v="REP"/>
    <n v="312"/>
    <n v="2"/>
    <n v="2"/>
    <n v="0"/>
    <n v="2"/>
    <n v="0"/>
    <n v="0"/>
    <x v="0"/>
    <x v="1"/>
    <x v="10"/>
    <x v="0"/>
    <x v="70"/>
    <x v="0"/>
    <n v="0.23435582822085887"/>
    <s v="f"/>
    <n v="1"/>
    <n v="1"/>
    <n v="0"/>
    <x v="0"/>
  </r>
  <r>
    <n v="714"/>
    <x v="713"/>
    <x v="27"/>
    <s v="Justice of the Peace Ward A"/>
    <s v="Kevin Hoffman"/>
    <n v="2014"/>
    <s v="St. Bernard"/>
    <s v="REP"/>
    <n v="503"/>
    <n v="2"/>
    <n v="2"/>
    <n v="0"/>
    <n v="2"/>
    <n v="0"/>
    <n v="0"/>
    <x v="0"/>
    <x v="1"/>
    <x v="10"/>
    <x v="0"/>
    <x v="70"/>
    <x v="0"/>
    <n v="0.23435582822085887"/>
    <s v="m"/>
    <n v="1"/>
    <n v="1"/>
    <n v="0"/>
    <x v="0"/>
  </r>
  <r>
    <n v="715"/>
    <x v="714"/>
    <x v="27"/>
    <s v="Justice of the Peace Ward B"/>
    <s v="George V. Wollfarth"/>
    <n v="2014"/>
    <s v="St. Bernard"/>
    <s v="DEM"/>
    <n v="378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5"/>
    <x v="714"/>
    <x v="27"/>
    <s v="Justice of the Peace Ward B"/>
    <s v="Terry St. Germain, Jr."/>
    <n v="2014"/>
    <s v="St. Bernard"/>
    <s v="REP"/>
    <n v="226"/>
    <n v="2"/>
    <n v="2"/>
    <n v="1"/>
    <n v="1"/>
    <n v="0"/>
    <n v="0"/>
    <x v="0"/>
    <x v="1"/>
    <x v="10"/>
    <x v="0"/>
    <x v="70"/>
    <x v="0"/>
    <n v="0.2516556291390728"/>
    <s v="m"/>
    <n v="0"/>
    <n v="2"/>
    <n v="0"/>
    <x v="1"/>
  </r>
  <r>
    <n v="716"/>
    <x v="715"/>
    <x v="27"/>
    <s v="Justice of the Peace Ward I"/>
    <s v="Glenn G. Landry"/>
    <n v="2014"/>
    <s v="St. Bernard"/>
    <s v="DEM"/>
    <n v="1425"/>
    <n v="2"/>
    <n v="2"/>
    <n v="1"/>
    <n v="1"/>
    <n v="0"/>
    <n v="0"/>
    <x v="0"/>
    <x v="1"/>
    <x v="10"/>
    <x v="0"/>
    <x v="70"/>
    <x v="0"/>
    <n v="0.30554283096655976"/>
    <s v="m"/>
    <n v="1"/>
    <n v="1"/>
    <n v="0"/>
    <x v="0"/>
  </r>
  <r>
    <n v="716"/>
    <x v="715"/>
    <x v="27"/>
    <s v="Justice of the Peace Ward I"/>
    <s v="Melanie Licciardi"/>
    <n v="2014"/>
    <s v="St. Bernard"/>
    <s v="REP"/>
    <n v="758"/>
    <n v="2"/>
    <n v="2"/>
    <n v="1"/>
    <n v="1"/>
    <n v="0"/>
    <n v="0"/>
    <x v="0"/>
    <x v="1"/>
    <x v="10"/>
    <x v="0"/>
    <x v="70"/>
    <x v="0"/>
    <n v="0.30554283096655976"/>
    <s v="f"/>
    <n v="1"/>
    <n v="1"/>
    <n v="0"/>
    <x v="0"/>
  </r>
  <r>
    <n v="717"/>
    <x v="716"/>
    <x v="27"/>
    <s v="Justice of the Peace Ward J"/>
    <s v="Barbara Manuel"/>
    <n v="2014"/>
    <s v="St. Bernard"/>
    <s v="DEM"/>
    <n v="1268"/>
    <n v="2"/>
    <n v="2"/>
    <n v="2"/>
    <n v="0"/>
    <n v="0"/>
    <n v="0"/>
    <x v="0"/>
    <x v="1"/>
    <x v="10"/>
    <x v="0"/>
    <x v="70"/>
    <x v="0"/>
    <n v="0.26673326673326669"/>
    <s v="f"/>
    <n v="1"/>
    <n v="0"/>
    <n v="1"/>
    <x v="0"/>
  </r>
  <r>
    <n v="717"/>
    <x v="716"/>
    <x v="27"/>
    <s v="Justice of the Peace Ward J"/>
    <s v="Sigeberto Valentino &quot;Ziggy&quot; DelValle, Sr."/>
    <n v="2014"/>
    <s v="St. Bernard"/>
    <s v="DEM"/>
    <n v="734"/>
    <n v="2"/>
    <n v="2"/>
    <n v="2"/>
    <n v="0"/>
    <n v="0"/>
    <n v="0"/>
    <x v="0"/>
    <x v="1"/>
    <x v="10"/>
    <x v="0"/>
    <x v="70"/>
    <x v="0"/>
    <n v="0.26673326673326669"/>
    <s v="?"/>
    <n v="1"/>
    <n v="0"/>
    <n v="1"/>
    <x v="0"/>
  </r>
  <r>
    <n v="718"/>
    <x v="717"/>
    <x v="28"/>
    <s v="Justice of the Peace District  3 (2 to be elected)"/>
    <s v="&quot;Cliff&quot; Cannon"/>
    <n v="2014"/>
    <s v="Bossier"/>
    <s v="OTHER"/>
    <n v="652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8"/>
    <x v="717"/>
    <x v="28"/>
    <s v="Justice of the Peace District  3 (2 to be elected)"/>
    <s v="Linda Hamiter"/>
    <n v="2014"/>
    <s v="Bossier"/>
    <s v="DEM"/>
    <n v="650"/>
    <n v="3"/>
    <n v="3"/>
    <n v="1"/>
    <n v="1"/>
    <n v="0"/>
    <n v="1"/>
    <x v="0"/>
    <x v="1"/>
    <x v="10"/>
    <x v="15"/>
    <x v="1"/>
    <x v="1"/>
    <n v="8.3919362400375064E-2"/>
    <s v="f"/>
    <n v="1"/>
    <n v="2"/>
    <n v="0"/>
    <x v="0"/>
  </r>
  <r>
    <n v="718"/>
    <x v="717"/>
    <x v="28"/>
    <s v="Justice of the Peace District  3 (2 to be elected)"/>
    <s v="Terry Sullivan"/>
    <n v="2014"/>
    <s v="Bossier"/>
    <s v="REP"/>
    <n v="831"/>
    <n v="3"/>
    <n v="3"/>
    <n v="1"/>
    <n v="1"/>
    <n v="0"/>
    <n v="1"/>
    <x v="0"/>
    <x v="1"/>
    <x v="10"/>
    <x v="15"/>
    <x v="1"/>
    <x v="1"/>
    <n v="8.3919362400375064E-2"/>
    <s v="m"/>
    <n v="1"/>
    <n v="2"/>
    <n v="0"/>
    <x v="0"/>
  </r>
  <r>
    <n v="719"/>
    <x v="718"/>
    <x v="28"/>
    <s v="Justice of the Peace District  6 (2 to be elected)"/>
    <s v="&quot;Ron&quot; Eastridge"/>
    <n v="2014"/>
    <s v="Bossier"/>
    <s v="DEM"/>
    <n v="1695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Charles E. Gray"/>
    <n v="2014"/>
    <s v="Bossier"/>
    <s v="REP"/>
    <n v="521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David R. Cook"/>
    <n v="2014"/>
    <s v="Bossier"/>
    <s v="REP"/>
    <n v="395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19"/>
    <x v="718"/>
    <x v="28"/>
    <s v="Justice of the Peace District  6 (2 to be elected)"/>
    <s v="Michael Keith"/>
    <n v="2014"/>
    <s v="Bossier"/>
    <s v="REP"/>
    <n v="4379"/>
    <n v="4"/>
    <n v="4"/>
    <n v="1"/>
    <n v="3"/>
    <n v="0"/>
    <n v="0"/>
    <x v="0"/>
    <x v="1"/>
    <x v="10"/>
    <x v="0"/>
    <x v="1"/>
    <x v="1"/>
    <n v="5.5074744295830036E-2"/>
    <s v="m"/>
    <n v="0"/>
    <n v="4"/>
    <n v="0"/>
    <x v="1"/>
  </r>
  <r>
    <n v="720"/>
    <x v="719"/>
    <x v="28"/>
    <s v="Justice of the Peace District 1 (2 to be elected)"/>
    <s v="Donald L. Beisch"/>
    <n v="2014"/>
    <s v="Webster"/>
    <s v="OTHER"/>
    <n v="123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0"/>
    <x v="719"/>
    <x v="28"/>
    <s v="Justice of the Peace District 1 (2 to be elected)"/>
    <s v="Lisa Duggan"/>
    <n v="2014"/>
    <s v="Webster"/>
    <s v="REP"/>
    <n v="477"/>
    <n v="3"/>
    <n v="3"/>
    <n v="1"/>
    <n v="1"/>
    <n v="0"/>
    <n v="1"/>
    <x v="0"/>
    <x v="1"/>
    <x v="10"/>
    <x v="15"/>
    <x v="5"/>
    <x v="0"/>
    <n v="0.29136690647482016"/>
    <s v="f"/>
    <n v="1"/>
    <n v="2"/>
    <n v="0"/>
    <x v="0"/>
  </r>
  <r>
    <n v="720"/>
    <x v="719"/>
    <x v="28"/>
    <s v="Justice of the Peace District 1 (2 to be elected)"/>
    <s v="R. Glenn Johnston"/>
    <n v="2014"/>
    <s v="Webster"/>
    <s v="DEM"/>
    <n v="234"/>
    <n v="3"/>
    <n v="3"/>
    <n v="1"/>
    <n v="1"/>
    <n v="0"/>
    <n v="1"/>
    <x v="0"/>
    <x v="1"/>
    <x v="10"/>
    <x v="15"/>
    <x v="5"/>
    <x v="0"/>
    <n v="0.29136690647482016"/>
    <s v="m"/>
    <n v="1"/>
    <n v="2"/>
    <n v="0"/>
    <x v="0"/>
  </r>
  <r>
    <n v="721"/>
    <x v="720"/>
    <x v="28"/>
    <s v="Justice of the Peace Ward  1 (2 to be elected)"/>
    <s v="&quot;Chuck&quot; Wohltmann"/>
    <n v="2014"/>
    <s v="St. Tammany"/>
    <s v="REP"/>
    <n v="2414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Casey Revere"/>
    <n v="2014"/>
    <s v="St. Tammany"/>
    <s v="REP"/>
    <n v="4361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1"/>
    <x v="720"/>
    <x v="28"/>
    <s v="Justice of the Peace Ward  1 (2 to be elected)"/>
    <s v="Gregory B. Badeaux"/>
    <n v="2014"/>
    <s v="St. Tammany"/>
    <s v="REP"/>
    <n v="3332"/>
    <n v="3"/>
    <n v="3"/>
    <n v="0"/>
    <n v="3"/>
    <n v="0"/>
    <n v="0"/>
    <x v="0"/>
    <x v="1"/>
    <x v="10"/>
    <x v="15"/>
    <x v="26"/>
    <x v="1"/>
    <n v="0.10181062629860493"/>
    <s v="m"/>
    <n v="0"/>
    <n v="3"/>
    <n v="0"/>
    <x v="1"/>
  </r>
  <r>
    <n v="722"/>
    <x v="721"/>
    <x v="28"/>
    <s v="Justice of the Peace Ward  3"/>
    <s v="Connie Moore"/>
    <n v="2014"/>
    <s v="St. Tammany"/>
    <s v="REP"/>
    <n v="698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2"/>
    <x v="721"/>
    <x v="28"/>
    <s v="Justice of the Peace Ward  3"/>
    <s v="Lauren Ducote"/>
    <n v="2014"/>
    <s v="St. Tammany"/>
    <s v="REP"/>
    <n v="3978"/>
    <n v="2"/>
    <n v="2"/>
    <n v="0"/>
    <n v="2"/>
    <n v="0"/>
    <n v="0"/>
    <x v="0"/>
    <x v="1"/>
    <x v="10"/>
    <x v="0"/>
    <x v="26"/>
    <x v="1"/>
    <n v="0.27448477111070585"/>
    <s v="f"/>
    <n v="2"/>
    <n v="0"/>
    <n v="0"/>
    <x v="2"/>
  </r>
  <r>
    <n v="723"/>
    <x v="722"/>
    <x v="28"/>
    <s v="Justice of the Peace Ward  6"/>
    <s v="Doretta &quot;Chris&quot; Munroe"/>
    <n v="2014"/>
    <s v="St. Tammany"/>
    <s v="REP"/>
    <n v="747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Lisa Munday Polk"/>
    <n v="2014"/>
    <s v="St. Tammany"/>
    <s v="NOPTY"/>
    <n v="1151"/>
    <n v="3"/>
    <n v="3"/>
    <n v="0"/>
    <n v="2"/>
    <n v="1"/>
    <n v="0"/>
    <x v="0"/>
    <x v="1"/>
    <x v="10"/>
    <x v="1"/>
    <x v="26"/>
    <x v="1"/>
    <n v="0.17805200528867343"/>
    <s v="f"/>
    <n v="2"/>
    <n v="0"/>
    <n v="1"/>
    <x v="0"/>
  </r>
  <r>
    <n v="723"/>
    <x v="722"/>
    <x v="28"/>
    <s v="Justice of the Peace Ward  6"/>
    <s v="Nan White-Price"/>
    <n v="2014"/>
    <s v="St. Tammany"/>
    <s v="REP"/>
    <n v="371"/>
    <n v="3"/>
    <n v="3"/>
    <n v="0"/>
    <n v="2"/>
    <n v="1"/>
    <n v="0"/>
    <x v="0"/>
    <x v="1"/>
    <x v="10"/>
    <x v="1"/>
    <x v="26"/>
    <x v="1"/>
    <n v="0.17805200528867343"/>
    <s v="?"/>
    <n v="2"/>
    <n v="0"/>
    <n v="1"/>
    <x v="0"/>
  </r>
  <r>
    <n v="724"/>
    <x v="723"/>
    <x v="28"/>
    <s v="Justice of the Peace Ward 10 (2 to be elected)"/>
    <s v="Clayton Borne"/>
    <n v="2014"/>
    <s v="St. Tammany"/>
    <s v="REP"/>
    <n v="1027"/>
    <n v="3"/>
    <n v="3"/>
    <n v="0"/>
    <n v="2"/>
    <n v="1"/>
    <n v="0"/>
    <x v="0"/>
    <x v="1"/>
    <x v="10"/>
    <x v="15"/>
    <x v="26"/>
    <x v="1"/>
    <n v="0.19660123058892465"/>
    <s v="m"/>
    <n v="2"/>
    <n v="1"/>
    <n v="0"/>
    <x v="0"/>
  </r>
  <r>
    <n v="724"/>
    <x v="723"/>
    <x v="28"/>
    <s v="Justice of the Peace Ward 10 (2 to be elected)"/>
    <s v="Lisa C. King"/>
    <n v="2014"/>
    <s v="St. Tammany"/>
    <s v="REP"/>
    <n v="169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4"/>
    <x v="723"/>
    <x v="28"/>
    <s v="Justice of the Peace Ward 10 (2 to be elected)"/>
    <s v="Olivia &quot;Levie&quot; Hannan"/>
    <n v="2014"/>
    <s v="St. Tammany"/>
    <s v="NOPTY"/>
    <n v="688"/>
    <n v="3"/>
    <n v="3"/>
    <n v="0"/>
    <n v="2"/>
    <n v="1"/>
    <n v="0"/>
    <x v="0"/>
    <x v="1"/>
    <x v="10"/>
    <x v="15"/>
    <x v="26"/>
    <x v="1"/>
    <n v="0.19660123058892465"/>
    <s v="f"/>
    <n v="2"/>
    <n v="1"/>
    <n v="0"/>
    <x v="0"/>
  </r>
  <r>
    <n v="725"/>
    <x v="724"/>
    <x v="28"/>
    <s v="Justice of the Peace Ward 4"/>
    <s v="Bobby J. Duhon"/>
    <n v="2014"/>
    <s v="Vermilion"/>
    <s v="DEM"/>
    <n v="829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5"/>
    <x v="724"/>
    <x v="28"/>
    <s v="Justice of the Peace Ward 4"/>
    <s v="William A. Keaty II"/>
    <n v="2014"/>
    <s v="Vermilion"/>
    <s v="REP"/>
    <n v="1258"/>
    <n v="2"/>
    <n v="2"/>
    <n v="1"/>
    <n v="1"/>
    <n v="0"/>
    <n v="0"/>
    <x v="0"/>
    <x v="1"/>
    <x v="10"/>
    <x v="0"/>
    <x v="9"/>
    <x v="1"/>
    <n v="0.20555821753713466"/>
    <s v="m"/>
    <n v="0"/>
    <n v="2"/>
    <n v="0"/>
    <x v="1"/>
  </r>
  <r>
    <n v="726"/>
    <x v="725"/>
    <x v="28"/>
    <s v="Justice of the Peace Ward 5"/>
    <s v="Annette Hazelton Fontenot"/>
    <n v="2014"/>
    <s v="Evangeline"/>
    <s v="NOPTY"/>
    <n v="489"/>
    <n v="4"/>
    <n v="2"/>
    <n v="2"/>
    <n v="1"/>
    <n v="1"/>
    <n v="0"/>
    <x v="0"/>
    <x v="1"/>
    <x v="10"/>
    <x v="0"/>
    <x v="11"/>
    <x v="0"/>
    <n v="0.26077097505668934"/>
    <s v="f"/>
    <n v="1"/>
    <n v="1"/>
    <n v="0"/>
    <x v="0"/>
  </r>
  <r>
    <n v="726"/>
    <x v="725"/>
    <x v="28"/>
    <s v="Justice of the Peace Ward 5"/>
    <s v="J. Michael &quot;Mike&quot; Causey"/>
    <n v="2014"/>
    <s v="Evangeline"/>
    <s v="DEM"/>
    <n v="834"/>
    <n v="4"/>
    <n v="2"/>
    <n v="2"/>
    <n v="1"/>
    <n v="1"/>
    <n v="0"/>
    <x v="0"/>
    <x v="1"/>
    <x v="10"/>
    <x v="0"/>
    <x v="11"/>
    <x v="0"/>
    <n v="0.26077097505668934"/>
    <s v="m"/>
    <n v="1"/>
    <n v="1"/>
    <n v="0"/>
    <x v="0"/>
  </r>
  <r>
    <n v="727"/>
    <x v="726"/>
    <x v="28"/>
    <s v="Justice of the Peace Ward 5"/>
    <s v="Barbara Broussard"/>
    <n v="2014"/>
    <s v="Lafayette"/>
    <s v="DEM"/>
    <n v="2162"/>
    <n v="4"/>
    <n v="2"/>
    <n v="2"/>
    <n v="1"/>
    <n v="1"/>
    <n v="0"/>
    <x v="0"/>
    <x v="1"/>
    <x v="10"/>
    <x v="0"/>
    <x v="52"/>
    <x v="1"/>
    <n v="5.6695992179863097E-2"/>
    <s v="f"/>
    <n v="1"/>
    <n v="1"/>
    <n v="0"/>
    <x v="0"/>
  </r>
  <r>
    <n v="727"/>
    <x v="726"/>
    <x v="28"/>
    <s v="Justice of the Peace Ward 5"/>
    <s v="Jerry &quot;J. P.&quot; Morgan"/>
    <n v="2014"/>
    <s v="Lafayette"/>
    <s v="REP"/>
    <n v="1930"/>
    <n v="4"/>
    <n v="2"/>
    <n v="2"/>
    <n v="1"/>
    <n v="1"/>
    <n v="0"/>
    <x v="0"/>
    <x v="1"/>
    <x v="10"/>
    <x v="0"/>
    <x v="52"/>
    <x v="1"/>
    <n v="5.6695992179863097E-2"/>
    <s v="m"/>
    <n v="1"/>
    <n v="1"/>
    <n v="0"/>
    <x v="0"/>
  </r>
  <r>
    <n v="728"/>
    <x v="727"/>
    <x v="29"/>
    <s v="Town of Farmerville"/>
    <s v="E &quot;Bim&quot; Coulberston"/>
    <n v="2016"/>
    <s v="Union"/>
    <s v="DEM"/>
    <n v="1049"/>
    <n v="2"/>
    <n v="2"/>
    <n v="2"/>
    <n v="0"/>
    <n v="0"/>
    <n v="0"/>
    <x v="0"/>
    <x v="2"/>
    <x v="5"/>
    <x v="0"/>
    <x v="15"/>
    <x v="0"/>
    <n v="0.48688873139617295"/>
    <s v="?"/>
    <n v="0"/>
    <n v="1"/>
    <n v="1"/>
    <x v="0"/>
  </r>
  <r>
    <n v="728"/>
    <x v="727"/>
    <x v="29"/>
    <s v="Town of Farmerville"/>
    <s v="Eric Turner"/>
    <n v="2016"/>
    <s v="Union"/>
    <s v="DEM"/>
    <n v="362"/>
    <n v="2"/>
    <n v="2"/>
    <n v="2"/>
    <n v="0"/>
    <n v="0"/>
    <n v="0"/>
    <x v="0"/>
    <x v="2"/>
    <x v="5"/>
    <x v="0"/>
    <x v="15"/>
    <x v="0"/>
    <n v="0.48688873139617295"/>
    <s v="m"/>
    <n v="0"/>
    <n v="1"/>
    <n v="1"/>
    <x v="0"/>
  </r>
  <r>
    <n v="729"/>
    <x v="728"/>
    <x v="29"/>
    <s v="Town of Homer"/>
    <s v="Bennie W. Holyfield IV"/>
    <n v="2014"/>
    <s v="Claiborne"/>
    <s v="OTHER"/>
    <n v="431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29"/>
    <x v="728"/>
    <x v="29"/>
    <s v="Town of Homer"/>
    <s v="Russell Mills"/>
    <n v="2014"/>
    <s v="Claiborne"/>
    <s v="NOPTY"/>
    <n v="686"/>
    <n v="2"/>
    <n v="2"/>
    <n v="0"/>
    <n v="0"/>
    <n v="1"/>
    <n v="1"/>
    <x v="0"/>
    <x v="2"/>
    <x v="5"/>
    <x v="0"/>
    <x v="53"/>
    <x v="0"/>
    <n v="0.22829006266786034"/>
    <s v="m"/>
    <n v="0"/>
    <n v="2"/>
    <n v="0"/>
    <x v="1"/>
  </r>
  <r>
    <n v="730"/>
    <x v="729"/>
    <x v="29"/>
    <s v="Town of Plain Dealing"/>
    <s v="&quot;Tim&quot; Cannon"/>
    <n v="2014"/>
    <s v="Bossier"/>
    <s v="OTHER"/>
    <n v="100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Charles &quot;Chuck&quot; Spraggins"/>
    <n v="2014"/>
    <s v="Bossier"/>
    <s v="REP"/>
    <n v="1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0"/>
    <x v="729"/>
    <x v="29"/>
    <s v="Town of Plain Dealing"/>
    <s v="Ronnie Murray"/>
    <n v="2014"/>
    <s v="Bossier"/>
    <s v="NOPTY"/>
    <n v="265"/>
    <n v="3"/>
    <n v="3"/>
    <n v="0"/>
    <n v="1"/>
    <n v="1"/>
    <n v="1"/>
    <x v="0"/>
    <x v="2"/>
    <x v="5"/>
    <x v="1"/>
    <x v="1"/>
    <x v="1"/>
    <n v="0.43421052631578944"/>
    <s v="m"/>
    <n v="0"/>
    <n v="3"/>
    <n v="0"/>
    <x v="1"/>
  </r>
  <r>
    <n v="731"/>
    <x v="730"/>
    <x v="29"/>
    <s v="Town of Plain Dealing"/>
    <s v="&quot;Tim&quot; Cannon"/>
    <n v="2016"/>
    <s v="Bossier"/>
    <s v="OTHER"/>
    <n v="103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1"/>
    <x v="730"/>
    <x v="29"/>
    <s v="Town of Plain Dealing"/>
    <s v="Ronnie Murray"/>
    <n v="2016"/>
    <s v="Bossier"/>
    <s v="NOPTY"/>
    <n v="280"/>
    <n v="2"/>
    <n v="2"/>
    <n v="0"/>
    <n v="0"/>
    <n v="1"/>
    <n v="1"/>
    <x v="0"/>
    <x v="2"/>
    <x v="5"/>
    <x v="0"/>
    <x v="1"/>
    <x v="1"/>
    <n v="0.46214099216710181"/>
    <s v="m"/>
    <n v="0"/>
    <n v="2"/>
    <n v="0"/>
    <x v="1"/>
  </r>
  <r>
    <n v="732"/>
    <x v="731"/>
    <x v="30"/>
    <s v="City of Alexandria"/>
    <s v="&quot;Jeff&quot; Hall"/>
    <n v="2014"/>
    <s v="Rapides"/>
    <s v="DEM"/>
    <n v="5106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cques Roy"/>
    <n v="2014"/>
    <s v="Rapides"/>
    <s v="DEM"/>
    <n v="778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Jamar Gailes"/>
    <n v="2014"/>
    <s v="Rapides"/>
    <s v="DEM"/>
    <n v="957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2"/>
    <x v="731"/>
    <x v="30"/>
    <s v="City of Alexandria"/>
    <s v="Mitzi &quot;Gibson&quot; LaSalle"/>
    <n v="2014"/>
    <s v="Rapides"/>
    <s v="DEM"/>
    <n v="791"/>
    <n v="5"/>
    <n v="5"/>
    <n v="4"/>
    <n v="1"/>
    <n v="0"/>
    <n v="0"/>
    <x v="0"/>
    <x v="3"/>
    <x v="11"/>
    <x v="3"/>
    <x v="18"/>
    <x v="1"/>
    <n v="0.17645123074897989"/>
    <s v="f"/>
    <n v="1"/>
    <n v="4"/>
    <n v="0"/>
    <x v="0"/>
  </r>
  <r>
    <n v="732"/>
    <x v="731"/>
    <x v="30"/>
    <s v="City of Alexandria"/>
    <s v="Nicholas R. P. Wright"/>
    <n v="2014"/>
    <s v="Rapides"/>
    <s v="REP"/>
    <n v="553"/>
    <n v="5"/>
    <n v="5"/>
    <n v="4"/>
    <n v="1"/>
    <n v="0"/>
    <n v="0"/>
    <x v="0"/>
    <x v="3"/>
    <x v="11"/>
    <x v="3"/>
    <x v="18"/>
    <x v="1"/>
    <n v="0.17645123074897989"/>
    <s v="m"/>
    <n v="1"/>
    <n v="4"/>
    <n v="0"/>
    <x v="0"/>
  </r>
  <r>
    <n v="733"/>
    <x v="732"/>
    <x v="30"/>
    <s v="City of Bogalusa"/>
    <s v="&quot;Tina Ratliff&quot; Boley"/>
    <n v="2014"/>
    <s v="Washington"/>
    <s v="DEM"/>
    <n v="749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3"/>
    <x v="732"/>
    <x v="30"/>
    <s v="City of Bogalusa"/>
    <s v="Charles Mizell"/>
    <n v="2014"/>
    <s v="Washington"/>
    <s v="DEM"/>
    <n v="1066"/>
    <n v="3"/>
    <n v="3"/>
    <n v="2"/>
    <n v="0"/>
    <n v="1"/>
    <n v="0"/>
    <x v="0"/>
    <x v="3"/>
    <x v="11"/>
    <x v="1"/>
    <x v="32"/>
    <x v="0"/>
    <n v="0.12987012987012991"/>
    <s v="m"/>
    <n v="2"/>
    <n v="1"/>
    <n v="0"/>
    <x v="0"/>
  </r>
  <r>
    <n v="733"/>
    <x v="732"/>
    <x v="30"/>
    <s v="City of Bogalusa"/>
    <s v="Wendy O'Quin-Perrette"/>
    <n v="2014"/>
    <s v="Washington"/>
    <s v="NOPTY"/>
    <n v="1496"/>
    <n v="3"/>
    <n v="3"/>
    <n v="2"/>
    <n v="0"/>
    <n v="1"/>
    <n v="0"/>
    <x v="0"/>
    <x v="3"/>
    <x v="11"/>
    <x v="1"/>
    <x v="32"/>
    <x v="0"/>
    <n v="0.12987012987012991"/>
    <s v="f"/>
    <n v="2"/>
    <n v="1"/>
    <n v="0"/>
    <x v="0"/>
  </r>
  <r>
    <n v="734"/>
    <x v="733"/>
    <x v="30"/>
    <s v="City of Breaux Bridge"/>
    <s v="George J. Williams"/>
    <n v="2014"/>
    <s v="St. Martin"/>
    <s v="DEM"/>
    <n v="835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4"/>
    <x v="733"/>
    <x v="30"/>
    <s v="City of Breaux Bridge"/>
    <s v="Jill Hebert"/>
    <n v="2014"/>
    <s v="St. Martin"/>
    <s v="OTHER"/>
    <n v="860"/>
    <n v="3"/>
    <n v="3"/>
    <n v="1"/>
    <n v="1"/>
    <n v="0"/>
    <n v="1"/>
    <x v="0"/>
    <x v="3"/>
    <x v="11"/>
    <x v="1"/>
    <x v="13"/>
    <x v="1"/>
    <n v="0.18500797448165868"/>
    <s v="f"/>
    <n v="1"/>
    <n v="2"/>
    <n v="0"/>
    <x v="0"/>
  </r>
  <r>
    <n v="734"/>
    <x v="733"/>
    <x v="30"/>
    <s v="City of Breaux Bridge"/>
    <s v="Ricky J. Calais"/>
    <n v="2014"/>
    <s v="St. Martin"/>
    <s v="REP"/>
    <n v="1440"/>
    <n v="3"/>
    <n v="3"/>
    <n v="1"/>
    <n v="1"/>
    <n v="0"/>
    <n v="1"/>
    <x v="0"/>
    <x v="3"/>
    <x v="11"/>
    <x v="1"/>
    <x v="13"/>
    <x v="1"/>
    <n v="0.18500797448165868"/>
    <s v="m"/>
    <n v="1"/>
    <n v="2"/>
    <n v="0"/>
    <x v="0"/>
  </r>
  <r>
    <n v="735"/>
    <x v="734"/>
    <x v="30"/>
    <s v="City of Crowley"/>
    <s v="&quot;Jimmy&quot; Broussard"/>
    <n v="2014"/>
    <s v="Acadia"/>
    <s v="DEM"/>
    <n v="1776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5"/>
    <x v="734"/>
    <x v="30"/>
    <s v="City of Crowley"/>
    <s v="Greg A. Jones"/>
    <n v="2014"/>
    <s v="Acadia"/>
    <s v="REP"/>
    <n v="2395"/>
    <n v="2"/>
    <n v="2"/>
    <n v="1"/>
    <n v="1"/>
    <n v="0"/>
    <n v="0"/>
    <x v="0"/>
    <x v="3"/>
    <x v="11"/>
    <x v="0"/>
    <x v="22"/>
    <x v="1"/>
    <n v="0.14840565811555978"/>
    <s v="m"/>
    <n v="0"/>
    <n v="2"/>
    <n v="0"/>
    <x v="1"/>
  </r>
  <r>
    <n v="736"/>
    <x v="735"/>
    <x v="30"/>
    <s v="City of Denham Springs"/>
    <s v="H. Gerard Landry"/>
    <n v="2014"/>
    <s v="Livingston"/>
    <s v="REP"/>
    <n v="1779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6"/>
    <x v="735"/>
    <x v="30"/>
    <s v="City of Denham Springs"/>
    <s v="John Wascom"/>
    <n v="2014"/>
    <s v="Livingston"/>
    <s v="REP"/>
    <n v="1668"/>
    <n v="2"/>
    <n v="2"/>
    <n v="0"/>
    <n v="2"/>
    <n v="0"/>
    <n v="0"/>
    <x v="0"/>
    <x v="3"/>
    <x v="11"/>
    <x v="0"/>
    <x v="50"/>
    <x v="1"/>
    <n v="3.2201914708442081E-2"/>
    <s v="m"/>
    <n v="0"/>
    <n v="2"/>
    <n v="0"/>
    <x v="1"/>
  </r>
  <r>
    <n v="737"/>
    <x v="736"/>
    <x v="30"/>
    <s v="City of DeQuincy"/>
    <s v="Daniel &quot;Dan&quot; Abdalla"/>
    <n v="2014"/>
    <s v="Calcasieu"/>
    <s v="NOPTY"/>
    <n v="467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7"/>
    <x v="736"/>
    <x v="30"/>
    <s v="City of DeQuincy"/>
    <s v="Lawrence Henagan"/>
    <n v="2014"/>
    <s v="Calcasieu"/>
    <s v="DEM"/>
    <n v="551"/>
    <n v="2"/>
    <n v="2"/>
    <n v="1"/>
    <n v="0"/>
    <n v="1"/>
    <n v="0"/>
    <x v="0"/>
    <x v="3"/>
    <x v="11"/>
    <x v="0"/>
    <x v="51"/>
    <x v="1"/>
    <n v="8.2514734774066845E-2"/>
    <s v="m"/>
    <n v="0"/>
    <n v="2"/>
    <n v="0"/>
    <x v="1"/>
  </r>
  <r>
    <n v="738"/>
    <x v="737"/>
    <x v="30"/>
    <s v="City of Donaldsonville"/>
    <s v="Leroy Sullivan"/>
    <n v="2016"/>
    <s v="Ascension"/>
    <s v="DEM"/>
    <n v="1718"/>
    <n v="2"/>
    <n v="2"/>
    <n v="2"/>
    <n v="0"/>
    <n v="0"/>
    <n v="0"/>
    <x v="0"/>
    <x v="3"/>
    <x v="11"/>
    <x v="0"/>
    <x v="62"/>
    <x v="1"/>
    <n v="3.8380175279540685E-2"/>
    <s v="m"/>
    <n v="1"/>
    <n v="1"/>
    <n v="0"/>
    <x v="0"/>
  </r>
  <r>
    <n v="738"/>
    <x v="737"/>
    <x v="30"/>
    <s v="City of Donaldsonville"/>
    <s v="Shannon Comery, Sr."/>
    <n v="2016"/>
    <s v="Ascension"/>
    <s v="DEM"/>
    <n v="1591"/>
    <n v="2"/>
    <n v="2"/>
    <n v="2"/>
    <n v="0"/>
    <n v="0"/>
    <n v="0"/>
    <x v="0"/>
    <x v="3"/>
    <x v="11"/>
    <x v="0"/>
    <x v="62"/>
    <x v="1"/>
    <n v="3.8380175279540685E-2"/>
    <s v="f"/>
    <n v="1"/>
    <n v="1"/>
    <n v="0"/>
    <x v="0"/>
  </r>
  <r>
    <n v="739"/>
    <x v="738"/>
    <x v="30"/>
    <s v="City of Gonzales"/>
    <s v="Barney D. Arceneaux"/>
    <n v="2016"/>
    <s v="Ascension"/>
    <s v="DEM"/>
    <n v="2599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39"/>
    <x v="738"/>
    <x v="30"/>
    <s v="City of Gonzales"/>
    <s v="Terance L. Irvin"/>
    <n v="2016"/>
    <s v="Ascension"/>
    <s v="DEM"/>
    <n v="1697"/>
    <n v="2"/>
    <n v="2"/>
    <n v="2"/>
    <n v="0"/>
    <n v="0"/>
    <n v="0"/>
    <x v="0"/>
    <x v="3"/>
    <x v="11"/>
    <x v="0"/>
    <x v="62"/>
    <x v="1"/>
    <n v="0.20996275605214154"/>
    <s v="m"/>
    <n v="0"/>
    <n v="2"/>
    <n v="0"/>
    <x v="1"/>
  </r>
  <r>
    <n v="740"/>
    <x v="739"/>
    <x v="30"/>
    <s v="City of Grambling"/>
    <s v="Edward R. Jones"/>
    <n v="2014"/>
    <s v="Lincoln"/>
    <s v="DEM"/>
    <n v="577"/>
    <n v="2"/>
    <n v="2"/>
    <n v="2"/>
    <n v="0"/>
    <n v="0"/>
    <n v="0"/>
    <x v="0"/>
    <x v="3"/>
    <x v="11"/>
    <x v="0"/>
    <x v="23"/>
    <x v="1"/>
    <n v="0.24353448275862072"/>
    <s v="m"/>
    <n v="1"/>
    <n v="1"/>
    <n v="0"/>
    <x v="0"/>
  </r>
  <r>
    <n v="740"/>
    <x v="739"/>
    <x v="30"/>
    <s v="City of Grambling"/>
    <s v="Martha W. Andrus"/>
    <n v="2014"/>
    <s v="Lincoln"/>
    <s v="DEM"/>
    <n v="351"/>
    <n v="2"/>
    <n v="2"/>
    <n v="2"/>
    <n v="0"/>
    <n v="0"/>
    <n v="0"/>
    <x v="0"/>
    <x v="3"/>
    <x v="11"/>
    <x v="0"/>
    <x v="23"/>
    <x v="1"/>
    <n v="0.24353448275862072"/>
    <s v="f"/>
    <n v="1"/>
    <n v="1"/>
    <n v="0"/>
    <x v="0"/>
  </r>
  <r>
    <n v="741"/>
    <x v="740"/>
    <x v="30"/>
    <s v="City of Hammond"/>
    <s v="Jacob Erdey"/>
    <n v="2014"/>
    <s v="Tangipahoa"/>
    <s v="REP"/>
    <n v="303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Kenneth Harris"/>
    <n v="2014"/>
    <s v="Tangipahoa"/>
    <s v="DEM"/>
    <n v="1616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1"/>
    <x v="740"/>
    <x v="30"/>
    <s v="City of Hammond"/>
    <s v="Pete Panepinto"/>
    <n v="2014"/>
    <s v="Tangipahoa"/>
    <s v="REP"/>
    <n v="2709"/>
    <n v="3"/>
    <n v="3"/>
    <n v="1"/>
    <n v="2"/>
    <n v="0"/>
    <n v="0"/>
    <x v="0"/>
    <x v="3"/>
    <x v="11"/>
    <x v="1"/>
    <x v="34"/>
    <x v="1"/>
    <n v="0.23617113223854802"/>
    <s v="m"/>
    <n v="0"/>
    <n v="3"/>
    <n v="0"/>
    <x v="1"/>
  </r>
  <r>
    <n v="742"/>
    <x v="741"/>
    <x v="30"/>
    <s v="City of Harahan"/>
    <s v="Eric Chatelain"/>
    <n v="2014"/>
    <s v="Jefferson"/>
    <s v="REP"/>
    <n v="1978"/>
    <n v="2"/>
    <n v="2"/>
    <n v="0"/>
    <n v="2"/>
    <n v="0"/>
    <n v="0"/>
    <x v="0"/>
    <x v="3"/>
    <x v="11"/>
    <x v="0"/>
    <x v="63"/>
    <x v="1"/>
    <n v="4.4905842588121692E-2"/>
    <s v="m"/>
    <n v="1"/>
    <n v="1"/>
    <n v="0"/>
    <x v="0"/>
  </r>
  <r>
    <n v="742"/>
    <x v="741"/>
    <x v="30"/>
    <s v="City of Harahan"/>
    <s v="Tina Miceli"/>
    <n v="2014"/>
    <s v="Jefferson"/>
    <s v="REP"/>
    <n v="2164"/>
    <n v="2"/>
    <n v="2"/>
    <n v="0"/>
    <n v="2"/>
    <n v="0"/>
    <n v="0"/>
    <x v="0"/>
    <x v="3"/>
    <x v="11"/>
    <x v="0"/>
    <x v="63"/>
    <x v="1"/>
    <n v="4.4905842588121692E-2"/>
    <s v="f"/>
    <n v="1"/>
    <n v="1"/>
    <n v="0"/>
    <x v="0"/>
  </r>
  <r>
    <n v="743"/>
    <x v="742"/>
    <x v="30"/>
    <s v="City of Kenner"/>
    <s v="&quot;Al&quot; Morella"/>
    <n v="2016"/>
    <s v="Jefferson"/>
    <s v="OTHER"/>
    <n v="313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&quot;Ben&quot; Zahn"/>
    <n v="2016"/>
    <s v="Jefferson"/>
    <s v="REP"/>
    <n v="11508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Gregory W. Carroll"/>
    <n v="2016"/>
    <s v="Jefferson"/>
    <s v="DEM"/>
    <n v="5120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Keith Reynaud"/>
    <n v="2016"/>
    <s v="Jefferson"/>
    <s v="REP"/>
    <n v="2609"/>
    <n v="5"/>
    <n v="5"/>
    <n v="1"/>
    <n v="3"/>
    <n v="0"/>
    <n v="1"/>
    <x v="0"/>
    <x v="3"/>
    <x v="11"/>
    <x v="3"/>
    <x v="63"/>
    <x v="1"/>
    <n v="0.2706206312221987"/>
    <s v="m"/>
    <n v="1"/>
    <n v="4"/>
    <n v="0"/>
    <x v="0"/>
  </r>
  <r>
    <n v="743"/>
    <x v="742"/>
    <x v="30"/>
    <s v="City of Kenner"/>
    <s v="Maria Defrancesch"/>
    <n v="2016"/>
    <s v="Jefferson"/>
    <s v="REP"/>
    <n v="4055"/>
    <n v="5"/>
    <n v="5"/>
    <n v="1"/>
    <n v="3"/>
    <n v="0"/>
    <n v="1"/>
    <x v="0"/>
    <x v="3"/>
    <x v="11"/>
    <x v="3"/>
    <x v="63"/>
    <x v="1"/>
    <n v="0.2706206312221987"/>
    <s v="f"/>
    <n v="1"/>
    <n v="4"/>
    <n v="0"/>
    <x v="0"/>
  </r>
  <r>
    <n v="744"/>
    <x v="743"/>
    <x v="30"/>
    <s v="City of Minden"/>
    <s v="&quot;Joe&quot; Cornelius, Sr."/>
    <n v="2014"/>
    <s v="Webster"/>
    <s v="DEM"/>
    <n v="1089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&quot;Tommy&quot; Davis"/>
    <n v="2014"/>
    <s v="Webster"/>
    <s v="REP"/>
    <n v="2045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4"/>
    <x v="743"/>
    <x v="30"/>
    <s v="City of Minden"/>
    <s v="Charles D. &quot;Chad&quot; Odom"/>
    <n v="2014"/>
    <s v="Webster"/>
    <s v="NOPTY"/>
    <n v="1467"/>
    <n v="3"/>
    <n v="3"/>
    <n v="1"/>
    <n v="1"/>
    <n v="1"/>
    <n v="0"/>
    <x v="0"/>
    <x v="3"/>
    <x v="11"/>
    <x v="1"/>
    <x v="5"/>
    <x v="0"/>
    <n v="0.12562486415996527"/>
    <s v="m"/>
    <n v="0"/>
    <n v="3"/>
    <n v="0"/>
    <x v="1"/>
  </r>
  <r>
    <n v="745"/>
    <x v="744"/>
    <x v="30"/>
    <s v="City of New Iberia"/>
    <s v="&quot;Freddie&quot; Decourt"/>
    <n v="2016"/>
    <s v="Iberia"/>
    <s v="REP"/>
    <n v="674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Roy Crews III"/>
    <n v="2016"/>
    <s v="Iberia"/>
    <s v="OTHER"/>
    <n v="1134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5"/>
    <x v="744"/>
    <x v="30"/>
    <s v="City of New Iberia"/>
    <s v="Steven Stansbury"/>
    <n v="2016"/>
    <s v="Iberia"/>
    <s v="NOPTY"/>
    <n v="3528"/>
    <n v="3"/>
    <n v="3"/>
    <n v="0"/>
    <n v="1"/>
    <n v="1"/>
    <n v="1"/>
    <x v="0"/>
    <x v="3"/>
    <x v="11"/>
    <x v="1"/>
    <x v="59"/>
    <x v="1"/>
    <n v="0.28220858895705525"/>
    <s v="m"/>
    <n v="0"/>
    <n v="3"/>
    <n v="0"/>
    <x v="1"/>
  </r>
  <r>
    <n v="746"/>
    <x v="745"/>
    <x v="30"/>
    <s v="City of New Roads"/>
    <s v="Cornell T. Dukes"/>
    <n v="2014"/>
    <s v="Pointe Coupee"/>
    <s v="DEM"/>
    <n v="609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Paul Jerome D'Aquila"/>
    <n v="2014"/>
    <s v="Pointe Coupee"/>
    <s v="DEM"/>
    <n v="305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6"/>
    <x v="745"/>
    <x v="30"/>
    <s v="City of New Roads"/>
    <s v="Robert Myer"/>
    <n v="2014"/>
    <s v="Pointe Coupee"/>
    <s v="DEM"/>
    <n v="1601"/>
    <n v="3"/>
    <n v="3"/>
    <n v="3"/>
    <n v="0"/>
    <n v="0"/>
    <n v="0"/>
    <x v="0"/>
    <x v="3"/>
    <x v="11"/>
    <x v="1"/>
    <x v="66"/>
    <x v="0"/>
    <n v="0.39443339960238577"/>
    <s v="m"/>
    <n v="0"/>
    <n v="3"/>
    <n v="0"/>
    <x v="1"/>
  </r>
  <r>
    <n v="747"/>
    <x v="746"/>
    <x v="30"/>
    <s v="City of Opelousas"/>
    <s v="Donald &quot;Don&quot; Cravins"/>
    <n v="2014"/>
    <s v="St. Landry"/>
    <s v="DEM"/>
    <n v="2541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Harvey Darbonne"/>
    <n v="2014"/>
    <s v="St. Landry"/>
    <s v="DEM"/>
    <n v="1173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7"/>
    <x v="746"/>
    <x v="30"/>
    <s v="City of Opelousas"/>
    <s v="Reginald &quot;Reggie&quot; Tatum"/>
    <n v="2014"/>
    <s v="St. Landry"/>
    <s v="DEM"/>
    <n v="2488"/>
    <n v="3"/>
    <n v="3"/>
    <n v="3"/>
    <n v="0"/>
    <n v="0"/>
    <n v="0"/>
    <x v="0"/>
    <x v="3"/>
    <x v="11"/>
    <x v="1"/>
    <x v="8"/>
    <x v="1"/>
    <n v="8.5456304417929618E-3"/>
    <s v="m"/>
    <n v="0"/>
    <n v="3"/>
    <n v="0"/>
    <x v="1"/>
  </r>
  <r>
    <n v="748"/>
    <x v="747"/>
    <x v="30"/>
    <s v="City of Patterson"/>
    <s v="Bealizeia &quot;Billy&quot; Badeaux"/>
    <n v="2014"/>
    <s v="St. Mary"/>
    <s v="NOPTY"/>
    <n v="823"/>
    <n v="2"/>
    <n v="2"/>
    <n v="1"/>
    <n v="0"/>
    <n v="1"/>
    <n v="0"/>
    <x v="0"/>
    <x v="3"/>
    <x v="11"/>
    <x v="0"/>
    <x v="28"/>
    <x v="1"/>
    <n v="0.20903411821239787"/>
    <s v="?"/>
    <n v="0"/>
    <n v="1"/>
    <n v="1"/>
    <x v="0"/>
  </r>
  <r>
    <n v="748"/>
    <x v="747"/>
    <x v="30"/>
    <s v="City of Patterson"/>
    <s v="Rodney Grogan"/>
    <n v="2014"/>
    <s v="St. Mary"/>
    <s v="DEM"/>
    <n v="1258"/>
    <n v="2"/>
    <n v="2"/>
    <n v="1"/>
    <n v="0"/>
    <n v="1"/>
    <n v="0"/>
    <x v="0"/>
    <x v="3"/>
    <x v="11"/>
    <x v="0"/>
    <x v="28"/>
    <x v="1"/>
    <n v="0.20903411821239787"/>
    <s v="m"/>
    <n v="0"/>
    <n v="1"/>
    <n v="1"/>
    <x v="0"/>
  </r>
  <r>
    <n v="749"/>
    <x v="748"/>
    <x v="30"/>
    <s v="City of Plaquemine"/>
    <s v="Antoinette Williams"/>
    <n v="2016"/>
    <s v="Iberville"/>
    <s v="DEM"/>
    <n v="1618"/>
    <n v="2"/>
    <n v="2"/>
    <n v="2"/>
    <n v="0"/>
    <n v="0"/>
    <n v="0"/>
    <x v="0"/>
    <x v="3"/>
    <x v="11"/>
    <x v="0"/>
    <x v="17"/>
    <x v="0"/>
    <n v="0.1450462351387054"/>
    <s v="f"/>
    <n v="1"/>
    <n v="1"/>
    <n v="0"/>
    <x v="0"/>
  </r>
  <r>
    <n v="749"/>
    <x v="748"/>
    <x v="30"/>
    <s v="City of Plaquemine"/>
    <s v="Edwin M. &quot;Ed&quot; Reeves, Jr."/>
    <n v="2016"/>
    <s v="Iberville"/>
    <s v="DEM"/>
    <n v="2167"/>
    <n v="2"/>
    <n v="2"/>
    <n v="2"/>
    <n v="0"/>
    <n v="0"/>
    <n v="0"/>
    <x v="0"/>
    <x v="3"/>
    <x v="11"/>
    <x v="0"/>
    <x v="17"/>
    <x v="0"/>
    <n v="0.1450462351387054"/>
    <s v="m"/>
    <n v="1"/>
    <n v="1"/>
    <n v="0"/>
    <x v="0"/>
  </r>
  <r>
    <n v="750"/>
    <x v="749"/>
    <x v="30"/>
    <s v="City of Port Allen"/>
    <s v="Richard &quot;Lah&quot; Slaughter"/>
    <n v="2016"/>
    <s v="West Baton Rouge"/>
    <s v="DEM"/>
    <n v="604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0"/>
    <x v="749"/>
    <x v="30"/>
    <s v="City of Port Allen"/>
    <s v="Richard N. Lee III"/>
    <n v="2016"/>
    <s v="West Baton Rouge"/>
    <s v="DEM"/>
    <n v="2131"/>
    <n v="2"/>
    <n v="2"/>
    <n v="2"/>
    <n v="0"/>
    <n v="0"/>
    <n v="0"/>
    <x v="0"/>
    <x v="3"/>
    <x v="11"/>
    <x v="0"/>
    <x v="49"/>
    <x v="0"/>
    <n v="0.55831809872029248"/>
    <s v="m"/>
    <n v="0"/>
    <n v="2"/>
    <n v="0"/>
    <x v="1"/>
  </r>
  <r>
    <n v="751"/>
    <x v="750"/>
    <x v="30"/>
    <s v="City of Rayne"/>
    <s v="&quot;Chuck&quot; Robichaux"/>
    <n v="2014"/>
    <s v="Acadia"/>
    <s v="REP"/>
    <n v="2034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1"/>
    <x v="750"/>
    <x v="30"/>
    <s v="City of Rayne"/>
    <s v="Roland J. Boudreaux"/>
    <n v="2014"/>
    <s v="Acadia"/>
    <s v="DEM"/>
    <n v="1441"/>
    <n v="2"/>
    <n v="2"/>
    <n v="1"/>
    <n v="1"/>
    <n v="0"/>
    <n v="0"/>
    <x v="0"/>
    <x v="3"/>
    <x v="11"/>
    <x v="0"/>
    <x v="22"/>
    <x v="1"/>
    <n v="0.17064748201438845"/>
    <s v="m"/>
    <n v="0"/>
    <n v="2"/>
    <n v="0"/>
    <x v="1"/>
  </r>
  <r>
    <n v="752"/>
    <x v="751"/>
    <x v="30"/>
    <s v="City of Ruston"/>
    <s v="&quot;Bill&quot; Elmore"/>
    <n v="2014"/>
    <s v="Lincoln"/>
    <s v="REP"/>
    <n v="2144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2"/>
    <x v="751"/>
    <x v="30"/>
    <s v="City of Ruston"/>
    <s v="Ronny Walker"/>
    <n v="2014"/>
    <s v="Lincoln"/>
    <s v="REP"/>
    <n v="3197"/>
    <n v="2"/>
    <n v="2"/>
    <n v="0"/>
    <n v="2"/>
    <n v="0"/>
    <n v="0"/>
    <x v="0"/>
    <x v="3"/>
    <x v="11"/>
    <x v="0"/>
    <x v="23"/>
    <x v="1"/>
    <n v="0.19715409099419584"/>
    <s v="m"/>
    <n v="0"/>
    <n v="2"/>
    <n v="0"/>
    <x v="1"/>
  </r>
  <r>
    <n v="753"/>
    <x v="752"/>
    <x v="30"/>
    <s v="City of Shreveport"/>
    <s v="Anna Marie Arpino"/>
    <n v="2014"/>
    <s v="Multi-Parish Race"/>
    <s v="OTHER"/>
    <n v="1431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James &quot;Jim&quot; Crowley"/>
    <n v="2014"/>
    <s v="Multi-Parish Race"/>
    <s v="NOPTY"/>
    <n v="1126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Melvin Gerard Slack, Jr."/>
    <n v="2014"/>
    <s v="Multi-Parish Race"/>
    <s v="OTHER"/>
    <n v="332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Ollie S. Tyler"/>
    <n v="2014"/>
    <s v="Multi-Parish Race"/>
    <s v="DEM"/>
    <n v="26063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3"/>
    <x v="752"/>
    <x v="30"/>
    <s v="City of Shreveport"/>
    <s v="Patrick C. Williams"/>
    <n v="2014"/>
    <s v="Multi-Parish Race"/>
    <s v="DEM"/>
    <n v="12901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Samuel L. &quot;Sam&quot; Jenkins, Jr."/>
    <n v="2014"/>
    <s v="Multi-Parish Race"/>
    <s v="DEM"/>
    <n v="2570"/>
    <n v="7"/>
    <n v="7"/>
    <n v="3"/>
    <n v="0"/>
    <n v="2"/>
    <n v="2"/>
    <x v="0"/>
    <x v="3"/>
    <x v="11"/>
    <x v="17"/>
    <x v="61"/>
    <x v="0"/>
    <n v="0.18183799735081568"/>
    <s v="m"/>
    <n v="3"/>
    <n v="4"/>
    <n v="0"/>
    <x v="0"/>
  </r>
  <r>
    <n v="753"/>
    <x v="752"/>
    <x v="30"/>
    <s v="City of Shreveport"/>
    <s v="Victoria Provenza"/>
    <n v="2014"/>
    <s v="Multi-Parish Race"/>
    <s v="NOPTY"/>
    <n v="15218"/>
    <n v="7"/>
    <n v="7"/>
    <n v="3"/>
    <n v="0"/>
    <n v="2"/>
    <n v="2"/>
    <x v="0"/>
    <x v="3"/>
    <x v="11"/>
    <x v="17"/>
    <x v="61"/>
    <x v="0"/>
    <n v="0.18183799735081568"/>
    <s v="f"/>
    <n v="3"/>
    <n v="4"/>
    <n v="0"/>
    <x v="0"/>
  </r>
  <r>
    <n v="754"/>
    <x v="753"/>
    <x v="30"/>
    <s v="City of Ville Platte"/>
    <s v="Jennifer Vidrine"/>
    <n v="2014"/>
    <s v="Evangeline"/>
    <s v="DEM"/>
    <n v="2054"/>
    <n v="2"/>
    <n v="2"/>
    <n v="2"/>
    <n v="0"/>
    <n v="0"/>
    <n v="0"/>
    <x v="0"/>
    <x v="3"/>
    <x v="11"/>
    <x v="0"/>
    <x v="11"/>
    <x v="0"/>
    <n v="0.29958873774122113"/>
    <s v="f"/>
    <n v="1"/>
    <n v="0"/>
    <n v="1"/>
    <x v="0"/>
  </r>
  <r>
    <n v="754"/>
    <x v="753"/>
    <x v="30"/>
    <s v="City of Ville Platte"/>
    <s v="Taranza Arvie"/>
    <n v="2014"/>
    <s v="Evangeline"/>
    <s v="DEM"/>
    <n v="1107"/>
    <n v="2"/>
    <n v="2"/>
    <n v="2"/>
    <n v="0"/>
    <n v="0"/>
    <n v="0"/>
    <x v="0"/>
    <x v="3"/>
    <x v="11"/>
    <x v="0"/>
    <x v="11"/>
    <x v="0"/>
    <n v="0.29958873774122113"/>
    <s v="?"/>
    <n v="1"/>
    <n v="0"/>
    <n v="1"/>
    <x v="0"/>
  </r>
  <r>
    <n v="755"/>
    <x v="754"/>
    <x v="30"/>
    <s v="City of Westlake"/>
    <s v="Lori Peterson Manuel"/>
    <n v="2014"/>
    <s v="Calcasieu"/>
    <s v="REP"/>
    <n v="653"/>
    <n v="2"/>
    <n v="2"/>
    <n v="1"/>
    <n v="1"/>
    <n v="0"/>
    <n v="0"/>
    <x v="0"/>
    <x v="3"/>
    <x v="11"/>
    <x v="0"/>
    <x v="51"/>
    <x v="1"/>
    <n v="0.15249837767683322"/>
    <s v="f"/>
    <n v="1"/>
    <n v="1"/>
    <n v="0"/>
    <x v="0"/>
  </r>
  <r>
    <n v="755"/>
    <x v="754"/>
    <x v="30"/>
    <s v="City of Westlake"/>
    <s v="Robert &quot;Bob&quot; Hardey"/>
    <n v="2014"/>
    <s v="Calcasieu"/>
    <s v="DEM"/>
    <n v="888"/>
    <n v="2"/>
    <n v="2"/>
    <n v="1"/>
    <n v="1"/>
    <n v="0"/>
    <n v="0"/>
    <x v="0"/>
    <x v="3"/>
    <x v="11"/>
    <x v="0"/>
    <x v="51"/>
    <x v="1"/>
    <n v="0.15249837767683322"/>
    <s v="m"/>
    <n v="1"/>
    <n v="1"/>
    <n v="0"/>
    <x v="0"/>
  </r>
  <r>
    <n v="756"/>
    <x v="755"/>
    <x v="30"/>
    <s v="City of Zachary"/>
    <s v="David Amrhein"/>
    <n v="2014"/>
    <s v="East Baton Rouge"/>
    <s v="NOPTY"/>
    <n v="4462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6"/>
    <x v="755"/>
    <x v="30"/>
    <s v="City of Zachary"/>
    <s v="Randy Perkins"/>
    <n v="2014"/>
    <s v="East Baton Rouge"/>
    <s v="NOPTY"/>
    <n v="1586"/>
    <n v="2"/>
    <n v="2"/>
    <n v="0"/>
    <n v="0"/>
    <n v="2"/>
    <n v="0"/>
    <x v="0"/>
    <x v="3"/>
    <x v="11"/>
    <x v="0"/>
    <x v="56"/>
    <x v="1"/>
    <n v="0.47552910052910052"/>
    <s v="m"/>
    <n v="0"/>
    <n v="2"/>
    <n v="0"/>
    <x v="1"/>
  </r>
  <r>
    <n v="757"/>
    <x v="756"/>
    <x v="30"/>
    <s v="Town of Addis"/>
    <s v="Barnell L. Williams"/>
    <n v="2016"/>
    <s v="West Baton Rouge"/>
    <s v="DEM"/>
    <n v="436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7"/>
    <x v="756"/>
    <x v="30"/>
    <s v="Town of Addis"/>
    <s v="David H. Toups"/>
    <n v="2016"/>
    <s v="West Baton Rouge"/>
    <s v="DEM"/>
    <n v="1721"/>
    <n v="2"/>
    <n v="2"/>
    <n v="2"/>
    <n v="0"/>
    <n v="0"/>
    <n v="0"/>
    <x v="0"/>
    <x v="3"/>
    <x v="11"/>
    <x v="0"/>
    <x v="49"/>
    <x v="0"/>
    <n v="0.59573481687528984"/>
    <s v="m"/>
    <n v="0"/>
    <n v="2"/>
    <n v="0"/>
    <x v="1"/>
  </r>
  <r>
    <n v="758"/>
    <x v="757"/>
    <x v="30"/>
    <s v="Town of Albany"/>
    <s v="&quot;Gene&quot; Glascock"/>
    <n v="2014"/>
    <s v="Livingston"/>
    <s v="REP"/>
    <n v="193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8"/>
    <x v="757"/>
    <x v="30"/>
    <s v="Town of Albany"/>
    <s v="Thomas Dillard Stewart"/>
    <n v="2014"/>
    <s v="Livingston"/>
    <s v="DEM"/>
    <n v="187"/>
    <n v="2"/>
    <n v="2"/>
    <n v="1"/>
    <n v="1"/>
    <n v="0"/>
    <n v="0"/>
    <x v="0"/>
    <x v="3"/>
    <x v="11"/>
    <x v="0"/>
    <x v="50"/>
    <x v="1"/>
    <n v="1.5789473684210575E-2"/>
    <s v="m"/>
    <n v="0"/>
    <n v="2"/>
    <n v="0"/>
    <x v="1"/>
  </r>
  <r>
    <n v="759"/>
    <x v="758"/>
    <x v="30"/>
    <s v="Town of Amite City"/>
    <s v="&quot;Buddy&quot; Bel"/>
    <n v="2016"/>
    <s v="Tangipahoa"/>
    <s v="OTHER"/>
    <n v="1046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59"/>
    <x v="758"/>
    <x v="30"/>
    <s v="Town of Amite City"/>
    <s v="Walter Daniels"/>
    <n v="2016"/>
    <s v="Tangipahoa"/>
    <s v="DEM"/>
    <n v="854"/>
    <n v="2"/>
    <n v="2"/>
    <n v="1"/>
    <n v="0"/>
    <n v="0"/>
    <n v="1"/>
    <x v="0"/>
    <x v="3"/>
    <x v="11"/>
    <x v="0"/>
    <x v="34"/>
    <x v="1"/>
    <n v="0.10105263157894734"/>
    <s v="m"/>
    <n v="0"/>
    <n v="2"/>
    <n v="0"/>
    <x v="1"/>
  </r>
  <r>
    <n v="760"/>
    <x v="759"/>
    <x v="30"/>
    <s v="Town of Arcadia"/>
    <s v="Eugene Smith"/>
    <n v="2014"/>
    <s v="Bienville"/>
    <s v="DEM"/>
    <n v="772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0"/>
    <x v="759"/>
    <x v="30"/>
    <s v="Town of Arcadia"/>
    <s v="Jesse Adams"/>
    <n v="2014"/>
    <s v="Bienville"/>
    <s v="DEM"/>
    <n v="440"/>
    <n v="2"/>
    <n v="2"/>
    <n v="2"/>
    <n v="0"/>
    <n v="0"/>
    <n v="0"/>
    <x v="0"/>
    <x v="3"/>
    <x v="11"/>
    <x v="0"/>
    <x v="39"/>
    <x v="0"/>
    <n v="0.27392739273927397"/>
    <s v="m"/>
    <n v="0"/>
    <n v="2"/>
    <n v="0"/>
    <x v="1"/>
  </r>
  <r>
    <n v="761"/>
    <x v="760"/>
    <x v="30"/>
    <s v="Town of Arnaudville"/>
    <s v="&quot;Kathy&quot; Richard"/>
    <n v="2014"/>
    <s v="Multi-Parish Race"/>
    <s v="DEM"/>
    <n v="255"/>
    <n v="2"/>
    <n v="2"/>
    <n v="2"/>
    <n v="0"/>
    <n v="0"/>
    <n v="0"/>
    <x v="0"/>
    <x v="3"/>
    <x v="11"/>
    <x v="0"/>
    <x v="27"/>
    <x v="0"/>
    <n v="3.8696537678207743E-2"/>
    <s v="f"/>
    <n v="1"/>
    <n v="0"/>
    <n v="1"/>
    <x v="0"/>
  </r>
  <r>
    <n v="761"/>
    <x v="760"/>
    <x v="30"/>
    <s v="Town of Arnaudville"/>
    <s v="Aymar &quot;Pip&quot; Bonin"/>
    <n v="2014"/>
    <s v="Multi-Parish Race"/>
    <s v="DEM"/>
    <n v="236"/>
    <n v="2"/>
    <n v="2"/>
    <n v="2"/>
    <n v="0"/>
    <n v="0"/>
    <n v="0"/>
    <x v="0"/>
    <x v="3"/>
    <x v="11"/>
    <x v="0"/>
    <x v="27"/>
    <x v="0"/>
    <n v="3.8696537678207743E-2"/>
    <s v="?"/>
    <n v="1"/>
    <n v="0"/>
    <n v="1"/>
    <x v="0"/>
  </r>
  <r>
    <n v="762"/>
    <x v="761"/>
    <x v="30"/>
    <s v="Town of Baldwin"/>
    <s v="Benny J. Druilhet"/>
    <n v="2014"/>
    <s v="St. Mary"/>
    <s v="DEM"/>
    <n v="32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2"/>
    <x v="761"/>
    <x v="30"/>
    <s v="Town of Baldwin"/>
    <s v="Donna Lewis Lanceslin"/>
    <n v="2014"/>
    <s v="St. Mary"/>
    <s v="DEM"/>
    <n v="539"/>
    <n v="3"/>
    <n v="3"/>
    <n v="3"/>
    <n v="0"/>
    <n v="0"/>
    <n v="0"/>
    <x v="0"/>
    <x v="3"/>
    <x v="11"/>
    <x v="1"/>
    <x v="28"/>
    <x v="1"/>
    <n v="0.20354808590102708"/>
    <s v="f"/>
    <n v="1"/>
    <n v="2"/>
    <n v="0"/>
    <x v="0"/>
  </r>
  <r>
    <n v="762"/>
    <x v="761"/>
    <x v="30"/>
    <s v="Town of Baldwin"/>
    <s v="Michael &quot;Mike&quot; Lancelin"/>
    <n v="2014"/>
    <s v="St. Mary"/>
    <s v="DEM"/>
    <n v="211"/>
    <n v="3"/>
    <n v="3"/>
    <n v="3"/>
    <n v="0"/>
    <n v="0"/>
    <n v="0"/>
    <x v="0"/>
    <x v="3"/>
    <x v="11"/>
    <x v="1"/>
    <x v="28"/>
    <x v="1"/>
    <n v="0.20354808590102708"/>
    <s v="m"/>
    <n v="1"/>
    <n v="2"/>
    <n v="0"/>
    <x v="0"/>
  </r>
  <r>
    <n v="763"/>
    <x v="762"/>
    <x v="30"/>
    <s v="Town of Ball"/>
    <s v="Jonathan Dean"/>
    <n v="2014"/>
    <s v="Rapides"/>
    <s v="DEM"/>
    <n v="733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3"/>
    <x v="762"/>
    <x v="30"/>
    <s v="Town of Ball"/>
    <s v="Neil Kavanagh"/>
    <n v="2014"/>
    <s v="Rapides"/>
    <s v="REP"/>
    <n v="758"/>
    <n v="2"/>
    <n v="2"/>
    <n v="1"/>
    <n v="1"/>
    <n v="0"/>
    <n v="0"/>
    <x v="0"/>
    <x v="3"/>
    <x v="11"/>
    <x v="0"/>
    <x v="18"/>
    <x v="1"/>
    <n v="1.6767270288397029E-2"/>
    <s v="m"/>
    <n v="0"/>
    <n v="2"/>
    <n v="0"/>
    <x v="1"/>
  </r>
  <r>
    <n v="764"/>
    <x v="763"/>
    <x v="30"/>
    <s v="Town of Basile"/>
    <s v="Berline B. Sonnier"/>
    <n v="2014"/>
    <s v="Multi-Parish Race"/>
    <s v="DEM"/>
    <n v="147"/>
    <n v="2"/>
    <n v="2"/>
    <n v="2"/>
    <n v="0"/>
    <n v="0"/>
    <n v="0"/>
    <x v="0"/>
    <x v="3"/>
    <x v="11"/>
    <x v="0"/>
    <x v="6"/>
    <x v="0"/>
    <n v="0.34080717488789242"/>
    <s v="f"/>
    <n v="1"/>
    <n v="1"/>
    <n v="0"/>
    <x v="0"/>
  </r>
  <r>
    <n v="764"/>
    <x v="763"/>
    <x v="30"/>
    <s v="Town of Basile"/>
    <s v="Mark Denette"/>
    <n v="2014"/>
    <s v="Multi-Parish Race"/>
    <s v="DEM"/>
    <n v="299"/>
    <n v="2"/>
    <n v="2"/>
    <n v="2"/>
    <n v="0"/>
    <n v="0"/>
    <n v="0"/>
    <x v="0"/>
    <x v="3"/>
    <x v="11"/>
    <x v="0"/>
    <x v="6"/>
    <x v="0"/>
    <n v="0.34080717488789242"/>
    <s v="m"/>
    <n v="1"/>
    <n v="1"/>
    <n v="0"/>
    <x v="0"/>
  </r>
  <r>
    <n v="765"/>
    <x v="764"/>
    <x v="30"/>
    <s v="Town of Benton"/>
    <s v="Diane Naron"/>
    <n v="2016"/>
    <s v="Bossier"/>
    <s v="DEM"/>
    <n v="91"/>
    <n v="6"/>
    <n v="6"/>
    <n v="3"/>
    <n v="2"/>
    <n v="0"/>
    <n v="1"/>
    <x v="0"/>
    <x v="3"/>
    <x v="11"/>
    <x v="16"/>
    <x v="1"/>
    <x v="1"/>
    <n v="6.2962962962962943E-2"/>
    <s v="f"/>
    <n v="1"/>
    <n v="4"/>
    <n v="1"/>
    <x v="0"/>
  </r>
  <r>
    <n v="765"/>
    <x v="764"/>
    <x v="30"/>
    <s v="Town of Benton"/>
    <s v="James E. Friday"/>
    <n v="2016"/>
    <s v="Bossier"/>
    <s v="REP"/>
    <n v="94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 &quot;Jr&quot; Hollis"/>
    <n v="2016"/>
    <s v="Bossier"/>
    <s v="DEM"/>
    <n v="15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Johnnie Brunson"/>
    <n v="2016"/>
    <s v="Bossier"/>
    <s v="DEM"/>
    <n v="196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Kenneth &quot;Ken&quot; Shiflett"/>
    <n v="2016"/>
    <s v="Bossier"/>
    <s v="OTHER"/>
    <n v="31"/>
    <n v="6"/>
    <n v="6"/>
    <n v="3"/>
    <n v="2"/>
    <n v="0"/>
    <n v="1"/>
    <x v="0"/>
    <x v="3"/>
    <x v="11"/>
    <x v="16"/>
    <x v="1"/>
    <x v="1"/>
    <n v="6.2962962962962943E-2"/>
    <s v="m"/>
    <n v="1"/>
    <n v="4"/>
    <n v="1"/>
    <x v="0"/>
  </r>
  <r>
    <n v="765"/>
    <x v="764"/>
    <x v="30"/>
    <s v="Town of Benton"/>
    <s v="S.G. Horton, Jr."/>
    <n v="2016"/>
    <s v="Bossier"/>
    <s v="REP"/>
    <n v="247"/>
    <n v="6"/>
    <n v="6"/>
    <n v="3"/>
    <n v="2"/>
    <n v="0"/>
    <n v="1"/>
    <x v="0"/>
    <x v="3"/>
    <x v="11"/>
    <x v="16"/>
    <x v="1"/>
    <x v="1"/>
    <n v="6.2962962962962943E-2"/>
    <s v="?"/>
    <n v="1"/>
    <n v="4"/>
    <n v="1"/>
    <x v="0"/>
  </r>
  <r>
    <n v="766"/>
    <x v="765"/>
    <x v="30"/>
    <s v="Town of Berwick"/>
    <s v="Jessie J. Boudreaux"/>
    <n v="2014"/>
    <s v="St. Mary"/>
    <s v="NOPTY"/>
    <n v="342"/>
    <n v="2"/>
    <n v="2"/>
    <n v="0"/>
    <n v="0"/>
    <n v="2"/>
    <n v="0"/>
    <x v="0"/>
    <x v="3"/>
    <x v="11"/>
    <x v="0"/>
    <x v="28"/>
    <x v="1"/>
    <n v="0.56488549618320616"/>
    <s v="?"/>
    <n v="0"/>
    <n v="1"/>
    <n v="1"/>
    <x v="0"/>
  </r>
  <r>
    <n v="766"/>
    <x v="765"/>
    <x v="30"/>
    <s v="Town of Berwick"/>
    <s v="Louis Ratcliff"/>
    <n v="2014"/>
    <s v="St. Mary"/>
    <s v="NOPTY"/>
    <n v="1230"/>
    <n v="2"/>
    <n v="2"/>
    <n v="0"/>
    <n v="0"/>
    <n v="2"/>
    <n v="0"/>
    <x v="0"/>
    <x v="3"/>
    <x v="11"/>
    <x v="0"/>
    <x v="28"/>
    <x v="1"/>
    <n v="0.56488549618320616"/>
    <s v="m"/>
    <n v="0"/>
    <n v="1"/>
    <n v="1"/>
    <x v="0"/>
  </r>
  <r>
    <n v="767"/>
    <x v="766"/>
    <x v="30"/>
    <s v="Town of Blanchard"/>
    <s v="&quot;Jim&quot; Galambos"/>
    <n v="2014"/>
    <s v="Caddo"/>
    <s v="DEM"/>
    <n v="234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ohnny Digilormo"/>
    <n v="2014"/>
    <s v="Caddo"/>
    <s v="REP"/>
    <n v="792"/>
    <n v="3"/>
    <n v="3"/>
    <n v="1"/>
    <n v="2"/>
    <n v="0"/>
    <n v="0"/>
    <x v="0"/>
    <x v="3"/>
    <x v="11"/>
    <x v="1"/>
    <x v="3"/>
    <x v="1"/>
    <n v="0.4708860759493671"/>
    <s v="m"/>
    <n v="1"/>
    <n v="2"/>
    <n v="0"/>
    <x v="0"/>
  </r>
  <r>
    <n v="767"/>
    <x v="766"/>
    <x v="30"/>
    <s v="Town of Blanchard"/>
    <s v="Judy Ann Presley"/>
    <n v="2014"/>
    <s v="Caddo"/>
    <s v="REP"/>
    <n v="159"/>
    <n v="3"/>
    <n v="3"/>
    <n v="1"/>
    <n v="2"/>
    <n v="0"/>
    <n v="0"/>
    <x v="0"/>
    <x v="3"/>
    <x v="11"/>
    <x v="1"/>
    <x v="3"/>
    <x v="1"/>
    <n v="0.4708860759493671"/>
    <s v="f"/>
    <n v="1"/>
    <n v="2"/>
    <n v="0"/>
    <x v="0"/>
  </r>
  <r>
    <n v="768"/>
    <x v="767"/>
    <x v="30"/>
    <s v="Town of Blanchard"/>
    <s v="&quot;Jim&quot; Galambos"/>
    <n v="2016"/>
    <s v="Caddo"/>
    <s v="REP"/>
    <n v="770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8"/>
    <x v="767"/>
    <x v="30"/>
    <s v="Town of Blanchard"/>
    <s v="Karry Moore"/>
    <n v="2016"/>
    <s v="Caddo"/>
    <s v="REP"/>
    <n v="372"/>
    <n v="3"/>
    <n v="3"/>
    <n v="0"/>
    <n v="3"/>
    <n v="0"/>
    <n v="0"/>
    <x v="0"/>
    <x v="3"/>
    <x v="11"/>
    <x v="1"/>
    <x v="3"/>
    <x v="1"/>
    <n v="0.27278958190541469"/>
    <s v="f"/>
    <n v="1"/>
    <n v="2"/>
    <n v="0"/>
    <x v="0"/>
  </r>
  <r>
    <n v="768"/>
    <x v="767"/>
    <x v="30"/>
    <s v="Town of Blanchard"/>
    <s v="Steve Umling"/>
    <n v="2016"/>
    <s v="Caddo"/>
    <s v="REP"/>
    <n v="317"/>
    <n v="3"/>
    <n v="3"/>
    <n v="0"/>
    <n v="3"/>
    <n v="0"/>
    <n v="0"/>
    <x v="0"/>
    <x v="3"/>
    <x v="11"/>
    <x v="1"/>
    <x v="3"/>
    <x v="1"/>
    <n v="0.27278958190541469"/>
    <s v="m"/>
    <n v="1"/>
    <n v="2"/>
    <n v="0"/>
    <x v="0"/>
  </r>
  <r>
    <n v="769"/>
    <x v="768"/>
    <x v="30"/>
    <s v="Town of Boyce"/>
    <s v="Alma S. Moore"/>
    <n v="2014"/>
    <s v="Rapides"/>
    <s v="DEM"/>
    <n v="212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69"/>
    <x v="768"/>
    <x v="30"/>
    <s v="Town of Boyce"/>
    <s v="Jack Dewitt"/>
    <n v="2014"/>
    <s v="Rapides"/>
    <s v="DEM"/>
    <n v="183"/>
    <n v="3"/>
    <n v="3"/>
    <n v="3"/>
    <n v="0"/>
    <n v="0"/>
    <n v="0"/>
    <x v="0"/>
    <x v="3"/>
    <x v="11"/>
    <x v="1"/>
    <x v="18"/>
    <x v="1"/>
    <n v="6.2231759656652341E-2"/>
    <s v="m"/>
    <n v="2"/>
    <n v="1"/>
    <n v="0"/>
    <x v="0"/>
  </r>
  <r>
    <n v="769"/>
    <x v="768"/>
    <x v="30"/>
    <s v="Town of Boyce"/>
    <s v="Lillie Thompson"/>
    <n v="2014"/>
    <s v="Rapides"/>
    <s v="DEM"/>
    <n v="71"/>
    <n v="3"/>
    <n v="3"/>
    <n v="3"/>
    <n v="0"/>
    <n v="0"/>
    <n v="0"/>
    <x v="0"/>
    <x v="3"/>
    <x v="11"/>
    <x v="1"/>
    <x v="18"/>
    <x v="1"/>
    <n v="6.2231759656652341E-2"/>
    <s v="f"/>
    <n v="2"/>
    <n v="1"/>
    <n v="0"/>
    <x v="0"/>
  </r>
  <r>
    <n v="770"/>
    <x v="769"/>
    <x v="30"/>
    <s v="Town of Campti"/>
    <s v="CyNita Nash"/>
    <n v="2014"/>
    <s v="Natchitoches"/>
    <s v="DEM"/>
    <n v="153"/>
    <n v="2"/>
    <n v="2"/>
    <n v="2"/>
    <n v="0"/>
    <n v="0"/>
    <n v="0"/>
    <x v="0"/>
    <x v="3"/>
    <x v="11"/>
    <x v="0"/>
    <x v="19"/>
    <x v="0"/>
    <n v="4.9689440993788858E-2"/>
    <s v="f"/>
    <n v="1"/>
    <n v="1"/>
    <n v="0"/>
    <x v="0"/>
  </r>
  <r>
    <n v="770"/>
    <x v="769"/>
    <x v="30"/>
    <s v="Town of Campti"/>
    <s v="Roland Smith"/>
    <n v="2014"/>
    <s v="Natchitoches"/>
    <s v="DEM"/>
    <n v="169"/>
    <n v="2"/>
    <n v="2"/>
    <n v="2"/>
    <n v="0"/>
    <n v="0"/>
    <n v="0"/>
    <x v="0"/>
    <x v="3"/>
    <x v="11"/>
    <x v="0"/>
    <x v="19"/>
    <x v="0"/>
    <n v="4.9689440993788858E-2"/>
    <s v="m"/>
    <n v="1"/>
    <n v="1"/>
    <n v="0"/>
    <x v="0"/>
  </r>
  <r>
    <n v="771"/>
    <x v="770"/>
    <x v="30"/>
    <s v="Town of Church Point"/>
    <s v="Roger Boudreaux"/>
    <n v="2014"/>
    <s v="Acadia"/>
    <s v="DEM"/>
    <n v="702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1"/>
    <x v="770"/>
    <x v="30"/>
    <s v="Town of Church Point"/>
    <s v="Russell &quot;Coach&quot; Stelly"/>
    <n v="2014"/>
    <s v="Acadia"/>
    <s v="DEM"/>
    <n v="1174"/>
    <n v="2"/>
    <n v="2"/>
    <n v="2"/>
    <n v="0"/>
    <n v="0"/>
    <n v="0"/>
    <x v="0"/>
    <x v="3"/>
    <x v="11"/>
    <x v="0"/>
    <x v="22"/>
    <x v="1"/>
    <n v="0.25159914712153514"/>
    <s v="m"/>
    <n v="0"/>
    <n v="2"/>
    <n v="0"/>
    <x v="1"/>
  </r>
  <r>
    <n v="772"/>
    <x v="771"/>
    <x v="30"/>
    <s v="Town of Clarks"/>
    <s v="&quot;Buddy&quot; Carter"/>
    <n v="2014"/>
    <s v="Caldwell"/>
    <s v="NOPTY"/>
    <n v="86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2"/>
    <x v="771"/>
    <x v="30"/>
    <s v="Town of Clarks"/>
    <s v="Chad Coates"/>
    <n v="2014"/>
    <s v="Caldwell"/>
    <s v="REP"/>
    <n v="110"/>
    <n v="2"/>
    <n v="2"/>
    <n v="0"/>
    <n v="1"/>
    <n v="1"/>
    <n v="0"/>
    <x v="0"/>
    <x v="3"/>
    <x v="11"/>
    <x v="0"/>
    <x v="29"/>
    <x v="0"/>
    <n v="0.1224489795918367"/>
    <s v="m"/>
    <n v="0"/>
    <n v="2"/>
    <n v="0"/>
    <x v="1"/>
  </r>
  <r>
    <n v="773"/>
    <x v="772"/>
    <x v="30"/>
    <s v="Town of Clinton"/>
    <s v="Don Reason, Sr."/>
    <n v="2016"/>
    <s v="East Feliciana"/>
    <s v="REP"/>
    <n v="319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3"/>
    <x v="772"/>
    <x v="30"/>
    <s v="Town of Clinton"/>
    <s v="Lori Ann Bell"/>
    <n v="2016"/>
    <s v="East Feliciana"/>
    <s v="DEM"/>
    <n v="292"/>
    <n v="3"/>
    <n v="3"/>
    <n v="2"/>
    <n v="1"/>
    <n v="0"/>
    <n v="0"/>
    <x v="0"/>
    <x v="3"/>
    <x v="11"/>
    <x v="1"/>
    <x v="30"/>
    <x v="0"/>
    <n v="3.037120359955009E-2"/>
    <s v="f"/>
    <n v="1"/>
    <n v="2"/>
    <n v="0"/>
    <x v="0"/>
  </r>
  <r>
    <n v="773"/>
    <x v="772"/>
    <x v="30"/>
    <s v="Town of Clinton"/>
    <s v="Melvin Spears, Jr."/>
    <n v="2016"/>
    <s v="East Feliciana"/>
    <s v="DEM"/>
    <n v="278"/>
    <n v="3"/>
    <n v="3"/>
    <n v="2"/>
    <n v="1"/>
    <n v="0"/>
    <n v="0"/>
    <x v="0"/>
    <x v="3"/>
    <x v="11"/>
    <x v="1"/>
    <x v="30"/>
    <x v="0"/>
    <n v="3.037120359955009E-2"/>
    <s v="m"/>
    <n v="1"/>
    <n v="2"/>
    <n v="0"/>
    <x v="0"/>
  </r>
  <r>
    <n v="774"/>
    <x v="773"/>
    <x v="30"/>
    <s v="Town of Cotton Valley"/>
    <s v="Comerdis Phillips"/>
    <n v="2016"/>
    <s v="Webster"/>
    <s v="DEM"/>
    <n v="132"/>
    <n v="3"/>
    <n v="3"/>
    <n v="2"/>
    <n v="0"/>
    <n v="1"/>
    <n v="0"/>
    <x v="0"/>
    <x v="3"/>
    <x v="11"/>
    <x v="1"/>
    <x v="5"/>
    <x v="0"/>
    <n v="2.0408163265306145E-2"/>
    <s v="?"/>
    <n v="1"/>
    <n v="1"/>
    <n v="1"/>
    <x v="0"/>
  </r>
  <r>
    <n v="774"/>
    <x v="773"/>
    <x v="30"/>
    <s v="Town of Cotton Valley"/>
    <s v="Joseph Alexander"/>
    <n v="2016"/>
    <s v="Webster"/>
    <s v="DEM"/>
    <n v="140"/>
    <n v="3"/>
    <n v="3"/>
    <n v="2"/>
    <n v="0"/>
    <n v="1"/>
    <n v="0"/>
    <x v="0"/>
    <x v="3"/>
    <x v="11"/>
    <x v="1"/>
    <x v="5"/>
    <x v="0"/>
    <n v="2.0408163265306145E-2"/>
    <s v="m"/>
    <n v="1"/>
    <n v="1"/>
    <n v="1"/>
    <x v="0"/>
  </r>
  <r>
    <n v="774"/>
    <x v="773"/>
    <x v="30"/>
    <s v="Town of Cotton Valley"/>
    <s v="Lynn &quot;Bubba&quot; Guillot"/>
    <n v="2016"/>
    <s v="Webster"/>
    <s v="NOPTY"/>
    <n v="120"/>
    <n v="3"/>
    <n v="3"/>
    <n v="2"/>
    <n v="0"/>
    <n v="1"/>
    <n v="0"/>
    <x v="0"/>
    <x v="3"/>
    <x v="11"/>
    <x v="1"/>
    <x v="5"/>
    <x v="0"/>
    <n v="2.0408163265306145E-2"/>
    <s v="f"/>
    <n v="1"/>
    <n v="1"/>
    <n v="1"/>
    <x v="0"/>
  </r>
  <r>
    <n v="775"/>
    <x v="774"/>
    <x v="30"/>
    <s v="Town of Cottonport"/>
    <s v="Louie Laborde"/>
    <n v="2016"/>
    <s v="Avoyelles"/>
    <s v="DEM"/>
    <n v="29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5"/>
    <x v="774"/>
    <x v="30"/>
    <s v="Town of Cottonport"/>
    <s v="William &quot;Scotty&quot; Scott"/>
    <n v="2016"/>
    <s v="Avoyelles"/>
    <s v="DEM"/>
    <n v="578"/>
    <n v="2"/>
    <n v="2"/>
    <n v="2"/>
    <n v="0"/>
    <n v="0"/>
    <n v="0"/>
    <x v="0"/>
    <x v="3"/>
    <x v="11"/>
    <x v="0"/>
    <x v="4"/>
    <x v="0"/>
    <n v="0.31963470319634707"/>
    <s v="m"/>
    <n v="0"/>
    <n v="2"/>
    <n v="0"/>
    <x v="1"/>
  </r>
  <r>
    <n v="776"/>
    <x v="775"/>
    <x v="30"/>
    <s v="Town of Coushatta"/>
    <s v="Carl Frye"/>
    <n v="2016"/>
    <s v="Red River"/>
    <s v="NOPTY"/>
    <n v="249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6"/>
    <x v="775"/>
    <x v="30"/>
    <s v="Town of Coushatta"/>
    <s v="Johnny Cox"/>
    <n v="2016"/>
    <s v="Red River"/>
    <s v="DEM"/>
    <n v="711"/>
    <n v="2"/>
    <n v="2"/>
    <n v="1"/>
    <n v="0"/>
    <n v="1"/>
    <n v="0"/>
    <x v="0"/>
    <x v="3"/>
    <x v="11"/>
    <x v="0"/>
    <x v="42"/>
    <x v="0"/>
    <n v="0.48124999999999996"/>
    <s v="m"/>
    <n v="0"/>
    <n v="2"/>
    <n v="0"/>
    <x v="1"/>
  </r>
  <r>
    <n v="777"/>
    <x v="776"/>
    <x v="30"/>
    <s v="Town of Cullen"/>
    <s v="&quot;Mr. Gary&quot; Sullivan"/>
    <n v="2016"/>
    <s v="Webster"/>
    <s v="OTHER"/>
    <n v="79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7"/>
    <x v="776"/>
    <x v="30"/>
    <s v="Town of Cullen"/>
    <s v="Terry &quot;Bippy&quot; Hoof"/>
    <n v="2016"/>
    <s v="Webster"/>
    <s v="NOPTY"/>
    <n v="233"/>
    <n v="2"/>
    <n v="2"/>
    <n v="0"/>
    <n v="0"/>
    <n v="1"/>
    <n v="1"/>
    <x v="0"/>
    <x v="3"/>
    <x v="11"/>
    <x v="0"/>
    <x v="5"/>
    <x v="0"/>
    <n v="0.49358974358974361"/>
    <s v="m"/>
    <n v="0"/>
    <n v="2"/>
    <n v="0"/>
    <x v="1"/>
  </r>
  <r>
    <n v="778"/>
    <x v="777"/>
    <x v="30"/>
    <s v="Town of Delcambre"/>
    <s v="Carol Broussard"/>
    <n v="2016"/>
    <s v="Multi-Parish Race"/>
    <s v="DEM"/>
    <n v="331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8"/>
    <x v="777"/>
    <x v="30"/>
    <s v="Town of Delcambre"/>
    <s v="Pam Blakely"/>
    <n v="2016"/>
    <s v="Multi-Parish Race"/>
    <s v="OTHER"/>
    <n v="475"/>
    <n v="2"/>
    <n v="2"/>
    <n v="1"/>
    <n v="0"/>
    <n v="0"/>
    <n v="1"/>
    <x v="0"/>
    <x v="3"/>
    <x v="11"/>
    <x v="0"/>
    <x v="7"/>
    <x v="0"/>
    <n v="0.17866004962779153"/>
    <s v="f"/>
    <n v="2"/>
    <n v="0"/>
    <n v="0"/>
    <x v="2"/>
  </r>
  <r>
    <n v="779"/>
    <x v="778"/>
    <x v="30"/>
    <s v="Town of Delhi"/>
    <s v="J. Lynn Lewis"/>
    <n v="2014"/>
    <s v="Richland"/>
    <s v="DEM"/>
    <n v="536"/>
    <n v="3"/>
    <n v="3"/>
    <n v="3"/>
    <n v="0"/>
    <n v="0"/>
    <n v="0"/>
    <x v="0"/>
    <x v="3"/>
    <x v="11"/>
    <x v="1"/>
    <x v="14"/>
    <x v="0"/>
    <n v="3.8022813688212975E-2"/>
    <s v="f"/>
    <n v="1"/>
    <n v="2"/>
    <n v="0"/>
    <x v="0"/>
  </r>
  <r>
    <n v="779"/>
    <x v="778"/>
    <x v="30"/>
    <s v="Town of Delhi"/>
    <s v="Jesse Washington"/>
    <n v="2014"/>
    <s v="Richland"/>
    <s v="DEM"/>
    <n v="586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79"/>
    <x v="778"/>
    <x v="30"/>
    <s v="Town of Delhi"/>
    <s v="Perry Smith"/>
    <n v="2014"/>
    <s v="Richland"/>
    <s v="DEM"/>
    <n v="193"/>
    <n v="3"/>
    <n v="3"/>
    <n v="3"/>
    <n v="0"/>
    <n v="0"/>
    <n v="0"/>
    <x v="0"/>
    <x v="3"/>
    <x v="11"/>
    <x v="1"/>
    <x v="14"/>
    <x v="0"/>
    <n v="3.8022813688212975E-2"/>
    <s v="m"/>
    <n v="1"/>
    <n v="2"/>
    <n v="0"/>
    <x v="0"/>
  </r>
  <r>
    <n v="780"/>
    <x v="779"/>
    <x v="30"/>
    <s v="Town of Dubach"/>
    <s v="&quot;Bob&quot; Jensen"/>
    <n v="2014"/>
    <s v="Lincoln"/>
    <s v="NOPTY"/>
    <n v="168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0"/>
    <x v="779"/>
    <x v="30"/>
    <s v="Town of Dubach"/>
    <s v="Robert Owen"/>
    <n v="2014"/>
    <s v="Lincoln"/>
    <s v="REP"/>
    <n v="86"/>
    <n v="2"/>
    <n v="2"/>
    <n v="0"/>
    <n v="1"/>
    <n v="1"/>
    <n v="0"/>
    <x v="0"/>
    <x v="3"/>
    <x v="11"/>
    <x v="0"/>
    <x v="23"/>
    <x v="1"/>
    <n v="0.32283464566929138"/>
    <s v="m"/>
    <n v="0"/>
    <n v="2"/>
    <n v="0"/>
    <x v="1"/>
  </r>
  <r>
    <n v="781"/>
    <x v="780"/>
    <x v="30"/>
    <s v="Town of Duson"/>
    <s v="Carolyn &quot;Susie&quot; Lagneaux"/>
    <n v="2014"/>
    <s v="Multi-Parish Race"/>
    <s v="DEM"/>
    <n v="169"/>
    <n v="3"/>
    <n v="3"/>
    <n v="3"/>
    <n v="0"/>
    <n v="0"/>
    <n v="0"/>
    <x v="0"/>
    <x v="3"/>
    <x v="11"/>
    <x v="1"/>
    <x v="31"/>
    <x v="0"/>
    <n v="0.26838966202783293"/>
    <s v="f"/>
    <n v="1"/>
    <n v="2"/>
    <n v="0"/>
    <x v="0"/>
  </r>
  <r>
    <n v="781"/>
    <x v="780"/>
    <x v="30"/>
    <s v="Town of Duson"/>
    <s v="Johnny Thibodeaux"/>
    <n v="2014"/>
    <s v="Multi-Parish Race"/>
    <s v="DEM"/>
    <n v="304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1"/>
    <x v="780"/>
    <x v="30"/>
    <s v="Town of Duson"/>
    <s v="Shane Blasingame"/>
    <n v="2014"/>
    <s v="Multi-Parish Race"/>
    <s v="DEM"/>
    <n v="30"/>
    <n v="3"/>
    <n v="3"/>
    <n v="3"/>
    <n v="0"/>
    <n v="0"/>
    <n v="0"/>
    <x v="0"/>
    <x v="3"/>
    <x v="11"/>
    <x v="1"/>
    <x v="31"/>
    <x v="0"/>
    <n v="0.26838966202783293"/>
    <s v="m"/>
    <n v="1"/>
    <n v="2"/>
    <n v="0"/>
    <x v="0"/>
  </r>
  <r>
    <n v="782"/>
    <x v="781"/>
    <x v="30"/>
    <s v="Town of Elizabeth"/>
    <s v="Kelly Stalsby"/>
    <n v="2014"/>
    <s v="Allen"/>
    <s v="DEM"/>
    <n v="115"/>
    <n v="2"/>
    <n v="2"/>
    <n v="2"/>
    <n v="0"/>
    <n v="0"/>
    <n v="0"/>
    <x v="0"/>
    <x v="3"/>
    <x v="11"/>
    <x v="0"/>
    <x v="0"/>
    <x v="0"/>
    <n v="6.8825910931174128E-2"/>
    <s v="f"/>
    <n v="1"/>
    <n v="1"/>
    <n v="0"/>
    <x v="0"/>
  </r>
  <r>
    <n v="782"/>
    <x v="781"/>
    <x v="30"/>
    <s v="Town of Elizabeth"/>
    <s v="Robert &quot;Bob&quot; Crafton"/>
    <n v="2014"/>
    <s v="Allen"/>
    <s v="DEM"/>
    <n v="132"/>
    <n v="2"/>
    <n v="2"/>
    <n v="2"/>
    <n v="0"/>
    <n v="0"/>
    <n v="0"/>
    <x v="0"/>
    <x v="3"/>
    <x v="11"/>
    <x v="0"/>
    <x v="0"/>
    <x v="0"/>
    <n v="6.8825910931174128E-2"/>
    <s v="m"/>
    <n v="1"/>
    <n v="1"/>
    <n v="0"/>
    <x v="0"/>
  </r>
  <r>
    <n v="783"/>
    <x v="782"/>
    <x v="30"/>
    <s v="Town of Elton"/>
    <s v="&quot;Cathy&quot; Hollingsworth"/>
    <n v="2014"/>
    <s v="Jefferson Davis"/>
    <s v="DEM"/>
    <n v="246"/>
    <n v="2"/>
    <n v="2"/>
    <n v="2"/>
    <n v="0"/>
    <n v="0"/>
    <n v="0"/>
    <x v="0"/>
    <x v="3"/>
    <x v="11"/>
    <x v="0"/>
    <x v="38"/>
    <x v="0"/>
    <n v="8.3798882681564268E-2"/>
    <s v="f"/>
    <n v="1"/>
    <n v="1"/>
    <n v="0"/>
    <x v="0"/>
  </r>
  <r>
    <n v="783"/>
    <x v="782"/>
    <x v="30"/>
    <s v="Town of Elton"/>
    <s v="Roger D. &quot;Tony&quot; Laughlin"/>
    <n v="2014"/>
    <s v="Jefferson Davis"/>
    <s v="DEM"/>
    <n v="291"/>
    <n v="2"/>
    <n v="2"/>
    <n v="2"/>
    <n v="0"/>
    <n v="0"/>
    <n v="0"/>
    <x v="0"/>
    <x v="3"/>
    <x v="11"/>
    <x v="0"/>
    <x v="38"/>
    <x v="0"/>
    <n v="8.3798882681564268E-2"/>
    <s v="m"/>
    <n v="1"/>
    <n v="1"/>
    <n v="0"/>
    <x v="0"/>
  </r>
  <r>
    <n v="784"/>
    <x v="783"/>
    <x v="30"/>
    <s v="Town of Erath"/>
    <s v="&quot;Billy&quot; Cormier"/>
    <n v="2014"/>
    <s v="Vermilion"/>
    <s v="DEM"/>
    <n v="402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4"/>
    <x v="783"/>
    <x v="30"/>
    <s v="Town of Erath"/>
    <s v="John Earl LeBlanc"/>
    <n v="2014"/>
    <s v="Vermilion"/>
    <s v="DEM"/>
    <n v="584"/>
    <n v="2"/>
    <n v="2"/>
    <n v="2"/>
    <n v="0"/>
    <n v="0"/>
    <n v="0"/>
    <x v="0"/>
    <x v="3"/>
    <x v="11"/>
    <x v="0"/>
    <x v="9"/>
    <x v="1"/>
    <n v="0.18458417849898584"/>
    <s v="m"/>
    <n v="0"/>
    <n v="2"/>
    <n v="0"/>
    <x v="1"/>
  </r>
  <r>
    <n v="785"/>
    <x v="784"/>
    <x v="30"/>
    <s v="Town of Fordoche"/>
    <s v="Ronnie J. Bonaventure, Jr."/>
    <n v="2014"/>
    <s v="Pointe Coupee"/>
    <s v="DEM"/>
    <n v="189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5"/>
    <x v="784"/>
    <x v="30"/>
    <s v="Town of Fordoche"/>
    <s v="Teddy Gros"/>
    <n v="2014"/>
    <s v="Pointe Coupee"/>
    <s v="DEM"/>
    <n v="285"/>
    <n v="2"/>
    <n v="2"/>
    <n v="2"/>
    <n v="0"/>
    <n v="0"/>
    <n v="0"/>
    <x v="0"/>
    <x v="3"/>
    <x v="11"/>
    <x v="0"/>
    <x v="66"/>
    <x v="0"/>
    <n v="0.20253164556962022"/>
    <s v="m"/>
    <n v="0"/>
    <n v="2"/>
    <n v="0"/>
    <x v="1"/>
  </r>
  <r>
    <n v="786"/>
    <x v="785"/>
    <x v="30"/>
    <s v="Town of Franklinton"/>
    <s v="&quot;Greg&quot; Route"/>
    <n v="2016"/>
    <s v="Washington"/>
    <s v="DEM"/>
    <n v="704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6"/>
    <x v="785"/>
    <x v="30"/>
    <s v="Town of Franklinton"/>
    <s v="Richard Dillon"/>
    <n v="2016"/>
    <s v="Washington"/>
    <s v="DEM"/>
    <n v="726"/>
    <n v="2"/>
    <n v="2"/>
    <n v="2"/>
    <n v="0"/>
    <n v="0"/>
    <n v="0"/>
    <x v="0"/>
    <x v="3"/>
    <x v="11"/>
    <x v="0"/>
    <x v="32"/>
    <x v="0"/>
    <n v="1.538461538461533E-2"/>
    <s v="m"/>
    <n v="0"/>
    <n v="2"/>
    <n v="0"/>
    <x v="1"/>
  </r>
  <r>
    <n v="787"/>
    <x v="786"/>
    <x v="30"/>
    <s v="Town of Glenmora"/>
    <s v="&quot;Joey&quot; Mott"/>
    <n v="2014"/>
    <s v="Rapides"/>
    <s v="NOPTY"/>
    <n v="334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7"/>
    <x v="786"/>
    <x v="30"/>
    <s v="Town of Glenmora"/>
    <s v="Malcolm L. English"/>
    <n v="2014"/>
    <s v="Rapides"/>
    <s v="DEM"/>
    <n v="196"/>
    <n v="2"/>
    <n v="2"/>
    <n v="1"/>
    <n v="0"/>
    <n v="1"/>
    <n v="0"/>
    <x v="0"/>
    <x v="3"/>
    <x v="11"/>
    <x v="0"/>
    <x v="18"/>
    <x v="1"/>
    <n v="0.26037735849056604"/>
    <s v="m"/>
    <n v="0"/>
    <n v="2"/>
    <n v="0"/>
    <x v="1"/>
  </r>
  <r>
    <n v="788"/>
    <x v="787"/>
    <x v="30"/>
    <s v="Town of Gramercy"/>
    <s v="&quot;Steve&quot; Nosacka"/>
    <n v="2014"/>
    <s v="St. James"/>
    <s v="OTHER"/>
    <n v="902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8"/>
    <x v="787"/>
    <x v="30"/>
    <s v="Town of Gramercy"/>
    <s v="Jeanne L. Louque"/>
    <n v="2014"/>
    <s v="St. James"/>
    <s v="DEM"/>
    <n v="313"/>
    <n v="3"/>
    <n v="3"/>
    <n v="1"/>
    <n v="1"/>
    <n v="0"/>
    <n v="1"/>
    <x v="0"/>
    <x v="3"/>
    <x v="11"/>
    <x v="1"/>
    <x v="10"/>
    <x v="0"/>
    <n v="0.42712110224800581"/>
    <s v="f"/>
    <n v="1"/>
    <n v="2"/>
    <n v="0"/>
    <x v="0"/>
  </r>
  <r>
    <n v="788"/>
    <x v="787"/>
    <x v="30"/>
    <s v="Town of Gramercy"/>
    <s v="Steven Bourgeois"/>
    <n v="2014"/>
    <s v="St. James"/>
    <s v="REP"/>
    <n v="164"/>
    <n v="3"/>
    <n v="3"/>
    <n v="1"/>
    <n v="1"/>
    <n v="0"/>
    <n v="1"/>
    <x v="0"/>
    <x v="3"/>
    <x v="11"/>
    <x v="1"/>
    <x v="10"/>
    <x v="0"/>
    <n v="0.42712110224800581"/>
    <s v="m"/>
    <n v="1"/>
    <n v="2"/>
    <n v="0"/>
    <x v="0"/>
  </r>
  <r>
    <n v="789"/>
    <x v="788"/>
    <x v="30"/>
    <s v="Town of Grand Coteau"/>
    <s v="&quot;Gail&quot; Lark"/>
    <n v="2014"/>
    <s v="St. Landry"/>
    <s v="DEM"/>
    <n v="6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89"/>
    <x v="788"/>
    <x v="30"/>
    <s v="Town of Grand Coteau"/>
    <s v="Patrick Richard"/>
    <n v="2014"/>
    <s v="St. Landry"/>
    <s v="DEM"/>
    <n v="131"/>
    <n v="4"/>
    <n v="4"/>
    <n v="4"/>
    <n v="0"/>
    <n v="0"/>
    <n v="0"/>
    <x v="0"/>
    <x v="3"/>
    <x v="11"/>
    <x v="2"/>
    <x v="8"/>
    <x v="1"/>
    <n v="0.1617933723196881"/>
    <s v="m"/>
    <n v="2"/>
    <n v="1"/>
    <n v="1"/>
    <x v="0"/>
  </r>
  <r>
    <n v="789"/>
    <x v="788"/>
    <x v="30"/>
    <s v="Town of Grand Coteau"/>
    <s v="Shaterral &quot;Terral&quot; Johnson"/>
    <n v="2014"/>
    <s v="St. Landry"/>
    <s v="DEM"/>
    <n v="104"/>
    <n v="4"/>
    <n v="4"/>
    <n v="4"/>
    <n v="0"/>
    <n v="0"/>
    <n v="0"/>
    <x v="0"/>
    <x v="3"/>
    <x v="11"/>
    <x v="2"/>
    <x v="8"/>
    <x v="1"/>
    <n v="0.1617933723196881"/>
    <s v="?"/>
    <n v="2"/>
    <n v="1"/>
    <n v="1"/>
    <x v="0"/>
  </r>
  <r>
    <n v="789"/>
    <x v="788"/>
    <x v="30"/>
    <s v="Town of Grand Coteau"/>
    <s v="Virginia Pierre"/>
    <n v="2014"/>
    <s v="St. Landry"/>
    <s v="DEM"/>
    <n v="214"/>
    <n v="4"/>
    <n v="4"/>
    <n v="4"/>
    <n v="0"/>
    <n v="0"/>
    <n v="0"/>
    <x v="0"/>
    <x v="3"/>
    <x v="11"/>
    <x v="2"/>
    <x v="8"/>
    <x v="1"/>
    <n v="0.1617933723196881"/>
    <s v="f"/>
    <n v="2"/>
    <n v="1"/>
    <n v="1"/>
    <x v="0"/>
  </r>
  <r>
    <n v="790"/>
    <x v="789"/>
    <x v="30"/>
    <s v="Town of Gueydan"/>
    <s v="Charlotte Venable-Hartwell"/>
    <n v="2014"/>
    <s v="Vermilion"/>
    <s v="DEM"/>
    <n v="99"/>
    <n v="3"/>
    <n v="3"/>
    <n v="3"/>
    <n v="0"/>
    <n v="0"/>
    <n v="0"/>
    <x v="0"/>
    <x v="3"/>
    <x v="11"/>
    <x v="1"/>
    <x v="9"/>
    <x v="1"/>
    <n v="0.31042654028436012"/>
    <s v="f"/>
    <n v="1"/>
    <n v="2"/>
    <n v="0"/>
    <x v="0"/>
  </r>
  <r>
    <n v="790"/>
    <x v="789"/>
    <x v="30"/>
    <s v="Town of Gueydan"/>
    <s v="Chris Theriot"/>
    <n v="2014"/>
    <s v="Vermilion"/>
    <s v="DEM"/>
    <n v="230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0"/>
    <x v="789"/>
    <x v="30"/>
    <s v="Town of Gueydan"/>
    <s v="David Dupuis"/>
    <n v="2014"/>
    <s v="Vermilion"/>
    <s v="DEM"/>
    <n v="93"/>
    <n v="3"/>
    <n v="3"/>
    <n v="3"/>
    <n v="0"/>
    <n v="0"/>
    <n v="0"/>
    <x v="0"/>
    <x v="3"/>
    <x v="11"/>
    <x v="1"/>
    <x v="9"/>
    <x v="1"/>
    <n v="0.31042654028436012"/>
    <s v="m"/>
    <n v="1"/>
    <n v="2"/>
    <n v="0"/>
    <x v="0"/>
  </r>
  <r>
    <n v="791"/>
    <x v="790"/>
    <x v="30"/>
    <s v="Town of Haynesville"/>
    <s v="Beverlee G. Killgore"/>
    <n v="2014"/>
    <s v="Claiborne"/>
    <s v="DEM"/>
    <n v="337"/>
    <n v="3"/>
    <n v="3"/>
    <n v="2"/>
    <n v="0"/>
    <n v="1"/>
    <n v="0"/>
    <x v="0"/>
    <x v="3"/>
    <x v="11"/>
    <x v="1"/>
    <x v="53"/>
    <x v="0"/>
    <n v="5.7074910820451852E-2"/>
    <s v="f"/>
    <n v="1"/>
    <n v="2"/>
    <n v="0"/>
    <x v="0"/>
  </r>
  <r>
    <n v="791"/>
    <x v="790"/>
    <x v="30"/>
    <s v="Town of Haynesville"/>
    <s v="Jimmie Dale Williams"/>
    <n v="2014"/>
    <s v="Claiborne"/>
    <s v="NOPTY"/>
    <n v="119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1"/>
    <x v="790"/>
    <x v="30"/>
    <s v="Town of Haynesville"/>
    <s v="Roderick D. Hampton"/>
    <n v="2014"/>
    <s v="Claiborne"/>
    <s v="DEM"/>
    <n v="385"/>
    <n v="3"/>
    <n v="3"/>
    <n v="2"/>
    <n v="0"/>
    <n v="1"/>
    <n v="0"/>
    <x v="0"/>
    <x v="3"/>
    <x v="11"/>
    <x v="1"/>
    <x v="53"/>
    <x v="0"/>
    <n v="5.7074910820451852E-2"/>
    <s v="m"/>
    <n v="1"/>
    <n v="2"/>
    <n v="0"/>
    <x v="0"/>
  </r>
  <r>
    <n v="792"/>
    <x v="791"/>
    <x v="30"/>
    <s v="Town of Homer"/>
    <s v="Alecia Nychole Smith"/>
    <n v="2014"/>
    <s v="Claiborne"/>
    <s v="DEM"/>
    <n v="359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2"/>
    <x v="791"/>
    <x v="30"/>
    <s v="Town of Homer"/>
    <s v="Danny &quot;Roy&quot; Lewis"/>
    <n v="2014"/>
    <s v="Claiborne"/>
    <s v="DEM"/>
    <n v="529"/>
    <n v="3"/>
    <n v="3"/>
    <n v="2"/>
    <n v="0"/>
    <n v="1"/>
    <n v="0"/>
    <x v="0"/>
    <x v="3"/>
    <x v="11"/>
    <x v="1"/>
    <x v="53"/>
    <x v="0"/>
    <n v="0.14834205933682371"/>
    <s v="m"/>
    <n v="2"/>
    <n v="1"/>
    <n v="0"/>
    <x v="0"/>
  </r>
  <r>
    <n v="792"/>
    <x v="791"/>
    <x v="30"/>
    <s v="Town of Homer"/>
    <s v="Shirley Warren"/>
    <n v="2014"/>
    <s v="Claiborne"/>
    <s v="NOPTY"/>
    <n v="258"/>
    <n v="3"/>
    <n v="3"/>
    <n v="2"/>
    <n v="0"/>
    <n v="1"/>
    <n v="0"/>
    <x v="0"/>
    <x v="3"/>
    <x v="11"/>
    <x v="1"/>
    <x v="53"/>
    <x v="0"/>
    <n v="0.14834205933682371"/>
    <s v="f"/>
    <n v="2"/>
    <n v="1"/>
    <n v="0"/>
    <x v="0"/>
  </r>
  <r>
    <n v="793"/>
    <x v="792"/>
    <x v="30"/>
    <s v="Town of Iota"/>
    <s v="Damon Daigle"/>
    <n v="2014"/>
    <s v="Acadia"/>
    <s v="REP"/>
    <n v="155"/>
    <n v="2"/>
    <n v="2"/>
    <n v="1"/>
    <n v="1"/>
    <n v="0"/>
    <n v="0"/>
    <x v="0"/>
    <x v="3"/>
    <x v="11"/>
    <x v="0"/>
    <x v="22"/>
    <x v="1"/>
    <n v="0.39922480620155043"/>
    <s v="m"/>
    <n v="1"/>
    <n v="1"/>
    <n v="0"/>
    <x v="0"/>
  </r>
  <r>
    <n v="793"/>
    <x v="792"/>
    <x v="30"/>
    <s v="Town of Iota"/>
    <s v="Julia &quot;Mariette&quot; Granger"/>
    <n v="2014"/>
    <s v="Acadia"/>
    <s v="DEM"/>
    <n v="361"/>
    <n v="2"/>
    <n v="2"/>
    <n v="1"/>
    <n v="1"/>
    <n v="0"/>
    <n v="0"/>
    <x v="0"/>
    <x v="3"/>
    <x v="11"/>
    <x v="0"/>
    <x v="22"/>
    <x v="1"/>
    <n v="0.39922480620155043"/>
    <s v="f"/>
    <n v="1"/>
    <n v="1"/>
    <n v="0"/>
    <x v="0"/>
  </r>
  <r>
    <n v="794"/>
    <x v="793"/>
    <x v="30"/>
    <s v="Town of Jena"/>
    <s v="&quot;Donnie&quot; Kendrick"/>
    <n v="2014"/>
    <s v="Lasalle"/>
    <s v="REP"/>
    <n v="495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4"/>
    <x v="793"/>
    <x v="30"/>
    <s v="Town of Jena"/>
    <s v="LaDawn Cooper Edwards"/>
    <n v="2014"/>
    <s v="Lasalle"/>
    <s v="REP"/>
    <n v="635"/>
    <n v="3"/>
    <n v="3"/>
    <n v="1"/>
    <n v="2"/>
    <n v="0"/>
    <n v="0"/>
    <x v="0"/>
    <x v="3"/>
    <x v="11"/>
    <x v="1"/>
    <x v="37"/>
    <x v="0"/>
    <n v="0.10115606936416183"/>
    <s v="f"/>
    <n v="1"/>
    <n v="2"/>
    <n v="0"/>
    <x v="0"/>
  </r>
  <r>
    <n v="794"/>
    <x v="793"/>
    <x v="30"/>
    <s v="Town of Jena"/>
    <s v="Steve Crooks"/>
    <n v="2014"/>
    <s v="Lasalle"/>
    <s v="DEM"/>
    <n v="254"/>
    <n v="3"/>
    <n v="3"/>
    <n v="1"/>
    <n v="2"/>
    <n v="0"/>
    <n v="0"/>
    <x v="0"/>
    <x v="3"/>
    <x v="11"/>
    <x v="1"/>
    <x v="37"/>
    <x v="0"/>
    <n v="0.10115606936416183"/>
    <s v="m"/>
    <n v="1"/>
    <n v="2"/>
    <n v="0"/>
    <x v="0"/>
  </r>
  <r>
    <n v="795"/>
    <x v="794"/>
    <x v="30"/>
    <s v="Town of Jonesboro"/>
    <s v="&quot;Mike&quot; Holder"/>
    <n v="2014"/>
    <s v="Jackson"/>
    <s v="REP"/>
    <n v="362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Alvin &quot;Kim&quot; Jones"/>
    <n v="2014"/>
    <s v="Jackson"/>
    <s v="DEM"/>
    <n v="43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James Bradford"/>
    <n v="2014"/>
    <s v="Jackson"/>
    <s v="DEM"/>
    <n v="496"/>
    <n v="4"/>
    <n v="4"/>
    <n v="2"/>
    <n v="1"/>
    <n v="0"/>
    <n v="1"/>
    <x v="0"/>
    <x v="3"/>
    <x v="11"/>
    <x v="2"/>
    <x v="16"/>
    <x v="0"/>
    <n v="4.0513166779203247E-2"/>
    <s v="m"/>
    <n v="1"/>
    <n v="3"/>
    <n v="0"/>
    <x v="0"/>
  </r>
  <r>
    <n v="795"/>
    <x v="794"/>
    <x v="30"/>
    <s v="Town of Jonesboro"/>
    <s v="Renee Stringer"/>
    <n v="2014"/>
    <s v="Jackson"/>
    <s v="OTHER"/>
    <n v="187"/>
    <n v="4"/>
    <n v="4"/>
    <n v="2"/>
    <n v="1"/>
    <n v="0"/>
    <n v="1"/>
    <x v="0"/>
    <x v="3"/>
    <x v="11"/>
    <x v="2"/>
    <x v="16"/>
    <x v="0"/>
    <n v="4.0513166779203247E-2"/>
    <s v="f"/>
    <n v="1"/>
    <n v="3"/>
    <n v="0"/>
    <x v="0"/>
  </r>
  <r>
    <n v="796"/>
    <x v="795"/>
    <x v="30"/>
    <s v="Town of Jonesville"/>
    <s v="&quot;Bill&quot; Bullock"/>
    <n v="2014"/>
    <s v="Catahoula"/>
    <s v="DEM"/>
    <n v="333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Andrew Fisher"/>
    <n v="2014"/>
    <s v="Catahoula"/>
    <s v="DEM"/>
    <n v="124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6"/>
    <x v="795"/>
    <x v="30"/>
    <s v="Town of Jonesville"/>
    <s v="Hiram Evans"/>
    <n v="2014"/>
    <s v="Catahoula"/>
    <s v="DEM"/>
    <n v="339"/>
    <n v="3"/>
    <n v="3"/>
    <n v="3"/>
    <n v="0"/>
    <n v="0"/>
    <n v="0"/>
    <x v="0"/>
    <x v="3"/>
    <x v="11"/>
    <x v="1"/>
    <x v="2"/>
    <x v="0"/>
    <n v="7.5376884422110324E-3"/>
    <s v="m"/>
    <n v="0"/>
    <n v="3"/>
    <n v="0"/>
    <x v="1"/>
  </r>
  <r>
    <n v="797"/>
    <x v="796"/>
    <x v="30"/>
    <s v="Town of Keachi"/>
    <s v="Terry Wayne Magee"/>
    <n v="2014"/>
    <s v="De Soto"/>
    <s v="DEM"/>
    <n v="44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7"/>
    <x v="796"/>
    <x v="30"/>
    <s v="Town of Keachi"/>
    <s v="Travis Whitfield"/>
    <n v="2014"/>
    <s v="De Soto"/>
    <s v="NOPTY"/>
    <n v="96"/>
    <n v="2"/>
    <n v="2"/>
    <n v="1"/>
    <n v="0"/>
    <n v="1"/>
    <n v="0"/>
    <x v="0"/>
    <x v="3"/>
    <x v="11"/>
    <x v="0"/>
    <x v="65"/>
    <x v="0"/>
    <n v="0.37142857142857144"/>
    <s v="m"/>
    <n v="0"/>
    <n v="2"/>
    <n v="0"/>
    <x v="1"/>
  </r>
  <r>
    <n v="798"/>
    <x v="797"/>
    <x v="30"/>
    <s v="Town of Kentwood"/>
    <s v="Harold Smith"/>
    <n v="2014"/>
    <s v="Tangipahoa"/>
    <s v="DEM"/>
    <n v="320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8"/>
    <x v="797"/>
    <x v="30"/>
    <s v="Town of Kentwood"/>
    <s v="Irma Thompson Gordon"/>
    <n v="2014"/>
    <s v="Tangipahoa"/>
    <s v="DEM"/>
    <n v="540"/>
    <n v="3"/>
    <n v="3"/>
    <n v="2"/>
    <n v="1"/>
    <n v="0"/>
    <n v="0"/>
    <x v="0"/>
    <x v="3"/>
    <x v="11"/>
    <x v="1"/>
    <x v="34"/>
    <x v="1"/>
    <n v="0.21978021978021983"/>
    <s v="f"/>
    <n v="1"/>
    <n v="2"/>
    <n v="0"/>
    <x v="0"/>
  </r>
  <r>
    <n v="798"/>
    <x v="797"/>
    <x v="30"/>
    <s v="Town of Kentwood"/>
    <s v="William Lawson"/>
    <n v="2014"/>
    <s v="Tangipahoa"/>
    <s v="REP"/>
    <n v="141"/>
    <n v="3"/>
    <n v="3"/>
    <n v="2"/>
    <n v="1"/>
    <n v="0"/>
    <n v="0"/>
    <x v="0"/>
    <x v="3"/>
    <x v="11"/>
    <x v="1"/>
    <x v="34"/>
    <x v="1"/>
    <n v="0.21978021978021983"/>
    <s v="m"/>
    <n v="1"/>
    <n v="2"/>
    <n v="0"/>
    <x v="0"/>
  </r>
  <r>
    <n v="799"/>
    <x v="798"/>
    <x v="30"/>
    <s v="Town of Lake Arthur"/>
    <s v="&quot;Red&quot; Giles"/>
    <n v="2014"/>
    <s v="Jefferson Davis"/>
    <s v="OTHER"/>
    <n v="298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799"/>
    <x v="798"/>
    <x v="30"/>
    <s v="Town of Lake Arthur"/>
    <s v="Robert &quot;Robbie&quot; Bertrand"/>
    <n v="2014"/>
    <s v="Jefferson Davis"/>
    <s v="DEM"/>
    <n v="703"/>
    <n v="2"/>
    <n v="2"/>
    <n v="1"/>
    <n v="0"/>
    <n v="0"/>
    <n v="1"/>
    <x v="0"/>
    <x v="3"/>
    <x v="11"/>
    <x v="0"/>
    <x v="38"/>
    <x v="0"/>
    <n v="0.40459540459540455"/>
    <s v="m"/>
    <n v="0"/>
    <n v="2"/>
    <n v="0"/>
    <x v="1"/>
  </r>
  <r>
    <n v="800"/>
    <x v="799"/>
    <x v="30"/>
    <s v="Town of Lake Providence"/>
    <s v="Carl M. Glass, Sr."/>
    <n v="2014"/>
    <s v="East Carroll"/>
    <s v="DEM"/>
    <n v="663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Isaac Fields, Jr."/>
    <n v="2014"/>
    <s v="East Carroll"/>
    <s v="DEM"/>
    <n v="159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0"/>
    <x v="799"/>
    <x v="30"/>
    <s v="Town of Lake Providence"/>
    <s v="Melissa B. Baker"/>
    <n v="2014"/>
    <s v="East Carroll"/>
    <s v="DEM"/>
    <n v="230"/>
    <n v="4"/>
    <n v="4"/>
    <n v="4"/>
    <n v="0"/>
    <n v="0"/>
    <n v="0"/>
    <x v="0"/>
    <x v="3"/>
    <x v="11"/>
    <x v="2"/>
    <x v="33"/>
    <x v="0"/>
    <n v="0.13120567375886527"/>
    <s v="f"/>
    <n v="1"/>
    <n v="3"/>
    <n v="0"/>
    <x v="0"/>
  </r>
  <r>
    <n v="800"/>
    <x v="799"/>
    <x v="30"/>
    <s v="Town of Lake Providence"/>
    <s v="Robert &quot;Bobby&quot; Amacker, Jr."/>
    <n v="2014"/>
    <s v="East Carroll"/>
    <s v="DEM"/>
    <n v="922"/>
    <n v="4"/>
    <n v="4"/>
    <n v="4"/>
    <n v="0"/>
    <n v="0"/>
    <n v="0"/>
    <x v="0"/>
    <x v="3"/>
    <x v="11"/>
    <x v="2"/>
    <x v="33"/>
    <x v="0"/>
    <n v="0.13120567375886527"/>
    <s v="m"/>
    <n v="1"/>
    <n v="3"/>
    <n v="0"/>
    <x v="0"/>
  </r>
  <r>
    <n v="801"/>
    <x v="800"/>
    <x v="30"/>
    <s v="Town of Leonville"/>
    <s v="&quot;Steve&quot; Speyrer"/>
    <n v="2014"/>
    <s v="St. Landry"/>
    <s v="OTHER"/>
    <n v="204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1"/>
    <x v="800"/>
    <x v="30"/>
    <s v="Town of Leonville"/>
    <s v="Joel Lanclos, Jr."/>
    <n v="2014"/>
    <s v="St. Landry"/>
    <s v="DEM"/>
    <n v="352"/>
    <n v="2"/>
    <n v="2"/>
    <n v="1"/>
    <n v="0"/>
    <n v="0"/>
    <n v="1"/>
    <x v="0"/>
    <x v="3"/>
    <x v="11"/>
    <x v="0"/>
    <x v="8"/>
    <x v="1"/>
    <n v="0.26618705035971219"/>
    <s v="m"/>
    <n v="0"/>
    <n v="2"/>
    <n v="0"/>
    <x v="1"/>
  </r>
  <r>
    <n v="802"/>
    <x v="801"/>
    <x v="30"/>
    <s v="Town of Livingston"/>
    <s v="&quot;David&quot; McCreary"/>
    <n v="2016"/>
    <s v="Livingston"/>
    <s v="OTHER"/>
    <n v="533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&quot;Gene&quot; Comeaux"/>
    <n v="2016"/>
    <s v="Livingston"/>
    <s v="REP"/>
    <n v="227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2"/>
    <x v="801"/>
    <x v="30"/>
    <s v="Town of Livingston"/>
    <s v="Rodney Erdey"/>
    <n v="2016"/>
    <s v="Livingston"/>
    <s v="REP"/>
    <n v="282"/>
    <n v="3"/>
    <n v="3"/>
    <n v="0"/>
    <n v="2"/>
    <n v="0"/>
    <n v="1"/>
    <x v="0"/>
    <x v="3"/>
    <x v="11"/>
    <x v="1"/>
    <x v="50"/>
    <x v="1"/>
    <n v="0.24088291746641072"/>
    <s v="m"/>
    <n v="0"/>
    <n v="3"/>
    <n v="0"/>
    <x v="1"/>
  </r>
  <r>
    <n v="803"/>
    <x v="802"/>
    <x v="30"/>
    <s v="Town of Livonia"/>
    <s v="&quot;Ronnie&quot; Barlow"/>
    <n v="2016"/>
    <s v="Pointe Coupee"/>
    <s v="DEM"/>
    <n v="29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3"/>
    <x v="802"/>
    <x v="30"/>
    <s v="Town of Livonia"/>
    <s v="Rhett Pourciau"/>
    <n v="2016"/>
    <s v="Pointe Coupee"/>
    <s v="DEM"/>
    <n v="438"/>
    <n v="2"/>
    <n v="2"/>
    <n v="2"/>
    <n v="0"/>
    <n v="0"/>
    <n v="0"/>
    <x v="0"/>
    <x v="3"/>
    <x v="11"/>
    <x v="0"/>
    <x v="66"/>
    <x v="0"/>
    <n v="0.19021739130434784"/>
    <s v="m"/>
    <n v="0"/>
    <n v="2"/>
    <n v="0"/>
    <x v="1"/>
  </r>
  <r>
    <n v="804"/>
    <x v="803"/>
    <x v="30"/>
    <s v="Town of Lockport"/>
    <s v="Craig Rogers"/>
    <n v="2016"/>
    <s v="Lafourche"/>
    <s v="REP"/>
    <n v="479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Edward &quot;Coach Ed&quot; Reinhardt"/>
    <n v="2016"/>
    <s v="Lafourche"/>
    <s v="DEM"/>
    <n v="490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4"/>
    <x v="803"/>
    <x v="30"/>
    <s v="Town of Lockport"/>
    <s v="Gene Breaux"/>
    <n v="2016"/>
    <s v="Lafourche"/>
    <s v="NOPTY"/>
    <n v="35"/>
    <n v="3"/>
    <n v="3"/>
    <n v="1"/>
    <n v="1"/>
    <n v="1"/>
    <n v="0"/>
    <x v="0"/>
    <x v="3"/>
    <x v="11"/>
    <x v="1"/>
    <x v="46"/>
    <x v="1"/>
    <n v="1.0956175298804771E-2"/>
    <s v="m"/>
    <n v="0"/>
    <n v="3"/>
    <n v="0"/>
    <x v="1"/>
  </r>
  <r>
    <n v="805"/>
    <x v="804"/>
    <x v="30"/>
    <s v="Town of Logansport"/>
    <s v="Judge S. Cordray, Jr."/>
    <n v="2016"/>
    <s v="De Soto"/>
    <s v="DEM"/>
    <n v="3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5"/>
    <x v="804"/>
    <x v="30"/>
    <s v="Town of Logansport"/>
    <s v="Kevin Bryant"/>
    <n v="2016"/>
    <s v="De Soto"/>
    <s v="DEM"/>
    <n v="197"/>
    <n v="2"/>
    <n v="2"/>
    <n v="2"/>
    <n v="0"/>
    <n v="0"/>
    <n v="0"/>
    <x v="0"/>
    <x v="3"/>
    <x v="11"/>
    <x v="0"/>
    <x v="65"/>
    <x v="0"/>
    <n v="0.33670033670033672"/>
    <s v="m"/>
    <n v="0"/>
    <n v="2"/>
    <n v="0"/>
    <x v="1"/>
  </r>
  <r>
    <n v="806"/>
    <x v="805"/>
    <x v="30"/>
    <s v="Town of Mansura"/>
    <s v="Julia R. Boston"/>
    <n v="2014"/>
    <s v="Avoyelles"/>
    <s v="DEM"/>
    <n v="255"/>
    <n v="2"/>
    <n v="2"/>
    <n v="2"/>
    <n v="0"/>
    <n v="0"/>
    <n v="0"/>
    <x v="0"/>
    <x v="3"/>
    <x v="11"/>
    <x v="0"/>
    <x v="4"/>
    <x v="0"/>
    <n v="0.11458333333333331"/>
    <s v="f"/>
    <n v="1"/>
    <n v="1"/>
    <n v="0"/>
    <x v="0"/>
  </r>
  <r>
    <n v="806"/>
    <x v="805"/>
    <x v="30"/>
    <s v="Town of Mansura"/>
    <s v="Kenneth Pickett, Sr."/>
    <n v="2014"/>
    <s v="Avoyelles"/>
    <s v="DEM"/>
    <n v="321"/>
    <n v="2"/>
    <n v="2"/>
    <n v="2"/>
    <n v="0"/>
    <n v="0"/>
    <n v="0"/>
    <x v="0"/>
    <x v="3"/>
    <x v="11"/>
    <x v="0"/>
    <x v="4"/>
    <x v="0"/>
    <n v="0.11458333333333331"/>
    <s v="m"/>
    <n v="1"/>
    <n v="1"/>
    <n v="0"/>
    <x v="0"/>
  </r>
  <r>
    <n v="807"/>
    <x v="806"/>
    <x v="30"/>
    <s v="Town of Maringouin"/>
    <s v="Charles E. Wright"/>
    <n v="2014"/>
    <s v="Iberville"/>
    <s v="DEM"/>
    <n v="27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Demi Vorise"/>
    <n v="2014"/>
    <s v="Iberville"/>
    <s v="DEM"/>
    <n v="267"/>
    <n v="4"/>
    <n v="4"/>
    <n v="4"/>
    <n v="0"/>
    <n v="0"/>
    <n v="0"/>
    <x v="0"/>
    <x v="3"/>
    <x v="11"/>
    <x v="2"/>
    <x v="17"/>
    <x v="0"/>
    <n v="0.14576802507836994"/>
    <s v="f"/>
    <n v="1"/>
    <n v="3"/>
    <n v="0"/>
    <x v="0"/>
  </r>
  <r>
    <n v="807"/>
    <x v="806"/>
    <x v="30"/>
    <s v="Town of Maringouin"/>
    <s v="John F. Overton"/>
    <n v="2014"/>
    <s v="Iberville"/>
    <s v="DEM"/>
    <n v="170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7"/>
    <x v="806"/>
    <x v="30"/>
    <s v="Town of Maringouin"/>
    <s v="Maurice &quot;Dorsey&quot; Harris"/>
    <n v="2014"/>
    <s v="Iberville"/>
    <s v="DEM"/>
    <n v="174"/>
    <n v="4"/>
    <n v="4"/>
    <n v="4"/>
    <n v="0"/>
    <n v="0"/>
    <n v="0"/>
    <x v="0"/>
    <x v="3"/>
    <x v="11"/>
    <x v="2"/>
    <x v="17"/>
    <x v="0"/>
    <n v="0.14576802507836994"/>
    <s v="m"/>
    <n v="1"/>
    <n v="3"/>
    <n v="0"/>
    <x v="0"/>
  </r>
  <r>
    <n v="808"/>
    <x v="807"/>
    <x v="30"/>
    <s v="Town of Melville"/>
    <s v="Erana &quot;Rana&quot; Mayes"/>
    <n v="2014"/>
    <s v="St. Landry"/>
    <s v="DEM"/>
    <n v="274"/>
    <n v="3"/>
    <n v="3"/>
    <n v="3"/>
    <n v="0"/>
    <n v="0"/>
    <n v="0"/>
    <x v="0"/>
    <x v="3"/>
    <x v="11"/>
    <x v="1"/>
    <x v="8"/>
    <x v="1"/>
    <n v="0.15706806282722513"/>
    <s v="?"/>
    <n v="1"/>
    <n v="1"/>
    <n v="1"/>
    <x v="0"/>
  </r>
  <r>
    <n v="808"/>
    <x v="807"/>
    <x v="30"/>
    <s v="Town of Melville"/>
    <s v="Veronica &quot;Connie&quot; Claiborne-Mickey"/>
    <n v="2014"/>
    <s v="St. Landry"/>
    <s v="DEM"/>
    <n v="115"/>
    <n v="3"/>
    <n v="3"/>
    <n v="3"/>
    <n v="0"/>
    <n v="0"/>
    <n v="0"/>
    <x v="0"/>
    <x v="3"/>
    <x v="11"/>
    <x v="1"/>
    <x v="8"/>
    <x v="1"/>
    <n v="0.15706806282722513"/>
    <s v="f"/>
    <n v="1"/>
    <n v="1"/>
    <n v="1"/>
    <x v="0"/>
  </r>
  <r>
    <n v="808"/>
    <x v="807"/>
    <x v="30"/>
    <s v="Town of Melville"/>
    <s v="Willie &quot;Butch&quot; Haynes III"/>
    <n v="2014"/>
    <s v="St. Landry"/>
    <s v="DEM"/>
    <n v="184"/>
    <n v="3"/>
    <n v="3"/>
    <n v="3"/>
    <n v="0"/>
    <n v="0"/>
    <n v="0"/>
    <x v="0"/>
    <x v="3"/>
    <x v="11"/>
    <x v="1"/>
    <x v="8"/>
    <x v="1"/>
    <n v="0.15706806282722513"/>
    <s v="m"/>
    <n v="1"/>
    <n v="1"/>
    <n v="1"/>
    <x v="0"/>
  </r>
  <r>
    <n v="809"/>
    <x v="808"/>
    <x v="30"/>
    <s v="Town of Newellton"/>
    <s v="Calvin Ransome"/>
    <n v="2016"/>
    <s v="Tensas"/>
    <s v="DEM"/>
    <n v="80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Carroll Fuller"/>
    <n v="2016"/>
    <s v="Tensas"/>
    <s v="REP"/>
    <n v="254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09"/>
    <x v="808"/>
    <x v="30"/>
    <s v="Town of Newellton"/>
    <s v="Timothy Turner"/>
    <n v="2016"/>
    <s v="Tensas"/>
    <s v="DEM"/>
    <n v="208"/>
    <n v="3"/>
    <n v="3"/>
    <n v="2"/>
    <n v="1"/>
    <n v="0"/>
    <n v="0"/>
    <x v="0"/>
    <x v="3"/>
    <x v="11"/>
    <x v="1"/>
    <x v="12"/>
    <x v="0"/>
    <n v="8.4870848708487046E-2"/>
    <s v="m"/>
    <n v="0"/>
    <n v="3"/>
    <n v="0"/>
    <x v="1"/>
  </r>
  <r>
    <n v="810"/>
    <x v="809"/>
    <x v="30"/>
    <s v="Town of Oberlin"/>
    <s v="Joseph &quot;Moochie&quot; Manuel"/>
    <n v="2014"/>
    <s v="Allen"/>
    <s v="DEM"/>
    <n v="485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Mark E. Manuel"/>
    <n v="2014"/>
    <s v="Allen"/>
    <s v="DEM"/>
    <n v="187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0"/>
    <x v="809"/>
    <x v="30"/>
    <s v="Town of Oberlin"/>
    <s v="Robert Lee"/>
    <n v="2014"/>
    <s v="Allen"/>
    <s v="DEM"/>
    <n v="131"/>
    <n v="3"/>
    <n v="3"/>
    <n v="3"/>
    <n v="0"/>
    <n v="0"/>
    <n v="0"/>
    <x v="0"/>
    <x v="3"/>
    <x v="11"/>
    <x v="1"/>
    <x v="0"/>
    <x v="0"/>
    <n v="0.37110834371108342"/>
    <s v="m"/>
    <n v="0"/>
    <n v="3"/>
    <n v="0"/>
    <x v="1"/>
  </r>
  <r>
    <n v="811"/>
    <x v="810"/>
    <x v="30"/>
    <s v="Town of Pearl River"/>
    <s v="&quot;Clay&quot; Harper"/>
    <n v="2014"/>
    <s v="St. Tammany"/>
    <s v="REP"/>
    <n v="390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Claud P. Stucke"/>
    <n v="2014"/>
    <s v="St. Tammany"/>
    <s v="NOPTY"/>
    <n v="51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David McQueen"/>
    <n v="2014"/>
    <s v="St. Tammany"/>
    <s v="DEM"/>
    <n v="315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1"/>
    <x v="810"/>
    <x v="30"/>
    <s v="Town of Pearl River"/>
    <s v="James Lavigne"/>
    <n v="2014"/>
    <s v="St. Tammany"/>
    <s v="DEM"/>
    <n v="277"/>
    <n v="4"/>
    <n v="4"/>
    <n v="2"/>
    <n v="1"/>
    <n v="1"/>
    <n v="0"/>
    <x v="0"/>
    <x v="3"/>
    <x v="11"/>
    <x v="2"/>
    <x v="26"/>
    <x v="1"/>
    <n v="7.2604065827686359E-2"/>
    <s v="m"/>
    <n v="0"/>
    <n v="4"/>
    <n v="0"/>
    <x v="1"/>
  </r>
  <r>
    <n v="812"/>
    <x v="811"/>
    <x v="30"/>
    <s v="Town of Plain Dealing"/>
    <s v="Donna Canales"/>
    <n v="2014"/>
    <s v="Bossier"/>
    <s v="NOPTY"/>
    <n v="89"/>
    <n v="2"/>
    <n v="2"/>
    <n v="1"/>
    <n v="0"/>
    <n v="1"/>
    <n v="0"/>
    <x v="0"/>
    <x v="3"/>
    <x v="11"/>
    <x v="0"/>
    <x v="1"/>
    <x v="1"/>
    <n v="0.50417827298050133"/>
    <s v="f"/>
    <n v="1"/>
    <n v="1"/>
    <n v="0"/>
    <x v="0"/>
  </r>
  <r>
    <n v="812"/>
    <x v="811"/>
    <x v="30"/>
    <s v="Town of Plain Dealing"/>
    <s v="Wiley Joe Robinson"/>
    <n v="2014"/>
    <s v="Bossier"/>
    <s v="DEM"/>
    <n v="270"/>
    <n v="2"/>
    <n v="2"/>
    <n v="1"/>
    <n v="0"/>
    <n v="1"/>
    <n v="0"/>
    <x v="0"/>
    <x v="3"/>
    <x v="11"/>
    <x v="0"/>
    <x v="1"/>
    <x v="1"/>
    <n v="0.50417827298050133"/>
    <s v="m"/>
    <n v="1"/>
    <n v="1"/>
    <n v="0"/>
    <x v="0"/>
  </r>
  <r>
    <n v="813"/>
    <x v="812"/>
    <x v="30"/>
    <s v="Town of Plain Dealing"/>
    <s v="David Smith"/>
    <n v="2016"/>
    <s v="Bossier"/>
    <s v="REP"/>
    <n v="287"/>
    <n v="2"/>
    <n v="2"/>
    <n v="0"/>
    <n v="1"/>
    <n v="1"/>
    <n v="0"/>
    <x v="0"/>
    <x v="3"/>
    <x v="11"/>
    <x v="0"/>
    <x v="1"/>
    <x v="1"/>
    <n v="0.56830601092896171"/>
    <s v="m"/>
    <n v="1"/>
    <n v="1"/>
    <n v="0"/>
    <x v="0"/>
  </r>
  <r>
    <n v="813"/>
    <x v="812"/>
    <x v="30"/>
    <s v="Town of Plain Dealing"/>
    <s v="Donna Canales"/>
    <n v="2016"/>
    <s v="Bossier"/>
    <s v="NOPTY"/>
    <n v="79"/>
    <n v="2"/>
    <n v="2"/>
    <n v="0"/>
    <n v="1"/>
    <n v="1"/>
    <n v="0"/>
    <x v="0"/>
    <x v="3"/>
    <x v="11"/>
    <x v="0"/>
    <x v="1"/>
    <x v="1"/>
    <n v="0.56830601092896171"/>
    <s v="f"/>
    <n v="1"/>
    <n v="1"/>
    <n v="0"/>
    <x v="0"/>
  </r>
  <r>
    <n v="814"/>
    <x v="813"/>
    <x v="30"/>
    <s v="Town of Roseland"/>
    <s v="Marilyn A. Jackson"/>
    <n v="2016"/>
    <s v="Tangipahoa"/>
    <s v="DEM"/>
    <n v="188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4"/>
    <x v="813"/>
    <x v="30"/>
    <s v="Town of Roseland"/>
    <s v="Wanda &quot;Yodie&quot; McCoy"/>
    <n v="2016"/>
    <s v="Tangipahoa"/>
    <s v="DEM"/>
    <n v="336"/>
    <n v="2"/>
    <n v="2"/>
    <n v="2"/>
    <n v="0"/>
    <n v="0"/>
    <n v="0"/>
    <x v="0"/>
    <x v="3"/>
    <x v="11"/>
    <x v="0"/>
    <x v="34"/>
    <x v="1"/>
    <n v="0.28244274809160302"/>
    <s v="f"/>
    <n v="2"/>
    <n v="0"/>
    <n v="0"/>
    <x v="2"/>
  </r>
  <r>
    <n v="815"/>
    <x v="814"/>
    <x v="30"/>
    <s v="Town of Rosepine"/>
    <s v="Dennis K. Dodd"/>
    <n v="2014"/>
    <s v="Vernon"/>
    <s v="DEM"/>
    <n v="29"/>
    <n v="3"/>
    <n v="3"/>
    <n v="1"/>
    <n v="1"/>
    <n v="1"/>
    <n v="0"/>
    <x v="0"/>
    <x v="3"/>
    <x v="11"/>
    <x v="1"/>
    <x v="35"/>
    <x v="1"/>
    <n v="0.31941031941031944"/>
    <s v="m"/>
    <n v="2"/>
    <n v="1"/>
    <n v="0"/>
    <x v="0"/>
  </r>
  <r>
    <n v="815"/>
    <x v="814"/>
    <x v="30"/>
    <s v="Town of Rosepine"/>
    <s v="Donna Weeks Duvall"/>
    <n v="2014"/>
    <s v="Vernon"/>
    <s v="NOPTY"/>
    <n v="25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5"/>
    <x v="814"/>
    <x v="30"/>
    <s v="Town of Rosepine"/>
    <s v="Valerie Mueller Craft"/>
    <n v="2014"/>
    <s v="Vernon"/>
    <s v="REP"/>
    <n v="124"/>
    <n v="3"/>
    <n v="3"/>
    <n v="1"/>
    <n v="1"/>
    <n v="1"/>
    <n v="0"/>
    <x v="0"/>
    <x v="3"/>
    <x v="11"/>
    <x v="1"/>
    <x v="35"/>
    <x v="1"/>
    <n v="0.31941031941031944"/>
    <s v="f"/>
    <n v="2"/>
    <n v="1"/>
    <n v="0"/>
    <x v="0"/>
  </r>
  <r>
    <n v="816"/>
    <x v="815"/>
    <x v="30"/>
    <s v="Town of Simmesport"/>
    <s v="Calvin &quot;Ray&quot; Rabalais"/>
    <n v="2016"/>
    <s v="Avoyelles"/>
    <s v="NOPTY"/>
    <n v="104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Frankie Bordelon"/>
    <n v="2016"/>
    <s v="Avoyelles"/>
    <s v="DEM"/>
    <n v="195"/>
    <n v="3"/>
    <n v="3"/>
    <n v="2"/>
    <n v="0"/>
    <n v="1"/>
    <n v="0"/>
    <x v="0"/>
    <x v="3"/>
    <x v="11"/>
    <x v="1"/>
    <x v="4"/>
    <x v="0"/>
    <n v="0.21086261980830667"/>
    <s v="m"/>
    <n v="1"/>
    <n v="2"/>
    <n v="0"/>
    <x v="0"/>
  </r>
  <r>
    <n v="816"/>
    <x v="815"/>
    <x v="30"/>
    <s v="Town of Simmesport"/>
    <s v="Leslie Draper III"/>
    <n v="2016"/>
    <s v="Avoyelles"/>
    <s v="DEM"/>
    <n v="327"/>
    <n v="3"/>
    <n v="3"/>
    <n v="2"/>
    <n v="0"/>
    <n v="1"/>
    <n v="0"/>
    <x v="0"/>
    <x v="3"/>
    <x v="11"/>
    <x v="1"/>
    <x v="4"/>
    <x v="0"/>
    <n v="0.21086261980830667"/>
    <s v="f"/>
    <n v="1"/>
    <n v="2"/>
    <n v="0"/>
    <x v="0"/>
  </r>
  <r>
    <n v="817"/>
    <x v="816"/>
    <x v="30"/>
    <s v="Town of St. Francisville"/>
    <s v="Robert &quot;Bobee&quot; Leake"/>
    <n v="2016"/>
    <s v="West Feliciana"/>
    <s v="REP"/>
    <n v="208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7"/>
    <x v="816"/>
    <x v="30"/>
    <s v="Town of St. Francisville"/>
    <s v="William &quot;Billy&quot; D'Aquilla"/>
    <n v="2016"/>
    <s v="West Feliciana"/>
    <s v="DEM"/>
    <n v="586"/>
    <n v="2"/>
    <n v="2"/>
    <n v="1"/>
    <n v="1"/>
    <n v="0"/>
    <n v="0"/>
    <x v="0"/>
    <x v="3"/>
    <x v="11"/>
    <x v="0"/>
    <x v="25"/>
    <x v="0"/>
    <n v="0.47607052896725444"/>
    <s v="m"/>
    <n v="0"/>
    <n v="2"/>
    <n v="0"/>
    <x v="1"/>
  </r>
  <r>
    <n v="818"/>
    <x v="817"/>
    <x v="30"/>
    <s v="Town of St. Joseph"/>
    <s v="Edward Brown"/>
    <n v="2016"/>
    <s v="Tensas"/>
    <s v="DEM"/>
    <n v="236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8"/>
    <x v="817"/>
    <x v="30"/>
    <s v="Town of St. Joseph"/>
    <s v="Elvadus Fields, Jr."/>
    <n v="2016"/>
    <s v="Tensas"/>
    <s v="DEM"/>
    <n v="223"/>
    <n v="4"/>
    <n v="4"/>
    <n v="4"/>
    <n v="0"/>
    <n v="0"/>
    <n v="0"/>
    <x v="0"/>
    <x v="3"/>
    <x v="11"/>
    <x v="2"/>
    <x v="12"/>
    <x v="0"/>
    <n v="2.4299065420560761E-2"/>
    <s v="?"/>
    <n v="1"/>
    <n v="2"/>
    <n v="1"/>
    <x v="0"/>
  </r>
  <r>
    <n v="818"/>
    <x v="817"/>
    <x v="30"/>
    <s v="Town of St. Joseph"/>
    <s v="Evelyn Jones-Guy"/>
    <n v="2016"/>
    <s v="Tensas"/>
    <s v="DEM"/>
    <n v="37"/>
    <n v="4"/>
    <n v="4"/>
    <n v="4"/>
    <n v="0"/>
    <n v="0"/>
    <n v="0"/>
    <x v="0"/>
    <x v="3"/>
    <x v="11"/>
    <x v="2"/>
    <x v="12"/>
    <x v="0"/>
    <n v="2.4299065420560761E-2"/>
    <s v="f"/>
    <n v="1"/>
    <n v="2"/>
    <n v="1"/>
    <x v="0"/>
  </r>
  <r>
    <n v="818"/>
    <x v="817"/>
    <x v="30"/>
    <s v="Town of St. Joseph"/>
    <s v="Roy Bowman"/>
    <n v="2016"/>
    <s v="Tensas"/>
    <s v="DEM"/>
    <n v="39"/>
    <n v="4"/>
    <n v="4"/>
    <n v="4"/>
    <n v="0"/>
    <n v="0"/>
    <n v="0"/>
    <x v="0"/>
    <x v="3"/>
    <x v="11"/>
    <x v="2"/>
    <x v="12"/>
    <x v="0"/>
    <n v="2.4299065420560761E-2"/>
    <s v="m"/>
    <n v="1"/>
    <n v="2"/>
    <n v="1"/>
    <x v="0"/>
  </r>
  <r>
    <n v="819"/>
    <x v="818"/>
    <x v="30"/>
    <s v="Town of Sunset"/>
    <s v="Charles A. James"/>
    <n v="2014"/>
    <s v="St. Landry"/>
    <s v="DEM"/>
    <n v="745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19"/>
    <x v="818"/>
    <x v="30"/>
    <s v="Town of Sunset"/>
    <s v="Jerry Domengeaux"/>
    <n v="2014"/>
    <s v="St. Landry"/>
    <s v="DEM"/>
    <n v="496"/>
    <n v="2"/>
    <n v="2"/>
    <n v="2"/>
    <n v="0"/>
    <n v="0"/>
    <n v="0"/>
    <x v="0"/>
    <x v="3"/>
    <x v="11"/>
    <x v="0"/>
    <x v="8"/>
    <x v="1"/>
    <n v="0.20064464141821109"/>
    <s v="m"/>
    <n v="0"/>
    <n v="2"/>
    <n v="0"/>
    <x v="1"/>
  </r>
  <r>
    <n v="820"/>
    <x v="819"/>
    <x v="30"/>
    <s v="Town of Vivian"/>
    <s v="&quot;Jim&quot; Slagle"/>
    <n v="2014"/>
    <s v="Caddo"/>
    <s v="REP"/>
    <n v="262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0"/>
    <x v="819"/>
    <x v="30"/>
    <s v="Town of Vivian"/>
    <s v="Michael Van Schoick"/>
    <n v="2014"/>
    <s v="Caddo"/>
    <s v="NOPTY"/>
    <n v="711"/>
    <n v="2"/>
    <n v="2"/>
    <n v="0"/>
    <n v="1"/>
    <n v="1"/>
    <n v="0"/>
    <x v="0"/>
    <x v="3"/>
    <x v="11"/>
    <x v="0"/>
    <x v="3"/>
    <x v="1"/>
    <n v="0.4614594039054471"/>
    <s v="m"/>
    <n v="0"/>
    <n v="2"/>
    <n v="0"/>
    <x v="1"/>
  </r>
  <r>
    <n v="821"/>
    <x v="820"/>
    <x v="30"/>
    <s v="Town of Washington"/>
    <s v="Joseph &quot;Joe&quot; Pitre"/>
    <n v="2014"/>
    <s v="St. Landry"/>
    <s v="DEM"/>
    <n v="292"/>
    <n v="3"/>
    <n v="3"/>
    <n v="3"/>
    <n v="0"/>
    <n v="0"/>
    <n v="0"/>
    <x v="0"/>
    <x v="3"/>
    <x v="11"/>
    <x v="1"/>
    <x v="8"/>
    <x v="1"/>
    <n v="0.19565217391304351"/>
    <s v="m"/>
    <n v="1"/>
    <n v="1"/>
    <n v="1"/>
    <x v="0"/>
  </r>
  <r>
    <n v="821"/>
    <x v="820"/>
    <x v="30"/>
    <s v="Town of Washington"/>
    <s v="Krandall Pijue"/>
    <n v="2014"/>
    <s v="St. Landry"/>
    <s v="DEM"/>
    <n v="184"/>
    <n v="3"/>
    <n v="3"/>
    <n v="3"/>
    <n v="0"/>
    <n v="0"/>
    <n v="0"/>
    <x v="0"/>
    <x v="3"/>
    <x v="11"/>
    <x v="1"/>
    <x v="8"/>
    <x v="1"/>
    <n v="0.19565217391304351"/>
    <s v="?"/>
    <n v="1"/>
    <n v="1"/>
    <n v="1"/>
    <x v="0"/>
  </r>
  <r>
    <n v="821"/>
    <x v="820"/>
    <x v="30"/>
    <s v="Town of Washington"/>
    <s v="Melissa B. Stears"/>
    <n v="2014"/>
    <s v="St. Landry"/>
    <s v="DEM"/>
    <n v="76"/>
    <n v="3"/>
    <n v="3"/>
    <n v="3"/>
    <n v="0"/>
    <n v="0"/>
    <n v="0"/>
    <x v="0"/>
    <x v="3"/>
    <x v="11"/>
    <x v="1"/>
    <x v="8"/>
    <x v="1"/>
    <n v="0.19565217391304351"/>
    <s v="f"/>
    <n v="1"/>
    <n v="1"/>
    <n v="1"/>
    <x v="0"/>
  </r>
  <r>
    <n v="822"/>
    <x v="821"/>
    <x v="30"/>
    <s v="Town of Welsh"/>
    <s v="&quot;Carolyn&quot; Louviere"/>
    <n v="2016"/>
    <s v="Jefferson Davis"/>
    <s v="DEM"/>
    <n v="767"/>
    <n v="2"/>
    <n v="2"/>
    <n v="2"/>
    <n v="0"/>
    <n v="0"/>
    <n v="0"/>
    <x v="0"/>
    <x v="3"/>
    <x v="11"/>
    <x v="0"/>
    <x v="38"/>
    <x v="0"/>
    <n v="3.2996632996632969E-2"/>
    <s v="f"/>
    <n v="1"/>
    <n v="1"/>
    <n v="0"/>
    <x v="0"/>
  </r>
  <r>
    <n v="822"/>
    <x v="821"/>
    <x v="30"/>
    <s v="Town of Welsh"/>
    <s v="Charles Drake"/>
    <n v="2016"/>
    <s v="Jefferson Davis"/>
    <s v="DEM"/>
    <n v="718"/>
    <n v="2"/>
    <n v="2"/>
    <n v="2"/>
    <n v="0"/>
    <n v="0"/>
    <n v="0"/>
    <x v="0"/>
    <x v="3"/>
    <x v="11"/>
    <x v="0"/>
    <x v="38"/>
    <x v="0"/>
    <n v="3.2996632996632969E-2"/>
    <s v="m"/>
    <n v="1"/>
    <n v="1"/>
    <n v="0"/>
    <x v="0"/>
  </r>
  <r>
    <n v="823"/>
    <x v="822"/>
    <x v="30"/>
    <s v="Town of White Castle"/>
    <s v="Eric Jackson"/>
    <n v="2014"/>
    <s v="Iberville"/>
    <s v="DEM"/>
    <n v="148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Ernest J. &quot;Bay Boy&quot; Allen"/>
    <n v="2014"/>
    <s v="Iberville"/>
    <s v="DEM"/>
    <n v="296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Gerald Jermarr Williams"/>
    <n v="2014"/>
    <s v="Iberville"/>
    <s v="DEM"/>
    <n v="472"/>
    <n v="4"/>
    <n v="4"/>
    <n v="3"/>
    <n v="0"/>
    <n v="1"/>
    <n v="0"/>
    <x v="0"/>
    <x v="3"/>
    <x v="11"/>
    <x v="2"/>
    <x v="17"/>
    <x v="0"/>
    <n v="0.17886178861788615"/>
    <s v="m"/>
    <n v="1"/>
    <n v="3"/>
    <n v="0"/>
    <x v="0"/>
  </r>
  <r>
    <n v="823"/>
    <x v="822"/>
    <x v="30"/>
    <s v="Town of White Castle"/>
    <s v="June Landry"/>
    <n v="2014"/>
    <s v="Iberville"/>
    <s v="NOPTY"/>
    <n v="68"/>
    <n v="4"/>
    <n v="4"/>
    <n v="3"/>
    <n v="0"/>
    <n v="1"/>
    <n v="0"/>
    <x v="0"/>
    <x v="3"/>
    <x v="11"/>
    <x v="2"/>
    <x v="17"/>
    <x v="0"/>
    <n v="0.17886178861788615"/>
    <s v="f"/>
    <n v="1"/>
    <n v="3"/>
    <n v="0"/>
    <x v="0"/>
  </r>
  <r>
    <n v="824"/>
    <x v="823"/>
    <x v="30"/>
    <s v="Town of Wisner"/>
    <s v="Leodis Norman"/>
    <n v="2014"/>
    <s v="Franklin"/>
    <s v="NOPTY"/>
    <n v="58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Lemle"/>
    <n v="2014"/>
    <s v="Franklin"/>
    <s v="DEM"/>
    <n v="56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4"/>
    <x v="823"/>
    <x v="30"/>
    <s v="Town of Wisner"/>
    <s v="Thomas Moore"/>
    <n v="2014"/>
    <s v="Franklin"/>
    <s v="NOPTY"/>
    <n v="173"/>
    <n v="3"/>
    <n v="3"/>
    <n v="1"/>
    <n v="0"/>
    <n v="2"/>
    <n v="0"/>
    <x v="0"/>
    <x v="3"/>
    <x v="11"/>
    <x v="1"/>
    <x v="43"/>
    <x v="0"/>
    <n v="0.4006968641114983"/>
    <s v="m"/>
    <n v="0"/>
    <n v="3"/>
    <n v="0"/>
    <x v="1"/>
  </r>
  <r>
    <n v="825"/>
    <x v="824"/>
    <x v="30"/>
    <s v="Town of Woodworth"/>
    <s v="David C. Butler II"/>
    <n v="2014"/>
    <s v="Rapides"/>
    <s v="REP"/>
    <n v="462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Dustin Goynes"/>
    <n v="2014"/>
    <s v="Rapides"/>
    <s v="REP"/>
    <n v="247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5"/>
    <x v="824"/>
    <x v="30"/>
    <s v="Town of Woodworth"/>
    <s v="Stanley Mathis"/>
    <n v="2014"/>
    <s v="Rapides"/>
    <s v="DEM"/>
    <n v="31"/>
    <n v="3"/>
    <n v="3"/>
    <n v="1"/>
    <n v="2"/>
    <n v="0"/>
    <n v="0"/>
    <x v="0"/>
    <x v="3"/>
    <x v="11"/>
    <x v="1"/>
    <x v="18"/>
    <x v="1"/>
    <n v="0.29054054054054052"/>
    <s v="m"/>
    <n v="0"/>
    <n v="3"/>
    <n v="0"/>
    <x v="1"/>
  </r>
  <r>
    <n v="826"/>
    <x v="825"/>
    <x v="30"/>
    <s v="Village of Baskin"/>
    <s v="Christi Harrison"/>
    <n v="2014"/>
    <s v="Franklin"/>
    <s v="NOPTY"/>
    <n v="34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6"/>
    <x v="825"/>
    <x v="30"/>
    <s v="Village of Baskin"/>
    <s v="Jean Simmons Clark"/>
    <n v="2014"/>
    <s v="Franklin"/>
    <s v="REP"/>
    <n v="48"/>
    <n v="2"/>
    <n v="2"/>
    <n v="0"/>
    <n v="1"/>
    <n v="1"/>
    <n v="0"/>
    <x v="0"/>
    <x v="3"/>
    <x v="11"/>
    <x v="0"/>
    <x v="43"/>
    <x v="0"/>
    <n v="0.17073170731707316"/>
    <s v="f"/>
    <n v="2"/>
    <n v="0"/>
    <n v="0"/>
    <x v="2"/>
  </r>
  <r>
    <n v="827"/>
    <x v="826"/>
    <x v="30"/>
    <s v="Village of Bonita"/>
    <s v="Edmond &quot;Charlie&quot; Zaunbrecher"/>
    <n v="2014"/>
    <s v="Morehouse"/>
    <s v="REP"/>
    <n v="36"/>
    <n v="2"/>
    <n v="2"/>
    <n v="1"/>
    <n v="1"/>
    <n v="0"/>
    <n v="0"/>
    <x v="0"/>
    <x v="3"/>
    <x v="11"/>
    <x v="0"/>
    <x v="40"/>
    <x v="0"/>
    <n v="0.30769230769230771"/>
    <s v="m"/>
    <n v="1"/>
    <n v="1"/>
    <n v="0"/>
    <x v="0"/>
  </r>
  <r>
    <n v="827"/>
    <x v="826"/>
    <x v="30"/>
    <s v="Village of Bonita"/>
    <s v="Katha &quot;Kathy&quot; Moses"/>
    <n v="2014"/>
    <s v="Morehouse"/>
    <s v="DEM"/>
    <n v="68"/>
    <n v="2"/>
    <n v="2"/>
    <n v="1"/>
    <n v="1"/>
    <n v="0"/>
    <n v="0"/>
    <x v="0"/>
    <x v="3"/>
    <x v="11"/>
    <x v="0"/>
    <x v="40"/>
    <x v="0"/>
    <n v="0.30769230769230771"/>
    <s v="f"/>
    <n v="1"/>
    <n v="1"/>
    <n v="0"/>
    <x v="0"/>
  </r>
  <r>
    <n v="828"/>
    <x v="827"/>
    <x v="30"/>
    <s v="Village of Collinston"/>
    <s v="Brandon Gilbreath"/>
    <n v="2014"/>
    <s v="Morehouse"/>
    <s v="NOPTY"/>
    <n v="45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8"/>
    <x v="827"/>
    <x v="30"/>
    <s v="Village of Collinston"/>
    <s v="Frank H. Miller"/>
    <n v="2014"/>
    <s v="Morehouse"/>
    <s v="DEM"/>
    <n v="69"/>
    <n v="2"/>
    <n v="2"/>
    <n v="1"/>
    <n v="0"/>
    <n v="1"/>
    <n v="0"/>
    <x v="0"/>
    <x v="3"/>
    <x v="11"/>
    <x v="0"/>
    <x v="40"/>
    <x v="0"/>
    <n v="0.21052631578947367"/>
    <s v="m"/>
    <n v="0"/>
    <n v="2"/>
    <n v="0"/>
    <x v="1"/>
  </r>
  <r>
    <n v="829"/>
    <x v="828"/>
    <x v="30"/>
    <s v="Village of Dixie Inn"/>
    <s v="Ava Nell McWhorter"/>
    <n v="2016"/>
    <s v="Webster"/>
    <s v="OTHER"/>
    <n v="43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29"/>
    <x v="828"/>
    <x v="30"/>
    <s v="Village of Dixie Inn"/>
    <s v="Kay Hallmark-Stratton"/>
    <n v="2016"/>
    <s v="Webster"/>
    <s v="NOPTY"/>
    <n v="44"/>
    <n v="2"/>
    <n v="2"/>
    <n v="0"/>
    <n v="0"/>
    <n v="1"/>
    <n v="1"/>
    <x v="0"/>
    <x v="3"/>
    <x v="11"/>
    <x v="0"/>
    <x v="5"/>
    <x v="0"/>
    <n v="1.149425287356326E-2"/>
    <s v="f"/>
    <n v="2"/>
    <n v="0"/>
    <n v="0"/>
    <x v="2"/>
  </r>
  <r>
    <n v="830"/>
    <x v="829"/>
    <x v="30"/>
    <s v="Village of Dodson"/>
    <s v="&quot;Pat&quot; Ashley"/>
    <n v="2016"/>
    <s v="Winn"/>
    <s v="NOPTY"/>
    <n v="75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0"/>
    <x v="829"/>
    <x v="30"/>
    <s v="Village of Dodson"/>
    <s v="&quot;Richie&quot; Broomfield"/>
    <n v="2016"/>
    <s v="Winn"/>
    <s v="NOPTY"/>
    <n v="59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Author Hollingsworth"/>
    <n v="2016"/>
    <s v="Winn"/>
    <s v="DEM"/>
    <n v="46"/>
    <n v="4"/>
    <n v="4"/>
    <n v="1"/>
    <n v="0"/>
    <n v="3"/>
    <n v="0"/>
    <x v="0"/>
    <x v="3"/>
    <x v="11"/>
    <x v="2"/>
    <x v="20"/>
    <x v="0"/>
    <n v="8.2474226804123751E-2"/>
    <s v="m"/>
    <n v="2"/>
    <n v="2"/>
    <n v="0"/>
    <x v="0"/>
  </r>
  <r>
    <n v="830"/>
    <x v="829"/>
    <x v="30"/>
    <s v="Village of Dodson"/>
    <s v="Emily Basso"/>
    <n v="2016"/>
    <s v="Winn"/>
    <s v="NOPTY"/>
    <n v="14"/>
    <n v="4"/>
    <n v="4"/>
    <n v="1"/>
    <n v="0"/>
    <n v="3"/>
    <n v="0"/>
    <x v="0"/>
    <x v="3"/>
    <x v="11"/>
    <x v="2"/>
    <x v="20"/>
    <x v="0"/>
    <n v="8.2474226804123751E-2"/>
    <s v="f"/>
    <n v="2"/>
    <n v="2"/>
    <n v="0"/>
    <x v="0"/>
  </r>
  <r>
    <n v="831"/>
    <x v="830"/>
    <x v="30"/>
    <s v="Village of Edgefield"/>
    <s v="&quot;Vince&quot; Almond"/>
    <n v="2016"/>
    <s v="Red River"/>
    <s v="REP"/>
    <n v="76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1"/>
    <x v="830"/>
    <x v="30"/>
    <s v="Village of Edgefield"/>
    <s v="Donald Turner"/>
    <n v="2016"/>
    <s v="Red River"/>
    <s v="DEM"/>
    <n v="29"/>
    <n v="2"/>
    <n v="2"/>
    <n v="1"/>
    <n v="1"/>
    <n v="0"/>
    <n v="0"/>
    <x v="0"/>
    <x v="3"/>
    <x v="11"/>
    <x v="0"/>
    <x v="42"/>
    <x v="0"/>
    <n v="0.44761904761904758"/>
    <s v="m"/>
    <n v="0"/>
    <n v="2"/>
    <n v="0"/>
    <x v="1"/>
  </r>
  <r>
    <n v="832"/>
    <x v="831"/>
    <x v="30"/>
    <s v="Village of Epps"/>
    <s v="Loretta Green"/>
    <n v="2014"/>
    <s v="West Carroll"/>
    <s v="OTHER"/>
    <n v="32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Roberta P. Simms"/>
    <n v="2014"/>
    <s v="West Carroll"/>
    <s v="OTHER"/>
    <n v="63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2"/>
    <x v="831"/>
    <x v="30"/>
    <s v="Village of Epps"/>
    <s v="Shirley Gibson"/>
    <n v="2014"/>
    <s v="West Carroll"/>
    <s v="OTHER"/>
    <n v="80"/>
    <n v="3"/>
    <n v="3"/>
    <n v="0"/>
    <n v="0"/>
    <n v="0"/>
    <n v="3"/>
    <x v="0"/>
    <x v="3"/>
    <x v="11"/>
    <x v="1"/>
    <x v="55"/>
    <x v="0"/>
    <n v="9.7142857142857142E-2"/>
    <s v="f"/>
    <n v="3"/>
    <n v="0"/>
    <n v="0"/>
    <x v="2"/>
  </r>
  <r>
    <n v="833"/>
    <x v="832"/>
    <x v="30"/>
    <s v="Village of Estherwood"/>
    <s v="Anthony Borill"/>
    <n v="2014"/>
    <s v="Acadia"/>
    <s v="DEM"/>
    <n v="212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3"/>
    <x v="832"/>
    <x v="30"/>
    <s v="Village of Estherwood"/>
    <s v="Bryan &quot;Rickey&quot; Monceaux"/>
    <n v="2014"/>
    <s v="Acadia"/>
    <s v="OTHER"/>
    <n v="57"/>
    <n v="2"/>
    <n v="2"/>
    <n v="1"/>
    <n v="0"/>
    <n v="0"/>
    <n v="1"/>
    <x v="0"/>
    <x v="3"/>
    <x v="11"/>
    <x v="0"/>
    <x v="22"/>
    <x v="1"/>
    <n v="0.57620817843866168"/>
    <s v="m"/>
    <n v="0"/>
    <n v="2"/>
    <n v="0"/>
    <x v="1"/>
  </r>
  <r>
    <n v="834"/>
    <x v="833"/>
    <x v="30"/>
    <s v="Village of Fenton"/>
    <s v="Curtis &quot;Red&quot; Dickens, Jr."/>
    <n v="2016"/>
    <s v="Jefferson Davis"/>
    <s v="DEM"/>
    <n v="5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4"/>
    <x v="833"/>
    <x v="30"/>
    <s v="Village of Fenton"/>
    <s v="Eddie B. Alfred, Jr."/>
    <n v="2016"/>
    <s v="Jefferson Davis"/>
    <s v="DEM"/>
    <n v="134"/>
    <n v="2"/>
    <n v="2"/>
    <n v="2"/>
    <n v="0"/>
    <n v="0"/>
    <n v="0"/>
    <x v="0"/>
    <x v="3"/>
    <x v="11"/>
    <x v="0"/>
    <x v="38"/>
    <x v="0"/>
    <n v="0.42553191489361697"/>
    <s v="m"/>
    <n v="0"/>
    <n v="2"/>
    <n v="0"/>
    <x v="1"/>
  </r>
  <r>
    <n v="835"/>
    <x v="834"/>
    <x v="30"/>
    <s v="Village of Folsom"/>
    <s v="&quot;Fritz&quot; Cassidy"/>
    <n v="2014"/>
    <s v="St. Tammany"/>
    <s v="REP"/>
    <n v="54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5"/>
    <x v="834"/>
    <x v="30"/>
    <s v="Village of Folsom"/>
    <s v="Bettye Mizell Boggs"/>
    <n v="2014"/>
    <s v="St. Tammany"/>
    <s v="REP"/>
    <n v="140"/>
    <n v="3"/>
    <n v="3"/>
    <n v="1"/>
    <n v="2"/>
    <n v="0"/>
    <n v="0"/>
    <x v="0"/>
    <x v="3"/>
    <x v="11"/>
    <x v="1"/>
    <x v="26"/>
    <x v="1"/>
    <n v="0.1322033898305085"/>
    <s v="f"/>
    <n v="1"/>
    <n v="2"/>
    <n v="0"/>
    <x v="0"/>
  </r>
  <r>
    <n v="835"/>
    <x v="834"/>
    <x v="30"/>
    <s v="Village of Folsom"/>
    <s v="Donald Burris"/>
    <n v="2014"/>
    <s v="St. Tammany"/>
    <s v="DEM"/>
    <n v="101"/>
    <n v="3"/>
    <n v="3"/>
    <n v="1"/>
    <n v="2"/>
    <n v="0"/>
    <n v="0"/>
    <x v="0"/>
    <x v="3"/>
    <x v="11"/>
    <x v="1"/>
    <x v="26"/>
    <x v="1"/>
    <n v="0.1322033898305085"/>
    <s v="m"/>
    <n v="1"/>
    <n v="2"/>
    <n v="0"/>
    <x v="0"/>
  </r>
  <r>
    <n v="836"/>
    <x v="835"/>
    <x v="30"/>
    <s v="Village of Forest Hill"/>
    <s v="&quot;Ann&quot; Jeter"/>
    <n v="2014"/>
    <s v="Rapides"/>
    <s v="REP"/>
    <n v="160"/>
    <n v="2"/>
    <n v="2"/>
    <n v="0"/>
    <n v="2"/>
    <n v="0"/>
    <n v="0"/>
    <x v="0"/>
    <x v="3"/>
    <x v="11"/>
    <x v="0"/>
    <x v="18"/>
    <x v="1"/>
    <n v="0.29032258064516125"/>
    <s v="f"/>
    <n v="1"/>
    <n v="1"/>
    <n v="0"/>
    <x v="0"/>
  </r>
  <r>
    <n v="836"/>
    <x v="835"/>
    <x v="30"/>
    <s v="Village of Forest Hill"/>
    <s v="Charles &quot;Chuck&quot; Elliott"/>
    <n v="2014"/>
    <s v="Rapides"/>
    <s v="REP"/>
    <n v="88"/>
    <n v="2"/>
    <n v="2"/>
    <n v="0"/>
    <n v="2"/>
    <n v="0"/>
    <n v="0"/>
    <x v="0"/>
    <x v="3"/>
    <x v="11"/>
    <x v="0"/>
    <x v="18"/>
    <x v="1"/>
    <n v="0.29032258064516125"/>
    <s v="m"/>
    <n v="1"/>
    <n v="1"/>
    <n v="0"/>
    <x v="0"/>
  </r>
  <r>
    <n v="837"/>
    <x v="836"/>
    <x v="30"/>
    <s v="Village of French Settlement"/>
    <s v="&quot;Chris&quot; Saucier"/>
    <n v="2016"/>
    <s v="Livingston"/>
    <s v="DEM"/>
    <n v="179"/>
    <n v="2"/>
    <n v="2"/>
    <n v="1"/>
    <n v="1"/>
    <n v="0"/>
    <n v="0"/>
    <x v="0"/>
    <x v="3"/>
    <x v="11"/>
    <x v="0"/>
    <x v="50"/>
    <x v="1"/>
    <n v="0.23991507430997872"/>
    <s v="m"/>
    <n v="1"/>
    <n v="1"/>
    <n v="0"/>
    <x v="0"/>
  </r>
  <r>
    <n v="837"/>
    <x v="836"/>
    <x v="30"/>
    <s v="Village of French Settlement"/>
    <s v="Toni Guitrau"/>
    <n v="2016"/>
    <s v="Livingston"/>
    <s v="REP"/>
    <n v="292"/>
    <n v="2"/>
    <n v="2"/>
    <n v="1"/>
    <n v="1"/>
    <n v="0"/>
    <n v="0"/>
    <x v="0"/>
    <x v="3"/>
    <x v="11"/>
    <x v="0"/>
    <x v="50"/>
    <x v="1"/>
    <n v="0.23991507430997872"/>
    <s v="f"/>
    <n v="1"/>
    <n v="1"/>
    <n v="0"/>
    <x v="0"/>
  </r>
  <r>
    <n v="838"/>
    <x v="837"/>
    <x v="30"/>
    <s v="Village of Harrisonburg"/>
    <s v="&quot;Becky Kimbrough&quot; Mize"/>
    <n v="2014"/>
    <s v="Catahoula"/>
    <s v="NOPTY"/>
    <n v="76"/>
    <n v="2"/>
    <n v="2"/>
    <n v="0"/>
    <n v="1"/>
    <n v="1"/>
    <n v="0"/>
    <x v="0"/>
    <x v="3"/>
    <x v="11"/>
    <x v="0"/>
    <x v="2"/>
    <x v="0"/>
    <n v="0.16483516483516486"/>
    <s v="f"/>
    <n v="1"/>
    <n v="1"/>
    <n v="0"/>
    <x v="0"/>
  </r>
  <r>
    <n v="838"/>
    <x v="837"/>
    <x v="30"/>
    <s v="Village of Harrisonburg"/>
    <s v="&quot;Mike&quot; Tubre"/>
    <n v="2014"/>
    <s v="Catahoula"/>
    <s v="REP"/>
    <n v="106"/>
    <n v="2"/>
    <n v="2"/>
    <n v="0"/>
    <n v="1"/>
    <n v="1"/>
    <n v="0"/>
    <x v="0"/>
    <x v="3"/>
    <x v="11"/>
    <x v="0"/>
    <x v="2"/>
    <x v="0"/>
    <n v="0.16483516483516486"/>
    <s v="m"/>
    <n v="1"/>
    <n v="1"/>
    <n v="0"/>
    <x v="0"/>
  </r>
  <r>
    <n v="839"/>
    <x v="838"/>
    <x v="30"/>
    <s v="Village of Junction City"/>
    <s v="Freddie Allen Meador"/>
    <n v="2014"/>
    <s v="Multi-Parish Race"/>
    <s v="REP"/>
    <n v="27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Freddie Gibson"/>
    <n v="2014"/>
    <s v="Multi-Parish Race"/>
    <s v="DEM"/>
    <n v="31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39"/>
    <x v="838"/>
    <x v="30"/>
    <s v="Village of Junction City"/>
    <s v="Preston Rogers"/>
    <n v="2014"/>
    <s v="Multi-Parish Race"/>
    <s v="REP"/>
    <n v="72"/>
    <n v="3"/>
    <n v="3"/>
    <n v="1"/>
    <n v="2"/>
    <n v="0"/>
    <n v="0"/>
    <x v="0"/>
    <x v="3"/>
    <x v="11"/>
    <x v="1"/>
    <x v="73"/>
    <x v="0"/>
    <n v="0.31538461538461537"/>
    <s v="m"/>
    <n v="0"/>
    <n v="3"/>
    <n v="0"/>
    <x v="1"/>
  </r>
  <r>
    <n v="840"/>
    <x v="839"/>
    <x v="30"/>
    <s v="Village of Junction City"/>
    <s v="Charles Hogue"/>
    <n v="2016"/>
    <s v="Multi-Parish Race"/>
    <s v="OTHER"/>
    <n v="100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0"/>
    <x v="839"/>
    <x v="30"/>
    <s v="Village of Junction City"/>
    <s v="Freddie Gibson"/>
    <n v="2016"/>
    <s v="Multi-Parish Race"/>
    <s v="DEM"/>
    <n v="34"/>
    <n v="2"/>
    <n v="2"/>
    <n v="1"/>
    <n v="0"/>
    <n v="0"/>
    <n v="1"/>
    <x v="0"/>
    <x v="3"/>
    <x v="11"/>
    <x v="0"/>
    <x v="74"/>
    <x v="0"/>
    <n v="0.49253731343283585"/>
    <s v="m"/>
    <n v="0"/>
    <n v="2"/>
    <n v="0"/>
    <x v="1"/>
  </r>
  <r>
    <n v="841"/>
    <x v="840"/>
    <x v="30"/>
    <s v="Village of Loreauville"/>
    <s v="Brad Clifton"/>
    <n v="2016"/>
    <s v="Iberia"/>
    <s v="REP"/>
    <n v="258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1"/>
    <x v="840"/>
    <x v="30"/>
    <s v="Village of Loreauville"/>
    <s v="Oran Broussard, Sr."/>
    <n v="2016"/>
    <s v="Iberia"/>
    <s v="DEM"/>
    <n v="85"/>
    <n v="2"/>
    <n v="2"/>
    <n v="1"/>
    <n v="1"/>
    <n v="0"/>
    <n v="0"/>
    <x v="0"/>
    <x v="3"/>
    <x v="11"/>
    <x v="0"/>
    <x v="59"/>
    <x v="1"/>
    <n v="0.50437317784256552"/>
    <s v="m"/>
    <n v="0"/>
    <n v="2"/>
    <n v="0"/>
    <x v="1"/>
  </r>
  <r>
    <n v="842"/>
    <x v="841"/>
    <x v="30"/>
    <s v="Village of Mer Rouge"/>
    <s v="Dovie Faulkenberry"/>
    <n v="2014"/>
    <s v="Morehouse"/>
    <s v="DEM"/>
    <n v="40"/>
    <n v="2"/>
    <n v="2"/>
    <n v="2"/>
    <n v="0"/>
    <n v="0"/>
    <n v="0"/>
    <x v="0"/>
    <x v="3"/>
    <x v="11"/>
    <x v="0"/>
    <x v="40"/>
    <x v="0"/>
    <n v="0.61904761904761907"/>
    <s v="f"/>
    <n v="1"/>
    <n v="1"/>
    <n v="0"/>
    <x v="0"/>
  </r>
  <r>
    <n v="842"/>
    <x v="841"/>
    <x v="30"/>
    <s v="Village of Mer Rouge"/>
    <s v="John McAdams III"/>
    <n v="2014"/>
    <s v="Morehouse"/>
    <s v="DEM"/>
    <n v="170"/>
    <n v="2"/>
    <n v="2"/>
    <n v="2"/>
    <n v="0"/>
    <n v="0"/>
    <n v="0"/>
    <x v="0"/>
    <x v="3"/>
    <x v="11"/>
    <x v="0"/>
    <x v="40"/>
    <x v="0"/>
    <n v="0.61904761904761907"/>
    <s v="m"/>
    <n v="1"/>
    <n v="1"/>
    <n v="0"/>
    <x v="0"/>
  </r>
  <r>
    <n v="843"/>
    <x v="842"/>
    <x v="30"/>
    <s v="Village of Morse"/>
    <s v="Darlene J. Thibodeaux"/>
    <n v="2014"/>
    <s v="Acadia"/>
    <s v="DEM"/>
    <n v="76"/>
    <n v="2"/>
    <n v="2"/>
    <n v="2"/>
    <n v="0"/>
    <n v="0"/>
    <n v="0"/>
    <x v="0"/>
    <x v="3"/>
    <x v="11"/>
    <x v="0"/>
    <x v="22"/>
    <x v="1"/>
    <n v="0.54078549848942603"/>
    <s v="f"/>
    <n v="1"/>
    <n v="1"/>
    <n v="0"/>
    <x v="0"/>
  </r>
  <r>
    <n v="843"/>
    <x v="842"/>
    <x v="30"/>
    <s v="Village of Morse"/>
    <s v="Michael Chiasson"/>
    <n v="2014"/>
    <s v="Acadia"/>
    <s v="DEM"/>
    <n v="255"/>
    <n v="2"/>
    <n v="2"/>
    <n v="2"/>
    <n v="0"/>
    <n v="0"/>
    <n v="0"/>
    <x v="0"/>
    <x v="3"/>
    <x v="11"/>
    <x v="0"/>
    <x v="22"/>
    <x v="1"/>
    <n v="0.54078549848942603"/>
    <s v="m"/>
    <n v="1"/>
    <n v="1"/>
    <n v="0"/>
    <x v="0"/>
  </r>
  <r>
    <n v="844"/>
    <x v="843"/>
    <x v="30"/>
    <s v="Village of North Hodge"/>
    <s v="Geraldine Causey"/>
    <n v="2014"/>
    <s v="Jackson"/>
    <s v="NOPTY"/>
    <n v="53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4"/>
    <x v="843"/>
    <x v="30"/>
    <s v="Village of North Hodge"/>
    <s v="Kathy Robertson"/>
    <n v="2014"/>
    <s v="Jackson"/>
    <s v="REP"/>
    <n v="98"/>
    <n v="2"/>
    <n v="2"/>
    <n v="0"/>
    <n v="1"/>
    <n v="1"/>
    <n v="0"/>
    <x v="0"/>
    <x v="3"/>
    <x v="11"/>
    <x v="0"/>
    <x v="16"/>
    <x v="0"/>
    <n v="0.29801324503311255"/>
    <s v="f"/>
    <n v="2"/>
    <n v="0"/>
    <n v="0"/>
    <x v="2"/>
  </r>
  <r>
    <n v="845"/>
    <x v="844"/>
    <x v="30"/>
    <s v="Village of Parks"/>
    <s v="John Dugas"/>
    <n v="2014"/>
    <s v="St. Martin"/>
    <s v="DEM"/>
    <n v="216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5"/>
    <x v="844"/>
    <x v="30"/>
    <s v="Village of Parks"/>
    <s v="Kevin J. Kately"/>
    <n v="2014"/>
    <s v="St. Martin"/>
    <s v="DEM"/>
    <n v="232"/>
    <n v="2"/>
    <n v="2"/>
    <n v="2"/>
    <n v="0"/>
    <n v="0"/>
    <n v="0"/>
    <x v="0"/>
    <x v="3"/>
    <x v="11"/>
    <x v="0"/>
    <x v="13"/>
    <x v="1"/>
    <n v="3.5714285714285754E-2"/>
    <s v="m"/>
    <n v="0"/>
    <n v="2"/>
    <n v="0"/>
    <x v="1"/>
  </r>
  <r>
    <n v="846"/>
    <x v="845"/>
    <x v="30"/>
    <s v="Village of Pine Prairie"/>
    <s v="Quint West"/>
    <n v="2016"/>
    <s v="Evangeline"/>
    <s v="DEM"/>
    <n v="399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6"/>
    <x v="845"/>
    <x v="30"/>
    <s v="Village of Pine Prairie"/>
    <s v="Wade Deshotels, Sr."/>
    <n v="2016"/>
    <s v="Evangeline"/>
    <s v="REP"/>
    <n v="25"/>
    <n v="2"/>
    <n v="2"/>
    <n v="1"/>
    <n v="1"/>
    <n v="0"/>
    <n v="0"/>
    <x v="0"/>
    <x v="3"/>
    <x v="11"/>
    <x v="0"/>
    <x v="11"/>
    <x v="0"/>
    <n v="0.88207547169811318"/>
    <s v="m"/>
    <n v="0"/>
    <n v="2"/>
    <n v="0"/>
    <x v="1"/>
  </r>
  <r>
    <n v="847"/>
    <x v="846"/>
    <x v="30"/>
    <s v="Village of Pleasant Hill"/>
    <s v="&quot;Bill&quot; Thomas"/>
    <n v="2016"/>
    <s v="Sabine"/>
    <s v="DEM"/>
    <n v="103"/>
    <n v="2"/>
    <n v="2"/>
    <n v="1"/>
    <n v="0"/>
    <n v="1"/>
    <n v="0"/>
    <x v="0"/>
    <x v="3"/>
    <x v="11"/>
    <x v="0"/>
    <x v="54"/>
    <x v="0"/>
    <n v="0.15573770491803279"/>
    <s v="m"/>
    <n v="1"/>
    <n v="1"/>
    <n v="0"/>
    <x v="0"/>
  </r>
  <r>
    <n v="847"/>
    <x v="846"/>
    <x v="30"/>
    <s v="Village of Pleasant Hill"/>
    <s v="Barbara T. Campbell"/>
    <n v="2016"/>
    <s v="Sabine"/>
    <s v="NOPTY"/>
    <n v="141"/>
    <n v="2"/>
    <n v="2"/>
    <n v="1"/>
    <n v="0"/>
    <n v="1"/>
    <n v="0"/>
    <x v="0"/>
    <x v="3"/>
    <x v="11"/>
    <x v="0"/>
    <x v="54"/>
    <x v="0"/>
    <n v="0.15573770491803279"/>
    <s v="f"/>
    <n v="1"/>
    <n v="1"/>
    <n v="0"/>
    <x v="0"/>
  </r>
  <r>
    <n v="848"/>
    <x v="847"/>
    <x v="30"/>
    <s v="Village of Powhatan"/>
    <s v="Johnnie Taylor"/>
    <n v="2016"/>
    <s v="Natchitoches"/>
    <s v="DEM"/>
    <n v="30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8"/>
    <x v="847"/>
    <x v="30"/>
    <s v="Village of Powhatan"/>
    <s v="Robert &quot;Bob&quot; Smith"/>
    <n v="2016"/>
    <s v="Natchitoches"/>
    <s v="OTHER"/>
    <n v="26"/>
    <n v="2"/>
    <n v="2"/>
    <n v="1"/>
    <n v="0"/>
    <n v="0"/>
    <n v="1"/>
    <x v="0"/>
    <x v="3"/>
    <x v="11"/>
    <x v="0"/>
    <x v="19"/>
    <x v="0"/>
    <n v="7.1428571428571397E-2"/>
    <s v="m"/>
    <n v="0"/>
    <n v="2"/>
    <n v="0"/>
    <x v="1"/>
  </r>
  <r>
    <n v="849"/>
    <x v="848"/>
    <x v="30"/>
    <s v="Village of Richmond"/>
    <s v="Frank D. Prewitt, Jr."/>
    <n v="2016"/>
    <s v="Madison"/>
    <s v="REP"/>
    <n v="79"/>
    <n v="2"/>
    <n v="2"/>
    <n v="0"/>
    <n v="2"/>
    <n v="0"/>
    <n v="0"/>
    <x v="0"/>
    <x v="3"/>
    <x v="11"/>
    <x v="0"/>
    <x v="41"/>
    <x v="0"/>
    <n v="0.38759689922480622"/>
    <s v="m"/>
    <n v="1"/>
    <n v="1"/>
    <n v="0"/>
    <x v="0"/>
  </r>
  <r>
    <n v="849"/>
    <x v="848"/>
    <x v="30"/>
    <s v="Village of Richmond"/>
    <s v="Olga Butler"/>
    <n v="2016"/>
    <s v="Madison"/>
    <s v="REP"/>
    <n v="179"/>
    <n v="2"/>
    <n v="2"/>
    <n v="0"/>
    <n v="2"/>
    <n v="0"/>
    <n v="0"/>
    <x v="0"/>
    <x v="3"/>
    <x v="11"/>
    <x v="0"/>
    <x v="41"/>
    <x v="0"/>
    <n v="0.38759689922480622"/>
    <s v="f"/>
    <n v="1"/>
    <n v="1"/>
    <n v="0"/>
    <x v="0"/>
  </r>
  <r>
    <n v="850"/>
    <x v="849"/>
    <x v="30"/>
    <s v="Village of Robeline"/>
    <s v="Bobby A. Behan"/>
    <n v="2014"/>
    <s v="Natchitoches"/>
    <s v="DEM"/>
    <n v="51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0"/>
    <x v="849"/>
    <x v="30"/>
    <s v="Village of Robeline"/>
    <s v="Donna Sue Stephens"/>
    <n v="2014"/>
    <s v="Natchitoches"/>
    <s v="NOPTY"/>
    <n v="12"/>
    <n v="3"/>
    <n v="3"/>
    <n v="1"/>
    <n v="0"/>
    <n v="2"/>
    <n v="0"/>
    <x v="0"/>
    <x v="3"/>
    <x v="11"/>
    <x v="1"/>
    <x v="19"/>
    <x v="0"/>
    <n v="0.2391304347826087"/>
    <s v="f"/>
    <n v="1"/>
    <n v="2"/>
    <n v="0"/>
    <x v="0"/>
  </r>
  <r>
    <n v="850"/>
    <x v="849"/>
    <x v="30"/>
    <s v="Village of Robeline"/>
    <s v="Odell Cobb"/>
    <n v="2014"/>
    <s v="Natchitoches"/>
    <s v="NOPTY"/>
    <n v="29"/>
    <n v="3"/>
    <n v="3"/>
    <n v="1"/>
    <n v="0"/>
    <n v="2"/>
    <n v="0"/>
    <x v="0"/>
    <x v="3"/>
    <x v="11"/>
    <x v="1"/>
    <x v="19"/>
    <x v="0"/>
    <n v="0.2391304347826087"/>
    <s v="m"/>
    <n v="1"/>
    <n v="2"/>
    <n v="0"/>
    <x v="0"/>
  </r>
  <r>
    <n v="851"/>
    <x v="850"/>
    <x v="30"/>
    <s v="Village of Rodessa"/>
    <s v="Jimmy Phillips"/>
    <n v="2016"/>
    <s v="Caddo"/>
    <s v="NOPTY"/>
    <n v="27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1"/>
    <x v="850"/>
    <x v="30"/>
    <s v="Village of Rodessa"/>
    <s v="Paul Lockard"/>
    <n v="2016"/>
    <s v="Caddo"/>
    <s v="OTHER"/>
    <n v="48"/>
    <n v="2"/>
    <n v="2"/>
    <n v="0"/>
    <n v="0"/>
    <n v="1"/>
    <n v="1"/>
    <x v="0"/>
    <x v="3"/>
    <x v="11"/>
    <x v="0"/>
    <x v="3"/>
    <x v="1"/>
    <n v="0.28000000000000003"/>
    <s v="m"/>
    <n v="0"/>
    <n v="2"/>
    <n v="0"/>
    <x v="1"/>
  </r>
  <r>
    <n v="852"/>
    <x v="851"/>
    <x v="30"/>
    <s v="Village of Rosedale"/>
    <s v="Kevin Gantt"/>
    <n v="2016"/>
    <s v="Iberville"/>
    <s v="DEM"/>
    <n v="202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2"/>
    <x v="851"/>
    <x v="30"/>
    <s v="Village of Rosedale"/>
    <s v="Riley J. Blanchet"/>
    <n v="2016"/>
    <s v="Iberville"/>
    <s v="NOPTY"/>
    <n v="308"/>
    <n v="2"/>
    <n v="2"/>
    <n v="1"/>
    <n v="0"/>
    <n v="1"/>
    <n v="0"/>
    <x v="0"/>
    <x v="3"/>
    <x v="11"/>
    <x v="0"/>
    <x v="17"/>
    <x v="0"/>
    <n v="0.20784313725490194"/>
    <s v="m"/>
    <n v="0"/>
    <n v="2"/>
    <n v="0"/>
    <x v="1"/>
  </r>
  <r>
    <n v="853"/>
    <x v="852"/>
    <x v="30"/>
    <s v="Village of Sicily Island"/>
    <s v="Margie Price"/>
    <n v="2014"/>
    <s v="Catahoula"/>
    <s v="DEM"/>
    <n v="89"/>
    <n v="2"/>
    <n v="2"/>
    <n v="2"/>
    <n v="0"/>
    <n v="0"/>
    <n v="0"/>
    <x v="0"/>
    <x v="3"/>
    <x v="11"/>
    <x v="0"/>
    <x v="2"/>
    <x v="0"/>
    <n v="0.24576271186440679"/>
    <s v="f"/>
    <n v="1"/>
    <n v="1"/>
    <n v="0"/>
    <x v="0"/>
  </r>
  <r>
    <n v="853"/>
    <x v="852"/>
    <x v="30"/>
    <s v="Village of Sicily Island"/>
    <s v="Walter &quot;Pot&quot; Krause"/>
    <n v="2014"/>
    <s v="Catahoula"/>
    <s v="DEM"/>
    <n v="147"/>
    <n v="2"/>
    <n v="2"/>
    <n v="2"/>
    <n v="0"/>
    <n v="0"/>
    <n v="0"/>
    <x v="0"/>
    <x v="3"/>
    <x v="11"/>
    <x v="0"/>
    <x v="2"/>
    <x v="0"/>
    <n v="0.24576271186440679"/>
    <s v="m"/>
    <n v="1"/>
    <n v="1"/>
    <n v="0"/>
    <x v="0"/>
  </r>
  <r>
    <n v="854"/>
    <x v="853"/>
    <x v="30"/>
    <s v="Village of Simsboro"/>
    <s v="Sybil Smalling-Foster"/>
    <n v="2014"/>
    <s v="Lincoln"/>
    <s v="DEM"/>
    <n v="160"/>
    <n v="2"/>
    <n v="2"/>
    <n v="1"/>
    <n v="1"/>
    <n v="0"/>
    <n v="0"/>
    <x v="0"/>
    <x v="3"/>
    <x v="11"/>
    <x v="0"/>
    <x v="23"/>
    <x v="1"/>
    <n v="0.15523465703971118"/>
    <s v="f"/>
    <n v="1"/>
    <n v="1"/>
    <n v="0"/>
    <x v="0"/>
  </r>
  <r>
    <n v="854"/>
    <x v="853"/>
    <x v="30"/>
    <s v="Village of Simsboro"/>
    <s v="Willie Hendricks"/>
    <n v="2014"/>
    <s v="Lincoln"/>
    <s v="REP"/>
    <n v="117"/>
    <n v="2"/>
    <n v="2"/>
    <n v="1"/>
    <n v="1"/>
    <n v="0"/>
    <n v="0"/>
    <x v="0"/>
    <x v="3"/>
    <x v="11"/>
    <x v="0"/>
    <x v="23"/>
    <x v="1"/>
    <n v="0.15523465703971118"/>
    <s v="m"/>
    <n v="1"/>
    <n v="1"/>
    <n v="0"/>
    <x v="0"/>
  </r>
  <r>
    <n v="855"/>
    <x v="854"/>
    <x v="30"/>
    <s v="Village of Tangipahoa"/>
    <s v="&quot;Keysha&quot; Robinson"/>
    <n v="2016"/>
    <s v="Tangipahoa"/>
    <s v="DEM"/>
    <n v="119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Brenda V. Nevels"/>
    <n v="2016"/>
    <s v="Tangipahoa"/>
    <s v="DEM"/>
    <n v="107"/>
    <n v="3"/>
    <n v="3"/>
    <n v="3"/>
    <n v="0"/>
    <n v="0"/>
    <n v="0"/>
    <x v="0"/>
    <x v="3"/>
    <x v="11"/>
    <x v="1"/>
    <x v="34"/>
    <x v="1"/>
    <n v="2.2662889518413609E-2"/>
    <s v="f"/>
    <n v="2"/>
    <n v="1"/>
    <n v="0"/>
    <x v="0"/>
  </r>
  <r>
    <n v="855"/>
    <x v="854"/>
    <x v="30"/>
    <s v="Village of Tangipahoa"/>
    <s v="Michael Jackson"/>
    <n v="2016"/>
    <s v="Tangipahoa"/>
    <s v="DEM"/>
    <n v="127"/>
    <n v="3"/>
    <n v="3"/>
    <n v="3"/>
    <n v="0"/>
    <n v="0"/>
    <n v="0"/>
    <x v="0"/>
    <x v="3"/>
    <x v="11"/>
    <x v="1"/>
    <x v="34"/>
    <x v="1"/>
    <n v="2.2662889518413609E-2"/>
    <s v="m"/>
    <n v="2"/>
    <n v="1"/>
    <n v="0"/>
    <x v="0"/>
  </r>
  <r>
    <n v="856"/>
    <x v="855"/>
    <x v="30"/>
    <s v="Village of Tickfaw"/>
    <s v="Anthony &quot;Tony&quot; Lamonte, Sr."/>
    <n v="2014"/>
    <s v="Tangipahoa"/>
    <s v="DEM"/>
    <n v="194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6"/>
    <x v="855"/>
    <x v="30"/>
    <s v="Village of Tickfaw"/>
    <s v="Jimmy Sparacello"/>
    <n v="2014"/>
    <s v="Tangipahoa"/>
    <s v="NOPTY"/>
    <n v="86"/>
    <n v="2"/>
    <n v="2"/>
    <n v="1"/>
    <n v="0"/>
    <n v="1"/>
    <n v="0"/>
    <x v="0"/>
    <x v="3"/>
    <x v="11"/>
    <x v="0"/>
    <x v="34"/>
    <x v="1"/>
    <n v="0.38571428571428568"/>
    <s v="m"/>
    <n v="0"/>
    <n v="2"/>
    <n v="0"/>
    <x v="1"/>
  </r>
  <r>
    <n v="857"/>
    <x v="856"/>
    <x v="30"/>
    <s v="Village of Turkey Creek- RACE MOVED TO 2/21/15"/>
    <s v="Bert K. Campbell"/>
    <n v="2014"/>
    <s v="Evangeline"/>
    <s v="NOPTY"/>
    <n v="110"/>
    <n v="2"/>
    <n v="2"/>
    <n v="0"/>
    <n v="1"/>
    <n v="1"/>
    <n v="0"/>
    <x v="0"/>
    <x v="3"/>
    <x v="11"/>
    <x v="0"/>
    <x v="11"/>
    <x v="0"/>
    <n v="1.8518518518518545E-2"/>
    <s v="m"/>
    <n v="1"/>
    <n v="1"/>
    <n v="0"/>
    <x v="0"/>
  </r>
  <r>
    <n v="857"/>
    <x v="856"/>
    <x v="30"/>
    <s v="Village of Turkey Creek- RACE MOVED TO 2/21/15"/>
    <s v="Heather Miley Cloud"/>
    <n v="2014"/>
    <s v="Evangeline"/>
    <s v="REP"/>
    <n v="106"/>
    <n v="2"/>
    <n v="2"/>
    <n v="0"/>
    <n v="1"/>
    <n v="1"/>
    <n v="0"/>
    <x v="0"/>
    <x v="3"/>
    <x v="11"/>
    <x v="0"/>
    <x v="11"/>
    <x v="0"/>
    <n v="1.8518518518518545E-2"/>
    <s v="f"/>
    <n v="1"/>
    <n v="1"/>
    <n v="0"/>
    <x v="0"/>
  </r>
  <r>
    <n v="858"/>
    <x v="857"/>
    <x v="30"/>
    <s v="Village of Waterproof"/>
    <s v="Caldwell A. Flood, Jr."/>
    <n v="2014"/>
    <s v="Tensas"/>
    <s v="DEM"/>
    <n v="146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8"/>
    <x v="857"/>
    <x v="30"/>
    <s v="Village of Waterproof"/>
    <s v="Edna Jean Cooper"/>
    <n v="2014"/>
    <s v="Tensas"/>
    <s v="DEM"/>
    <n v="32"/>
    <n v="3"/>
    <n v="3"/>
    <n v="3"/>
    <n v="0"/>
    <n v="0"/>
    <n v="0"/>
    <x v="0"/>
    <x v="3"/>
    <x v="11"/>
    <x v="1"/>
    <x v="12"/>
    <x v="0"/>
    <n v="0.125"/>
    <s v="f"/>
    <n v="1"/>
    <n v="2"/>
    <n v="0"/>
    <x v="0"/>
  </r>
  <r>
    <n v="858"/>
    <x v="857"/>
    <x v="30"/>
    <s v="Village of Waterproof"/>
    <s v="Jarrod Bottley"/>
    <n v="2014"/>
    <s v="Tensas"/>
    <s v="DEM"/>
    <n v="110"/>
    <n v="3"/>
    <n v="3"/>
    <n v="3"/>
    <n v="0"/>
    <n v="0"/>
    <n v="0"/>
    <x v="0"/>
    <x v="3"/>
    <x v="11"/>
    <x v="1"/>
    <x v="12"/>
    <x v="0"/>
    <n v="0.125"/>
    <s v="m"/>
    <n v="1"/>
    <n v="2"/>
    <n v="0"/>
    <x v="0"/>
  </r>
  <r>
    <n v="859"/>
    <x v="858"/>
    <x v="31"/>
    <s v="Metro Council, City of Baton Rouge"/>
    <s v="&quot;Bodi&quot; White"/>
    <n v="2016"/>
    <s v="East Baton Rouge"/>
    <s v="REP"/>
    <n v="56059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&quot;Greg&quot; LaFleur"/>
    <n v="2016"/>
    <s v="East Baton Rouge"/>
    <s v="DEM"/>
    <n v="349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&quot;John&quot; Delgado"/>
    <n v="2016"/>
    <s v="East Baton Rouge"/>
    <s v="REP"/>
    <n v="16049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everly Amador"/>
    <n v="2016"/>
    <s v="East Baton Rouge"/>
    <s v="OTHER"/>
    <n v="843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Braylon Hyde"/>
    <n v="2016"/>
    <s v="East Baton Rouge"/>
    <s v="REP"/>
    <n v="805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Byron Sharper"/>
    <n v="2016"/>
    <s v="East Baton Rouge"/>
    <s v="DEM"/>
    <n v="2484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C. Denise Marcelle"/>
    <n v="2016"/>
    <s v="East Baton Rouge"/>
    <s v="DEM"/>
    <n v="25477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59"/>
    <x v="858"/>
    <x v="31"/>
    <s v="Metro Council, City of Baton Rouge"/>
    <s v="Cade Williams"/>
    <n v="2016"/>
    <s v="East Baton Rouge"/>
    <s v="OTHER"/>
    <n v="410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Darryl Gissel"/>
    <n v="2016"/>
    <s v="East Baton Rouge"/>
    <s v="NOPTY"/>
    <n v="11228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R. J. &quot;Smokie&quot; Bourgeois"/>
    <n v="2016"/>
    <s v="East Baton Rouge"/>
    <s v="REP"/>
    <n v="11710"/>
    <n v="12"/>
    <n v="12"/>
    <n v="4"/>
    <n v="4"/>
    <n v="1"/>
    <n v="3"/>
    <x v="0"/>
    <x v="3"/>
    <x v="11"/>
    <x v="20"/>
    <x v="56"/>
    <x v="1"/>
    <n v="2.2568125991840104E-2"/>
    <s v="?"/>
    <n v="3"/>
    <n v="7"/>
    <n v="2"/>
    <x v="0"/>
  </r>
  <r>
    <n v="859"/>
    <x v="858"/>
    <x v="31"/>
    <s v="Metro Council, City of Baton Rouge"/>
    <s v="Rufus Craig"/>
    <n v="2016"/>
    <s v="East Baton Rouge"/>
    <s v="OTHER"/>
    <n v="2002"/>
    <n v="12"/>
    <n v="12"/>
    <n v="4"/>
    <n v="4"/>
    <n v="1"/>
    <n v="3"/>
    <x v="0"/>
    <x v="3"/>
    <x v="11"/>
    <x v="20"/>
    <x v="56"/>
    <x v="1"/>
    <n v="2.2568125991840104E-2"/>
    <s v="m"/>
    <n v="3"/>
    <n v="7"/>
    <n v="2"/>
    <x v="0"/>
  </r>
  <r>
    <n v="859"/>
    <x v="858"/>
    <x v="31"/>
    <s v="Metro Council, City of Baton Rouge"/>
    <s v="Sharon Weston Broome"/>
    <n v="2016"/>
    <s v="East Baton Rouge"/>
    <s v="DEM"/>
    <n v="60368"/>
    <n v="12"/>
    <n v="12"/>
    <n v="4"/>
    <n v="4"/>
    <n v="1"/>
    <n v="3"/>
    <x v="0"/>
    <x v="3"/>
    <x v="11"/>
    <x v="20"/>
    <x v="56"/>
    <x v="1"/>
    <n v="2.2568125991840104E-2"/>
    <s v="f"/>
    <n v="3"/>
    <n v="7"/>
    <n v="2"/>
    <x v="0"/>
  </r>
  <r>
    <n v="860"/>
    <x v="859"/>
    <x v="32"/>
    <s v="District 1"/>
    <s v="John L. Barthelemy, Jr."/>
    <n v="2014"/>
    <s v="Plaquemines"/>
    <s v="DEM"/>
    <n v="483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Michael J. Rodriguez"/>
    <n v="2014"/>
    <s v="Plaquemines"/>
    <s v="DEM"/>
    <n v="167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0"/>
    <x v="859"/>
    <x v="32"/>
    <s v="District 1"/>
    <s v="Percy &quot;P. V.&quot; Griffin"/>
    <n v="2014"/>
    <s v="Plaquemines"/>
    <s v="DEM"/>
    <n v="256"/>
    <n v="3"/>
    <n v="3"/>
    <n v="3"/>
    <n v="0"/>
    <n v="0"/>
    <n v="0"/>
    <x v="0"/>
    <x v="0"/>
    <x v="8"/>
    <x v="1"/>
    <x v="68"/>
    <x v="0"/>
    <n v="0.2505518763796909"/>
    <s v="m"/>
    <n v="0"/>
    <n v="3"/>
    <n v="0"/>
    <x v="1"/>
  </r>
  <r>
    <n v="861"/>
    <x v="860"/>
    <x v="32"/>
    <s v="District 2"/>
    <s v="Michael &quot;Mike&quot; Dobrowolski"/>
    <n v="2014"/>
    <s v="Plaquemines"/>
    <s v="REP"/>
    <n v="389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1"/>
    <x v="860"/>
    <x v="32"/>
    <s v="District 2"/>
    <s v="William &quot;Beau&quot; Black"/>
    <n v="2014"/>
    <s v="Plaquemines"/>
    <s v="REP"/>
    <n v="764"/>
    <n v="2"/>
    <n v="2"/>
    <n v="0"/>
    <n v="2"/>
    <n v="0"/>
    <n v="0"/>
    <x v="0"/>
    <x v="0"/>
    <x v="8"/>
    <x v="0"/>
    <x v="68"/>
    <x v="0"/>
    <n v="0.32523850823937556"/>
    <s v="m"/>
    <n v="0"/>
    <n v="2"/>
    <n v="0"/>
    <x v="1"/>
  </r>
  <r>
    <n v="862"/>
    <x v="861"/>
    <x v="32"/>
    <s v="District 4"/>
    <s v="Irvin Juneau, Jr."/>
    <n v="2014"/>
    <s v="Plaquemines"/>
    <s v="NOPTY"/>
    <n v="356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Mitchell R. &quot;Mitch&quot; Cota"/>
    <n v="2014"/>
    <s v="Plaquemines"/>
    <s v="REP"/>
    <n v="150"/>
    <n v="3"/>
    <n v="3"/>
    <n v="0"/>
    <n v="2"/>
    <n v="1"/>
    <n v="0"/>
    <x v="0"/>
    <x v="0"/>
    <x v="8"/>
    <x v="1"/>
    <x v="68"/>
    <x v="0"/>
    <n v="9.1954022988505746E-3"/>
    <s v="m"/>
    <n v="1"/>
    <n v="2"/>
    <n v="0"/>
    <x v="0"/>
  </r>
  <r>
    <n v="862"/>
    <x v="861"/>
    <x v="32"/>
    <s v="District 4"/>
    <s v="Shelly Chiappetta"/>
    <n v="2014"/>
    <s v="Plaquemines"/>
    <s v="REP"/>
    <n v="364"/>
    <n v="3"/>
    <n v="3"/>
    <n v="0"/>
    <n v="2"/>
    <n v="1"/>
    <n v="0"/>
    <x v="0"/>
    <x v="0"/>
    <x v="8"/>
    <x v="1"/>
    <x v="68"/>
    <x v="0"/>
    <n v="9.1954022988505746E-3"/>
    <s v="f"/>
    <n v="1"/>
    <n v="2"/>
    <n v="0"/>
    <x v="0"/>
  </r>
  <r>
    <n v="863"/>
    <x v="862"/>
    <x v="32"/>
    <s v="District 5"/>
    <s v="Benedict &quot;Benny&quot; Rousselle"/>
    <n v="2014"/>
    <s v="Plaquemines"/>
    <s v="OTHER"/>
    <n v="48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Christian M. Harris"/>
    <n v="2014"/>
    <s v="Plaquemines"/>
    <s v="REP"/>
    <n v="348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3"/>
    <x v="862"/>
    <x v="32"/>
    <s v="District 5"/>
    <s v="Richard &quot;Rick&quot; Fremin"/>
    <n v="2014"/>
    <s v="Plaquemines"/>
    <s v="OTHER"/>
    <n v="77"/>
    <n v="3"/>
    <n v="3"/>
    <n v="0"/>
    <n v="1"/>
    <n v="0"/>
    <n v="2"/>
    <x v="0"/>
    <x v="0"/>
    <x v="8"/>
    <x v="1"/>
    <x v="68"/>
    <x v="0"/>
    <n v="0.15241228070175433"/>
    <s v="m"/>
    <n v="0"/>
    <n v="3"/>
    <n v="0"/>
    <x v="1"/>
  </r>
  <r>
    <n v="864"/>
    <x v="863"/>
    <x v="32"/>
    <s v="District 6"/>
    <s v="Charlie Burt"/>
    <n v="2014"/>
    <s v="Plaquemines"/>
    <s v="REP"/>
    <n v="416"/>
    <n v="2"/>
    <n v="2"/>
    <n v="1"/>
    <n v="1"/>
    <n v="0"/>
    <n v="0"/>
    <x v="0"/>
    <x v="0"/>
    <x v="8"/>
    <x v="0"/>
    <x v="68"/>
    <x v="0"/>
    <n v="0.45709281961471104"/>
    <s v="m"/>
    <n v="1"/>
    <n v="1"/>
    <n v="0"/>
    <x v="0"/>
  </r>
  <r>
    <n v="864"/>
    <x v="863"/>
    <x v="32"/>
    <s v="District 6"/>
    <s v="Tammy Bradley"/>
    <n v="2014"/>
    <s v="Plaquemines"/>
    <s v="DEM"/>
    <n v="155"/>
    <n v="2"/>
    <n v="2"/>
    <n v="1"/>
    <n v="1"/>
    <n v="0"/>
    <n v="0"/>
    <x v="0"/>
    <x v="0"/>
    <x v="8"/>
    <x v="0"/>
    <x v="68"/>
    <x v="0"/>
    <n v="0.45709281961471104"/>
    <s v="f"/>
    <n v="1"/>
    <n v="1"/>
    <n v="0"/>
    <x v="0"/>
  </r>
  <r>
    <n v="865"/>
    <x v="864"/>
    <x v="32"/>
    <s v="District 7"/>
    <s v="Audrey Trufant Salvant"/>
    <n v="2014"/>
    <s v="Plaquemines"/>
    <s v="DEM"/>
    <n v="607"/>
    <n v="4"/>
    <n v="4"/>
    <n v="4"/>
    <n v="0"/>
    <n v="0"/>
    <n v="0"/>
    <x v="0"/>
    <x v="0"/>
    <x v="8"/>
    <x v="2"/>
    <x v="68"/>
    <x v="0"/>
    <n v="0.25269784172661874"/>
    <s v="f"/>
    <n v="1"/>
    <n v="3"/>
    <n v="0"/>
    <x v="0"/>
  </r>
  <r>
    <n v="865"/>
    <x v="864"/>
    <x v="32"/>
    <s v="District 7"/>
    <s v="Keith Espadron, Jr."/>
    <n v="2014"/>
    <s v="Plaquemines"/>
    <s v="DEM"/>
    <n v="326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Ray &quot;C. C.&quot; Gallet"/>
    <n v="2014"/>
    <s v="Plaquemines"/>
    <s v="DEM"/>
    <n v="61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5"/>
    <x v="864"/>
    <x v="32"/>
    <s v="District 7"/>
    <s v="Warren J. Lawrence"/>
    <n v="2014"/>
    <s v="Plaquemines"/>
    <s v="DEM"/>
    <n v="118"/>
    <n v="4"/>
    <n v="4"/>
    <n v="4"/>
    <n v="0"/>
    <n v="0"/>
    <n v="0"/>
    <x v="0"/>
    <x v="0"/>
    <x v="8"/>
    <x v="2"/>
    <x v="68"/>
    <x v="0"/>
    <n v="0.25269784172661874"/>
    <s v="m"/>
    <n v="1"/>
    <n v="3"/>
    <n v="0"/>
    <x v="0"/>
  </r>
  <r>
    <n v="866"/>
    <x v="865"/>
    <x v="32"/>
    <s v="District 8"/>
    <s v="&quot;Jay&quot; Friedman"/>
    <n v="2014"/>
    <s v="Plaquemines"/>
    <s v="OTHER"/>
    <n v="471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6"/>
    <x v="865"/>
    <x v="32"/>
    <s v="District 8"/>
    <s v="Jeff Edgecombe"/>
    <n v="2014"/>
    <s v="Plaquemines"/>
    <s v="DEM"/>
    <n v="488"/>
    <n v="2"/>
    <n v="2"/>
    <n v="1"/>
    <n v="0"/>
    <n v="0"/>
    <n v="1"/>
    <x v="0"/>
    <x v="0"/>
    <x v="8"/>
    <x v="0"/>
    <x v="68"/>
    <x v="0"/>
    <n v="1.7726798748696593E-2"/>
    <s v="m"/>
    <n v="0"/>
    <n v="2"/>
    <n v="0"/>
    <x v="1"/>
  </r>
  <r>
    <n v="867"/>
    <x v="866"/>
    <x v="32"/>
    <s v="District 9"/>
    <s v="Byron T. Marinovich"/>
    <n v="2014"/>
    <s v="Plaquemines"/>
    <s v="REP"/>
    <n v="269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7"/>
    <x v="866"/>
    <x v="32"/>
    <s v="District 9"/>
    <s v="Nicole Smith Williams"/>
    <n v="2014"/>
    <s v="Plaquemines"/>
    <s v="DEM"/>
    <n v="299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Norma Smith"/>
    <n v="2014"/>
    <s v="Plaquemines"/>
    <s v="DEM"/>
    <n v="127"/>
    <n v="4"/>
    <n v="4"/>
    <n v="2"/>
    <n v="2"/>
    <n v="0"/>
    <n v="0"/>
    <x v="0"/>
    <x v="0"/>
    <x v="8"/>
    <x v="2"/>
    <x v="68"/>
    <x v="0"/>
    <n v="4.0485829959514164E-2"/>
    <s v="f"/>
    <n v="2"/>
    <n v="2"/>
    <n v="0"/>
    <x v="0"/>
  </r>
  <r>
    <n v="867"/>
    <x v="866"/>
    <x v="32"/>
    <s v="District 9"/>
    <s v="Paul Williams"/>
    <n v="2014"/>
    <s v="Plaquemines"/>
    <s v="REP"/>
    <n v="46"/>
    <n v="4"/>
    <n v="4"/>
    <n v="2"/>
    <n v="2"/>
    <n v="0"/>
    <n v="0"/>
    <x v="0"/>
    <x v="0"/>
    <x v="8"/>
    <x v="2"/>
    <x v="68"/>
    <x v="0"/>
    <n v="4.0485829959514164E-2"/>
    <s v="m"/>
    <n v="2"/>
    <n v="2"/>
    <n v="0"/>
    <x v="0"/>
  </r>
  <r>
    <n v="868"/>
    <x v="867"/>
    <x v="33"/>
    <s v="At Large"/>
    <s v="Brian Willis"/>
    <n v="2014"/>
    <s v="Iberville"/>
    <s v="DEM"/>
    <n v="3014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arlene M. Ourso"/>
    <n v="2014"/>
    <s v="Iberville"/>
    <s v="DEM"/>
    <n v="4061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David &quot;Worm&quot; Daigle"/>
    <n v="2014"/>
    <s v="Iberville"/>
    <s v="DEM"/>
    <n v="2462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8"/>
    <x v="867"/>
    <x v="33"/>
    <s v="At Large"/>
    <s v="Dorothy R. Sansoni"/>
    <n v="2014"/>
    <s v="Iberville"/>
    <s v="DEM"/>
    <n v="2743"/>
    <n v="5"/>
    <n v="5"/>
    <n v="4"/>
    <n v="0"/>
    <n v="0"/>
    <n v="1"/>
    <x v="0"/>
    <x v="4"/>
    <x v="12"/>
    <x v="3"/>
    <x v="17"/>
    <x v="0"/>
    <n v="7.9156271263325029E-2"/>
    <s v="f"/>
    <n v="2"/>
    <n v="3"/>
    <n v="0"/>
    <x v="0"/>
  </r>
  <r>
    <n v="868"/>
    <x v="867"/>
    <x v="33"/>
    <s v="At Large"/>
    <s v="Ferrante &quot;FTD&quot; Dominique"/>
    <n v="2014"/>
    <s v="Iberville"/>
    <s v="OTHER"/>
    <n v="947"/>
    <n v="5"/>
    <n v="5"/>
    <n v="4"/>
    <n v="0"/>
    <n v="0"/>
    <n v="1"/>
    <x v="0"/>
    <x v="4"/>
    <x v="12"/>
    <x v="3"/>
    <x v="17"/>
    <x v="0"/>
    <n v="7.9156271263325029E-2"/>
    <s v="m"/>
    <n v="2"/>
    <n v="3"/>
    <n v="0"/>
    <x v="0"/>
  </r>
  <r>
    <n v="869"/>
    <x v="868"/>
    <x v="33"/>
    <s v="District  1"/>
    <s v="Israel Syria"/>
    <n v="2014"/>
    <s v="Acadia"/>
    <s v="DEM"/>
    <n v="1187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69"/>
    <x v="868"/>
    <x v="33"/>
    <s v="District  1"/>
    <s v="Jeffrey A. &quot;Jeff&quot; Cavell"/>
    <n v="2014"/>
    <s v="Acadia"/>
    <s v="OTHER"/>
    <n v="860"/>
    <n v="36"/>
    <n v="2"/>
    <n v="18"/>
    <n v="9"/>
    <n v="6"/>
    <n v="3"/>
    <x v="0"/>
    <x v="4"/>
    <x v="12"/>
    <x v="0"/>
    <x v="22"/>
    <x v="1"/>
    <n v="0.15974596971177335"/>
    <s v="m"/>
    <n v="0"/>
    <n v="2"/>
    <n v="0"/>
    <x v="1"/>
  </r>
  <r>
    <n v="870"/>
    <x v="869"/>
    <x v="33"/>
    <s v="District  1"/>
    <s v="Cleopatra Antoine  &quot;Rena&quot; Pete"/>
    <n v="2014"/>
    <s v="Allen"/>
    <s v="DEM"/>
    <n v="7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0"/>
    <x v="869"/>
    <x v="33"/>
    <s v="District  1"/>
    <s v="Sally Evins Moreaux"/>
    <n v="2014"/>
    <s v="Allen"/>
    <s v="DEM"/>
    <n v="293"/>
    <n v="36"/>
    <n v="2"/>
    <n v="18"/>
    <n v="9"/>
    <n v="6"/>
    <n v="3"/>
    <x v="0"/>
    <x v="4"/>
    <x v="12"/>
    <x v="0"/>
    <x v="0"/>
    <x v="0"/>
    <n v="0.60109289617486339"/>
    <s v="f"/>
    <n v="2"/>
    <n v="0"/>
    <n v="0"/>
    <x v="2"/>
  </r>
  <r>
    <n v="871"/>
    <x v="870"/>
    <x v="33"/>
    <s v="District  1"/>
    <s v="Dwayne &quot;Trendsetter&quot; Thomas"/>
    <n v="2014"/>
    <s v="Ascension"/>
    <s v="DEM"/>
    <n v="36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Dwayne Bailey"/>
    <n v="2014"/>
    <s v="Ascension"/>
    <s v="REP"/>
    <n v="628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Jevella Williamson"/>
    <n v="2014"/>
    <s v="Ascension"/>
    <s v="DEM"/>
    <n v="645"/>
    <n v="36"/>
    <n v="5"/>
    <n v="18"/>
    <n v="9"/>
    <n v="6"/>
    <n v="3"/>
    <x v="0"/>
    <x v="4"/>
    <x v="12"/>
    <x v="3"/>
    <x v="62"/>
    <x v="1"/>
    <n v="0.13484220592923177"/>
    <s v="?"/>
    <n v="1"/>
    <n v="3"/>
    <n v="1"/>
    <x v="0"/>
  </r>
  <r>
    <n v="871"/>
    <x v="870"/>
    <x v="33"/>
    <s v="District  1"/>
    <s v="Percy &quot;Coach&quot; Cargo, Sr."/>
    <n v="2014"/>
    <s v="Ascension"/>
    <s v="DEM"/>
    <n v="433"/>
    <n v="36"/>
    <n v="5"/>
    <n v="18"/>
    <n v="9"/>
    <n v="6"/>
    <n v="3"/>
    <x v="0"/>
    <x v="4"/>
    <x v="12"/>
    <x v="3"/>
    <x v="62"/>
    <x v="1"/>
    <n v="0.13484220592923177"/>
    <s v="m"/>
    <n v="1"/>
    <n v="3"/>
    <n v="1"/>
    <x v="0"/>
  </r>
  <r>
    <n v="871"/>
    <x v="870"/>
    <x v="33"/>
    <s v="District  1"/>
    <s v="Robyn Penn Delaney"/>
    <n v="2014"/>
    <s v="Ascension"/>
    <s v="DEM"/>
    <n v="1068"/>
    <n v="36"/>
    <n v="5"/>
    <n v="18"/>
    <n v="9"/>
    <n v="6"/>
    <n v="3"/>
    <x v="0"/>
    <x v="4"/>
    <x v="12"/>
    <x v="3"/>
    <x v="62"/>
    <x v="1"/>
    <n v="0.13484220592923177"/>
    <s v="f"/>
    <n v="1"/>
    <n v="3"/>
    <n v="1"/>
    <x v="0"/>
  </r>
  <r>
    <n v="872"/>
    <x v="871"/>
    <x v="33"/>
    <s v="District  1"/>
    <s v="Claude Lecompte"/>
    <n v="2014"/>
    <s v="Beauregard"/>
    <s v="REP"/>
    <n v="244"/>
    <n v="36"/>
    <n v="3"/>
    <n v="18"/>
    <n v="9"/>
    <n v="6"/>
    <n v="3"/>
    <x v="0"/>
    <x v="4"/>
    <x v="12"/>
    <x v="1"/>
    <x v="64"/>
    <x v="0"/>
    <n v="0.19745222929936307"/>
    <s v="m"/>
    <n v="2"/>
    <n v="1"/>
    <n v="0"/>
    <x v="0"/>
  </r>
  <r>
    <n v="872"/>
    <x v="871"/>
    <x v="33"/>
    <s v="District  1"/>
    <s v="Donna Flack Powell"/>
    <n v="2014"/>
    <s v="Beauregard"/>
    <s v="NOPTY"/>
    <n v="142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2"/>
    <x v="871"/>
    <x v="33"/>
    <s v="District  1"/>
    <s v="Martha Spears Jackson"/>
    <n v="2014"/>
    <s v="Beauregard"/>
    <s v="REP"/>
    <n v="399"/>
    <n v="36"/>
    <n v="3"/>
    <n v="18"/>
    <n v="9"/>
    <n v="6"/>
    <n v="3"/>
    <x v="0"/>
    <x v="4"/>
    <x v="12"/>
    <x v="1"/>
    <x v="64"/>
    <x v="0"/>
    <n v="0.19745222929936307"/>
    <s v="f"/>
    <n v="2"/>
    <n v="1"/>
    <n v="0"/>
    <x v="0"/>
  </r>
  <r>
    <n v="873"/>
    <x v="872"/>
    <x v="33"/>
    <s v="District  1"/>
    <s v="Aaron Paul Natali"/>
    <n v="2014"/>
    <s v="Calcasieu"/>
    <s v="REP"/>
    <n v="2506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3"/>
    <x v="872"/>
    <x v="33"/>
    <s v="District  1"/>
    <s v="Brandon Perkins"/>
    <n v="2014"/>
    <s v="Calcasieu"/>
    <s v="REP"/>
    <n v="1313"/>
    <n v="36"/>
    <n v="2"/>
    <n v="18"/>
    <n v="9"/>
    <n v="6"/>
    <n v="3"/>
    <x v="0"/>
    <x v="4"/>
    <x v="12"/>
    <x v="0"/>
    <x v="51"/>
    <x v="1"/>
    <n v="0.31238544121497774"/>
    <s v="m"/>
    <n v="0"/>
    <n v="2"/>
    <n v="0"/>
    <x v="1"/>
  </r>
  <r>
    <n v="874"/>
    <x v="873"/>
    <x v="33"/>
    <s v="District  1"/>
    <s v="Dudley M. Glenn, Jr."/>
    <n v="2014"/>
    <s v="De Soto"/>
    <s v="DEM"/>
    <n v="434"/>
    <n v="36"/>
    <n v="2"/>
    <n v="18"/>
    <n v="9"/>
    <n v="6"/>
    <n v="3"/>
    <x v="0"/>
    <x v="4"/>
    <x v="12"/>
    <x v="0"/>
    <x v="65"/>
    <x v="0"/>
    <n v="3.2104637336504149E-2"/>
    <s v="m"/>
    <n v="1"/>
    <n v="1"/>
    <n v="0"/>
    <x v="0"/>
  </r>
  <r>
    <n v="874"/>
    <x v="873"/>
    <x v="33"/>
    <s v="District  1"/>
    <s v="Sonya Ivey &quot;Nonnie&quot; Young"/>
    <n v="2014"/>
    <s v="De Soto"/>
    <s v="REP"/>
    <n v="407"/>
    <n v="36"/>
    <n v="2"/>
    <n v="18"/>
    <n v="9"/>
    <n v="6"/>
    <n v="3"/>
    <x v="0"/>
    <x v="4"/>
    <x v="12"/>
    <x v="0"/>
    <x v="65"/>
    <x v="0"/>
    <n v="3.2104637336504149E-2"/>
    <s v="f"/>
    <n v="1"/>
    <n v="1"/>
    <n v="0"/>
    <x v="0"/>
  </r>
  <r>
    <n v="875"/>
    <x v="874"/>
    <x v="33"/>
    <s v="District  1"/>
    <s v="Jennifer Andrews"/>
    <n v="2014"/>
    <s v="East Baton Rouge"/>
    <s v="DEM"/>
    <n v="4043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5"/>
    <x v="874"/>
    <x v="33"/>
    <s v="District  1"/>
    <s v="Mark Bellue"/>
    <n v="2014"/>
    <s v="East Baton Rouge"/>
    <s v="REP"/>
    <n v="6229"/>
    <n v="36"/>
    <n v="3"/>
    <n v="18"/>
    <n v="9"/>
    <n v="6"/>
    <n v="3"/>
    <x v="0"/>
    <x v="4"/>
    <x v="12"/>
    <x v="1"/>
    <x v="56"/>
    <x v="1"/>
    <n v="0.1703022748519788"/>
    <s v="m"/>
    <n v="2"/>
    <n v="1"/>
    <n v="0"/>
    <x v="0"/>
  </r>
  <r>
    <n v="875"/>
    <x v="874"/>
    <x v="33"/>
    <s v="District  1"/>
    <s v="Mary Lynch"/>
    <n v="2014"/>
    <s v="East Baton Rouge"/>
    <s v="NOPTY"/>
    <n v="2564"/>
    <n v="36"/>
    <n v="3"/>
    <n v="18"/>
    <n v="9"/>
    <n v="6"/>
    <n v="3"/>
    <x v="0"/>
    <x v="4"/>
    <x v="12"/>
    <x v="1"/>
    <x v="56"/>
    <x v="1"/>
    <n v="0.1703022748519788"/>
    <s v="f"/>
    <n v="2"/>
    <n v="1"/>
    <n v="0"/>
    <x v="0"/>
  </r>
  <r>
    <n v="876"/>
    <x v="875"/>
    <x v="33"/>
    <s v="District  1"/>
    <s v="&quot;Bill&quot; Wise"/>
    <n v="2014"/>
    <s v="East Carroll"/>
    <s v="DEM"/>
    <n v="63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Robert Walter Shumate"/>
    <n v="2014"/>
    <s v="East Carroll"/>
    <s v="NOPTY"/>
    <n v="94"/>
    <n v="36"/>
    <n v="3"/>
    <n v="18"/>
    <n v="9"/>
    <n v="6"/>
    <n v="3"/>
    <x v="0"/>
    <x v="4"/>
    <x v="12"/>
    <x v="1"/>
    <x v="33"/>
    <x v="0"/>
    <n v="0.43468468468468463"/>
    <s v="m"/>
    <n v="1"/>
    <n v="2"/>
    <n v="0"/>
    <x v="0"/>
  </r>
  <r>
    <n v="876"/>
    <x v="875"/>
    <x v="33"/>
    <s v="District  1"/>
    <s v="Shirley Fairchild"/>
    <n v="2014"/>
    <s v="East Carroll"/>
    <s v="DEM"/>
    <n v="287"/>
    <n v="36"/>
    <n v="3"/>
    <n v="18"/>
    <n v="9"/>
    <n v="6"/>
    <n v="3"/>
    <x v="0"/>
    <x v="4"/>
    <x v="12"/>
    <x v="1"/>
    <x v="33"/>
    <x v="0"/>
    <n v="0.43468468468468463"/>
    <s v="f"/>
    <n v="1"/>
    <n v="2"/>
    <n v="0"/>
    <x v="0"/>
  </r>
  <r>
    <n v="877"/>
    <x v="876"/>
    <x v="33"/>
    <s v="District  1"/>
    <s v="Anita McCracken"/>
    <n v="2014"/>
    <s v="Grant"/>
    <s v="OTHER"/>
    <n v="256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7"/>
    <x v="876"/>
    <x v="33"/>
    <s v="District  1"/>
    <s v="Jason A. Chelette"/>
    <n v="2014"/>
    <s v="Grant"/>
    <s v="OTHER"/>
    <n v="121"/>
    <n v="36"/>
    <n v="3"/>
    <n v="18"/>
    <n v="9"/>
    <n v="6"/>
    <n v="3"/>
    <x v="0"/>
    <x v="4"/>
    <x v="12"/>
    <x v="1"/>
    <x v="21"/>
    <x v="0"/>
    <n v="0.178988326848249"/>
    <s v="m"/>
    <n v="2"/>
    <n v="1"/>
    <n v="0"/>
    <x v="0"/>
  </r>
  <r>
    <n v="877"/>
    <x v="876"/>
    <x v="33"/>
    <s v="District  1"/>
    <s v="Mary E. Bullock"/>
    <n v="2014"/>
    <s v="Grant"/>
    <s v="REP"/>
    <n v="394"/>
    <n v="36"/>
    <n v="3"/>
    <n v="18"/>
    <n v="9"/>
    <n v="6"/>
    <n v="3"/>
    <x v="0"/>
    <x v="4"/>
    <x v="12"/>
    <x v="1"/>
    <x v="21"/>
    <x v="0"/>
    <n v="0.178988326848249"/>
    <s v="f"/>
    <n v="2"/>
    <n v="1"/>
    <n v="0"/>
    <x v="0"/>
  </r>
  <r>
    <n v="878"/>
    <x v="877"/>
    <x v="33"/>
    <s v="District  1"/>
    <s v="Mattie Harrison"/>
    <n v="2014"/>
    <s v="Lincoln"/>
    <s v="DEM"/>
    <n v="278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Susan Billups Wiley"/>
    <n v="2014"/>
    <s v="Lincoln"/>
    <s v="NOPTY"/>
    <n v="521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8"/>
    <x v="877"/>
    <x v="33"/>
    <s v="District  1"/>
    <s v="Veda Emerson"/>
    <n v="2014"/>
    <s v="Lincoln"/>
    <s v="DEM"/>
    <n v="90"/>
    <n v="36"/>
    <n v="3"/>
    <n v="18"/>
    <n v="9"/>
    <n v="6"/>
    <n v="3"/>
    <x v="0"/>
    <x v="4"/>
    <x v="12"/>
    <x v="1"/>
    <x v="23"/>
    <x v="1"/>
    <n v="0.27334083239595047"/>
    <s v="f"/>
    <n v="3"/>
    <n v="0"/>
    <n v="0"/>
    <x v="2"/>
  </r>
  <r>
    <n v="879"/>
    <x v="878"/>
    <x v="33"/>
    <s v="District  1"/>
    <s v="George Rhymes"/>
    <n v="2014"/>
    <s v="Natchitoches"/>
    <s v="NOPTY"/>
    <n v="883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79"/>
    <x v="878"/>
    <x v="33"/>
    <s v="District  1"/>
    <s v="Kenneth W. Babers II"/>
    <n v="2014"/>
    <s v="Natchitoches"/>
    <s v="DEM"/>
    <n v="630"/>
    <n v="36"/>
    <n v="2"/>
    <n v="18"/>
    <n v="9"/>
    <n v="6"/>
    <n v="3"/>
    <x v="0"/>
    <x v="4"/>
    <x v="12"/>
    <x v="0"/>
    <x v="19"/>
    <x v="0"/>
    <n v="0.16721744877726374"/>
    <s v="m"/>
    <n v="0"/>
    <n v="2"/>
    <n v="0"/>
    <x v="1"/>
  </r>
  <r>
    <n v="880"/>
    <x v="879"/>
    <x v="33"/>
    <s v="District  1"/>
    <s v="Katherine Karcher Lemoine"/>
    <n v="2014"/>
    <s v="St. Bernard"/>
    <s v="DEM"/>
    <n v="630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0"/>
    <x v="879"/>
    <x v="33"/>
    <s v="District  1"/>
    <s v="Lynette DiFatta"/>
    <n v="2014"/>
    <s v="St. Bernard"/>
    <s v="REP"/>
    <n v="472"/>
    <n v="36"/>
    <n v="2"/>
    <n v="18"/>
    <n v="9"/>
    <n v="6"/>
    <n v="3"/>
    <x v="0"/>
    <x v="4"/>
    <x v="12"/>
    <x v="0"/>
    <x v="70"/>
    <x v="0"/>
    <n v="0.14337568058076222"/>
    <s v="f"/>
    <n v="2"/>
    <n v="0"/>
    <n v="0"/>
    <x v="2"/>
  </r>
  <r>
    <n v="881"/>
    <x v="880"/>
    <x v="33"/>
    <s v="District  1"/>
    <s v="Anthony Standberry"/>
    <n v="2014"/>
    <s v="St. Landry"/>
    <s v="DEM"/>
    <n v="1526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1"/>
    <x v="880"/>
    <x v="33"/>
    <s v="District  1"/>
    <s v="Armond &quot;Rocky&quot; Declouette"/>
    <n v="2014"/>
    <s v="St. Landry"/>
    <s v="DEM"/>
    <n v="401"/>
    <n v="36"/>
    <n v="2"/>
    <n v="18"/>
    <n v="9"/>
    <n v="6"/>
    <n v="3"/>
    <x v="0"/>
    <x v="4"/>
    <x v="12"/>
    <x v="0"/>
    <x v="8"/>
    <x v="1"/>
    <n v="0.58380902957965741"/>
    <s v="m"/>
    <n v="0"/>
    <n v="2"/>
    <n v="0"/>
    <x v="1"/>
  </r>
  <r>
    <n v="882"/>
    <x v="881"/>
    <x v="33"/>
    <s v="District  1"/>
    <s v="&quot;Liz&quot; King"/>
    <n v="2014"/>
    <s v="Washington"/>
    <s v="NOPTY"/>
    <n v="288"/>
    <n v="36"/>
    <n v="2"/>
    <n v="18"/>
    <n v="9"/>
    <n v="6"/>
    <n v="3"/>
    <x v="0"/>
    <x v="4"/>
    <x v="12"/>
    <x v="0"/>
    <x v="32"/>
    <x v="0"/>
    <n v="0.43859649122807021"/>
    <s v="f"/>
    <n v="1"/>
    <n v="1"/>
    <n v="0"/>
    <x v="0"/>
  </r>
  <r>
    <n v="882"/>
    <x v="881"/>
    <x v="33"/>
    <s v="District  1"/>
    <s v="Daniel &quot;Dan&quot; Slocum"/>
    <n v="2014"/>
    <s v="Washington"/>
    <s v="DEM"/>
    <n v="738"/>
    <n v="36"/>
    <n v="2"/>
    <n v="18"/>
    <n v="9"/>
    <n v="6"/>
    <n v="3"/>
    <x v="0"/>
    <x v="4"/>
    <x v="12"/>
    <x v="0"/>
    <x v="32"/>
    <x v="0"/>
    <n v="0.43859649122807021"/>
    <s v="m"/>
    <n v="1"/>
    <n v="1"/>
    <n v="0"/>
    <x v="0"/>
  </r>
  <r>
    <n v="883"/>
    <x v="882"/>
    <x v="33"/>
    <s v="District  1,  City of Baker"/>
    <s v="Elaine G. Davis"/>
    <n v="2014"/>
    <s v="East Baton Rouge"/>
    <s v="DEM"/>
    <n v="584"/>
    <n v="2"/>
    <n v="2"/>
    <n v="2"/>
    <n v="0"/>
    <n v="0"/>
    <n v="0"/>
    <x v="0"/>
    <x v="4"/>
    <x v="12"/>
    <x v="0"/>
    <x v="56"/>
    <x v="1"/>
    <n v="0.26681127982646419"/>
    <s v="f"/>
    <n v="1"/>
    <n v="1"/>
    <n v="0"/>
    <x v="0"/>
  </r>
  <r>
    <n v="883"/>
    <x v="882"/>
    <x v="33"/>
    <s v="District  1,  City of Baker"/>
    <s v="Willie Williams, Jr."/>
    <n v="2014"/>
    <s v="East Baton Rouge"/>
    <s v="DEM"/>
    <n v="338"/>
    <n v="2"/>
    <n v="2"/>
    <n v="2"/>
    <n v="0"/>
    <n v="0"/>
    <n v="0"/>
    <x v="0"/>
    <x v="4"/>
    <x v="12"/>
    <x v="0"/>
    <x v="56"/>
    <x v="1"/>
    <n v="0.26681127982646419"/>
    <s v="m"/>
    <n v="1"/>
    <n v="1"/>
    <n v="0"/>
    <x v="0"/>
  </r>
  <r>
    <n v="884"/>
    <x v="883"/>
    <x v="33"/>
    <s v="District  2"/>
    <s v="Catherine &quot;Cathy&quot; Farris"/>
    <n v="2014"/>
    <s v="Allen"/>
    <s v="DEM"/>
    <n v="881"/>
    <n v="29"/>
    <n v="2"/>
    <n v="18"/>
    <n v="2"/>
    <n v="6"/>
    <n v="3"/>
    <x v="0"/>
    <x v="4"/>
    <x v="12"/>
    <x v="0"/>
    <x v="0"/>
    <x v="0"/>
    <n v="0.25053229240596164"/>
    <s v="f"/>
    <n v="1"/>
    <n v="1"/>
    <n v="0"/>
    <x v="0"/>
  </r>
  <r>
    <n v="884"/>
    <x v="883"/>
    <x v="33"/>
    <s v="District  2"/>
    <s v="Christopher &quot;Chris&quot; Paul"/>
    <n v="2014"/>
    <s v="Allen"/>
    <s v="NOPTY"/>
    <n v="528"/>
    <n v="29"/>
    <n v="2"/>
    <n v="18"/>
    <n v="2"/>
    <n v="6"/>
    <n v="3"/>
    <x v="0"/>
    <x v="4"/>
    <x v="12"/>
    <x v="0"/>
    <x v="0"/>
    <x v="0"/>
    <n v="0.25053229240596164"/>
    <s v="m"/>
    <n v="1"/>
    <n v="1"/>
    <n v="0"/>
    <x v="0"/>
  </r>
  <r>
    <n v="885"/>
    <x v="884"/>
    <x v="33"/>
    <s v="District  2"/>
    <s v="Esther Sullivan"/>
    <n v="2014"/>
    <s v="Bienville"/>
    <s v="DEM"/>
    <n v="331"/>
    <n v="29"/>
    <n v="2"/>
    <n v="18"/>
    <n v="2"/>
    <n v="6"/>
    <n v="3"/>
    <x v="0"/>
    <x v="4"/>
    <x v="12"/>
    <x v="0"/>
    <x v="39"/>
    <x v="0"/>
    <n v="0.15989847715736039"/>
    <s v="f"/>
    <n v="1"/>
    <n v="1"/>
    <n v="0"/>
    <x v="0"/>
  </r>
  <r>
    <n v="885"/>
    <x v="884"/>
    <x v="33"/>
    <s v="District  2"/>
    <s v="Mickey Hampton"/>
    <n v="2014"/>
    <s v="Bienville"/>
    <s v="DEM"/>
    <n v="457"/>
    <n v="29"/>
    <n v="2"/>
    <n v="18"/>
    <n v="2"/>
    <n v="6"/>
    <n v="3"/>
    <x v="0"/>
    <x v="4"/>
    <x v="12"/>
    <x v="0"/>
    <x v="39"/>
    <x v="0"/>
    <n v="0.15989847715736039"/>
    <s v="m"/>
    <n v="1"/>
    <n v="1"/>
    <n v="0"/>
    <x v="0"/>
  </r>
  <r>
    <n v="886"/>
    <x v="885"/>
    <x v="33"/>
    <s v="District  2"/>
    <s v="Barbara Johnson Simpson"/>
    <n v="2014"/>
    <s v="Caddo"/>
    <s v="DEM"/>
    <n v="1780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6"/>
    <x v="885"/>
    <x v="33"/>
    <s v="District  2"/>
    <s v="Jackie Dozier"/>
    <n v="2014"/>
    <s v="Caddo"/>
    <s v="DEM"/>
    <n v="1021"/>
    <n v="29"/>
    <n v="3"/>
    <n v="18"/>
    <n v="2"/>
    <n v="6"/>
    <n v="3"/>
    <x v="0"/>
    <x v="4"/>
    <x v="12"/>
    <x v="1"/>
    <x v="3"/>
    <x v="1"/>
    <n v="5.1945364238410563E-2"/>
    <s v="?"/>
    <n v="2"/>
    <n v="0"/>
    <n v="1"/>
    <x v="0"/>
  </r>
  <r>
    <n v="886"/>
    <x v="885"/>
    <x v="33"/>
    <s v="District  2"/>
    <s v="Jasmine R. Green"/>
    <n v="2014"/>
    <s v="Caddo"/>
    <s v="DEM"/>
    <n v="2031"/>
    <n v="29"/>
    <n v="3"/>
    <n v="18"/>
    <n v="2"/>
    <n v="6"/>
    <n v="3"/>
    <x v="0"/>
    <x v="4"/>
    <x v="12"/>
    <x v="1"/>
    <x v="3"/>
    <x v="1"/>
    <n v="5.1945364238410563E-2"/>
    <s v="f"/>
    <n v="2"/>
    <n v="0"/>
    <n v="1"/>
    <x v="0"/>
  </r>
  <r>
    <n v="887"/>
    <x v="886"/>
    <x v="33"/>
    <s v="District  2"/>
    <s v="Fredman &quot;Fred&quot; Hardy, Jr."/>
    <n v="2014"/>
    <s v="Calcasieu"/>
    <s v="DEM"/>
    <n v="2595"/>
    <n v="29"/>
    <n v="2"/>
    <n v="18"/>
    <n v="2"/>
    <n v="6"/>
    <n v="3"/>
    <x v="0"/>
    <x v="4"/>
    <x v="12"/>
    <x v="0"/>
    <x v="51"/>
    <x v="1"/>
    <n v="0.30467571644042235"/>
    <s v="?"/>
    <n v="0"/>
    <n v="1"/>
    <n v="1"/>
    <x v="0"/>
  </r>
  <r>
    <n v="887"/>
    <x v="886"/>
    <x v="33"/>
    <s v="District  2"/>
    <s v="Jules Menou"/>
    <n v="2014"/>
    <s v="Calcasieu"/>
    <s v="OTHER"/>
    <n v="1383"/>
    <n v="29"/>
    <n v="2"/>
    <n v="18"/>
    <n v="2"/>
    <n v="6"/>
    <n v="3"/>
    <x v="0"/>
    <x v="4"/>
    <x v="12"/>
    <x v="0"/>
    <x v="51"/>
    <x v="1"/>
    <n v="0.30467571644042235"/>
    <s v="m"/>
    <n v="0"/>
    <n v="1"/>
    <n v="1"/>
    <x v="0"/>
  </r>
  <r>
    <n v="888"/>
    <x v="887"/>
    <x v="33"/>
    <s v="District  2"/>
    <s v="Daniel Banguel"/>
    <n v="2014"/>
    <s v="East Baton Rouge"/>
    <s v="DEM"/>
    <n v="4040"/>
    <n v="29"/>
    <n v="2"/>
    <n v="18"/>
    <n v="2"/>
    <n v="6"/>
    <n v="3"/>
    <x v="0"/>
    <x v="4"/>
    <x v="12"/>
    <x v="0"/>
    <x v="56"/>
    <x v="1"/>
    <n v="0.31010928961748635"/>
    <s v="m"/>
    <n v="0"/>
    <n v="1"/>
    <n v="1"/>
    <x v="0"/>
  </r>
  <r>
    <n v="888"/>
    <x v="887"/>
    <x v="33"/>
    <s v="District  2"/>
    <s v="Vereta Lee"/>
    <n v="2014"/>
    <s v="East Baton Rouge"/>
    <s v="DEM"/>
    <n v="7672"/>
    <n v="29"/>
    <n v="2"/>
    <n v="18"/>
    <n v="2"/>
    <n v="6"/>
    <n v="3"/>
    <x v="0"/>
    <x v="4"/>
    <x v="12"/>
    <x v="0"/>
    <x v="56"/>
    <x v="1"/>
    <n v="0.31010928961748635"/>
    <s v="?"/>
    <n v="0"/>
    <n v="1"/>
    <n v="1"/>
    <x v="0"/>
  </r>
  <r>
    <n v="889"/>
    <x v="888"/>
    <x v="33"/>
    <s v="District  2"/>
    <s v="Carolyn Davis Ward"/>
    <n v="2014"/>
    <s v="East Carroll"/>
    <s v="NOPTY"/>
    <n v="16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Dora Wingate Smith"/>
    <n v="2014"/>
    <s v="East Carroll"/>
    <s v="NOPTY"/>
    <n v="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Harriet Bridges"/>
    <n v="2014"/>
    <s v="East Carroll"/>
    <s v="DEM"/>
    <n v="48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89"/>
    <x v="888"/>
    <x v="33"/>
    <s v="District  2"/>
    <s v="Pamela Harvey"/>
    <n v="2014"/>
    <s v="East Carroll"/>
    <s v="DEM"/>
    <n v="264"/>
    <n v="29"/>
    <n v="4"/>
    <n v="18"/>
    <n v="2"/>
    <n v="6"/>
    <n v="3"/>
    <x v="0"/>
    <x v="4"/>
    <x v="12"/>
    <x v="2"/>
    <x v="33"/>
    <x v="0"/>
    <n v="0.1764705882352941"/>
    <s v="f"/>
    <n v="4"/>
    <n v="0"/>
    <n v="0"/>
    <x v="2"/>
  </r>
  <r>
    <n v="890"/>
    <x v="889"/>
    <x v="33"/>
    <s v="District  2"/>
    <s v="Charlene Anderson"/>
    <n v="2014"/>
    <s v="Grant"/>
    <s v="NOPTY"/>
    <n v="522"/>
    <n v="29"/>
    <n v="2"/>
    <n v="18"/>
    <n v="2"/>
    <n v="6"/>
    <n v="3"/>
    <x v="0"/>
    <x v="4"/>
    <x v="12"/>
    <x v="0"/>
    <x v="21"/>
    <x v="0"/>
    <n v="0.19999999999999996"/>
    <s v="f"/>
    <n v="1"/>
    <n v="1"/>
    <n v="0"/>
    <x v="0"/>
  </r>
  <r>
    <n v="890"/>
    <x v="889"/>
    <x v="33"/>
    <s v="District  2"/>
    <s v="Marvin P. DeLong"/>
    <n v="2014"/>
    <s v="Grant"/>
    <s v="OTHER"/>
    <n v="348"/>
    <n v="29"/>
    <n v="2"/>
    <n v="18"/>
    <n v="2"/>
    <n v="6"/>
    <n v="3"/>
    <x v="0"/>
    <x v="4"/>
    <x v="12"/>
    <x v="0"/>
    <x v="21"/>
    <x v="0"/>
    <n v="0.19999999999999996"/>
    <s v="m"/>
    <n v="1"/>
    <n v="1"/>
    <n v="0"/>
    <x v="0"/>
  </r>
  <r>
    <n v="891"/>
    <x v="890"/>
    <x v="33"/>
    <s v="District  2"/>
    <s v="Calvin &quot;Bart&quot; Waggoner"/>
    <n v="2014"/>
    <s v="Jackson"/>
    <s v="DEM"/>
    <n v="513"/>
    <n v="29"/>
    <n v="2"/>
    <n v="18"/>
    <n v="2"/>
    <n v="6"/>
    <n v="3"/>
    <x v="0"/>
    <x v="4"/>
    <x v="12"/>
    <x v="0"/>
    <x v="16"/>
    <x v="0"/>
    <n v="0.36436170212765956"/>
    <s v="m"/>
    <n v="0"/>
    <n v="1"/>
    <n v="1"/>
    <x v="0"/>
  </r>
  <r>
    <n v="891"/>
    <x v="890"/>
    <x v="33"/>
    <s v="District  2"/>
    <s v="LaKrist LaTre' McGuire"/>
    <n v="2014"/>
    <s v="Jackson"/>
    <s v="NOPTY"/>
    <n v="239"/>
    <n v="29"/>
    <n v="2"/>
    <n v="18"/>
    <n v="2"/>
    <n v="6"/>
    <n v="3"/>
    <x v="0"/>
    <x v="4"/>
    <x v="12"/>
    <x v="0"/>
    <x v="16"/>
    <x v="0"/>
    <n v="0.36436170212765956"/>
    <s v="?"/>
    <n v="0"/>
    <n v="1"/>
    <n v="1"/>
    <x v="0"/>
  </r>
  <r>
    <n v="892"/>
    <x v="891"/>
    <x v="33"/>
    <s v="District  2"/>
    <s v="David Ferguson"/>
    <n v="2014"/>
    <s v="Lincoln"/>
    <s v="DEM"/>
    <n v="333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2"/>
    <x v="891"/>
    <x v="33"/>
    <s v="District  2"/>
    <s v="Eddie M. Jones"/>
    <n v="2014"/>
    <s v="Lincoln"/>
    <s v="DEM"/>
    <n v="208"/>
    <n v="29"/>
    <n v="2"/>
    <n v="18"/>
    <n v="2"/>
    <n v="6"/>
    <n v="3"/>
    <x v="0"/>
    <x v="4"/>
    <x v="12"/>
    <x v="0"/>
    <x v="23"/>
    <x v="1"/>
    <n v="0.23105360443622924"/>
    <s v="m"/>
    <n v="0"/>
    <n v="2"/>
    <n v="0"/>
    <x v="1"/>
  </r>
  <r>
    <n v="893"/>
    <x v="892"/>
    <x v="33"/>
    <s v="District  2"/>
    <s v="Mary Presley"/>
    <n v="2014"/>
    <s v="Madison"/>
    <s v="DEM"/>
    <n v="173"/>
    <n v="29"/>
    <n v="2"/>
    <n v="18"/>
    <n v="2"/>
    <n v="6"/>
    <n v="3"/>
    <x v="0"/>
    <x v="4"/>
    <x v="12"/>
    <x v="0"/>
    <x v="41"/>
    <x v="0"/>
    <n v="5.4878048780487854E-2"/>
    <s v="f"/>
    <n v="1"/>
    <n v="1"/>
    <n v="0"/>
    <x v="0"/>
  </r>
  <r>
    <n v="893"/>
    <x v="892"/>
    <x v="33"/>
    <s v="District  2"/>
    <s v="Randy Morgan"/>
    <n v="2014"/>
    <s v="Madison"/>
    <s v="REP"/>
    <n v="155"/>
    <n v="29"/>
    <n v="2"/>
    <n v="18"/>
    <n v="2"/>
    <n v="6"/>
    <n v="3"/>
    <x v="0"/>
    <x v="4"/>
    <x v="12"/>
    <x v="0"/>
    <x v="41"/>
    <x v="0"/>
    <n v="5.4878048780487854E-2"/>
    <s v="m"/>
    <n v="1"/>
    <n v="1"/>
    <n v="0"/>
    <x v="0"/>
  </r>
  <r>
    <n v="894"/>
    <x v="893"/>
    <x v="33"/>
    <s v="District  2"/>
    <s v="Bernard &quot;B.J.&quot; Johnson"/>
    <n v="2014"/>
    <s v="Natchitoches"/>
    <s v="NOPTY"/>
    <n v="281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4"/>
    <x v="893"/>
    <x v="33"/>
    <s v="District  2"/>
    <s v="Harry Douglas Graham"/>
    <n v="2014"/>
    <s v="Natchitoches"/>
    <s v="DEM"/>
    <n v="576"/>
    <n v="29"/>
    <n v="2"/>
    <n v="18"/>
    <n v="2"/>
    <n v="6"/>
    <n v="3"/>
    <x v="0"/>
    <x v="4"/>
    <x v="12"/>
    <x v="0"/>
    <x v="19"/>
    <x v="0"/>
    <n v="0.34422403733955664"/>
    <s v="m"/>
    <n v="0"/>
    <n v="2"/>
    <n v="0"/>
    <x v="1"/>
  </r>
  <r>
    <n v="895"/>
    <x v="894"/>
    <x v="33"/>
    <s v="District  2"/>
    <s v="Daniel Morrill"/>
    <n v="2014"/>
    <s v="Plaquemines"/>
    <s v="REP"/>
    <n v="731"/>
    <n v="29"/>
    <n v="2"/>
    <n v="18"/>
    <n v="2"/>
    <n v="6"/>
    <n v="3"/>
    <x v="0"/>
    <x v="4"/>
    <x v="12"/>
    <x v="0"/>
    <x v="68"/>
    <x v="0"/>
    <n v="0.27462946817785533"/>
    <s v="m"/>
    <n v="1"/>
    <n v="1"/>
    <n v="0"/>
    <x v="0"/>
  </r>
  <r>
    <n v="895"/>
    <x v="894"/>
    <x v="33"/>
    <s v="District  2"/>
    <s v="Nancy LaHaye"/>
    <n v="2014"/>
    <s v="Plaquemines"/>
    <s v="DEM"/>
    <n v="416"/>
    <n v="29"/>
    <n v="2"/>
    <n v="18"/>
    <n v="2"/>
    <n v="6"/>
    <n v="3"/>
    <x v="0"/>
    <x v="4"/>
    <x v="12"/>
    <x v="0"/>
    <x v="68"/>
    <x v="0"/>
    <n v="0.27462946817785533"/>
    <s v="f"/>
    <n v="1"/>
    <n v="1"/>
    <n v="0"/>
    <x v="0"/>
  </r>
  <r>
    <n v="896"/>
    <x v="895"/>
    <x v="33"/>
    <s v="District  2"/>
    <s v="Raymond J. Lee"/>
    <n v="2014"/>
    <s v="St. Martin"/>
    <s v="DEM"/>
    <n v="870"/>
    <n v="29"/>
    <n v="2"/>
    <n v="18"/>
    <n v="2"/>
    <n v="6"/>
    <n v="3"/>
    <x v="0"/>
    <x v="4"/>
    <x v="12"/>
    <x v="0"/>
    <x v="13"/>
    <x v="1"/>
    <n v="0.11495422177009157"/>
    <s v="m"/>
    <n v="1"/>
    <n v="1"/>
    <n v="0"/>
    <x v="0"/>
  </r>
  <r>
    <n v="896"/>
    <x v="895"/>
    <x v="33"/>
    <s v="District  2"/>
    <s v="Wanda Babin"/>
    <n v="2014"/>
    <s v="St. Martin"/>
    <s v="OTHER"/>
    <n v="1096"/>
    <n v="29"/>
    <n v="2"/>
    <n v="18"/>
    <n v="2"/>
    <n v="6"/>
    <n v="3"/>
    <x v="0"/>
    <x v="4"/>
    <x v="12"/>
    <x v="0"/>
    <x v="13"/>
    <x v="1"/>
    <n v="0.11495422177009157"/>
    <s v="f"/>
    <n v="1"/>
    <n v="1"/>
    <n v="0"/>
    <x v="0"/>
  </r>
  <r>
    <n v="897"/>
    <x v="896"/>
    <x v="33"/>
    <s v="District  2,  City of Baker"/>
    <s v="Charles Harris III"/>
    <n v="2014"/>
    <s v="East Baton Rouge"/>
    <s v="DEM"/>
    <n v="220"/>
    <n v="2"/>
    <n v="2"/>
    <n v="2"/>
    <n v="0"/>
    <n v="0"/>
    <n v="0"/>
    <x v="0"/>
    <x v="4"/>
    <x v="12"/>
    <x v="0"/>
    <x v="56"/>
    <x v="1"/>
    <n v="0.44374209860935521"/>
    <s v="m"/>
    <n v="1"/>
    <n v="1"/>
    <n v="0"/>
    <x v="0"/>
  </r>
  <r>
    <n v="897"/>
    <x v="896"/>
    <x v="33"/>
    <s v="District  2,  City of Baker"/>
    <s v="Dana Carpenter"/>
    <n v="2014"/>
    <s v="East Baton Rouge"/>
    <s v="DEM"/>
    <n v="571"/>
    <n v="2"/>
    <n v="2"/>
    <n v="2"/>
    <n v="0"/>
    <n v="0"/>
    <n v="0"/>
    <x v="0"/>
    <x v="4"/>
    <x v="12"/>
    <x v="0"/>
    <x v="56"/>
    <x v="1"/>
    <n v="0.44374209860935521"/>
    <s v="f"/>
    <n v="1"/>
    <n v="1"/>
    <n v="0"/>
    <x v="0"/>
  </r>
  <r>
    <n v="898"/>
    <x v="897"/>
    <x v="33"/>
    <s v="District  2, Zachary Community"/>
    <s v="Brandy Westmoreland"/>
    <n v="2014"/>
    <s v="East Baton Rouge"/>
    <s v="NOPTY"/>
    <n v="418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8"/>
    <x v="897"/>
    <x v="33"/>
    <s v="District  2, Zachary Community"/>
    <s v="Gwen Fuselier"/>
    <n v="2014"/>
    <s v="East Baton Rouge"/>
    <s v="REP"/>
    <n v="643"/>
    <n v="2"/>
    <n v="2"/>
    <n v="0"/>
    <n v="1"/>
    <n v="1"/>
    <n v="0"/>
    <x v="0"/>
    <x v="4"/>
    <x v="12"/>
    <x v="0"/>
    <x v="56"/>
    <x v="1"/>
    <n v="0.21206409048067859"/>
    <s v="f"/>
    <n v="2"/>
    <n v="0"/>
    <n v="0"/>
    <x v="2"/>
  </r>
  <r>
    <n v="899"/>
    <x v="898"/>
    <x v="33"/>
    <s v="District  3"/>
    <s v="Dalton Newman"/>
    <n v="2014"/>
    <s v="Acadia"/>
    <s v="DEM"/>
    <n v="817"/>
    <n v="37"/>
    <n v="2"/>
    <n v="26"/>
    <n v="9"/>
    <n v="2"/>
    <n v="0"/>
    <x v="0"/>
    <x v="4"/>
    <x v="12"/>
    <x v="0"/>
    <x v="22"/>
    <x v="1"/>
    <n v="0.23929236499068907"/>
    <s v="m"/>
    <n v="0"/>
    <n v="1"/>
    <n v="1"/>
    <x v="0"/>
  </r>
  <r>
    <n v="899"/>
    <x v="898"/>
    <x v="33"/>
    <s v="District  3"/>
    <s v="Delo Hebert, Jr."/>
    <n v="2014"/>
    <s v="Acadia"/>
    <s v="DEM"/>
    <n v="1331"/>
    <n v="37"/>
    <n v="2"/>
    <n v="26"/>
    <n v="9"/>
    <n v="2"/>
    <n v="0"/>
    <x v="0"/>
    <x v="4"/>
    <x v="12"/>
    <x v="0"/>
    <x v="22"/>
    <x v="1"/>
    <n v="0.23929236499068907"/>
    <s v="?"/>
    <n v="0"/>
    <n v="1"/>
    <n v="1"/>
    <x v="0"/>
  </r>
  <r>
    <n v="900"/>
    <x v="899"/>
    <x v="33"/>
    <s v="District  3"/>
    <s v="&quot;Hammer&quot; Miller"/>
    <n v="2014"/>
    <s v="Allen"/>
    <s v="DEM"/>
    <n v="369"/>
    <n v="37"/>
    <n v="2"/>
    <n v="26"/>
    <n v="9"/>
    <n v="2"/>
    <n v="0"/>
    <x v="0"/>
    <x v="4"/>
    <x v="12"/>
    <x v="0"/>
    <x v="0"/>
    <x v="0"/>
    <n v="0.32106715731370744"/>
    <s v="?"/>
    <n v="0"/>
    <n v="1"/>
    <n v="1"/>
    <x v="0"/>
  </r>
  <r>
    <n v="900"/>
    <x v="899"/>
    <x v="33"/>
    <s v="District  3"/>
    <s v="Steven Sumbler"/>
    <n v="2014"/>
    <s v="Allen"/>
    <s v="DEM"/>
    <n v="718"/>
    <n v="37"/>
    <n v="2"/>
    <n v="26"/>
    <n v="9"/>
    <n v="2"/>
    <n v="0"/>
    <x v="0"/>
    <x v="4"/>
    <x v="12"/>
    <x v="0"/>
    <x v="0"/>
    <x v="0"/>
    <n v="0.32106715731370744"/>
    <s v="m"/>
    <n v="0"/>
    <n v="1"/>
    <n v="1"/>
    <x v="0"/>
  </r>
  <r>
    <n v="901"/>
    <x v="900"/>
    <x v="33"/>
    <s v="District  3"/>
    <s v="Julie Blouin"/>
    <n v="2014"/>
    <s v="Ascension"/>
    <s v="DEM"/>
    <n v="1350"/>
    <n v="37"/>
    <n v="2"/>
    <n v="26"/>
    <n v="9"/>
    <n v="2"/>
    <n v="0"/>
    <x v="0"/>
    <x v="4"/>
    <x v="12"/>
    <x v="0"/>
    <x v="62"/>
    <x v="1"/>
    <n v="4.6917409848778568E-2"/>
    <s v="f"/>
    <n v="1"/>
    <n v="1"/>
    <n v="0"/>
    <x v="0"/>
  </r>
  <r>
    <n v="901"/>
    <x v="900"/>
    <x v="33"/>
    <s v="District  3"/>
    <s v="Nathaniel &quot;Nat&quot; Stephens"/>
    <n v="2014"/>
    <s v="Ascension"/>
    <s v="DEM"/>
    <n v="1229"/>
    <n v="37"/>
    <n v="2"/>
    <n v="26"/>
    <n v="9"/>
    <n v="2"/>
    <n v="0"/>
    <x v="0"/>
    <x v="4"/>
    <x v="12"/>
    <x v="0"/>
    <x v="62"/>
    <x v="1"/>
    <n v="4.6917409848778568E-2"/>
    <s v="m"/>
    <n v="1"/>
    <n v="1"/>
    <n v="0"/>
    <x v="0"/>
  </r>
  <r>
    <n v="902"/>
    <x v="901"/>
    <x v="33"/>
    <s v="District  3"/>
    <s v="Carlos A. Mayeux, Jr."/>
    <n v="2014"/>
    <s v="Avoyelles"/>
    <s v="DEM"/>
    <n v="367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2"/>
    <x v="901"/>
    <x v="33"/>
    <s v="District  3"/>
    <s v="Christopher &quot;Chris&quot; Lacour"/>
    <n v="2014"/>
    <s v="Avoyelles"/>
    <s v="DEM"/>
    <n v="938"/>
    <n v="37"/>
    <n v="2"/>
    <n v="26"/>
    <n v="9"/>
    <n v="2"/>
    <n v="0"/>
    <x v="0"/>
    <x v="4"/>
    <x v="12"/>
    <x v="0"/>
    <x v="4"/>
    <x v="0"/>
    <n v="0.43754789272030647"/>
    <s v="m"/>
    <n v="0"/>
    <n v="2"/>
    <n v="0"/>
    <x v="1"/>
  </r>
  <r>
    <n v="903"/>
    <x v="902"/>
    <x v="33"/>
    <s v="District  3"/>
    <s v="Frank Kelly"/>
    <n v="2014"/>
    <s v="Bossier"/>
    <s v="REP"/>
    <n v="2123"/>
    <n v="37"/>
    <n v="2"/>
    <n v="26"/>
    <n v="9"/>
    <n v="2"/>
    <n v="0"/>
    <x v="0"/>
    <x v="4"/>
    <x v="12"/>
    <x v="0"/>
    <x v="1"/>
    <x v="1"/>
    <n v="8.5510688836104021E-3"/>
    <s v="m"/>
    <n v="1"/>
    <n v="1"/>
    <n v="0"/>
    <x v="0"/>
  </r>
  <r>
    <n v="903"/>
    <x v="902"/>
    <x v="33"/>
    <s v="District  3"/>
    <s v="Tammy Armer Smith"/>
    <n v="2014"/>
    <s v="Bossier"/>
    <s v="REP"/>
    <n v="2087"/>
    <n v="37"/>
    <n v="2"/>
    <n v="26"/>
    <n v="9"/>
    <n v="2"/>
    <n v="0"/>
    <x v="0"/>
    <x v="4"/>
    <x v="12"/>
    <x v="0"/>
    <x v="1"/>
    <x v="1"/>
    <n v="8.5510688836104021E-3"/>
    <s v="f"/>
    <n v="1"/>
    <n v="1"/>
    <n v="0"/>
    <x v="0"/>
  </r>
  <r>
    <n v="904"/>
    <x v="903"/>
    <x v="33"/>
    <s v="District  3"/>
    <s v="Carl A. Pierson, Sr."/>
    <n v="2014"/>
    <s v="Caddo"/>
    <s v="DEM"/>
    <n v="1845"/>
    <n v="37"/>
    <n v="2"/>
    <n v="26"/>
    <n v="9"/>
    <n v="2"/>
    <n v="0"/>
    <x v="0"/>
    <x v="4"/>
    <x v="12"/>
    <x v="0"/>
    <x v="3"/>
    <x v="1"/>
    <n v="3.8311180609851447E-2"/>
    <s v="m"/>
    <n v="1"/>
    <n v="1"/>
    <n v="0"/>
    <x v="0"/>
  </r>
  <r>
    <n v="904"/>
    <x v="903"/>
    <x v="33"/>
    <s v="District  3"/>
    <s v="Margaret A. Brown"/>
    <n v="2014"/>
    <s v="Caddo"/>
    <s v="DEM"/>
    <n v="1992"/>
    <n v="37"/>
    <n v="2"/>
    <n v="26"/>
    <n v="9"/>
    <n v="2"/>
    <n v="0"/>
    <x v="0"/>
    <x v="4"/>
    <x v="12"/>
    <x v="0"/>
    <x v="3"/>
    <x v="1"/>
    <n v="3.8311180609851447E-2"/>
    <s v="f"/>
    <n v="1"/>
    <n v="1"/>
    <n v="0"/>
    <x v="0"/>
  </r>
  <r>
    <n v="905"/>
    <x v="904"/>
    <x v="33"/>
    <s v="District  3"/>
    <s v="&quot;Bill&quot; Shearman"/>
    <n v="2014"/>
    <s v="Calcasieu"/>
    <s v="DEM"/>
    <n v="1004"/>
    <n v="37"/>
    <n v="3"/>
    <n v="26"/>
    <n v="9"/>
    <n v="2"/>
    <n v="0"/>
    <x v="0"/>
    <x v="4"/>
    <x v="12"/>
    <x v="1"/>
    <x v="51"/>
    <x v="1"/>
    <n v="4.318751741432153E-2"/>
    <s v="m"/>
    <n v="2"/>
    <n v="1"/>
    <n v="0"/>
    <x v="0"/>
  </r>
  <r>
    <n v="905"/>
    <x v="904"/>
    <x v="33"/>
    <s v="District  3"/>
    <s v="Edwina Medearis"/>
    <n v="2014"/>
    <s v="Calcasieu"/>
    <s v="DEM"/>
    <n v="1215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5"/>
    <x v="904"/>
    <x v="33"/>
    <s v="District  3"/>
    <s v="Glenda Gay"/>
    <n v="2014"/>
    <s v="Calcasieu"/>
    <s v="DEM"/>
    <n v="1370"/>
    <n v="37"/>
    <n v="3"/>
    <n v="26"/>
    <n v="9"/>
    <n v="2"/>
    <n v="0"/>
    <x v="0"/>
    <x v="4"/>
    <x v="12"/>
    <x v="1"/>
    <x v="51"/>
    <x v="1"/>
    <n v="4.318751741432153E-2"/>
    <s v="f"/>
    <n v="2"/>
    <n v="1"/>
    <n v="0"/>
    <x v="0"/>
  </r>
  <r>
    <n v="906"/>
    <x v="905"/>
    <x v="33"/>
    <s v="District  3"/>
    <s v="Jeffrey Dillard"/>
    <n v="2014"/>
    <s v="De Soto"/>
    <s v="REP"/>
    <n v="281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Kirk Dickson"/>
    <n v="2014"/>
    <s v="De Soto"/>
    <s v="REP"/>
    <n v="286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6"/>
    <x v="905"/>
    <x v="33"/>
    <s v="District  3"/>
    <s v="Stephen Weindorff"/>
    <n v="2014"/>
    <s v="De Soto"/>
    <s v="REP"/>
    <n v="187"/>
    <n v="37"/>
    <n v="3"/>
    <n v="26"/>
    <n v="9"/>
    <n v="2"/>
    <n v="0"/>
    <x v="0"/>
    <x v="4"/>
    <x v="12"/>
    <x v="1"/>
    <x v="65"/>
    <x v="0"/>
    <n v="6.6312997347479641E-3"/>
    <s v="m"/>
    <n v="0"/>
    <n v="3"/>
    <n v="0"/>
    <x v="1"/>
  </r>
  <r>
    <n v="907"/>
    <x v="906"/>
    <x v="33"/>
    <s v="District  3"/>
    <s v="Cary Burks"/>
    <n v="2014"/>
    <s v="East Carroll"/>
    <s v="DEM"/>
    <n v="88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Gloria B. Wright"/>
    <n v="2014"/>
    <s v="East Carroll"/>
    <s v="DEM"/>
    <n v="9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Marion Carraway"/>
    <n v="2014"/>
    <s v="East Carroll"/>
    <s v="DEM"/>
    <n v="44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7"/>
    <x v="906"/>
    <x v="33"/>
    <s v="District  3"/>
    <s v="Travis Jackson"/>
    <n v="2014"/>
    <s v="East Carroll"/>
    <s v="DEM"/>
    <n v="40"/>
    <n v="37"/>
    <n v="5"/>
    <n v="26"/>
    <n v="9"/>
    <n v="2"/>
    <n v="0"/>
    <x v="0"/>
    <x v="4"/>
    <x v="12"/>
    <x v="3"/>
    <x v="33"/>
    <x v="0"/>
    <n v="0.39383561643835618"/>
    <s v="m"/>
    <n v="3"/>
    <n v="2"/>
    <n v="0"/>
    <x v="0"/>
  </r>
  <r>
    <n v="907"/>
    <x v="906"/>
    <x v="33"/>
    <s v="District  3"/>
    <s v="Wanda &quot;Ladybug&quot; Jackson"/>
    <n v="2014"/>
    <s v="East Carroll"/>
    <s v="DEM"/>
    <n v="321"/>
    <n v="37"/>
    <n v="5"/>
    <n v="26"/>
    <n v="9"/>
    <n v="2"/>
    <n v="0"/>
    <x v="0"/>
    <x v="4"/>
    <x v="12"/>
    <x v="3"/>
    <x v="33"/>
    <x v="0"/>
    <n v="0.39383561643835618"/>
    <s v="f"/>
    <n v="3"/>
    <n v="2"/>
    <n v="0"/>
    <x v="0"/>
  </r>
  <r>
    <n v="908"/>
    <x v="907"/>
    <x v="33"/>
    <s v="District  3"/>
    <s v="Eva Mae Queen Shanklin"/>
    <n v="2014"/>
    <s v="Lafourche"/>
    <s v="DEM"/>
    <n v="555"/>
    <n v="37"/>
    <n v="2"/>
    <n v="26"/>
    <n v="9"/>
    <n v="2"/>
    <n v="0"/>
    <x v="0"/>
    <x v="4"/>
    <x v="12"/>
    <x v="0"/>
    <x v="46"/>
    <x v="1"/>
    <n v="0.30363864491844411"/>
    <s v="f"/>
    <n v="1"/>
    <n v="1"/>
    <n v="0"/>
    <x v="0"/>
  </r>
  <r>
    <n v="908"/>
    <x v="907"/>
    <x v="33"/>
    <s v="District  3"/>
    <s v="Richmond &quot;Rev&quot; Boyd, Jr."/>
    <n v="2014"/>
    <s v="Lafourche"/>
    <s v="DEM"/>
    <n v="1039"/>
    <n v="37"/>
    <n v="2"/>
    <n v="26"/>
    <n v="9"/>
    <n v="2"/>
    <n v="0"/>
    <x v="0"/>
    <x v="4"/>
    <x v="12"/>
    <x v="0"/>
    <x v="46"/>
    <x v="1"/>
    <n v="0.30363864491844411"/>
    <s v="m"/>
    <n v="1"/>
    <n v="1"/>
    <n v="0"/>
    <x v="0"/>
  </r>
  <r>
    <n v="909"/>
    <x v="908"/>
    <x v="33"/>
    <s v="District  3"/>
    <s v="Curtis Dowling"/>
    <n v="2014"/>
    <s v="Lincoln"/>
    <s v="REP"/>
    <n v="1123"/>
    <n v="37"/>
    <n v="2"/>
    <n v="26"/>
    <n v="9"/>
    <n v="2"/>
    <n v="0"/>
    <x v="0"/>
    <x v="4"/>
    <x v="12"/>
    <x v="0"/>
    <x v="23"/>
    <x v="1"/>
    <n v="0.492358803986711"/>
    <s v="m"/>
    <n v="1"/>
    <n v="1"/>
    <n v="0"/>
    <x v="0"/>
  </r>
  <r>
    <n v="909"/>
    <x v="908"/>
    <x v="33"/>
    <s v="District  3"/>
    <s v="Mary Boden Harris"/>
    <n v="2014"/>
    <s v="Lincoln"/>
    <s v="DEM"/>
    <n v="382"/>
    <n v="37"/>
    <n v="2"/>
    <n v="26"/>
    <n v="9"/>
    <n v="2"/>
    <n v="0"/>
    <x v="0"/>
    <x v="4"/>
    <x v="12"/>
    <x v="0"/>
    <x v="23"/>
    <x v="1"/>
    <n v="0.492358803986711"/>
    <s v="f"/>
    <n v="1"/>
    <n v="1"/>
    <n v="0"/>
    <x v="0"/>
  </r>
  <r>
    <n v="910"/>
    <x v="909"/>
    <x v="33"/>
    <s v="District  3"/>
    <s v="Eddie Fountain"/>
    <n v="2014"/>
    <s v="Madison"/>
    <s v="DEM"/>
    <n v="204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0"/>
    <x v="909"/>
    <x v="33"/>
    <s v="District  3"/>
    <s v="Samuel Dixon"/>
    <n v="2014"/>
    <s v="Madison"/>
    <s v="DEM"/>
    <n v="242"/>
    <n v="37"/>
    <n v="2"/>
    <n v="26"/>
    <n v="9"/>
    <n v="2"/>
    <n v="0"/>
    <x v="0"/>
    <x v="4"/>
    <x v="12"/>
    <x v="0"/>
    <x v="41"/>
    <x v="0"/>
    <n v="8.5201793721973118E-2"/>
    <s v="m"/>
    <n v="0"/>
    <n v="2"/>
    <n v="0"/>
    <x v="1"/>
  </r>
  <r>
    <n v="911"/>
    <x v="910"/>
    <x v="33"/>
    <s v="District  3"/>
    <s v="Colby Daniels"/>
    <n v="2014"/>
    <s v="Morehouse"/>
    <s v="NOPTY"/>
    <n v="755"/>
    <n v="37"/>
    <n v="2"/>
    <n v="26"/>
    <n v="9"/>
    <n v="2"/>
    <n v="0"/>
    <x v="0"/>
    <x v="4"/>
    <x v="12"/>
    <x v="0"/>
    <x v="40"/>
    <x v="0"/>
    <n v="0.18897637795275596"/>
    <s v="m"/>
    <n v="1"/>
    <n v="1"/>
    <n v="0"/>
    <x v="0"/>
  </r>
  <r>
    <n v="911"/>
    <x v="910"/>
    <x v="33"/>
    <s v="District  3"/>
    <s v="Patricia Tappin"/>
    <n v="2014"/>
    <s v="Morehouse"/>
    <s v="DEM"/>
    <n v="515"/>
    <n v="37"/>
    <n v="2"/>
    <n v="26"/>
    <n v="9"/>
    <n v="2"/>
    <n v="0"/>
    <x v="0"/>
    <x v="4"/>
    <x v="12"/>
    <x v="0"/>
    <x v="40"/>
    <x v="0"/>
    <n v="0.18897637795275596"/>
    <s v="f"/>
    <n v="1"/>
    <n v="1"/>
    <n v="0"/>
    <x v="0"/>
  </r>
  <r>
    <n v="912"/>
    <x v="911"/>
    <x v="33"/>
    <s v="District  3"/>
    <s v="Carl &quot;Doug&quot; Sias"/>
    <n v="2014"/>
    <s v="Natchitoches"/>
    <s v="DEM"/>
    <n v="17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2"/>
    <x v="911"/>
    <x v="33"/>
    <s v="District  3"/>
    <s v="Ralph Wilson"/>
    <n v="2014"/>
    <s v="Natchitoches"/>
    <s v="DEM"/>
    <n v="597"/>
    <n v="37"/>
    <n v="2"/>
    <n v="26"/>
    <n v="9"/>
    <n v="2"/>
    <n v="0"/>
    <x v="0"/>
    <x v="4"/>
    <x v="12"/>
    <x v="0"/>
    <x v="19"/>
    <x v="0"/>
    <n v="0.54263565891472876"/>
    <s v="m"/>
    <n v="0"/>
    <n v="2"/>
    <n v="0"/>
    <x v="1"/>
  </r>
  <r>
    <n v="913"/>
    <x v="912"/>
    <x v="33"/>
    <s v="District  3"/>
    <s v="Anthony &quot;Tony&quot; St. Philip"/>
    <n v="2014"/>
    <s v="Plaquemines"/>
    <s v="REP"/>
    <n v="239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Corey R. Arbourgh"/>
    <n v="2014"/>
    <s v="Plaquemines"/>
    <s v="REP"/>
    <n v="752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Dominick Williams"/>
    <n v="2014"/>
    <s v="Plaquemines"/>
    <s v="NOPTY"/>
    <n v="6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3"/>
    <x v="912"/>
    <x v="33"/>
    <s v="District  3"/>
    <s v="Michael &quot;Mike&quot; Mariana"/>
    <n v="2014"/>
    <s v="Plaquemines"/>
    <s v="REP"/>
    <n v="206"/>
    <n v="37"/>
    <n v="4"/>
    <n v="26"/>
    <n v="9"/>
    <n v="2"/>
    <n v="0"/>
    <x v="0"/>
    <x v="4"/>
    <x v="12"/>
    <x v="2"/>
    <x v="68"/>
    <x v="0"/>
    <n v="0.40617577197149635"/>
    <s v="m"/>
    <n v="0"/>
    <n v="4"/>
    <n v="0"/>
    <x v="1"/>
  </r>
  <r>
    <n v="914"/>
    <x v="913"/>
    <x v="33"/>
    <s v="District  3,  City of Baker"/>
    <s v="Jarrett Landor"/>
    <n v="2014"/>
    <s v="East Baton Rouge"/>
    <s v="DEM"/>
    <n v="66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4"/>
    <x v="913"/>
    <x v="33"/>
    <s v="District  3,  City of Baker"/>
    <s v="Rosatina Johnson"/>
    <n v="2014"/>
    <s v="East Baton Rouge"/>
    <s v="DEM"/>
    <n v="269"/>
    <n v="3"/>
    <n v="3"/>
    <n v="3"/>
    <n v="0"/>
    <n v="0"/>
    <n v="0"/>
    <x v="0"/>
    <x v="4"/>
    <x v="12"/>
    <x v="1"/>
    <x v="56"/>
    <x v="1"/>
    <n v="0.14177693761814741"/>
    <s v="?"/>
    <n v="0"/>
    <n v="2"/>
    <n v="1"/>
    <x v="0"/>
  </r>
  <r>
    <n v="914"/>
    <x v="913"/>
    <x v="33"/>
    <s v="District  3,  City of Baker"/>
    <s v="Troy Watson"/>
    <n v="2014"/>
    <s v="East Baton Rouge"/>
    <s v="DEM"/>
    <n v="194"/>
    <n v="3"/>
    <n v="3"/>
    <n v="3"/>
    <n v="0"/>
    <n v="0"/>
    <n v="0"/>
    <x v="0"/>
    <x v="4"/>
    <x v="12"/>
    <x v="1"/>
    <x v="56"/>
    <x v="1"/>
    <n v="0.14177693761814741"/>
    <s v="m"/>
    <n v="0"/>
    <n v="2"/>
    <n v="1"/>
    <x v="0"/>
  </r>
  <r>
    <n v="915"/>
    <x v="914"/>
    <x v="33"/>
    <s v="District  3, Zachary Community"/>
    <s v="&quot;Marty&quot; Hughes"/>
    <n v="2014"/>
    <s v="East Baton Rouge"/>
    <s v="NOPTY"/>
    <n v="440"/>
    <n v="2"/>
    <n v="2"/>
    <n v="0"/>
    <n v="1"/>
    <n v="1"/>
    <n v="0"/>
    <x v="0"/>
    <x v="4"/>
    <x v="12"/>
    <x v="0"/>
    <x v="56"/>
    <x v="1"/>
    <n v="6.925880923450789E-2"/>
    <s v="m"/>
    <n v="1"/>
    <n v="1"/>
    <n v="0"/>
    <x v="0"/>
  </r>
  <r>
    <n v="915"/>
    <x v="914"/>
    <x v="33"/>
    <s v="District  3, Zachary Community"/>
    <s v="Sharon Samuel"/>
    <n v="2014"/>
    <s v="East Baton Rouge"/>
    <s v="REP"/>
    <n v="383"/>
    <n v="2"/>
    <n v="2"/>
    <n v="0"/>
    <n v="1"/>
    <n v="1"/>
    <n v="0"/>
    <x v="0"/>
    <x v="4"/>
    <x v="12"/>
    <x v="0"/>
    <x v="56"/>
    <x v="1"/>
    <n v="6.925880923450789E-2"/>
    <s v="f"/>
    <n v="1"/>
    <n v="1"/>
    <n v="0"/>
    <x v="0"/>
  </r>
  <r>
    <n v="916"/>
    <x v="915"/>
    <x v="33"/>
    <s v="District  3A"/>
    <s v="Brenda Foster March"/>
    <n v="2014"/>
    <s v="Beauregard"/>
    <s v="DEM"/>
    <n v="38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6"/>
    <x v="915"/>
    <x v="33"/>
    <s v="District  3A"/>
    <s v="Kathy Jones Bruner"/>
    <n v="2014"/>
    <s v="Beauregard"/>
    <s v="DEM"/>
    <n v="411"/>
    <n v="2"/>
    <n v="2"/>
    <n v="2"/>
    <n v="0"/>
    <n v="0"/>
    <n v="0"/>
    <x v="0"/>
    <x v="4"/>
    <x v="12"/>
    <x v="0"/>
    <x v="64"/>
    <x v="0"/>
    <n v="3.7878787878787845E-2"/>
    <s v="f"/>
    <n v="2"/>
    <n v="0"/>
    <n v="0"/>
    <x v="2"/>
  </r>
  <r>
    <n v="917"/>
    <x v="916"/>
    <x v="33"/>
    <s v="District  3C"/>
    <s v="David Q. Vidrine"/>
    <n v="2014"/>
    <s v="Beauregard"/>
    <s v="REP"/>
    <n v="625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7"/>
    <x v="916"/>
    <x v="33"/>
    <s v="District  3C"/>
    <s v="Thomas N. &quot;Tom&quot; Theaux"/>
    <n v="2014"/>
    <s v="Beauregard"/>
    <s v="DEM"/>
    <n v="387"/>
    <n v="2"/>
    <n v="2"/>
    <n v="1"/>
    <n v="1"/>
    <n v="0"/>
    <n v="0"/>
    <x v="0"/>
    <x v="4"/>
    <x v="12"/>
    <x v="0"/>
    <x v="64"/>
    <x v="0"/>
    <n v="0.2351778656126482"/>
    <s v="m"/>
    <n v="0"/>
    <n v="2"/>
    <n v="0"/>
    <x v="1"/>
  </r>
  <r>
    <n v="918"/>
    <x v="917"/>
    <x v="33"/>
    <s v="District  3D"/>
    <s v="Cassie Guidry Henry"/>
    <n v="2014"/>
    <s v="Beauregard"/>
    <s v="NOPTY"/>
    <n v="556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8"/>
    <x v="917"/>
    <x v="33"/>
    <s v="District  3D"/>
    <s v="Shahara Godfrey"/>
    <n v="2014"/>
    <s v="Beauregard"/>
    <s v="DEM"/>
    <n v="202"/>
    <n v="2"/>
    <n v="2"/>
    <n v="1"/>
    <n v="0"/>
    <n v="1"/>
    <n v="0"/>
    <x v="0"/>
    <x v="4"/>
    <x v="12"/>
    <x v="0"/>
    <x v="64"/>
    <x v="0"/>
    <n v="0.46701846965699212"/>
    <s v="f"/>
    <n v="2"/>
    <n v="0"/>
    <n v="0"/>
    <x v="2"/>
  </r>
  <r>
    <n v="919"/>
    <x v="918"/>
    <x v="33"/>
    <s v="District  4"/>
    <s v="Jason Turner"/>
    <n v="2014"/>
    <s v="Allen"/>
    <s v="DEM"/>
    <n v="643"/>
    <n v="18"/>
    <n v="2"/>
    <n v="12"/>
    <n v="1"/>
    <n v="4"/>
    <n v="1"/>
    <x v="0"/>
    <x v="4"/>
    <x v="12"/>
    <x v="0"/>
    <x v="0"/>
    <x v="0"/>
    <n v="0.1554357592093441"/>
    <s v="m"/>
    <n v="1"/>
    <n v="1"/>
    <n v="0"/>
    <x v="0"/>
  </r>
  <r>
    <n v="919"/>
    <x v="918"/>
    <x v="33"/>
    <s v="District  4"/>
    <s v="Linda Thompson"/>
    <n v="2014"/>
    <s v="Allen"/>
    <s v="DEM"/>
    <n v="470"/>
    <n v="18"/>
    <n v="2"/>
    <n v="12"/>
    <n v="1"/>
    <n v="4"/>
    <n v="1"/>
    <x v="0"/>
    <x v="4"/>
    <x v="12"/>
    <x v="0"/>
    <x v="0"/>
    <x v="0"/>
    <n v="0.1554357592093441"/>
    <s v="f"/>
    <n v="1"/>
    <n v="1"/>
    <n v="0"/>
    <x v="0"/>
  </r>
  <r>
    <n v="920"/>
    <x v="919"/>
    <x v="33"/>
    <s v="District  4"/>
    <s v="Elizabeth Roberts Foster"/>
    <n v="2014"/>
    <s v="Bossier"/>
    <s v="NOPTY"/>
    <n v="1104"/>
    <n v="18"/>
    <n v="2"/>
    <n v="12"/>
    <n v="1"/>
    <n v="4"/>
    <n v="1"/>
    <x v="0"/>
    <x v="4"/>
    <x v="12"/>
    <x v="0"/>
    <x v="1"/>
    <x v="1"/>
    <n v="0.26595744680851063"/>
    <s v="f"/>
    <n v="1"/>
    <n v="1"/>
    <n v="0"/>
    <x v="0"/>
  </r>
  <r>
    <n v="920"/>
    <x v="919"/>
    <x v="33"/>
    <s v="District  4"/>
    <s v="William &quot;Bill&quot; Lott"/>
    <n v="2014"/>
    <s v="Bossier"/>
    <s v="REP"/>
    <n v="1904"/>
    <n v="18"/>
    <n v="2"/>
    <n v="12"/>
    <n v="1"/>
    <n v="4"/>
    <n v="1"/>
    <x v="0"/>
    <x v="4"/>
    <x v="12"/>
    <x v="0"/>
    <x v="1"/>
    <x v="1"/>
    <n v="0.26595744680851063"/>
    <s v="m"/>
    <n v="1"/>
    <n v="1"/>
    <n v="0"/>
    <x v="0"/>
  </r>
  <r>
    <n v="921"/>
    <x v="920"/>
    <x v="33"/>
    <s v="District  4"/>
    <s v="Charlotte Crawley"/>
    <n v="2014"/>
    <s v="Caddo"/>
    <s v="DEM"/>
    <n v="246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1"/>
    <x v="920"/>
    <x v="33"/>
    <s v="District  4"/>
    <s v="Susannah Walter Poljak"/>
    <n v="2014"/>
    <s v="Caddo"/>
    <s v="OTHER"/>
    <n v="3332"/>
    <n v="18"/>
    <n v="2"/>
    <n v="12"/>
    <n v="1"/>
    <n v="4"/>
    <n v="1"/>
    <x v="0"/>
    <x v="4"/>
    <x v="12"/>
    <x v="0"/>
    <x v="3"/>
    <x v="1"/>
    <n v="0.15015533310321016"/>
    <s v="f"/>
    <n v="2"/>
    <n v="0"/>
    <n v="0"/>
    <x v="2"/>
  </r>
  <r>
    <n v="922"/>
    <x v="921"/>
    <x v="33"/>
    <s v="District  4"/>
    <s v="John Wayne Allbritton"/>
    <n v="2014"/>
    <s v="Catahoula"/>
    <s v="DEM"/>
    <n v="405"/>
    <n v="18"/>
    <n v="2"/>
    <n v="12"/>
    <n v="1"/>
    <n v="4"/>
    <n v="1"/>
    <x v="0"/>
    <x v="4"/>
    <x v="12"/>
    <x v="0"/>
    <x v="2"/>
    <x v="0"/>
    <n v="0.65644171779141103"/>
    <s v="m"/>
    <n v="1"/>
    <n v="1"/>
    <n v="0"/>
    <x v="0"/>
  </r>
  <r>
    <n v="922"/>
    <x v="921"/>
    <x v="33"/>
    <s v="District  4"/>
    <s v="Laura Kiper"/>
    <n v="2014"/>
    <s v="Catahoula"/>
    <s v="DEM"/>
    <n v="84"/>
    <n v="18"/>
    <n v="2"/>
    <n v="12"/>
    <n v="1"/>
    <n v="4"/>
    <n v="1"/>
    <x v="0"/>
    <x v="4"/>
    <x v="12"/>
    <x v="0"/>
    <x v="2"/>
    <x v="0"/>
    <n v="0.65644171779141103"/>
    <s v="f"/>
    <n v="1"/>
    <n v="1"/>
    <n v="0"/>
    <x v="0"/>
  </r>
  <r>
    <n v="923"/>
    <x v="922"/>
    <x v="33"/>
    <s v="District  4"/>
    <s v="Robert Maxie, Sr."/>
    <n v="2014"/>
    <s v="East Baton Rouge"/>
    <s v="DEM"/>
    <n v="4190"/>
    <n v="18"/>
    <n v="2"/>
    <n v="12"/>
    <n v="1"/>
    <n v="4"/>
    <n v="1"/>
    <x v="0"/>
    <x v="4"/>
    <x v="12"/>
    <x v="0"/>
    <x v="56"/>
    <x v="1"/>
    <n v="0.20053424918908602"/>
    <s v="m"/>
    <n v="0"/>
    <n v="1"/>
    <n v="1"/>
    <x v="0"/>
  </r>
  <r>
    <n v="923"/>
    <x v="922"/>
    <x v="33"/>
    <s v="District  4"/>
    <s v="Tarvald Smith"/>
    <n v="2014"/>
    <s v="East Baton Rouge"/>
    <s v="DEM"/>
    <n v="6292"/>
    <n v="18"/>
    <n v="2"/>
    <n v="12"/>
    <n v="1"/>
    <n v="4"/>
    <n v="1"/>
    <x v="0"/>
    <x v="4"/>
    <x v="12"/>
    <x v="0"/>
    <x v="56"/>
    <x v="1"/>
    <n v="0.20053424918908602"/>
    <s v="?"/>
    <n v="0"/>
    <n v="1"/>
    <n v="1"/>
    <x v="0"/>
  </r>
  <r>
    <n v="924"/>
    <x v="923"/>
    <x v="33"/>
    <s v="District  4"/>
    <s v="Arlean Hampton"/>
    <n v="2014"/>
    <s v="East Carroll"/>
    <s v="DEM"/>
    <n v="184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4"/>
    <x v="923"/>
    <x v="33"/>
    <s v="District  4"/>
    <s v="Jacqueline &quot;Jackie&quot; Folks"/>
    <n v="2014"/>
    <s v="East Carroll"/>
    <s v="DEM"/>
    <n v="279"/>
    <n v="18"/>
    <n v="2"/>
    <n v="12"/>
    <n v="1"/>
    <n v="4"/>
    <n v="1"/>
    <x v="0"/>
    <x v="4"/>
    <x v="12"/>
    <x v="0"/>
    <x v="33"/>
    <x v="0"/>
    <n v="0.20518358531317493"/>
    <s v="f"/>
    <n v="2"/>
    <n v="0"/>
    <n v="0"/>
    <x v="2"/>
  </r>
  <r>
    <n v="925"/>
    <x v="924"/>
    <x v="33"/>
    <s v="District  4"/>
    <s v="Jann Williams-Buchanan"/>
    <n v="2014"/>
    <s v="Madison"/>
    <s v="DEM"/>
    <n v="16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Karl Williams"/>
    <n v="2014"/>
    <s v="Madison"/>
    <s v="NOPTY"/>
    <n v="66"/>
    <n v="18"/>
    <n v="4"/>
    <n v="12"/>
    <n v="1"/>
    <n v="4"/>
    <n v="1"/>
    <x v="0"/>
    <x v="4"/>
    <x v="12"/>
    <x v="2"/>
    <x v="41"/>
    <x v="0"/>
    <n v="0.13114754098360654"/>
    <s v="m"/>
    <n v="3"/>
    <n v="1"/>
    <n v="0"/>
    <x v="0"/>
  </r>
  <r>
    <n v="925"/>
    <x v="924"/>
    <x v="33"/>
    <s v="District  4"/>
    <s v="Sandra &quot;Sue&quot; Cannon-Scott"/>
    <n v="2014"/>
    <s v="Madison"/>
    <s v="DEM"/>
    <n v="79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5"/>
    <x v="924"/>
    <x v="33"/>
    <s v="District  4"/>
    <s v="Sharon Jackson"/>
    <n v="2014"/>
    <s v="Madison"/>
    <s v="DEM"/>
    <n v="113"/>
    <n v="18"/>
    <n v="4"/>
    <n v="12"/>
    <n v="1"/>
    <n v="4"/>
    <n v="1"/>
    <x v="0"/>
    <x v="4"/>
    <x v="12"/>
    <x v="2"/>
    <x v="41"/>
    <x v="0"/>
    <n v="0.13114754098360654"/>
    <s v="f"/>
    <n v="3"/>
    <n v="1"/>
    <n v="0"/>
    <x v="0"/>
  </r>
  <r>
    <n v="926"/>
    <x v="925"/>
    <x v="33"/>
    <s v="District  4"/>
    <s v="James Daniel Duck"/>
    <n v="2014"/>
    <s v="Webster"/>
    <s v="NOPTY"/>
    <n v="370"/>
    <n v="18"/>
    <n v="2"/>
    <n v="12"/>
    <n v="1"/>
    <n v="4"/>
    <n v="1"/>
    <x v="0"/>
    <x v="4"/>
    <x v="12"/>
    <x v="0"/>
    <x v="5"/>
    <x v="0"/>
    <n v="0.35708079930495223"/>
    <s v="m"/>
    <n v="1"/>
    <n v="1"/>
    <n v="0"/>
    <x v="0"/>
  </r>
  <r>
    <n v="926"/>
    <x v="925"/>
    <x v="33"/>
    <s v="District  4"/>
    <s v="Jeri &quot;JJ&quot; O'Neal"/>
    <n v="2014"/>
    <s v="Webster"/>
    <s v="NOPTY"/>
    <n v="781"/>
    <n v="18"/>
    <n v="2"/>
    <n v="12"/>
    <n v="1"/>
    <n v="4"/>
    <n v="1"/>
    <x v="0"/>
    <x v="4"/>
    <x v="12"/>
    <x v="0"/>
    <x v="5"/>
    <x v="0"/>
    <n v="0.35708079930495223"/>
    <s v="f"/>
    <n v="1"/>
    <n v="1"/>
    <n v="0"/>
    <x v="0"/>
  </r>
  <r>
    <n v="927"/>
    <x v="926"/>
    <x v="33"/>
    <s v="District  4,  Central Community"/>
    <s v="Philip Michael Ziegler"/>
    <n v="2014"/>
    <s v="East Baton Rouge"/>
    <s v="REP"/>
    <n v="680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7"/>
    <x v="926"/>
    <x v="33"/>
    <s v="District  4,  Central Community"/>
    <s v="Willard &quot;Will&quot; Easley"/>
    <n v="2014"/>
    <s v="East Baton Rouge"/>
    <s v="REP"/>
    <n v="991"/>
    <n v="2"/>
    <n v="2"/>
    <n v="0"/>
    <n v="2"/>
    <n v="0"/>
    <n v="0"/>
    <x v="0"/>
    <x v="4"/>
    <x v="12"/>
    <x v="0"/>
    <x v="56"/>
    <x v="1"/>
    <n v="0.18611609814482349"/>
    <s v="m"/>
    <n v="0"/>
    <n v="2"/>
    <n v="0"/>
    <x v="1"/>
  </r>
  <r>
    <n v="928"/>
    <x v="927"/>
    <x v="33"/>
    <s v="District  4, City of Baker"/>
    <s v="Chequita Hilliard"/>
    <n v="2014"/>
    <s v="East Baton Rouge"/>
    <s v="DEM"/>
    <n v="20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Jerrie Davenport Williams"/>
    <n v="2014"/>
    <s v="East Baton Rouge"/>
    <s v="REP"/>
    <n v="87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8"/>
    <x v="927"/>
    <x v="33"/>
    <s v="District  4, City of Baker"/>
    <s v="Shona Boxie"/>
    <n v="2014"/>
    <s v="East Baton Rouge"/>
    <s v="DEM"/>
    <n v="401"/>
    <n v="3"/>
    <n v="3"/>
    <n v="2"/>
    <n v="1"/>
    <n v="0"/>
    <n v="0"/>
    <x v="0"/>
    <x v="4"/>
    <x v="12"/>
    <x v="1"/>
    <x v="56"/>
    <x v="1"/>
    <n v="0.27913669064748198"/>
    <s v="f"/>
    <n v="3"/>
    <n v="0"/>
    <n v="0"/>
    <x v="2"/>
  </r>
  <r>
    <n v="929"/>
    <x v="928"/>
    <x v="33"/>
    <s v="District  4, Seat A"/>
    <s v="Kerry Diez"/>
    <n v="2014"/>
    <s v="Ascension"/>
    <s v="REP"/>
    <n v="4446"/>
    <n v="3"/>
    <n v="3"/>
    <n v="0"/>
    <n v="1"/>
    <n v="2"/>
    <n v="0"/>
    <x v="0"/>
    <x v="4"/>
    <x v="12"/>
    <x v="1"/>
    <x v="62"/>
    <x v="1"/>
    <n v="0.47893341190335886"/>
    <s v="?"/>
    <n v="1"/>
    <n v="1"/>
    <n v="1"/>
    <x v="0"/>
  </r>
  <r>
    <n v="929"/>
    <x v="928"/>
    <x v="33"/>
    <s v="District  4, Seat A"/>
    <s v="Robb Marcus"/>
    <n v="2014"/>
    <s v="Ascension"/>
    <s v="NOPTY"/>
    <n v="1195"/>
    <n v="3"/>
    <n v="3"/>
    <n v="0"/>
    <n v="1"/>
    <n v="2"/>
    <n v="0"/>
    <x v="0"/>
    <x v="4"/>
    <x v="12"/>
    <x v="1"/>
    <x v="62"/>
    <x v="1"/>
    <n v="0.47893341190335886"/>
    <s v="m"/>
    <n v="1"/>
    <n v="1"/>
    <n v="1"/>
    <x v="0"/>
  </r>
  <r>
    <n v="929"/>
    <x v="928"/>
    <x v="33"/>
    <s v="District  4, Seat A"/>
    <s v="Vickie Tolliver Auguste"/>
    <n v="2014"/>
    <s v="Ascension"/>
    <s v="NOPTY"/>
    <n v="1147"/>
    <n v="3"/>
    <n v="3"/>
    <n v="0"/>
    <n v="1"/>
    <n v="2"/>
    <n v="0"/>
    <x v="0"/>
    <x v="4"/>
    <x v="12"/>
    <x v="1"/>
    <x v="62"/>
    <x v="1"/>
    <n v="0.47893341190335886"/>
    <s v="f"/>
    <n v="1"/>
    <n v="1"/>
    <n v="1"/>
    <x v="0"/>
  </r>
  <r>
    <n v="930"/>
    <x v="929"/>
    <x v="33"/>
    <s v="District  4, Seat B"/>
    <s v="&quot;Steve&quot; Barrow"/>
    <n v="2014"/>
    <s v="Ascension"/>
    <s v="REP"/>
    <n v="2444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0"/>
    <x v="929"/>
    <x v="33"/>
    <s v="District  4, Seat B"/>
    <s v="John D. Murphy"/>
    <n v="2014"/>
    <s v="Ascension"/>
    <s v="REP"/>
    <n v="3771"/>
    <n v="2"/>
    <n v="2"/>
    <n v="0"/>
    <n v="2"/>
    <n v="0"/>
    <n v="0"/>
    <x v="0"/>
    <x v="4"/>
    <x v="12"/>
    <x v="0"/>
    <x v="62"/>
    <x v="1"/>
    <n v="0.21351568785197106"/>
    <s v="m"/>
    <n v="0"/>
    <n v="2"/>
    <n v="0"/>
    <x v="1"/>
  </r>
  <r>
    <n v="931"/>
    <x v="930"/>
    <x v="33"/>
    <s v="District  4, Zachary Community"/>
    <s v="Donna Grice"/>
    <n v="2014"/>
    <s v="East Baton Rouge"/>
    <s v="REP"/>
    <n v="615"/>
    <n v="2"/>
    <n v="2"/>
    <n v="1"/>
    <n v="1"/>
    <n v="0"/>
    <n v="0"/>
    <x v="0"/>
    <x v="4"/>
    <x v="12"/>
    <x v="0"/>
    <x v="56"/>
    <x v="1"/>
    <n v="3.7099494097807773E-2"/>
    <s v="f"/>
    <n v="1"/>
    <n v="1"/>
    <n v="0"/>
    <x v="0"/>
  </r>
  <r>
    <n v="931"/>
    <x v="930"/>
    <x v="33"/>
    <s v="District  4, Zachary Community"/>
    <s v="Kenneth R. Mackie"/>
    <n v="2014"/>
    <s v="East Baton Rouge"/>
    <s v="DEM"/>
    <n v="571"/>
    <n v="2"/>
    <n v="2"/>
    <n v="1"/>
    <n v="1"/>
    <n v="0"/>
    <n v="0"/>
    <x v="0"/>
    <x v="4"/>
    <x v="12"/>
    <x v="0"/>
    <x v="56"/>
    <x v="1"/>
    <n v="3.7099494097807773E-2"/>
    <s v="m"/>
    <n v="1"/>
    <n v="1"/>
    <n v="0"/>
    <x v="0"/>
  </r>
  <r>
    <n v="932"/>
    <x v="931"/>
    <x v="33"/>
    <s v="District  4A"/>
    <s v="&quot;Jack&quot; Gilbert"/>
    <n v="2014"/>
    <s v="Beauregard"/>
    <s v="REP"/>
    <n v="607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2"/>
    <x v="931"/>
    <x v="33"/>
    <s v="District  4A"/>
    <s v="Darrin Manuel"/>
    <n v="2014"/>
    <s v="Beauregard"/>
    <s v="DEM"/>
    <n v="669"/>
    <n v="2"/>
    <n v="2"/>
    <n v="1"/>
    <n v="1"/>
    <n v="0"/>
    <n v="0"/>
    <x v="0"/>
    <x v="4"/>
    <x v="12"/>
    <x v="0"/>
    <x v="64"/>
    <x v="0"/>
    <n v="4.858934169279E-2"/>
    <s v="m"/>
    <n v="0"/>
    <n v="2"/>
    <n v="0"/>
    <x v="1"/>
  </r>
  <r>
    <n v="933"/>
    <x v="932"/>
    <x v="33"/>
    <s v="District  4B"/>
    <s v="&quot;Ray&quot; Bowman"/>
    <n v="2014"/>
    <s v="Beauregard"/>
    <s v="REP"/>
    <n v="882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3"/>
    <x v="932"/>
    <x v="33"/>
    <s v="District  4B"/>
    <s v="Jerry E. Cooley"/>
    <n v="2014"/>
    <s v="Beauregard"/>
    <s v="DEM"/>
    <n v="329"/>
    <n v="2"/>
    <n v="2"/>
    <n v="1"/>
    <n v="1"/>
    <n v="0"/>
    <n v="0"/>
    <x v="0"/>
    <x v="4"/>
    <x v="12"/>
    <x v="0"/>
    <x v="64"/>
    <x v="0"/>
    <n v="0.45664739884393063"/>
    <s v="m"/>
    <n v="0"/>
    <n v="2"/>
    <n v="0"/>
    <x v="1"/>
  </r>
  <r>
    <n v="934"/>
    <x v="933"/>
    <x v="33"/>
    <s v="District  5"/>
    <s v="Blane Harmon"/>
    <n v="2014"/>
    <s v="Acadia"/>
    <s v="NOPTY"/>
    <n v="1102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4"/>
    <x v="933"/>
    <x v="33"/>
    <s v="District  5"/>
    <s v="David Lalande"/>
    <n v="2014"/>
    <s v="Acadia"/>
    <s v="REP"/>
    <n v="1708"/>
    <n v="36"/>
    <n v="2"/>
    <n v="16"/>
    <n v="9"/>
    <n v="9"/>
    <n v="2"/>
    <x v="0"/>
    <x v="4"/>
    <x v="12"/>
    <x v="0"/>
    <x v="22"/>
    <x v="1"/>
    <n v="0.21565836298932384"/>
    <s v="m"/>
    <n v="0"/>
    <n v="2"/>
    <n v="0"/>
    <x v="1"/>
  </r>
  <r>
    <n v="935"/>
    <x v="934"/>
    <x v="33"/>
    <s v="District  5"/>
    <s v="Dale Bernard"/>
    <n v="2014"/>
    <s v="Calcasieu"/>
    <s v="OTHER"/>
    <n v="1729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5"/>
    <x v="934"/>
    <x v="33"/>
    <s v="District  5"/>
    <s v="Ronald &quot;Ron&quot; Hayes"/>
    <n v="2014"/>
    <s v="Calcasieu"/>
    <s v="REP"/>
    <n v="2190"/>
    <n v="36"/>
    <n v="2"/>
    <n v="16"/>
    <n v="9"/>
    <n v="9"/>
    <n v="2"/>
    <x v="0"/>
    <x v="4"/>
    <x v="12"/>
    <x v="0"/>
    <x v="51"/>
    <x v="1"/>
    <n v="0.11763204899208984"/>
    <s v="m"/>
    <n v="0"/>
    <n v="2"/>
    <n v="0"/>
    <x v="1"/>
  </r>
  <r>
    <n v="936"/>
    <x v="935"/>
    <x v="33"/>
    <s v="District  5"/>
    <s v="Alice Hamilton Thomas"/>
    <n v="2014"/>
    <s v="De Soto"/>
    <s v="DEM"/>
    <n v="264"/>
    <n v="36"/>
    <n v="4"/>
    <n v="16"/>
    <n v="9"/>
    <n v="9"/>
    <n v="2"/>
    <x v="0"/>
    <x v="4"/>
    <x v="12"/>
    <x v="2"/>
    <x v="65"/>
    <x v="0"/>
    <n v="5.6939501779359414E-2"/>
    <s v="f"/>
    <n v="1"/>
    <n v="2"/>
    <n v="1"/>
    <x v="0"/>
  </r>
  <r>
    <n v="936"/>
    <x v="935"/>
    <x v="33"/>
    <s v="District  5"/>
    <s v="Gary Burns"/>
    <n v="2014"/>
    <s v="De Soto"/>
    <s v="DEM"/>
    <n v="199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6"/>
    <x v="935"/>
    <x v="33"/>
    <s v="District  5"/>
    <s v="Steavy Clark"/>
    <n v="2014"/>
    <s v="De Soto"/>
    <s v="DEM"/>
    <n v="164"/>
    <n v="36"/>
    <n v="4"/>
    <n v="16"/>
    <n v="9"/>
    <n v="9"/>
    <n v="2"/>
    <x v="0"/>
    <x v="4"/>
    <x v="12"/>
    <x v="2"/>
    <x v="65"/>
    <x v="0"/>
    <n v="5.6939501779359414E-2"/>
    <s v="?"/>
    <n v="1"/>
    <n v="2"/>
    <n v="1"/>
    <x v="0"/>
  </r>
  <r>
    <n v="936"/>
    <x v="935"/>
    <x v="33"/>
    <s v="District  5"/>
    <s v="Tyler Rambin"/>
    <n v="2014"/>
    <s v="De Soto"/>
    <s v="NOPTY"/>
    <n v="216"/>
    <n v="36"/>
    <n v="4"/>
    <n v="16"/>
    <n v="9"/>
    <n v="9"/>
    <n v="2"/>
    <x v="0"/>
    <x v="4"/>
    <x v="12"/>
    <x v="2"/>
    <x v="65"/>
    <x v="0"/>
    <n v="5.6939501779359414E-2"/>
    <s v="m"/>
    <n v="1"/>
    <n v="2"/>
    <n v="1"/>
    <x v="0"/>
  </r>
  <r>
    <n v="937"/>
    <x v="936"/>
    <x v="33"/>
    <s v="District  5"/>
    <s v="&quot;Jerry&quot; Arbour"/>
    <n v="2014"/>
    <s v="East Baton Rouge"/>
    <s v="REP"/>
    <n v="4148"/>
    <n v="36"/>
    <n v="4"/>
    <n v="16"/>
    <n v="9"/>
    <n v="9"/>
    <n v="2"/>
    <x v="0"/>
    <x v="4"/>
    <x v="12"/>
    <x v="2"/>
    <x v="56"/>
    <x v="1"/>
    <n v="2.3245214220601607E-2"/>
    <s v="m"/>
    <n v="2"/>
    <n v="1"/>
    <n v="1"/>
    <x v="0"/>
  </r>
  <r>
    <n v="937"/>
    <x v="936"/>
    <x v="33"/>
    <s v="District  5"/>
    <s v="Evelyn Ware-Jackson"/>
    <n v="2014"/>
    <s v="East Baton Rouge"/>
    <s v="DEM"/>
    <n v="4454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Patty Merrick"/>
    <n v="2014"/>
    <s v="East Baton Rouge"/>
    <s v="DEM"/>
    <n v="1261"/>
    <n v="36"/>
    <n v="4"/>
    <n v="16"/>
    <n v="9"/>
    <n v="9"/>
    <n v="2"/>
    <x v="0"/>
    <x v="4"/>
    <x v="12"/>
    <x v="2"/>
    <x v="56"/>
    <x v="1"/>
    <n v="2.3245214220601607E-2"/>
    <s v="f"/>
    <n v="2"/>
    <n v="1"/>
    <n v="1"/>
    <x v="0"/>
  </r>
  <r>
    <n v="937"/>
    <x v="936"/>
    <x v="33"/>
    <s v="District  5"/>
    <s v="W. T. Winfield"/>
    <n v="2014"/>
    <s v="East Baton Rouge"/>
    <s v="DEM"/>
    <n v="3301"/>
    <n v="36"/>
    <n v="4"/>
    <n v="16"/>
    <n v="9"/>
    <n v="9"/>
    <n v="2"/>
    <x v="0"/>
    <x v="4"/>
    <x v="12"/>
    <x v="2"/>
    <x v="56"/>
    <x v="1"/>
    <n v="2.3245214220601607E-2"/>
    <s v="?"/>
    <n v="2"/>
    <n v="1"/>
    <n v="1"/>
    <x v="0"/>
  </r>
  <r>
    <n v="938"/>
    <x v="937"/>
    <x v="33"/>
    <s v="District  5"/>
    <s v="Gene Edmondson"/>
    <n v="2014"/>
    <s v="East Carroll"/>
    <s v="OTHER"/>
    <n v="505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8"/>
    <x v="937"/>
    <x v="33"/>
    <s v="District  5"/>
    <s v="Roger Shoemaker"/>
    <n v="2014"/>
    <s v="East Carroll"/>
    <s v="NOPTY"/>
    <n v="173"/>
    <n v="36"/>
    <n v="2"/>
    <n v="16"/>
    <n v="9"/>
    <n v="9"/>
    <n v="2"/>
    <x v="0"/>
    <x v="4"/>
    <x v="12"/>
    <x v="0"/>
    <x v="33"/>
    <x v="0"/>
    <n v="0.48967551622418881"/>
    <s v="m"/>
    <n v="0"/>
    <n v="2"/>
    <n v="0"/>
    <x v="1"/>
  </r>
  <r>
    <n v="939"/>
    <x v="938"/>
    <x v="33"/>
    <s v="District  5"/>
    <s v="Eddie Baxley"/>
    <n v="2014"/>
    <s v="Grant"/>
    <s v="DEM"/>
    <n v="313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Jeffrey Tammen"/>
    <n v="2014"/>
    <s v="Grant"/>
    <s v="REP"/>
    <n v="237"/>
    <n v="36"/>
    <n v="3"/>
    <n v="16"/>
    <n v="9"/>
    <n v="9"/>
    <n v="2"/>
    <x v="0"/>
    <x v="4"/>
    <x v="12"/>
    <x v="1"/>
    <x v="21"/>
    <x v="0"/>
    <n v="6.2807881773399021E-2"/>
    <s v="m"/>
    <n v="1"/>
    <n v="2"/>
    <n v="0"/>
    <x v="0"/>
  </r>
  <r>
    <n v="939"/>
    <x v="938"/>
    <x v="33"/>
    <s v="District  5"/>
    <s v="Lisa Roberts"/>
    <n v="2014"/>
    <s v="Grant"/>
    <s v="REP"/>
    <n v="262"/>
    <n v="36"/>
    <n v="3"/>
    <n v="16"/>
    <n v="9"/>
    <n v="9"/>
    <n v="2"/>
    <x v="0"/>
    <x v="4"/>
    <x v="12"/>
    <x v="1"/>
    <x v="21"/>
    <x v="0"/>
    <n v="6.2807881773399021E-2"/>
    <s v="f"/>
    <n v="1"/>
    <n v="2"/>
    <n v="0"/>
    <x v="0"/>
  </r>
  <r>
    <n v="940"/>
    <x v="939"/>
    <x v="33"/>
    <s v="District  5"/>
    <s v="Gloria Davis"/>
    <n v="2014"/>
    <s v="Jackson"/>
    <s v="DEM"/>
    <n v="613"/>
    <n v="36"/>
    <n v="2"/>
    <n v="16"/>
    <n v="9"/>
    <n v="9"/>
    <n v="2"/>
    <x v="0"/>
    <x v="4"/>
    <x v="12"/>
    <x v="0"/>
    <x v="16"/>
    <x v="0"/>
    <n v="0.42724097788125731"/>
    <s v="f"/>
    <n v="1"/>
    <n v="0"/>
    <n v="1"/>
    <x v="0"/>
  </r>
  <r>
    <n v="940"/>
    <x v="939"/>
    <x v="33"/>
    <s v="District  5"/>
    <s v="Tarneshala &quot;Niki&quot; Cowans"/>
    <n v="2014"/>
    <s v="Jackson"/>
    <s v="NOPTY"/>
    <n v="246"/>
    <n v="36"/>
    <n v="2"/>
    <n v="16"/>
    <n v="9"/>
    <n v="9"/>
    <n v="2"/>
    <x v="0"/>
    <x v="4"/>
    <x v="12"/>
    <x v="0"/>
    <x v="16"/>
    <x v="0"/>
    <n v="0.42724097788125731"/>
    <s v="?"/>
    <n v="1"/>
    <n v="0"/>
    <n v="1"/>
    <x v="0"/>
  </r>
  <r>
    <n v="941"/>
    <x v="940"/>
    <x v="33"/>
    <s v="District  5"/>
    <s v="Darrell D. Sims"/>
    <n v="2014"/>
    <s v="Madison"/>
    <s v="NOPTY"/>
    <n v="227"/>
    <n v="36"/>
    <n v="3"/>
    <n v="16"/>
    <n v="9"/>
    <n v="9"/>
    <n v="2"/>
    <x v="0"/>
    <x v="4"/>
    <x v="12"/>
    <x v="1"/>
    <x v="41"/>
    <x v="0"/>
    <n v="7.3664825046040883E-3"/>
    <s v="m"/>
    <n v="2"/>
    <n v="1"/>
    <n v="0"/>
    <x v="0"/>
  </r>
  <r>
    <n v="941"/>
    <x v="940"/>
    <x v="33"/>
    <s v="District  5"/>
    <s v="Paula Hamilton"/>
    <n v="2014"/>
    <s v="Madison"/>
    <s v="NOPTY"/>
    <n v="231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1"/>
    <x v="940"/>
    <x v="33"/>
    <s v="District  5"/>
    <s v="Tammy Wilson"/>
    <n v="2014"/>
    <s v="Madison"/>
    <s v="NOPTY"/>
    <n v="85"/>
    <n v="36"/>
    <n v="3"/>
    <n v="16"/>
    <n v="9"/>
    <n v="9"/>
    <n v="2"/>
    <x v="0"/>
    <x v="4"/>
    <x v="12"/>
    <x v="1"/>
    <x v="41"/>
    <x v="0"/>
    <n v="7.3664825046040883E-3"/>
    <s v="f"/>
    <n v="2"/>
    <n v="1"/>
    <n v="0"/>
    <x v="0"/>
  </r>
  <r>
    <n v="942"/>
    <x v="941"/>
    <x v="33"/>
    <s v="District  5"/>
    <s v="Leland &quot;Chip&quot; Rawls II"/>
    <n v="2014"/>
    <s v="Morehouse"/>
    <s v="REP"/>
    <n v="569"/>
    <n v="36"/>
    <n v="2"/>
    <n v="16"/>
    <n v="9"/>
    <n v="9"/>
    <n v="2"/>
    <x v="0"/>
    <x v="4"/>
    <x v="12"/>
    <x v="0"/>
    <x v="40"/>
    <x v="0"/>
    <n v="0.13799999999999996"/>
    <s v="m"/>
    <n v="1"/>
    <n v="1"/>
    <n v="0"/>
    <x v="0"/>
  </r>
  <r>
    <n v="942"/>
    <x v="941"/>
    <x v="33"/>
    <s v="District  5"/>
    <s v="Shonda Thompson Lollie"/>
    <n v="2014"/>
    <s v="Morehouse"/>
    <s v="DEM"/>
    <n v="431"/>
    <n v="36"/>
    <n v="2"/>
    <n v="16"/>
    <n v="9"/>
    <n v="9"/>
    <n v="2"/>
    <x v="0"/>
    <x v="4"/>
    <x v="12"/>
    <x v="0"/>
    <x v="40"/>
    <x v="0"/>
    <n v="0.13799999999999996"/>
    <s v="f"/>
    <n v="1"/>
    <n v="1"/>
    <n v="0"/>
    <x v="0"/>
  </r>
  <r>
    <n v="943"/>
    <x v="942"/>
    <x v="33"/>
    <s v="District  5"/>
    <s v="Joella &quot;June&quot; Wilson"/>
    <n v="2014"/>
    <s v="Natchitoches"/>
    <s v="DEM"/>
    <n v="349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3"/>
    <x v="942"/>
    <x v="33"/>
    <s v="District  5"/>
    <s v="Ruby Braxton"/>
    <n v="2014"/>
    <s v="Natchitoches"/>
    <s v="DEM"/>
    <n v="271"/>
    <n v="36"/>
    <n v="2"/>
    <n v="16"/>
    <n v="9"/>
    <n v="9"/>
    <n v="2"/>
    <x v="0"/>
    <x v="4"/>
    <x v="12"/>
    <x v="0"/>
    <x v="19"/>
    <x v="0"/>
    <n v="0.12580645161290321"/>
    <s v="f"/>
    <n v="2"/>
    <n v="0"/>
    <n v="0"/>
    <x v="2"/>
  </r>
  <r>
    <n v="944"/>
    <x v="943"/>
    <x v="33"/>
    <s v="District  5"/>
    <s v="Lawrence &quot;Larry&quot; Rousselle"/>
    <n v="2014"/>
    <s v="Plaquemines"/>
    <s v="NOPTY"/>
    <n v="25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Shayne Meyers"/>
    <n v="2014"/>
    <s v="Plaquemines"/>
    <s v="REP"/>
    <n v="433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4"/>
    <x v="943"/>
    <x v="33"/>
    <s v="District  5"/>
    <s v="William &quot;Bill&quot; Mertz"/>
    <n v="2014"/>
    <s v="Plaquemines"/>
    <s v="REP"/>
    <n v="196"/>
    <n v="36"/>
    <n v="3"/>
    <n v="16"/>
    <n v="9"/>
    <n v="9"/>
    <n v="2"/>
    <x v="0"/>
    <x v="4"/>
    <x v="12"/>
    <x v="1"/>
    <x v="68"/>
    <x v="0"/>
    <n v="0.2"/>
    <s v="m"/>
    <n v="0"/>
    <n v="3"/>
    <n v="0"/>
    <x v="1"/>
  </r>
  <r>
    <n v="945"/>
    <x v="944"/>
    <x v="33"/>
    <s v="District  5"/>
    <s v="Candy B. Gerace"/>
    <n v="2014"/>
    <s v="St. Landry"/>
    <s v="DEM"/>
    <n v="1247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5"/>
    <x v="944"/>
    <x v="33"/>
    <s v="District  5"/>
    <s v="Darlene Smith-St. Romain"/>
    <n v="2014"/>
    <s v="St. Landry"/>
    <s v="DEM"/>
    <n v="1192"/>
    <n v="36"/>
    <n v="2"/>
    <n v="16"/>
    <n v="9"/>
    <n v="9"/>
    <n v="2"/>
    <x v="0"/>
    <x v="4"/>
    <x v="12"/>
    <x v="0"/>
    <x v="8"/>
    <x v="1"/>
    <n v="2.2550225502254995E-2"/>
    <s v="f"/>
    <n v="2"/>
    <n v="0"/>
    <n v="0"/>
    <x v="2"/>
  </r>
  <r>
    <n v="946"/>
    <x v="945"/>
    <x v="33"/>
    <s v="District  5"/>
    <s v="Mary S. Adams"/>
    <n v="2014"/>
    <s v="Washington"/>
    <s v="NOPTY"/>
    <n v="401"/>
    <n v="36"/>
    <n v="2"/>
    <n v="16"/>
    <n v="9"/>
    <n v="9"/>
    <n v="2"/>
    <x v="0"/>
    <x v="4"/>
    <x v="12"/>
    <x v="0"/>
    <x v="32"/>
    <x v="0"/>
    <n v="0.25602968460111319"/>
    <s v="f"/>
    <n v="1"/>
    <n v="1"/>
    <n v="0"/>
    <x v="0"/>
  </r>
  <r>
    <n v="946"/>
    <x v="945"/>
    <x v="33"/>
    <s v="District  5"/>
    <s v="Robert Boone"/>
    <n v="2014"/>
    <s v="Washington"/>
    <s v="DEM"/>
    <n v="677"/>
    <n v="36"/>
    <n v="2"/>
    <n v="16"/>
    <n v="9"/>
    <n v="9"/>
    <n v="2"/>
    <x v="0"/>
    <x v="4"/>
    <x v="12"/>
    <x v="0"/>
    <x v="32"/>
    <x v="0"/>
    <n v="0.25602968460111319"/>
    <s v="m"/>
    <n v="1"/>
    <n v="1"/>
    <n v="0"/>
    <x v="0"/>
  </r>
  <r>
    <n v="947"/>
    <x v="946"/>
    <x v="33"/>
    <s v="District  5"/>
    <s v="&quot;Ronnie&quot; Rhymes"/>
    <n v="2014"/>
    <s v="Webster"/>
    <s v="REP"/>
    <n v="493"/>
    <n v="36"/>
    <n v="3"/>
    <n v="16"/>
    <n v="9"/>
    <n v="9"/>
    <n v="2"/>
    <x v="0"/>
    <x v="4"/>
    <x v="12"/>
    <x v="1"/>
    <x v="5"/>
    <x v="0"/>
    <n v="0.24338085539714871"/>
    <s v="m"/>
    <n v="2"/>
    <n v="1"/>
    <n v="0"/>
    <x v="0"/>
  </r>
  <r>
    <n v="947"/>
    <x v="946"/>
    <x v="33"/>
    <s v="District  5"/>
    <s v="Chandra &quot;Chan&quot; Parish"/>
    <n v="2014"/>
    <s v="Webster"/>
    <s v="DEM"/>
    <n v="254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7"/>
    <x v="946"/>
    <x v="33"/>
    <s v="District  5"/>
    <s v="Ouida Cox Garner"/>
    <n v="2014"/>
    <s v="Webster"/>
    <s v="DEM"/>
    <n v="235"/>
    <n v="36"/>
    <n v="3"/>
    <n v="16"/>
    <n v="9"/>
    <n v="9"/>
    <n v="2"/>
    <x v="0"/>
    <x v="4"/>
    <x v="12"/>
    <x v="1"/>
    <x v="5"/>
    <x v="0"/>
    <n v="0.24338085539714871"/>
    <s v="f"/>
    <n v="2"/>
    <n v="1"/>
    <n v="0"/>
    <x v="0"/>
  </r>
  <r>
    <n v="948"/>
    <x v="947"/>
    <x v="33"/>
    <s v="District  5, City of Baker"/>
    <s v="Doris Alexander"/>
    <n v="2014"/>
    <s v="East Baton Rouge"/>
    <s v="DEM"/>
    <n v="691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8"/>
    <x v="947"/>
    <x v="33"/>
    <s v="District  5, City of Baker"/>
    <s v="Vanessa W. Parker"/>
    <n v="2014"/>
    <s v="East Baton Rouge"/>
    <s v="DEM"/>
    <n v="368"/>
    <n v="2"/>
    <n v="2"/>
    <n v="2"/>
    <n v="0"/>
    <n v="0"/>
    <n v="0"/>
    <x v="0"/>
    <x v="4"/>
    <x v="12"/>
    <x v="0"/>
    <x v="56"/>
    <x v="1"/>
    <n v="0.30500472143531637"/>
    <s v="f"/>
    <n v="2"/>
    <n v="0"/>
    <n v="0"/>
    <x v="2"/>
  </r>
  <r>
    <n v="949"/>
    <x v="948"/>
    <x v="33"/>
    <s v="District  6"/>
    <s v="Candy Leger"/>
    <n v="2014"/>
    <s v="Acadia"/>
    <s v="OTHER"/>
    <n v="1241"/>
    <n v="27"/>
    <n v="2"/>
    <n v="11"/>
    <n v="9"/>
    <n v="4"/>
    <n v="3"/>
    <x v="0"/>
    <x v="4"/>
    <x v="12"/>
    <x v="0"/>
    <x v="22"/>
    <x v="1"/>
    <n v="5.8421851289833127E-2"/>
    <s v="f"/>
    <n v="1"/>
    <n v="1"/>
    <n v="0"/>
    <x v="0"/>
  </r>
  <r>
    <n v="949"/>
    <x v="948"/>
    <x v="33"/>
    <s v="District  6"/>
    <s v="Gene I. Daigle"/>
    <n v="2014"/>
    <s v="Acadia"/>
    <s v="DEM"/>
    <n v="1395"/>
    <n v="27"/>
    <n v="2"/>
    <n v="11"/>
    <n v="9"/>
    <n v="4"/>
    <n v="3"/>
    <x v="0"/>
    <x v="4"/>
    <x v="12"/>
    <x v="0"/>
    <x v="22"/>
    <x v="1"/>
    <n v="5.8421851289833127E-2"/>
    <s v="m"/>
    <n v="1"/>
    <n v="1"/>
    <n v="0"/>
    <x v="0"/>
  </r>
  <r>
    <n v="950"/>
    <x v="949"/>
    <x v="33"/>
    <s v="District  6"/>
    <s v="Brenda Blackman Dawson"/>
    <n v="2014"/>
    <s v="Avoyelles"/>
    <s v="DEM"/>
    <n v="450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0"/>
    <x v="949"/>
    <x v="33"/>
    <s v="District  6"/>
    <s v="Lizzie &quot;Liz&quot; Ned"/>
    <n v="2014"/>
    <s v="Avoyelles"/>
    <s v="DEM"/>
    <n v="621"/>
    <n v="27"/>
    <n v="2"/>
    <n v="11"/>
    <n v="9"/>
    <n v="4"/>
    <n v="3"/>
    <x v="0"/>
    <x v="4"/>
    <x v="12"/>
    <x v="0"/>
    <x v="4"/>
    <x v="0"/>
    <n v="0.15966386554621853"/>
    <s v="f"/>
    <n v="2"/>
    <n v="0"/>
    <n v="0"/>
    <x v="2"/>
  </r>
  <r>
    <n v="951"/>
    <x v="950"/>
    <x v="33"/>
    <s v="District  6"/>
    <s v="Kade Hay"/>
    <n v="2014"/>
    <s v="Bienville"/>
    <s v="NOPTY"/>
    <n v="260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1"/>
    <x v="950"/>
    <x v="33"/>
    <s v="District  6"/>
    <s v="Kenneth Larry Knotts"/>
    <n v="2014"/>
    <s v="Bienville"/>
    <s v="DEM"/>
    <n v="408"/>
    <n v="27"/>
    <n v="2"/>
    <n v="11"/>
    <n v="9"/>
    <n v="4"/>
    <n v="3"/>
    <x v="0"/>
    <x v="4"/>
    <x v="12"/>
    <x v="0"/>
    <x v="39"/>
    <x v="0"/>
    <n v="0.22155688622754494"/>
    <s v="m"/>
    <n v="0"/>
    <n v="2"/>
    <n v="0"/>
    <x v="1"/>
  </r>
  <r>
    <n v="952"/>
    <x v="951"/>
    <x v="33"/>
    <s v="District  6"/>
    <s v="Dean Roberts"/>
    <n v="2014"/>
    <s v="Calcasieu"/>
    <s v="REP"/>
    <n v="1454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Deborah &quot;Debbie&quot; Theriot"/>
    <n v="2014"/>
    <s v="Calcasieu"/>
    <s v="REP"/>
    <n v="750"/>
    <n v="27"/>
    <n v="4"/>
    <n v="11"/>
    <n v="9"/>
    <n v="4"/>
    <n v="3"/>
    <x v="0"/>
    <x v="4"/>
    <x v="12"/>
    <x v="2"/>
    <x v="51"/>
    <x v="1"/>
    <n v="6.4009111617312098E-2"/>
    <s v="f"/>
    <n v="1"/>
    <n v="2"/>
    <n v="1"/>
    <x v="0"/>
  </r>
  <r>
    <n v="952"/>
    <x v="951"/>
    <x v="33"/>
    <s v="District  6"/>
    <s v="Gino Lubrano"/>
    <n v="2014"/>
    <s v="Calcasieu"/>
    <s v="DEM"/>
    <n v="1013"/>
    <n v="27"/>
    <n v="4"/>
    <n v="11"/>
    <n v="9"/>
    <n v="4"/>
    <n v="3"/>
    <x v="0"/>
    <x v="4"/>
    <x v="12"/>
    <x v="2"/>
    <x v="51"/>
    <x v="1"/>
    <n v="6.4009111617312098E-2"/>
    <s v="m"/>
    <n v="1"/>
    <n v="2"/>
    <n v="1"/>
    <x v="0"/>
  </r>
  <r>
    <n v="952"/>
    <x v="951"/>
    <x v="33"/>
    <s v="District  6"/>
    <s v="Teddie &quot;Ted&quot; Atterbery, Jr."/>
    <n v="2014"/>
    <s v="Calcasieu"/>
    <s v="NOPTY"/>
    <n v="1173"/>
    <n v="27"/>
    <n v="4"/>
    <n v="11"/>
    <n v="9"/>
    <n v="4"/>
    <n v="3"/>
    <x v="0"/>
    <x v="4"/>
    <x v="12"/>
    <x v="2"/>
    <x v="51"/>
    <x v="1"/>
    <n v="6.4009111617312098E-2"/>
    <s v="?"/>
    <n v="1"/>
    <n v="2"/>
    <n v="1"/>
    <x v="0"/>
  </r>
  <r>
    <n v="953"/>
    <x v="952"/>
    <x v="33"/>
    <s v="District  6"/>
    <s v="David Landreneau"/>
    <n v="2014"/>
    <s v="Evangeline"/>
    <s v="DEM"/>
    <n v="293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3"/>
    <x v="952"/>
    <x v="33"/>
    <s v="District  6"/>
    <s v="Micheal Fontenot"/>
    <n v="2014"/>
    <s v="Evangeline"/>
    <s v="REP"/>
    <n v="506"/>
    <n v="27"/>
    <n v="2"/>
    <n v="11"/>
    <n v="9"/>
    <n v="4"/>
    <n v="3"/>
    <x v="0"/>
    <x v="4"/>
    <x v="12"/>
    <x v="0"/>
    <x v="11"/>
    <x v="0"/>
    <n v="0.26658322903629533"/>
    <s v="m"/>
    <n v="0"/>
    <n v="2"/>
    <n v="0"/>
    <x v="1"/>
  </r>
  <r>
    <n v="954"/>
    <x v="953"/>
    <x v="33"/>
    <s v="District  6"/>
    <s v="Paulette Belton"/>
    <n v="2014"/>
    <s v="Jackson"/>
    <s v="DEM"/>
    <n v="143"/>
    <n v="27"/>
    <n v="2"/>
    <n v="11"/>
    <n v="9"/>
    <n v="4"/>
    <n v="3"/>
    <x v="0"/>
    <x v="4"/>
    <x v="12"/>
    <x v="0"/>
    <x v="16"/>
    <x v="0"/>
    <n v="0.48837209302325579"/>
    <s v="f"/>
    <n v="1"/>
    <n v="1"/>
    <n v="0"/>
    <x v="0"/>
  </r>
  <r>
    <n v="954"/>
    <x v="953"/>
    <x v="33"/>
    <s v="District  6"/>
    <s v="Wade McBride"/>
    <n v="2014"/>
    <s v="Jackson"/>
    <s v="REP"/>
    <n v="416"/>
    <n v="27"/>
    <n v="2"/>
    <n v="11"/>
    <n v="9"/>
    <n v="4"/>
    <n v="3"/>
    <x v="0"/>
    <x v="4"/>
    <x v="12"/>
    <x v="0"/>
    <x v="16"/>
    <x v="0"/>
    <n v="0.48837209302325579"/>
    <s v="m"/>
    <n v="1"/>
    <n v="1"/>
    <n v="0"/>
    <x v="0"/>
  </r>
  <r>
    <n v="955"/>
    <x v="954"/>
    <x v="33"/>
    <s v="District  6"/>
    <s v="Brian &quot;T-Jack&quot; Millet"/>
    <n v="2014"/>
    <s v="Lafourche"/>
    <s v="OTHER"/>
    <n v="435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Gregg P. Stall"/>
    <n v="2014"/>
    <s v="Lafourche"/>
    <s v="REP"/>
    <n v="1214"/>
    <n v="27"/>
    <n v="3"/>
    <n v="11"/>
    <n v="9"/>
    <n v="4"/>
    <n v="3"/>
    <x v="0"/>
    <x v="4"/>
    <x v="12"/>
    <x v="1"/>
    <x v="46"/>
    <x v="1"/>
    <n v="0.22037510656436488"/>
    <s v="m"/>
    <n v="1"/>
    <n v="2"/>
    <n v="0"/>
    <x v="0"/>
  </r>
  <r>
    <n v="955"/>
    <x v="954"/>
    <x v="33"/>
    <s v="District  6"/>
    <s v="Renee O. Morvant"/>
    <n v="2014"/>
    <s v="Lafourche"/>
    <s v="NOPTY"/>
    <n v="697"/>
    <n v="27"/>
    <n v="3"/>
    <n v="11"/>
    <n v="9"/>
    <n v="4"/>
    <n v="3"/>
    <x v="0"/>
    <x v="4"/>
    <x v="12"/>
    <x v="1"/>
    <x v="46"/>
    <x v="1"/>
    <n v="0.22037510656436488"/>
    <s v="f"/>
    <n v="1"/>
    <n v="2"/>
    <n v="0"/>
    <x v="0"/>
  </r>
  <r>
    <n v="956"/>
    <x v="955"/>
    <x v="33"/>
    <s v="District  6"/>
    <s v="Alvin J. &quot;Buddy&quot; Bethard, Jr."/>
    <n v="2014"/>
    <s v="Lasalle"/>
    <s v="DEM"/>
    <n v="355"/>
    <n v="27"/>
    <n v="2"/>
    <n v="11"/>
    <n v="9"/>
    <n v="4"/>
    <n v="3"/>
    <x v="0"/>
    <x v="4"/>
    <x v="12"/>
    <x v="0"/>
    <x v="37"/>
    <x v="0"/>
    <n v="0.37864077669902918"/>
    <s v="m"/>
    <n v="1"/>
    <n v="1"/>
    <n v="0"/>
    <x v="0"/>
  </r>
  <r>
    <n v="956"/>
    <x v="955"/>
    <x v="33"/>
    <s v="District  6"/>
    <s v="Evelyn &quot;Evie&quot; Talley"/>
    <n v="2014"/>
    <s v="Lasalle"/>
    <s v="REP"/>
    <n v="160"/>
    <n v="27"/>
    <n v="2"/>
    <n v="11"/>
    <n v="9"/>
    <n v="4"/>
    <n v="3"/>
    <x v="0"/>
    <x v="4"/>
    <x v="12"/>
    <x v="0"/>
    <x v="37"/>
    <x v="0"/>
    <n v="0.37864077669902918"/>
    <s v="f"/>
    <n v="1"/>
    <n v="1"/>
    <n v="0"/>
    <x v="0"/>
  </r>
  <r>
    <n v="957"/>
    <x v="956"/>
    <x v="33"/>
    <s v="District  6"/>
    <s v="Oscar Hamilton, Jr."/>
    <n v="2014"/>
    <s v="Madison"/>
    <s v="DEM"/>
    <n v="282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7"/>
    <x v="956"/>
    <x v="33"/>
    <s v="District  6"/>
    <s v="Sylvester Batiste"/>
    <n v="2014"/>
    <s v="Madison"/>
    <s v="NOPTY"/>
    <n v="67"/>
    <n v="27"/>
    <n v="2"/>
    <n v="11"/>
    <n v="9"/>
    <n v="4"/>
    <n v="3"/>
    <x v="0"/>
    <x v="4"/>
    <x v="12"/>
    <x v="0"/>
    <x v="41"/>
    <x v="0"/>
    <n v="0.6160458452722064"/>
    <s v="m"/>
    <n v="0"/>
    <n v="2"/>
    <n v="0"/>
    <x v="1"/>
  </r>
  <r>
    <n v="958"/>
    <x v="957"/>
    <x v="33"/>
    <s v="District  6"/>
    <s v="Chastity Kennedy"/>
    <n v="2014"/>
    <s v="Morehouse"/>
    <s v="DEM"/>
    <n v="554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8"/>
    <x v="957"/>
    <x v="33"/>
    <s v="District  6"/>
    <s v="Tamika Gray Farrell"/>
    <n v="2014"/>
    <s v="Morehouse"/>
    <s v="DEM"/>
    <n v="492"/>
    <n v="27"/>
    <n v="2"/>
    <n v="11"/>
    <n v="9"/>
    <n v="4"/>
    <n v="3"/>
    <x v="0"/>
    <x v="4"/>
    <x v="12"/>
    <x v="0"/>
    <x v="40"/>
    <x v="0"/>
    <n v="5.9273422562141465E-2"/>
    <s v="f"/>
    <n v="2"/>
    <n v="0"/>
    <n v="0"/>
    <x v="2"/>
  </r>
  <r>
    <n v="959"/>
    <x v="958"/>
    <x v="33"/>
    <s v="District  6"/>
    <s v="Gary Brown"/>
    <n v="2014"/>
    <s v="Natchitoches"/>
    <s v="REP"/>
    <n v="485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59"/>
    <x v="958"/>
    <x v="33"/>
    <s v="District  6"/>
    <s v="Thomas &quot;Tommy&quot; Melder"/>
    <n v="2014"/>
    <s v="Natchitoches"/>
    <s v="OTHER"/>
    <n v="1027"/>
    <n v="27"/>
    <n v="2"/>
    <n v="11"/>
    <n v="9"/>
    <n v="4"/>
    <n v="3"/>
    <x v="0"/>
    <x v="4"/>
    <x v="12"/>
    <x v="0"/>
    <x v="19"/>
    <x v="0"/>
    <n v="0.35846560846560843"/>
    <s v="m"/>
    <n v="0"/>
    <n v="2"/>
    <n v="0"/>
    <x v="1"/>
  </r>
  <r>
    <n v="960"/>
    <x v="959"/>
    <x v="33"/>
    <s v="District  6"/>
    <s v="John Madden"/>
    <n v="2014"/>
    <s v="Webster"/>
    <s v="REP"/>
    <n v="762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0"/>
    <x v="959"/>
    <x v="33"/>
    <s v="District  6"/>
    <s v="Robert Holloway"/>
    <n v="2014"/>
    <s v="Webster"/>
    <s v="REP"/>
    <n v="671"/>
    <n v="27"/>
    <n v="2"/>
    <n v="11"/>
    <n v="9"/>
    <n v="4"/>
    <n v="3"/>
    <x v="0"/>
    <x v="4"/>
    <x v="12"/>
    <x v="0"/>
    <x v="5"/>
    <x v="0"/>
    <n v="6.3503140265177949E-2"/>
    <s v="m"/>
    <n v="0"/>
    <n v="2"/>
    <n v="0"/>
    <x v="1"/>
  </r>
  <r>
    <n v="961"/>
    <x v="960"/>
    <x v="33"/>
    <s v="District  6"/>
    <s v="&quot;Mike&quot; Mayeux"/>
    <n v="2016"/>
    <s v="Iberia"/>
    <s v="DEM"/>
    <n v="754"/>
    <n v="2"/>
    <n v="2"/>
    <n v="2"/>
    <n v="0"/>
    <n v="0"/>
    <n v="0"/>
    <x v="0"/>
    <x v="4"/>
    <x v="12"/>
    <x v="0"/>
    <x v="59"/>
    <x v="1"/>
    <n v="0.20756699947451396"/>
    <s v="m"/>
    <n v="1"/>
    <n v="1"/>
    <n v="0"/>
    <x v="0"/>
  </r>
  <r>
    <n v="961"/>
    <x v="960"/>
    <x v="33"/>
    <s v="District  6"/>
    <s v="Kim Eames Lockett"/>
    <n v="2016"/>
    <s v="Iberia"/>
    <s v="DEM"/>
    <n v="1149"/>
    <n v="2"/>
    <n v="2"/>
    <n v="2"/>
    <n v="0"/>
    <n v="0"/>
    <n v="0"/>
    <x v="0"/>
    <x v="4"/>
    <x v="12"/>
    <x v="0"/>
    <x v="59"/>
    <x v="1"/>
    <n v="0.20756699947451396"/>
    <s v="f"/>
    <n v="1"/>
    <n v="1"/>
    <n v="0"/>
    <x v="0"/>
  </r>
  <r>
    <n v="962"/>
    <x v="961"/>
    <x v="33"/>
    <s v="District  6,  Central Community"/>
    <s v="Nicholas &quot;Nick&quot; Carmena"/>
    <n v="2014"/>
    <s v="East Baton Rouge"/>
    <s v="NOPTY"/>
    <n v="597"/>
    <n v="2"/>
    <n v="2"/>
    <n v="0"/>
    <n v="1"/>
    <n v="1"/>
    <n v="0"/>
    <x v="0"/>
    <x v="4"/>
    <x v="12"/>
    <x v="0"/>
    <x v="56"/>
    <x v="1"/>
    <n v="7.0093457943925186E-2"/>
    <s v="m"/>
    <n v="1"/>
    <n v="1"/>
    <n v="0"/>
    <x v="0"/>
  </r>
  <r>
    <n v="962"/>
    <x v="961"/>
    <x v="33"/>
    <s v="District  6,  Central Community"/>
    <s v="Ruby Wallette Foil"/>
    <n v="2014"/>
    <s v="East Baton Rouge"/>
    <s v="REP"/>
    <n v="687"/>
    <n v="2"/>
    <n v="2"/>
    <n v="0"/>
    <n v="1"/>
    <n v="1"/>
    <n v="0"/>
    <x v="0"/>
    <x v="4"/>
    <x v="12"/>
    <x v="0"/>
    <x v="56"/>
    <x v="1"/>
    <n v="7.0093457943925186E-2"/>
    <s v="f"/>
    <n v="1"/>
    <n v="1"/>
    <n v="0"/>
    <x v="0"/>
  </r>
  <r>
    <n v="963"/>
    <x v="962"/>
    <x v="33"/>
    <s v="District  6, Seat A"/>
    <s v="Denise Bruno"/>
    <n v="2014"/>
    <s v="Ascension"/>
    <s v="OTHER"/>
    <n v="1561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3"/>
    <x v="962"/>
    <x v="33"/>
    <s v="District  6, Seat A"/>
    <s v="Lorraine Wimberly"/>
    <n v="2014"/>
    <s v="Ascension"/>
    <s v="REP"/>
    <n v="4652"/>
    <n v="2"/>
    <n v="2"/>
    <n v="0"/>
    <n v="1"/>
    <n v="0"/>
    <n v="1"/>
    <x v="0"/>
    <x v="4"/>
    <x v="12"/>
    <x v="0"/>
    <x v="62"/>
    <x v="1"/>
    <n v="0.49750523096732663"/>
    <s v="f"/>
    <n v="2"/>
    <n v="0"/>
    <n v="0"/>
    <x v="2"/>
  </r>
  <r>
    <n v="964"/>
    <x v="963"/>
    <x v="33"/>
    <s v="District  6, Zachary Community"/>
    <s v="&quot;Lee&quot; Russell"/>
    <n v="2014"/>
    <s v="East Baton Rouge"/>
    <s v="NOPTY"/>
    <n v="201"/>
    <n v="3"/>
    <n v="3"/>
    <n v="2"/>
    <n v="0"/>
    <n v="1"/>
    <n v="0"/>
    <x v="0"/>
    <x v="4"/>
    <x v="12"/>
    <x v="1"/>
    <x v="56"/>
    <x v="1"/>
    <n v="1.2304250559284136E-2"/>
    <s v="m"/>
    <n v="2"/>
    <n v="1"/>
    <n v="0"/>
    <x v="0"/>
  </r>
  <r>
    <n v="964"/>
    <x v="963"/>
    <x v="33"/>
    <s v="District  6, Zachary Community"/>
    <s v="Elecia Brown &quot;Lisa&quot; Lathon"/>
    <n v="2014"/>
    <s v="East Baton Rouge"/>
    <s v="DEM"/>
    <n v="352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4"/>
    <x v="963"/>
    <x v="33"/>
    <s v="District  6, Zachary Community"/>
    <s v="Heidi N. Vessel"/>
    <n v="2014"/>
    <s v="East Baton Rouge"/>
    <s v="DEM"/>
    <n v="341"/>
    <n v="3"/>
    <n v="3"/>
    <n v="2"/>
    <n v="0"/>
    <n v="1"/>
    <n v="0"/>
    <x v="0"/>
    <x v="4"/>
    <x v="12"/>
    <x v="1"/>
    <x v="56"/>
    <x v="1"/>
    <n v="1.2304250559284136E-2"/>
    <s v="f"/>
    <n v="2"/>
    <n v="1"/>
    <n v="0"/>
    <x v="0"/>
  </r>
  <r>
    <n v="965"/>
    <x v="964"/>
    <x v="33"/>
    <s v="District  7"/>
    <s v="&quot;Susie&quot; Reeves"/>
    <n v="2014"/>
    <s v="Allen"/>
    <s v="DEM"/>
    <n v="621"/>
    <n v="27"/>
    <n v="2"/>
    <n v="16"/>
    <n v="3"/>
    <n v="6"/>
    <n v="2"/>
    <x v="0"/>
    <x v="4"/>
    <x v="12"/>
    <x v="0"/>
    <x v="0"/>
    <x v="0"/>
    <n v="1.6129032258064835E-3"/>
    <s v="f"/>
    <n v="1"/>
    <n v="1"/>
    <n v="0"/>
    <x v="0"/>
  </r>
  <r>
    <n v="965"/>
    <x v="964"/>
    <x v="33"/>
    <s v="District  7"/>
    <s v="Brett J. Fawcett"/>
    <n v="2014"/>
    <s v="Allen"/>
    <s v="REP"/>
    <n v="619"/>
    <n v="27"/>
    <n v="2"/>
    <n v="16"/>
    <n v="3"/>
    <n v="6"/>
    <n v="2"/>
    <x v="0"/>
    <x v="4"/>
    <x v="12"/>
    <x v="0"/>
    <x v="0"/>
    <x v="0"/>
    <n v="1.6129032258064835E-3"/>
    <s v="m"/>
    <n v="1"/>
    <n v="1"/>
    <n v="0"/>
    <x v="0"/>
  </r>
  <r>
    <n v="966"/>
    <x v="965"/>
    <x v="33"/>
    <s v="District  7"/>
    <s v="Donald &quot;Don&quot; Calloway"/>
    <n v="2014"/>
    <s v="Bienville"/>
    <s v="NOPTY"/>
    <n v="449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ichard A. Walker"/>
    <n v="2014"/>
    <s v="Bienville"/>
    <s v="NOPTY"/>
    <n v="272"/>
    <n v="27"/>
    <n v="3"/>
    <n v="16"/>
    <n v="3"/>
    <n v="6"/>
    <n v="2"/>
    <x v="0"/>
    <x v="4"/>
    <x v="12"/>
    <x v="1"/>
    <x v="39"/>
    <x v="0"/>
    <n v="0.20113636363636367"/>
    <s v="m"/>
    <n v="1"/>
    <n v="2"/>
    <n v="0"/>
    <x v="0"/>
  </r>
  <r>
    <n v="966"/>
    <x v="965"/>
    <x v="33"/>
    <s v="District  7"/>
    <s v="Rose Jackson"/>
    <n v="2014"/>
    <s v="Bienville"/>
    <s v="NOPTY"/>
    <n v="159"/>
    <n v="27"/>
    <n v="3"/>
    <n v="16"/>
    <n v="3"/>
    <n v="6"/>
    <n v="2"/>
    <x v="0"/>
    <x v="4"/>
    <x v="12"/>
    <x v="1"/>
    <x v="39"/>
    <x v="0"/>
    <n v="0.20113636363636367"/>
    <s v="f"/>
    <n v="1"/>
    <n v="2"/>
    <n v="0"/>
    <x v="0"/>
  </r>
  <r>
    <n v="967"/>
    <x v="966"/>
    <x v="33"/>
    <s v="District  7"/>
    <s v="Joy Ellis Walters"/>
    <n v="2014"/>
    <s v="Caddo"/>
    <s v="DEM"/>
    <n v="1963"/>
    <n v="27"/>
    <n v="2"/>
    <n v="16"/>
    <n v="3"/>
    <n v="6"/>
    <n v="2"/>
    <x v="0"/>
    <x v="4"/>
    <x v="12"/>
    <x v="0"/>
    <x v="3"/>
    <x v="1"/>
    <n v="0.20670842594463523"/>
    <s v="f"/>
    <n v="1"/>
    <n v="1"/>
    <n v="0"/>
    <x v="0"/>
  </r>
  <r>
    <n v="967"/>
    <x v="966"/>
    <x v="33"/>
    <s v="District  7"/>
    <s v="Raymond E. Green"/>
    <n v="2014"/>
    <s v="Caddo"/>
    <s v="DEM"/>
    <n v="2986"/>
    <n v="27"/>
    <n v="2"/>
    <n v="16"/>
    <n v="3"/>
    <n v="6"/>
    <n v="2"/>
    <x v="0"/>
    <x v="4"/>
    <x v="12"/>
    <x v="0"/>
    <x v="3"/>
    <x v="1"/>
    <n v="0.20670842594463523"/>
    <s v="m"/>
    <n v="1"/>
    <n v="1"/>
    <n v="0"/>
    <x v="0"/>
  </r>
  <r>
    <n v="968"/>
    <x v="967"/>
    <x v="33"/>
    <s v="District  7"/>
    <s v="Mack Dellafosse, Jr."/>
    <n v="2014"/>
    <s v="Calcasieu"/>
    <s v="DEM"/>
    <n v="2579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8"/>
    <x v="967"/>
    <x v="33"/>
    <s v="District  7"/>
    <s v="Randy L. Thibodeaux"/>
    <n v="2014"/>
    <s v="Calcasieu"/>
    <s v="OTHER"/>
    <n v="885"/>
    <n v="27"/>
    <n v="2"/>
    <n v="16"/>
    <n v="3"/>
    <n v="6"/>
    <n v="2"/>
    <x v="0"/>
    <x v="4"/>
    <x v="12"/>
    <x v="0"/>
    <x v="51"/>
    <x v="1"/>
    <n v="0.48903002309468824"/>
    <s v="m"/>
    <n v="0"/>
    <n v="2"/>
    <n v="0"/>
    <x v="1"/>
  </r>
  <r>
    <n v="969"/>
    <x v="968"/>
    <x v="33"/>
    <s v="District  7"/>
    <s v="Dale &quot;Coach&quot; Morvan"/>
    <n v="2014"/>
    <s v="De Soto"/>
    <s v="DEM"/>
    <n v="393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Deborah Roberts"/>
    <n v="2014"/>
    <s v="De Soto"/>
    <s v="DEM"/>
    <n v="80"/>
    <n v="27"/>
    <n v="4"/>
    <n v="16"/>
    <n v="3"/>
    <n v="6"/>
    <n v="2"/>
    <x v="0"/>
    <x v="4"/>
    <x v="12"/>
    <x v="2"/>
    <x v="65"/>
    <x v="0"/>
    <n v="0.24088541666666669"/>
    <s v="f"/>
    <n v="1"/>
    <n v="3"/>
    <n v="0"/>
    <x v="0"/>
  </r>
  <r>
    <n v="969"/>
    <x v="968"/>
    <x v="33"/>
    <s v="District  7"/>
    <s v="Essex Gatlin Wilson"/>
    <n v="2014"/>
    <s v="De Soto"/>
    <s v="DEM"/>
    <n v="87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69"/>
    <x v="968"/>
    <x v="33"/>
    <s v="District  7"/>
    <s v="Johnny &quot;Coach&quot; Haynes"/>
    <n v="2014"/>
    <s v="De Soto"/>
    <s v="DEM"/>
    <n v="208"/>
    <n v="27"/>
    <n v="4"/>
    <n v="16"/>
    <n v="3"/>
    <n v="6"/>
    <n v="2"/>
    <x v="0"/>
    <x v="4"/>
    <x v="12"/>
    <x v="2"/>
    <x v="65"/>
    <x v="0"/>
    <n v="0.24088541666666669"/>
    <s v="m"/>
    <n v="1"/>
    <n v="3"/>
    <n v="0"/>
    <x v="0"/>
  </r>
  <r>
    <n v="970"/>
    <x v="969"/>
    <x v="33"/>
    <s v="District  7"/>
    <s v="Anthony Nelson"/>
    <n v="2014"/>
    <s v="East Baton Rouge"/>
    <s v="DEM"/>
    <n v="2181"/>
    <n v="27"/>
    <n v="2"/>
    <n v="16"/>
    <n v="3"/>
    <n v="6"/>
    <n v="2"/>
    <x v="0"/>
    <x v="4"/>
    <x v="12"/>
    <x v="0"/>
    <x v="56"/>
    <x v="1"/>
    <n v="0.51939180255619211"/>
    <s v="m"/>
    <n v="1"/>
    <n v="1"/>
    <n v="0"/>
    <x v="0"/>
  </r>
  <r>
    <n v="970"/>
    <x v="969"/>
    <x v="33"/>
    <s v="District  7"/>
    <s v="Barbara Freiberg"/>
    <n v="2014"/>
    <s v="East Baton Rouge"/>
    <s v="REP"/>
    <n v="6895"/>
    <n v="27"/>
    <n v="2"/>
    <n v="16"/>
    <n v="3"/>
    <n v="6"/>
    <n v="2"/>
    <x v="0"/>
    <x v="4"/>
    <x v="12"/>
    <x v="0"/>
    <x v="56"/>
    <x v="1"/>
    <n v="0.51939180255619211"/>
    <s v="f"/>
    <n v="1"/>
    <n v="1"/>
    <n v="0"/>
    <x v="0"/>
  </r>
  <r>
    <n v="971"/>
    <x v="970"/>
    <x v="33"/>
    <s v="District  7"/>
    <s v="Buck Dupuis"/>
    <n v="2014"/>
    <s v="Evangeline"/>
    <s v="DEM"/>
    <n v="477"/>
    <n v="27"/>
    <n v="2"/>
    <n v="16"/>
    <n v="3"/>
    <n v="6"/>
    <n v="2"/>
    <x v="0"/>
    <x v="4"/>
    <x v="12"/>
    <x v="0"/>
    <x v="11"/>
    <x v="0"/>
    <n v="5.2687038988408763E-3"/>
    <s v="m"/>
    <n v="1"/>
    <n v="1"/>
    <n v="0"/>
    <x v="0"/>
  </r>
  <r>
    <n v="971"/>
    <x v="970"/>
    <x v="33"/>
    <s v="District  7"/>
    <s v="Sheila Joseph"/>
    <n v="2014"/>
    <s v="Evangeline"/>
    <s v="DEM"/>
    <n v="472"/>
    <n v="27"/>
    <n v="2"/>
    <n v="16"/>
    <n v="3"/>
    <n v="6"/>
    <n v="2"/>
    <x v="0"/>
    <x v="4"/>
    <x v="12"/>
    <x v="0"/>
    <x v="11"/>
    <x v="0"/>
    <n v="5.2687038988408763E-3"/>
    <s v="f"/>
    <n v="1"/>
    <n v="1"/>
    <n v="0"/>
    <x v="0"/>
  </r>
  <r>
    <n v="972"/>
    <x v="971"/>
    <x v="33"/>
    <s v="District  7"/>
    <s v="Gary Foret"/>
    <n v="2014"/>
    <s v="Lafourche"/>
    <s v="DEM"/>
    <n v="909"/>
    <n v="27"/>
    <n v="2"/>
    <n v="16"/>
    <n v="3"/>
    <n v="6"/>
    <n v="2"/>
    <x v="0"/>
    <x v="4"/>
    <x v="12"/>
    <x v="0"/>
    <x v="46"/>
    <x v="1"/>
    <n v="2.1348314606741525E-2"/>
    <s v="m"/>
    <n v="1"/>
    <n v="1"/>
    <n v="0"/>
    <x v="0"/>
  </r>
  <r>
    <n v="972"/>
    <x v="971"/>
    <x v="33"/>
    <s v="District  7"/>
    <s v="Myra Zeringue Luft"/>
    <n v="2014"/>
    <s v="Lafourche"/>
    <s v="NOPTY"/>
    <n v="871"/>
    <n v="27"/>
    <n v="2"/>
    <n v="16"/>
    <n v="3"/>
    <n v="6"/>
    <n v="2"/>
    <x v="0"/>
    <x v="4"/>
    <x v="12"/>
    <x v="0"/>
    <x v="46"/>
    <x v="1"/>
    <n v="2.1348314606741525E-2"/>
    <s v="f"/>
    <n v="1"/>
    <n v="1"/>
    <n v="0"/>
    <x v="0"/>
  </r>
  <r>
    <n v="973"/>
    <x v="972"/>
    <x v="33"/>
    <s v="District  7"/>
    <s v="&quot;Chuck&quot; Gifford"/>
    <n v="2014"/>
    <s v="Lasalle"/>
    <s v="REP"/>
    <n v="162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3"/>
    <x v="972"/>
    <x v="33"/>
    <s v="District  7"/>
    <s v="Justin B. Reeves"/>
    <n v="2014"/>
    <s v="Lasalle"/>
    <s v="NOPTY"/>
    <n v="367"/>
    <n v="27"/>
    <n v="2"/>
    <n v="16"/>
    <n v="3"/>
    <n v="6"/>
    <n v="2"/>
    <x v="0"/>
    <x v="4"/>
    <x v="12"/>
    <x v="0"/>
    <x v="37"/>
    <x v="0"/>
    <n v="0.38752362948960301"/>
    <s v="m"/>
    <n v="0"/>
    <n v="2"/>
    <n v="0"/>
    <x v="1"/>
  </r>
  <r>
    <n v="974"/>
    <x v="973"/>
    <x v="33"/>
    <s v="District  7"/>
    <s v="Alvin Bagby"/>
    <n v="2014"/>
    <s v="Madison"/>
    <s v="NOPTY"/>
    <n v="86"/>
    <n v="27"/>
    <n v="2"/>
    <n v="16"/>
    <n v="3"/>
    <n v="6"/>
    <n v="2"/>
    <x v="0"/>
    <x v="4"/>
    <x v="12"/>
    <x v="0"/>
    <x v="41"/>
    <x v="0"/>
    <n v="0.52876712328767117"/>
    <s v="m"/>
    <n v="1"/>
    <n v="1"/>
    <n v="0"/>
    <x v="0"/>
  </r>
  <r>
    <n v="974"/>
    <x v="973"/>
    <x v="33"/>
    <s v="District  7"/>
    <s v="Vera Davis"/>
    <n v="2014"/>
    <s v="Madison"/>
    <s v="DEM"/>
    <n v="279"/>
    <n v="27"/>
    <n v="2"/>
    <n v="16"/>
    <n v="3"/>
    <n v="6"/>
    <n v="2"/>
    <x v="0"/>
    <x v="4"/>
    <x v="12"/>
    <x v="0"/>
    <x v="41"/>
    <x v="0"/>
    <n v="0.52876712328767117"/>
    <s v="f"/>
    <n v="1"/>
    <n v="1"/>
    <n v="0"/>
    <x v="0"/>
  </r>
  <r>
    <n v="975"/>
    <x v="974"/>
    <x v="33"/>
    <s v="District  7"/>
    <s v="Robert  &quot;Squeeze&quot; Fenceroy"/>
    <n v="2014"/>
    <s v="Morehouse"/>
    <s v="DEM"/>
    <n v="329"/>
    <n v="27"/>
    <n v="2"/>
    <n v="16"/>
    <n v="3"/>
    <n v="6"/>
    <n v="2"/>
    <x v="0"/>
    <x v="4"/>
    <x v="12"/>
    <x v="0"/>
    <x v="40"/>
    <x v="0"/>
    <n v="0.1596424010217114"/>
    <s v="m"/>
    <n v="1"/>
    <n v="1"/>
    <n v="0"/>
    <x v="0"/>
  </r>
  <r>
    <n v="975"/>
    <x v="974"/>
    <x v="33"/>
    <s v="District  7"/>
    <s v="Rose Thompson"/>
    <n v="2014"/>
    <s v="Morehouse"/>
    <s v="DEM"/>
    <n v="454"/>
    <n v="27"/>
    <n v="2"/>
    <n v="16"/>
    <n v="3"/>
    <n v="6"/>
    <n v="2"/>
    <x v="0"/>
    <x v="4"/>
    <x v="12"/>
    <x v="0"/>
    <x v="40"/>
    <x v="0"/>
    <n v="0.1596424010217114"/>
    <s v="f"/>
    <n v="1"/>
    <n v="1"/>
    <n v="0"/>
    <x v="0"/>
  </r>
  <r>
    <n v="976"/>
    <x v="975"/>
    <x v="33"/>
    <s v="District  7"/>
    <s v="Eugean Garner"/>
    <n v="2014"/>
    <s v="Natchitoches"/>
    <s v="OTHER"/>
    <n v="791"/>
    <n v="27"/>
    <n v="2"/>
    <n v="16"/>
    <n v="3"/>
    <n v="6"/>
    <n v="2"/>
    <x v="0"/>
    <x v="4"/>
    <x v="12"/>
    <x v="0"/>
    <x v="19"/>
    <x v="0"/>
    <n v="0.44871794871794868"/>
    <s v="m"/>
    <n v="1"/>
    <n v="1"/>
    <n v="0"/>
    <x v="0"/>
  </r>
  <r>
    <n v="976"/>
    <x v="975"/>
    <x v="33"/>
    <s v="District  7"/>
    <s v="Mary Bonier"/>
    <n v="2014"/>
    <s v="Natchitoches"/>
    <s v="DEM"/>
    <n v="301"/>
    <n v="27"/>
    <n v="2"/>
    <n v="16"/>
    <n v="3"/>
    <n v="6"/>
    <n v="2"/>
    <x v="0"/>
    <x v="4"/>
    <x v="12"/>
    <x v="0"/>
    <x v="19"/>
    <x v="0"/>
    <n v="0.44871794871794868"/>
    <s v="f"/>
    <n v="1"/>
    <n v="1"/>
    <n v="0"/>
    <x v="0"/>
  </r>
  <r>
    <n v="977"/>
    <x v="976"/>
    <x v="33"/>
    <s v="District  7, Central Community"/>
    <s v="Felicia Braud"/>
    <n v="2014"/>
    <s v="East Baton Rouge"/>
    <s v="REP"/>
    <n v="416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7"/>
    <x v="976"/>
    <x v="33"/>
    <s v="District  7, Central Community"/>
    <s v="Sharon Watts Browning"/>
    <n v="2014"/>
    <s v="East Baton Rouge"/>
    <s v="REP"/>
    <n v="1148"/>
    <n v="2"/>
    <n v="2"/>
    <n v="0"/>
    <n v="2"/>
    <n v="0"/>
    <n v="0"/>
    <x v="0"/>
    <x v="4"/>
    <x v="12"/>
    <x v="0"/>
    <x v="56"/>
    <x v="1"/>
    <n v="0.46803069053708435"/>
    <s v="f"/>
    <n v="2"/>
    <n v="0"/>
    <n v="0"/>
    <x v="2"/>
  </r>
  <r>
    <n v="978"/>
    <x v="977"/>
    <x v="33"/>
    <s v="District  8"/>
    <s v="Bonita Crawford"/>
    <n v="2014"/>
    <s v="Caddo"/>
    <s v="REP"/>
    <n v="2546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Denee Locke"/>
    <n v="2014"/>
    <s v="Caddo"/>
    <s v="REP"/>
    <n v="3468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Emma Luster Shepard"/>
    <n v="2014"/>
    <s v="Caddo"/>
    <s v="DEM"/>
    <n v="881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8"/>
    <x v="977"/>
    <x v="33"/>
    <s v="District  8"/>
    <s v="Rachel Sexton Penwell"/>
    <n v="2014"/>
    <s v="Caddo"/>
    <s v="REP"/>
    <n v="925"/>
    <n v="22"/>
    <n v="4"/>
    <n v="7"/>
    <n v="12"/>
    <n v="1"/>
    <n v="2"/>
    <x v="0"/>
    <x v="4"/>
    <x v="12"/>
    <x v="2"/>
    <x v="3"/>
    <x v="1"/>
    <n v="0.11790281329923274"/>
    <s v="f"/>
    <n v="4"/>
    <n v="0"/>
    <n v="0"/>
    <x v="2"/>
  </r>
  <r>
    <n v="979"/>
    <x v="978"/>
    <x v="33"/>
    <s v="District  8"/>
    <s v="Eric Tarver"/>
    <n v="2014"/>
    <s v="Calcasieu"/>
    <s v="REP"/>
    <n v="2840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79"/>
    <x v="978"/>
    <x v="33"/>
    <s v="District  8"/>
    <s v="James &quot;Jim&quot; Schooler"/>
    <n v="2014"/>
    <s v="Calcasieu"/>
    <s v="OTHER"/>
    <n v="1298"/>
    <n v="22"/>
    <n v="2"/>
    <n v="7"/>
    <n v="12"/>
    <n v="1"/>
    <n v="2"/>
    <x v="0"/>
    <x v="4"/>
    <x v="12"/>
    <x v="0"/>
    <x v="51"/>
    <x v="1"/>
    <n v="0.37264378927017883"/>
    <s v="m"/>
    <n v="0"/>
    <n v="2"/>
    <n v="0"/>
    <x v="1"/>
  </r>
  <r>
    <n v="980"/>
    <x v="979"/>
    <x v="33"/>
    <s v="District  8"/>
    <s v="Charles &quot;Obie&quot; O'Brien"/>
    <n v="2014"/>
    <s v="East Baton Rouge"/>
    <s v="REP"/>
    <n v="1095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hristopher Bailey"/>
    <n v="2014"/>
    <s v="East Baton Rouge"/>
    <s v="REP"/>
    <n v="4926"/>
    <n v="22"/>
    <n v="4"/>
    <n v="7"/>
    <n v="12"/>
    <n v="1"/>
    <n v="2"/>
    <x v="0"/>
    <x v="4"/>
    <x v="12"/>
    <x v="2"/>
    <x v="56"/>
    <x v="1"/>
    <n v="0.10607726706253207"/>
    <s v="m"/>
    <n v="2"/>
    <n v="2"/>
    <n v="0"/>
    <x v="0"/>
  </r>
  <r>
    <n v="980"/>
    <x v="979"/>
    <x v="33"/>
    <s v="District  8"/>
    <s v="Connie Bernard"/>
    <n v="2014"/>
    <s v="East Baton Rouge"/>
    <s v="REP"/>
    <n v="6373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0"/>
    <x v="979"/>
    <x v="33"/>
    <s v="District  8"/>
    <s v="Joan Wallyn"/>
    <n v="2014"/>
    <s v="East Baton Rouge"/>
    <s v="REP"/>
    <n v="1247"/>
    <n v="22"/>
    <n v="4"/>
    <n v="7"/>
    <n v="12"/>
    <n v="1"/>
    <n v="2"/>
    <x v="0"/>
    <x v="4"/>
    <x v="12"/>
    <x v="2"/>
    <x v="56"/>
    <x v="1"/>
    <n v="0.10607726706253207"/>
    <s v="f"/>
    <n v="2"/>
    <n v="2"/>
    <n v="0"/>
    <x v="0"/>
  </r>
  <r>
    <n v="981"/>
    <x v="980"/>
    <x v="33"/>
    <s v="District  8"/>
    <s v="Jackie &quot;JD&quot; Doucet"/>
    <n v="2014"/>
    <s v="Evangeline"/>
    <s v="DEM"/>
    <n v="385"/>
    <n v="22"/>
    <n v="2"/>
    <n v="7"/>
    <n v="12"/>
    <n v="1"/>
    <n v="2"/>
    <x v="0"/>
    <x v="4"/>
    <x v="12"/>
    <x v="0"/>
    <x v="11"/>
    <x v="0"/>
    <n v="0.14823008849557517"/>
    <s v="?"/>
    <n v="1"/>
    <n v="0"/>
    <n v="1"/>
    <x v="0"/>
  </r>
  <r>
    <n v="981"/>
    <x v="980"/>
    <x v="33"/>
    <s v="District  8"/>
    <s v="Wanda Anderson Skinner"/>
    <n v="2014"/>
    <s v="Evangeline"/>
    <s v="DEM"/>
    <n v="519"/>
    <n v="22"/>
    <n v="2"/>
    <n v="7"/>
    <n v="12"/>
    <n v="1"/>
    <n v="2"/>
    <x v="0"/>
    <x v="4"/>
    <x v="12"/>
    <x v="0"/>
    <x v="11"/>
    <x v="0"/>
    <n v="0.14823008849557517"/>
    <s v="f"/>
    <n v="1"/>
    <n v="0"/>
    <n v="1"/>
    <x v="0"/>
  </r>
  <r>
    <n v="982"/>
    <x v="981"/>
    <x v="33"/>
    <s v="District  8"/>
    <s v="Terry W. Oliver"/>
    <n v="2014"/>
    <s v="Grant"/>
    <s v="OTHER"/>
    <n v="318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2"/>
    <x v="981"/>
    <x v="33"/>
    <s v="District  8"/>
    <s v="William A. &quot;Bill&quot; Riggs"/>
    <n v="2014"/>
    <s v="Grant"/>
    <s v="REP"/>
    <n v="449"/>
    <n v="22"/>
    <n v="2"/>
    <n v="7"/>
    <n v="12"/>
    <n v="1"/>
    <n v="2"/>
    <x v="0"/>
    <x v="4"/>
    <x v="12"/>
    <x v="0"/>
    <x v="21"/>
    <x v="0"/>
    <n v="0.17079530638852675"/>
    <s v="m"/>
    <n v="0"/>
    <n v="2"/>
    <n v="0"/>
    <x v="1"/>
  </r>
  <r>
    <n v="983"/>
    <x v="982"/>
    <x v="33"/>
    <s v="District  8"/>
    <s v="Dolan Pendarvis"/>
    <n v="2014"/>
    <s v="Lasalle"/>
    <s v="REP"/>
    <n v="351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3"/>
    <x v="982"/>
    <x v="33"/>
    <s v="District  8"/>
    <s v="James &quot;Jay&quot; Paul"/>
    <n v="2014"/>
    <s v="Lasalle"/>
    <s v="REP"/>
    <n v="193"/>
    <n v="22"/>
    <n v="2"/>
    <n v="7"/>
    <n v="12"/>
    <n v="1"/>
    <n v="2"/>
    <x v="0"/>
    <x v="4"/>
    <x v="12"/>
    <x v="0"/>
    <x v="37"/>
    <x v="0"/>
    <n v="0.29044117647058826"/>
    <s v="m"/>
    <n v="0"/>
    <n v="2"/>
    <n v="0"/>
    <x v="1"/>
  </r>
  <r>
    <n v="984"/>
    <x v="983"/>
    <x v="33"/>
    <s v="District  8"/>
    <s v="Kelvin Brooks"/>
    <n v="2014"/>
    <s v="Madison"/>
    <s v="NOPTY"/>
    <n v="228"/>
    <n v="22"/>
    <n v="2"/>
    <n v="7"/>
    <n v="12"/>
    <n v="1"/>
    <n v="2"/>
    <x v="0"/>
    <x v="4"/>
    <x v="12"/>
    <x v="0"/>
    <x v="41"/>
    <x v="0"/>
    <n v="0.23745819397993312"/>
    <s v="m"/>
    <n v="1"/>
    <n v="1"/>
    <n v="0"/>
    <x v="0"/>
  </r>
  <r>
    <n v="984"/>
    <x v="983"/>
    <x v="33"/>
    <s v="District  8"/>
    <s v="Marguerite &quot;Rita&quot; Hargrave"/>
    <n v="2014"/>
    <s v="Madison"/>
    <s v="REP"/>
    <n v="370"/>
    <n v="22"/>
    <n v="2"/>
    <n v="7"/>
    <n v="12"/>
    <n v="1"/>
    <n v="2"/>
    <x v="0"/>
    <x v="4"/>
    <x v="12"/>
    <x v="0"/>
    <x v="41"/>
    <x v="0"/>
    <n v="0.23745819397993312"/>
    <s v="f"/>
    <n v="1"/>
    <n v="1"/>
    <n v="0"/>
    <x v="0"/>
  </r>
  <r>
    <n v="985"/>
    <x v="984"/>
    <x v="33"/>
    <s v="District  8"/>
    <s v="Carl Means"/>
    <n v="2014"/>
    <s v="Natchitoches"/>
    <s v="DEM"/>
    <n v="392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5"/>
    <x v="984"/>
    <x v="33"/>
    <s v="District  8"/>
    <s v="Steve &quot;Steven&quot; Harris"/>
    <n v="2014"/>
    <s v="Natchitoches"/>
    <s v="DEM"/>
    <n v="591"/>
    <n v="22"/>
    <n v="2"/>
    <n v="7"/>
    <n v="12"/>
    <n v="1"/>
    <n v="2"/>
    <x v="0"/>
    <x v="4"/>
    <x v="12"/>
    <x v="0"/>
    <x v="19"/>
    <x v="0"/>
    <n v="0.20244150559511698"/>
    <s v="m"/>
    <n v="0"/>
    <n v="2"/>
    <n v="0"/>
    <x v="1"/>
  </r>
  <r>
    <n v="986"/>
    <x v="985"/>
    <x v="33"/>
    <s v="District  8"/>
    <s v="Emma &quot;Lois&quot; Route"/>
    <n v="2014"/>
    <s v="Washington"/>
    <s v="DEM"/>
    <n v="404"/>
    <n v="22"/>
    <n v="2"/>
    <n v="7"/>
    <n v="12"/>
    <n v="1"/>
    <n v="2"/>
    <x v="0"/>
    <x v="4"/>
    <x v="12"/>
    <x v="0"/>
    <x v="32"/>
    <x v="0"/>
    <n v="0.11013215859030834"/>
    <s v="f"/>
    <n v="1"/>
    <n v="1"/>
    <n v="0"/>
    <x v="0"/>
  </r>
  <r>
    <n v="986"/>
    <x v="985"/>
    <x v="33"/>
    <s v="District  8"/>
    <s v="Matthew Tate"/>
    <n v="2014"/>
    <s v="Washington"/>
    <s v="DEM"/>
    <n v="504"/>
    <n v="22"/>
    <n v="2"/>
    <n v="7"/>
    <n v="12"/>
    <n v="1"/>
    <n v="2"/>
    <x v="0"/>
    <x v="4"/>
    <x v="12"/>
    <x v="0"/>
    <x v="32"/>
    <x v="0"/>
    <n v="0.11013215859030834"/>
    <s v="m"/>
    <n v="1"/>
    <n v="1"/>
    <n v="0"/>
    <x v="0"/>
  </r>
  <r>
    <n v="987"/>
    <x v="986"/>
    <x v="33"/>
    <s v="District  8, Zachary Community"/>
    <s v="&quot;Ann&quot; Watkins"/>
    <n v="2014"/>
    <s v="East Baton Rouge"/>
    <s v="DEM"/>
    <n v="381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7"/>
    <x v="986"/>
    <x v="33"/>
    <s v="District  8, Zachary Community"/>
    <s v="Dawn Avants"/>
    <n v="2014"/>
    <s v="East Baton Rouge"/>
    <s v="DEM"/>
    <n v="230"/>
    <n v="2"/>
    <n v="2"/>
    <n v="2"/>
    <n v="0"/>
    <n v="0"/>
    <n v="0"/>
    <x v="0"/>
    <x v="4"/>
    <x v="12"/>
    <x v="0"/>
    <x v="56"/>
    <x v="1"/>
    <n v="0.2471358428805237"/>
    <s v="f"/>
    <n v="2"/>
    <n v="0"/>
    <n v="0"/>
    <x v="2"/>
  </r>
  <r>
    <n v="988"/>
    <x v="987"/>
    <x v="33"/>
    <s v="District  9"/>
    <s v="Eddy Ray Presley"/>
    <n v="2014"/>
    <s v="Bossier"/>
    <s v="REP"/>
    <n v="58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8"/>
    <x v="987"/>
    <x v="33"/>
    <s v="District  9"/>
    <s v="Eric Newman"/>
    <n v="2014"/>
    <s v="Bossier"/>
    <s v="REP"/>
    <n v="1277"/>
    <n v="22"/>
    <n v="2"/>
    <n v="6"/>
    <n v="11"/>
    <n v="4"/>
    <n v="1"/>
    <x v="0"/>
    <x v="4"/>
    <x v="12"/>
    <x v="0"/>
    <x v="1"/>
    <x v="1"/>
    <n v="0.37017167381974247"/>
    <s v="m"/>
    <n v="0"/>
    <n v="2"/>
    <n v="0"/>
    <x v="1"/>
  </r>
  <r>
    <n v="989"/>
    <x v="988"/>
    <x v="33"/>
    <s v="District  9"/>
    <s v="Frank &quot;Coach Max&quot; Caldarera"/>
    <n v="2014"/>
    <s v="Calcasieu"/>
    <s v="DEM"/>
    <n v="2485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89"/>
    <x v="988"/>
    <x v="33"/>
    <s v="District  9"/>
    <s v="Jason Allan Elliott"/>
    <n v="2014"/>
    <s v="Calcasieu"/>
    <s v="REP"/>
    <n v="1678"/>
    <n v="22"/>
    <n v="2"/>
    <n v="6"/>
    <n v="11"/>
    <n v="4"/>
    <n v="1"/>
    <x v="0"/>
    <x v="4"/>
    <x v="12"/>
    <x v="0"/>
    <x v="51"/>
    <x v="1"/>
    <n v="0.19385058851789577"/>
    <s v="m"/>
    <n v="0"/>
    <n v="2"/>
    <n v="0"/>
    <x v="1"/>
  </r>
  <r>
    <n v="990"/>
    <x v="989"/>
    <x v="33"/>
    <s v="District  9"/>
    <s v="Dick Knadler"/>
    <n v="2014"/>
    <s v="De Soto"/>
    <s v="DEM"/>
    <n v="315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0"/>
    <x v="989"/>
    <x v="33"/>
    <s v="District  9"/>
    <s v="Thomas &quot;Tommy&quot; Craig, Jr."/>
    <n v="2014"/>
    <s v="De Soto"/>
    <s v="REP"/>
    <n v="539"/>
    <n v="22"/>
    <n v="2"/>
    <n v="6"/>
    <n v="11"/>
    <n v="4"/>
    <n v="1"/>
    <x v="0"/>
    <x v="4"/>
    <x v="12"/>
    <x v="0"/>
    <x v="65"/>
    <x v="0"/>
    <n v="0.26229508196721313"/>
    <s v="m"/>
    <n v="0"/>
    <n v="2"/>
    <n v="0"/>
    <x v="1"/>
  </r>
  <r>
    <n v="991"/>
    <x v="990"/>
    <x v="33"/>
    <s v="District  9"/>
    <s v="Dana Dugas"/>
    <n v="2014"/>
    <s v="Iberia"/>
    <s v="REP"/>
    <n v="1199"/>
    <n v="22"/>
    <n v="2"/>
    <n v="6"/>
    <n v="11"/>
    <n v="4"/>
    <n v="1"/>
    <x v="0"/>
    <x v="4"/>
    <x v="12"/>
    <x v="0"/>
    <x v="59"/>
    <x v="1"/>
    <n v="0.26410121244069584"/>
    <s v="f"/>
    <n v="1"/>
    <n v="1"/>
    <n v="0"/>
    <x v="0"/>
  </r>
  <r>
    <n v="991"/>
    <x v="990"/>
    <x v="33"/>
    <s v="District  9"/>
    <s v="Quinten Adcock"/>
    <n v="2014"/>
    <s v="Iberia"/>
    <s v="REP"/>
    <n v="698"/>
    <n v="22"/>
    <n v="2"/>
    <n v="6"/>
    <n v="11"/>
    <n v="4"/>
    <n v="1"/>
    <x v="0"/>
    <x v="4"/>
    <x v="12"/>
    <x v="0"/>
    <x v="59"/>
    <x v="1"/>
    <n v="0.26410121244069584"/>
    <s v="m"/>
    <n v="1"/>
    <n v="1"/>
    <n v="0"/>
    <x v="0"/>
  </r>
  <r>
    <n v="992"/>
    <x v="991"/>
    <x v="33"/>
    <s v="District  9"/>
    <s v="Charles Bruchhaus"/>
    <n v="2014"/>
    <s v="Jefferson Davis"/>
    <s v="DEM"/>
    <n v="656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2"/>
    <x v="991"/>
    <x v="33"/>
    <s v="District  9"/>
    <s v="James &quot;Jay&quot; Guillory"/>
    <n v="2014"/>
    <s v="Jefferson Davis"/>
    <s v="REP"/>
    <n v="240"/>
    <n v="22"/>
    <n v="2"/>
    <n v="6"/>
    <n v="11"/>
    <n v="4"/>
    <n v="1"/>
    <x v="0"/>
    <x v="4"/>
    <x v="12"/>
    <x v="0"/>
    <x v="38"/>
    <x v="0"/>
    <n v="0.46428571428571425"/>
    <s v="m"/>
    <n v="0"/>
    <n v="2"/>
    <n v="0"/>
    <x v="1"/>
  </r>
  <r>
    <n v="993"/>
    <x v="992"/>
    <x v="33"/>
    <s v="District  9"/>
    <s v="Charles &quot;Chuck&quot; Soileau"/>
    <n v="2014"/>
    <s v="Plaquemines"/>
    <s v="REP"/>
    <n v="464"/>
    <n v="22"/>
    <n v="2"/>
    <n v="6"/>
    <n v="11"/>
    <n v="4"/>
    <n v="1"/>
    <x v="0"/>
    <x v="4"/>
    <x v="12"/>
    <x v="0"/>
    <x v="68"/>
    <x v="0"/>
    <n v="0.35672514619883039"/>
    <s v="m"/>
    <n v="1"/>
    <n v="1"/>
    <n v="0"/>
    <x v="0"/>
  </r>
  <r>
    <n v="993"/>
    <x v="992"/>
    <x v="33"/>
    <s v="District  9"/>
    <s v="Helen E. Barrois"/>
    <n v="2014"/>
    <s v="Plaquemines"/>
    <s v="REP"/>
    <n v="220"/>
    <n v="22"/>
    <n v="2"/>
    <n v="6"/>
    <n v="11"/>
    <n v="4"/>
    <n v="1"/>
    <x v="0"/>
    <x v="4"/>
    <x v="12"/>
    <x v="0"/>
    <x v="68"/>
    <x v="0"/>
    <n v="0.35672514619883039"/>
    <s v="f"/>
    <n v="1"/>
    <n v="1"/>
    <n v="0"/>
    <x v="0"/>
  </r>
  <r>
    <n v="994"/>
    <x v="993"/>
    <x v="33"/>
    <s v="District  9"/>
    <s v="Henderson Lewis, Jr."/>
    <n v="2014"/>
    <s v="St. Bernard"/>
    <s v="DEM"/>
    <n v="807"/>
    <n v="22"/>
    <n v="2"/>
    <n v="6"/>
    <n v="11"/>
    <n v="4"/>
    <n v="1"/>
    <x v="0"/>
    <x v="4"/>
    <x v="12"/>
    <x v="0"/>
    <x v="70"/>
    <x v="0"/>
    <n v="0.35973041280539175"/>
    <s v="m"/>
    <n v="1"/>
    <n v="1"/>
    <n v="0"/>
    <x v="0"/>
  </r>
  <r>
    <n v="994"/>
    <x v="993"/>
    <x v="33"/>
    <s v="District  9"/>
    <s v="Stacy Riley, Sr."/>
    <n v="2014"/>
    <s v="St. Bernard"/>
    <s v="OTHER"/>
    <n v="380"/>
    <n v="22"/>
    <n v="2"/>
    <n v="6"/>
    <n v="11"/>
    <n v="4"/>
    <n v="1"/>
    <x v="0"/>
    <x v="4"/>
    <x v="12"/>
    <x v="0"/>
    <x v="70"/>
    <x v="0"/>
    <n v="0.35973041280539175"/>
    <s v="f"/>
    <n v="1"/>
    <n v="1"/>
    <n v="0"/>
    <x v="0"/>
  </r>
  <r>
    <n v="995"/>
    <x v="994"/>
    <x v="33"/>
    <s v="District  9"/>
    <s v="Lowell Bacas"/>
    <n v="2014"/>
    <s v="St. John The Baptist"/>
    <s v="REP"/>
    <n v="404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5"/>
    <x v="994"/>
    <x v="33"/>
    <s v="District  9"/>
    <s v="Shawn Wallace"/>
    <n v="2014"/>
    <s v="St. John The Baptist"/>
    <s v="DEM"/>
    <n v="768"/>
    <n v="22"/>
    <n v="2"/>
    <n v="6"/>
    <n v="11"/>
    <n v="4"/>
    <n v="1"/>
    <x v="0"/>
    <x v="4"/>
    <x v="12"/>
    <x v="0"/>
    <x v="71"/>
    <x v="0"/>
    <n v="0.31058020477815695"/>
    <s v="m"/>
    <n v="0"/>
    <n v="2"/>
    <n v="0"/>
    <x v="1"/>
  </r>
  <r>
    <n v="996"/>
    <x v="995"/>
    <x v="33"/>
    <s v="District  9"/>
    <s v="&quot;Randy&quot; Wagley"/>
    <n v="2014"/>
    <s v="St. Landry"/>
    <s v="NOPTY"/>
    <n v="2069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6"/>
    <x v="995"/>
    <x v="33"/>
    <s v="District  9"/>
    <s v="Ricky Julien, Sr."/>
    <n v="2014"/>
    <s v="St. Landry"/>
    <s v="DEM"/>
    <n v="804"/>
    <n v="22"/>
    <n v="2"/>
    <n v="6"/>
    <n v="11"/>
    <n v="4"/>
    <n v="1"/>
    <x v="0"/>
    <x v="4"/>
    <x v="12"/>
    <x v="0"/>
    <x v="8"/>
    <x v="1"/>
    <n v="0.44030630003480686"/>
    <s v="m"/>
    <n v="0"/>
    <n v="2"/>
    <n v="0"/>
    <x v="1"/>
  </r>
  <r>
    <n v="997"/>
    <x v="996"/>
    <x v="33"/>
    <s v="District  9"/>
    <s v="&quot;Jeff&quot; Trimm"/>
    <n v="2014"/>
    <s v="St. Mary"/>
    <s v="NOPTY"/>
    <n v="700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7"/>
    <x v="996"/>
    <x v="33"/>
    <s v="District  9"/>
    <s v="William &quot;Bill&quot; McCarty"/>
    <n v="2014"/>
    <s v="St. Mary"/>
    <s v="NOPTY"/>
    <n v="706"/>
    <n v="22"/>
    <n v="2"/>
    <n v="6"/>
    <n v="11"/>
    <n v="4"/>
    <n v="1"/>
    <x v="0"/>
    <x v="4"/>
    <x v="12"/>
    <x v="0"/>
    <x v="28"/>
    <x v="1"/>
    <n v="4.2674253200569168E-3"/>
    <s v="m"/>
    <n v="0"/>
    <n v="2"/>
    <n v="0"/>
    <x v="1"/>
  </r>
  <r>
    <n v="998"/>
    <x v="997"/>
    <x v="33"/>
    <s v="District  9"/>
    <s v="Shane Hodgson"/>
    <n v="2014"/>
    <s v="St. Tammany"/>
    <s v="NOPTY"/>
    <n v="2367"/>
    <n v="22"/>
    <n v="2"/>
    <n v="6"/>
    <n v="11"/>
    <n v="4"/>
    <n v="1"/>
    <x v="0"/>
    <x v="4"/>
    <x v="12"/>
    <x v="0"/>
    <x v="26"/>
    <x v="1"/>
    <n v="0.28961584633853543"/>
    <s v="m"/>
    <n v="1"/>
    <n v="1"/>
    <n v="0"/>
    <x v="0"/>
  </r>
  <r>
    <n v="998"/>
    <x v="997"/>
    <x v="33"/>
    <s v="District  9"/>
    <s v="Sharon Lo Drucker"/>
    <n v="2014"/>
    <s v="St. Tammany"/>
    <s v="REP"/>
    <n v="4297"/>
    <n v="22"/>
    <n v="2"/>
    <n v="6"/>
    <n v="11"/>
    <n v="4"/>
    <n v="1"/>
    <x v="0"/>
    <x v="4"/>
    <x v="12"/>
    <x v="0"/>
    <x v="26"/>
    <x v="1"/>
    <n v="0.28961584633853543"/>
    <s v="f"/>
    <n v="1"/>
    <n v="1"/>
    <n v="0"/>
    <x v="0"/>
  </r>
  <r>
    <n v="999"/>
    <x v="998"/>
    <x v="33"/>
    <s v="District  A"/>
    <s v="&quot;Dickie&quot; Jackson"/>
    <n v="2014"/>
    <s v="Ouachita"/>
    <s v="REP"/>
    <n v="1971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999"/>
    <x v="998"/>
    <x v="33"/>
    <s v="District  A"/>
    <s v="Tommy M. Comeaux"/>
    <n v="2014"/>
    <s v="Ouachita"/>
    <s v="REP"/>
    <n v="3302"/>
    <n v="2"/>
    <n v="2"/>
    <n v="0"/>
    <n v="2"/>
    <n v="0"/>
    <n v="0"/>
    <x v="0"/>
    <x v="4"/>
    <x v="12"/>
    <x v="0"/>
    <x v="36"/>
    <x v="1"/>
    <n v="0.25241797838042856"/>
    <s v="m"/>
    <n v="0"/>
    <n v="2"/>
    <n v="0"/>
    <x v="1"/>
  </r>
  <r>
    <n v="1000"/>
    <x v="999"/>
    <x v="33"/>
    <s v="District  C"/>
    <s v="A. R. &quot;Red&quot; Sims"/>
    <n v="2014"/>
    <s v="Ouachita"/>
    <s v="DEM"/>
    <n v="3419"/>
    <n v="2"/>
    <n v="2"/>
    <n v="2"/>
    <n v="0"/>
    <n v="0"/>
    <n v="0"/>
    <x v="0"/>
    <x v="4"/>
    <x v="12"/>
    <x v="0"/>
    <x v="36"/>
    <x v="1"/>
    <n v="0.4604869713797522"/>
    <s v="?"/>
    <n v="1"/>
    <n v="0"/>
    <n v="1"/>
    <x v="0"/>
  </r>
  <r>
    <n v="1000"/>
    <x v="999"/>
    <x v="33"/>
    <s v="District  C"/>
    <s v="Juanita Kay Auttonberry-Cook"/>
    <n v="2014"/>
    <s v="Ouachita"/>
    <s v="DEM"/>
    <n v="1263"/>
    <n v="2"/>
    <n v="2"/>
    <n v="2"/>
    <n v="0"/>
    <n v="0"/>
    <n v="0"/>
    <x v="0"/>
    <x v="4"/>
    <x v="12"/>
    <x v="0"/>
    <x v="36"/>
    <x v="1"/>
    <n v="0.4604869713797522"/>
    <s v="f"/>
    <n v="1"/>
    <n v="0"/>
    <n v="1"/>
    <x v="0"/>
  </r>
  <r>
    <n v="1001"/>
    <x v="1000"/>
    <x v="33"/>
    <s v="District  E"/>
    <s v="John L. Russell"/>
    <n v="2014"/>
    <s v="Ouachita"/>
    <s v="DEM"/>
    <n v="2093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1"/>
    <x v="1000"/>
    <x v="33"/>
    <s v="District  E"/>
    <s v="Randall Collins"/>
    <n v="2014"/>
    <s v="Ouachita"/>
    <s v="DEM"/>
    <n v="946"/>
    <n v="2"/>
    <n v="2"/>
    <n v="2"/>
    <n v="0"/>
    <n v="0"/>
    <n v="0"/>
    <x v="0"/>
    <x v="4"/>
    <x v="12"/>
    <x v="0"/>
    <x v="36"/>
    <x v="1"/>
    <n v="0.37742678512668637"/>
    <s v="m"/>
    <n v="0"/>
    <n v="2"/>
    <n v="0"/>
    <x v="1"/>
  </r>
  <r>
    <n v="1002"/>
    <x v="1001"/>
    <x v="33"/>
    <s v="District  G"/>
    <s v="&quot;Greg&quot; Manley"/>
    <n v="2014"/>
    <s v="Ouachita"/>
    <s v="REP"/>
    <n v="2768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2"/>
    <x v="1001"/>
    <x v="33"/>
    <s v="District  G"/>
    <s v="Barry Dopson"/>
    <n v="2014"/>
    <s v="Ouachita"/>
    <s v="REP"/>
    <n v="1382"/>
    <n v="2"/>
    <n v="2"/>
    <n v="0"/>
    <n v="2"/>
    <n v="0"/>
    <n v="0"/>
    <x v="0"/>
    <x v="4"/>
    <x v="12"/>
    <x v="0"/>
    <x v="36"/>
    <x v="1"/>
    <n v="0.33397590361445784"/>
    <s v="m"/>
    <n v="0"/>
    <n v="2"/>
    <n v="0"/>
    <x v="1"/>
  </r>
  <r>
    <n v="1003"/>
    <x v="1002"/>
    <x v="33"/>
    <s v="District 1"/>
    <s v="Deaber Allen-Thomas"/>
    <n v="2014"/>
    <s v="East Feliciana"/>
    <s v="OTHER"/>
    <n v="308"/>
    <n v="16"/>
    <n v="2"/>
    <n v="10"/>
    <n v="2"/>
    <n v="3"/>
    <n v="1"/>
    <x v="0"/>
    <x v="4"/>
    <x v="12"/>
    <x v="0"/>
    <x v="30"/>
    <x v="0"/>
    <n v="8.0597014925373189E-2"/>
    <s v="?"/>
    <n v="0"/>
    <n v="1"/>
    <n v="1"/>
    <x v="0"/>
  </r>
  <r>
    <n v="1003"/>
    <x v="1002"/>
    <x v="33"/>
    <s v="District 1"/>
    <s v="J. Curtis Jelks"/>
    <n v="2014"/>
    <s v="East Feliciana"/>
    <s v="REP"/>
    <n v="362"/>
    <n v="16"/>
    <n v="2"/>
    <n v="10"/>
    <n v="2"/>
    <n v="3"/>
    <n v="1"/>
    <x v="0"/>
    <x v="4"/>
    <x v="12"/>
    <x v="0"/>
    <x v="30"/>
    <x v="0"/>
    <n v="8.0597014925373189E-2"/>
    <s v="m"/>
    <n v="0"/>
    <n v="1"/>
    <n v="1"/>
    <x v="0"/>
  </r>
  <r>
    <n v="1004"/>
    <x v="1003"/>
    <x v="33"/>
    <s v="District 1"/>
    <s v="&quot;Coach Don&quot; Gagnard"/>
    <n v="2014"/>
    <s v="Lafayette"/>
    <s v="NOPTY"/>
    <n v="2038"/>
    <n v="16"/>
    <n v="3"/>
    <n v="10"/>
    <n v="2"/>
    <n v="3"/>
    <n v="1"/>
    <x v="0"/>
    <x v="4"/>
    <x v="12"/>
    <x v="1"/>
    <x v="52"/>
    <x v="1"/>
    <n v="8.0164992826398884E-2"/>
    <s v="?"/>
    <n v="1"/>
    <n v="1"/>
    <n v="1"/>
    <x v="0"/>
  </r>
  <r>
    <n v="1004"/>
    <x v="1003"/>
    <x v="33"/>
    <s v="District 1"/>
    <s v="Mary Morrison"/>
    <n v="2014"/>
    <s v="Lafayette"/>
    <s v="DEM"/>
    <n v="2485"/>
    <n v="16"/>
    <n v="3"/>
    <n v="10"/>
    <n v="2"/>
    <n v="3"/>
    <n v="1"/>
    <x v="0"/>
    <x v="4"/>
    <x v="12"/>
    <x v="1"/>
    <x v="52"/>
    <x v="1"/>
    <n v="8.0164992826398884E-2"/>
    <s v="f"/>
    <n v="1"/>
    <n v="1"/>
    <n v="1"/>
    <x v="0"/>
  </r>
  <r>
    <n v="1004"/>
    <x v="1003"/>
    <x v="33"/>
    <s v="District 1"/>
    <s v="Redell Comeaux &quot;Mama&quot; Miller"/>
    <n v="2014"/>
    <s v="Lafayette"/>
    <s v="DEM"/>
    <n v="1053"/>
    <n v="16"/>
    <n v="3"/>
    <n v="10"/>
    <n v="2"/>
    <n v="3"/>
    <n v="1"/>
    <x v="0"/>
    <x v="4"/>
    <x v="12"/>
    <x v="1"/>
    <x v="52"/>
    <x v="1"/>
    <n v="8.0164992826398884E-2"/>
    <s v="m"/>
    <n v="1"/>
    <n v="1"/>
    <n v="1"/>
    <x v="0"/>
  </r>
  <r>
    <n v="1005"/>
    <x v="1004"/>
    <x v="33"/>
    <s v="District 1"/>
    <s v="Daron Chandler"/>
    <n v="2014"/>
    <s v="Sabine"/>
    <s v="REP"/>
    <n v="456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John Sandel"/>
    <n v="2014"/>
    <s v="Sabine"/>
    <s v="DEM"/>
    <n v="284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5"/>
    <x v="1004"/>
    <x v="33"/>
    <s v="District 1"/>
    <s v="William &quot;Bill&quot; Townson"/>
    <n v="2014"/>
    <s v="Sabine"/>
    <s v="DEM"/>
    <n v="190"/>
    <n v="16"/>
    <n v="3"/>
    <n v="10"/>
    <n v="2"/>
    <n v="3"/>
    <n v="1"/>
    <x v="0"/>
    <x v="4"/>
    <x v="12"/>
    <x v="1"/>
    <x v="54"/>
    <x v="0"/>
    <n v="0.18494623655913978"/>
    <s v="m"/>
    <n v="0"/>
    <n v="3"/>
    <n v="0"/>
    <x v="1"/>
  </r>
  <r>
    <n v="1006"/>
    <x v="1005"/>
    <x v="33"/>
    <s v="District 1"/>
    <s v="Ellis Alexander, Sr."/>
    <n v="2014"/>
    <s v="St. Charles"/>
    <s v="NOPTY"/>
    <n v="1766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6"/>
    <x v="1005"/>
    <x v="33"/>
    <s v="District 1"/>
    <s v="Milton Allemand, Jr."/>
    <n v="2014"/>
    <s v="St. Charles"/>
    <s v="NOPTY"/>
    <n v="442"/>
    <n v="16"/>
    <n v="2"/>
    <n v="10"/>
    <n v="2"/>
    <n v="3"/>
    <n v="1"/>
    <x v="0"/>
    <x v="4"/>
    <x v="12"/>
    <x v="0"/>
    <x v="67"/>
    <x v="1"/>
    <n v="0.5996376811594204"/>
    <s v="m"/>
    <n v="0"/>
    <n v="2"/>
    <n v="0"/>
    <x v="1"/>
  </r>
  <r>
    <n v="1007"/>
    <x v="1006"/>
    <x v="33"/>
    <s v="District 1"/>
    <s v="Darren Brack"/>
    <n v="2014"/>
    <s v="St. James"/>
    <s v="DEM"/>
    <n v="382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7"/>
    <x v="1006"/>
    <x v="33"/>
    <s v="District 1"/>
    <s v="Diana B. &quot;Granny&quot; Cantillo"/>
    <n v="2014"/>
    <s v="St. James"/>
    <s v="DEM"/>
    <n v="464"/>
    <n v="16"/>
    <n v="3"/>
    <n v="10"/>
    <n v="2"/>
    <n v="3"/>
    <n v="1"/>
    <x v="0"/>
    <x v="4"/>
    <x v="12"/>
    <x v="1"/>
    <x v="10"/>
    <x v="0"/>
    <n v="6.590724165988604E-2"/>
    <s v="f"/>
    <n v="1"/>
    <n v="2"/>
    <n v="0"/>
    <x v="0"/>
  </r>
  <r>
    <n v="1007"/>
    <x v="1006"/>
    <x v="33"/>
    <s v="District 1"/>
    <s v="Paul D. Taylor"/>
    <n v="2014"/>
    <s v="St. James"/>
    <s v="DEM"/>
    <n v="383"/>
    <n v="16"/>
    <n v="3"/>
    <n v="10"/>
    <n v="2"/>
    <n v="3"/>
    <n v="1"/>
    <x v="0"/>
    <x v="4"/>
    <x v="12"/>
    <x v="1"/>
    <x v="10"/>
    <x v="0"/>
    <n v="6.590724165988604E-2"/>
    <s v="m"/>
    <n v="1"/>
    <n v="2"/>
    <n v="0"/>
    <x v="0"/>
  </r>
  <r>
    <n v="1008"/>
    <x v="1007"/>
    <x v="33"/>
    <s v="District 1"/>
    <s v="&quot;Joe&quot; Thompson"/>
    <n v="2014"/>
    <s v="Terrebonne"/>
    <s v="DEM"/>
    <n v="7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David L. Rockward"/>
    <n v="2014"/>
    <s v="Terrebonne"/>
    <s v="DEM"/>
    <n v="374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8"/>
    <x v="1007"/>
    <x v="33"/>
    <s v="District 1"/>
    <s v="Roosevelt &quot;Rosey&quot; Thomas"/>
    <n v="2014"/>
    <s v="Terrebonne"/>
    <s v="DEM"/>
    <n v="1086"/>
    <n v="16"/>
    <n v="3"/>
    <n v="10"/>
    <n v="2"/>
    <n v="3"/>
    <n v="1"/>
    <x v="0"/>
    <x v="4"/>
    <x v="12"/>
    <x v="1"/>
    <x v="58"/>
    <x v="1"/>
    <n v="0.13965980304386755"/>
    <s v="m"/>
    <n v="0"/>
    <n v="3"/>
    <n v="0"/>
    <x v="1"/>
  </r>
  <r>
    <n v="1009"/>
    <x v="1008"/>
    <x v="33"/>
    <s v="District 1"/>
    <s v="Ronald Thompson"/>
    <n v="2016"/>
    <s v="East Feliciana"/>
    <s v="DEM"/>
    <n v="249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09"/>
    <x v="1008"/>
    <x v="33"/>
    <s v="District 1"/>
    <s v="Rufus &quot;Coach&quot; Nesbitt"/>
    <n v="2016"/>
    <s v="East Feliciana"/>
    <s v="DEM"/>
    <n v="454"/>
    <n v="2"/>
    <n v="2"/>
    <n v="2"/>
    <n v="0"/>
    <n v="0"/>
    <n v="0"/>
    <x v="0"/>
    <x v="4"/>
    <x v="12"/>
    <x v="0"/>
    <x v="30"/>
    <x v="0"/>
    <n v="0.29160739687055481"/>
    <s v="m"/>
    <n v="0"/>
    <n v="2"/>
    <n v="0"/>
    <x v="1"/>
  </r>
  <r>
    <n v="1010"/>
    <x v="1009"/>
    <x v="33"/>
    <s v="District 10"/>
    <s v="&quot;Becky B.&quot; Grove"/>
    <n v="2014"/>
    <s v="Calcasieu"/>
    <s v="DEM"/>
    <n v="1563"/>
    <n v="17"/>
    <n v="3"/>
    <n v="12"/>
    <n v="3"/>
    <n v="1"/>
    <n v="1"/>
    <x v="0"/>
    <x v="4"/>
    <x v="12"/>
    <x v="1"/>
    <x v="51"/>
    <x v="1"/>
    <n v="0.12025654730090862"/>
    <s v="f"/>
    <n v="1"/>
    <n v="2"/>
    <n v="0"/>
    <x v="0"/>
  </r>
  <r>
    <n v="1010"/>
    <x v="1009"/>
    <x v="33"/>
    <s v="District 10"/>
    <s v="Alvin Dale Smith"/>
    <n v="2014"/>
    <s v="Calcasieu"/>
    <s v="REP"/>
    <n v="1113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0"/>
    <x v="1009"/>
    <x v="33"/>
    <s v="District 10"/>
    <s v="Anthony &quot;Tony&quot; O'Banion"/>
    <n v="2014"/>
    <s v="Calcasieu"/>
    <s v="REP"/>
    <n v="1066"/>
    <n v="17"/>
    <n v="3"/>
    <n v="12"/>
    <n v="3"/>
    <n v="1"/>
    <n v="1"/>
    <x v="0"/>
    <x v="4"/>
    <x v="12"/>
    <x v="1"/>
    <x v="51"/>
    <x v="1"/>
    <n v="0.12025654730090862"/>
    <s v="m"/>
    <n v="1"/>
    <n v="2"/>
    <n v="0"/>
    <x v="0"/>
  </r>
  <r>
    <n v="1011"/>
    <x v="1010"/>
    <x v="33"/>
    <s v="District 10"/>
    <s v="B. Stewart Griffin"/>
    <n v="2014"/>
    <s v="Claiborne"/>
    <s v="OTHER"/>
    <n v="24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1"/>
    <x v="1010"/>
    <x v="33"/>
    <s v="District 10"/>
    <s v="Terry R. Willis"/>
    <n v="2014"/>
    <s v="Claiborne"/>
    <s v="NOPTY"/>
    <n v="126"/>
    <n v="17"/>
    <n v="2"/>
    <n v="12"/>
    <n v="3"/>
    <n v="1"/>
    <n v="1"/>
    <x v="0"/>
    <x v="4"/>
    <x v="12"/>
    <x v="0"/>
    <x v="53"/>
    <x v="0"/>
    <n v="0.32258064516129031"/>
    <s v="m"/>
    <n v="0"/>
    <n v="2"/>
    <n v="0"/>
    <x v="1"/>
  </r>
  <r>
    <n v="1012"/>
    <x v="1011"/>
    <x v="33"/>
    <s v="District 10"/>
    <s v="Bobby Boyd"/>
    <n v="2014"/>
    <s v="De Soto"/>
    <s v="DEM"/>
    <n v="379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Carroll &quot;Verdia&quot; Whitaker"/>
    <n v="2014"/>
    <s v="De Soto"/>
    <s v="DEM"/>
    <n v="58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Garland &quot;Coach&quot; Spivey"/>
    <n v="2014"/>
    <s v="De Soto"/>
    <s v="DEM"/>
    <n v="247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2"/>
    <x v="1011"/>
    <x v="33"/>
    <s v="District 10"/>
    <s v="Timothy L. Fuller"/>
    <n v="2014"/>
    <s v="De Soto"/>
    <s v="DEM"/>
    <n v="316"/>
    <n v="17"/>
    <n v="4"/>
    <n v="12"/>
    <n v="3"/>
    <n v="1"/>
    <n v="1"/>
    <x v="0"/>
    <x v="4"/>
    <x v="12"/>
    <x v="2"/>
    <x v="65"/>
    <x v="0"/>
    <n v="6.3E-2"/>
    <s v="m"/>
    <n v="0"/>
    <n v="4"/>
    <n v="0"/>
    <x v="1"/>
  </r>
  <r>
    <n v="1013"/>
    <x v="1012"/>
    <x v="33"/>
    <s v="District 10"/>
    <s v="&quot;Russ&quot; Danzy"/>
    <n v="2014"/>
    <s v="Natchitoches"/>
    <s v="DEM"/>
    <n v="58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Derek Toro"/>
    <n v="2014"/>
    <s v="Natchitoches"/>
    <s v="REP"/>
    <n v="429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3"/>
    <x v="1012"/>
    <x v="33"/>
    <s v="District 10"/>
    <s v="Rodney Irchirl"/>
    <n v="2014"/>
    <s v="Natchitoches"/>
    <s v="DEM"/>
    <n v="187"/>
    <n v="17"/>
    <n v="3"/>
    <n v="12"/>
    <n v="3"/>
    <n v="1"/>
    <n v="1"/>
    <x v="0"/>
    <x v="4"/>
    <x v="12"/>
    <x v="1"/>
    <x v="19"/>
    <x v="0"/>
    <n v="0.13278008298755184"/>
    <s v="m"/>
    <n v="0"/>
    <n v="3"/>
    <n v="0"/>
    <x v="1"/>
  </r>
  <r>
    <n v="1014"/>
    <x v="1013"/>
    <x v="33"/>
    <s v="District 10"/>
    <s v="Matthew Ory"/>
    <n v="2014"/>
    <s v="St. John The Baptist"/>
    <s v="DEM"/>
    <n v="566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4"/>
    <x v="1013"/>
    <x v="33"/>
    <s v="District 10"/>
    <s v="Rodney B. Nicholas"/>
    <n v="2014"/>
    <s v="St. John The Baptist"/>
    <s v="DEM"/>
    <n v="743"/>
    <n v="17"/>
    <n v="2"/>
    <n v="12"/>
    <n v="3"/>
    <n v="1"/>
    <n v="1"/>
    <x v="0"/>
    <x v="4"/>
    <x v="12"/>
    <x v="0"/>
    <x v="71"/>
    <x v="0"/>
    <n v="0.13521772345301758"/>
    <s v="m"/>
    <n v="0"/>
    <n v="2"/>
    <n v="0"/>
    <x v="1"/>
  </r>
  <r>
    <n v="1015"/>
    <x v="1014"/>
    <x v="33"/>
    <s v="District 10"/>
    <s v="Ceasar Veazie, Jr."/>
    <n v="2014"/>
    <s v="St. Landry"/>
    <s v="DEM"/>
    <n v="552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5"/>
    <x v="1014"/>
    <x v="33"/>
    <s v="District 10"/>
    <s v="Hazel McCrea-Sias"/>
    <n v="2014"/>
    <s v="St. Landry"/>
    <s v="DEM"/>
    <n v="1128"/>
    <n v="17"/>
    <n v="3"/>
    <n v="12"/>
    <n v="3"/>
    <n v="1"/>
    <n v="1"/>
    <x v="0"/>
    <x v="4"/>
    <x v="12"/>
    <x v="1"/>
    <x v="8"/>
    <x v="1"/>
    <n v="0.26617375231053608"/>
    <s v="f"/>
    <n v="1"/>
    <n v="2"/>
    <n v="0"/>
    <x v="0"/>
  </r>
  <r>
    <n v="1015"/>
    <x v="1014"/>
    <x v="33"/>
    <s v="District 10"/>
    <s v="Matthew &quot;Smiley&quot; Washington"/>
    <n v="2014"/>
    <s v="St. Landry"/>
    <s v="DEM"/>
    <n v="484"/>
    <n v="17"/>
    <n v="3"/>
    <n v="12"/>
    <n v="3"/>
    <n v="1"/>
    <n v="1"/>
    <x v="0"/>
    <x v="4"/>
    <x v="12"/>
    <x v="1"/>
    <x v="8"/>
    <x v="1"/>
    <n v="0.26617375231053608"/>
    <s v="m"/>
    <n v="1"/>
    <n v="2"/>
    <n v="0"/>
    <x v="0"/>
  </r>
  <r>
    <n v="1016"/>
    <x v="1015"/>
    <x v="33"/>
    <s v="District 10"/>
    <s v="Carl Gaines, Jr."/>
    <n v="2016"/>
    <s v="St. Bernard"/>
    <s v="DEM"/>
    <n v="663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6"/>
    <x v="1015"/>
    <x v="33"/>
    <s v="District 10"/>
    <s v="Domingo DeLosReyes"/>
    <n v="2016"/>
    <s v="St. Bernard"/>
    <s v="NOPTY"/>
    <n v="647"/>
    <n v="2"/>
    <n v="2"/>
    <n v="1"/>
    <n v="0"/>
    <n v="1"/>
    <n v="0"/>
    <x v="0"/>
    <x v="4"/>
    <x v="12"/>
    <x v="0"/>
    <x v="70"/>
    <x v="0"/>
    <n v="1.2213740458015321E-2"/>
    <s v="m"/>
    <n v="0"/>
    <n v="2"/>
    <n v="0"/>
    <x v="1"/>
  </r>
  <r>
    <n v="1017"/>
    <x v="1016"/>
    <x v="33"/>
    <s v="District 11"/>
    <s v="&quot;Ginger&quot; Armstrong"/>
    <n v="2014"/>
    <s v="Caddo"/>
    <s v="REP"/>
    <n v="2736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Kacee Hargrave Kirschvink"/>
    <n v="2014"/>
    <s v="Caddo"/>
    <s v="REP"/>
    <n v="3082"/>
    <n v="10"/>
    <n v="3"/>
    <n v="5"/>
    <n v="4"/>
    <n v="0"/>
    <n v="1"/>
    <x v="0"/>
    <x v="4"/>
    <x v="12"/>
    <x v="1"/>
    <x v="3"/>
    <x v="1"/>
    <n v="5.3785170216073375E-2"/>
    <s v="f"/>
    <n v="2"/>
    <n v="1"/>
    <n v="0"/>
    <x v="0"/>
  </r>
  <r>
    <n v="1017"/>
    <x v="1016"/>
    <x v="33"/>
    <s v="District 11"/>
    <s v="Parker G. Ward"/>
    <n v="2014"/>
    <s v="Caddo"/>
    <s v="REP"/>
    <n v="615"/>
    <n v="10"/>
    <n v="3"/>
    <n v="5"/>
    <n v="4"/>
    <n v="0"/>
    <n v="1"/>
    <x v="0"/>
    <x v="4"/>
    <x v="12"/>
    <x v="1"/>
    <x v="3"/>
    <x v="1"/>
    <n v="5.3785170216073375E-2"/>
    <s v="m"/>
    <n v="2"/>
    <n v="1"/>
    <n v="0"/>
    <x v="0"/>
  </r>
  <r>
    <n v="1018"/>
    <x v="1017"/>
    <x v="33"/>
    <s v="District 11"/>
    <s v="L. J. Mayweather, Jr."/>
    <n v="2014"/>
    <s v="De Soto"/>
    <s v="DEM"/>
    <n v="402"/>
    <n v="10"/>
    <n v="3"/>
    <n v="5"/>
    <n v="4"/>
    <n v="0"/>
    <n v="1"/>
    <x v="0"/>
    <x v="4"/>
    <x v="12"/>
    <x v="1"/>
    <x v="65"/>
    <x v="0"/>
    <n v="0.1207970112079701"/>
    <s v="?"/>
    <n v="1"/>
    <n v="1"/>
    <n v="1"/>
    <x v="0"/>
  </r>
  <r>
    <n v="1018"/>
    <x v="1017"/>
    <x v="33"/>
    <s v="District 11"/>
    <s v="LaJuana Vanzant"/>
    <n v="2014"/>
    <s v="De Soto"/>
    <s v="DEM"/>
    <n v="96"/>
    <n v="10"/>
    <n v="3"/>
    <n v="5"/>
    <n v="4"/>
    <n v="0"/>
    <n v="1"/>
    <x v="0"/>
    <x v="4"/>
    <x v="12"/>
    <x v="1"/>
    <x v="65"/>
    <x v="0"/>
    <n v="0.1207970112079701"/>
    <s v="f"/>
    <n v="1"/>
    <n v="1"/>
    <n v="1"/>
    <x v="0"/>
  </r>
  <r>
    <n v="1018"/>
    <x v="1017"/>
    <x v="33"/>
    <s v="District 11"/>
    <s v="Larry Heard"/>
    <n v="2014"/>
    <s v="De Soto"/>
    <s v="DEM"/>
    <n v="305"/>
    <n v="10"/>
    <n v="3"/>
    <n v="5"/>
    <n v="4"/>
    <n v="0"/>
    <n v="1"/>
    <x v="0"/>
    <x v="4"/>
    <x v="12"/>
    <x v="1"/>
    <x v="65"/>
    <x v="0"/>
    <n v="0.1207970112079701"/>
    <s v="m"/>
    <n v="1"/>
    <n v="1"/>
    <n v="1"/>
    <x v="0"/>
  </r>
  <r>
    <n v="1019"/>
    <x v="1018"/>
    <x v="33"/>
    <s v="District 11"/>
    <s v="David Troutman"/>
    <n v="2014"/>
    <s v="Jefferson Davis"/>
    <s v="REP"/>
    <n v="508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19"/>
    <x v="1018"/>
    <x v="33"/>
    <s v="District 11"/>
    <s v="Mark Boudreaux, Sr."/>
    <n v="2014"/>
    <s v="Jefferson Davis"/>
    <s v="OTHER"/>
    <n v="372"/>
    <n v="10"/>
    <n v="2"/>
    <n v="5"/>
    <n v="4"/>
    <n v="0"/>
    <n v="1"/>
    <x v="0"/>
    <x v="4"/>
    <x v="12"/>
    <x v="0"/>
    <x v="38"/>
    <x v="0"/>
    <n v="0.15454545454545454"/>
    <s v="m"/>
    <n v="0"/>
    <n v="2"/>
    <n v="0"/>
    <x v="1"/>
  </r>
  <r>
    <n v="1020"/>
    <x v="1019"/>
    <x v="33"/>
    <s v="District 11"/>
    <s v="Donna M. Masson"/>
    <n v="2014"/>
    <s v="Natchitoches"/>
    <s v="DEM"/>
    <n v="582"/>
    <n v="10"/>
    <n v="2"/>
    <n v="5"/>
    <n v="4"/>
    <n v="0"/>
    <n v="1"/>
    <x v="0"/>
    <x v="4"/>
    <x v="12"/>
    <x v="0"/>
    <x v="19"/>
    <x v="0"/>
    <n v="8.70588235294118E-2"/>
    <s v="f"/>
    <n v="1"/>
    <n v="1"/>
    <n v="0"/>
    <x v="0"/>
  </r>
  <r>
    <n v="1020"/>
    <x v="1019"/>
    <x v="33"/>
    <s v="District 11"/>
    <s v="Emile E. Metoyer"/>
    <n v="2014"/>
    <s v="Natchitoches"/>
    <s v="DEM"/>
    <n v="693"/>
    <n v="10"/>
    <n v="2"/>
    <n v="5"/>
    <n v="4"/>
    <n v="0"/>
    <n v="1"/>
    <x v="0"/>
    <x v="4"/>
    <x v="12"/>
    <x v="0"/>
    <x v="19"/>
    <x v="0"/>
    <n v="8.70588235294118E-2"/>
    <s v="m"/>
    <n v="1"/>
    <n v="1"/>
    <n v="0"/>
    <x v="0"/>
  </r>
  <r>
    <n v="1021"/>
    <x v="1020"/>
    <x v="33"/>
    <s v="District 12"/>
    <s v="Annetta Garner"/>
    <n v="2014"/>
    <s v="Caddo"/>
    <s v="DEM"/>
    <n v="2361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1"/>
    <x v="1020"/>
    <x v="33"/>
    <s v="District 12"/>
    <s v="Dottie H. Bell"/>
    <n v="2014"/>
    <s v="Caddo"/>
    <s v="DEM"/>
    <n v="3908"/>
    <n v="6"/>
    <n v="2"/>
    <n v="5"/>
    <n v="1"/>
    <n v="0"/>
    <n v="0"/>
    <x v="0"/>
    <x v="4"/>
    <x v="12"/>
    <x v="0"/>
    <x v="3"/>
    <x v="1"/>
    <n v="0.24676981974796619"/>
    <s v="f"/>
    <n v="2"/>
    <n v="0"/>
    <n v="0"/>
    <x v="2"/>
  </r>
  <r>
    <n v="1022"/>
    <x v="1021"/>
    <x v="33"/>
    <s v="District 12"/>
    <s v="Albert &quot;Al&quot; Hayes, Jr."/>
    <n v="2014"/>
    <s v="St. Landry"/>
    <s v="DEM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Donna Baltakis"/>
    <n v="2014"/>
    <s v="St. Landry"/>
    <s v="DEM"/>
    <n v="316"/>
    <n v="6"/>
    <n v="4"/>
    <n v="5"/>
    <n v="1"/>
    <n v="0"/>
    <n v="0"/>
    <x v="0"/>
    <x v="4"/>
    <x v="12"/>
    <x v="2"/>
    <x v="8"/>
    <x v="1"/>
    <n v="0"/>
    <s v="f"/>
    <n v="1"/>
    <n v="3"/>
    <n v="0"/>
    <x v="0"/>
  </r>
  <r>
    <n v="1022"/>
    <x v="1021"/>
    <x v="33"/>
    <s v="District 12"/>
    <s v="Roland Miller"/>
    <n v="2014"/>
    <s v="St. Landry"/>
    <s v="REP"/>
    <n v="689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2"/>
    <x v="1021"/>
    <x v="33"/>
    <s v="District 12"/>
    <s v="Will &quot;La Will&quot; Stevens"/>
    <n v="2014"/>
    <s v="St. Landry"/>
    <s v="DEM"/>
    <n v="398"/>
    <n v="6"/>
    <n v="4"/>
    <n v="5"/>
    <n v="1"/>
    <n v="0"/>
    <n v="0"/>
    <x v="0"/>
    <x v="4"/>
    <x v="12"/>
    <x v="2"/>
    <x v="8"/>
    <x v="1"/>
    <n v="0"/>
    <s v="m"/>
    <n v="1"/>
    <n v="3"/>
    <n v="0"/>
    <x v="0"/>
  </r>
  <r>
    <n v="1023"/>
    <x v="1022"/>
    <x v="33"/>
    <s v="District 13"/>
    <s v="Jesse N. Fontenot"/>
    <n v="2014"/>
    <s v="Calcasieu"/>
    <s v="DEM"/>
    <n v="504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3"/>
    <x v="1022"/>
    <x v="33"/>
    <s v="District 13"/>
    <s v="Joy J. Abshire"/>
    <n v="2014"/>
    <s v="Calcasieu"/>
    <s v="DEM"/>
    <n v="1386"/>
    <n v="5"/>
    <n v="3"/>
    <n v="4"/>
    <n v="1"/>
    <n v="0"/>
    <n v="0"/>
    <x v="0"/>
    <x v="4"/>
    <x v="12"/>
    <x v="1"/>
    <x v="51"/>
    <x v="1"/>
    <n v="0.20058565153733532"/>
    <s v="f"/>
    <n v="1"/>
    <n v="2"/>
    <n v="0"/>
    <x v="0"/>
  </r>
  <r>
    <n v="1023"/>
    <x v="1022"/>
    <x v="33"/>
    <s v="District 13"/>
    <s v="William &quot;Billy&quot; Breaux"/>
    <n v="2014"/>
    <s v="Calcasieu"/>
    <s v="REP"/>
    <n v="2208"/>
    <n v="5"/>
    <n v="3"/>
    <n v="4"/>
    <n v="1"/>
    <n v="0"/>
    <n v="0"/>
    <x v="0"/>
    <x v="4"/>
    <x v="12"/>
    <x v="1"/>
    <x v="51"/>
    <x v="1"/>
    <n v="0.20058565153733532"/>
    <s v="m"/>
    <n v="1"/>
    <n v="2"/>
    <n v="0"/>
    <x v="0"/>
  </r>
  <r>
    <n v="1024"/>
    <x v="1023"/>
    <x v="33"/>
    <s v="District 13"/>
    <s v="Harry B. Fruge"/>
    <n v="2014"/>
    <s v="St. Landry"/>
    <s v="DEM"/>
    <n v="862"/>
    <n v="5"/>
    <n v="2"/>
    <n v="4"/>
    <n v="1"/>
    <n v="0"/>
    <n v="0"/>
    <x v="0"/>
    <x v="4"/>
    <x v="12"/>
    <x v="0"/>
    <x v="8"/>
    <x v="1"/>
    <n v="0.17234757561209796"/>
    <s v="m"/>
    <n v="1"/>
    <n v="1"/>
    <n v="0"/>
    <x v="0"/>
  </r>
  <r>
    <n v="1024"/>
    <x v="1023"/>
    <x v="33"/>
    <s v="District 13"/>
    <s v="Mary Ellen Donatto"/>
    <n v="2014"/>
    <s v="St. Landry"/>
    <s v="DEM"/>
    <n v="1221"/>
    <n v="5"/>
    <n v="2"/>
    <n v="4"/>
    <n v="1"/>
    <n v="0"/>
    <n v="0"/>
    <x v="0"/>
    <x v="4"/>
    <x v="12"/>
    <x v="0"/>
    <x v="8"/>
    <x v="1"/>
    <n v="0.17234757561209796"/>
    <s v="f"/>
    <n v="1"/>
    <n v="1"/>
    <n v="0"/>
    <x v="0"/>
  </r>
  <r>
    <n v="1025"/>
    <x v="1024"/>
    <x v="33"/>
    <s v="District 15"/>
    <s v="John Duhon"/>
    <n v="2014"/>
    <s v="Calcasieu"/>
    <s v="REP"/>
    <n v="3289"/>
    <n v="4"/>
    <n v="2"/>
    <n v="3"/>
    <n v="1"/>
    <n v="0"/>
    <n v="0"/>
    <x v="0"/>
    <x v="4"/>
    <x v="12"/>
    <x v="0"/>
    <x v="51"/>
    <x v="1"/>
    <n v="0.43155603917301416"/>
    <s v="m"/>
    <n v="1"/>
    <n v="1"/>
    <n v="0"/>
    <x v="0"/>
  </r>
  <r>
    <n v="1025"/>
    <x v="1024"/>
    <x v="33"/>
    <s v="District 15"/>
    <s v="Tammie Pettis"/>
    <n v="2014"/>
    <s v="Calcasieu"/>
    <s v="DEM"/>
    <n v="1306"/>
    <n v="4"/>
    <n v="2"/>
    <n v="3"/>
    <n v="1"/>
    <n v="0"/>
    <n v="0"/>
    <x v="0"/>
    <x v="4"/>
    <x v="12"/>
    <x v="0"/>
    <x v="51"/>
    <x v="1"/>
    <n v="0.43155603917301416"/>
    <s v="f"/>
    <n v="1"/>
    <n v="1"/>
    <n v="0"/>
    <x v="0"/>
  </r>
  <r>
    <n v="1026"/>
    <x v="1025"/>
    <x v="33"/>
    <s v="District 15"/>
    <s v="Calvin Duet"/>
    <n v="2014"/>
    <s v="Lafourche"/>
    <s v="DEM"/>
    <n v="1166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6"/>
    <x v="1025"/>
    <x v="33"/>
    <s v="District 15"/>
    <s v="Lawrence Mounic"/>
    <n v="2014"/>
    <s v="Lafourche"/>
    <s v="DEM"/>
    <n v="512"/>
    <n v="4"/>
    <n v="2"/>
    <n v="3"/>
    <n v="1"/>
    <n v="0"/>
    <n v="0"/>
    <x v="0"/>
    <x v="4"/>
    <x v="12"/>
    <x v="0"/>
    <x v="46"/>
    <x v="1"/>
    <n v="0.38974970202622172"/>
    <s v="m"/>
    <n v="0"/>
    <n v="2"/>
    <n v="0"/>
    <x v="1"/>
  </r>
  <r>
    <n v="1027"/>
    <x v="1026"/>
    <x v="33"/>
    <s v="District 2"/>
    <s v="April Williams"/>
    <n v="2014"/>
    <s v="Jefferson"/>
    <s v="DEM"/>
    <n v="2887"/>
    <n v="16"/>
    <n v="3"/>
    <n v="12"/>
    <n v="0"/>
    <n v="4"/>
    <n v="0"/>
    <x v="0"/>
    <x v="4"/>
    <x v="12"/>
    <x v="1"/>
    <x v="63"/>
    <x v="1"/>
    <n v="3.8992144088905945E-2"/>
    <s v="f"/>
    <n v="1"/>
    <n v="1"/>
    <n v="1"/>
    <x v="0"/>
  </r>
  <r>
    <n v="1027"/>
    <x v="1026"/>
    <x v="33"/>
    <s v="District 2"/>
    <s v="Rickeem Jackson"/>
    <n v="2014"/>
    <s v="Jefferson"/>
    <s v="DEM"/>
    <n v="3572"/>
    <n v="16"/>
    <n v="3"/>
    <n v="12"/>
    <n v="0"/>
    <n v="4"/>
    <n v="0"/>
    <x v="0"/>
    <x v="4"/>
    <x v="12"/>
    <x v="1"/>
    <x v="63"/>
    <x v="1"/>
    <n v="3.8992144088905945E-2"/>
    <s v="?"/>
    <n v="1"/>
    <n v="1"/>
    <n v="1"/>
    <x v="0"/>
  </r>
  <r>
    <n v="1027"/>
    <x v="1026"/>
    <x v="33"/>
    <s v="District 2"/>
    <s v="Ricky Johnson"/>
    <n v="2014"/>
    <s v="Jefferson"/>
    <s v="DEM"/>
    <n v="3979"/>
    <n v="16"/>
    <n v="3"/>
    <n v="12"/>
    <n v="0"/>
    <n v="4"/>
    <n v="0"/>
    <x v="0"/>
    <x v="4"/>
    <x v="12"/>
    <x v="1"/>
    <x v="63"/>
    <x v="1"/>
    <n v="3.8992144088905945E-2"/>
    <s v="m"/>
    <n v="1"/>
    <n v="1"/>
    <n v="1"/>
    <x v="0"/>
  </r>
  <r>
    <n v="1028"/>
    <x v="1027"/>
    <x v="33"/>
    <s v="District 2"/>
    <s v="James A. Chavis"/>
    <n v="2014"/>
    <s v="Lafayette"/>
    <s v="DEM"/>
    <n v="1170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Simon Mahan"/>
    <n v="2014"/>
    <s v="Lafayette"/>
    <s v="NOPTY"/>
    <n v="1543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8"/>
    <x v="1027"/>
    <x v="33"/>
    <s v="District 2"/>
    <s v="Tommy Angelle"/>
    <n v="2014"/>
    <s v="Lafayette"/>
    <s v="DEM"/>
    <n v="5355"/>
    <n v="16"/>
    <n v="3"/>
    <n v="12"/>
    <n v="0"/>
    <n v="4"/>
    <n v="0"/>
    <x v="0"/>
    <x v="4"/>
    <x v="12"/>
    <x v="1"/>
    <x v="52"/>
    <x v="1"/>
    <n v="0.47248388696083299"/>
    <s v="m"/>
    <n v="0"/>
    <n v="3"/>
    <n v="0"/>
    <x v="1"/>
  </r>
  <r>
    <n v="1029"/>
    <x v="1028"/>
    <x v="33"/>
    <s v="District 2"/>
    <s v="Eugene Young, Jr."/>
    <n v="2014"/>
    <s v="Richland"/>
    <s v="DEM"/>
    <n v="461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29"/>
    <x v="1028"/>
    <x v="33"/>
    <s v="District 2"/>
    <s v="Leonard Guine, Jr."/>
    <n v="2014"/>
    <s v="Richland"/>
    <s v="DEM"/>
    <n v="418"/>
    <n v="16"/>
    <n v="2"/>
    <n v="12"/>
    <n v="0"/>
    <n v="4"/>
    <n v="0"/>
    <x v="0"/>
    <x v="4"/>
    <x v="12"/>
    <x v="0"/>
    <x v="14"/>
    <x v="0"/>
    <n v="4.8919226393629112E-2"/>
    <s v="m"/>
    <n v="0"/>
    <n v="2"/>
    <n v="0"/>
    <x v="1"/>
  </r>
  <r>
    <n v="1030"/>
    <x v="1029"/>
    <x v="33"/>
    <s v="District 2"/>
    <s v="Alfloyd Muse"/>
    <n v="2014"/>
    <s v="St. Helena"/>
    <s v="DEM"/>
    <n v="258"/>
    <n v="16"/>
    <n v="3"/>
    <n v="12"/>
    <n v="0"/>
    <n v="4"/>
    <n v="0"/>
    <x v="0"/>
    <x v="4"/>
    <x v="12"/>
    <x v="1"/>
    <x v="44"/>
    <x v="0"/>
    <n v="9.8654708520179379E-2"/>
    <s v="?"/>
    <n v="0"/>
    <n v="2"/>
    <n v="1"/>
    <x v="0"/>
  </r>
  <r>
    <n v="1030"/>
    <x v="1029"/>
    <x v="33"/>
    <s v="District 2"/>
    <s v="Byron &quot;Chad&quot; Hurst"/>
    <n v="2014"/>
    <s v="St. Helena"/>
    <s v="DEM"/>
    <n v="361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0"/>
    <x v="1029"/>
    <x v="33"/>
    <s v="District 2"/>
    <s v="E. Anthony &quot;Scott&quot; Galmon"/>
    <n v="2014"/>
    <s v="St. Helena"/>
    <s v="DEM"/>
    <n v="273"/>
    <n v="16"/>
    <n v="3"/>
    <n v="12"/>
    <n v="0"/>
    <n v="4"/>
    <n v="0"/>
    <x v="0"/>
    <x v="4"/>
    <x v="12"/>
    <x v="1"/>
    <x v="44"/>
    <x v="0"/>
    <n v="9.8654708520179379E-2"/>
    <s v="m"/>
    <n v="0"/>
    <n v="2"/>
    <n v="1"/>
    <x v="0"/>
  </r>
  <r>
    <n v="1031"/>
    <x v="1030"/>
    <x v="33"/>
    <s v="District 2"/>
    <s v="Kenneth J. &quot;Wop&quot; Foret"/>
    <n v="2014"/>
    <s v="St. James"/>
    <s v="DEM"/>
    <n v="922"/>
    <n v="16"/>
    <n v="2"/>
    <n v="12"/>
    <n v="0"/>
    <n v="4"/>
    <n v="0"/>
    <x v="0"/>
    <x v="4"/>
    <x v="12"/>
    <x v="0"/>
    <x v="10"/>
    <x v="0"/>
    <n v="0.2020860495436767"/>
    <s v="m"/>
    <n v="1"/>
    <n v="1"/>
    <n v="0"/>
    <x v="0"/>
  </r>
  <r>
    <n v="1031"/>
    <x v="1030"/>
    <x v="33"/>
    <s v="District 2"/>
    <s v="Peggy Richard"/>
    <n v="2014"/>
    <s v="St. James"/>
    <s v="DEM"/>
    <n v="612"/>
    <n v="16"/>
    <n v="2"/>
    <n v="12"/>
    <n v="0"/>
    <n v="4"/>
    <n v="0"/>
    <x v="0"/>
    <x v="4"/>
    <x v="12"/>
    <x v="0"/>
    <x v="10"/>
    <x v="0"/>
    <n v="0.2020860495436767"/>
    <s v="f"/>
    <n v="1"/>
    <n v="1"/>
    <n v="0"/>
    <x v="0"/>
  </r>
  <r>
    <n v="1032"/>
    <x v="1031"/>
    <x v="33"/>
    <s v="District 2"/>
    <s v="Danny A. Smith"/>
    <n v="2014"/>
    <s v="Union"/>
    <s v="NOPTY"/>
    <n v="432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Jimmy Hollis"/>
    <n v="2014"/>
    <s v="Union"/>
    <s v="NOPTY"/>
    <n v="158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2"/>
    <x v="1031"/>
    <x v="33"/>
    <s v="District 2"/>
    <s v="Roger Reeves, Jr."/>
    <n v="2014"/>
    <s v="Union"/>
    <s v="NOPTY"/>
    <n v="313"/>
    <n v="16"/>
    <n v="3"/>
    <n v="12"/>
    <n v="0"/>
    <n v="4"/>
    <n v="0"/>
    <x v="0"/>
    <x v="4"/>
    <x v="12"/>
    <x v="1"/>
    <x v="15"/>
    <x v="0"/>
    <n v="0.13178294573643412"/>
    <s v="m"/>
    <n v="0"/>
    <n v="3"/>
    <n v="0"/>
    <x v="1"/>
  </r>
  <r>
    <n v="1033"/>
    <x v="1032"/>
    <x v="33"/>
    <s v="District 2, Division 1"/>
    <s v="Melvin L. Hollins"/>
    <n v="2014"/>
    <s v="East Feliciana"/>
    <s v="DEM"/>
    <n v="573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3"/>
    <x v="1032"/>
    <x v="33"/>
    <s v="District 2, Division 1"/>
    <s v="Rufus &quot;Coach&quot; Nesbitt"/>
    <n v="2014"/>
    <s v="East Feliciana"/>
    <s v="DEM"/>
    <n v="570"/>
    <n v="2"/>
    <n v="2"/>
    <n v="2"/>
    <n v="0"/>
    <n v="0"/>
    <n v="0"/>
    <x v="0"/>
    <x v="4"/>
    <x v="12"/>
    <x v="0"/>
    <x v="30"/>
    <x v="0"/>
    <n v="2.6246719160105125E-3"/>
    <s v="m"/>
    <n v="0"/>
    <n v="2"/>
    <n v="0"/>
    <x v="1"/>
  </r>
  <r>
    <n v="1034"/>
    <x v="1033"/>
    <x v="33"/>
    <s v="District 3"/>
    <s v="Raymond &quot;Ray&quot; Griffin, Jr."/>
    <n v="2014"/>
    <s v="Jefferson"/>
    <s v="REP"/>
    <n v="4105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4"/>
    <x v="1033"/>
    <x v="33"/>
    <s v="District 3"/>
    <s v="Raymond &quot;Ray&quot; St. Pierre"/>
    <n v="2014"/>
    <s v="Jefferson"/>
    <s v="REP"/>
    <n v="7529"/>
    <n v="15"/>
    <n v="2"/>
    <n v="10"/>
    <n v="5"/>
    <n v="0"/>
    <n v="0"/>
    <x v="0"/>
    <x v="4"/>
    <x v="12"/>
    <x v="0"/>
    <x v="63"/>
    <x v="1"/>
    <n v="0.29430978167440264"/>
    <s v="m"/>
    <n v="0"/>
    <n v="2"/>
    <n v="0"/>
    <x v="1"/>
  </r>
  <r>
    <n v="1035"/>
    <x v="1034"/>
    <x v="33"/>
    <s v="District 3"/>
    <s v="Elroy Broussard"/>
    <n v="2014"/>
    <s v="Lafayette"/>
    <s v="DEM"/>
    <n v="2642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5"/>
    <x v="1034"/>
    <x v="33"/>
    <s v="District 3"/>
    <s v="Shelton J. Cobb"/>
    <n v="2014"/>
    <s v="Lafayette"/>
    <s v="DEM"/>
    <n v="2579"/>
    <n v="15"/>
    <n v="2"/>
    <n v="10"/>
    <n v="5"/>
    <n v="0"/>
    <n v="0"/>
    <x v="0"/>
    <x v="4"/>
    <x v="12"/>
    <x v="0"/>
    <x v="52"/>
    <x v="1"/>
    <n v="1.2066653897720769E-2"/>
    <s v="m"/>
    <n v="0"/>
    <n v="2"/>
    <n v="0"/>
    <x v="1"/>
  </r>
  <r>
    <n v="1036"/>
    <x v="1035"/>
    <x v="33"/>
    <s v="District 3"/>
    <s v="Gary Giddens"/>
    <n v="2014"/>
    <s v="Red River"/>
    <s v="REP"/>
    <n v="303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6"/>
    <x v="1035"/>
    <x v="33"/>
    <s v="District 3"/>
    <s v="John Lindsey"/>
    <n v="2014"/>
    <s v="Red River"/>
    <s v="DEM"/>
    <n v="187"/>
    <n v="15"/>
    <n v="2"/>
    <n v="10"/>
    <n v="5"/>
    <n v="0"/>
    <n v="0"/>
    <x v="0"/>
    <x v="4"/>
    <x v="12"/>
    <x v="0"/>
    <x v="42"/>
    <x v="0"/>
    <n v="0.23673469387755097"/>
    <s v="m"/>
    <n v="0"/>
    <n v="2"/>
    <n v="0"/>
    <x v="1"/>
  </r>
  <r>
    <n v="1037"/>
    <x v="1036"/>
    <x v="33"/>
    <s v="District 3"/>
    <s v="&quot;Fran&quot; Krier"/>
    <n v="2014"/>
    <s v="Richland"/>
    <s v="REP"/>
    <n v="162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Latricia Kyle"/>
    <n v="2014"/>
    <s v="Richland"/>
    <s v="DEM"/>
    <n v="161"/>
    <n v="15"/>
    <n v="3"/>
    <n v="10"/>
    <n v="5"/>
    <n v="0"/>
    <n v="0"/>
    <x v="0"/>
    <x v="4"/>
    <x v="12"/>
    <x v="1"/>
    <x v="14"/>
    <x v="0"/>
    <n v="0.14912280701754388"/>
    <s v="f"/>
    <n v="2"/>
    <n v="1"/>
    <n v="0"/>
    <x v="0"/>
  </r>
  <r>
    <n v="1037"/>
    <x v="1036"/>
    <x v="33"/>
    <s v="District 3"/>
    <s v="Moses &quot;DeJohn&quot; Wilkins"/>
    <n v="2014"/>
    <s v="Richland"/>
    <s v="DEM"/>
    <n v="247"/>
    <n v="15"/>
    <n v="3"/>
    <n v="10"/>
    <n v="5"/>
    <n v="0"/>
    <n v="0"/>
    <x v="0"/>
    <x v="4"/>
    <x v="12"/>
    <x v="1"/>
    <x v="14"/>
    <x v="0"/>
    <n v="0.14912280701754388"/>
    <s v="m"/>
    <n v="2"/>
    <n v="1"/>
    <n v="0"/>
    <x v="0"/>
  </r>
  <r>
    <n v="1038"/>
    <x v="1037"/>
    <x v="33"/>
    <s v="District 3"/>
    <s v="Carol C. Lambert"/>
    <n v="2014"/>
    <s v="St. James"/>
    <s v="DEM"/>
    <n v="644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8"/>
    <x v="1037"/>
    <x v="33"/>
    <s v="District 3"/>
    <s v="Sue Bienvenu Beier"/>
    <n v="2014"/>
    <s v="St. James"/>
    <s v="DEM"/>
    <n v="961"/>
    <n v="15"/>
    <n v="2"/>
    <n v="10"/>
    <n v="5"/>
    <n v="0"/>
    <n v="0"/>
    <x v="0"/>
    <x v="4"/>
    <x v="12"/>
    <x v="0"/>
    <x v="10"/>
    <x v="0"/>
    <n v="0.19750778816199377"/>
    <s v="f"/>
    <n v="2"/>
    <n v="0"/>
    <n v="0"/>
    <x v="2"/>
  </r>
  <r>
    <n v="1039"/>
    <x v="1038"/>
    <x v="33"/>
    <s v="District 3"/>
    <s v="Frankie Futch"/>
    <n v="2014"/>
    <s v="Union"/>
    <s v="DEM"/>
    <n v="624"/>
    <n v="15"/>
    <n v="2"/>
    <n v="10"/>
    <n v="5"/>
    <n v="0"/>
    <n v="0"/>
    <x v="0"/>
    <x v="4"/>
    <x v="12"/>
    <x v="0"/>
    <x v="15"/>
    <x v="0"/>
    <n v="0.21282798833819244"/>
    <s v="m"/>
    <n v="0"/>
    <n v="1"/>
    <n v="1"/>
    <x v="0"/>
  </r>
  <r>
    <n v="1039"/>
    <x v="1038"/>
    <x v="33"/>
    <s v="District 3"/>
    <s v="Jackuline &quot;Jackie&quot; Hill"/>
    <n v="2014"/>
    <s v="Union"/>
    <s v="DEM"/>
    <n v="405"/>
    <n v="15"/>
    <n v="2"/>
    <n v="10"/>
    <n v="5"/>
    <n v="0"/>
    <n v="0"/>
    <x v="0"/>
    <x v="4"/>
    <x v="12"/>
    <x v="0"/>
    <x v="15"/>
    <x v="0"/>
    <n v="0.21282798833819244"/>
    <s v="?"/>
    <n v="0"/>
    <n v="1"/>
    <n v="1"/>
    <x v="0"/>
  </r>
  <r>
    <n v="1040"/>
    <x v="1039"/>
    <x v="33"/>
    <s v="District 3"/>
    <s v="&quot;T. D.&quot; Holcomb"/>
    <n v="2014"/>
    <s v="Vernon"/>
    <s v="DEM"/>
    <n v="414"/>
    <n v="15"/>
    <n v="2"/>
    <n v="10"/>
    <n v="5"/>
    <n v="0"/>
    <n v="0"/>
    <x v="0"/>
    <x v="4"/>
    <x v="12"/>
    <x v="0"/>
    <x v="35"/>
    <x v="1"/>
    <n v="0.36745607333842623"/>
    <s v="?"/>
    <n v="0"/>
    <n v="1"/>
    <n v="1"/>
    <x v="0"/>
  </r>
  <r>
    <n v="1040"/>
    <x v="1039"/>
    <x v="33"/>
    <s v="District 3"/>
    <s v="David J. Detz"/>
    <n v="2014"/>
    <s v="Vernon"/>
    <s v="REP"/>
    <n v="895"/>
    <n v="15"/>
    <n v="2"/>
    <n v="10"/>
    <n v="5"/>
    <n v="0"/>
    <n v="0"/>
    <x v="0"/>
    <x v="4"/>
    <x v="12"/>
    <x v="0"/>
    <x v="35"/>
    <x v="1"/>
    <n v="0.36745607333842623"/>
    <s v="m"/>
    <n v="0"/>
    <n v="1"/>
    <n v="1"/>
    <x v="0"/>
  </r>
  <r>
    <n v="1041"/>
    <x v="1040"/>
    <x v="33"/>
    <s v="District 3, City of Monroe"/>
    <s v="&quot;Bill&quot; Willson"/>
    <n v="2014"/>
    <s v="Ouachita"/>
    <s v="REP"/>
    <n v="1643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1"/>
    <x v="1040"/>
    <x v="33"/>
    <s v="District 3, City of Monroe"/>
    <s v="Mark Johnston"/>
    <n v="2014"/>
    <s v="Ouachita"/>
    <s v="DEM"/>
    <n v="725"/>
    <n v="2"/>
    <n v="2"/>
    <n v="1"/>
    <n v="1"/>
    <n v="0"/>
    <n v="0"/>
    <x v="0"/>
    <x v="4"/>
    <x v="12"/>
    <x v="0"/>
    <x v="36"/>
    <x v="1"/>
    <n v="0.38766891891891891"/>
    <s v="m"/>
    <n v="0"/>
    <n v="2"/>
    <n v="0"/>
    <x v="1"/>
  </r>
  <r>
    <n v="1042"/>
    <x v="1041"/>
    <x v="33"/>
    <s v="District 3, Division 3"/>
    <s v="Dianne Jackson Wilson"/>
    <n v="2014"/>
    <s v="East Feliciana"/>
    <s v="DEM"/>
    <n v="557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2"/>
    <x v="1041"/>
    <x v="33"/>
    <s v="District 3, Division 3"/>
    <s v="Rhonda Matthews"/>
    <n v="2014"/>
    <s v="East Feliciana"/>
    <s v="DEM"/>
    <n v="871"/>
    <n v="2"/>
    <n v="2"/>
    <n v="2"/>
    <n v="0"/>
    <n v="0"/>
    <n v="0"/>
    <x v="0"/>
    <x v="4"/>
    <x v="12"/>
    <x v="0"/>
    <x v="30"/>
    <x v="0"/>
    <n v="0.21988795518207288"/>
    <s v="f"/>
    <n v="2"/>
    <n v="0"/>
    <n v="0"/>
    <x v="2"/>
  </r>
  <r>
    <n v="1043"/>
    <x v="1042"/>
    <x v="33"/>
    <s v="District 3, Place A"/>
    <s v="Damon Knapp"/>
    <n v="2014"/>
    <s v="Concordia"/>
    <s v="REP"/>
    <n v="692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3"/>
    <x v="1042"/>
    <x v="33"/>
    <s v="District 3, Place A"/>
    <s v="Ricky Lee Raven, Sr."/>
    <n v="2014"/>
    <s v="Concordia"/>
    <s v="NOPTY"/>
    <n v="847"/>
    <n v="2"/>
    <n v="2"/>
    <n v="0"/>
    <n v="1"/>
    <n v="1"/>
    <n v="0"/>
    <x v="0"/>
    <x v="4"/>
    <x v="12"/>
    <x v="0"/>
    <x v="60"/>
    <x v="0"/>
    <n v="0.10071474983755691"/>
    <s v="m"/>
    <n v="0"/>
    <n v="2"/>
    <n v="0"/>
    <x v="1"/>
  </r>
  <r>
    <n v="1044"/>
    <x v="1043"/>
    <x v="33"/>
    <s v="District 4"/>
    <s v="Dorothy &quot;Dot&quot; Theriot"/>
    <n v="2014"/>
    <s v="Cameron"/>
    <s v="NOPTY"/>
    <n v="105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4"/>
    <x v="1043"/>
    <x v="33"/>
    <s v="District 4"/>
    <s v="Sheila Wainwright Miller"/>
    <n v="2014"/>
    <s v="Cameron"/>
    <s v="DEM"/>
    <n v="260"/>
    <n v="16"/>
    <n v="2"/>
    <n v="8"/>
    <n v="7"/>
    <n v="1"/>
    <n v="0"/>
    <x v="0"/>
    <x v="4"/>
    <x v="12"/>
    <x v="0"/>
    <x v="69"/>
    <x v="0"/>
    <n v="0.42465753424657532"/>
    <s v="f"/>
    <n v="2"/>
    <n v="0"/>
    <n v="0"/>
    <x v="2"/>
  </r>
  <r>
    <n v="1045"/>
    <x v="1044"/>
    <x v="33"/>
    <s v="District 4"/>
    <s v="Glenn Mayeaux"/>
    <n v="2014"/>
    <s v="Jefferson"/>
    <s v="REP"/>
    <n v="4876"/>
    <n v="16"/>
    <n v="2"/>
    <n v="8"/>
    <n v="7"/>
    <n v="1"/>
    <n v="0"/>
    <x v="0"/>
    <x v="4"/>
    <x v="12"/>
    <x v="0"/>
    <x v="63"/>
    <x v="1"/>
    <n v="0.27164089924564938"/>
    <s v="m"/>
    <n v="1"/>
    <n v="1"/>
    <n v="0"/>
    <x v="0"/>
  </r>
  <r>
    <n v="1045"/>
    <x v="1044"/>
    <x v="33"/>
    <s v="District 4"/>
    <s v="Melinda Bourgeois"/>
    <n v="2014"/>
    <s v="Jefferson"/>
    <s v="REP"/>
    <n v="8513"/>
    <n v="16"/>
    <n v="2"/>
    <n v="8"/>
    <n v="7"/>
    <n v="1"/>
    <n v="0"/>
    <x v="0"/>
    <x v="4"/>
    <x v="12"/>
    <x v="0"/>
    <x v="63"/>
    <x v="1"/>
    <n v="0.27164089924564938"/>
    <s v="f"/>
    <n v="1"/>
    <n v="1"/>
    <n v="0"/>
    <x v="0"/>
  </r>
  <r>
    <n v="1046"/>
    <x v="1045"/>
    <x v="33"/>
    <s v="District 4"/>
    <s v="Erica Williams"/>
    <n v="2014"/>
    <s v="Lafayette"/>
    <s v="DEM"/>
    <n v="2813"/>
    <n v="16"/>
    <n v="2"/>
    <n v="8"/>
    <n v="7"/>
    <n v="1"/>
    <n v="0"/>
    <x v="0"/>
    <x v="4"/>
    <x v="12"/>
    <x v="0"/>
    <x v="52"/>
    <x v="1"/>
    <n v="0.1431617423088638"/>
    <s v="f"/>
    <n v="1"/>
    <n v="0"/>
    <n v="1"/>
    <x v="0"/>
  </r>
  <r>
    <n v="1046"/>
    <x v="1045"/>
    <x v="33"/>
    <s v="District 4"/>
    <s v="Tehmi Chassion"/>
    <n v="2014"/>
    <s v="Lafayette"/>
    <s v="DEM"/>
    <n v="3753"/>
    <n v="16"/>
    <n v="2"/>
    <n v="8"/>
    <n v="7"/>
    <n v="1"/>
    <n v="0"/>
    <x v="0"/>
    <x v="4"/>
    <x v="12"/>
    <x v="0"/>
    <x v="52"/>
    <x v="1"/>
    <n v="0.1431617423088638"/>
    <s v="?"/>
    <n v="1"/>
    <n v="0"/>
    <n v="1"/>
    <x v="0"/>
  </r>
  <r>
    <n v="1047"/>
    <x v="1046"/>
    <x v="33"/>
    <s v="District 4"/>
    <s v="Arthur Farmer"/>
    <n v="2014"/>
    <s v="Richland"/>
    <s v="DEM"/>
    <n v="277"/>
    <n v="16"/>
    <n v="3"/>
    <n v="8"/>
    <n v="7"/>
    <n v="1"/>
    <n v="0"/>
    <x v="0"/>
    <x v="4"/>
    <x v="12"/>
    <x v="1"/>
    <x v="14"/>
    <x v="0"/>
    <n v="7.224334600760457E-2"/>
    <s v="m"/>
    <n v="2"/>
    <n v="1"/>
    <n v="0"/>
    <x v="0"/>
  </r>
  <r>
    <n v="1047"/>
    <x v="1046"/>
    <x v="33"/>
    <s v="District 4"/>
    <s v="Catherine Estis"/>
    <n v="2014"/>
    <s v="Richland"/>
    <s v="REP"/>
    <n v="178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7"/>
    <x v="1046"/>
    <x v="33"/>
    <s v="District 4"/>
    <s v="Connie Dove"/>
    <n v="2014"/>
    <s v="Richland"/>
    <s v="REP"/>
    <n v="334"/>
    <n v="16"/>
    <n v="3"/>
    <n v="8"/>
    <n v="7"/>
    <n v="1"/>
    <n v="0"/>
    <x v="0"/>
    <x v="4"/>
    <x v="12"/>
    <x v="1"/>
    <x v="14"/>
    <x v="0"/>
    <n v="7.224334600760457E-2"/>
    <s v="f"/>
    <n v="2"/>
    <n v="1"/>
    <n v="0"/>
    <x v="0"/>
  </r>
  <r>
    <n v="1048"/>
    <x v="1047"/>
    <x v="33"/>
    <s v="District 4"/>
    <s v="Barbara Whitley"/>
    <n v="2014"/>
    <s v="St. Helena"/>
    <s v="DEM"/>
    <n v="440"/>
    <n v="16"/>
    <n v="2"/>
    <n v="8"/>
    <n v="7"/>
    <n v="1"/>
    <n v="0"/>
    <x v="0"/>
    <x v="4"/>
    <x v="12"/>
    <x v="0"/>
    <x v="44"/>
    <x v="0"/>
    <n v="0.13842173350582149"/>
    <s v="f"/>
    <n v="1"/>
    <n v="1"/>
    <n v="0"/>
    <x v="0"/>
  </r>
  <r>
    <n v="1048"/>
    <x v="1047"/>
    <x v="33"/>
    <s v="District 4"/>
    <s v="Willie G. Lee"/>
    <n v="2014"/>
    <s v="St. Helena"/>
    <s v="DEM"/>
    <n v="333"/>
    <n v="16"/>
    <n v="2"/>
    <n v="8"/>
    <n v="7"/>
    <n v="1"/>
    <n v="0"/>
    <x v="0"/>
    <x v="4"/>
    <x v="12"/>
    <x v="0"/>
    <x v="44"/>
    <x v="0"/>
    <n v="0.13842173350582149"/>
    <s v="m"/>
    <n v="1"/>
    <n v="1"/>
    <n v="0"/>
    <x v="0"/>
  </r>
  <r>
    <n v="1049"/>
    <x v="1048"/>
    <x v="33"/>
    <s v="District 4"/>
    <s v="George Nassar, Jr."/>
    <n v="2014"/>
    <s v="St. James"/>
    <s v="DEM"/>
    <n v="748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Jared P. Amato"/>
    <n v="2014"/>
    <s v="St. James"/>
    <s v="REP"/>
    <n v="239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49"/>
    <x v="1048"/>
    <x v="33"/>
    <s v="District 4"/>
    <s v="Michael Green"/>
    <n v="2014"/>
    <s v="St. James"/>
    <s v="DEM"/>
    <n v="185"/>
    <n v="16"/>
    <n v="3"/>
    <n v="8"/>
    <n v="7"/>
    <n v="1"/>
    <n v="0"/>
    <x v="0"/>
    <x v="4"/>
    <x v="12"/>
    <x v="1"/>
    <x v="10"/>
    <x v="0"/>
    <n v="0.43430034129692829"/>
    <s v="m"/>
    <n v="0"/>
    <n v="3"/>
    <n v="0"/>
    <x v="1"/>
  </r>
  <r>
    <n v="1050"/>
    <x v="1049"/>
    <x v="33"/>
    <s v="District 4"/>
    <s v="J. Kelly Coleman"/>
    <n v="2014"/>
    <s v="West Carroll"/>
    <s v="REP"/>
    <n v="387"/>
    <n v="16"/>
    <n v="2"/>
    <n v="8"/>
    <n v="7"/>
    <n v="1"/>
    <n v="0"/>
    <x v="0"/>
    <x v="4"/>
    <x v="12"/>
    <x v="0"/>
    <x v="55"/>
    <x v="0"/>
    <n v="0.52062868369351678"/>
    <s v="f"/>
    <n v="1"/>
    <n v="0"/>
    <n v="1"/>
    <x v="0"/>
  </r>
  <r>
    <n v="1050"/>
    <x v="1049"/>
    <x v="33"/>
    <s v="District 4"/>
    <s v="Vendal Fairchild"/>
    <n v="2014"/>
    <s v="West Carroll"/>
    <s v="REP"/>
    <n v="122"/>
    <n v="16"/>
    <n v="2"/>
    <n v="8"/>
    <n v="7"/>
    <n v="1"/>
    <n v="0"/>
    <x v="0"/>
    <x v="4"/>
    <x v="12"/>
    <x v="0"/>
    <x v="55"/>
    <x v="0"/>
    <n v="0.52062868369351678"/>
    <s v="?"/>
    <n v="1"/>
    <n v="0"/>
    <n v="1"/>
    <x v="0"/>
  </r>
  <r>
    <n v="1051"/>
    <x v="1050"/>
    <x v="33"/>
    <s v="District 4"/>
    <s v="Leslie Ellison"/>
    <n v="2016"/>
    <s v="Orleans"/>
    <s v="DEM"/>
    <n v="11980"/>
    <n v="3"/>
    <n v="3"/>
    <n v="3"/>
    <n v="0"/>
    <n v="0"/>
    <n v="0"/>
    <x v="0"/>
    <x v="4"/>
    <x v="12"/>
    <x v="1"/>
    <x v="72"/>
    <x v="1"/>
    <n v="0.49783377037966026"/>
    <s v="f"/>
    <n v="1"/>
    <n v="2"/>
    <n v="0"/>
    <x v="0"/>
  </r>
  <r>
    <n v="1051"/>
    <x v="1050"/>
    <x v="33"/>
    <s v="District 4"/>
    <s v="Morris &quot;Moe&quot; Reed, Jr."/>
    <n v="2016"/>
    <s v="Orleans"/>
    <s v="DEM"/>
    <n v="3247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1"/>
    <x v="1050"/>
    <x v="33"/>
    <s v="District 4"/>
    <s v="Walter Perique Umrani"/>
    <n v="2016"/>
    <s v="Orleans"/>
    <s v="DEM"/>
    <n v="2315"/>
    <n v="3"/>
    <n v="3"/>
    <n v="3"/>
    <n v="0"/>
    <n v="0"/>
    <n v="0"/>
    <x v="0"/>
    <x v="4"/>
    <x v="12"/>
    <x v="1"/>
    <x v="72"/>
    <x v="1"/>
    <n v="0.49783377037966026"/>
    <s v="m"/>
    <n v="1"/>
    <n v="2"/>
    <n v="0"/>
    <x v="0"/>
  </r>
  <r>
    <n v="1052"/>
    <x v="1051"/>
    <x v="33"/>
    <s v="District 4, City of Bogalusa"/>
    <s v="Adam B. Kemp"/>
    <n v="2014"/>
    <s v="Washington"/>
    <s v="REP"/>
    <n v="650"/>
    <n v="2"/>
    <n v="2"/>
    <n v="0"/>
    <n v="1"/>
    <n v="1"/>
    <n v="0"/>
    <x v="0"/>
    <x v="4"/>
    <x v="12"/>
    <x v="0"/>
    <x v="32"/>
    <x v="0"/>
    <n v="0.60098522167487678"/>
    <s v="m"/>
    <n v="1"/>
    <n v="1"/>
    <n v="0"/>
    <x v="0"/>
  </r>
  <r>
    <n v="1052"/>
    <x v="1051"/>
    <x v="33"/>
    <s v="District 4, City of Bogalusa"/>
    <s v="Patricia Holmes"/>
    <n v="2014"/>
    <s v="Washington"/>
    <s v="NOPTY"/>
    <n v="162"/>
    <n v="2"/>
    <n v="2"/>
    <n v="0"/>
    <n v="1"/>
    <n v="1"/>
    <n v="0"/>
    <x v="0"/>
    <x v="4"/>
    <x v="12"/>
    <x v="0"/>
    <x v="32"/>
    <x v="0"/>
    <n v="0.60098522167487678"/>
    <s v="f"/>
    <n v="1"/>
    <n v="1"/>
    <n v="0"/>
    <x v="0"/>
  </r>
  <r>
    <n v="1053"/>
    <x v="1052"/>
    <x v="33"/>
    <s v="District 4, City of Monroe"/>
    <s v="Clarence Sharp"/>
    <n v="2014"/>
    <s v="Ouachita"/>
    <s v="DEM"/>
    <n v="781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3"/>
    <x v="1052"/>
    <x v="33"/>
    <s v="District 4, City of Monroe"/>
    <s v="Daryll Berry"/>
    <n v="2014"/>
    <s v="Ouachita"/>
    <s v="DEM"/>
    <n v="940"/>
    <n v="2"/>
    <n v="2"/>
    <n v="2"/>
    <n v="0"/>
    <n v="0"/>
    <n v="0"/>
    <x v="0"/>
    <x v="4"/>
    <x v="12"/>
    <x v="0"/>
    <x v="36"/>
    <x v="1"/>
    <n v="9.2388146426496176E-2"/>
    <s v="m"/>
    <n v="0"/>
    <n v="2"/>
    <n v="0"/>
    <x v="1"/>
  </r>
  <r>
    <n v="1054"/>
    <x v="1053"/>
    <x v="33"/>
    <s v="District 4, Place A"/>
    <s v="Ron Walter"/>
    <n v="2014"/>
    <s v="Concordia"/>
    <s v="DEM"/>
    <n v="46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4"/>
    <x v="1053"/>
    <x v="33"/>
    <s v="District 4, Place A"/>
    <s v="Ronnie Bradford"/>
    <n v="2014"/>
    <s v="Concordia"/>
    <s v="REP"/>
    <n v="694"/>
    <n v="2"/>
    <n v="2"/>
    <n v="1"/>
    <n v="1"/>
    <n v="0"/>
    <n v="0"/>
    <x v="0"/>
    <x v="4"/>
    <x v="12"/>
    <x v="0"/>
    <x v="60"/>
    <x v="0"/>
    <n v="0.19861830742659753"/>
    <s v="m"/>
    <n v="0"/>
    <n v="2"/>
    <n v="0"/>
    <x v="1"/>
  </r>
  <r>
    <n v="1055"/>
    <x v="1054"/>
    <x v="33"/>
    <s v="District 5"/>
    <s v="John F. Canik"/>
    <n v="2014"/>
    <s v="Cameron"/>
    <s v="NOPTY"/>
    <n v="223"/>
    <n v="20"/>
    <n v="2"/>
    <n v="12"/>
    <n v="5"/>
    <n v="3"/>
    <n v="0"/>
    <x v="0"/>
    <x v="4"/>
    <x v="12"/>
    <x v="0"/>
    <x v="69"/>
    <x v="0"/>
    <n v="0.10123456790123453"/>
    <s v="m"/>
    <n v="1"/>
    <n v="1"/>
    <n v="0"/>
    <x v="0"/>
  </r>
  <r>
    <n v="1055"/>
    <x v="1054"/>
    <x v="33"/>
    <s v="District 5"/>
    <s v="Tracy Carter"/>
    <n v="2014"/>
    <s v="Cameron"/>
    <s v="REP"/>
    <n v="182"/>
    <n v="20"/>
    <n v="2"/>
    <n v="12"/>
    <n v="5"/>
    <n v="3"/>
    <n v="0"/>
    <x v="0"/>
    <x v="4"/>
    <x v="12"/>
    <x v="0"/>
    <x v="69"/>
    <x v="0"/>
    <n v="0.10123456790123453"/>
    <s v="f"/>
    <n v="1"/>
    <n v="1"/>
    <n v="0"/>
    <x v="0"/>
  </r>
  <r>
    <n v="1056"/>
    <x v="1055"/>
    <x v="33"/>
    <s v="District 5"/>
    <s v="Derald Spears, Sr."/>
    <n v="2014"/>
    <s v="East Feliciana"/>
    <s v="NOPTY"/>
    <n v="354"/>
    <n v="20"/>
    <n v="2"/>
    <n v="12"/>
    <n v="5"/>
    <n v="3"/>
    <n v="0"/>
    <x v="0"/>
    <x v="4"/>
    <x v="12"/>
    <x v="0"/>
    <x v="30"/>
    <x v="0"/>
    <n v="4.8888888888888926E-2"/>
    <s v="m"/>
    <n v="1"/>
    <n v="1"/>
    <n v="0"/>
    <x v="0"/>
  </r>
  <r>
    <n v="1056"/>
    <x v="1055"/>
    <x v="33"/>
    <s v="District 5"/>
    <s v="Olivia Harris"/>
    <n v="2014"/>
    <s v="East Feliciana"/>
    <s v="DEM"/>
    <n v="321"/>
    <n v="20"/>
    <n v="2"/>
    <n v="12"/>
    <n v="5"/>
    <n v="3"/>
    <n v="0"/>
    <x v="0"/>
    <x v="4"/>
    <x v="12"/>
    <x v="0"/>
    <x v="30"/>
    <x v="0"/>
    <n v="4.8888888888888926E-2"/>
    <s v="f"/>
    <n v="1"/>
    <n v="1"/>
    <n v="0"/>
    <x v="0"/>
  </r>
  <r>
    <n v="1057"/>
    <x v="1056"/>
    <x v="33"/>
    <s v="District 5"/>
    <s v="Cedric Floyd"/>
    <n v="2014"/>
    <s v="Jefferson"/>
    <s v="DEM"/>
    <n v="6788"/>
    <n v="20"/>
    <n v="3"/>
    <n v="12"/>
    <n v="5"/>
    <n v="3"/>
    <n v="0"/>
    <x v="0"/>
    <x v="4"/>
    <x v="12"/>
    <x v="1"/>
    <x v="63"/>
    <x v="1"/>
    <n v="0.32070376432078562"/>
    <s v="m"/>
    <n v="2"/>
    <n v="1"/>
    <n v="0"/>
    <x v="0"/>
  </r>
  <r>
    <n v="1057"/>
    <x v="1056"/>
    <x v="33"/>
    <s v="District 5"/>
    <s v="Karen M. Barnes"/>
    <n v="2014"/>
    <s v="Jefferson"/>
    <s v="DEM"/>
    <n v="2563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7"/>
    <x v="1056"/>
    <x v="33"/>
    <s v="District 5"/>
    <s v="Sharlayne Jackson-Prevost"/>
    <n v="2014"/>
    <s v="Jefferson"/>
    <s v="DEM"/>
    <n v="2869"/>
    <n v="20"/>
    <n v="3"/>
    <n v="12"/>
    <n v="5"/>
    <n v="3"/>
    <n v="0"/>
    <x v="0"/>
    <x v="4"/>
    <x v="12"/>
    <x v="1"/>
    <x v="63"/>
    <x v="1"/>
    <n v="0.32070376432078562"/>
    <s v="f"/>
    <n v="2"/>
    <n v="1"/>
    <n v="0"/>
    <x v="0"/>
  </r>
  <r>
    <n v="1058"/>
    <x v="1057"/>
    <x v="33"/>
    <s v="District 5"/>
    <s v="Britt Latiolais"/>
    <n v="2014"/>
    <s v="Lafayette"/>
    <s v="REP"/>
    <n v="4548"/>
    <n v="20"/>
    <n v="2"/>
    <n v="12"/>
    <n v="5"/>
    <n v="3"/>
    <n v="0"/>
    <x v="0"/>
    <x v="4"/>
    <x v="12"/>
    <x v="0"/>
    <x v="52"/>
    <x v="1"/>
    <n v="0.21021820117083556"/>
    <s v="?"/>
    <n v="0"/>
    <n v="1"/>
    <n v="1"/>
    <x v="0"/>
  </r>
  <r>
    <n v="1058"/>
    <x v="1057"/>
    <x v="33"/>
    <s v="District 5"/>
    <s v="Kermit J. Bouillion"/>
    <n v="2014"/>
    <s v="Lafayette"/>
    <s v="REP"/>
    <n v="2968"/>
    <n v="20"/>
    <n v="2"/>
    <n v="12"/>
    <n v="5"/>
    <n v="3"/>
    <n v="0"/>
    <x v="0"/>
    <x v="4"/>
    <x v="12"/>
    <x v="0"/>
    <x v="52"/>
    <x v="1"/>
    <n v="0.21021820117083556"/>
    <s v="m"/>
    <n v="0"/>
    <n v="1"/>
    <n v="1"/>
    <x v="0"/>
  </r>
  <r>
    <n v="1059"/>
    <x v="1058"/>
    <x v="33"/>
    <s v="District 5"/>
    <s v="Dianne Spencer"/>
    <n v="2014"/>
    <s v="St. James"/>
    <s v="DEM"/>
    <n v="716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59"/>
    <x v="1058"/>
    <x v="33"/>
    <s v="District 5"/>
    <s v="Patricia Heary &quot;Ducy&quot; Schexnayder"/>
    <n v="2014"/>
    <s v="St. James"/>
    <s v="DEM"/>
    <n v="682"/>
    <n v="20"/>
    <n v="2"/>
    <n v="12"/>
    <n v="5"/>
    <n v="3"/>
    <n v="0"/>
    <x v="0"/>
    <x v="4"/>
    <x v="12"/>
    <x v="0"/>
    <x v="10"/>
    <x v="0"/>
    <n v="2.4320457796852601E-2"/>
    <s v="f"/>
    <n v="2"/>
    <n v="0"/>
    <n v="0"/>
    <x v="2"/>
  </r>
  <r>
    <n v="1060"/>
    <x v="1059"/>
    <x v="33"/>
    <s v="District 5"/>
    <s v="Brenda Leroux Babin"/>
    <n v="2014"/>
    <s v="Terrebonne"/>
    <s v="DEM"/>
    <n v="1639"/>
    <n v="20"/>
    <n v="2"/>
    <n v="12"/>
    <n v="5"/>
    <n v="3"/>
    <n v="0"/>
    <x v="0"/>
    <x v="4"/>
    <x v="12"/>
    <x v="0"/>
    <x v="58"/>
    <x v="1"/>
    <n v="0.1385897881208753"/>
    <s v="f"/>
    <n v="1"/>
    <n v="1"/>
    <n v="0"/>
    <x v="0"/>
  </r>
  <r>
    <n v="1060"/>
    <x v="1059"/>
    <x v="33"/>
    <s v="District 5"/>
    <s v="William &quot;Bill&quot; Simmons"/>
    <n v="2014"/>
    <s v="Terrebonne"/>
    <s v="DEM"/>
    <n v="1240"/>
    <n v="20"/>
    <n v="2"/>
    <n v="12"/>
    <n v="5"/>
    <n v="3"/>
    <n v="0"/>
    <x v="0"/>
    <x v="4"/>
    <x v="12"/>
    <x v="0"/>
    <x v="58"/>
    <x v="1"/>
    <n v="0.1385897881208753"/>
    <s v="m"/>
    <n v="1"/>
    <n v="1"/>
    <n v="0"/>
    <x v="0"/>
  </r>
  <r>
    <n v="1061"/>
    <x v="1060"/>
    <x v="33"/>
    <s v="District 5"/>
    <s v="Kenneth &quot;Ken&quot; Smith"/>
    <n v="2014"/>
    <s v="Union"/>
    <s v="REP"/>
    <n v="420"/>
    <n v="20"/>
    <n v="2"/>
    <n v="12"/>
    <n v="5"/>
    <n v="3"/>
    <n v="0"/>
    <x v="0"/>
    <x v="4"/>
    <x v="12"/>
    <x v="0"/>
    <x v="15"/>
    <x v="0"/>
    <n v="0.16996047430830036"/>
    <s v="m"/>
    <n v="1"/>
    <n v="1"/>
    <n v="0"/>
    <x v="0"/>
  </r>
  <r>
    <n v="1061"/>
    <x v="1060"/>
    <x v="33"/>
    <s v="District 5"/>
    <s v="Shannon Johnston Barkley"/>
    <n v="2014"/>
    <s v="Union"/>
    <s v="REP"/>
    <n v="592"/>
    <n v="20"/>
    <n v="2"/>
    <n v="12"/>
    <n v="5"/>
    <n v="3"/>
    <n v="0"/>
    <x v="0"/>
    <x v="4"/>
    <x v="12"/>
    <x v="0"/>
    <x v="15"/>
    <x v="0"/>
    <n v="0.16996047430830036"/>
    <s v="f"/>
    <n v="1"/>
    <n v="1"/>
    <n v="0"/>
    <x v="0"/>
  </r>
  <r>
    <n v="1062"/>
    <x v="1061"/>
    <x v="33"/>
    <s v="District 5"/>
    <s v="&quot;Mike&quot; Perkins"/>
    <n v="2014"/>
    <s v="Vernon"/>
    <s v="NOPTY"/>
    <n v="753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ames &quot;PeeWee&quot; McKee, Jr."/>
    <n v="2014"/>
    <s v="Vernon"/>
    <s v="DEM"/>
    <n v="74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2"/>
    <x v="1061"/>
    <x v="33"/>
    <s v="District 5"/>
    <s v="Jesse Lentz"/>
    <n v="2014"/>
    <s v="Vernon"/>
    <s v="DEM"/>
    <n v="300"/>
    <n v="20"/>
    <n v="3"/>
    <n v="12"/>
    <n v="5"/>
    <n v="3"/>
    <n v="0"/>
    <x v="0"/>
    <x v="4"/>
    <x v="12"/>
    <x v="1"/>
    <x v="35"/>
    <x v="1"/>
    <n v="0.40195208518189884"/>
    <s v="m"/>
    <n v="0"/>
    <n v="3"/>
    <n v="0"/>
    <x v="1"/>
  </r>
  <r>
    <n v="1063"/>
    <x v="1062"/>
    <x v="33"/>
    <s v="District 5"/>
    <s v="James C. Burrell"/>
    <n v="2014"/>
    <s v="West Carroll"/>
    <s v="DEM"/>
    <n v="263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3"/>
    <x v="1062"/>
    <x v="33"/>
    <s v="District 5"/>
    <s v="James E. &quot;Jimmy&quot; Melton, Jr."/>
    <n v="2014"/>
    <s v="West Carroll"/>
    <s v="DEM"/>
    <n v="171"/>
    <n v="20"/>
    <n v="2"/>
    <n v="12"/>
    <n v="5"/>
    <n v="3"/>
    <n v="0"/>
    <x v="0"/>
    <x v="4"/>
    <x v="12"/>
    <x v="0"/>
    <x v="55"/>
    <x v="0"/>
    <n v="0.21198156682027647"/>
    <s v="m"/>
    <n v="0"/>
    <n v="2"/>
    <n v="0"/>
    <x v="1"/>
  </r>
  <r>
    <n v="1064"/>
    <x v="1063"/>
    <x v="33"/>
    <s v="District 5"/>
    <s v="Jamey J. Johnson"/>
    <n v="2016"/>
    <s v="Vernon"/>
    <s v="DEM"/>
    <n v="544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4"/>
    <x v="1063"/>
    <x v="33"/>
    <s v="District 5"/>
    <s v="Shad Stewart"/>
    <n v="2016"/>
    <s v="Vernon"/>
    <s v="REP"/>
    <n v="920"/>
    <n v="2"/>
    <n v="2"/>
    <n v="1"/>
    <n v="1"/>
    <n v="0"/>
    <n v="0"/>
    <x v="0"/>
    <x v="4"/>
    <x v="12"/>
    <x v="0"/>
    <x v="35"/>
    <x v="1"/>
    <n v="0.25683060109289618"/>
    <s v="m"/>
    <n v="0"/>
    <n v="2"/>
    <n v="0"/>
    <x v="1"/>
  </r>
  <r>
    <n v="1065"/>
    <x v="1064"/>
    <x v="33"/>
    <s v="District 5, City of Monroe"/>
    <s v="Anna Reed"/>
    <n v="2014"/>
    <s v="Ouachita"/>
    <s v="DEM"/>
    <n v="599"/>
    <n v="2"/>
    <n v="2"/>
    <n v="2"/>
    <n v="0"/>
    <n v="0"/>
    <n v="0"/>
    <x v="0"/>
    <x v="4"/>
    <x v="12"/>
    <x v="0"/>
    <x v="36"/>
    <x v="1"/>
    <n v="0.37277486910994767"/>
    <s v="f"/>
    <n v="1"/>
    <n v="1"/>
    <n v="0"/>
    <x v="0"/>
  </r>
  <r>
    <n v="1065"/>
    <x v="1064"/>
    <x v="33"/>
    <s v="District 5, City of Monroe"/>
    <s v="Rodney McFarland, Sr."/>
    <n v="2014"/>
    <s v="Ouachita"/>
    <s v="DEM"/>
    <n v="1311"/>
    <n v="2"/>
    <n v="2"/>
    <n v="2"/>
    <n v="0"/>
    <n v="0"/>
    <n v="0"/>
    <x v="0"/>
    <x v="4"/>
    <x v="12"/>
    <x v="0"/>
    <x v="36"/>
    <x v="1"/>
    <n v="0.37277486910994767"/>
    <s v="m"/>
    <n v="1"/>
    <n v="1"/>
    <n v="0"/>
    <x v="0"/>
  </r>
  <r>
    <n v="1066"/>
    <x v="1065"/>
    <x v="33"/>
    <s v="District 6"/>
    <s v="Larry Dale"/>
    <n v="2014"/>
    <s v="Jefferson"/>
    <s v="REP"/>
    <n v="6980"/>
    <n v="14"/>
    <n v="2"/>
    <n v="8"/>
    <n v="4"/>
    <n v="2"/>
    <n v="0"/>
    <x v="0"/>
    <x v="4"/>
    <x v="12"/>
    <x v="0"/>
    <x v="63"/>
    <x v="1"/>
    <n v="0.13183071185341327"/>
    <s v="m"/>
    <n v="1"/>
    <n v="1"/>
    <n v="0"/>
    <x v="0"/>
  </r>
  <r>
    <n v="1066"/>
    <x v="1065"/>
    <x v="33"/>
    <s v="District 6"/>
    <s v="Meladie Munch"/>
    <n v="2014"/>
    <s v="Jefferson"/>
    <s v="DEM"/>
    <n v="5354"/>
    <n v="14"/>
    <n v="2"/>
    <n v="8"/>
    <n v="4"/>
    <n v="2"/>
    <n v="0"/>
    <x v="0"/>
    <x v="4"/>
    <x v="12"/>
    <x v="0"/>
    <x v="63"/>
    <x v="1"/>
    <n v="0.13183071185341327"/>
    <s v="f"/>
    <n v="1"/>
    <n v="1"/>
    <n v="0"/>
    <x v="0"/>
  </r>
  <r>
    <n v="1067"/>
    <x v="1066"/>
    <x v="33"/>
    <s v="District 6"/>
    <s v="Justin Centanni"/>
    <n v="2014"/>
    <s v="Lafayette"/>
    <s v="REP"/>
    <n v="4206"/>
    <n v="14"/>
    <n v="2"/>
    <n v="8"/>
    <n v="4"/>
    <n v="2"/>
    <n v="0"/>
    <x v="0"/>
    <x v="4"/>
    <x v="12"/>
    <x v="0"/>
    <x v="52"/>
    <x v="1"/>
    <n v="2.8487590169947452E-2"/>
    <s v="m"/>
    <n v="1"/>
    <n v="1"/>
    <n v="0"/>
    <x v="0"/>
  </r>
  <r>
    <n v="1067"/>
    <x v="1066"/>
    <x v="33"/>
    <s v="District 6"/>
    <s v="Kathleen Schott Espinoza"/>
    <n v="2014"/>
    <s v="Lafayette"/>
    <s v="NOPTY"/>
    <n v="3973"/>
    <n v="14"/>
    <n v="2"/>
    <n v="8"/>
    <n v="4"/>
    <n v="2"/>
    <n v="0"/>
    <x v="0"/>
    <x v="4"/>
    <x v="12"/>
    <x v="0"/>
    <x v="52"/>
    <x v="1"/>
    <n v="2.8487590169947452E-2"/>
    <s v="f"/>
    <n v="1"/>
    <n v="1"/>
    <n v="0"/>
    <x v="0"/>
  </r>
  <r>
    <n v="1068"/>
    <x v="1067"/>
    <x v="33"/>
    <s v="District 6"/>
    <s v="Allen &quot;Mr. E.&quot; Ebarb"/>
    <n v="2014"/>
    <s v="Sabine"/>
    <s v="DEM"/>
    <n v="42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8"/>
    <x v="1067"/>
    <x v="33"/>
    <s v="District 6"/>
    <s v="Donald Garcie"/>
    <n v="2014"/>
    <s v="Sabine"/>
    <s v="DEM"/>
    <n v="503"/>
    <n v="14"/>
    <n v="2"/>
    <n v="8"/>
    <n v="4"/>
    <n v="2"/>
    <n v="0"/>
    <x v="0"/>
    <x v="4"/>
    <x v="12"/>
    <x v="0"/>
    <x v="54"/>
    <x v="0"/>
    <n v="8.6393088552915775E-2"/>
    <s v="m"/>
    <n v="0"/>
    <n v="2"/>
    <n v="0"/>
    <x v="1"/>
  </r>
  <r>
    <n v="1069"/>
    <x v="1068"/>
    <x v="33"/>
    <s v="District 6"/>
    <s v="Frieda W. Boughton"/>
    <n v="2014"/>
    <s v="St. James"/>
    <s v="DEM"/>
    <n v="676"/>
    <n v="14"/>
    <n v="2"/>
    <n v="8"/>
    <n v="4"/>
    <n v="2"/>
    <n v="0"/>
    <x v="0"/>
    <x v="4"/>
    <x v="12"/>
    <x v="0"/>
    <x v="10"/>
    <x v="0"/>
    <n v="5.5865921787709549E-2"/>
    <s v="f"/>
    <n v="1"/>
    <n v="1"/>
    <n v="0"/>
    <x v="0"/>
  </r>
  <r>
    <n v="1069"/>
    <x v="1068"/>
    <x v="33"/>
    <s v="District 6"/>
    <s v="Tyler Jasmin"/>
    <n v="2014"/>
    <s v="St. James"/>
    <s v="NOPTY"/>
    <n v="756"/>
    <n v="14"/>
    <n v="2"/>
    <n v="8"/>
    <n v="4"/>
    <n v="2"/>
    <n v="0"/>
    <x v="0"/>
    <x v="4"/>
    <x v="12"/>
    <x v="0"/>
    <x v="10"/>
    <x v="0"/>
    <n v="5.5865921787709549E-2"/>
    <s v="m"/>
    <n v="1"/>
    <n v="1"/>
    <n v="0"/>
    <x v="0"/>
  </r>
  <r>
    <n v="1070"/>
    <x v="1069"/>
    <x v="33"/>
    <s v="District 6"/>
    <s v="&quot;L. P.&quot; Bordelon III"/>
    <n v="2014"/>
    <s v="Terrebonne"/>
    <s v="REP"/>
    <n v="3194"/>
    <n v="14"/>
    <n v="2"/>
    <n v="8"/>
    <n v="4"/>
    <n v="2"/>
    <n v="0"/>
    <x v="0"/>
    <x v="4"/>
    <x v="12"/>
    <x v="0"/>
    <x v="58"/>
    <x v="1"/>
    <n v="0.17426470588235299"/>
    <s v="?"/>
    <n v="0"/>
    <n v="1"/>
    <n v="1"/>
    <x v="0"/>
  </r>
  <r>
    <n v="1070"/>
    <x v="1069"/>
    <x v="33"/>
    <s v="District 6"/>
    <s v="Clyde F. Hamner"/>
    <n v="2014"/>
    <s v="Terrebonne"/>
    <s v="DEM"/>
    <n v="2246"/>
    <n v="14"/>
    <n v="2"/>
    <n v="8"/>
    <n v="4"/>
    <n v="2"/>
    <n v="0"/>
    <x v="0"/>
    <x v="4"/>
    <x v="12"/>
    <x v="0"/>
    <x v="58"/>
    <x v="1"/>
    <n v="0.17426470588235299"/>
    <s v="m"/>
    <n v="0"/>
    <n v="1"/>
    <n v="1"/>
    <x v="0"/>
  </r>
  <r>
    <n v="1071"/>
    <x v="1070"/>
    <x v="33"/>
    <s v="District 6"/>
    <s v="Robert B. Blow"/>
    <n v="2014"/>
    <s v="Vernon"/>
    <s v="DEM"/>
    <n v="30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1"/>
    <x v="1070"/>
    <x v="33"/>
    <s v="District 6"/>
    <s v="Vernon Travis, Jr."/>
    <n v="2014"/>
    <s v="Vernon"/>
    <s v="DEM"/>
    <n v="582"/>
    <n v="14"/>
    <n v="2"/>
    <n v="8"/>
    <n v="4"/>
    <n v="2"/>
    <n v="0"/>
    <x v="0"/>
    <x v="4"/>
    <x v="12"/>
    <x v="0"/>
    <x v="35"/>
    <x v="1"/>
    <n v="0.31674208144796379"/>
    <s v="m"/>
    <n v="0"/>
    <n v="2"/>
    <n v="0"/>
    <x v="1"/>
  </r>
  <r>
    <n v="1072"/>
    <x v="1071"/>
    <x v="33"/>
    <s v="District 6"/>
    <s v="Irma Bendily"/>
    <n v="2014"/>
    <s v="West Feliciana"/>
    <s v="DEM"/>
    <n v="253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2"/>
    <x v="1071"/>
    <x v="33"/>
    <s v="District 6"/>
    <s v="Kelly O'Brien"/>
    <n v="2014"/>
    <s v="West Feliciana"/>
    <s v="REP"/>
    <n v="525"/>
    <n v="14"/>
    <n v="2"/>
    <n v="8"/>
    <n v="4"/>
    <n v="2"/>
    <n v="0"/>
    <x v="0"/>
    <x v="4"/>
    <x v="12"/>
    <x v="0"/>
    <x v="25"/>
    <x v="0"/>
    <n v="0.34961439588688942"/>
    <s v="f"/>
    <n v="2"/>
    <n v="0"/>
    <n v="0"/>
    <x v="2"/>
  </r>
  <r>
    <n v="1073"/>
    <x v="1072"/>
    <x v="33"/>
    <s v="District 6"/>
    <s v="David Alvarez"/>
    <n v="2016"/>
    <s v="Orleans"/>
    <s v="DEM"/>
    <n v="9101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3"/>
    <x v="1072"/>
    <x v="33"/>
    <s v="District 6"/>
    <s v="Woody Koppel"/>
    <n v="2016"/>
    <s v="Orleans"/>
    <s v="DEM"/>
    <n v="10422"/>
    <n v="2"/>
    <n v="2"/>
    <n v="2"/>
    <n v="0"/>
    <n v="0"/>
    <n v="0"/>
    <x v="0"/>
    <x v="4"/>
    <x v="12"/>
    <x v="0"/>
    <x v="72"/>
    <x v="1"/>
    <n v="6.766378118117089E-2"/>
    <s v="m"/>
    <n v="0"/>
    <n v="2"/>
    <n v="0"/>
    <x v="1"/>
  </r>
  <r>
    <n v="1074"/>
    <x v="1073"/>
    <x v="33"/>
    <s v="District 6, City of Monroe"/>
    <s v="Brandon &quot;B.J.&quot; Johnson"/>
    <n v="2014"/>
    <s v="Ouachita"/>
    <s v="DEM"/>
    <n v="89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4"/>
    <x v="1073"/>
    <x v="33"/>
    <s v="District 6, City of Monroe"/>
    <s v="Verbon R. Muhammad, Sr."/>
    <n v="2014"/>
    <s v="Ouachita"/>
    <s v="DEM"/>
    <n v="505"/>
    <n v="2"/>
    <n v="2"/>
    <n v="2"/>
    <n v="0"/>
    <n v="0"/>
    <n v="0"/>
    <x v="0"/>
    <x v="4"/>
    <x v="12"/>
    <x v="0"/>
    <x v="36"/>
    <x v="1"/>
    <n v="0.27857142857142853"/>
    <s v="m"/>
    <n v="0"/>
    <n v="2"/>
    <n v="0"/>
    <x v="1"/>
  </r>
  <r>
    <n v="1075"/>
    <x v="1074"/>
    <x v="33"/>
    <s v="District 6, Division 1"/>
    <s v="Debra Spurlock Haynes"/>
    <n v="2014"/>
    <s v="East Feliciana"/>
    <s v="DEM"/>
    <n v="983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5"/>
    <x v="1074"/>
    <x v="33"/>
    <s v="District 6, Division 1"/>
    <s v="Joyce A. Kent"/>
    <n v="2014"/>
    <s v="East Feliciana"/>
    <s v="DEM"/>
    <n v="1192"/>
    <n v="2"/>
    <n v="2"/>
    <n v="2"/>
    <n v="0"/>
    <n v="0"/>
    <n v="0"/>
    <x v="0"/>
    <x v="4"/>
    <x v="12"/>
    <x v="0"/>
    <x v="30"/>
    <x v="0"/>
    <n v="9.6091954022988535E-2"/>
    <s v="f"/>
    <n v="2"/>
    <n v="0"/>
    <n v="0"/>
    <x v="2"/>
  </r>
  <r>
    <n v="1076"/>
    <x v="1075"/>
    <x v="33"/>
    <s v="District 6, Division 3"/>
    <s v="&quot;Chris&quot; Rouchon"/>
    <n v="2014"/>
    <s v="East Feliciana"/>
    <s v="REP"/>
    <n v="977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6"/>
    <x v="1075"/>
    <x v="33"/>
    <s v="District 6, Division 3"/>
    <s v="Janice Betrece"/>
    <n v="2014"/>
    <s v="East Feliciana"/>
    <s v="DEM"/>
    <n v="434"/>
    <n v="3"/>
    <n v="3"/>
    <n v="2"/>
    <n v="1"/>
    <n v="0"/>
    <n v="0"/>
    <x v="0"/>
    <x v="4"/>
    <x v="12"/>
    <x v="1"/>
    <x v="30"/>
    <x v="0"/>
    <n v="4.9670329670329638E-2"/>
    <s v="f"/>
    <n v="1"/>
    <n v="2"/>
    <n v="0"/>
    <x v="0"/>
  </r>
  <r>
    <n v="1076"/>
    <x v="1075"/>
    <x v="33"/>
    <s v="District 6, Division 3"/>
    <s v="Michael Ray Bradford"/>
    <n v="2014"/>
    <s v="East Feliciana"/>
    <s v="DEM"/>
    <n v="864"/>
    <n v="3"/>
    <n v="3"/>
    <n v="2"/>
    <n v="1"/>
    <n v="0"/>
    <n v="0"/>
    <x v="0"/>
    <x v="4"/>
    <x v="12"/>
    <x v="1"/>
    <x v="30"/>
    <x v="0"/>
    <n v="4.9670329670329638E-2"/>
    <s v="m"/>
    <n v="1"/>
    <n v="2"/>
    <n v="0"/>
    <x v="0"/>
  </r>
  <r>
    <n v="1077"/>
    <x v="1076"/>
    <x v="33"/>
    <s v="District 7"/>
    <s v="Carl Granger"/>
    <n v="2014"/>
    <s v="Cameron"/>
    <s v="REP"/>
    <n v="73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Joseph M. Delcambre"/>
    <n v="2014"/>
    <s v="Cameron"/>
    <s v="REP"/>
    <n v="96"/>
    <n v="17"/>
    <n v="3"/>
    <n v="4"/>
    <n v="8"/>
    <n v="2"/>
    <n v="3"/>
    <x v="0"/>
    <x v="4"/>
    <x v="12"/>
    <x v="1"/>
    <x v="69"/>
    <x v="0"/>
    <n v="7.3426573426573438E-2"/>
    <s v="m"/>
    <n v="1"/>
    <n v="2"/>
    <n v="0"/>
    <x v="0"/>
  </r>
  <r>
    <n v="1077"/>
    <x v="1076"/>
    <x v="33"/>
    <s v="District 7"/>
    <s v="Karen F. Nunez"/>
    <n v="2014"/>
    <s v="Cameron"/>
    <s v="NOPTY"/>
    <n v="117"/>
    <n v="17"/>
    <n v="3"/>
    <n v="4"/>
    <n v="8"/>
    <n v="2"/>
    <n v="3"/>
    <x v="0"/>
    <x v="4"/>
    <x v="12"/>
    <x v="1"/>
    <x v="69"/>
    <x v="0"/>
    <n v="7.3426573426573438E-2"/>
    <s v="f"/>
    <n v="1"/>
    <n v="2"/>
    <n v="0"/>
    <x v="0"/>
  </r>
  <r>
    <n v="1078"/>
    <x v="1077"/>
    <x v="33"/>
    <s v="District 7"/>
    <s v="Anthony &quot;Tony&quot; Rouchon"/>
    <n v="2014"/>
    <s v="East Feliciana"/>
    <s v="OTHER"/>
    <n v="24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8"/>
    <x v="1077"/>
    <x v="33"/>
    <s v="District 7"/>
    <s v="Paul Kent"/>
    <n v="2014"/>
    <s v="East Feliciana"/>
    <s v="OTHER"/>
    <n v="435"/>
    <n v="17"/>
    <n v="2"/>
    <n v="4"/>
    <n v="8"/>
    <n v="2"/>
    <n v="3"/>
    <x v="0"/>
    <x v="4"/>
    <x v="12"/>
    <x v="0"/>
    <x v="30"/>
    <x v="0"/>
    <n v="0.2794117647058823"/>
    <s v="m"/>
    <n v="0"/>
    <n v="2"/>
    <n v="0"/>
    <x v="1"/>
  </r>
  <r>
    <n v="1079"/>
    <x v="1078"/>
    <x v="33"/>
    <s v="District 7"/>
    <s v="Jo Ann Scott"/>
    <n v="2014"/>
    <s v="Jefferson"/>
    <s v="OTHER"/>
    <n v="1758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79"/>
    <x v="1078"/>
    <x v="33"/>
    <s v="District 7"/>
    <s v="Mark Jacobs"/>
    <n v="2014"/>
    <s v="Jefferson"/>
    <s v="REP"/>
    <n v="6276"/>
    <n v="17"/>
    <n v="3"/>
    <n v="4"/>
    <n v="8"/>
    <n v="2"/>
    <n v="3"/>
    <x v="0"/>
    <x v="4"/>
    <x v="12"/>
    <x v="1"/>
    <x v="63"/>
    <x v="1"/>
    <n v="3.081611920081273E-2"/>
    <s v="m"/>
    <n v="2"/>
    <n v="1"/>
    <n v="0"/>
    <x v="0"/>
  </r>
  <r>
    <n v="1079"/>
    <x v="1078"/>
    <x v="33"/>
    <s v="District 7"/>
    <s v="Melinda Doucet"/>
    <n v="2014"/>
    <s v="Jefferson"/>
    <s v="REP"/>
    <n v="6731"/>
    <n v="17"/>
    <n v="3"/>
    <n v="4"/>
    <n v="8"/>
    <n v="2"/>
    <n v="3"/>
    <x v="0"/>
    <x v="4"/>
    <x v="12"/>
    <x v="1"/>
    <x v="63"/>
    <x v="1"/>
    <n v="3.081611920081273E-2"/>
    <s v="f"/>
    <n v="2"/>
    <n v="1"/>
    <n v="0"/>
    <x v="0"/>
  </r>
  <r>
    <n v="1080"/>
    <x v="1079"/>
    <x v="33"/>
    <s v="District 7"/>
    <s v="Dawn Morris"/>
    <n v="2014"/>
    <s v="Lafayette"/>
    <s v="REP"/>
    <n v="3996"/>
    <n v="17"/>
    <n v="2"/>
    <n v="4"/>
    <n v="8"/>
    <n v="2"/>
    <n v="3"/>
    <x v="0"/>
    <x v="4"/>
    <x v="12"/>
    <x v="0"/>
    <x v="52"/>
    <x v="1"/>
    <n v="4.1845913179507255E-2"/>
    <s v="f"/>
    <n v="1"/>
    <n v="1"/>
    <n v="0"/>
    <x v="0"/>
  </r>
  <r>
    <n v="1080"/>
    <x v="1079"/>
    <x v="33"/>
    <s v="District 7"/>
    <s v="Mark Cockerham"/>
    <n v="2014"/>
    <s v="Lafayette"/>
    <s v="REP"/>
    <n v="3675"/>
    <n v="17"/>
    <n v="2"/>
    <n v="4"/>
    <n v="8"/>
    <n v="2"/>
    <n v="3"/>
    <x v="0"/>
    <x v="4"/>
    <x v="12"/>
    <x v="0"/>
    <x v="52"/>
    <x v="1"/>
    <n v="4.1845913179507255E-2"/>
    <s v="m"/>
    <n v="1"/>
    <n v="1"/>
    <n v="0"/>
    <x v="0"/>
  </r>
  <r>
    <n v="1081"/>
    <x v="1080"/>
    <x v="33"/>
    <s v="District 7"/>
    <s v="Carlos R. Charles"/>
    <n v="2014"/>
    <s v="St. James"/>
    <s v="DEM"/>
    <n v="44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aymond L. Gros, Jr."/>
    <n v="2014"/>
    <s v="St. James"/>
    <s v="DEM"/>
    <n v="959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1"/>
    <x v="1080"/>
    <x v="33"/>
    <s v="District 7"/>
    <s v="Richard &quot;Ricky&quot; Reulet"/>
    <n v="2014"/>
    <s v="St. James"/>
    <s v="DEM"/>
    <n v="442"/>
    <n v="17"/>
    <n v="3"/>
    <n v="4"/>
    <n v="8"/>
    <n v="2"/>
    <n v="3"/>
    <x v="0"/>
    <x v="4"/>
    <x v="12"/>
    <x v="1"/>
    <x v="10"/>
    <x v="0"/>
    <n v="0.35778546712802761"/>
    <s v="m"/>
    <n v="0"/>
    <n v="3"/>
    <n v="0"/>
    <x v="1"/>
  </r>
  <r>
    <n v="1082"/>
    <x v="1081"/>
    <x v="33"/>
    <s v="District 7"/>
    <s v="Roger Dale DeHart"/>
    <n v="2014"/>
    <s v="Terrebonne"/>
    <s v="DEM"/>
    <n v="1531"/>
    <n v="17"/>
    <n v="2"/>
    <n v="4"/>
    <n v="8"/>
    <n v="2"/>
    <n v="3"/>
    <x v="0"/>
    <x v="4"/>
    <x v="12"/>
    <x v="0"/>
    <x v="58"/>
    <x v="1"/>
    <n v="2.8897849462365566E-2"/>
    <s v="m"/>
    <n v="1"/>
    <n v="1"/>
    <n v="0"/>
    <x v="0"/>
  </r>
  <r>
    <n v="1082"/>
    <x v="1081"/>
    <x v="33"/>
    <s v="District 7"/>
    <s v="Wendy Wilson Billiot"/>
    <n v="2014"/>
    <s v="Terrebonne"/>
    <s v="REP"/>
    <n v="1445"/>
    <n v="17"/>
    <n v="2"/>
    <n v="4"/>
    <n v="8"/>
    <n v="2"/>
    <n v="3"/>
    <x v="0"/>
    <x v="4"/>
    <x v="12"/>
    <x v="0"/>
    <x v="58"/>
    <x v="1"/>
    <n v="2.8897849462365566E-2"/>
    <s v="f"/>
    <n v="1"/>
    <n v="1"/>
    <n v="0"/>
    <x v="0"/>
  </r>
  <r>
    <n v="1083"/>
    <x v="1082"/>
    <x v="33"/>
    <s v="District 7"/>
    <s v="Roy Brown"/>
    <n v="2014"/>
    <s v="West Carroll"/>
    <s v="REP"/>
    <n v="196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3"/>
    <x v="1082"/>
    <x v="33"/>
    <s v="District 7"/>
    <s v="Samuel Ashley"/>
    <n v="2014"/>
    <s v="West Carroll"/>
    <s v="NOPTY"/>
    <n v="292"/>
    <n v="17"/>
    <n v="2"/>
    <n v="4"/>
    <n v="8"/>
    <n v="2"/>
    <n v="3"/>
    <x v="0"/>
    <x v="4"/>
    <x v="12"/>
    <x v="0"/>
    <x v="55"/>
    <x v="0"/>
    <n v="0.19672131147540983"/>
    <s v="m"/>
    <n v="0"/>
    <n v="2"/>
    <n v="0"/>
    <x v="1"/>
  </r>
  <r>
    <n v="1084"/>
    <x v="1083"/>
    <x v="33"/>
    <s v="District 7"/>
    <s v="Alvin R. Crusto, Jr."/>
    <n v="2016"/>
    <s v="Orleans"/>
    <s v="DEM"/>
    <n v="3515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Kwame A. Smith"/>
    <n v="2016"/>
    <s v="Orleans"/>
    <s v="DEM"/>
    <n v="4728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4"/>
    <x v="1083"/>
    <x v="33"/>
    <s v="District 7"/>
    <s v="Nolan Marshall, Jr."/>
    <n v="2016"/>
    <s v="Orleans"/>
    <s v="DEM"/>
    <n v="9830"/>
    <n v="3"/>
    <n v="3"/>
    <n v="3"/>
    <n v="0"/>
    <n v="0"/>
    <n v="0"/>
    <x v="0"/>
    <x v="4"/>
    <x v="12"/>
    <x v="1"/>
    <x v="72"/>
    <x v="1"/>
    <n v="0.28229956288385988"/>
    <s v="m"/>
    <n v="0"/>
    <n v="3"/>
    <n v="0"/>
    <x v="1"/>
  </r>
  <r>
    <n v="1085"/>
    <x v="1084"/>
    <x v="33"/>
    <s v="District 7, City of Monroe"/>
    <s v="Brenda Shelling"/>
    <n v="2014"/>
    <s v="Ouachita"/>
    <s v="NOPTY"/>
    <n v="793"/>
    <n v="3"/>
    <n v="3"/>
    <n v="2"/>
    <n v="0"/>
    <n v="1"/>
    <n v="0"/>
    <x v="0"/>
    <x v="4"/>
    <x v="12"/>
    <x v="1"/>
    <x v="36"/>
    <x v="1"/>
    <n v="0.32269503546099287"/>
    <s v="f"/>
    <n v="1"/>
    <n v="2"/>
    <n v="0"/>
    <x v="0"/>
  </r>
  <r>
    <n v="1085"/>
    <x v="1084"/>
    <x v="33"/>
    <s v="District 7, City of Monroe"/>
    <s v="Glynn O. Ludley"/>
    <n v="2014"/>
    <s v="Ouachita"/>
    <s v="DEM"/>
    <n v="338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5"/>
    <x v="1084"/>
    <x v="33"/>
    <s v="District 7, City of Monroe"/>
    <s v="Louis Bradley"/>
    <n v="2014"/>
    <s v="Ouachita"/>
    <s v="DEM"/>
    <n v="279"/>
    <n v="3"/>
    <n v="3"/>
    <n v="2"/>
    <n v="0"/>
    <n v="1"/>
    <n v="0"/>
    <x v="0"/>
    <x v="4"/>
    <x v="12"/>
    <x v="1"/>
    <x v="36"/>
    <x v="1"/>
    <n v="0.32269503546099287"/>
    <s v="m"/>
    <n v="1"/>
    <n v="2"/>
    <n v="0"/>
    <x v="0"/>
  </r>
  <r>
    <n v="1086"/>
    <x v="1085"/>
    <x v="33"/>
    <s v="District 8"/>
    <s v="Marion &quot;Coach&quot; Bonura"/>
    <n v="2014"/>
    <s v="Jefferson"/>
    <s v="REP"/>
    <n v="7707"/>
    <n v="10"/>
    <n v="2"/>
    <n v="2"/>
    <n v="6"/>
    <n v="1"/>
    <n v="1"/>
    <x v="0"/>
    <x v="4"/>
    <x v="12"/>
    <x v="0"/>
    <x v="63"/>
    <x v="1"/>
    <n v="0.10589754627636672"/>
    <s v="f"/>
    <n v="1"/>
    <n v="1"/>
    <n v="0"/>
    <x v="0"/>
  </r>
  <r>
    <n v="1086"/>
    <x v="1085"/>
    <x v="33"/>
    <s v="District 8"/>
    <s v="Michael Delesdernier"/>
    <n v="2014"/>
    <s v="Jefferson"/>
    <s v="REP"/>
    <n v="6231"/>
    <n v="10"/>
    <n v="2"/>
    <n v="2"/>
    <n v="6"/>
    <n v="1"/>
    <n v="1"/>
    <x v="0"/>
    <x v="4"/>
    <x v="12"/>
    <x v="0"/>
    <x v="63"/>
    <x v="1"/>
    <n v="0.10589754627636672"/>
    <s v="m"/>
    <n v="1"/>
    <n v="1"/>
    <n v="0"/>
    <x v="0"/>
  </r>
  <r>
    <n v="1087"/>
    <x v="1086"/>
    <x v="33"/>
    <s v="District 8"/>
    <s v="Erick Knezek"/>
    <n v="2014"/>
    <s v="Lafayette"/>
    <s v="REP"/>
    <n v="8012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7"/>
    <x v="1086"/>
    <x v="33"/>
    <s v="District 8"/>
    <s v="Hunter Beasley"/>
    <n v="2014"/>
    <s v="Lafayette"/>
    <s v="OTHER"/>
    <n v="2635"/>
    <n v="10"/>
    <n v="2"/>
    <n v="2"/>
    <n v="6"/>
    <n v="1"/>
    <n v="1"/>
    <x v="0"/>
    <x v="4"/>
    <x v="12"/>
    <x v="0"/>
    <x v="52"/>
    <x v="1"/>
    <n v="0.50502488964027425"/>
    <s v="m"/>
    <n v="0"/>
    <n v="2"/>
    <n v="0"/>
    <x v="1"/>
  </r>
  <r>
    <n v="1088"/>
    <x v="1087"/>
    <x v="33"/>
    <s v="District 8"/>
    <s v="David Hoover"/>
    <n v="2014"/>
    <s v="Livingston"/>
    <s v="DEM"/>
    <n v="1634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8"/>
    <x v="1087"/>
    <x v="33"/>
    <s v="District 8"/>
    <s v="James &quot;Jim&quot; Richardson"/>
    <n v="2014"/>
    <s v="Livingston"/>
    <s v="NOPTY"/>
    <n v="3193"/>
    <n v="10"/>
    <n v="2"/>
    <n v="2"/>
    <n v="6"/>
    <n v="1"/>
    <n v="1"/>
    <x v="0"/>
    <x v="4"/>
    <x v="12"/>
    <x v="0"/>
    <x v="50"/>
    <x v="1"/>
    <n v="0.32297493267039568"/>
    <s v="m"/>
    <n v="0"/>
    <n v="2"/>
    <n v="0"/>
    <x v="1"/>
  </r>
  <r>
    <n v="1089"/>
    <x v="1088"/>
    <x v="33"/>
    <s v="District 8"/>
    <s v="Challana Ray Dean"/>
    <n v="2014"/>
    <s v="Union"/>
    <s v="REP"/>
    <n v="498"/>
    <n v="10"/>
    <n v="2"/>
    <n v="2"/>
    <n v="6"/>
    <n v="1"/>
    <n v="1"/>
    <x v="0"/>
    <x v="4"/>
    <x v="12"/>
    <x v="0"/>
    <x v="15"/>
    <x v="0"/>
    <n v="1.7364657814096018E-2"/>
    <s v="?"/>
    <n v="0"/>
    <n v="1"/>
    <n v="1"/>
    <x v="0"/>
  </r>
  <r>
    <n v="1089"/>
    <x v="1088"/>
    <x v="33"/>
    <s v="District 8"/>
    <s v="Danny J. George"/>
    <n v="2014"/>
    <s v="Union"/>
    <s v="REP"/>
    <n v="481"/>
    <n v="10"/>
    <n v="2"/>
    <n v="2"/>
    <n v="6"/>
    <n v="1"/>
    <n v="1"/>
    <x v="0"/>
    <x v="4"/>
    <x v="12"/>
    <x v="0"/>
    <x v="15"/>
    <x v="0"/>
    <n v="1.7364657814096018E-2"/>
    <s v="m"/>
    <n v="0"/>
    <n v="1"/>
    <n v="1"/>
    <x v="0"/>
  </r>
  <r>
    <n v="1090"/>
    <x v="1089"/>
    <x v="33"/>
    <s v="District 8"/>
    <s v="Gerald Cooley"/>
    <n v="2014"/>
    <s v="Vernon"/>
    <s v="REP"/>
    <n v="789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0"/>
    <x v="1089"/>
    <x v="33"/>
    <s v="District 8"/>
    <s v="Jeremy Goodwin"/>
    <n v="2014"/>
    <s v="Vernon"/>
    <s v="DEM"/>
    <n v="600"/>
    <n v="10"/>
    <n v="2"/>
    <n v="2"/>
    <n v="6"/>
    <n v="1"/>
    <n v="1"/>
    <x v="0"/>
    <x v="4"/>
    <x v="12"/>
    <x v="0"/>
    <x v="35"/>
    <x v="1"/>
    <n v="0.13606911447084236"/>
    <s v="m"/>
    <n v="0"/>
    <n v="2"/>
    <n v="0"/>
    <x v="1"/>
  </r>
  <r>
    <n v="1091"/>
    <x v="1090"/>
    <x v="33"/>
    <s v="District 9"/>
    <s v="&quot;Sandy&quot; Denapolis-Bosarge"/>
    <n v="2014"/>
    <s v="Jefferson"/>
    <s v="REP"/>
    <n v="5897"/>
    <n v="9"/>
    <n v="2"/>
    <n v="3"/>
    <n v="5"/>
    <n v="1"/>
    <n v="0"/>
    <x v="0"/>
    <x v="4"/>
    <x v="12"/>
    <x v="0"/>
    <x v="63"/>
    <x v="1"/>
    <n v="0.11065072040681795"/>
    <s v="f"/>
    <n v="1"/>
    <n v="1"/>
    <n v="0"/>
    <x v="0"/>
  </r>
  <r>
    <n v="1091"/>
    <x v="1090"/>
    <x v="33"/>
    <s v="District 9"/>
    <s v="Eugene &quot;Gene&quot; Katsanis"/>
    <n v="2014"/>
    <s v="Jefferson"/>
    <s v="REP"/>
    <n v="4722"/>
    <n v="9"/>
    <n v="2"/>
    <n v="3"/>
    <n v="5"/>
    <n v="1"/>
    <n v="0"/>
    <x v="0"/>
    <x v="4"/>
    <x v="12"/>
    <x v="0"/>
    <x v="63"/>
    <x v="1"/>
    <n v="0.11065072040681795"/>
    <s v="m"/>
    <n v="1"/>
    <n v="1"/>
    <n v="0"/>
    <x v="0"/>
  </r>
  <r>
    <n v="1092"/>
    <x v="1091"/>
    <x v="33"/>
    <s v="District 9"/>
    <s v="Brian West"/>
    <n v="2014"/>
    <s v="Lafayette"/>
    <s v="REP"/>
    <n v="3759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2"/>
    <x v="1091"/>
    <x v="33"/>
    <s v="District 9"/>
    <s v="Jeremy Hidalgo"/>
    <n v="2014"/>
    <s v="Lafayette"/>
    <s v="REP"/>
    <n v="5935"/>
    <n v="9"/>
    <n v="2"/>
    <n v="3"/>
    <n v="5"/>
    <n v="1"/>
    <n v="0"/>
    <x v="0"/>
    <x v="4"/>
    <x v="12"/>
    <x v="0"/>
    <x v="52"/>
    <x v="1"/>
    <n v="0.22446874355271307"/>
    <s v="m"/>
    <n v="0"/>
    <n v="2"/>
    <n v="0"/>
    <x v="1"/>
  </r>
  <r>
    <n v="1093"/>
    <x v="1092"/>
    <x v="33"/>
    <s v="District 9"/>
    <s v="Dale Skinner"/>
    <n v="2014"/>
    <s v="Sabine"/>
    <s v="DEM"/>
    <n v="492"/>
    <n v="9"/>
    <n v="2"/>
    <n v="3"/>
    <n v="5"/>
    <n v="1"/>
    <n v="0"/>
    <x v="0"/>
    <x v="4"/>
    <x v="12"/>
    <x v="0"/>
    <x v="54"/>
    <x v="0"/>
    <n v="0.40772532188841204"/>
    <s v="m"/>
    <n v="1"/>
    <n v="1"/>
    <n v="0"/>
    <x v="0"/>
  </r>
  <r>
    <n v="1093"/>
    <x v="1092"/>
    <x v="33"/>
    <s v="District 9"/>
    <s v="Gloria Sanders"/>
    <n v="2014"/>
    <s v="Sabine"/>
    <s v="DEM"/>
    <n v="207"/>
    <n v="9"/>
    <n v="2"/>
    <n v="3"/>
    <n v="5"/>
    <n v="1"/>
    <n v="0"/>
    <x v="0"/>
    <x v="4"/>
    <x v="12"/>
    <x v="0"/>
    <x v="54"/>
    <x v="0"/>
    <n v="0.40772532188841204"/>
    <s v="f"/>
    <n v="1"/>
    <n v="1"/>
    <n v="0"/>
    <x v="0"/>
  </r>
  <r>
    <n v="1094"/>
    <x v="1093"/>
    <x v="33"/>
    <s v="District 9"/>
    <s v="Cally Yelverton Trosclair"/>
    <n v="2014"/>
    <s v="Terrebonne"/>
    <s v="NOPTY"/>
    <n v="862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4"/>
    <x v="1093"/>
    <x v="33"/>
    <s v="District 9"/>
    <s v="Hayes Badeaux"/>
    <n v="2014"/>
    <s v="Terrebonne"/>
    <s v="DEM"/>
    <n v="936"/>
    <n v="9"/>
    <n v="3"/>
    <n v="3"/>
    <n v="5"/>
    <n v="1"/>
    <n v="0"/>
    <x v="0"/>
    <x v="4"/>
    <x v="12"/>
    <x v="1"/>
    <x v="58"/>
    <x v="1"/>
    <n v="0.11492392359987053"/>
    <s v="m"/>
    <n v="2"/>
    <n v="1"/>
    <n v="0"/>
    <x v="0"/>
  </r>
  <r>
    <n v="1094"/>
    <x v="1093"/>
    <x v="33"/>
    <s v="District 9"/>
    <s v="Vicki Bonvillain"/>
    <n v="2014"/>
    <s v="Terrebonne"/>
    <s v="REP"/>
    <n v="1291"/>
    <n v="9"/>
    <n v="3"/>
    <n v="3"/>
    <n v="5"/>
    <n v="1"/>
    <n v="0"/>
    <x v="0"/>
    <x v="4"/>
    <x v="12"/>
    <x v="1"/>
    <x v="58"/>
    <x v="1"/>
    <n v="0.11492392359987053"/>
    <s v="f"/>
    <n v="2"/>
    <n v="1"/>
    <n v="0"/>
    <x v="0"/>
  </r>
  <r>
    <n v="1095"/>
    <x v="1094"/>
    <x v="33"/>
    <s v="District A"/>
    <s v="Kristie Mascarella"/>
    <n v="2014"/>
    <s v="Iberville"/>
    <s v="REP"/>
    <n v="120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Lawrence &quot;Larry&quot; Rouse"/>
    <n v="2014"/>
    <s v="Iberville"/>
    <s v="DEM"/>
    <n v="195"/>
    <n v="11"/>
    <n v="4"/>
    <n v="8"/>
    <n v="3"/>
    <n v="0"/>
    <n v="0"/>
    <x v="0"/>
    <x v="4"/>
    <x v="12"/>
    <x v="2"/>
    <x v="17"/>
    <x v="0"/>
    <n v="9.6805421103581812E-3"/>
    <s v="m"/>
    <n v="3"/>
    <n v="1"/>
    <n v="0"/>
    <x v="0"/>
  </r>
  <r>
    <n v="1095"/>
    <x v="1094"/>
    <x v="33"/>
    <s v="District A"/>
    <s v="Theresa White Roy"/>
    <n v="2014"/>
    <s v="Iberville"/>
    <s v="REP"/>
    <n v="36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5"/>
    <x v="1094"/>
    <x v="33"/>
    <s v="District A"/>
    <s v="Tressy Gleason"/>
    <n v="2014"/>
    <s v="Iberville"/>
    <s v="REP"/>
    <n v="354"/>
    <n v="11"/>
    <n v="4"/>
    <n v="8"/>
    <n v="3"/>
    <n v="0"/>
    <n v="0"/>
    <x v="0"/>
    <x v="4"/>
    <x v="12"/>
    <x v="2"/>
    <x v="17"/>
    <x v="0"/>
    <n v="9.6805421103581812E-3"/>
    <s v="f"/>
    <n v="3"/>
    <n v="1"/>
    <n v="0"/>
    <x v="0"/>
  </r>
  <r>
    <n v="1096"/>
    <x v="1095"/>
    <x v="33"/>
    <s v="District A"/>
    <s v="Alfreda &quot;Freda&quot; Williams"/>
    <n v="2014"/>
    <s v="Pointe Coupee"/>
    <s v="DEM"/>
    <n v="342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6"/>
    <x v="1095"/>
    <x v="33"/>
    <s v="District A"/>
    <s v="Leslie &quot;Les Ann&quot; Grezaffi"/>
    <n v="2014"/>
    <s v="Pointe Coupee"/>
    <s v="DEM"/>
    <n v="527"/>
    <n v="11"/>
    <n v="2"/>
    <n v="8"/>
    <n v="3"/>
    <n v="0"/>
    <n v="0"/>
    <x v="0"/>
    <x v="4"/>
    <x v="12"/>
    <x v="0"/>
    <x v="66"/>
    <x v="0"/>
    <n v="0.21288837744533945"/>
    <s v="f"/>
    <n v="2"/>
    <n v="0"/>
    <n v="0"/>
    <x v="2"/>
  </r>
  <r>
    <n v="1097"/>
    <x v="1096"/>
    <x v="33"/>
    <s v="District A"/>
    <s v="Eric Brumfield"/>
    <n v="2014"/>
    <s v="Tangipahoa"/>
    <s v="DEM"/>
    <n v="1287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Jimmy Richardson"/>
    <n v="2014"/>
    <s v="Tangipahoa"/>
    <s v="DEM"/>
    <n v="1073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7"/>
    <x v="1096"/>
    <x v="33"/>
    <s v="District A"/>
    <s v="Walter Daniels"/>
    <n v="2014"/>
    <s v="Tangipahoa"/>
    <s v="DEM"/>
    <n v="1720"/>
    <n v="11"/>
    <n v="3"/>
    <n v="8"/>
    <n v="3"/>
    <n v="0"/>
    <n v="0"/>
    <x v="0"/>
    <x v="4"/>
    <x v="12"/>
    <x v="1"/>
    <x v="34"/>
    <x v="1"/>
    <n v="0.10612745098039217"/>
    <s v="m"/>
    <n v="0"/>
    <n v="3"/>
    <n v="0"/>
    <x v="1"/>
  </r>
  <r>
    <n v="1098"/>
    <x v="1097"/>
    <x v="33"/>
    <s v="District A"/>
    <s v="&quot;Skip&quot; Gardiner"/>
    <n v="2014"/>
    <s v="Vermilion"/>
    <s v="DEM"/>
    <n v="949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8"/>
    <x v="1097"/>
    <x v="33"/>
    <s v="District A"/>
    <s v="Luddy Herpin"/>
    <n v="2014"/>
    <s v="Vermilion"/>
    <s v="DEM"/>
    <n v="1341"/>
    <n v="11"/>
    <n v="2"/>
    <n v="8"/>
    <n v="3"/>
    <n v="0"/>
    <n v="0"/>
    <x v="0"/>
    <x v="4"/>
    <x v="12"/>
    <x v="0"/>
    <x v="9"/>
    <x v="1"/>
    <n v="0.17117903930131001"/>
    <s v="m"/>
    <n v="0"/>
    <n v="2"/>
    <n v="0"/>
    <x v="1"/>
  </r>
  <r>
    <n v="1099"/>
    <x v="1098"/>
    <x v="33"/>
    <s v="District B"/>
    <s v="Brandon Bergeron"/>
    <n v="2014"/>
    <s v="Pointe Coupee"/>
    <s v="REP"/>
    <n v="639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099"/>
    <x v="1098"/>
    <x v="33"/>
    <s v="District B"/>
    <s v="Kevin S. Bridgewater"/>
    <n v="2014"/>
    <s v="Pointe Coupee"/>
    <s v="DEM"/>
    <n v="405"/>
    <n v="4"/>
    <n v="2"/>
    <n v="1"/>
    <n v="3"/>
    <n v="0"/>
    <n v="0"/>
    <x v="0"/>
    <x v="4"/>
    <x v="12"/>
    <x v="0"/>
    <x v="66"/>
    <x v="0"/>
    <n v="0.22413793103448271"/>
    <s v="m"/>
    <n v="0"/>
    <n v="2"/>
    <n v="0"/>
    <x v="1"/>
  </r>
  <r>
    <n v="1100"/>
    <x v="1099"/>
    <x v="33"/>
    <s v="District B"/>
    <s v="Dudley Settoon"/>
    <n v="2014"/>
    <s v="Tangipahoa"/>
    <s v="REP"/>
    <n v="1458"/>
    <n v="4"/>
    <n v="2"/>
    <n v="1"/>
    <n v="3"/>
    <n v="0"/>
    <n v="0"/>
    <x v="0"/>
    <x v="4"/>
    <x v="12"/>
    <x v="0"/>
    <x v="34"/>
    <x v="1"/>
    <n v="0.27027027027027023"/>
    <s v="m"/>
    <n v="1"/>
    <n v="1"/>
    <n v="0"/>
    <x v="0"/>
  </r>
  <r>
    <n v="1100"/>
    <x v="1099"/>
    <x v="33"/>
    <s v="District B"/>
    <s v="Gail Pittman-McDaniel"/>
    <n v="2014"/>
    <s v="Tangipahoa"/>
    <s v="REP"/>
    <n v="2538"/>
    <n v="4"/>
    <n v="2"/>
    <n v="1"/>
    <n v="3"/>
    <n v="0"/>
    <n v="0"/>
    <x v="0"/>
    <x v="4"/>
    <x v="12"/>
    <x v="0"/>
    <x v="34"/>
    <x v="1"/>
    <n v="0.27027027027027023"/>
    <s v="f"/>
    <n v="1"/>
    <n v="1"/>
    <n v="0"/>
    <x v="0"/>
  </r>
  <r>
    <n v="1101"/>
    <x v="1100"/>
    <x v="33"/>
    <s v="District C"/>
    <s v="Karen &quot;Kay&quot; Jewell"/>
    <n v="2014"/>
    <s v="Iberville"/>
    <s v="DEM"/>
    <n v="7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Michelle James"/>
    <n v="2014"/>
    <s v="Iberville"/>
    <s v="DEM"/>
    <n v="157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Pamela &quot;Pam&quot; George"/>
    <n v="2014"/>
    <s v="Iberville"/>
    <s v="DEM"/>
    <n v="1009"/>
    <n v="8"/>
    <n v="4"/>
    <n v="5"/>
    <n v="0"/>
    <n v="1"/>
    <n v="2"/>
    <x v="0"/>
    <x v="4"/>
    <x v="12"/>
    <x v="2"/>
    <x v="17"/>
    <x v="0"/>
    <n v="0.14204545454545453"/>
    <s v="f"/>
    <n v="3"/>
    <n v="1"/>
    <n v="0"/>
    <x v="0"/>
  </r>
  <r>
    <n v="1101"/>
    <x v="1100"/>
    <x v="33"/>
    <s v="District C"/>
    <s v="Rudolph &quot;DeWitt&quot; Toussant, Sr."/>
    <n v="2014"/>
    <s v="Iberville"/>
    <s v="NOPTY"/>
    <n v="237"/>
    <n v="8"/>
    <n v="4"/>
    <n v="5"/>
    <n v="0"/>
    <n v="1"/>
    <n v="2"/>
    <x v="0"/>
    <x v="4"/>
    <x v="12"/>
    <x v="2"/>
    <x v="17"/>
    <x v="0"/>
    <n v="0.14204545454545453"/>
    <s v="m"/>
    <n v="3"/>
    <n v="1"/>
    <n v="0"/>
    <x v="0"/>
  </r>
  <r>
    <n v="1102"/>
    <x v="1101"/>
    <x v="33"/>
    <s v="District C"/>
    <s v="Gail M. Hurst"/>
    <n v="2014"/>
    <s v="Pointe Coupee"/>
    <s v="OTHER"/>
    <n v="236"/>
    <n v="8"/>
    <n v="2"/>
    <n v="5"/>
    <n v="0"/>
    <n v="1"/>
    <n v="2"/>
    <x v="0"/>
    <x v="4"/>
    <x v="12"/>
    <x v="0"/>
    <x v="66"/>
    <x v="0"/>
    <n v="0.4460093896713615"/>
    <s v="f"/>
    <n v="1"/>
    <n v="1"/>
    <n v="0"/>
    <x v="0"/>
  </r>
  <r>
    <n v="1102"/>
    <x v="1101"/>
    <x v="33"/>
    <s v="District C"/>
    <s v="Thomas &quot;Tom&quot; Nelson"/>
    <n v="2014"/>
    <s v="Pointe Coupee"/>
    <s v="DEM"/>
    <n v="616"/>
    <n v="8"/>
    <n v="2"/>
    <n v="5"/>
    <n v="0"/>
    <n v="1"/>
    <n v="2"/>
    <x v="0"/>
    <x v="4"/>
    <x v="12"/>
    <x v="0"/>
    <x v="66"/>
    <x v="0"/>
    <n v="0.4460093896713615"/>
    <s v="m"/>
    <n v="1"/>
    <n v="1"/>
    <n v="0"/>
    <x v="0"/>
  </r>
  <r>
    <n v="1103"/>
    <x v="1102"/>
    <x v="33"/>
    <s v="District C"/>
    <s v="Dexter J. Callahan"/>
    <n v="2014"/>
    <s v="Vermilion"/>
    <s v="DEM"/>
    <n v="1141"/>
    <n v="8"/>
    <n v="2"/>
    <n v="5"/>
    <n v="0"/>
    <n v="1"/>
    <n v="2"/>
    <x v="0"/>
    <x v="4"/>
    <x v="12"/>
    <x v="0"/>
    <x v="9"/>
    <x v="1"/>
    <n v="6.9331158238172874E-2"/>
    <s v="m"/>
    <n v="1"/>
    <n v="1"/>
    <n v="0"/>
    <x v="0"/>
  </r>
  <r>
    <n v="1103"/>
    <x v="1102"/>
    <x v="33"/>
    <s v="District C"/>
    <s v="Laura Hebert LeBeouf"/>
    <n v="2014"/>
    <s v="Vermilion"/>
    <s v="OTHER"/>
    <n v="1311"/>
    <n v="8"/>
    <n v="2"/>
    <n v="5"/>
    <n v="0"/>
    <n v="1"/>
    <n v="2"/>
    <x v="0"/>
    <x v="4"/>
    <x v="12"/>
    <x v="0"/>
    <x v="9"/>
    <x v="1"/>
    <n v="6.9331158238172874E-2"/>
    <s v="f"/>
    <n v="1"/>
    <n v="1"/>
    <n v="0"/>
    <x v="0"/>
  </r>
  <r>
    <n v="1104"/>
    <x v="1103"/>
    <x v="33"/>
    <s v="District D"/>
    <s v="Brittany Lopez Whittenberg"/>
    <n v="2014"/>
    <s v="Iberville"/>
    <s v="REP"/>
    <n v="536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4"/>
    <x v="1103"/>
    <x v="33"/>
    <s v="District D"/>
    <s v="Glyna Mendoza Kelley"/>
    <n v="2014"/>
    <s v="Iberville"/>
    <s v="DEM"/>
    <n v="1050"/>
    <n v="6"/>
    <n v="2"/>
    <n v="3"/>
    <n v="2"/>
    <n v="0"/>
    <n v="1"/>
    <x v="0"/>
    <x v="4"/>
    <x v="12"/>
    <x v="0"/>
    <x v="17"/>
    <x v="0"/>
    <n v="0.32408575031525855"/>
    <s v="f"/>
    <n v="2"/>
    <n v="0"/>
    <n v="0"/>
    <x v="2"/>
  </r>
  <r>
    <n v="1105"/>
    <x v="1104"/>
    <x v="33"/>
    <s v="District D"/>
    <s v="Jennifer Atwood"/>
    <n v="2014"/>
    <s v="Rapides"/>
    <s v="REP"/>
    <n v="684"/>
    <n v="6"/>
    <n v="2"/>
    <n v="3"/>
    <n v="2"/>
    <n v="0"/>
    <n v="1"/>
    <x v="0"/>
    <x v="4"/>
    <x v="12"/>
    <x v="0"/>
    <x v="18"/>
    <x v="1"/>
    <n v="0.31428571428571428"/>
    <s v="f"/>
    <n v="1"/>
    <n v="1"/>
    <n v="0"/>
    <x v="0"/>
  </r>
  <r>
    <n v="1105"/>
    <x v="1104"/>
    <x v="33"/>
    <s v="District D"/>
    <s v="Willard McCall"/>
    <n v="2014"/>
    <s v="Rapides"/>
    <s v="DEM"/>
    <n v="1311"/>
    <n v="6"/>
    <n v="2"/>
    <n v="3"/>
    <n v="2"/>
    <n v="0"/>
    <n v="1"/>
    <x v="0"/>
    <x v="4"/>
    <x v="12"/>
    <x v="0"/>
    <x v="18"/>
    <x v="1"/>
    <n v="0.31428571428571428"/>
    <s v="m"/>
    <n v="1"/>
    <n v="1"/>
    <n v="0"/>
    <x v="0"/>
  </r>
  <r>
    <n v="1106"/>
    <x v="1105"/>
    <x v="33"/>
    <s v="District D"/>
    <s v="Mark Camelo"/>
    <n v="2014"/>
    <s v="Tangipahoa"/>
    <s v="DEM"/>
    <n v="1568"/>
    <n v="6"/>
    <n v="2"/>
    <n v="3"/>
    <n v="2"/>
    <n v="0"/>
    <n v="1"/>
    <x v="0"/>
    <x v="4"/>
    <x v="12"/>
    <x v="0"/>
    <x v="34"/>
    <x v="1"/>
    <n v="2.244389027431426E-2"/>
    <s v="m"/>
    <n v="1"/>
    <n v="1"/>
    <n v="0"/>
    <x v="0"/>
  </r>
  <r>
    <n v="1106"/>
    <x v="1105"/>
    <x v="33"/>
    <s v="District D"/>
    <s v="Therese P. Domiano"/>
    <n v="2014"/>
    <s v="Tangipahoa"/>
    <s v="OTHER"/>
    <n v="1640"/>
    <n v="6"/>
    <n v="2"/>
    <n v="3"/>
    <n v="2"/>
    <n v="0"/>
    <n v="1"/>
    <x v="0"/>
    <x v="4"/>
    <x v="12"/>
    <x v="0"/>
    <x v="34"/>
    <x v="1"/>
    <n v="2.244389027431426E-2"/>
    <s v="f"/>
    <n v="1"/>
    <n v="1"/>
    <n v="0"/>
    <x v="0"/>
  </r>
  <r>
    <n v="1107"/>
    <x v="1106"/>
    <x v="33"/>
    <s v="District E"/>
    <s v="Debbie Jenkins Georgetown"/>
    <n v="2014"/>
    <s v="Iberville"/>
    <s v="DEM"/>
    <n v="585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7"/>
    <x v="1106"/>
    <x v="33"/>
    <s v="District E"/>
    <s v="Pauline D. &quot;Polly&quot; Higdon"/>
    <n v="2014"/>
    <s v="Iberville"/>
    <s v="OTHER"/>
    <n v="1118"/>
    <n v="2"/>
    <n v="2"/>
    <n v="1"/>
    <n v="0"/>
    <n v="0"/>
    <n v="1"/>
    <x v="0"/>
    <x v="4"/>
    <x v="12"/>
    <x v="0"/>
    <x v="17"/>
    <x v="0"/>
    <n v="0.31297709923664119"/>
    <s v="f"/>
    <n v="2"/>
    <n v="0"/>
    <n v="0"/>
    <x v="2"/>
  </r>
  <r>
    <n v="1108"/>
    <x v="1107"/>
    <x v="33"/>
    <s v="District F"/>
    <s v="&quot;Mike&quot; Whitlow"/>
    <n v="2014"/>
    <s v="Tangipahoa"/>
    <s v="REP"/>
    <n v="3074"/>
    <n v="2"/>
    <n v="2"/>
    <n v="0"/>
    <n v="2"/>
    <n v="0"/>
    <n v="0"/>
    <x v="0"/>
    <x v="4"/>
    <x v="12"/>
    <x v="0"/>
    <x v="34"/>
    <x v="1"/>
    <n v="0.32843560933448579"/>
    <s v="m"/>
    <n v="1"/>
    <n v="1"/>
    <n v="0"/>
    <x v="0"/>
  </r>
  <r>
    <n v="1108"/>
    <x v="1107"/>
    <x v="33"/>
    <s v="District F"/>
    <s v="Joyce Young"/>
    <n v="2014"/>
    <s v="Tangipahoa"/>
    <s v="REP"/>
    <n v="1554"/>
    <n v="2"/>
    <n v="2"/>
    <n v="0"/>
    <n v="2"/>
    <n v="0"/>
    <n v="0"/>
    <x v="0"/>
    <x v="4"/>
    <x v="12"/>
    <x v="0"/>
    <x v="34"/>
    <x v="1"/>
    <n v="0.32843560933448579"/>
    <s v="f"/>
    <n v="1"/>
    <n v="1"/>
    <n v="0"/>
    <x v="0"/>
  </r>
  <r>
    <n v="1109"/>
    <x v="1108"/>
    <x v="33"/>
    <s v="District G"/>
    <s v="Christopher &quot;Chris&quot; Daigle"/>
    <n v="2014"/>
    <s v="Iberville"/>
    <s v="DEM"/>
    <n v="114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Freddie &quot;Sam&quot; Molden III"/>
    <n v="2014"/>
    <s v="Iberville"/>
    <s v="DEM"/>
    <n v="328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John Morris III"/>
    <n v="2014"/>
    <s v="Iberville"/>
    <s v="DEM"/>
    <n v="537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09"/>
    <x v="1108"/>
    <x v="33"/>
    <s v="District G"/>
    <s v="Raymond Jeroid Dennis"/>
    <n v="2014"/>
    <s v="Iberville"/>
    <s v="DEM"/>
    <n v="220"/>
    <n v="10"/>
    <n v="4"/>
    <n v="6"/>
    <n v="2"/>
    <n v="2"/>
    <n v="0"/>
    <x v="0"/>
    <x v="4"/>
    <x v="12"/>
    <x v="2"/>
    <x v="17"/>
    <x v="0"/>
    <n v="0.27101123595505616"/>
    <s v="m"/>
    <n v="0"/>
    <n v="4"/>
    <n v="0"/>
    <x v="1"/>
  </r>
  <r>
    <n v="1110"/>
    <x v="1109"/>
    <x v="33"/>
    <s v="District G"/>
    <s v="Bobby Jarreau"/>
    <n v="2014"/>
    <s v="Pointe Coupee"/>
    <s v="REP"/>
    <n v="1015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0"/>
    <x v="1109"/>
    <x v="33"/>
    <s v="District G"/>
    <s v="Cleotha Johnigan, Jr."/>
    <n v="2014"/>
    <s v="Pointe Coupee"/>
    <s v="NOPTY"/>
    <n v="258"/>
    <n v="10"/>
    <n v="2"/>
    <n v="6"/>
    <n v="2"/>
    <n v="2"/>
    <n v="0"/>
    <x v="0"/>
    <x v="4"/>
    <x v="12"/>
    <x v="0"/>
    <x v="66"/>
    <x v="0"/>
    <n v="0.59465828750981942"/>
    <s v="m"/>
    <n v="0"/>
    <n v="2"/>
    <n v="0"/>
    <x v="1"/>
  </r>
  <r>
    <n v="1111"/>
    <x v="1110"/>
    <x v="33"/>
    <s v="District G"/>
    <s v="Eric Dangerfield"/>
    <n v="2014"/>
    <s v="Tangipahoa"/>
    <s v="DEM"/>
    <n v="1848"/>
    <n v="10"/>
    <n v="2"/>
    <n v="6"/>
    <n v="2"/>
    <n v="2"/>
    <n v="0"/>
    <x v="0"/>
    <x v="4"/>
    <x v="12"/>
    <x v="0"/>
    <x v="34"/>
    <x v="1"/>
    <n v="0.2963872325499825"/>
    <s v="m"/>
    <n v="1"/>
    <n v="1"/>
    <n v="0"/>
    <x v="0"/>
  </r>
  <r>
    <n v="1111"/>
    <x v="1110"/>
    <x v="33"/>
    <s v="District G"/>
    <s v="Tara Hudgins"/>
    <n v="2014"/>
    <s v="Tangipahoa"/>
    <s v="REP"/>
    <n v="1003"/>
    <n v="10"/>
    <n v="2"/>
    <n v="6"/>
    <n v="2"/>
    <n v="2"/>
    <n v="0"/>
    <x v="0"/>
    <x v="4"/>
    <x v="12"/>
    <x v="0"/>
    <x v="34"/>
    <x v="1"/>
    <n v="0.2963872325499825"/>
    <s v="f"/>
    <n v="1"/>
    <n v="1"/>
    <n v="0"/>
    <x v="0"/>
  </r>
  <r>
    <n v="1112"/>
    <x v="1111"/>
    <x v="33"/>
    <s v="District G"/>
    <s v="Carroll &quot;Bubba&quot; LeBlanc"/>
    <n v="2014"/>
    <s v="Vermilion"/>
    <s v="DEM"/>
    <n v="839"/>
    <n v="10"/>
    <n v="2"/>
    <n v="6"/>
    <n v="2"/>
    <n v="2"/>
    <n v="0"/>
    <x v="0"/>
    <x v="4"/>
    <x v="12"/>
    <x v="0"/>
    <x v="9"/>
    <x v="1"/>
    <n v="0.2036070242050308"/>
    <s v="m"/>
    <n v="1"/>
    <n v="1"/>
    <n v="0"/>
    <x v="0"/>
  </r>
  <r>
    <n v="1112"/>
    <x v="1111"/>
    <x v="33"/>
    <s v="District G"/>
    <s v="Sara Bourgeois Duplechain"/>
    <n v="2014"/>
    <s v="Vermilion"/>
    <s v="NOPTY"/>
    <n v="1268"/>
    <n v="10"/>
    <n v="2"/>
    <n v="6"/>
    <n v="2"/>
    <n v="2"/>
    <n v="0"/>
    <x v="0"/>
    <x v="4"/>
    <x v="12"/>
    <x v="0"/>
    <x v="9"/>
    <x v="1"/>
    <n v="0.2036070242050308"/>
    <s v="f"/>
    <n v="1"/>
    <n v="1"/>
    <n v="0"/>
    <x v="0"/>
  </r>
  <r>
    <n v="1113"/>
    <x v="1112"/>
    <x v="33"/>
    <s v="District H"/>
    <s v="Carrie Thistlethwaite Booksh"/>
    <n v="2014"/>
    <s v="Iberville"/>
    <s v="REP"/>
    <n v="715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3"/>
    <x v="1112"/>
    <x v="33"/>
    <s v="District H"/>
    <s v="Michael J. Hebert, Jr."/>
    <n v="2014"/>
    <s v="Iberville"/>
    <s v="DEM"/>
    <n v="794"/>
    <n v="9"/>
    <n v="3"/>
    <n v="5"/>
    <n v="3"/>
    <n v="0"/>
    <n v="1"/>
    <x v="0"/>
    <x v="4"/>
    <x v="12"/>
    <x v="1"/>
    <x v="17"/>
    <x v="0"/>
    <n v="3.9089559623948555E-2"/>
    <s v="m"/>
    <n v="2"/>
    <n v="1"/>
    <n v="0"/>
    <x v="0"/>
  </r>
  <r>
    <n v="1113"/>
    <x v="1112"/>
    <x v="33"/>
    <s v="District H"/>
    <s v="Monica Georgetown Edmond"/>
    <n v="2014"/>
    <s v="Iberville"/>
    <s v="DEM"/>
    <n v="512"/>
    <n v="9"/>
    <n v="3"/>
    <n v="5"/>
    <n v="3"/>
    <n v="0"/>
    <n v="1"/>
    <x v="0"/>
    <x v="4"/>
    <x v="12"/>
    <x v="1"/>
    <x v="17"/>
    <x v="0"/>
    <n v="3.9089559623948555E-2"/>
    <s v="f"/>
    <n v="2"/>
    <n v="1"/>
    <n v="0"/>
    <x v="0"/>
  </r>
  <r>
    <n v="1114"/>
    <x v="1113"/>
    <x v="33"/>
    <s v="District H"/>
    <s v="Cynthia Darlene Cashio"/>
    <n v="2014"/>
    <s v="Pointe Coupee"/>
    <s v="OTHER"/>
    <n v="496"/>
    <n v="9"/>
    <n v="2"/>
    <n v="5"/>
    <n v="3"/>
    <n v="0"/>
    <n v="1"/>
    <x v="0"/>
    <x v="4"/>
    <x v="12"/>
    <x v="0"/>
    <x v="66"/>
    <x v="0"/>
    <n v="0.22196078431372546"/>
    <s v="f"/>
    <n v="1"/>
    <n v="1"/>
    <n v="0"/>
    <x v="0"/>
  </r>
  <r>
    <n v="1114"/>
    <x v="1113"/>
    <x v="33"/>
    <s v="District H"/>
    <s v="James &quot;Bado&quot; Cline"/>
    <n v="2014"/>
    <s v="Pointe Coupee"/>
    <s v="DEM"/>
    <n v="779"/>
    <n v="9"/>
    <n v="2"/>
    <n v="5"/>
    <n v="3"/>
    <n v="0"/>
    <n v="1"/>
    <x v="0"/>
    <x v="4"/>
    <x v="12"/>
    <x v="0"/>
    <x v="66"/>
    <x v="0"/>
    <n v="0.22196078431372546"/>
    <s v="m"/>
    <n v="1"/>
    <n v="1"/>
    <n v="0"/>
    <x v="0"/>
  </r>
  <r>
    <n v="1115"/>
    <x v="1114"/>
    <x v="33"/>
    <s v="District H"/>
    <s v="&quot;Al&quot; Davis"/>
    <n v="2014"/>
    <s v="Rapides"/>
    <s v="DEM"/>
    <n v="2397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5"/>
    <x v="1114"/>
    <x v="33"/>
    <s v="District H"/>
    <s v="Darrell Rodriguez"/>
    <n v="2014"/>
    <s v="Rapides"/>
    <s v="DEM"/>
    <n v="2485"/>
    <n v="9"/>
    <n v="2"/>
    <n v="5"/>
    <n v="3"/>
    <n v="0"/>
    <n v="1"/>
    <x v="0"/>
    <x v="4"/>
    <x v="12"/>
    <x v="0"/>
    <x v="18"/>
    <x v="1"/>
    <n v="1.8025399426464528E-2"/>
    <s v="m"/>
    <n v="0"/>
    <n v="2"/>
    <n v="0"/>
    <x v="1"/>
  </r>
  <r>
    <n v="1116"/>
    <x v="1115"/>
    <x v="33"/>
    <s v="District H"/>
    <s v="Roy Hutchinson"/>
    <n v="2014"/>
    <s v="Tangipahoa"/>
    <s v="REP"/>
    <n v="1464"/>
    <n v="9"/>
    <n v="2"/>
    <n v="5"/>
    <n v="3"/>
    <n v="0"/>
    <n v="1"/>
    <x v="0"/>
    <x v="4"/>
    <x v="12"/>
    <x v="0"/>
    <x v="34"/>
    <x v="1"/>
    <n v="0.30152671755725186"/>
    <s v="m"/>
    <n v="1"/>
    <n v="1"/>
    <n v="0"/>
    <x v="0"/>
  </r>
  <r>
    <n v="1116"/>
    <x v="1115"/>
    <x v="33"/>
    <s v="District H"/>
    <s v="Sandra Bailey-Simmons"/>
    <n v="2014"/>
    <s v="Tangipahoa"/>
    <s v="REP"/>
    <n v="2728"/>
    <n v="9"/>
    <n v="2"/>
    <n v="5"/>
    <n v="3"/>
    <n v="0"/>
    <n v="1"/>
    <x v="0"/>
    <x v="4"/>
    <x v="12"/>
    <x v="0"/>
    <x v="34"/>
    <x v="1"/>
    <n v="0.30152671755725186"/>
    <s v="f"/>
    <n v="1"/>
    <n v="1"/>
    <n v="0"/>
    <x v="0"/>
  </r>
  <r>
    <n v="1117"/>
    <x v="1116"/>
    <x v="33"/>
    <s v="District H"/>
    <s v="&quot;Chris&quot; Hebert"/>
    <n v="2016"/>
    <s v="Vermilion"/>
    <s v="DEM"/>
    <n v="1652"/>
    <n v="2"/>
    <n v="2"/>
    <n v="1"/>
    <n v="0"/>
    <n v="1"/>
    <n v="0"/>
    <x v="0"/>
    <x v="4"/>
    <x v="12"/>
    <x v="0"/>
    <x v="9"/>
    <x v="1"/>
    <n v="2.8002489110143136E-2"/>
    <s v="m"/>
    <n v="1"/>
    <n v="1"/>
    <n v="0"/>
    <x v="0"/>
  </r>
  <r>
    <n v="1117"/>
    <x v="1116"/>
    <x v="33"/>
    <s v="District H"/>
    <s v="Kristy Hebert"/>
    <n v="2016"/>
    <s v="Vermilion"/>
    <s v="NOPTY"/>
    <n v="1562"/>
    <n v="2"/>
    <n v="2"/>
    <n v="1"/>
    <n v="0"/>
    <n v="1"/>
    <n v="0"/>
    <x v="0"/>
    <x v="4"/>
    <x v="12"/>
    <x v="0"/>
    <x v="9"/>
    <x v="1"/>
    <n v="2.8002489110143136E-2"/>
    <s v="f"/>
    <n v="1"/>
    <n v="1"/>
    <n v="0"/>
    <x v="0"/>
  </r>
  <r>
    <n v="1118"/>
    <x v="1117"/>
    <x v="33"/>
    <s v="District I"/>
    <s v="&quot;Beth&quot; Davis"/>
    <n v="2014"/>
    <s v="Tangipahoa"/>
    <s v="REP"/>
    <n v="162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8"/>
    <x v="1117"/>
    <x v="33"/>
    <s v="District I"/>
    <s v="Rose Quave Dominguez"/>
    <n v="2014"/>
    <s v="Tangipahoa"/>
    <s v="REP"/>
    <n v="2790"/>
    <n v="2"/>
    <n v="2"/>
    <n v="0"/>
    <n v="2"/>
    <n v="0"/>
    <n v="0"/>
    <x v="0"/>
    <x v="4"/>
    <x v="12"/>
    <x v="0"/>
    <x v="34"/>
    <x v="1"/>
    <n v="0.26530612244897961"/>
    <s v="f"/>
    <n v="2"/>
    <n v="0"/>
    <n v="0"/>
    <x v="2"/>
  </r>
  <r>
    <n v="1119"/>
    <x v="1118"/>
    <x v="33"/>
    <s v="Ward  1"/>
    <s v="Andrea A. &quot;Peaches&quot; Johnson"/>
    <n v="2014"/>
    <s v="Assumption"/>
    <s v="DEM"/>
    <n v="333"/>
    <n v="2"/>
    <n v="2"/>
    <n v="2"/>
    <n v="0"/>
    <n v="0"/>
    <n v="0"/>
    <x v="0"/>
    <x v="4"/>
    <x v="12"/>
    <x v="0"/>
    <x v="45"/>
    <x v="0"/>
    <n v="0.36267942583732055"/>
    <s v="f"/>
    <n v="1"/>
    <n v="0"/>
    <n v="1"/>
    <x v="0"/>
  </r>
  <r>
    <n v="1119"/>
    <x v="1118"/>
    <x v="33"/>
    <s v="Ward  1"/>
    <s v="Honoray &quot;Lew&quot; Lewis"/>
    <n v="2014"/>
    <s v="Assumption"/>
    <s v="DEM"/>
    <n v="712"/>
    <n v="2"/>
    <n v="2"/>
    <n v="2"/>
    <n v="0"/>
    <n v="0"/>
    <n v="0"/>
    <x v="0"/>
    <x v="4"/>
    <x v="12"/>
    <x v="0"/>
    <x v="45"/>
    <x v="0"/>
    <n v="0.36267942583732055"/>
    <s v="?"/>
    <n v="1"/>
    <n v="0"/>
    <n v="1"/>
    <x v="0"/>
  </r>
  <r>
    <n v="1120"/>
    <x v="1119"/>
    <x v="33"/>
    <s v="Ward  5"/>
    <s v="Jesse Robertson"/>
    <n v="2014"/>
    <s v="Assumption"/>
    <s v="DEM"/>
    <n v="447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0"/>
    <x v="1119"/>
    <x v="33"/>
    <s v="Ward  5"/>
    <s v="Lawrence &quot;Larry&quot; Howell"/>
    <n v="2014"/>
    <s v="Assumption"/>
    <s v="DEM"/>
    <n v="556"/>
    <n v="2"/>
    <n v="2"/>
    <n v="2"/>
    <n v="0"/>
    <n v="0"/>
    <n v="0"/>
    <x v="0"/>
    <x v="4"/>
    <x v="12"/>
    <x v="0"/>
    <x v="45"/>
    <x v="0"/>
    <n v="0.10867397806580259"/>
    <s v="m"/>
    <n v="0"/>
    <n v="2"/>
    <n v="0"/>
    <x v="1"/>
  </r>
  <r>
    <n v="1121"/>
    <x v="1120"/>
    <x v="33"/>
    <s v="Ward  6"/>
    <s v="Daniel &quot;Jack&quot; Washington"/>
    <n v="2014"/>
    <s v="Assumption"/>
    <s v="DEM"/>
    <n v="666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1"/>
    <x v="1120"/>
    <x v="33"/>
    <s v="Ward  6"/>
    <s v="Rodney Rhodes"/>
    <n v="2014"/>
    <s v="Assumption"/>
    <s v="DEM"/>
    <n v="400"/>
    <n v="2"/>
    <n v="2"/>
    <n v="2"/>
    <n v="0"/>
    <n v="0"/>
    <n v="0"/>
    <x v="0"/>
    <x v="4"/>
    <x v="12"/>
    <x v="0"/>
    <x v="45"/>
    <x v="0"/>
    <n v="0.24953095684803001"/>
    <s v="m"/>
    <n v="0"/>
    <n v="2"/>
    <n v="0"/>
    <x v="1"/>
  </r>
  <r>
    <n v="1122"/>
    <x v="1121"/>
    <x v="34"/>
    <s v="District 1 (5 to be elected)"/>
    <s v="&quot;Doug&quot; Brandon"/>
    <n v="2014"/>
    <s v="Vernon"/>
    <s v="REP"/>
    <n v="1694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Jim&quot; Seaman"/>
    <n v="2014"/>
    <s v="Vernon"/>
    <s v="NOPTY"/>
    <n v="137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&quot;Steve&quot; Woods"/>
    <n v="2014"/>
    <s v="Vernon"/>
    <s v="NOPTY"/>
    <n v="183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John J. Driscoll"/>
    <n v="2014"/>
    <s v="Vernon"/>
    <s v="NOPTY"/>
    <n v="1247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Mel Harris"/>
    <n v="2014"/>
    <s v="Vernon"/>
    <s v="DEM"/>
    <n v="956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Randi Schamerhorn Gleason"/>
    <n v="2014"/>
    <s v="Vernon"/>
    <s v="REP"/>
    <n v="1844"/>
    <n v="8"/>
    <n v="8"/>
    <n v="3"/>
    <n v="2"/>
    <n v="3"/>
    <n v="0"/>
    <x v="0"/>
    <x v="4"/>
    <x v="12"/>
    <x v="7"/>
    <x v="35"/>
    <x v="1"/>
    <n v="9.4762232942799396E-4"/>
    <s v="f"/>
    <n v="1"/>
    <n v="7"/>
    <n v="0"/>
    <x v="0"/>
  </r>
  <r>
    <n v="1122"/>
    <x v="1121"/>
    <x v="34"/>
    <s v="District 1 (5 to be elected)"/>
    <s v="Robert Pynes, Jr."/>
    <n v="2014"/>
    <s v="Vernon"/>
    <s v="DEM"/>
    <n v="1453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2"/>
    <x v="1121"/>
    <x v="34"/>
    <s v="District 1 (5 to be elected)"/>
    <s v="Sam Fulton"/>
    <n v="2014"/>
    <s v="Vernon"/>
    <s v="DEM"/>
    <n v="1205"/>
    <n v="8"/>
    <n v="8"/>
    <n v="3"/>
    <n v="2"/>
    <n v="3"/>
    <n v="0"/>
    <x v="0"/>
    <x v="4"/>
    <x v="12"/>
    <x v="7"/>
    <x v="35"/>
    <x v="1"/>
    <n v="9.4762232942799396E-4"/>
    <s v="m"/>
    <n v="1"/>
    <n v="7"/>
    <n v="0"/>
    <x v="0"/>
  </r>
  <r>
    <n v="1123"/>
    <x v="1122"/>
    <x v="35"/>
    <s v="NA"/>
    <s v="Amos Cormier, Jr."/>
    <n v="2014"/>
    <s v="Plaquemines"/>
    <s v="REP"/>
    <n v="209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Burghart Turner"/>
    <n v="2014"/>
    <s v="Plaquemines"/>
    <s v="DEM"/>
    <n v="1677"/>
    <n v="5"/>
    <n v="5"/>
    <n v="2"/>
    <n v="3"/>
    <n v="0"/>
    <n v="0"/>
    <x v="0"/>
    <x v="3"/>
    <x v="13"/>
    <x v="3"/>
    <x v="68"/>
    <x v="0"/>
    <n v="8.6827373471952463E-2"/>
    <s v="?"/>
    <n v="0"/>
    <n v="4"/>
    <n v="1"/>
    <x v="0"/>
  </r>
  <r>
    <n v="1123"/>
    <x v="1122"/>
    <x v="35"/>
    <s v="NA"/>
    <s v="Byron Williams, Jr."/>
    <n v="2014"/>
    <s v="Plaquemines"/>
    <s v="DEM"/>
    <n v="1618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Jerry Hodnett"/>
    <n v="2014"/>
    <s v="Plaquemines"/>
    <s v="REP"/>
    <n v="2851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3"/>
    <x v="1122"/>
    <x v="35"/>
    <s v="NA"/>
    <s v="Lane Greco"/>
    <n v="2014"/>
    <s v="Plaquemines"/>
    <s v="REP"/>
    <n v="516"/>
    <n v="5"/>
    <n v="5"/>
    <n v="2"/>
    <n v="3"/>
    <n v="0"/>
    <n v="0"/>
    <x v="0"/>
    <x v="3"/>
    <x v="13"/>
    <x v="3"/>
    <x v="68"/>
    <x v="0"/>
    <n v="8.6827373471952463E-2"/>
    <s v="m"/>
    <n v="0"/>
    <n v="4"/>
    <n v="1"/>
    <x v="0"/>
  </r>
  <r>
    <n v="1124"/>
    <x v="1123"/>
    <x v="35"/>
    <s v="NA"/>
    <s v="Amos Cormier"/>
    <n v="2016"/>
    <s v="Plaquemines"/>
    <s v="REP"/>
    <n v="2731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enedict &quot;Benny&quot; Rousselle"/>
    <n v="2016"/>
    <s v="Plaquemines"/>
    <s v="OTHER"/>
    <n v="1709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Burghart H. Turner"/>
    <n v="2016"/>
    <s v="Plaquemines"/>
    <s v="DEM"/>
    <n v="2333"/>
    <n v="5"/>
    <n v="5"/>
    <n v="2"/>
    <n v="2"/>
    <n v="0"/>
    <n v="1"/>
    <x v="0"/>
    <x v="3"/>
    <x v="13"/>
    <x v="3"/>
    <x v="68"/>
    <x v="0"/>
    <n v="5.1259940595956732E-2"/>
    <s v="?"/>
    <n v="1"/>
    <n v="3"/>
    <n v="1"/>
    <x v="0"/>
  </r>
  <r>
    <n v="1124"/>
    <x v="1123"/>
    <x v="35"/>
    <s v="NA"/>
    <s v="Kirk Lepine"/>
    <n v="2016"/>
    <s v="Plaquemines"/>
    <s v="REP"/>
    <n v="3266"/>
    <n v="5"/>
    <n v="5"/>
    <n v="2"/>
    <n v="2"/>
    <n v="0"/>
    <n v="1"/>
    <x v="0"/>
    <x v="3"/>
    <x v="13"/>
    <x v="3"/>
    <x v="68"/>
    <x v="0"/>
    <n v="5.1259940595956732E-2"/>
    <s v="m"/>
    <n v="1"/>
    <n v="3"/>
    <n v="1"/>
    <x v="0"/>
  </r>
  <r>
    <n v="1124"/>
    <x v="1123"/>
    <x v="35"/>
    <s v="NA"/>
    <s v="Sharon Branan"/>
    <n v="2016"/>
    <s v="Plaquemines"/>
    <s v="DEM"/>
    <n v="398"/>
    <n v="5"/>
    <n v="5"/>
    <n v="2"/>
    <n v="2"/>
    <n v="0"/>
    <n v="1"/>
    <x v="0"/>
    <x v="3"/>
    <x v="13"/>
    <x v="3"/>
    <x v="68"/>
    <x v="0"/>
    <n v="5.1259940595956732E-2"/>
    <s v="f"/>
    <n v="1"/>
    <n v="3"/>
    <n v="1"/>
    <x v="0"/>
  </r>
  <r>
    <n v="1125"/>
    <x v="1124"/>
    <x v="36"/>
    <s v="District  1"/>
    <s v="James Laird"/>
    <n v="2016"/>
    <s v="Claiborne"/>
    <s v="OTHER"/>
    <n v="279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5"/>
    <x v="1124"/>
    <x v="36"/>
    <s v="District  1"/>
    <s v="Ronald Keith &quot;Skipper&quot; Brown"/>
    <n v="2016"/>
    <s v="Claiborne"/>
    <s v="OTHER"/>
    <n v="273"/>
    <n v="2"/>
    <n v="2"/>
    <n v="0"/>
    <n v="0"/>
    <n v="0"/>
    <n v="2"/>
    <x v="0"/>
    <x v="0"/>
    <x v="14"/>
    <x v="0"/>
    <x v="53"/>
    <x v="0"/>
    <n v="1.0869565217391353E-2"/>
    <s v="m"/>
    <n v="0"/>
    <n v="2"/>
    <n v="0"/>
    <x v="1"/>
  </r>
  <r>
    <n v="1126"/>
    <x v="1125"/>
    <x v="36"/>
    <s v="District 11"/>
    <s v="Edward &quot;Coach&quot; Cormier"/>
    <n v="2014"/>
    <s v="Jefferson Davis"/>
    <s v="DEM"/>
    <n v="474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6"/>
    <x v="1125"/>
    <x v="36"/>
    <s v="District 11"/>
    <s v="James &quot;Jim&quot; Wright"/>
    <n v="2014"/>
    <s v="Jefferson Davis"/>
    <s v="DEM"/>
    <n v="415"/>
    <n v="2"/>
    <n v="2"/>
    <n v="2"/>
    <n v="0"/>
    <n v="0"/>
    <n v="0"/>
    <x v="0"/>
    <x v="0"/>
    <x v="14"/>
    <x v="0"/>
    <x v="38"/>
    <x v="0"/>
    <n v="6.6366704161979762E-2"/>
    <s v="m"/>
    <n v="0"/>
    <n v="2"/>
    <n v="0"/>
    <x v="1"/>
  </r>
  <r>
    <n v="1127"/>
    <x v="1126"/>
    <x v="36"/>
    <s v="District 4"/>
    <s v="Kevin Martin"/>
    <n v="2016"/>
    <s v="Caldwell"/>
    <s v="REP"/>
    <n v="277"/>
    <n v="2"/>
    <n v="2"/>
    <n v="1"/>
    <n v="1"/>
    <n v="0"/>
    <n v="0"/>
    <x v="0"/>
    <x v="0"/>
    <x v="14"/>
    <x v="0"/>
    <x v="29"/>
    <x v="0"/>
    <n v="0.21491228070175433"/>
    <s v="m"/>
    <n v="1"/>
    <n v="1"/>
    <n v="0"/>
    <x v="0"/>
  </r>
  <r>
    <n v="1127"/>
    <x v="1126"/>
    <x v="36"/>
    <s v="District 4"/>
    <s v="Tamela King Hutchinson"/>
    <n v="2016"/>
    <s v="Caldwell"/>
    <s v="DEM"/>
    <n v="179"/>
    <n v="2"/>
    <n v="2"/>
    <n v="1"/>
    <n v="1"/>
    <n v="0"/>
    <n v="0"/>
    <x v="0"/>
    <x v="0"/>
    <x v="14"/>
    <x v="0"/>
    <x v="29"/>
    <x v="0"/>
    <n v="0.21491228070175433"/>
    <s v="f"/>
    <n v="1"/>
    <n v="1"/>
    <n v="0"/>
    <x v="0"/>
  </r>
  <r>
    <n v="1128"/>
    <x v="1127"/>
    <x v="37"/>
    <s v="NA"/>
    <s v="Alyson Kennedy, Osborne Hart Socialist Workers Party"/>
    <n v="2016"/>
    <s v="Multi-Parish Race"/>
    <s v="OTHER"/>
    <n v="480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Chris Keniston, Deacon Taylor Veterans Party"/>
    <n v="2016"/>
    <s v="Multi-Parish Race"/>
    <s v="OTHER"/>
    <n v="18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arrell Castle, Scott Bradley Constitution Party Nominee"/>
    <n v="2016"/>
    <s v="Multi-Parish Race"/>
    <s v="OTHER"/>
    <n v="3129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Donald Trump, Michael Pence Republican"/>
    <n v="2016"/>
    <s v="Multi-Parish Race"/>
    <s v="REP"/>
    <n v="117863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Evan McMullin, Nathan Johnson Courage Character Service"/>
    <n v="2016"/>
    <s v="Multi-Parish Race"/>
    <s v="OTHER"/>
    <n v="8547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ary Johnson, Bill Weld Libertarian"/>
    <n v="2016"/>
    <s v="Multi-Parish Race"/>
    <s v="OTHER"/>
    <n v="3797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Gloria La Riva, Eugene Puryear Socialism and Liberation"/>
    <n v="2016"/>
    <s v="Multi-Parish Race"/>
    <s v="OTHER"/>
    <n v="446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Hillary Clinton, Timothy Kaine Democratic"/>
    <n v="2016"/>
    <s v="Multi-Parish Race"/>
    <s v="DEM"/>
    <n v="780154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Jerry White, Niles Niemuth Socialism Equality Anti-War"/>
    <n v="2016"/>
    <s v="Multi-Parish Race"/>
    <s v="OTHER"/>
    <n v="370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Jill Stein, Ajamu Baraka Green"/>
    <n v="2016"/>
    <s v="Multi-Parish Race"/>
    <s v="OTHER"/>
    <n v="14031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Laurence Kotlikoff, Edward Lea It's Our Children"/>
    <n v="2016"/>
    <s v="Multi-Parish Race"/>
    <s v="OTHER"/>
    <n v="1048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8"/>
    <x v="1127"/>
    <x v="37"/>
    <s v="NA"/>
    <s v="Princess Jacob, Milton Fambro Loyal Trustworthy Compassion"/>
    <n v="2016"/>
    <s v="Multi-Parish Race"/>
    <s v="OTHER"/>
    <n v="749"/>
    <n v="13"/>
    <n v="13"/>
    <n v="1"/>
    <n v="1"/>
    <n v="0"/>
    <n v="11"/>
    <x v="2"/>
    <x v="3"/>
    <x v="15"/>
    <x v="21"/>
    <x v="47"/>
    <x v="1"/>
    <n v="0.1963911855505483"/>
    <s v="f"/>
    <n v="5"/>
    <n v="8"/>
    <n v="0"/>
    <x v="0"/>
  </r>
  <r>
    <n v="1128"/>
    <x v="1127"/>
    <x v="37"/>
    <s v="NA"/>
    <s v="Tom Hoefling, Steve Schulin Life, Family, Constitution"/>
    <n v="2016"/>
    <s v="Multi-Parish Race"/>
    <s v="OTHER"/>
    <n v="1581"/>
    <n v="13"/>
    <n v="13"/>
    <n v="1"/>
    <n v="1"/>
    <n v="0"/>
    <n v="11"/>
    <x v="2"/>
    <x v="3"/>
    <x v="15"/>
    <x v="21"/>
    <x v="47"/>
    <x v="1"/>
    <n v="0.1963911855505483"/>
    <s v="m"/>
    <n v="5"/>
    <n v="8"/>
    <n v="0"/>
    <x v="0"/>
  </r>
  <r>
    <n v="1129"/>
    <x v="1128"/>
    <x v="38"/>
    <s v="District 1"/>
    <s v="Allen &quot;Al&quot; Leone"/>
    <n v="2014"/>
    <s v="Multi-Parish Race"/>
    <s v="REP"/>
    <n v="6362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Eric Skrmetta"/>
    <n v="2014"/>
    <s v="Multi-Parish Race"/>
    <s v="REP"/>
    <n v="95742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29"/>
    <x v="1128"/>
    <x v="38"/>
    <s v="District 1"/>
    <s v="Forest Bradley Wright"/>
    <n v="2014"/>
    <s v="Multi-Parish Race"/>
    <s v="REP"/>
    <n v="99515"/>
    <n v="3"/>
    <n v="3"/>
    <n v="0"/>
    <n v="3"/>
    <n v="0"/>
    <n v="0"/>
    <x v="1"/>
    <x v="3"/>
    <x v="16"/>
    <x v="1"/>
    <x v="47"/>
    <x v="1"/>
    <n v="1.4574376446138904E-2"/>
    <s v="m"/>
    <n v="0"/>
    <n v="3"/>
    <n v="0"/>
    <x v="1"/>
  </r>
  <r>
    <n v="1130"/>
    <x v="1129"/>
    <x v="38"/>
    <s v="District 4"/>
    <s v="&quot;Mike&quot; Francis"/>
    <n v="2016"/>
    <s v="Multi-Parish Race"/>
    <s v="REP"/>
    <n v="175274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0"/>
    <x v="1129"/>
    <x v="38"/>
    <s v="District 4"/>
    <s v="Mary Werner"/>
    <n v="2016"/>
    <s v="Multi-Parish Race"/>
    <s v="DEM"/>
    <n v="108243"/>
    <n v="3"/>
    <n v="3"/>
    <n v="1"/>
    <n v="2"/>
    <n v="0"/>
    <n v="0"/>
    <x v="1"/>
    <x v="3"/>
    <x v="16"/>
    <x v="1"/>
    <x v="47"/>
    <x v="1"/>
    <n v="0.20522437182929548"/>
    <s v="f"/>
    <n v="1"/>
    <n v="2"/>
    <n v="0"/>
    <x v="0"/>
  </r>
  <r>
    <n v="1130"/>
    <x v="1129"/>
    <x v="38"/>
    <s v="District 4"/>
    <s v="Reldon Owens"/>
    <n v="2016"/>
    <s v="Multi-Parish Race"/>
    <s v="REP"/>
    <n v="43106"/>
    <n v="3"/>
    <n v="3"/>
    <n v="1"/>
    <n v="2"/>
    <n v="0"/>
    <n v="0"/>
    <x v="1"/>
    <x v="3"/>
    <x v="16"/>
    <x v="1"/>
    <x v="47"/>
    <x v="1"/>
    <n v="0.20522437182929548"/>
    <s v="m"/>
    <n v="1"/>
    <n v="2"/>
    <n v="0"/>
    <x v="0"/>
  </r>
  <r>
    <n v="1131"/>
    <x v="1130"/>
    <x v="38"/>
    <s v="District 5"/>
    <s v="Foster Campbell"/>
    <n v="2014"/>
    <s v="Multi-Parish Race"/>
    <s v="DEM"/>
    <n v="16909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1"/>
    <x v="1130"/>
    <x v="38"/>
    <s v="District 5"/>
    <s v="Keith Gates"/>
    <n v="2014"/>
    <s v="Multi-Parish Race"/>
    <s v="REP"/>
    <n v="105918"/>
    <n v="2"/>
    <n v="2"/>
    <n v="1"/>
    <n v="1"/>
    <n v="0"/>
    <n v="0"/>
    <x v="1"/>
    <x v="3"/>
    <x v="16"/>
    <x v="0"/>
    <x v="47"/>
    <x v="1"/>
    <n v="0.22973208831486169"/>
    <s v="m"/>
    <n v="0"/>
    <n v="2"/>
    <n v="0"/>
    <x v="1"/>
  </r>
  <r>
    <n v="1132"/>
    <x v="1131"/>
    <x v="39"/>
    <s v="District  1, Town of Homer"/>
    <s v="Azzie Stevenson Olds"/>
    <n v="2014"/>
    <s v="Claiborne"/>
    <s v="OTHER"/>
    <n v="86"/>
    <n v="3"/>
    <n v="3"/>
    <n v="0"/>
    <n v="0"/>
    <n v="0"/>
    <n v="3"/>
    <x v="0"/>
    <x v="0"/>
    <x v="17"/>
    <x v="1"/>
    <x v="53"/>
    <x v="0"/>
    <n v="5.6603773584905648E-2"/>
    <s v="f"/>
    <n v="1"/>
    <n v="2"/>
    <n v="0"/>
    <x v="0"/>
  </r>
  <r>
    <n v="1132"/>
    <x v="1131"/>
    <x v="39"/>
    <s v="District  1, Town of Homer"/>
    <s v="Billy Adams"/>
    <n v="2014"/>
    <s v="Claiborne"/>
    <s v="OTHER"/>
    <n v="2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2"/>
    <x v="1131"/>
    <x v="39"/>
    <s v="District  1, Town of Homer"/>
    <s v="Willie &quot;Hog Head&quot; Curry"/>
    <n v="2014"/>
    <s v="Claiborne"/>
    <s v="OTHER"/>
    <n v="98"/>
    <n v="3"/>
    <n v="3"/>
    <n v="0"/>
    <n v="0"/>
    <n v="0"/>
    <n v="3"/>
    <x v="0"/>
    <x v="0"/>
    <x v="17"/>
    <x v="1"/>
    <x v="53"/>
    <x v="0"/>
    <n v="5.6603773584905648E-2"/>
    <s v="m"/>
    <n v="1"/>
    <n v="2"/>
    <n v="0"/>
    <x v="0"/>
  </r>
  <r>
    <n v="1133"/>
    <x v="1132"/>
    <x v="39"/>
    <s v="District  2, Town of Homer"/>
    <s v="&quot;Billy&quot; Kirk"/>
    <n v="2014"/>
    <s v="Claiborne"/>
    <s v="DEM"/>
    <n v="115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3"/>
    <x v="1132"/>
    <x v="39"/>
    <s v="District  2, Town of Homer"/>
    <s v="Johnny West"/>
    <n v="2014"/>
    <s v="Claiborne"/>
    <s v="NOPTY"/>
    <n v="71"/>
    <n v="2"/>
    <n v="2"/>
    <n v="1"/>
    <n v="0"/>
    <n v="1"/>
    <n v="0"/>
    <x v="0"/>
    <x v="0"/>
    <x v="17"/>
    <x v="0"/>
    <x v="53"/>
    <x v="0"/>
    <n v="0.23655913978494625"/>
    <s v="m"/>
    <n v="0"/>
    <n v="2"/>
    <n v="0"/>
    <x v="1"/>
  </r>
  <r>
    <n v="1134"/>
    <x v="1133"/>
    <x v="39"/>
    <s v="District  3, Town of Homer"/>
    <s v="Don McCalman"/>
    <n v="2014"/>
    <s v="Claiborne"/>
    <s v="OTHER"/>
    <n v="80"/>
    <n v="2"/>
    <n v="2"/>
    <n v="1"/>
    <n v="0"/>
    <n v="0"/>
    <n v="1"/>
    <x v="0"/>
    <x v="0"/>
    <x v="17"/>
    <x v="0"/>
    <x v="53"/>
    <x v="0"/>
    <n v="0.34426229508196721"/>
    <s v="m"/>
    <n v="0"/>
    <n v="1"/>
    <n v="1"/>
    <x v="0"/>
  </r>
  <r>
    <n v="1134"/>
    <x v="1133"/>
    <x v="39"/>
    <s v="District  3, Town of Homer"/>
    <s v="Keldron Lane Johnston"/>
    <n v="2014"/>
    <s v="Claiborne"/>
    <s v="DEM"/>
    <n v="164"/>
    <n v="2"/>
    <n v="2"/>
    <n v="1"/>
    <n v="0"/>
    <n v="0"/>
    <n v="1"/>
    <x v="0"/>
    <x v="0"/>
    <x v="17"/>
    <x v="0"/>
    <x v="53"/>
    <x v="0"/>
    <n v="0.34426229508196721"/>
    <s v="?"/>
    <n v="0"/>
    <n v="1"/>
    <n v="1"/>
    <x v="0"/>
  </r>
  <r>
    <n v="1135"/>
    <x v="1134"/>
    <x v="39"/>
    <s v="District  4, Town of Homer"/>
    <s v="&quot;Jim&quot; Norcross"/>
    <n v="2014"/>
    <s v="Claiborne"/>
    <s v="OTHER"/>
    <n v="75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Brandon Rich"/>
    <n v="2014"/>
    <s v="Claiborne"/>
    <s v="REP"/>
    <n v="89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5"/>
    <x v="1134"/>
    <x v="39"/>
    <s v="District  4, Town of Homer"/>
    <s v="Lawson A. Wilder III"/>
    <n v="2014"/>
    <s v="Claiborne"/>
    <s v="REP"/>
    <n v="48"/>
    <n v="3"/>
    <n v="3"/>
    <n v="0"/>
    <n v="2"/>
    <n v="0"/>
    <n v="1"/>
    <x v="0"/>
    <x v="0"/>
    <x v="17"/>
    <x v="1"/>
    <x v="53"/>
    <x v="0"/>
    <n v="6.6037735849056645E-2"/>
    <s v="m"/>
    <n v="0"/>
    <n v="3"/>
    <n v="0"/>
    <x v="1"/>
  </r>
  <r>
    <n v="1136"/>
    <x v="1135"/>
    <x v="39"/>
    <s v="District  5, Town of Homer"/>
    <s v="Jessie J. Ford"/>
    <n v="2014"/>
    <s v="Claiborne"/>
    <s v="DEM"/>
    <n v="87"/>
    <n v="2"/>
    <n v="2"/>
    <n v="1"/>
    <n v="0"/>
    <n v="1"/>
    <n v="0"/>
    <x v="0"/>
    <x v="0"/>
    <x v="17"/>
    <x v="0"/>
    <x v="53"/>
    <x v="0"/>
    <n v="3.3333333333333381E-2"/>
    <s v="?"/>
    <n v="0"/>
    <n v="1"/>
    <n v="1"/>
    <x v="0"/>
  </r>
  <r>
    <n v="1136"/>
    <x v="1135"/>
    <x v="39"/>
    <s v="District  5, Town of Homer"/>
    <s v="Willie Knowles"/>
    <n v="2014"/>
    <s v="Claiborne"/>
    <s v="NOPTY"/>
    <n v="93"/>
    <n v="2"/>
    <n v="2"/>
    <n v="1"/>
    <n v="0"/>
    <n v="1"/>
    <n v="0"/>
    <x v="0"/>
    <x v="0"/>
    <x v="17"/>
    <x v="0"/>
    <x v="53"/>
    <x v="0"/>
    <n v="3.3333333333333381E-2"/>
    <s v="m"/>
    <n v="0"/>
    <n v="1"/>
    <n v="1"/>
    <x v="0"/>
  </r>
  <r>
    <n v="1137"/>
    <x v="1136"/>
    <x v="39"/>
    <s v="District III, City of Plaquemine"/>
    <s v="Herbert Jefferson"/>
    <n v="2016"/>
    <s v="Iberville"/>
    <s v="DEM"/>
    <n v="182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7"/>
    <x v="1136"/>
    <x v="39"/>
    <s v="District III, City of Plaquemine"/>
    <s v="Ralph Stassi, Jr."/>
    <n v="2016"/>
    <s v="Iberville"/>
    <s v="DEM"/>
    <n v="377"/>
    <n v="2"/>
    <n v="2"/>
    <n v="2"/>
    <n v="0"/>
    <n v="0"/>
    <n v="0"/>
    <x v="0"/>
    <x v="0"/>
    <x v="17"/>
    <x v="0"/>
    <x v="17"/>
    <x v="0"/>
    <n v="0.34883720930232553"/>
    <s v="m"/>
    <n v="0"/>
    <n v="2"/>
    <n v="0"/>
    <x v="1"/>
  </r>
  <r>
    <n v="1138"/>
    <x v="1137"/>
    <x v="39"/>
    <s v="District IV, City of Plaquemine"/>
    <s v="Joseph &quot;Joe&quot; Crawford"/>
    <n v="2016"/>
    <s v="Iberville"/>
    <s v="NOPTY"/>
    <n v="69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8"/>
    <x v="1137"/>
    <x v="39"/>
    <s v="District IV, City of Plaquemine"/>
    <s v="Michael &quot;Mickey&quot; Rivet"/>
    <n v="2016"/>
    <s v="Iberville"/>
    <s v="DEM"/>
    <n v="448"/>
    <n v="2"/>
    <n v="2"/>
    <n v="1"/>
    <n v="0"/>
    <n v="1"/>
    <n v="0"/>
    <x v="0"/>
    <x v="0"/>
    <x v="17"/>
    <x v="0"/>
    <x v="17"/>
    <x v="0"/>
    <n v="0.73307543520309482"/>
    <s v="m"/>
    <n v="0"/>
    <n v="2"/>
    <n v="0"/>
    <x v="1"/>
  </r>
  <r>
    <n v="1139"/>
    <x v="1138"/>
    <x v="39"/>
    <s v="District VI, City of Plaquemine"/>
    <s v="Christopher &quot;Gupper&quot; Sims"/>
    <n v="2016"/>
    <s v="Iberville"/>
    <s v="DEM"/>
    <n v="26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39"/>
    <x v="1138"/>
    <x v="39"/>
    <s v="District VI, City of Plaquemine"/>
    <s v="Jimmie &quot;Fat Boy&quot; Randle"/>
    <n v="2016"/>
    <s v="Iberville"/>
    <s v="DEM"/>
    <n v="412"/>
    <n v="2"/>
    <n v="2"/>
    <n v="2"/>
    <n v="0"/>
    <n v="0"/>
    <n v="0"/>
    <x v="0"/>
    <x v="0"/>
    <x v="17"/>
    <x v="0"/>
    <x v="17"/>
    <x v="0"/>
    <n v="0.22255192878338281"/>
    <s v="m"/>
    <n v="0"/>
    <n v="2"/>
    <n v="0"/>
    <x v="1"/>
  </r>
  <r>
    <n v="1140"/>
    <x v="1139"/>
    <x v="40"/>
    <s v="1st Congressional District"/>
    <s v="Jeffry &quot;Jeff&quot; Sanford"/>
    <n v="2014"/>
    <s v="Multi-Parish Race"/>
    <s v="OTHER"/>
    <n v="8707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Lee A. Dugas"/>
    <n v="2014"/>
    <s v="Multi-Parish Race"/>
    <s v="DEM"/>
    <n v="21286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0"/>
    <x v="1139"/>
    <x v="40"/>
    <s v="1st Congressional District"/>
    <s v="M. V. &quot;Vinny&quot; Mendoza"/>
    <n v="2014"/>
    <s v="Multi-Parish Race"/>
    <s v="DEM"/>
    <n v="24761"/>
    <n v="4"/>
    <n v="4"/>
    <n v="2"/>
    <n v="1"/>
    <n v="0"/>
    <n v="1"/>
    <x v="2"/>
    <x v="5"/>
    <x v="18"/>
    <x v="2"/>
    <x v="47"/>
    <x v="1"/>
    <n v="0.67412419468533302"/>
    <s v="?"/>
    <n v="0"/>
    <n v="3"/>
    <n v="1"/>
    <x v="0"/>
  </r>
  <r>
    <n v="1140"/>
    <x v="1139"/>
    <x v="40"/>
    <s v="1st Congressional District"/>
    <s v="Steve Scalise"/>
    <n v="2014"/>
    <s v="Multi-Parish Race"/>
    <s v="REP"/>
    <n v="189250"/>
    <n v="4"/>
    <n v="4"/>
    <n v="2"/>
    <n v="1"/>
    <n v="0"/>
    <n v="1"/>
    <x v="2"/>
    <x v="5"/>
    <x v="18"/>
    <x v="2"/>
    <x v="47"/>
    <x v="1"/>
    <n v="0.67412419468533302"/>
    <s v="m"/>
    <n v="0"/>
    <n v="3"/>
    <n v="1"/>
    <x v="0"/>
  </r>
  <r>
    <n v="1141"/>
    <x v="1140"/>
    <x v="40"/>
    <s v="1st Congressional District"/>
    <s v="Chuemai Yang"/>
    <n v="2016"/>
    <s v="Multi-Parish Race"/>
    <s v="NOPTY"/>
    <n v="3236"/>
    <n v="7"/>
    <n v="7"/>
    <n v="3"/>
    <n v="1"/>
    <n v="1"/>
    <n v="2"/>
    <x v="2"/>
    <x v="5"/>
    <x v="18"/>
    <x v="17"/>
    <x v="47"/>
    <x v="1"/>
    <n v="0.61754103577854758"/>
    <s v="?"/>
    <n v="0"/>
    <n v="6"/>
    <n v="1"/>
    <x v="0"/>
  </r>
  <r>
    <n v="1141"/>
    <x v="1140"/>
    <x v="40"/>
    <s v="1st Congressional District"/>
    <s v="Danil Ezekiel Faust"/>
    <n v="2016"/>
    <s v="Multi-Parish Race"/>
    <s v="DEM"/>
    <n v="12708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Eliot Barron"/>
    <n v="2016"/>
    <s v="Multi-Parish Race"/>
    <s v="OTHER"/>
    <n v="671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Howard Kearney"/>
    <n v="2016"/>
    <s v="Multi-Parish Race"/>
    <s v="OTHER"/>
    <n v="940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Joseph &quot;Joe&quot; Swider"/>
    <n v="2016"/>
    <s v="Multi-Parish Race"/>
    <s v="DEM"/>
    <n v="9237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Lee Ann Dugas"/>
    <n v="2016"/>
    <s v="Multi-Parish Race"/>
    <s v="DEM"/>
    <n v="41840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1"/>
    <x v="1140"/>
    <x v="40"/>
    <s v="1st Congressional District"/>
    <s v="Steve Scalise"/>
    <n v="2016"/>
    <s v="Multi-Parish Race"/>
    <s v="REP"/>
    <n v="243645"/>
    <n v="7"/>
    <n v="7"/>
    <n v="3"/>
    <n v="1"/>
    <n v="1"/>
    <n v="2"/>
    <x v="2"/>
    <x v="5"/>
    <x v="18"/>
    <x v="17"/>
    <x v="47"/>
    <x v="1"/>
    <n v="0.61754103577854758"/>
    <s v="m"/>
    <n v="0"/>
    <n v="6"/>
    <n v="1"/>
    <x v="0"/>
  </r>
  <r>
    <n v="1142"/>
    <x v="1141"/>
    <x v="40"/>
    <s v="2nd Congressional District"/>
    <s v="Cedric Richmond"/>
    <n v="2014"/>
    <s v="Multi-Parish Race"/>
    <s v="DEM"/>
    <n v="152201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David Brooks"/>
    <n v="2014"/>
    <s v="Multi-Parish Race"/>
    <s v="NOPTY"/>
    <n v="1632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Gary Landrieu"/>
    <n v="2014"/>
    <s v="Multi-Parish Race"/>
    <s v="DEM"/>
    <n v="37805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2"/>
    <x v="1141"/>
    <x v="40"/>
    <s v="2nd Congressional District"/>
    <s v="Samuel Davenport"/>
    <n v="2014"/>
    <s v="Multi-Parish Race"/>
    <s v="OTHER"/>
    <n v="15237"/>
    <n v="4"/>
    <n v="4"/>
    <n v="2"/>
    <n v="0"/>
    <n v="1"/>
    <n v="1"/>
    <x v="2"/>
    <x v="5"/>
    <x v="18"/>
    <x v="2"/>
    <x v="47"/>
    <x v="1"/>
    <n v="0.51629733267139055"/>
    <s v="m"/>
    <n v="0"/>
    <n v="4"/>
    <n v="0"/>
    <x v="1"/>
  </r>
  <r>
    <n v="1143"/>
    <x v="1142"/>
    <x v="40"/>
    <s v="2nd Congressional District"/>
    <s v="Cedric Richmond"/>
    <n v="2016"/>
    <s v="Multi-Parish Race"/>
    <s v="DEM"/>
    <n v="198289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Kenneth Cutno"/>
    <n v="2016"/>
    <s v="Multi-Parish Race"/>
    <s v="DEM"/>
    <n v="2885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3"/>
    <x v="1142"/>
    <x v="40"/>
    <s v="2nd Congressional District"/>
    <s v="Melvin L. &quot;Kip&quot; Holden"/>
    <n v="2016"/>
    <s v="Multi-Parish Race"/>
    <s v="DEM"/>
    <n v="57125"/>
    <n v="3"/>
    <n v="3"/>
    <n v="3"/>
    <n v="0"/>
    <n v="0"/>
    <n v="0"/>
    <x v="2"/>
    <x v="5"/>
    <x v="18"/>
    <x v="1"/>
    <x v="47"/>
    <x v="1"/>
    <n v="0.49658598018074429"/>
    <s v="m"/>
    <n v="0"/>
    <n v="3"/>
    <n v="0"/>
    <x v="1"/>
  </r>
  <r>
    <n v="1144"/>
    <x v="1143"/>
    <x v="40"/>
    <s v="3rd Congressional District"/>
    <s v="Bryan Barrilleaux"/>
    <n v="2014"/>
    <s v="Multi-Parish Race"/>
    <s v="REP"/>
    <n v="22059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Charles W. Boustany, Jr."/>
    <n v="2014"/>
    <s v="Multi-Parish Race"/>
    <s v="REP"/>
    <n v="185867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4"/>
    <x v="1143"/>
    <x v="40"/>
    <s v="3rd Congressional District"/>
    <s v="Russell Richard"/>
    <n v="2014"/>
    <s v="Multi-Parish Race"/>
    <s v="NOPTY"/>
    <n v="28342"/>
    <n v="3"/>
    <n v="3"/>
    <n v="0"/>
    <n v="2"/>
    <n v="1"/>
    <n v="0"/>
    <x v="2"/>
    <x v="5"/>
    <x v="18"/>
    <x v="1"/>
    <x v="47"/>
    <x v="1"/>
    <n v="0.66672168892952077"/>
    <s v="m"/>
    <n v="0"/>
    <n v="3"/>
    <n v="0"/>
    <x v="1"/>
  </r>
  <r>
    <n v="1145"/>
    <x v="1144"/>
    <x v="40"/>
    <s v="3rd Congressional District"/>
    <s v="&quot;Greg&quot; Ellison"/>
    <n v="2016"/>
    <s v="Multi-Parish Race"/>
    <s v="REP"/>
    <n v="2488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&quot;Gus&quot; Rantz"/>
    <n v="2016"/>
    <s v="Multi-Parish Race"/>
    <s v="REP"/>
    <n v="2566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ett Geymann"/>
    <n v="2016"/>
    <s v="Multi-Parish Race"/>
    <s v="REP"/>
    <n v="2160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Bryan Barrilleaux"/>
    <n v="2016"/>
    <s v="Multi-Parish Race"/>
    <s v="REP"/>
    <n v="6223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Clay Higgins"/>
    <n v="2016"/>
    <s v="Multi-Parish Race"/>
    <s v="REP"/>
    <n v="8491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rover Joseph Rees"/>
    <n v="2016"/>
    <s v="Multi-Parish Race"/>
    <s v="REP"/>
    <n v="24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Guy McLendon"/>
    <n v="2016"/>
    <s v="Multi-Parish Race"/>
    <s v="OTHER"/>
    <n v="293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Herman L. Vidrine"/>
    <n v="2016"/>
    <s v="Multi-Parish Race"/>
    <s v="REP"/>
    <n v="1357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Jacob &quot;Dorian Phibian&quot; Hebert"/>
    <n v="2016"/>
    <s v="Multi-Parish Race"/>
    <s v="DEM"/>
    <n v="28385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Kenny P. Scelfo, Sr."/>
    <n v="2016"/>
    <s v="Multi-Parish Race"/>
    <s v="NOPTY"/>
    <n v="267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Larry Rader"/>
    <n v="2016"/>
    <s v="Multi-Parish Race"/>
    <s v="DEM"/>
    <n v="27830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5"/>
    <x v="1144"/>
    <x v="40"/>
    <s v="3rd Congressional District"/>
    <s v="Scott A. Angelle"/>
    <n v="2016"/>
    <s v="Multi-Parish Race"/>
    <s v="REP"/>
    <n v="91532"/>
    <n v="12"/>
    <n v="12"/>
    <n v="2"/>
    <n v="8"/>
    <n v="1"/>
    <n v="1"/>
    <x v="2"/>
    <x v="5"/>
    <x v="18"/>
    <x v="20"/>
    <x v="47"/>
    <x v="1"/>
    <n v="2.0658191191247399E-2"/>
    <s v="m"/>
    <n v="0"/>
    <n v="12"/>
    <n v="0"/>
    <x v="1"/>
  </r>
  <r>
    <n v="1146"/>
    <x v="1145"/>
    <x v="40"/>
    <s v="4th Congressional District"/>
    <s v="John Fleming"/>
    <n v="2014"/>
    <s v="Multi-Parish Race"/>
    <s v="REP"/>
    <n v="152683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6"/>
    <x v="1145"/>
    <x v="40"/>
    <s v="4th Congressional District"/>
    <s v="Randall Lord"/>
    <n v="2014"/>
    <s v="Multi-Parish Race"/>
    <s v="OTHER"/>
    <n v="55236"/>
    <n v="2"/>
    <n v="2"/>
    <n v="0"/>
    <n v="1"/>
    <n v="0"/>
    <n v="1"/>
    <x v="2"/>
    <x v="5"/>
    <x v="18"/>
    <x v="0"/>
    <x v="47"/>
    <x v="1"/>
    <n v="0.46867770622213456"/>
    <s v="m"/>
    <n v="0"/>
    <n v="2"/>
    <n v="0"/>
    <x v="1"/>
  </r>
  <r>
    <n v="1147"/>
    <x v="1146"/>
    <x v="40"/>
    <s v="4th Congressional District"/>
    <s v="&quot;Mike&quot; Johnson"/>
    <n v="2016"/>
    <s v="Multi-Parish Race"/>
    <s v="REP"/>
    <n v="7058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&quot;Rick&quot; John"/>
    <n v="2016"/>
    <s v="Multi-Parish Race"/>
    <s v="REP"/>
    <n v="13220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Elbert Guillory"/>
    <n v="2016"/>
    <s v="Multi-Parish Race"/>
    <s v="REP"/>
    <n v="21017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Kenneth J. Krefft"/>
    <n v="2016"/>
    <s v="Multi-Parish Race"/>
    <s v="NOPTY"/>
    <n v="24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k David Halverson"/>
    <n v="2016"/>
    <s v="Multi-Parish Race"/>
    <s v="NOPTY"/>
    <n v="3149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Marshall Jones"/>
    <n v="2016"/>
    <s v="Multi-Parish Race"/>
    <s v="DEM"/>
    <n v="80593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Oliver Jenkins"/>
    <n v="2016"/>
    <s v="Multi-Parish Race"/>
    <s v="REP"/>
    <n v="44521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7"/>
    <x v="1146"/>
    <x v="40"/>
    <s v="4th Congressional District"/>
    <s v="Ralph &quot;Trey&quot; Baucum"/>
    <n v="2016"/>
    <s v="Multi-Parish Race"/>
    <s v="REP"/>
    <n v="50412"/>
    <n v="8"/>
    <n v="8"/>
    <n v="1"/>
    <n v="5"/>
    <n v="2"/>
    <n v="0"/>
    <x v="2"/>
    <x v="5"/>
    <x v="18"/>
    <x v="22"/>
    <x v="47"/>
    <x v="1"/>
    <n v="3.5012325821284329E-2"/>
    <s v="m"/>
    <n v="0"/>
    <n v="8"/>
    <n v="0"/>
    <x v="1"/>
  </r>
  <r>
    <n v="1148"/>
    <x v="1147"/>
    <x v="40"/>
    <s v="5th Congressional District"/>
    <s v="&quot;Ed&quot; Tarpley"/>
    <n v="2014"/>
    <s v="Multi-Parish Race"/>
    <s v="REP"/>
    <n v="4594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&quot;Jamie&quot; Mayo"/>
    <n v="2014"/>
    <s v="Multi-Parish Race"/>
    <s v="DEM"/>
    <n v="67611"/>
    <n v="9"/>
    <n v="9"/>
    <n v="1"/>
    <n v="6"/>
    <n v="0"/>
    <n v="2"/>
    <x v="2"/>
    <x v="5"/>
    <x v="18"/>
    <x v="23"/>
    <x v="47"/>
    <x v="1"/>
    <n v="5.0603003118333906E-2"/>
    <s v="f"/>
    <n v="1"/>
    <n v="8"/>
    <n v="0"/>
    <x v="0"/>
  </r>
  <r>
    <n v="1148"/>
    <x v="1147"/>
    <x v="40"/>
    <s v="5th Congressional District"/>
    <s v="&quot;Zach&quot; Dasher"/>
    <n v="2014"/>
    <s v="Multi-Parish Race"/>
    <s v="REP"/>
    <n v="53628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harles Saucier"/>
    <n v="2014"/>
    <s v="Multi-Parish Race"/>
    <s v="OTHER"/>
    <n v="2201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Clyde C. Holloway"/>
    <n v="2014"/>
    <s v="Multi-Parish Race"/>
    <s v="REP"/>
    <n v="17877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Eliot S. Barron"/>
    <n v="2014"/>
    <s v="Multi-Parish Race"/>
    <s v="OTHER"/>
    <n v="1655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Harris Brown"/>
    <n v="2014"/>
    <s v="Multi-Parish Race"/>
    <s v="REP"/>
    <n v="9890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Ralph Lee Abraham"/>
    <n v="2014"/>
    <s v="Multi-Parish Race"/>
    <s v="REP"/>
    <n v="55489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8"/>
    <x v="1147"/>
    <x v="40"/>
    <s v="5th Congressional District"/>
    <s v="Vance M. McAllister"/>
    <n v="2014"/>
    <s v="Multi-Parish Race"/>
    <s v="REP"/>
    <n v="26606"/>
    <n v="9"/>
    <n v="9"/>
    <n v="1"/>
    <n v="6"/>
    <n v="0"/>
    <n v="2"/>
    <x v="2"/>
    <x v="5"/>
    <x v="18"/>
    <x v="23"/>
    <x v="47"/>
    <x v="1"/>
    <n v="5.0603003118333906E-2"/>
    <s v="m"/>
    <n v="1"/>
    <n v="8"/>
    <n v="0"/>
    <x v="0"/>
  </r>
  <r>
    <n v="1149"/>
    <x v="1148"/>
    <x v="40"/>
    <s v="5th Congressional District"/>
    <s v="Billy Burkette"/>
    <n v="2016"/>
    <s v="Multi-Parish Race"/>
    <s v="REP"/>
    <n v="47117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49"/>
    <x v="1148"/>
    <x v="40"/>
    <s v="5th Congressional District"/>
    <s v="Ralph Abraham, Jr."/>
    <n v="2016"/>
    <s v="Multi-Parish Race"/>
    <s v="REP"/>
    <n v="208545"/>
    <n v="2"/>
    <n v="2"/>
    <n v="0"/>
    <n v="2"/>
    <n v="0"/>
    <n v="0"/>
    <x v="2"/>
    <x v="5"/>
    <x v="18"/>
    <x v="0"/>
    <x v="47"/>
    <x v="1"/>
    <n v="0.63141178587353619"/>
    <s v="m"/>
    <n v="0"/>
    <n v="2"/>
    <n v="0"/>
    <x v="1"/>
  </r>
  <r>
    <n v="1150"/>
    <x v="1149"/>
    <x v="40"/>
    <s v="6th Congressional District"/>
    <s v="&quot;Dan&quot; Claitor"/>
    <n v="2014"/>
    <s v="Multi-Parish Race"/>
    <s v="REP"/>
    <n v="265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&quot;Trey&quot; Thomas"/>
    <n v="2014"/>
    <s v="Multi-Parish Race"/>
    <s v="REP"/>
    <n v="144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Craig McCulloch"/>
    <n v="2014"/>
    <s v="Multi-Parish Race"/>
    <s v="REP"/>
    <n v="58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Edwin Edwards"/>
    <n v="2014"/>
    <s v="Multi-Parish Race"/>
    <s v="DEM"/>
    <n v="77866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Garret Graves"/>
    <n v="2014"/>
    <s v="Multi-Parish Race"/>
    <s v="REP"/>
    <n v="70715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Lenar Whitney"/>
    <n v="2014"/>
    <s v="Multi-Parish Race"/>
    <s v="REP"/>
    <n v="19151"/>
    <n v="12"/>
    <n v="12"/>
    <n v="3"/>
    <n v="8"/>
    <n v="0"/>
    <n v="1"/>
    <x v="2"/>
    <x v="5"/>
    <x v="18"/>
    <x v="20"/>
    <x v="47"/>
    <x v="1"/>
    <n v="2.7665690442937318E-2"/>
    <s v="f"/>
    <n v="1"/>
    <n v="11"/>
    <n v="0"/>
    <x v="0"/>
  </r>
  <r>
    <n v="1150"/>
    <x v="1149"/>
    <x v="40"/>
    <s v="6th Congressional District"/>
    <s v="Norman &quot;Norm&quot; Clark"/>
    <n v="2014"/>
    <s v="Multi-Parish Race"/>
    <s v="REP"/>
    <n v="1848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aul Dietzel II"/>
    <n v="2014"/>
    <s v="Multi-Parish Race"/>
    <s v="REP"/>
    <n v="35024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Peter Williams"/>
    <n v="2014"/>
    <s v="Multi-Parish Race"/>
    <s v="DEM"/>
    <n v="4037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ichard Lieberman"/>
    <n v="2014"/>
    <s v="Multi-Parish Race"/>
    <s v="DEM"/>
    <n v="7309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obert Lamar &quot;Bob&quot; Bell"/>
    <n v="2014"/>
    <s v="Multi-Parish Race"/>
    <s v="REP"/>
    <n v="5182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0"/>
    <x v="1149"/>
    <x v="40"/>
    <s v="6th Congressional District"/>
    <s v="Rufus Holt Craig, Jr."/>
    <n v="2014"/>
    <s v="Multi-Parish Race"/>
    <s v="OTHER"/>
    <n v="3561"/>
    <n v="12"/>
    <n v="12"/>
    <n v="3"/>
    <n v="8"/>
    <n v="0"/>
    <n v="1"/>
    <x v="2"/>
    <x v="5"/>
    <x v="18"/>
    <x v="20"/>
    <x v="47"/>
    <x v="1"/>
    <n v="2.7665690442937318E-2"/>
    <s v="m"/>
    <n v="1"/>
    <n v="11"/>
    <n v="0"/>
    <x v="0"/>
  </r>
  <r>
    <n v="1151"/>
    <x v="1150"/>
    <x v="40"/>
    <s v="6th Congressional District"/>
    <s v="Devin Lance Graham"/>
    <n v="2016"/>
    <s v="Multi-Parish Race"/>
    <s v="OTHER"/>
    <n v="3218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Garret Graves"/>
    <n v="2016"/>
    <s v="Multi-Parish Race"/>
    <s v="REP"/>
    <n v="20748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Jermaine Sampson"/>
    <n v="2016"/>
    <s v="Multi-Parish Race"/>
    <s v="DEM"/>
    <n v="2982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Lieberman"/>
    <n v="2016"/>
    <s v="Multi-Parish Race"/>
    <s v="DEM"/>
    <n v="49380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ichard M. Fontanesi"/>
    <n v="2016"/>
    <s v="Multi-Parish Race"/>
    <s v="OTHER"/>
    <n v="7603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1"/>
    <x v="1150"/>
    <x v="40"/>
    <s v="6th Congressional District"/>
    <s v="Robert Lamar &quot;Bob&quot; Bell"/>
    <n v="2016"/>
    <s v="Multi-Parish Race"/>
    <s v="REP"/>
    <n v="33592"/>
    <n v="6"/>
    <n v="6"/>
    <n v="2"/>
    <n v="2"/>
    <n v="0"/>
    <n v="2"/>
    <x v="2"/>
    <x v="5"/>
    <x v="18"/>
    <x v="16"/>
    <x v="47"/>
    <x v="1"/>
    <n v="0.47751119004041098"/>
    <s v="m"/>
    <n v="0"/>
    <n v="6"/>
    <n v="0"/>
    <x v="1"/>
  </r>
  <r>
    <n v="1152"/>
    <x v="1151"/>
    <x v="41"/>
    <s v="NA"/>
    <s v="&quot;Bill&quot; Cassidy"/>
    <n v="2014"/>
    <s v="Multi-Parish Race"/>
    <s v="REP"/>
    <n v="603048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&quot;Rob&quot; Maness"/>
    <n v="2014"/>
    <s v="Multi-Parish Race"/>
    <s v="REP"/>
    <n v="202556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Brannon Lee McMorris"/>
    <n v="2014"/>
    <s v="Multi-Parish Race"/>
    <s v="OTHER"/>
    <n v="13034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Mary L. Landrieu"/>
    <n v="2014"/>
    <s v="Multi-Parish Race"/>
    <s v="DEM"/>
    <n v="619402"/>
    <n v="8"/>
    <n v="8"/>
    <n v="4"/>
    <n v="3"/>
    <n v="0"/>
    <n v="1"/>
    <x v="2"/>
    <x v="5"/>
    <x v="19"/>
    <x v="22"/>
    <x v="47"/>
    <x v="1"/>
    <n v="1.1109722263736688E-2"/>
    <s v="f"/>
    <n v="1"/>
    <n v="6"/>
    <n v="1"/>
    <x v="0"/>
  </r>
  <r>
    <n v="1152"/>
    <x v="1151"/>
    <x v="41"/>
    <s v="NA"/>
    <s v="Thomas Clements"/>
    <n v="2014"/>
    <s v="Multi-Parish Race"/>
    <s v="REP"/>
    <n v="141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Vallian Senegal"/>
    <n v="2014"/>
    <s v="Multi-Parish Race"/>
    <s v="DEM"/>
    <n v="3835"/>
    <n v="8"/>
    <n v="8"/>
    <n v="4"/>
    <n v="3"/>
    <n v="0"/>
    <n v="1"/>
    <x v="2"/>
    <x v="5"/>
    <x v="19"/>
    <x v="22"/>
    <x v="47"/>
    <x v="1"/>
    <n v="1.1109722263736688E-2"/>
    <s v="?"/>
    <n v="1"/>
    <n v="6"/>
    <n v="1"/>
    <x v="0"/>
  </r>
  <r>
    <n v="1152"/>
    <x v="1151"/>
    <x v="41"/>
    <s v="NA"/>
    <s v="Wayne Ables"/>
    <n v="2014"/>
    <s v="Multi-Parish Race"/>
    <s v="DEM"/>
    <n v="1132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2"/>
    <x v="1151"/>
    <x v="41"/>
    <s v="NA"/>
    <s v="William P. Waymire, Jr."/>
    <n v="2014"/>
    <s v="Multi-Parish Race"/>
    <s v="DEM"/>
    <n v="4673"/>
    <n v="8"/>
    <n v="8"/>
    <n v="4"/>
    <n v="3"/>
    <n v="0"/>
    <n v="1"/>
    <x v="2"/>
    <x v="5"/>
    <x v="19"/>
    <x v="22"/>
    <x v="47"/>
    <x v="1"/>
    <n v="1.1109722263736688E-2"/>
    <s v="m"/>
    <n v="1"/>
    <n v="6"/>
    <n v="1"/>
    <x v="0"/>
  </r>
  <r>
    <n v="1153"/>
    <x v="1152"/>
    <x v="41"/>
    <s v="NA"/>
    <s v="&quot;Joseph&quot; Cao"/>
    <n v="2016"/>
    <s v="Multi-Parish Race"/>
    <s v="REP"/>
    <n v="21019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&quot;Rob&quot; Maness"/>
    <n v="2016"/>
    <s v="Multi-Parish Race"/>
    <s v="REP"/>
    <n v="9085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bhay Patel"/>
    <n v="2016"/>
    <s v="Multi-Parish Race"/>
    <s v="REP"/>
    <n v="157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Arden Wells"/>
    <n v="2016"/>
    <s v="Multi-Parish Race"/>
    <s v="NOPTY"/>
    <n v="148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Beryl Billiot"/>
    <n v="2016"/>
    <s v="Multi-Parish Race"/>
    <s v="NOPTY"/>
    <n v="19352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aroline Fayard"/>
    <n v="2016"/>
    <s v="Multi-Parish Race"/>
    <s v="DEM"/>
    <n v="240917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Charles Boustany"/>
    <n v="2016"/>
    <s v="Multi-Parish Race"/>
    <s v="REP"/>
    <n v="298008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Charles Marsala"/>
    <n v="2016"/>
    <s v="Multi-Parish Race"/>
    <s v="REP"/>
    <n v="368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avid Duke"/>
    <n v="2016"/>
    <s v="Multi-Parish Race"/>
    <s v="REP"/>
    <n v="5860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errick Edwards"/>
    <n v="2016"/>
    <s v="Multi-Parish Race"/>
    <s v="DEM"/>
    <n v="5177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Donald &quot;Crawdaddy&quot; Crawford"/>
    <n v="2016"/>
    <s v="Multi-Parish Race"/>
    <s v="REP"/>
    <n v="2552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Foster Campbell"/>
    <n v="2016"/>
    <s v="Multi-Parish Race"/>
    <s v="DEM"/>
    <n v="33783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ary Landrieu"/>
    <n v="2016"/>
    <s v="Multi-Parish Race"/>
    <s v="DEM"/>
    <n v="4558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Gregory Taylor, Jr."/>
    <n v="2016"/>
    <s v="Multi-Parish Race"/>
    <s v="OTHER"/>
    <n v="115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Fleming"/>
    <n v="2016"/>
    <s v="Multi-Parish Race"/>
    <s v="REP"/>
    <n v="204026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hn Kennedy"/>
    <n v="2016"/>
    <s v="Multi-Parish Race"/>
    <s v="REP"/>
    <n v="482591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Joshua Pellerin"/>
    <n v="2016"/>
    <s v="Multi-Parish Race"/>
    <s v="DEM"/>
    <n v="739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Kaitlin Marone"/>
    <n v="2016"/>
    <s v="Multi-Parish Race"/>
    <s v="NOPTY"/>
    <n v="4108"/>
    <n v="24"/>
    <n v="24"/>
    <n v="7"/>
    <n v="9"/>
    <n v="4"/>
    <n v="4"/>
    <x v="2"/>
    <x v="5"/>
    <x v="19"/>
    <x v="24"/>
    <x v="47"/>
    <x v="1"/>
    <n v="7.4863146353887911E-2"/>
    <s v="f"/>
    <n v="3"/>
    <n v="21"/>
    <n v="0"/>
    <x v="0"/>
  </r>
  <r>
    <n v="1153"/>
    <x v="1152"/>
    <x v="41"/>
    <s v="NA"/>
    <s v="Le Roy Gillam"/>
    <n v="2016"/>
    <s v="Multi-Parish Race"/>
    <s v="OTHER"/>
    <n v="406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MV &quot;Vinny&quot; Mendoza"/>
    <n v="2016"/>
    <s v="Multi-Parish Race"/>
    <s v="DEM"/>
    <n v="4927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Peter Williams"/>
    <n v="2016"/>
    <s v="Multi-Parish Race"/>
    <s v="DEM"/>
    <n v="6855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homas P. Clements"/>
    <n v="2016"/>
    <s v="Multi-Parish Race"/>
    <s v="OTHER"/>
    <n v="11370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Troy Hebert"/>
    <n v="2016"/>
    <s v="Multi-Parish Race"/>
    <s v="NOPTY"/>
    <n v="9503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  <r>
    <n v="1153"/>
    <x v="1152"/>
    <x v="41"/>
    <s v="NA"/>
    <s v="William Robert &quot;Bob&quot; Lang, Jr."/>
    <n v="2016"/>
    <s v="Multi-Parish Race"/>
    <s v="OTHER"/>
    <n v="1424"/>
    <n v="24"/>
    <n v="24"/>
    <n v="7"/>
    <n v="9"/>
    <n v="4"/>
    <n v="4"/>
    <x v="2"/>
    <x v="5"/>
    <x v="19"/>
    <x v="24"/>
    <x v="47"/>
    <x v="1"/>
    <n v="7.4863146353887911E-2"/>
    <s v="m"/>
    <n v="3"/>
    <n v="21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391A5-9C4B-42FC-A24E-3F4216D2CA2C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35:I52" firstHeaderRow="2" firstDataRow="2" firstDataCol="2" rowPageCount="1" colPageCount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Page" compact="0" outline="0" showAll="0">
      <items count="4">
        <item sd="0" x="2"/>
        <item x="1"/>
        <item x="0"/>
        <item t="default"/>
      </items>
    </pivotField>
    <pivotField name="Type of Position" axis="axisRow" compact="0" outline="0" showAll="0" sortType="descending" defaultSubtotal="0">
      <items count="6">
        <item x="4"/>
        <item x="3"/>
        <item x="1"/>
        <item x="2"/>
        <item x="5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axis="axisRow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6">
    <i>
      <x v="1"/>
      <x v="13"/>
    </i>
    <i r="1">
      <x v="11"/>
    </i>
    <i>
      <x v="3"/>
      <x v="10"/>
    </i>
    <i r="1">
      <x v="3"/>
    </i>
    <i r="1">
      <x v="4"/>
    </i>
    <i r="1">
      <x v="5"/>
    </i>
    <i>
      <x v="2"/>
      <x v="8"/>
    </i>
    <i r="1">
      <x v="7"/>
    </i>
    <i r="1">
      <x v="9"/>
    </i>
    <i>
      <x/>
      <x v="12"/>
    </i>
    <i>
      <x v="5"/>
      <x v="1"/>
    </i>
    <i r="1">
      <x v="6"/>
    </i>
    <i r="1">
      <x v="17"/>
    </i>
    <i r="1">
      <x/>
    </i>
    <i r="1">
      <x v="14"/>
    </i>
    <i t="grand">
      <x/>
    </i>
  </rowItems>
  <colItems count="1">
    <i/>
  </colItems>
  <pageFields count="1">
    <pageField fld="15" item="2" hier="-1"/>
  </pageField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70A60-9A50-4B99-B7E6-22E0FA8EF5EB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sition">
  <location ref="A3:B33" firstHeaderRow="1" firstDataRow="1" firstDataCol="1"/>
  <pivotFields count="29">
    <pivotField showAll="0"/>
    <pivotField axis="axisRow" showAll="0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axis="axisRow" showAll="0">
      <items count="21">
        <item sd="0" x="0"/>
        <item sd="0" x="1"/>
        <item sd="0" x="2"/>
        <item sd="0" x="3"/>
        <item sd="0" x="6"/>
        <item sd="0" x="7"/>
        <item sd="0" x="8"/>
        <item sd="0" x="9"/>
        <item sd="0" x="4"/>
        <item sd="0" x="10"/>
        <item sd="0" x="5"/>
        <item sd="0" x="11"/>
        <item x="12"/>
        <item sd="0" x="13"/>
        <item sd="0" x="14"/>
        <item sd="0" x="15"/>
        <item sd="0" x="16"/>
        <item sd="0" x="17"/>
        <item sd="0" x="18"/>
        <item sd="0" x="19"/>
        <item t="default" sd="0"/>
      </items>
    </pivotField>
    <pivotField dataField="1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x="12"/>
        <item t="default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4">
    <field x="15"/>
    <field x="27"/>
    <field x="17"/>
    <field x="1"/>
  </rowFields>
  <rowItems count="30">
    <i>
      <x/>
    </i>
    <i r="1">
      <x v="5"/>
    </i>
    <i r="1">
      <x v="7"/>
    </i>
    <i r="1">
      <x v="8"/>
    </i>
    <i>
      <x v="1"/>
    </i>
    <i r="1">
      <x/>
    </i>
    <i r="1">
      <x v="2"/>
    </i>
    <i r="1">
      <x v="3"/>
    </i>
    <i r="1">
      <x v="4"/>
    </i>
    <i r="1">
      <x v="9"/>
    </i>
    <i r="2">
      <x v="11"/>
    </i>
    <i r="2">
      <x v="13"/>
    </i>
    <i r="1">
      <x v="10"/>
    </i>
    <i r="2">
      <x/>
    </i>
    <i r="2">
      <x v="6"/>
    </i>
    <i r="2">
      <x v="14"/>
    </i>
    <i r="2">
      <x v="17"/>
    </i>
    <i r="1">
      <x v="11"/>
    </i>
    <i r="2">
      <x v="3"/>
    </i>
    <i r="2">
      <x v="4"/>
    </i>
    <i r="2">
      <x v="10"/>
    </i>
    <i r="1">
      <x v="12"/>
    </i>
    <i r="2">
      <x v="8"/>
    </i>
    <i r="2">
      <x v="9"/>
    </i>
    <i>
      <x v="2"/>
    </i>
    <i r="1">
      <x v="1"/>
    </i>
    <i r="1">
      <x v="6"/>
    </i>
    <i r="1">
      <x v="12"/>
    </i>
    <i r="2">
      <x v="8"/>
    </i>
    <i t="grand">
      <x/>
    </i>
  </rowItems>
  <colItems count="1">
    <i/>
  </colItems>
  <dataFields count="1">
    <dataField name="Average of Candidates" fld="18" subtotal="average" baseField="20" baseItem="4" numFmtId="4"/>
  </dataFields>
  <formats count="3">
    <format dxfId="59">
      <pivotArea outline="0" collapsedLevelsAreSubtotals="1" fieldPosition="0"/>
    </format>
    <format dxfId="60">
      <pivotArea dataOnly="0" labelOnly="1" outline="0" axis="axisValues" fieldPosition="0"/>
    </format>
    <format dxfId="6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FA9F7-22C4-4496-A830-12E4E6FCD2D0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4">
  <location ref="G20:H25" firstHeaderRow="2" firstDataRow="2" firstDataCol="1"/>
  <pivotFields count="2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Level of Government" axis="axisRow" compact="0" outline="0" showAll="0">
      <items count="4">
        <item sd="0" x="2"/>
        <item x="1"/>
        <item x="0"/>
        <item t="default"/>
      </items>
    </pivotField>
    <pivotField name="Type of Position"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Title" compact="0" outline="0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n_can_per_opening" fld="18" subtotal="average" baseField="16" baseItem="2" numFmtId="2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C8F31-9A59-4366-AA89-9A38BA3F3443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rowHeaderCaption="Candidates per Seat">
  <location ref="A3:BX34" firstHeaderRow="1" firstDataRow="2" firstDataCol="2" rowPageCount="1" colPageCount="1"/>
  <pivotFields count="29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0"/>
        <item x="1"/>
        <item t="default"/>
      </items>
    </pivotField>
    <pivotField compact="0" outline="0" showAll="0"/>
    <pivotField compact="0" outline="0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compact="0" outline="0"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axis="axisCol" compact="0" outline="0" showAll="0" defaultSubtotal="0">
      <items count="75">
        <item h="1" x="57"/>
        <item x="74"/>
        <item x="73"/>
        <item x="27"/>
        <item x="61"/>
        <item x="31"/>
        <item x="6"/>
        <item x="7"/>
        <item x="12"/>
        <item x="69"/>
        <item x="33"/>
        <item x="42"/>
        <item x="29"/>
        <item x="2"/>
        <item x="24"/>
        <item x="48"/>
        <item x="44"/>
        <item x="55"/>
        <item x="41"/>
        <item x="39"/>
        <item x="20"/>
        <item x="37"/>
        <item x="25"/>
        <item x="16"/>
        <item x="53"/>
        <item x="30"/>
        <item x="60"/>
        <item x="43"/>
        <item x="14"/>
        <item x="10"/>
        <item x="66"/>
        <item x="21"/>
        <item x="15"/>
        <item x="45"/>
        <item x="68"/>
        <item x="54"/>
        <item x="49"/>
        <item x="0"/>
        <item x="40"/>
        <item x="65"/>
        <item x="38"/>
        <item x="17"/>
        <item x="11"/>
        <item x="64"/>
        <item x="19"/>
        <item x="5"/>
        <item x="4"/>
        <item x="71"/>
        <item x="70"/>
        <item x="32"/>
        <item x="23"/>
        <item x="35"/>
        <item x="67"/>
        <item x="28"/>
        <item x="13"/>
        <item x="9"/>
        <item x="22"/>
        <item x="59"/>
        <item x="8"/>
        <item x="46"/>
        <item x="58"/>
        <item x="62"/>
        <item x="1"/>
        <item x="34"/>
        <item x="18"/>
        <item x="50"/>
        <item x="36"/>
        <item x="51"/>
        <item x="52"/>
        <item x="26"/>
        <item x="3"/>
        <item x="72"/>
        <item x="63"/>
        <item x="56"/>
        <item x="47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28"/>
    <field x="18"/>
  </rowFields>
  <rowItems count="3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>
      <x v="1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t="default">
      <x v="1"/>
    </i>
    <i>
      <x v="2"/>
      <x v="15"/>
    </i>
    <i t="default">
      <x v="2"/>
    </i>
    <i>
      <x v="3"/>
      <x v="16"/>
    </i>
    <i t="default">
      <x v="3"/>
    </i>
    <i>
      <x v="4"/>
      <x v="17"/>
    </i>
    <i t="default">
      <x v="4"/>
    </i>
    <i>
      <x v="5"/>
      <x v="18"/>
    </i>
    <i t="default">
      <x v="5"/>
    </i>
    <i>
      <x v="6"/>
      <x v="19"/>
    </i>
    <i t="default">
      <x v="6"/>
    </i>
    <i>
      <x v="9"/>
      <x v="22"/>
    </i>
    <i t="default">
      <x v="9"/>
    </i>
    <i t="grand">
      <x/>
    </i>
  </rowItems>
  <colFields count="1">
    <field x="19"/>
  </colFields>
  <colItems count="7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colItems>
  <pageFields count="1">
    <pageField fld="15" item="1" hier="-1"/>
  </pageFields>
  <dataFields count="1">
    <dataField name="Count of Ra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384FB-62C5-4CC1-9552-565C7F3BCFE3}" name="PivotTable3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0" rowHeaderCaption="Type of Position" colHeaderCaption="">
  <location ref="A35:C5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3"/>
        <item x="4"/>
        <item x="1"/>
        <item x="5"/>
        <item t="default"/>
      </items>
    </pivotField>
    <pivotField axis="axisRow" showAll="0" sortType="descending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1">
    <i>
      <x/>
    </i>
    <i r="1">
      <x/>
    </i>
    <i r="1">
      <x v="6"/>
    </i>
    <i r="1">
      <x v="1"/>
    </i>
    <i r="1">
      <x v="17"/>
    </i>
    <i r="1">
      <x v="14"/>
    </i>
    <i>
      <x v="1"/>
    </i>
    <i r="1">
      <x v="10"/>
    </i>
    <i r="1">
      <x v="3"/>
    </i>
    <i r="1">
      <x v="4"/>
    </i>
    <i r="1">
      <x v="5"/>
    </i>
    <i>
      <x v="2"/>
    </i>
    <i r="1">
      <x v="13"/>
    </i>
    <i r="1">
      <x v="11"/>
    </i>
    <i>
      <x v="3"/>
    </i>
    <i r="1">
      <x v="12"/>
    </i>
    <i>
      <x v="4"/>
    </i>
    <i r="1">
      <x v="8"/>
    </i>
    <i r="1">
      <x v="9"/>
    </i>
    <i r="1">
      <x v="7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4">
    <format dxfId="55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56">
      <pivotArea collapsedLevelsAreSubtotals="1" fieldPosition="0">
        <references count="1">
          <reference field="16" count="1">
            <x v="1"/>
          </reference>
        </references>
      </pivotArea>
    </format>
    <format dxfId="57">
      <pivotArea collapsedLevelsAreSubtotals="1" fieldPosition="0">
        <references count="2">
          <reference field="16" count="1" selected="0">
            <x v="1"/>
          </reference>
          <reference field="17" count="4">
            <x v="3"/>
            <x v="4"/>
            <x v="5"/>
            <x v="10"/>
          </reference>
        </references>
      </pivotArea>
    </format>
    <format dxfId="58">
      <pivotArea collapsedLevelsAreSubtotals="1" fieldPosition="0">
        <references count="1">
          <reference field="16" count="1">
            <x v="2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2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0"/>
          </reference>
        </references>
      </pivotArea>
    </chartFormat>
    <chartFormat chart="4" format="3">
      <pivotArea type="data" outline="0" fieldPosition="0">
        <references count="4">
          <reference field="4294967294" count="1" selected="0">
            <x v="0"/>
          </reference>
          <reference field="16" count="1" selected="0">
            <x v="0"/>
          </reference>
          <reference field="17" count="1" selected="0">
            <x v="6"/>
          </reference>
          <reference field="20" count="1" selected="0">
            <x v="1"/>
          </reference>
        </references>
      </pivotArea>
    </chartFormat>
    <chartFormat chart="4" format="4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1"/>
          </reference>
        </references>
      </pivotArea>
    </chartFormat>
    <chartFormat chart="4" format="5">
      <pivotArea type="data" outline="0" fieldPosition="0">
        <references count="4">
          <reference field="4294967294" count="1" selected="0">
            <x v="0"/>
          </reference>
          <reference field="16" count="1" selected="0">
            <x v="1"/>
          </reference>
          <reference field="17" count="1" selected="0">
            <x v="10"/>
          </reference>
          <reference field="2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A0D46-8988-4E4B-8DEA-CEC1B517E8E3}" name="PivotTable2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3" rowHeaderCaption="Type of Position" colHeaderCaption="">
  <location ref="A3:C10" firstHeaderRow="1" firstDataRow="2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2"/>
        <item x="3"/>
        <item x="4"/>
        <item x="1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5"/>
    </i>
    <i>
      <x/>
    </i>
    <i>
      <x v="2"/>
    </i>
    <i>
      <x v="3"/>
    </i>
    <i>
      <x v="1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# of Races" fld="1" subtotal="count" baseField="0" baseItem="1"/>
  </dataFields>
  <formats count="1">
    <format dxfId="54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</formats>
  <chartFormats count="4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431DD-A55F-46D6-BC54-6107615F391D}" name="PivotTable1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 rowHeaderCaption="Type of Position" colHeaderCaption="">
  <location ref="A15:C22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0"/>
        <item x="2"/>
        <item x="4"/>
        <item x="1"/>
        <item x="3"/>
        <item x="5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# of Candidates" fld="10" subtotal="average" baseField="16" baseItem="0" numFmtId="2"/>
  </dataFields>
  <formats count="3">
    <format dxfId="51">
      <pivotArea dataOnly="0" labelOnly="1" fieldPosition="0">
        <references count="2">
          <reference field="4294967294" count="1" selected="0">
            <x v="0"/>
          </reference>
          <reference field="20" count="1">
            <x v="0"/>
          </reference>
        </references>
      </pivotArea>
    </format>
    <format dxfId="52">
      <pivotArea collapsedLevelsAreSubtotals="1" fieldPosition="0">
        <references count="1">
          <reference field="16" count="4">
            <x v="1"/>
            <x v="2"/>
            <x v="3"/>
            <x v="4"/>
          </reference>
        </references>
      </pivotArea>
    </format>
    <format dxfId="53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D2C24-298E-4EDC-9CED-7746D039A608}" name="PivotTable7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 rowHeaderCaption="Position">
  <location ref="A161:C1315" firstHeaderRow="0" firstDataRow="1" firstDataCol="1"/>
  <pivotFields count="29">
    <pivotField showAll="0"/>
    <pivotField axis="axisRow" showAll="0" sortType="ascending">
      <items count="1154">
        <item x="89"/>
        <item x="90"/>
        <item x="91"/>
        <item x="92"/>
        <item x="93"/>
        <item x="94"/>
        <item x="95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168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75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8"/>
        <item x="329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50"/>
        <item x="351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3"/>
        <item x="374"/>
        <item x="375"/>
        <item x="370"/>
        <item x="371"/>
        <item x="372"/>
        <item x="376"/>
        <item x="377"/>
        <item x="378"/>
        <item x="383"/>
        <item x="384"/>
        <item x="379"/>
        <item x="382"/>
        <item x="380"/>
        <item x="381"/>
        <item x="385"/>
        <item x="386"/>
        <item x="387"/>
        <item x="388"/>
        <item x="389"/>
        <item x="390"/>
        <item x="397"/>
        <item x="398"/>
        <item x="391"/>
        <item x="392"/>
        <item x="393"/>
        <item x="394"/>
        <item x="395"/>
        <item x="396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27"/>
        <item x="478"/>
        <item x="482"/>
        <item x="479"/>
        <item x="480"/>
        <item x="481"/>
        <item x="428"/>
        <item x="429"/>
        <item x="430"/>
        <item x="431"/>
        <item x="432"/>
        <item x="434"/>
        <item x="435"/>
        <item x="433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76"/>
        <item x="477"/>
        <item x="536"/>
        <item x="537"/>
        <item x="538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45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23"/>
        <item x="624"/>
        <item x="625"/>
        <item x="626"/>
        <item x="627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8"/>
        <item x="629"/>
        <item x="630"/>
        <item x="631"/>
        <item x="632"/>
        <item x="634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7"/>
        <item x="646"/>
        <item x="648"/>
        <item x="649"/>
        <item x="650"/>
        <item x="651"/>
        <item x="652"/>
        <item x="653"/>
        <item x="654"/>
        <item x="657"/>
        <item x="655"/>
        <item x="656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3"/>
        <item x="694"/>
        <item x="695"/>
        <item x="690"/>
        <item x="691"/>
        <item x="692"/>
        <item x="696"/>
        <item x="697"/>
        <item x="698"/>
        <item x="701"/>
        <item x="699"/>
        <item x="700"/>
        <item x="703"/>
        <item x="702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858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9"/>
        <item x="860"/>
        <item x="861"/>
        <item x="862"/>
        <item x="863"/>
        <item x="864"/>
        <item x="865"/>
        <item x="866"/>
        <item x="867"/>
        <item x="882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96"/>
        <item x="897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913"/>
        <item x="914"/>
        <item x="915"/>
        <item x="898"/>
        <item x="899"/>
        <item x="900"/>
        <item x="901"/>
        <item x="902"/>
        <item x="903"/>
        <item x="904"/>
        <item x="916"/>
        <item x="917"/>
        <item x="905"/>
        <item x="906"/>
        <item x="907"/>
        <item x="908"/>
        <item x="909"/>
        <item x="910"/>
        <item x="911"/>
        <item x="912"/>
        <item x="926"/>
        <item x="927"/>
        <item x="928"/>
        <item x="929"/>
        <item x="930"/>
        <item x="931"/>
        <item x="918"/>
        <item x="932"/>
        <item x="919"/>
        <item x="920"/>
        <item x="921"/>
        <item x="922"/>
        <item x="923"/>
        <item x="924"/>
        <item x="925"/>
        <item x="947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61"/>
        <item x="962"/>
        <item x="963"/>
        <item x="948"/>
        <item x="949"/>
        <item x="950"/>
        <item x="951"/>
        <item x="952"/>
        <item x="960"/>
        <item x="953"/>
        <item x="954"/>
        <item x="955"/>
        <item x="956"/>
        <item x="957"/>
        <item x="958"/>
        <item x="959"/>
        <item x="976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8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9"/>
        <item x="1010"/>
        <item x="1011"/>
        <item x="1012"/>
        <item x="1015"/>
        <item x="1013"/>
        <item x="1014"/>
        <item x="1016"/>
        <item x="1017"/>
        <item x="1018"/>
        <item x="1019"/>
        <item x="1020"/>
        <item x="1021"/>
        <item x="1022"/>
        <item x="1023"/>
        <item x="1024"/>
        <item x="1025"/>
        <item x="1002"/>
        <item x="1008"/>
        <item x="1003"/>
        <item x="1004"/>
        <item x="1005"/>
        <item x="1006"/>
        <item x="1007"/>
        <item x="1032"/>
        <item x="1026"/>
        <item x="1027"/>
        <item x="1028"/>
        <item x="1029"/>
        <item x="1030"/>
        <item x="1031"/>
        <item x="1040"/>
        <item x="1041"/>
        <item x="1042"/>
        <item x="1033"/>
        <item x="1034"/>
        <item x="1035"/>
        <item x="1036"/>
        <item x="1037"/>
        <item x="1038"/>
        <item x="1039"/>
        <item x="1051"/>
        <item x="1052"/>
        <item x="1053"/>
        <item x="1043"/>
        <item x="1044"/>
        <item x="1045"/>
        <item x="1050"/>
        <item x="1046"/>
        <item x="1047"/>
        <item x="1048"/>
        <item x="1049"/>
        <item x="1064"/>
        <item x="1054"/>
        <item x="1055"/>
        <item x="1056"/>
        <item x="1057"/>
        <item x="1058"/>
        <item x="1059"/>
        <item x="1060"/>
        <item x="1061"/>
        <item x="1063"/>
        <item x="1062"/>
        <item x="1073"/>
        <item x="1074"/>
        <item x="1075"/>
        <item x="1065"/>
        <item x="1066"/>
        <item x="1072"/>
        <item x="1067"/>
        <item x="1068"/>
        <item x="1069"/>
        <item x="1070"/>
        <item x="1071"/>
        <item x="1084"/>
        <item x="1076"/>
        <item x="1077"/>
        <item x="1078"/>
        <item x="1079"/>
        <item x="1083"/>
        <item x="1080"/>
        <item x="1081"/>
        <item x="1082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"/>
  </rowFields>
  <rowItems count="1154">
    <i>
      <x v="462"/>
    </i>
    <i>
      <x v="544"/>
    </i>
    <i>
      <x v="353"/>
    </i>
    <i>
      <x v="683"/>
    </i>
    <i>
      <x v="1014"/>
    </i>
    <i>
      <x v="541"/>
    </i>
    <i>
      <x v="542"/>
    </i>
    <i>
      <x v="506"/>
    </i>
    <i>
      <x v="71"/>
    </i>
    <i>
      <x v="1121"/>
    </i>
    <i>
      <x v="365"/>
    </i>
    <i>
      <x v="582"/>
    </i>
    <i>
      <x v="104"/>
    </i>
    <i>
      <x v="105"/>
    </i>
    <i>
      <x v="965"/>
    </i>
    <i>
      <x v="423"/>
    </i>
    <i>
      <x v="120"/>
    </i>
    <i>
      <x v="540"/>
    </i>
    <i>
      <x v="484"/>
    </i>
    <i>
      <x v="130"/>
    </i>
    <i>
      <x v="1026"/>
    </i>
    <i>
      <x v="112"/>
    </i>
    <i>
      <x v="543"/>
    </i>
    <i>
      <x v="324"/>
    </i>
    <i>
      <x v="103"/>
    </i>
    <i>
      <x v="569"/>
    </i>
    <i>
      <x v="126"/>
    </i>
    <i>
      <x v="502"/>
    </i>
    <i>
      <x v="113"/>
    </i>
    <i>
      <x v="121"/>
    </i>
    <i>
      <x v="114"/>
    </i>
    <i>
      <x v="996"/>
    </i>
    <i>
      <x v="481"/>
    </i>
    <i>
      <x v="135"/>
    </i>
    <i>
      <x v="485"/>
    </i>
    <i>
      <x v="210"/>
    </i>
    <i>
      <x v="137"/>
    </i>
    <i>
      <x v="971"/>
    </i>
    <i>
      <x v="405"/>
    </i>
    <i>
      <x v="211"/>
    </i>
    <i>
      <x v="560"/>
    </i>
    <i>
      <x v="138"/>
    </i>
    <i>
      <x v="362"/>
    </i>
    <i>
      <x v="442"/>
    </i>
    <i>
      <x v="156"/>
    </i>
    <i>
      <x v="432"/>
    </i>
    <i>
      <x v="910"/>
    </i>
    <i>
      <x v="148"/>
    </i>
    <i>
      <x v="312"/>
    </i>
    <i>
      <x v="602"/>
    </i>
    <i>
      <x v="346"/>
    </i>
    <i>
      <x v="495"/>
    </i>
    <i>
      <x v="600"/>
    </i>
    <i>
      <x v="158"/>
    </i>
    <i>
      <x v="941"/>
    </i>
    <i>
      <x v="796"/>
    </i>
    <i>
      <x v="492"/>
    </i>
    <i>
      <x v="494"/>
    </i>
    <i>
      <x v="354"/>
    </i>
    <i>
      <x v="746"/>
    </i>
    <i>
      <x v="905"/>
    </i>
    <i>
      <x v="108"/>
    </i>
    <i>
      <x v="696"/>
    </i>
    <i>
      <x v="861"/>
    </i>
    <i>
      <x v="147"/>
    </i>
    <i>
      <x v="1094"/>
    </i>
    <i>
      <x v="77"/>
    </i>
    <i>
      <x v="557"/>
    </i>
    <i>
      <x v="1124"/>
    </i>
    <i>
      <x v="438"/>
    </i>
    <i>
      <x v="490"/>
    </i>
    <i>
      <x v="804"/>
    </i>
    <i>
      <x v="1151"/>
    </i>
    <i>
      <x v="233"/>
    </i>
    <i>
      <x v="489"/>
    </i>
    <i>
      <x v="24"/>
    </i>
    <i>
      <x v="829"/>
    </i>
    <i>
      <x v="91"/>
    </i>
    <i>
      <x v="107"/>
    </i>
    <i>
      <x v="282"/>
    </i>
    <i>
      <x v="586"/>
    </i>
    <i>
      <x v="122"/>
    </i>
    <i>
      <x v="143"/>
    </i>
    <i>
      <x v="1037"/>
    </i>
    <i>
      <x v="1006"/>
    </i>
    <i>
      <x v="124"/>
    </i>
    <i>
      <x v="950"/>
    </i>
    <i>
      <x v="118"/>
    </i>
    <i>
      <x v="430"/>
    </i>
    <i>
      <x v="364"/>
    </i>
    <i>
      <x v="337"/>
    </i>
    <i>
      <x v="111"/>
    </i>
    <i>
      <x v="437"/>
    </i>
    <i>
      <x v="327"/>
    </i>
    <i>
      <x v="493"/>
    </i>
    <i>
      <x v="1128"/>
    </i>
    <i>
      <x v="258"/>
    </i>
    <i>
      <x v="545"/>
    </i>
    <i>
      <x v="167"/>
    </i>
    <i>
      <x v="786"/>
    </i>
    <i>
      <x v="758"/>
    </i>
    <i>
      <x v="129"/>
    </i>
    <i>
      <x v="123"/>
    </i>
    <i>
      <x v="763"/>
    </i>
    <i>
      <x v="119"/>
    </i>
    <i>
      <x v="128"/>
    </i>
    <i>
      <x v="1088"/>
    </i>
    <i>
      <x v="153"/>
    </i>
    <i>
      <x v="161"/>
    </i>
    <i>
      <x v="228"/>
    </i>
    <i>
      <x v="57"/>
    </i>
    <i>
      <x v="272"/>
    </i>
    <i>
      <x v="865"/>
    </i>
    <i>
      <x v="1114"/>
    </i>
    <i>
      <x v="486"/>
    </i>
    <i>
      <x v="170"/>
    </i>
    <i>
      <x v="498"/>
    </i>
    <i>
      <x v="857"/>
    </i>
    <i>
      <x v="164"/>
    </i>
    <i>
      <x v="102"/>
    </i>
    <i>
      <x v="431"/>
    </i>
    <i>
      <x v="155"/>
    </i>
    <i>
      <x v="491"/>
    </i>
    <i>
      <x v="13"/>
    </i>
    <i>
      <x v="212"/>
    </i>
    <i>
      <x v="115"/>
    </i>
    <i>
      <x v="110"/>
    </i>
    <i>
      <x v="283"/>
    </i>
    <i>
      <x v="117"/>
    </i>
    <i>
      <x v="774"/>
    </i>
    <i>
      <x v="1144"/>
    </i>
    <i>
      <x v="125"/>
    </i>
    <i>
      <x v="488"/>
    </i>
    <i>
      <x v="972"/>
    </i>
    <i>
      <x v="482"/>
    </i>
    <i>
      <x v="1105"/>
    </i>
    <i>
      <x v="945"/>
    </i>
    <i>
      <x v="756"/>
    </i>
    <i>
      <x v="131"/>
    </i>
    <i>
      <x v="855"/>
    </i>
    <i>
      <x v="655"/>
    </i>
    <i>
      <x v="937"/>
    </i>
    <i>
      <x v="487"/>
    </i>
    <i>
      <x v="127"/>
    </i>
    <i>
      <x v="168"/>
    </i>
    <i>
      <x v="818"/>
    </i>
    <i>
      <x v="1059"/>
    </i>
    <i>
      <x v="134"/>
    </i>
    <i>
      <x v="671"/>
    </i>
    <i>
      <x v="159"/>
    </i>
    <i>
      <x v="612"/>
    </i>
    <i>
      <x v="101"/>
    </i>
    <i>
      <x v="691"/>
    </i>
    <i>
      <x v="80"/>
    </i>
    <i>
      <x v="162"/>
    </i>
    <i>
      <x v="145"/>
    </i>
    <i>
      <x v="298"/>
    </i>
    <i>
      <x v="75"/>
    </i>
    <i>
      <x v="1149"/>
    </i>
    <i>
      <x v="370"/>
    </i>
    <i>
      <x v="1116"/>
    </i>
    <i>
      <x v="704"/>
    </i>
    <i>
      <x v="310"/>
    </i>
    <i>
      <x v="1069"/>
    </i>
    <i>
      <x v="1083"/>
    </i>
    <i>
      <x v="70"/>
    </i>
    <i>
      <x v="335"/>
    </i>
    <i>
      <x v="539"/>
    </i>
    <i>
      <x v="109"/>
    </i>
    <i>
      <x v="141"/>
    </i>
    <i>
      <x v="773"/>
    </i>
    <i>
      <x v="132"/>
    </i>
    <i>
      <x v="152"/>
    </i>
    <i>
      <x v="1079"/>
    </i>
    <i>
      <x v="339"/>
    </i>
    <i>
      <x v="219"/>
    </i>
    <i>
      <x v="650"/>
    </i>
    <i>
      <x v="566"/>
    </i>
    <i>
      <x v="343"/>
    </i>
    <i>
      <x v="177"/>
    </i>
    <i>
      <x v="874"/>
    </i>
    <i>
      <x v="735"/>
    </i>
    <i>
      <x v="694"/>
    </i>
    <i>
      <x v="822"/>
    </i>
    <i>
      <x v="1135"/>
    </i>
    <i>
      <x v="693"/>
    </i>
    <i>
      <x v="93"/>
    </i>
    <i>
      <x v="1146"/>
    </i>
    <i>
      <x v="429"/>
    </i>
    <i>
      <x v="355"/>
    </i>
    <i>
      <x v="511"/>
    </i>
    <i>
      <x v="160"/>
    </i>
    <i>
      <x v="59"/>
    </i>
    <i>
      <x v="845"/>
    </i>
    <i>
      <x v="499"/>
    </i>
    <i>
      <x v="496"/>
    </i>
    <i>
      <x v="151"/>
    </i>
    <i>
      <x v="553"/>
    </i>
    <i>
      <x v="922"/>
    </i>
    <i>
      <x v="266"/>
    </i>
    <i>
      <x v="900"/>
    </i>
    <i>
      <x v="149"/>
    </i>
    <i>
      <x v="779"/>
    </i>
    <i>
      <x v="72"/>
    </i>
    <i>
      <x v="906"/>
    </i>
    <i>
      <x v="737"/>
    </i>
    <i>
      <x v="761"/>
    </i>
    <i>
      <x v="106"/>
    </i>
    <i>
      <x v="95"/>
    </i>
    <i>
      <x v="1027"/>
    </i>
    <i>
      <x v="1112"/>
    </i>
    <i>
      <x v="375"/>
    </i>
    <i>
      <x v="146"/>
    </i>
    <i>
      <x v="514"/>
    </i>
    <i>
      <x v="866"/>
    </i>
    <i>
      <x v="795"/>
    </i>
    <i>
      <x v="483"/>
    </i>
    <i>
      <x v="33"/>
    </i>
    <i>
      <x v="479"/>
    </i>
    <i>
      <x v="116"/>
    </i>
    <i>
      <x v="1080"/>
    </i>
    <i>
      <x v="907"/>
    </i>
    <i>
      <x v="82"/>
    </i>
    <i>
      <x v="287"/>
    </i>
    <i>
      <x v="628"/>
    </i>
    <i>
      <x v="497"/>
    </i>
    <i>
      <x v="99"/>
    </i>
    <i>
      <x v="679"/>
    </i>
    <i>
      <x v="741"/>
    </i>
    <i>
      <x v="270"/>
    </i>
    <i>
      <x v="236"/>
    </i>
    <i>
      <x v="508"/>
    </i>
    <i>
      <x v="301"/>
    </i>
    <i>
      <x v="34"/>
    </i>
    <i>
      <x v="469"/>
    </i>
    <i>
      <x v="903"/>
    </i>
    <i>
      <x v="65"/>
    </i>
    <i>
      <x v="58"/>
    </i>
    <i>
      <x v="309"/>
    </i>
    <i>
      <x v="923"/>
    </i>
    <i>
      <x v="571"/>
    </i>
    <i>
      <x v="1056"/>
    </i>
    <i>
      <x v="1029"/>
    </i>
    <i>
      <x v="559"/>
    </i>
    <i>
      <x v="366"/>
    </i>
    <i>
      <x v="620"/>
    </i>
    <i>
      <x v="452"/>
    </i>
    <i>
      <x v="1067"/>
    </i>
    <i>
      <x v="770"/>
    </i>
    <i>
      <x v="144"/>
    </i>
    <i>
      <x v="681"/>
    </i>
    <i>
      <x v="1147"/>
    </i>
    <i>
      <x v="323"/>
    </i>
    <i>
      <x v="1123"/>
    </i>
    <i>
      <x v="216"/>
    </i>
    <i>
      <x v="887"/>
    </i>
    <i>
      <x v="534"/>
    </i>
    <i>
      <x v="150"/>
    </i>
    <i>
      <x v="610"/>
    </i>
    <i>
      <x v="313"/>
    </i>
    <i>
      <x v="209"/>
    </i>
    <i>
      <x v="100"/>
    </i>
    <i>
      <x v="1009"/>
    </i>
    <i>
      <x v="547"/>
    </i>
    <i>
      <x v="133"/>
    </i>
    <i>
      <x v="154"/>
    </i>
    <i>
      <x v="894"/>
    </i>
    <i>
      <x v="664"/>
    </i>
    <i>
      <x v="718"/>
    </i>
    <i>
      <x v="274"/>
    </i>
    <i>
      <x v="92"/>
    </i>
    <i>
      <x v="140"/>
    </i>
    <i>
      <x v="1072"/>
    </i>
    <i>
      <x v="565"/>
    </i>
    <i>
      <x v="459"/>
    </i>
    <i>
      <x v="1131"/>
    </i>
    <i>
      <x v="726"/>
    </i>
    <i>
      <x v="470"/>
    </i>
    <i>
      <x v="936"/>
    </i>
    <i>
      <x v="791"/>
    </i>
    <i>
      <x v="550"/>
    </i>
    <i>
      <x v="507"/>
    </i>
    <i>
      <x v="163"/>
    </i>
    <i>
      <x v="503"/>
    </i>
    <i>
      <x v="471"/>
    </i>
    <i>
      <x v="97"/>
    </i>
    <i>
      <x v="575"/>
    </i>
    <i>
      <x v="951"/>
    </i>
    <i>
      <x v="588"/>
    </i>
    <i>
      <x v="961"/>
    </i>
    <i>
      <x v="50"/>
    </i>
    <i>
      <x v="584"/>
    </i>
    <i>
      <x v="328"/>
    </i>
    <i>
      <x v="474"/>
    </i>
    <i>
      <x v="519"/>
    </i>
    <i>
      <x v="425"/>
    </i>
    <i>
      <x v="769"/>
    </i>
    <i>
      <x v="166"/>
    </i>
    <i>
      <x v="16"/>
    </i>
    <i>
      <x v="165"/>
    </i>
    <i>
      <x v="939"/>
    </i>
    <i>
      <x v="765"/>
    </i>
    <i>
      <x v="1004"/>
    </i>
    <i>
      <x v="360"/>
    </i>
    <i>
      <x v="963"/>
    </i>
    <i>
      <x v="607"/>
    </i>
    <i>
      <x v="954"/>
    </i>
    <i>
      <x v="378"/>
    </i>
    <i>
      <x v="517"/>
    </i>
    <i>
      <x v="594"/>
    </i>
    <i>
      <x v="1024"/>
    </i>
    <i>
      <x v="1134"/>
    </i>
    <i>
      <x v="1125"/>
    </i>
    <i>
      <x v="705"/>
    </i>
    <i>
      <x v="440"/>
    </i>
    <i>
      <x v="136"/>
    </i>
    <i>
      <x v="73"/>
    </i>
    <i>
      <x v="1070"/>
    </i>
    <i>
      <x v="466"/>
    </i>
    <i>
      <x v="633"/>
    </i>
    <i>
      <x v="142"/>
    </i>
    <i>
      <x v="261"/>
    </i>
    <i>
      <x v="782"/>
    </i>
    <i>
      <x v="676"/>
    </i>
    <i>
      <x v="184"/>
    </i>
    <i>
      <x v="899"/>
    </i>
    <i>
      <x v="1102"/>
    </i>
    <i>
      <x v="948"/>
    </i>
    <i>
      <x v="98"/>
    </i>
    <i>
      <x v="388"/>
    </i>
    <i>
      <x v="667"/>
    </i>
    <i>
      <x v="19"/>
    </i>
    <i>
      <x v="848"/>
    </i>
    <i>
      <x v="396"/>
    </i>
    <i>
      <x v="1050"/>
    </i>
    <i>
      <x v="397"/>
    </i>
    <i>
      <x v="811"/>
    </i>
    <i>
      <x v="237"/>
    </i>
    <i>
      <x v="1077"/>
    </i>
    <i>
      <x v="9"/>
    </i>
    <i>
      <x v="446"/>
    </i>
    <i>
      <x v="648"/>
    </i>
    <i>
      <x v="1152"/>
    </i>
    <i>
      <x v="527"/>
    </i>
    <i>
      <x v="616"/>
    </i>
    <i>
      <x v="523"/>
    </i>
    <i>
      <x v="1"/>
    </i>
    <i>
      <x v="300"/>
    </i>
    <i>
      <x v="867"/>
    </i>
    <i>
      <x v="382"/>
    </i>
    <i>
      <x v="392"/>
    </i>
    <i>
      <x v="627"/>
    </i>
    <i>
      <x v="1021"/>
    </i>
    <i>
      <x v="1019"/>
    </i>
    <i>
      <x v="413"/>
    </i>
    <i>
      <x v="30"/>
    </i>
    <i>
      <x v="358"/>
    </i>
    <i>
      <x v="830"/>
    </i>
    <i>
      <x v="736"/>
    </i>
    <i>
      <x v="622"/>
    </i>
    <i>
      <x v="285"/>
    </i>
    <i>
      <x v="402"/>
    </i>
    <i>
      <x v="783"/>
    </i>
    <i>
      <x v="717"/>
    </i>
    <i>
      <x v="32"/>
    </i>
    <i>
      <x v="809"/>
    </i>
    <i>
      <x v="221"/>
    </i>
    <i>
      <x v="26"/>
    </i>
    <i>
      <x v="914"/>
    </i>
    <i>
      <x v="656"/>
    </i>
    <i>
      <x v="1071"/>
    </i>
    <i>
      <x v="576"/>
    </i>
    <i>
      <x v="96"/>
    </i>
    <i>
      <x v="1122"/>
    </i>
    <i>
      <x v="1012"/>
    </i>
    <i>
      <x v="460"/>
    </i>
    <i>
      <x v="394"/>
    </i>
    <i>
      <x v="185"/>
    </i>
    <i>
      <x v="562"/>
    </i>
    <i>
      <x v="636"/>
    </i>
    <i>
      <x v="64"/>
    </i>
    <i>
      <x v="139"/>
    </i>
    <i>
      <x v="320"/>
    </i>
    <i>
      <x v="1044"/>
    </i>
    <i>
      <x v="193"/>
    </i>
    <i>
      <x v="632"/>
    </i>
    <i>
      <x v="702"/>
    </i>
    <i>
      <x v="537"/>
    </i>
    <i>
      <x v="1066"/>
    </i>
    <i>
      <x v="273"/>
    </i>
    <i>
      <x v="247"/>
    </i>
    <i>
      <x v="367"/>
    </i>
    <i>
      <x v="263"/>
    </i>
    <i>
      <x v="832"/>
    </i>
    <i>
      <x v="25"/>
    </i>
    <i>
      <x v="706"/>
    </i>
    <i>
      <x v="54"/>
    </i>
    <i>
      <x v="1030"/>
    </i>
    <i>
      <x v="637"/>
    </i>
    <i>
      <x v="709"/>
    </i>
    <i>
      <x v="472"/>
    </i>
    <i>
      <x v="561"/>
    </i>
    <i>
      <x v="1035"/>
    </i>
    <i>
      <x v="759"/>
    </i>
    <i>
      <x v="410"/>
    </i>
    <i>
      <x v="794"/>
    </i>
    <i>
      <x v="1055"/>
    </i>
    <i>
      <x v="404"/>
    </i>
    <i>
      <x v="461"/>
    </i>
    <i>
      <x v="720"/>
    </i>
    <i>
      <x v="157"/>
    </i>
    <i>
      <x v="74"/>
    </i>
    <i>
      <x v="509"/>
    </i>
    <i>
      <x v="572"/>
    </i>
    <i>
      <x v="659"/>
    </i>
    <i>
      <x v="1085"/>
    </i>
    <i>
      <x v="980"/>
    </i>
    <i>
      <x v="1096"/>
    </i>
    <i>
      <x v="10"/>
    </i>
    <i>
      <x v="1119"/>
    </i>
    <i>
      <x v="986"/>
    </i>
    <i>
      <x v="172"/>
    </i>
    <i>
      <x v="1090"/>
    </i>
    <i>
      <x v="37"/>
    </i>
    <i>
      <x v="276"/>
    </i>
    <i>
      <x v="213"/>
    </i>
    <i>
      <x v="473"/>
    </i>
    <i>
      <x v="357"/>
    </i>
    <i>
      <x v="806"/>
    </i>
    <i>
      <x v="1093"/>
    </i>
    <i>
      <x v="897"/>
    </i>
    <i>
      <x v="618"/>
    </i>
    <i>
      <x v="227"/>
    </i>
    <i>
      <x v="688"/>
    </i>
    <i>
      <x v="197"/>
    </i>
    <i>
      <x v="294"/>
    </i>
    <i>
      <x v="521"/>
    </i>
    <i>
      <x v="935"/>
    </i>
    <i>
      <x v="978"/>
    </i>
    <i>
      <x v="475"/>
    </i>
    <i>
      <x v="464"/>
    </i>
    <i>
      <x v="306"/>
    </i>
    <i>
      <x v="66"/>
    </i>
    <i>
      <x v="289"/>
    </i>
    <i>
      <x v="558"/>
    </i>
    <i>
      <x v="1002"/>
    </i>
    <i>
      <x v="316"/>
    </i>
    <i>
      <x v="695"/>
    </i>
    <i>
      <x v="1010"/>
    </i>
    <i>
      <x v="531"/>
    </i>
    <i>
      <x v="268"/>
    </i>
    <i>
      <x v="625"/>
    </i>
    <i>
      <x v="699"/>
    </i>
    <i>
      <x v="654"/>
    </i>
    <i>
      <x v="60"/>
    </i>
    <i>
      <x v="428"/>
    </i>
    <i>
      <x v="371"/>
    </i>
    <i>
      <x v="290"/>
    </i>
    <i>
      <x v="772"/>
    </i>
    <i>
      <x v="652"/>
    </i>
    <i>
      <x v="703"/>
    </i>
    <i>
      <x v="2"/>
    </i>
    <i>
      <x v="208"/>
    </i>
    <i>
      <x v="858"/>
    </i>
    <i>
      <x v="743"/>
    </i>
    <i>
      <x v="943"/>
    </i>
    <i>
      <x v="441"/>
    </i>
    <i>
      <x v="94"/>
    </i>
    <i>
      <x v="86"/>
    </i>
    <i>
      <x v="663"/>
    </i>
    <i>
      <x v="408"/>
    </i>
    <i>
      <x v="417"/>
    </i>
    <i>
      <x v="549"/>
    </i>
    <i>
      <x v="480"/>
    </i>
    <i>
      <x v="512"/>
    </i>
    <i>
      <x v="732"/>
    </i>
    <i>
      <x v="62"/>
    </i>
    <i>
      <x v="293"/>
    </i>
    <i>
      <x v="349"/>
    </i>
    <i>
      <x v="931"/>
    </i>
    <i>
      <x v="800"/>
    </i>
    <i>
      <x v="1032"/>
    </i>
    <i>
      <x v="1068"/>
    </i>
    <i>
      <x v="835"/>
    </i>
    <i>
      <x v="1005"/>
    </i>
    <i>
      <x v="299"/>
    </i>
    <i>
      <x v="304"/>
    </i>
    <i>
      <x v="48"/>
    </i>
    <i>
      <x v="436"/>
    </i>
    <i>
      <x v="188"/>
    </i>
    <i>
      <x v="871"/>
    </i>
    <i>
      <x v="1007"/>
    </i>
    <i>
      <x v="467"/>
    </i>
    <i>
      <x v="36"/>
    </i>
    <i>
      <x v="1089"/>
    </i>
    <i>
      <x v="598"/>
    </i>
    <i>
      <x v="546"/>
    </i>
    <i>
      <x v="277"/>
    </i>
    <i>
      <x v="578"/>
    </i>
    <i>
      <x v="611"/>
    </i>
    <i>
      <x v="942"/>
    </i>
    <i>
      <x v="79"/>
    </i>
    <i>
      <x v="6"/>
    </i>
    <i>
      <x v="1051"/>
    </i>
    <i>
      <x v="1060"/>
    </i>
    <i>
      <x v="63"/>
    </i>
    <i>
      <x v="525"/>
    </i>
    <i>
      <x v="348"/>
    </i>
    <i>
      <x v="1025"/>
    </i>
    <i>
      <x v="279"/>
    </i>
    <i>
      <x v="577"/>
    </i>
    <i>
      <x v="229"/>
    </i>
    <i>
      <x v="321"/>
    </i>
    <i>
      <x v="898"/>
    </i>
    <i>
      <x v="1100"/>
    </i>
    <i>
      <x v="564"/>
    </i>
    <i>
      <x v="1048"/>
    </i>
    <i>
      <x v="880"/>
    </i>
    <i>
      <x v="20"/>
    </i>
    <i>
      <x v="748"/>
    </i>
    <i>
      <x v="350"/>
    </i>
    <i>
      <x v="807"/>
    </i>
    <i>
      <x v="288"/>
    </i>
    <i>
      <x v="340"/>
    </i>
    <i>
      <x v="368"/>
    </i>
    <i>
      <x v="624"/>
    </i>
    <i>
      <x v="201"/>
    </i>
    <i>
      <x v="712"/>
    </i>
    <i>
      <x v="224"/>
    </i>
    <i>
      <x v="363"/>
    </i>
    <i>
      <x v="391"/>
    </i>
    <i>
      <x v="238"/>
    </i>
    <i>
      <x v="981"/>
    </i>
    <i>
      <x v="792"/>
    </i>
    <i>
      <x v="734"/>
    </i>
    <i>
      <x v="646"/>
    </i>
    <i>
      <x v="1039"/>
    </i>
    <i>
      <x v="927"/>
    </i>
    <i>
      <x v="645"/>
    </i>
    <i>
      <x v="710"/>
    </i>
    <i>
      <x v="528"/>
    </i>
    <i>
      <x v="862"/>
    </i>
    <i>
      <x v="754"/>
    </i>
    <i>
      <x v="1011"/>
    </i>
    <i>
      <x v="854"/>
    </i>
    <i>
      <x v="924"/>
    </i>
    <i>
      <x v="847"/>
    </i>
    <i>
      <x v="421"/>
    </i>
    <i>
      <x v="808"/>
    </i>
    <i>
      <x v="433"/>
    </i>
    <i>
      <x v="292"/>
    </i>
    <i>
      <x v="975"/>
    </i>
    <i>
      <x v="952"/>
    </i>
    <i>
      <x v="296"/>
    </i>
    <i>
      <x v="869"/>
    </i>
    <i>
      <x v="886"/>
    </i>
    <i>
      <x v="617"/>
    </i>
    <i>
      <x v="686"/>
    </i>
    <i>
      <x v="332"/>
    </i>
    <i>
      <x v="789"/>
    </i>
    <i>
      <x v="685"/>
    </i>
    <i>
      <x v="838"/>
    </i>
    <i>
      <x v="532"/>
    </i>
    <i>
      <x v="579"/>
    </i>
    <i>
      <x v="879"/>
    </i>
    <i>
      <x v="334"/>
    </i>
    <i>
      <x v="629"/>
    </i>
    <i>
      <x v="1061"/>
    </i>
    <i>
      <x v="875"/>
    </i>
    <i>
      <x v="180"/>
    </i>
    <i>
      <x v="750"/>
    </i>
    <i>
      <x v="826"/>
    </i>
    <i>
      <x v="982"/>
    </i>
    <i>
      <x v="398"/>
    </i>
    <i>
      <x v="1097"/>
    </i>
    <i>
      <x v="372"/>
    </i>
    <i>
      <x v="524"/>
    </i>
    <i>
      <x v="1016"/>
    </i>
    <i>
      <x v="240"/>
    </i>
    <i>
      <x v="447"/>
    </i>
    <i>
      <x v="176"/>
    </i>
    <i>
      <x v="271"/>
    </i>
    <i>
      <x v="439"/>
    </i>
    <i>
      <x v="1073"/>
    </i>
    <i>
      <x v="608"/>
    </i>
    <i>
      <x v="53"/>
    </i>
    <i>
      <x v="731"/>
    </i>
    <i>
      <x v="890"/>
    </i>
    <i>
      <x v="457"/>
    </i>
    <i>
      <x v="174"/>
    </i>
    <i>
      <x v="235"/>
    </i>
    <i>
      <x v="535"/>
    </i>
    <i>
      <x v="551"/>
    </i>
    <i>
      <x v="722"/>
    </i>
    <i>
      <x v="45"/>
    </i>
    <i>
      <x v="43"/>
    </i>
    <i>
      <x v="613"/>
    </i>
    <i>
      <x v="778"/>
    </i>
    <i>
      <x v="823"/>
    </i>
    <i>
      <x v="877"/>
    </i>
    <i>
      <x v="69"/>
    </i>
    <i>
      <x v="752"/>
    </i>
    <i>
      <x v="88"/>
    </i>
    <i>
      <x v="595"/>
    </i>
    <i>
      <x v="451"/>
    </i>
    <i>
      <x v="522"/>
    </i>
    <i>
      <x v="286"/>
    </i>
    <i>
      <x v="322"/>
    </i>
    <i>
      <x v="14"/>
    </i>
    <i>
      <x v="640"/>
    </i>
    <i>
      <x v="249"/>
    </i>
    <i>
      <x v="675"/>
    </i>
    <i>
      <x v="784"/>
    </i>
    <i>
      <x v="1022"/>
    </i>
    <i>
      <x v="733"/>
    </i>
    <i>
      <x v="434"/>
    </i>
    <i>
      <x v="918"/>
    </i>
    <i>
      <x v="17"/>
    </i>
    <i>
      <x v="915"/>
    </i>
    <i>
      <x v="356"/>
    </i>
    <i>
      <x v="803"/>
    </i>
    <i>
      <x v="51"/>
    </i>
    <i>
      <x v="81"/>
    </i>
    <i>
      <x v="169"/>
    </i>
    <i>
      <x v="555"/>
    </i>
    <i>
      <x v="426"/>
    </i>
    <i>
      <x v="700"/>
    </i>
    <i>
      <x v="988"/>
    </i>
    <i>
      <x v="596"/>
    </i>
    <i>
      <x v="61"/>
    </i>
    <i>
      <x v="821"/>
    </i>
    <i>
      <x v="234"/>
    </i>
    <i>
      <x v="520"/>
    </i>
    <i>
      <x v="1127"/>
    </i>
    <i>
      <x v="723"/>
    </i>
    <i>
      <x v="1084"/>
    </i>
    <i>
      <x v="21"/>
    </i>
    <i>
      <x v="751"/>
    </i>
    <i>
      <x v="872"/>
    </i>
    <i>
      <x v="1040"/>
    </i>
    <i>
      <x v="171"/>
    </i>
    <i>
      <x v="1045"/>
    </i>
    <i>
      <x v="583"/>
    </i>
    <i>
      <x v="56"/>
    </i>
    <i>
      <x v="707"/>
    </i>
    <i>
      <x v="891"/>
    </i>
    <i>
      <x v="944"/>
    </i>
    <i>
      <x v="634"/>
    </i>
    <i>
      <x v="929"/>
    </i>
    <i>
      <x v="1015"/>
    </i>
    <i>
      <x v="819"/>
    </i>
    <i>
      <x v="966"/>
    </i>
    <i>
      <x v="1031"/>
    </i>
    <i>
      <x v="985"/>
    </i>
    <i>
      <x v="504"/>
    </i>
    <i>
      <x v="785"/>
    </i>
    <i>
      <x v="590"/>
    </i>
    <i>
      <x v="762"/>
    </i>
    <i>
      <x v="1111"/>
    </i>
    <i>
      <x v="49"/>
    </i>
    <i>
      <x v="930"/>
    </i>
    <i>
      <x v="1129"/>
    </i>
    <i>
      <x v="724"/>
    </i>
    <i>
      <x v="465"/>
    </i>
    <i>
      <x v="386"/>
    </i>
    <i>
      <x v="639"/>
    </i>
    <i>
      <x v="967"/>
    </i>
    <i>
      <x v="314"/>
    </i>
    <i>
      <x v="956"/>
    </i>
    <i>
      <x v="265"/>
    </i>
    <i>
      <x v="89"/>
    </i>
    <i>
      <x v="852"/>
    </i>
    <i>
      <x v="395"/>
    </i>
    <i>
      <x v="747"/>
    </i>
    <i>
      <x v="199"/>
    </i>
    <i>
      <x v="738"/>
    </i>
    <i>
      <x v="552"/>
    </i>
    <i>
      <x v="1058"/>
    </i>
    <i>
      <x v="828"/>
    </i>
    <i>
      <x v="816"/>
    </i>
    <i>
      <x v="1064"/>
    </i>
    <i>
      <x v="884"/>
    </i>
    <i>
      <x v="178"/>
    </i>
    <i>
      <x v="477"/>
    </i>
    <i>
      <x v="1041"/>
    </i>
    <i>
      <x v="1095"/>
    </i>
    <i>
      <x v="921"/>
    </i>
    <i>
      <x v="183"/>
    </i>
    <i>
      <x v="223"/>
    </i>
    <i>
      <x v="1126"/>
    </i>
    <i>
      <x v="934"/>
    </i>
    <i>
      <x v="379"/>
    </i>
    <i>
      <x v="593"/>
    </i>
    <i>
      <x v="192"/>
    </i>
    <i>
      <x v="630"/>
    </i>
    <i>
      <x v="798"/>
    </i>
    <i>
      <x v="207"/>
    </i>
    <i>
      <x v="1034"/>
    </i>
    <i>
      <x v="958"/>
    </i>
    <i>
      <x v="18"/>
    </i>
    <i>
      <x v="953"/>
    </i>
    <i>
      <x v="12"/>
    </i>
    <i>
      <x v="1113"/>
    </i>
    <i>
      <x v="179"/>
    </i>
    <i>
      <x v="690"/>
    </i>
    <i>
      <x v="295"/>
    </i>
    <i>
      <x v="1138"/>
    </i>
    <i>
      <x v="1098"/>
    </i>
    <i>
      <x v="455"/>
    </i>
    <i>
      <x v="1091"/>
    </i>
    <i>
      <x v="255"/>
    </i>
    <i>
      <x v="291"/>
    </i>
    <i>
      <x v="456"/>
    </i>
    <i>
      <x v="728"/>
    </i>
    <i>
      <x v="684"/>
    </i>
    <i>
      <x/>
    </i>
    <i>
      <x v="1130"/>
    </i>
    <i>
      <x v="454"/>
    </i>
    <i>
      <x v="264"/>
    </i>
    <i>
      <x v="307"/>
    </i>
    <i>
      <x v="893"/>
    </i>
    <i>
      <x v="318"/>
    </i>
    <i>
      <x v="190"/>
    </i>
    <i>
      <x v="713"/>
    </i>
    <i>
      <x v="260"/>
    </i>
    <i>
      <x v="662"/>
    </i>
    <i>
      <x v="908"/>
    </i>
    <i>
      <x v="556"/>
    </i>
    <i>
      <x v="570"/>
    </i>
    <i>
      <x v="740"/>
    </i>
    <i>
      <x v="1132"/>
    </i>
    <i>
      <x v="1038"/>
    </i>
    <i>
      <x v="649"/>
    </i>
    <i>
      <x v="478"/>
    </i>
    <i>
      <x v="984"/>
    </i>
    <i>
      <x v="407"/>
    </i>
    <i>
      <x v="850"/>
    </i>
    <i>
      <x v="901"/>
    </i>
    <i>
      <x v="387"/>
    </i>
    <i>
      <x v="837"/>
    </i>
    <i>
      <x v="409"/>
    </i>
    <i>
      <x v="802"/>
    </i>
    <i>
      <x v="969"/>
    </i>
    <i>
      <x v="214"/>
    </i>
    <i>
      <x v="27"/>
    </i>
    <i>
      <x v="947"/>
    </i>
    <i>
      <x v="739"/>
    </i>
    <i>
      <x v="453"/>
    </i>
    <i>
      <x v="373"/>
    </i>
    <i>
      <x v="580"/>
    </i>
    <i>
      <x v="393"/>
    </i>
    <i>
      <x v="853"/>
    </i>
    <i>
      <x v="222"/>
    </i>
    <i>
      <x v="297"/>
    </i>
    <i>
      <x v="1013"/>
    </i>
    <i>
      <x v="418"/>
    </i>
    <i>
      <x v="977"/>
    </i>
    <i>
      <x v="463"/>
    </i>
    <i>
      <x v="87"/>
    </i>
    <i>
      <x v="200"/>
    </i>
    <i>
      <x v="230"/>
    </i>
    <i>
      <x v="319"/>
    </i>
    <i>
      <x v="1120"/>
    </i>
    <i>
      <x v="444"/>
    </i>
    <i>
      <x v="885"/>
    </i>
    <i>
      <x v="859"/>
    </i>
    <i>
      <x v="232"/>
    </i>
    <i>
      <x v="15"/>
    </i>
    <i>
      <x v="771"/>
    </i>
    <i>
      <x v="714"/>
    </i>
    <i>
      <x v="998"/>
    </i>
    <i>
      <x v="864"/>
    </i>
    <i>
      <x v="361"/>
    </i>
    <i>
      <x v="476"/>
    </i>
    <i>
      <x v="657"/>
    </i>
    <i>
      <x v="182"/>
    </i>
    <i>
      <x v="946"/>
    </i>
    <i>
      <x v="573"/>
    </i>
    <i>
      <x v="1063"/>
    </i>
    <i>
      <x v="538"/>
    </i>
    <i>
      <x v="186"/>
    </i>
    <i>
      <x v="698"/>
    </i>
    <i>
      <x v="787"/>
    </i>
    <i>
      <x v="262"/>
    </i>
    <i>
      <x v="725"/>
    </i>
    <i>
      <x v="189"/>
    </i>
    <i>
      <x v="989"/>
    </i>
    <i>
      <x v="422"/>
    </i>
    <i>
      <x v="181"/>
    </i>
    <i>
      <x v="587"/>
    </i>
    <i>
      <x v="333"/>
    </i>
    <i>
      <x v="415"/>
    </i>
    <i>
      <x v="990"/>
    </i>
    <i>
      <x v="1117"/>
    </i>
    <i>
      <x v="390"/>
    </i>
    <i>
      <x v="926"/>
    </i>
    <i>
      <x v="1008"/>
    </i>
    <i>
      <x v="801"/>
    </i>
    <i>
      <x v="955"/>
    </i>
    <i>
      <x v="716"/>
    </i>
    <i>
      <x v="868"/>
    </i>
    <i>
      <x v="241"/>
    </i>
    <i>
      <x v="781"/>
    </i>
    <i>
      <x v="250"/>
    </i>
    <i>
      <x v="621"/>
    </i>
    <i>
      <x v="567"/>
    </i>
    <i>
      <x v="1099"/>
    </i>
    <i>
      <x v="40"/>
    </i>
    <i>
      <x v="742"/>
    </i>
    <i>
      <x v="1108"/>
    </i>
    <i>
      <x v="11"/>
    </i>
    <i>
      <x v="1047"/>
    </i>
    <i>
      <x v="768"/>
    </i>
    <i>
      <x v="647"/>
    </i>
    <i>
      <x v="878"/>
    </i>
    <i>
      <x v="419"/>
    </i>
    <i>
      <x v="760"/>
    </i>
    <i>
      <x v="721"/>
    </i>
    <i>
      <x v="896"/>
    </i>
    <i>
      <x v="389"/>
    </i>
    <i>
      <x v="1065"/>
    </i>
    <i>
      <x v="919"/>
    </i>
    <i>
      <x v="1078"/>
    </i>
    <i>
      <x v="851"/>
    </i>
    <i>
      <x v="526"/>
    </i>
    <i>
      <x v="4"/>
    </i>
    <i>
      <x v="252"/>
    </i>
    <i>
      <x v="3"/>
    </i>
    <i>
      <x v="744"/>
    </i>
    <i>
      <x v="1081"/>
    </i>
    <i>
      <x v="814"/>
    </i>
    <i>
      <x v="284"/>
    </i>
    <i>
      <x v="345"/>
    </i>
    <i>
      <x v="536"/>
    </i>
    <i>
      <x v="563"/>
    </i>
    <i>
      <x v="997"/>
    </i>
    <i>
      <x v="55"/>
    </i>
    <i>
      <x v="836"/>
    </i>
    <i>
      <x v="983"/>
    </i>
    <i>
      <x v="825"/>
    </i>
    <i>
      <x v="311"/>
    </i>
    <i>
      <x v="604"/>
    </i>
    <i>
      <x v="78"/>
    </i>
    <i>
      <x v="22"/>
    </i>
    <i>
      <x v="719"/>
    </i>
    <i>
      <x v="1020"/>
    </i>
    <i>
      <x v="505"/>
    </i>
    <i>
      <x v="1036"/>
    </i>
    <i>
      <x v="198"/>
    </i>
    <i>
      <x v="7"/>
    </i>
    <i>
      <x v="39"/>
    </i>
    <i>
      <x v="1110"/>
    </i>
    <i>
      <x v="326"/>
    </i>
    <i>
      <x v="206"/>
    </i>
    <i>
      <x v="844"/>
    </i>
    <i>
      <x v="753"/>
    </i>
    <i>
      <x v="90"/>
    </i>
    <i>
      <x v="380"/>
    </i>
    <i>
      <x v="1115"/>
    </i>
    <i>
      <x v="342"/>
    </i>
    <i>
      <x v="42"/>
    </i>
    <i>
      <x v="912"/>
    </i>
    <i>
      <x v="609"/>
    </i>
    <i>
      <x v="435"/>
    </i>
    <i>
      <x v="888"/>
    </i>
    <i>
      <x v="933"/>
    </i>
    <i>
      <x v="267"/>
    </i>
    <i>
      <x v="715"/>
    </i>
    <i>
      <x v="827"/>
    </i>
    <i>
      <x v="668"/>
    </i>
    <i>
      <x v="614"/>
    </i>
    <i>
      <x v="889"/>
    </i>
    <i>
      <x v="790"/>
    </i>
    <i>
      <x v="352"/>
    </i>
    <i>
      <x v="994"/>
    </i>
    <i>
      <x v="873"/>
    </i>
    <i>
      <x v="1106"/>
    </i>
    <i>
      <x v="1104"/>
    </i>
    <i>
      <x v="680"/>
    </i>
    <i>
      <x v="839"/>
    </i>
    <i>
      <x v="548"/>
    </i>
    <i>
      <x v="329"/>
    </i>
    <i>
      <x v="1074"/>
    </i>
    <i>
      <x v="574"/>
    </i>
    <i>
      <x v="510"/>
    </i>
    <i>
      <x v="644"/>
    </i>
    <i>
      <x v="661"/>
    </i>
    <i>
      <x v="68"/>
    </i>
    <i>
      <x v="815"/>
    </i>
    <i>
      <x v="775"/>
    </i>
    <i>
      <x v="1057"/>
    </i>
    <i>
      <x v="330"/>
    </i>
    <i>
      <x v="581"/>
    </i>
    <i>
      <x v="902"/>
    </i>
    <i>
      <x v="23"/>
    </i>
    <i>
      <x v="196"/>
    </i>
    <i>
      <x v="1003"/>
    </i>
    <i>
      <x v="1076"/>
    </i>
    <i>
      <x v="445"/>
    </i>
    <i>
      <x v="780"/>
    </i>
    <i>
      <x v="1087"/>
    </i>
    <i>
      <x v="673"/>
    </i>
    <i>
      <x v="1103"/>
    </i>
    <i>
      <x v="336"/>
    </i>
    <i>
      <x v="860"/>
    </i>
    <i>
      <x v="325"/>
    </i>
    <i>
      <x v="341"/>
    </i>
    <i>
      <x v="5"/>
    </i>
    <i>
      <x v="257"/>
    </i>
    <i>
      <x v="331"/>
    </i>
    <i>
      <x v="631"/>
    </i>
    <i>
      <x v="1107"/>
    </i>
    <i>
      <x v="603"/>
    </i>
    <i>
      <x v="308"/>
    </i>
    <i>
      <x v="376"/>
    </i>
    <i>
      <x v="687"/>
    </i>
    <i>
      <x v="1001"/>
    </i>
    <i>
      <x v="84"/>
    </i>
    <i>
      <x v="302"/>
    </i>
    <i>
      <x v="805"/>
    </i>
    <i>
      <x v="643"/>
    </i>
    <i>
      <x v="764"/>
    </i>
    <i>
      <x v="203"/>
    </i>
    <i>
      <x v="895"/>
    </i>
    <i>
      <x v="1133"/>
    </i>
    <i>
      <x v="623"/>
    </i>
    <i>
      <x v="1136"/>
    </i>
    <i>
      <x v="450"/>
    </i>
    <i>
      <x v="1075"/>
    </i>
    <i>
      <x v="76"/>
    </i>
    <i>
      <x v="669"/>
    </i>
    <i>
      <x v="248"/>
    </i>
    <i>
      <x v="513"/>
    </i>
    <i>
      <x v="615"/>
    </i>
    <i>
      <x v="992"/>
    </i>
    <i>
      <x v="932"/>
    </i>
    <i>
      <x v="1082"/>
    </i>
    <i>
      <x v="369"/>
    </i>
    <i>
      <x v="226"/>
    </i>
    <i>
      <x v="962"/>
    </i>
    <i>
      <x v="529"/>
    </i>
    <i>
      <x v="993"/>
    </i>
    <i>
      <x v="443"/>
    </i>
    <i>
      <x v="1118"/>
    </i>
    <i>
      <x v="347"/>
    </i>
    <i>
      <x v="892"/>
    </i>
    <i>
      <x v="351"/>
    </i>
    <i>
      <x v="1042"/>
    </i>
    <i>
      <x v="674"/>
    </i>
    <i>
      <x v="987"/>
    </i>
    <i>
      <x v="810"/>
    </i>
    <i>
      <x v="797"/>
    </i>
    <i>
      <x v="414"/>
    </i>
    <i>
      <x v="468"/>
    </i>
    <i>
      <x v="979"/>
    </i>
    <i>
      <x v="1054"/>
    </i>
    <i>
      <x v="381"/>
    </i>
    <i>
      <x v="658"/>
    </i>
    <i>
      <x v="516"/>
    </i>
    <i>
      <x v="653"/>
    </i>
    <i>
      <x v="187"/>
    </i>
    <i>
      <x v="672"/>
    </i>
    <i>
      <x v="1000"/>
    </i>
    <i>
      <x v="384"/>
    </i>
    <i>
      <x v="959"/>
    </i>
    <i>
      <x v="591"/>
    </i>
    <i>
      <x v="38"/>
    </i>
    <i>
      <x v="856"/>
    </i>
    <i>
      <x v="642"/>
    </i>
    <i>
      <x v="31"/>
    </i>
    <i>
      <x v="973"/>
    </i>
    <i>
      <x v="849"/>
    </i>
    <i>
      <x v="1033"/>
    </i>
    <i>
      <x v="202"/>
    </i>
    <i>
      <x v="411"/>
    </i>
    <i>
      <x v="259"/>
    </i>
    <i>
      <x v="427"/>
    </i>
    <i>
      <x v="1018"/>
    </i>
    <i>
      <x v="911"/>
    </i>
    <i>
      <x v="745"/>
    </i>
    <i>
      <x v="420"/>
    </i>
    <i>
      <x v="606"/>
    </i>
    <i>
      <x v="793"/>
    </i>
    <i>
      <x v="515"/>
    </i>
    <i>
      <x v="824"/>
    </i>
    <i>
      <x v="1062"/>
    </i>
    <i>
      <x v="641"/>
    </i>
    <i>
      <x v="799"/>
    </i>
    <i>
      <x v="917"/>
    </i>
    <i>
      <x v="305"/>
    </i>
    <i>
      <x v="1092"/>
    </i>
    <i>
      <x v="665"/>
    </i>
    <i>
      <x v="46"/>
    </i>
    <i>
      <x v="269"/>
    </i>
    <i>
      <x v="518"/>
    </i>
    <i>
      <x v="605"/>
    </i>
    <i>
      <x v="385"/>
    </i>
    <i>
      <x v="28"/>
    </i>
    <i>
      <x v="278"/>
    </i>
    <i>
      <x v="205"/>
    </i>
    <i>
      <x v="1046"/>
    </i>
    <i>
      <x v="834"/>
    </i>
    <i>
      <x v="788"/>
    </i>
    <i>
      <x v="940"/>
    </i>
    <i>
      <x v="1017"/>
    </i>
    <i>
      <x v="626"/>
    </i>
    <i>
      <x v="729"/>
    </i>
    <i>
      <x v="1052"/>
    </i>
    <i>
      <x v="533"/>
    </i>
    <i>
      <x v="876"/>
    </i>
    <i>
      <x v="554"/>
    </i>
    <i>
      <x v="904"/>
    </i>
    <i>
      <x v="882"/>
    </i>
    <i>
      <x v="995"/>
    </i>
    <i>
      <x v="708"/>
    </i>
    <i>
      <x v="677"/>
    </i>
    <i>
      <x v="883"/>
    </i>
    <i>
      <x v="1101"/>
    </i>
    <i>
      <x v="831"/>
    </i>
    <i>
      <x v="976"/>
    </i>
    <i>
      <x v="217"/>
    </i>
    <i>
      <x v="253"/>
    </i>
    <i>
      <x v="500"/>
    </i>
    <i>
      <x v="44"/>
    </i>
    <i>
      <x v="925"/>
    </i>
    <i>
      <x v="863"/>
    </i>
    <i>
      <x v="246"/>
    </i>
    <i>
      <x v="67"/>
    </i>
    <i>
      <x v="317"/>
    </i>
    <i>
      <x v="999"/>
    </i>
    <i>
      <x v="682"/>
    </i>
    <i>
      <x v="820"/>
    </i>
    <i>
      <x v="730"/>
    </i>
    <i>
      <x v="692"/>
    </i>
    <i>
      <x v="991"/>
    </i>
    <i>
      <x v="424"/>
    </i>
    <i>
      <x v="909"/>
    </i>
    <i>
      <x v="964"/>
    </i>
    <i>
      <x v="1145"/>
    </i>
    <i>
      <x v="585"/>
    </i>
    <i>
      <x v="218"/>
    </i>
    <i>
      <x v="767"/>
    </i>
    <i>
      <x v="251"/>
    </i>
    <i>
      <x v="1028"/>
    </i>
    <i>
      <x v="35"/>
    </i>
    <i>
      <x v="47"/>
    </i>
    <i>
      <x v="256"/>
    </i>
    <i>
      <x v="755"/>
    </i>
    <i>
      <x v="817"/>
    </i>
    <i>
      <x v="1150"/>
    </i>
    <i>
      <x v="920"/>
    </i>
    <i>
      <x v="776"/>
    </i>
    <i>
      <x v="275"/>
    </i>
    <i>
      <x v="689"/>
    </i>
    <i>
      <x v="458"/>
    </i>
    <i>
      <x v="225"/>
    </i>
    <i>
      <x v="727"/>
    </i>
    <i>
      <x v="957"/>
    </i>
    <i>
      <x v="968"/>
    </i>
    <i>
      <x v="938"/>
    </i>
    <i>
      <x v="416"/>
    </i>
    <i>
      <x v="670"/>
    </i>
    <i>
      <x v="913"/>
    </i>
    <i>
      <x v="840"/>
    </i>
    <i>
      <x v="777"/>
    </i>
    <i>
      <x v="52"/>
    </i>
    <i>
      <x v="1142"/>
    </i>
    <i>
      <x v="592"/>
    </i>
    <i>
      <x v="949"/>
    </i>
    <i>
      <x v="1049"/>
    </i>
    <i>
      <x v="399"/>
    </i>
    <i>
      <x v="338"/>
    </i>
    <i>
      <x v="406"/>
    </i>
    <i>
      <x v="812"/>
    </i>
    <i>
      <x v="841"/>
    </i>
    <i>
      <x v="1086"/>
    </i>
    <i>
      <x v="242"/>
    </i>
    <i>
      <x v="635"/>
    </i>
    <i>
      <x v="651"/>
    </i>
    <i>
      <x v="1141"/>
    </i>
    <i>
      <x v="599"/>
    </i>
    <i>
      <x v="970"/>
    </i>
    <i>
      <x v="1053"/>
    </i>
    <i>
      <x v="448"/>
    </i>
    <i>
      <x v="597"/>
    </i>
    <i>
      <x v="303"/>
    </i>
    <i>
      <x v="974"/>
    </i>
    <i>
      <x v="530"/>
    </i>
    <i>
      <x v="701"/>
    </i>
    <i>
      <x v="383"/>
    </i>
    <i>
      <x v="83"/>
    </i>
    <i>
      <x v="359"/>
    </i>
    <i>
      <x v="374"/>
    </i>
    <i>
      <x v="377"/>
    </i>
    <i>
      <x v="843"/>
    </i>
    <i>
      <x v="916"/>
    </i>
    <i>
      <x v="449"/>
    </i>
    <i>
      <x v="29"/>
    </i>
    <i>
      <x v="231"/>
    </i>
    <i>
      <x v="403"/>
    </i>
    <i>
      <x v="244"/>
    </i>
    <i>
      <x v="245"/>
    </i>
    <i>
      <x v="749"/>
    </i>
    <i>
      <x v="619"/>
    </i>
    <i>
      <x v="589"/>
    </i>
    <i>
      <x v="401"/>
    </i>
    <i>
      <x v="173"/>
    </i>
    <i>
      <x v="766"/>
    </i>
    <i>
      <x v="85"/>
    </i>
    <i>
      <x v="813"/>
    </i>
    <i>
      <x v="8"/>
    </i>
    <i>
      <x v="191"/>
    </i>
    <i>
      <x v="833"/>
    </i>
    <i>
      <x v="711"/>
    </i>
    <i>
      <x v="881"/>
    </i>
    <i>
      <x v="41"/>
    </i>
    <i>
      <x v="1109"/>
    </i>
    <i>
      <x v="757"/>
    </i>
    <i>
      <x v="400"/>
    </i>
    <i>
      <x v="1023"/>
    </i>
    <i>
      <x v="1043"/>
    </i>
    <i>
      <x v="870"/>
    </i>
    <i>
      <x v="568"/>
    </i>
    <i>
      <x v="666"/>
    </i>
    <i>
      <x v="344"/>
    </i>
    <i>
      <x v="960"/>
    </i>
    <i>
      <x v="1140"/>
    </i>
    <i>
      <x v="280"/>
    </i>
    <i>
      <x v="842"/>
    </i>
    <i>
      <x v="601"/>
    </i>
    <i>
      <x v="1148"/>
    </i>
    <i>
      <x v="175"/>
    </i>
    <i>
      <x v="194"/>
    </i>
    <i>
      <x v="215"/>
    </i>
    <i>
      <x v="928"/>
    </i>
    <i>
      <x v="412"/>
    </i>
    <i>
      <x v="678"/>
    </i>
    <i>
      <x v="281"/>
    </i>
    <i>
      <x v="1143"/>
    </i>
    <i>
      <x v="697"/>
    </i>
    <i>
      <x v="1139"/>
    </i>
    <i>
      <x v="660"/>
    </i>
    <i>
      <x v="638"/>
    </i>
    <i>
      <x v="501"/>
    </i>
    <i>
      <x v="243"/>
    </i>
    <i>
      <x v="1137"/>
    </i>
    <i>
      <x v="254"/>
    </i>
    <i>
      <x v="239"/>
    </i>
    <i>
      <x v="204"/>
    </i>
    <i>
      <x v="315"/>
    </i>
    <i>
      <x v="195"/>
    </i>
    <i>
      <x v="220"/>
    </i>
    <i>
      <x v="846"/>
    </i>
    <i t="grand">
      <x/>
    </i>
  </rowItems>
  <colFields count="1">
    <field x="-2"/>
  </colFields>
  <colItems count="2">
    <i>
      <x/>
    </i>
    <i i="1">
      <x v="1"/>
    </i>
  </colItems>
  <dataFields count="2">
    <dataField name="Margin of Victory" fld="21" subtotal="average" baseField="16" baseItem="2" numFmtId="9"/>
    <dataField name="Number of Candidates" fld="9" subtotal="average" baseField="1" baseItem="84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D47AF-F179-4489-8F09-5960CBD495B3}" name="PivotTable6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08:B12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1">
    <field x="20"/>
  </colFields>
  <colItems count="1"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41">
      <pivotArea collapsedLevelsAreSubtotals="1" fieldPosition="0">
        <references count="1">
          <reference field="16" count="1">
            <x v="0"/>
          </reference>
        </references>
      </pivotArea>
    </format>
    <format dxfId="42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43">
      <pivotArea collapsedLevelsAreSubtotals="1" fieldPosition="0">
        <references count="1">
          <reference field="16" count="1">
            <x v="1"/>
          </reference>
        </references>
      </pivotArea>
    </format>
    <format dxfId="44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45">
      <pivotArea collapsedLevelsAreSubtotals="1" fieldPosition="0">
        <references count="1">
          <reference field="16" count="1">
            <x v="2"/>
          </reference>
        </references>
      </pivotArea>
    </format>
    <format dxfId="4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47">
      <pivotArea collapsedLevelsAreSubtotals="1" fieldPosition="0">
        <references count="1">
          <reference field="16" count="1">
            <x v="3"/>
          </reference>
        </references>
      </pivotArea>
    </format>
    <format dxfId="48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49">
      <pivotArea collapsedLevelsAreSubtotals="1" fieldPosition="0">
        <references count="1">
          <reference field="16" count="1">
            <x v="5"/>
          </reference>
        </references>
      </pivotArea>
    </format>
    <format dxfId="50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1D67C-A358-425F-8449-6D63F529FCD9}" name="PivotTable3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134:C15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h="1"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17">
    <i>
      <x/>
    </i>
    <i r="1">
      <x v="12"/>
    </i>
    <i>
      <x v="1"/>
    </i>
    <i r="1">
      <x v="11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10"/>
    </i>
    <i>
      <x v="5"/>
    </i>
    <i r="1">
      <x/>
    </i>
    <i r="1">
      <x v="1"/>
    </i>
    <i r="1">
      <x v="6"/>
    </i>
    <i t="grand">
      <x/>
    </i>
  </rowItems>
  <colFields count="2">
    <field x="20"/>
    <field x="-2"/>
  </colFields>
  <colItems count="2">
    <i>
      <x v="1"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31">
      <pivotArea collapsedLevelsAreSubtotals="1" fieldPosition="0">
        <references count="1">
          <reference field="16" count="1">
            <x v="0"/>
          </reference>
        </references>
      </pivotArea>
    </format>
    <format dxfId="32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33">
      <pivotArea collapsedLevelsAreSubtotals="1" fieldPosition="0">
        <references count="1">
          <reference field="16" count="1">
            <x v="1"/>
          </reference>
        </references>
      </pivotArea>
    </format>
    <format dxfId="34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35">
      <pivotArea collapsedLevelsAreSubtotals="1" fieldPosition="0">
        <references count="1">
          <reference field="16" count="1">
            <x v="2"/>
          </reference>
        </references>
      </pivotArea>
    </format>
    <format dxfId="3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37">
      <pivotArea collapsedLevelsAreSubtotals="1" fieldPosition="0">
        <references count="1">
          <reference field="16" count="1">
            <x v="3"/>
          </reference>
        </references>
      </pivotArea>
    </format>
    <format dxfId="38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39">
      <pivotArea collapsedLevelsAreSubtotals="1" fieldPosition="0">
        <references count="1">
          <reference field="16" count="1">
            <x v="5"/>
          </reference>
        </references>
      </pivotArea>
    </format>
    <format dxfId="40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EB037-A74F-4FD5-B667-85693C01F8B8}" name="PivotTable2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81:C103" firstHeaderRow="1" firstDataRow="3" firstDataCol="1" rowPageCount="1" colPageCount="1"/>
  <pivotFields count="2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2">
    <field x="20"/>
    <field x="-2"/>
  </colFields>
  <colItems count="2">
    <i>
      <x/>
      <x/>
    </i>
    <i r="1" i="1">
      <x v="1"/>
    </i>
  </colItems>
  <pageFields count="1">
    <pageField fld="15" item="1" hier="-1"/>
  </pageFields>
  <dataFields count="2">
    <dataField name="Average of VictoryMargin%" fld="21" subtotal="average" baseField="16" baseItem="2" numFmtId="9"/>
    <dataField name="Count of Race" fld="1" subtotal="count" baseField="0" baseItem="0"/>
  </dataFields>
  <formats count="10">
    <format dxfId="21">
      <pivotArea collapsedLevelsAreSubtotals="1" fieldPosition="0">
        <references count="1">
          <reference field="16" count="1">
            <x v="0"/>
          </reference>
        </references>
      </pivotArea>
    </format>
    <format dxfId="22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23">
      <pivotArea collapsedLevelsAreSubtotals="1" fieldPosition="0">
        <references count="1">
          <reference field="16" count="1">
            <x v="1"/>
          </reference>
        </references>
      </pivotArea>
    </format>
    <format dxfId="24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25">
      <pivotArea collapsedLevelsAreSubtotals="1" fieldPosition="0">
        <references count="1">
          <reference field="16" count="1">
            <x v="2"/>
          </reference>
        </references>
      </pivotArea>
    </format>
    <format dxfId="2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27">
      <pivotArea collapsedLevelsAreSubtotals="1" fieldPosition="0">
        <references count="1">
          <reference field="16" count="1">
            <x v="3"/>
          </reference>
        </references>
      </pivotArea>
    </format>
    <format dxfId="28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29">
      <pivotArea collapsedLevelsAreSubtotals="1" fieldPosition="0">
        <references count="1">
          <reference field="16" count="1">
            <x v="5"/>
          </reference>
        </references>
      </pivotArea>
    </format>
    <format dxfId="30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D6471-57EE-4CA7-B360-E8A1DC6BB903}" name="PivotTable1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4">
  <location ref="A55:B76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axis="axisRow"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h="1"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2">
    <field x="16"/>
    <field x="17"/>
  </rowFields>
  <rowItems count="20">
    <i>
      <x/>
    </i>
    <i r="1">
      <x v="12"/>
    </i>
    <i>
      <x v="1"/>
    </i>
    <i r="1">
      <x v="11"/>
    </i>
    <i r="1">
      <x v="13"/>
    </i>
    <i>
      <x v="2"/>
    </i>
    <i r="1">
      <x v="7"/>
    </i>
    <i r="1">
      <x v="8"/>
    </i>
    <i r="1">
      <x v="9"/>
    </i>
    <i>
      <x v="3"/>
    </i>
    <i r="1">
      <x v="3"/>
    </i>
    <i r="1">
      <x v="4"/>
    </i>
    <i r="1">
      <x v="5"/>
    </i>
    <i r="1">
      <x v="10"/>
    </i>
    <i>
      <x v="5"/>
    </i>
    <i r="1">
      <x/>
    </i>
    <i r="1">
      <x v="6"/>
    </i>
    <i r="1">
      <x v="14"/>
    </i>
    <i r="1">
      <x v="17"/>
    </i>
    <i t="grand">
      <x/>
    </i>
  </rowItems>
  <colFields count="1">
    <field x="20"/>
  </colFields>
  <colItems count="1">
    <i>
      <x/>
    </i>
  </colItems>
  <pageFields count="1">
    <pageField fld="15" item="1" hier="-1"/>
  </pageFields>
  <dataFields count="1">
    <dataField name="Average of VictoryMargin%" fld="21" subtotal="average" baseField="16" baseItem="2" numFmtId="9"/>
  </dataFields>
  <formats count="10">
    <format dxfId="11">
      <pivotArea collapsedLevelsAreSubtotals="1" fieldPosition="0">
        <references count="1">
          <reference field="16" count="1">
            <x v="0"/>
          </reference>
        </references>
      </pivotArea>
    </format>
    <format dxfId="12">
      <pivotArea collapsedLevelsAreSubtotals="1" fieldPosition="0">
        <references count="2">
          <reference field="16" count="1" selected="0">
            <x v="0"/>
          </reference>
          <reference field="17" count="1">
            <x v="12"/>
          </reference>
        </references>
      </pivotArea>
    </format>
    <format dxfId="13">
      <pivotArea collapsedLevelsAreSubtotals="1" fieldPosition="0">
        <references count="1">
          <reference field="16" count="1">
            <x v="1"/>
          </reference>
        </references>
      </pivotArea>
    </format>
    <format dxfId="14">
      <pivotArea collapsedLevelsAreSubtotals="1" fieldPosition="0">
        <references count="2">
          <reference field="16" count="1" selected="0">
            <x v="1"/>
          </reference>
          <reference field="17" count="2">
            <x v="11"/>
            <x v="13"/>
          </reference>
        </references>
      </pivotArea>
    </format>
    <format dxfId="15">
      <pivotArea collapsedLevelsAreSubtotals="1" fieldPosition="0">
        <references count="1">
          <reference field="16" count="1">
            <x v="2"/>
          </reference>
        </references>
      </pivotArea>
    </format>
    <format dxfId="16">
      <pivotArea collapsedLevelsAreSubtotals="1" fieldPosition="0">
        <references count="2">
          <reference field="16" count="1" selected="0">
            <x v="2"/>
          </reference>
          <reference field="17" count="3">
            <x v="7"/>
            <x v="8"/>
            <x v="9"/>
          </reference>
        </references>
      </pivotArea>
    </format>
    <format dxfId="17">
      <pivotArea collapsedLevelsAreSubtotals="1" fieldPosition="0">
        <references count="1">
          <reference field="16" count="1">
            <x v="3"/>
          </reference>
        </references>
      </pivotArea>
    </format>
    <format dxfId="18">
      <pivotArea collapsedLevelsAreSubtotals="1" fieldPosition="0">
        <references count="2">
          <reference field="16" count="1" selected="0">
            <x v="3"/>
          </reference>
          <reference field="17" count="4">
            <x v="3"/>
            <x v="4"/>
            <x v="5"/>
            <x v="10"/>
          </reference>
        </references>
      </pivotArea>
    </format>
    <format dxfId="19">
      <pivotArea collapsedLevelsAreSubtotals="1" fieldPosition="0">
        <references count="1">
          <reference field="16" count="1">
            <x v="5"/>
          </reference>
        </references>
      </pivotArea>
    </format>
    <format dxfId="20">
      <pivotArea collapsedLevelsAreSubtotals="1" fieldPosition="0">
        <references count="2">
          <reference field="16" count="1" selected="0">
            <x v="5"/>
          </reference>
          <reference field="17" count="5">
            <x v="0"/>
            <x v="1"/>
            <x v="6"/>
            <x v="14"/>
            <x v="17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B2A3A-5EF0-4DC4-B213-A80B50D69960}" name="PivotTable5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A40:C47" firstHeaderRow="1" firstDataRow="2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>
      <items count="7">
        <item x="4"/>
        <item x="3"/>
        <item x="1"/>
        <item x="2"/>
        <item x="5"/>
        <item x="0"/>
        <item t="default"/>
      </items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/>
    </i>
    <i>
      <x v="1"/>
    </i>
    <i>
      <x v="2"/>
    </i>
    <i>
      <x v="3"/>
    </i>
    <i>
      <x v="5"/>
    </i>
    <i t="grand">
      <x/>
    </i>
  </rowItems>
  <colFields count="1">
    <field x="20"/>
  </colFields>
  <colItems count="2">
    <i>
      <x/>
    </i>
    <i>
      <x v="1"/>
    </i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6C043-80A6-444E-A7DE-88C1ECA7DCBC}" name="PivotTable4" cacheId="3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7">
  <location ref="A20:B26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2"/>
        <item x="0"/>
        <item x="1"/>
        <item t="default"/>
      </items>
    </pivotField>
    <pivotField axis="axisRow" showAll="0" sortType="descending">
      <items count="7">
        <item x="4"/>
        <item x="3"/>
        <item x="1"/>
        <item x="2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6"/>
  </rowFields>
  <rowItems count="6">
    <i>
      <x v="3"/>
    </i>
    <i>
      <x/>
    </i>
    <i>
      <x v="1"/>
    </i>
    <i>
      <x v="2"/>
    </i>
    <i>
      <x v="5"/>
    </i>
    <i t="grand">
      <x/>
    </i>
  </rowItems>
  <colItems count="1">
    <i/>
  </colItems>
  <pageFields count="1">
    <pageField fld="15" item="1" hier="-1"/>
  </pageFields>
  <dataFields count="1">
    <dataField name="Average of VictoryMargin%" fld="21" subtotal="average" baseField="16" baseItem="2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5A41A-F15E-4B58-9107-B6C530980C50}" name="PivotTable9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2:B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21">
        <item x="0"/>
        <item x="1"/>
        <item x="2"/>
        <item x="3"/>
        <item x="6"/>
        <item x="7"/>
        <item x="8"/>
        <item x="9"/>
        <item x="4"/>
        <item x="10"/>
        <item x="5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6">
        <item x="6"/>
        <item x="13"/>
        <item x="8"/>
        <item x="15"/>
        <item x="7"/>
        <item x="4"/>
        <item x="9"/>
        <item x="0"/>
        <item x="11"/>
        <item x="5"/>
        <item x="14"/>
        <item x="19"/>
        <item x="18"/>
        <item x="10"/>
        <item x="12"/>
        <item x="1"/>
        <item x="2"/>
        <item x="3"/>
        <item x="16"/>
        <item x="17"/>
        <item x="22"/>
        <item x="23"/>
        <item x="20"/>
        <item x="21"/>
        <item x="2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>
      <items count="13">
        <item x="11"/>
        <item x="10"/>
        <item x="0"/>
        <item x="1"/>
        <item x="2"/>
        <item x="3"/>
        <item x="4"/>
        <item x="7"/>
        <item x="8"/>
        <item x="5"/>
        <item x="6"/>
        <item x="9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VictoryMargin%" fld="21" subtotal="average" baseField="0" baseItem="44089117" numFmtId="9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D9CD8-CA33-4688-8DE3-00DE3BAE5C20}" name="PivotTable17" cacheId="113" applyNumberFormats="0" applyBorderFormats="0" applyFontFormats="0" applyPatternFormats="0" applyAlignmentFormats="0" applyWidthHeightFormats="1" dataCaption="Values" tag="816dcb51-e7f6-4f4c-b230-52cd627cd878" updatedVersion="6" minRefreshableVersion="3" useAutoFormatting="1" itemPrintTitles="1" createdVersion="6" indent="0" outline="1" outlineData="1" multipleFieldFilters="0">
  <location ref="A1:D5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# of Race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of Races" fld="3" subtotal="count" showDataAs="percentOfCol" baseField="0" baseItem="0" numFmtId="9">
      <extLst>
        <ext xmlns:x14="http://schemas.microsoft.com/office/spreadsheetml/2009/9/main" uri="{E15A36E0-9728-4e99-A89B-3F7291B0FE68}">
          <x14:dataField sourceField="1" uniqueName="[__Xl2].[Measures].[Distinct Count of Race]"/>
        </ext>
        <ext xmlns:x15="http://schemas.microsoft.com/office/spreadsheetml/2010/11/main" uri="{FABC7310-3BB5-11E1-824E-6D434824019B}">
          <x15:dataField isCountDistinct="1"/>
        </ext>
      </extLst>
    </dataField>
    <dataField name="Average of VictoryMargin%" fld="2" subtotal="average" baseField="0" baseItem="0" numFmtId="9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% of Races"/>
    <pivotHierarchy dragToData="1"/>
    <pivotHierarchy dragToData="1" caption="Average of VictoryMargin%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6296E-B8DB-4BFB-89C1-0A1C77B0FD3F}" name="PivotTable15" cacheId="116" applyNumberFormats="0" applyBorderFormats="0" applyFontFormats="0" applyPatternFormats="0" applyAlignmentFormats="0" applyWidthHeightFormats="1" dataCaption="Values" tag="3bb51dc8-3d4b-4ae4-b3ed-b47c829ff459" updatedVersion="6" minRefreshableVersion="3" useAutoFormatting="1" itemPrintTitles="1" createdVersion="6" indent="0" outline="1" outlineData="1" multipleFieldFilters="0">
  <location ref="A8:D29" firstHeaderRow="0" firstDataRow="1" firstDataCol="1"/>
  <pivotFields count="4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# of Race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Average of Position-F candidates" fld="1" subtotal="average" baseField="0" baseItem="0"/>
    <dataField name="Average of Position-M candidates" fld="3" subtotal="average" baseField="2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# of Races"/>
    <pivotHierarchy dragToData="1"/>
    <pivotHierarchy dragToData="1"/>
    <pivotHierarchy dragToData="1"/>
    <pivotHierarchy dragToData="1" caption="Average of Position-F candidates"/>
    <pivotHierarchy dragToData="1"/>
    <pivotHierarchy dragToData="1" caption="Average of Position-M candidates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a-results-clean+coding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A7D1D48-DABD-41E1-87E2-E10745698582}" autoFormatId="16" applyNumberFormats="0" applyBorderFormats="0" applyFontFormats="0" applyPatternFormats="0" applyAlignmentFormats="0" applyWidthHeightFormats="0">
  <queryTableRefresh nextId="31">
    <queryTableFields count="30">
      <queryTableField id="1" name="Table1[Race #]" tableColumnId="1"/>
      <queryTableField id="2" name="Table1[Race]" tableColumnId="2"/>
      <queryTableField id="3" name="Table1[position]" tableColumnId="3"/>
      <queryTableField id="4" name="Table1[district]" tableColumnId="4"/>
      <queryTableField id="5" name="Table1[candidate]" tableColumnId="5"/>
      <queryTableField id="6" name="Table1[year]" tableColumnId="6"/>
      <queryTableField id="7" name="Table1[parish]" tableColumnId="7"/>
      <queryTableField id="8" name="Table1[party]" tableColumnId="8"/>
      <queryTableField id="9" name="Table1[votes]" tableColumnId="9"/>
      <queryTableField id="10" name="Table1[n_can]" tableColumnId="10"/>
      <queryTableField id="11" name="Table1[n_can_adj]" tableColumnId="11"/>
      <queryTableField id="12" name="Table1[n_dem]" tableColumnId="12"/>
      <queryTableField id="13" name="Table1[n_rep]" tableColumnId="13"/>
      <queryTableField id="14" name="Table1[n_nopty]" tableColumnId="14"/>
      <queryTableField id="15" name="Table1[n_other]" tableColumnId="15"/>
      <queryTableField id="16" name="Table1[level]" tableColumnId="16"/>
      <queryTableField id="17" name="Table1[type]" tableColumnId="17"/>
      <queryTableField id="18" name="Table1[genoffice]" tableColumnId="18"/>
      <queryTableField id="19" name="Table1[n_can_per_opening]" tableColumnId="19"/>
      <queryTableField id="20" name="Table1[Voting Population]" tableColumnId="20"/>
      <queryTableField id="21" name="Table1[Urban/Rural]" tableColumnId="21"/>
      <queryTableField id="22" name="Table1[VictoryMargin%]" tableColumnId="22"/>
      <queryTableField id="23" name="Table1[Gender]" tableColumnId="23"/>
      <queryTableField id="24" name="Table1[Race-F candidates]" tableColumnId="24"/>
      <queryTableField id="25" name="Table1[Race-M candidates]" tableColumnId="25"/>
      <queryTableField id="26" name="Table1[Race-? Candidates]" tableColumnId="26"/>
      <queryTableField id="27" name="Table1[Gender Mix]" tableColumnId="27"/>
      <queryTableField id="28" name="Table1[Position-F candidates]" tableColumnId="28"/>
      <queryTableField id="29" name="Table1[Position-M candidates]" tableColumnId="29"/>
      <queryTableField id="30" name="Table1[Position-? Candidates]" tableColumnId="3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8D35B9-9BA1-455C-817B-952535E02FB8}" name="Table1" displayName="Table1" ref="B1:AE3403" totalsRowShown="0">
  <autoFilter ref="B1:AE3403" xr:uid="{00000000-0009-0000-0000-000000000000}"/>
  <tableColumns count="30">
    <tableColumn id="1" xr3:uid="{34E51951-AFCA-4EDA-8A5B-41EE25B46ADA}" name="Race #">
      <calculatedColumnFormula>IF(COUNTIF(C1:C$2,C2)&gt;0,B1,B1+1)</calculatedColumnFormula>
    </tableColumn>
    <tableColumn id="2" xr3:uid="{86CF370E-4FCF-4432-B499-860F5D2A7D2E}" name="Race" dataDxfId="67">
      <calculatedColumnFormula>Table1[[#This Row],[position]]&amp;IF(Table1[district]="NA","","-"&amp;Table1[district])&amp;IF(Table1[parish]="Multi-Parish Race","","-"&amp;Table1[parish])&amp;" ("&amp;Table1[year]&amp;")"</calculatedColumnFormula>
    </tableColumn>
    <tableColumn id="3" xr3:uid="{CAAB4F9A-2D31-42B0-8F28-B86B9C37437B}" name="position"/>
    <tableColumn id="4" xr3:uid="{AB295A61-88AB-4D39-840D-3C7ECB6AE5EA}" name="district"/>
    <tableColumn id="5" xr3:uid="{56CC7D28-919A-4C9B-AE91-583C8237F739}" name="candidate"/>
    <tableColumn id="6" xr3:uid="{3E153694-0AAB-4142-B020-A33F61B8FE64}" name="year"/>
    <tableColumn id="7" xr3:uid="{277E6D80-9B3B-4CEA-A11E-BA58D25C2A28}" name="parish"/>
    <tableColumn id="8" xr3:uid="{E4EAFE50-D5BB-46D7-982E-2B0A00EBFD34}" name="party"/>
    <tableColumn id="9" xr3:uid="{D13A1C7A-73DC-48B1-869F-CA3057B5D997}" name="votes"/>
    <tableColumn id="10" xr3:uid="{BF25A112-FBC6-4DAF-883E-04C507B28EC4}" name="n_can"/>
    <tableColumn id="19" xr3:uid="{9400892C-0938-40C7-B1A9-A3C5557F447E}" name="n_can_adj" dataDxfId="66">
      <calculatedColumnFormula>COUNTIF(Table1[Race],Table1[Race])</calculatedColumnFormula>
    </tableColumn>
    <tableColumn id="11" xr3:uid="{EC1D5BCD-AEAF-4A57-A249-B90AD8B24F00}" name="n_dem"/>
    <tableColumn id="12" xr3:uid="{0C808BE1-EA54-4EB9-9E41-1A31A077A8A8}" name="n_rep"/>
    <tableColumn id="13" xr3:uid="{07BE7CFA-6EF8-41E4-AC2E-468CF2E8B7C9}" name="n_nopty"/>
    <tableColumn id="14" xr3:uid="{F89A709E-DF33-4602-8969-B039C0E4E65C}" name="n_other"/>
    <tableColumn id="15" xr3:uid="{9BBC56C9-2AC3-47ED-88BB-D171AA358BD3}" name="level"/>
    <tableColumn id="16" xr3:uid="{E387CB83-5FF3-4356-B7ED-F396557645E1}" name="type"/>
    <tableColumn id="17" xr3:uid="{88973E14-E516-4F5D-A450-198616D1EACD}" name="genoffice"/>
    <tableColumn id="18" xr3:uid="{776683EC-60ED-4ED9-B554-62173B17FFE6}" name="n_can_per_opening" dataDxfId="65">
      <calculatedColumnFormula>IFERROR(Table1[n_can_adj]/MID(Table1[district],FIND("(",Table1[district])+1,1),Table1[n_can_adj])</calculatedColumnFormula>
    </tableColumn>
    <tableColumn id="20" xr3:uid="{50C4CB08-BAC1-4BF4-A2AC-DA8FAA88D805}" name="Voting Population" dataDxfId="64">
      <calculatedColumnFormula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calculatedColumnFormula>
    </tableColumn>
    <tableColumn id="21" xr3:uid="{4FA8A566-49AC-4C12-A1F7-F8838D34B90B}" name="Urban/Rural" dataDxfId="63">
      <calculatedColumnFormula>IF(Table1[Voting Population]&lt;47000,"Rural","Urban")</calculatedColumnFormula>
    </tableColumn>
    <tableColumn id="23" xr3:uid="{8619EC4C-8B7B-43A7-975F-0054628A5EA1}" name="VictoryMargin%" dataDxfId="62"/>
    <tableColumn id="22" xr3:uid="{EB8BE671-B667-432E-B51B-C836A6304254}" name="Gender" dataDxfId="8"/>
    <tableColumn id="24" xr3:uid="{BB943DF6-1DD1-43F1-87F3-FDBF0E83844B}" name="Race-F candidates" dataDxfId="10">
      <calculatedColumnFormula>COUNTIFS(Table1[Race '#],Table1[[#This Row],[Race '#]],Table1[Gender],"F")</calculatedColumnFormula>
    </tableColumn>
    <tableColumn id="25" xr3:uid="{44C631A6-7EC3-461B-962F-CF9E85778B70}" name="Race-M candidates" dataDxfId="9">
      <calculatedColumnFormula>COUNTIFS(Table1[Race '#],Table1[[#This Row],[Race '#]],Table1[Gender],"M")</calculatedColumnFormula>
    </tableColumn>
    <tableColumn id="26" xr3:uid="{77AE4036-9643-47C5-B975-531E6E723227}" name="Race-? Candidates" dataDxfId="7">
      <calculatedColumnFormula>COUNTIFS(Table1[Race '#],Table1[[#This Row],[Race '#]],Table1[Gender],"~?")</calculatedColumnFormula>
    </tableColumn>
    <tableColumn id="27" xr3:uid="{457766FC-4CFE-4A31-A795-C209542272D5}" name="Gender Mix" dataDxfId="6">
      <calculatedColumnFormula>_xlfn.IFS(Y2=SUM(Table1[[#This Row],[Race-F candidates]:[Race-? Candidates]]),"All-Female",Z2=SUM(Table1[[#This Row],[Race-F candidates]:[Race-? Candidates]]),"All-Male",1=1,"Mixed-Gender")</calculatedColumnFormula>
    </tableColumn>
    <tableColumn id="28" xr3:uid="{804F74A8-A56C-4768-A642-1A4FA1BFF60E}" name="Position-F candidates" dataDxfId="3">
      <calculatedColumnFormula>COUNTIFS(Table1[genoffice],Table1[[#This Row],[genoffice]],Table1[Gender],"F")</calculatedColumnFormula>
    </tableColumn>
    <tableColumn id="29" xr3:uid="{CD6A4098-C80B-42F3-83C0-EF0AF804749B}" name="Position-M candidates" dataDxfId="2">
      <calculatedColumnFormula>COUNTIFS(Table1[genoffice],Table1[[#This Row],[genoffice]],Table1[Gender],"M")</calculatedColumnFormula>
    </tableColumn>
    <tableColumn id="30" xr3:uid="{A340278A-8D1A-4114-B1A2-38BE4956FF33}" name="Position-? Candidates" dataDxfId="1">
      <calculatedColumnFormula>COUNTIFS(Table1[genoffice],Table1[[#This Row],[genoffice]],Table1[Gender],"~?")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BC4AD3-ADE9-48A9-B43C-17CBFAE168C9}" name="Table_ExternalData_1" displayName="Table_ExternalData_1" ref="A3:AD13" tableType="queryTable" totalsRowShown="0">
  <autoFilter ref="A3:AD13" xr:uid="{B646927A-0C60-43FF-A366-4514DC9DD646}"/>
  <tableColumns count="30">
    <tableColumn id="1" xr3:uid="{F10EF98C-845C-4B55-A74B-44AE6BD2502E}" uniqueName="1" name="Table1[Race #]" queryTableFieldId="1"/>
    <tableColumn id="2" xr3:uid="{00B006FC-8B0F-47D5-98D2-E4E48F271532}" uniqueName="2" name="Table1[Race]" queryTableFieldId="2"/>
    <tableColumn id="3" xr3:uid="{D0F4B99B-1D65-40A8-9F62-FA756A7D51D7}" uniqueName="3" name="Table1[position]" queryTableFieldId="3"/>
    <tableColumn id="4" xr3:uid="{F434E8E7-C773-4334-A492-74DD168DF5CA}" uniqueName="4" name="Table1[district]" queryTableFieldId="4"/>
    <tableColumn id="5" xr3:uid="{F9063798-A60C-42FC-AB22-2FB71D46B7FC}" uniqueName="5" name="Table1[candidate]" queryTableFieldId="5"/>
    <tableColumn id="6" xr3:uid="{704A9B76-9A5C-4547-9469-53D4DF069C82}" uniqueName="6" name="Table1[year]" queryTableFieldId="6"/>
    <tableColumn id="7" xr3:uid="{34FA91F7-9E75-4617-8FEE-C5907140B333}" uniqueName="7" name="Table1[parish]" queryTableFieldId="7"/>
    <tableColumn id="8" xr3:uid="{1C2CEDAE-1810-4331-919D-F9DD331C7BAB}" uniqueName="8" name="Table1[party]" queryTableFieldId="8"/>
    <tableColumn id="9" xr3:uid="{7B1889B5-2BFD-4760-AEC9-FD52E4DD33B7}" uniqueName="9" name="Table1[votes]" queryTableFieldId="9"/>
    <tableColumn id="10" xr3:uid="{CD006FC3-3E17-4B37-A2B6-2EE5044B878B}" uniqueName="10" name="Table1[n_can]" queryTableFieldId="10"/>
    <tableColumn id="11" xr3:uid="{EAF0243F-EDD0-4EAF-8FD6-03E6E382513C}" uniqueName="11" name="Table1[n_can_adj]" queryTableFieldId="11"/>
    <tableColumn id="12" xr3:uid="{9E06BFE1-886C-435E-ACA1-0867DBB5D086}" uniqueName="12" name="Table1[n_dem]" queryTableFieldId="12"/>
    <tableColumn id="13" xr3:uid="{7A064F76-D338-4505-A998-8B8DC3195567}" uniqueName="13" name="Table1[n_rep]" queryTableFieldId="13"/>
    <tableColumn id="14" xr3:uid="{7DD5E490-06B3-4B16-8BEA-42FCF8C9A07B}" uniqueName="14" name="Table1[n_nopty]" queryTableFieldId="14"/>
    <tableColumn id="15" xr3:uid="{60B31CC3-934B-4E18-9C66-BE82E276AF75}" uniqueName="15" name="Table1[n_other]" queryTableFieldId="15"/>
    <tableColumn id="16" xr3:uid="{CB43BDB5-AAE9-4068-8803-1A4DFC9FAA5F}" uniqueName="16" name="Table1[level]" queryTableFieldId="16"/>
    <tableColumn id="17" xr3:uid="{D611D13E-12A8-481C-9A99-7F0DB059DAF6}" uniqueName="17" name="Table1[type]" queryTableFieldId="17"/>
    <tableColumn id="18" xr3:uid="{A2591802-12F9-4753-9414-592383B0A080}" uniqueName="18" name="Table1[genoffice]" queryTableFieldId="18"/>
    <tableColumn id="19" xr3:uid="{A79C5510-65A8-4A27-AFDC-05A6AC3CF466}" uniqueName="19" name="Table1[n_can_per_opening]" queryTableFieldId="19"/>
    <tableColumn id="20" xr3:uid="{BADBE7EC-EDCA-4296-8D6E-A8C93717D4D3}" uniqueName="20" name="Table1[Voting Population]" queryTableFieldId="20"/>
    <tableColumn id="21" xr3:uid="{6563C35C-BAC7-4CDD-BD93-8D7D3B49FF2D}" uniqueName="21" name="Table1[Urban/Rural]" queryTableFieldId="21"/>
    <tableColumn id="22" xr3:uid="{8FC05845-9D16-40CD-881C-F46C38115146}" uniqueName="22" name="Table1[VictoryMargin%]" queryTableFieldId="22"/>
    <tableColumn id="23" xr3:uid="{EFF4EADE-00E8-495C-B752-A91004841BED}" uniqueName="23" name="Table1[Gender]" queryTableFieldId="23"/>
    <tableColumn id="24" xr3:uid="{4418BA20-2E6D-4AF7-9D8E-3758FD4B5773}" uniqueName="24" name="Table1[Race-F candidates]" queryTableFieldId="24"/>
    <tableColumn id="25" xr3:uid="{E6706B2A-F5D7-4DED-87A0-294A303CF6A0}" uniqueName="25" name="Table1[Race-M candidates]" queryTableFieldId="25"/>
    <tableColumn id="26" xr3:uid="{9758D450-E700-4382-ABBF-FE351BA4CEC2}" uniqueName="26" name="Table1[Race-? Candidates]" queryTableFieldId="26"/>
    <tableColumn id="27" xr3:uid="{2372B748-6CAF-4076-BC03-3616ABAA6325}" uniqueName="27" name="Table1[Gender Mix]" queryTableFieldId="27"/>
    <tableColumn id="28" xr3:uid="{2663EFAE-B999-44DB-9C69-49275712EF66}" uniqueName="28" name="Table1[Position-F candidates]" queryTableFieldId="28"/>
    <tableColumn id="29" xr3:uid="{0CFD113F-4A4E-42BC-AB5D-A8492A3B70D0}" uniqueName="29" name="Table1[Position-M candidates]" queryTableFieldId="29"/>
    <tableColumn id="30" xr3:uid="{5C7ABD3C-441E-4C91-8596-CF7E819FC5FE}" uniqueName="30" name="Table1[Position-? Candidates]" queryTableFieldId="3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10" Type="http://schemas.openxmlformats.org/officeDocument/2006/relationships/drawing" Target="../drawings/drawing3.xml"/><Relationship Id="rId4" Type="http://schemas.openxmlformats.org/officeDocument/2006/relationships/pivotTable" Target="../pivotTables/pivotTable11.xml"/><Relationship Id="rId9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F938-0992-4B77-B6D0-FD4013C84C71}">
  <dimension ref="A1:A6"/>
  <sheetViews>
    <sheetView workbookViewId="0">
      <selection activeCell="A2" sqref="A2"/>
    </sheetView>
  </sheetViews>
  <sheetFormatPr defaultRowHeight="14.5" x14ac:dyDescent="0.35"/>
  <cols>
    <col min="1" max="1" width="188.26953125" customWidth="1"/>
  </cols>
  <sheetData>
    <row r="1" spans="1:1" x14ac:dyDescent="0.35">
      <c r="A1" s="13" t="s">
        <v>4231</v>
      </c>
    </row>
    <row r="2" spans="1:1" ht="101.5" x14ac:dyDescent="0.35">
      <c r="A2" s="14" t="s">
        <v>4232</v>
      </c>
    </row>
    <row r="4" spans="1:1" x14ac:dyDescent="0.35">
      <c r="A4" t="s">
        <v>4241</v>
      </c>
    </row>
    <row r="5" spans="1:1" x14ac:dyDescent="0.35">
      <c r="A5" s="16" t="s">
        <v>4246</v>
      </c>
    </row>
    <row r="6" spans="1:1" x14ac:dyDescent="0.35">
      <c r="A6" t="s">
        <v>4247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06"/>
  <sheetViews>
    <sheetView topLeftCell="X1" zoomScaleNormal="100" workbookViewId="0">
      <selection activeCell="AC2" sqref="AC2"/>
    </sheetView>
  </sheetViews>
  <sheetFormatPr defaultRowHeight="14.5" x14ac:dyDescent="0.35"/>
  <cols>
    <col min="1" max="1" width="5" hidden="1" customWidth="1"/>
    <col min="2" max="2" width="8.7265625" customWidth="1"/>
    <col min="3" max="3" width="50.453125" hidden="1" customWidth="1"/>
    <col min="4" max="4" width="25.7265625" hidden="1" customWidth="1"/>
    <col min="5" max="5" width="59.26953125" hidden="1" customWidth="1"/>
    <col min="6" max="6" width="56.453125" customWidth="1"/>
    <col min="7" max="7" width="7.1796875" hidden="1" customWidth="1"/>
    <col min="8" max="8" width="18.453125" hidden="1" customWidth="1"/>
    <col min="9" max="9" width="7.81640625" hidden="1" customWidth="1"/>
    <col min="10" max="10" width="8.1796875" hidden="1" customWidth="1"/>
    <col min="11" max="12" width="8.453125" hidden="1" customWidth="1"/>
    <col min="13" max="13" width="9.453125" hidden="1" customWidth="1"/>
    <col min="14" max="14" width="8.453125" hidden="1" customWidth="1"/>
    <col min="15" max="15" width="10.54296875" hidden="1" customWidth="1"/>
    <col min="16" max="16" width="10.26953125" hidden="1" customWidth="1"/>
    <col min="17" max="17" width="7.7265625" hidden="1" customWidth="1"/>
    <col min="18" max="18" width="17.26953125" hidden="1" customWidth="1"/>
    <col min="19" max="19" width="23.1796875" hidden="1" customWidth="1"/>
    <col min="20" max="20" width="20.54296875" hidden="1" customWidth="1"/>
    <col min="21" max="21" width="18.26953125" hidden="1" customWidth="1"/>
    <col min="22" max="23" width="0" hidden="1" customWidth="1"/>
    <col min="24" max="24" width="9.26953125" bestFit="1" customWidth="1"/>
    <col min="25" max="25" width="18.1796875" bestFit="1" customWidth="1"/>
    <col min="26" max="26" width="19" bestFit="1" customWidth="1"/>
    <col min="27" max="27" width="18.453125" bestFit="1" customWidth="1"/>
    <col min="28" max="28" width="12.90625" bestFit="1" customWidth="1"/>
  </cols>
  <sheetData>
    <row r="1" spans="1:31" x14ac:dyDescent="0.35">
      <c r="B1" t="s">
        <v>4212</v>
      </c>
      <c r="C1" t="s">
        <v>4213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4215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4214</v>
      </c>
      <c r="U1" t="s">
        <v>4230</v>
      </c>
      <c r="V1" t="s">
        <v>4233</v>
      </c>
      <c r="W1" t="s">
        <v>4244</v>
      </c>
      <c r="X1" t="s">
        <v>5421</v>
      </c>
      <c r="Y1" t="s">
        <v>5422</v>
      </c>
      <c r="Z1" t="s">
        <v>5423</v>
      </c>
      <c r="AA1" t="s">
        <v>5424</v>
      </c>
      <c r="AB1" t="s">
        <v>5416</v>
      </c>
      <c r="AC1" t="s">
        <v>5425</v>
      </c>
      <c r="AD1" t="s">
        <v>5426</v>
      </c>
      <c r="AE1" t="s">
        <v>5427</v>
      </c>
    </row>
    <row r="2" spans="1:31" x14ac:dyDescent="0.35">
      <c r="A2">
        <v>1</v>
      </c>
      <c r="B2">
        <v>1</v>
      </c>
      <c r="C2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2" t="s">
        <v>15</v>
      </c>
      <c r="E2" t="s">
        <v>16</v>
      </c>
      <c r="F2" t="s">
        <v>17</v>
      </c>
      <c r="G2">
        <v>2014</v>
      </c>
      <c r="H2" t="s">
        <v>18</v>
      </c>
      <c r="I2" t="s">
        <v>19</v>
      </c>
      <c r="J2">
        <v>136</v>
      </c>
      <c r="K2">
        <v>2</v>
      </c>
      <c r="L2">
        <f>COUNTIF(Table1[Race],Table1[Race])</f>
        <v>2</v>
      </c>
      <c r="M2">
        <v>1</v>
      </c>
      <c r="N2">
        <v>1</v>
      </c>
      <c r="O2">
        <v>0</v>
      </c>
      <c r="P2">
        <v>0</v>
      </c>
      <c r="Q2" t="s">
        <v>20</v>
      </c>
      <c r="R2" t="s">
        <v>21</v>
      </c>
      <c r="S2" t="s">
        <v>15</v>
      </c>
      <c r="T2">
        <f>IFERROR(Table1[n_can_adj]/MID(Table1[district],FIND("(",Table1[district])+1,1),Table1[n_can_adj])</f>
        <v>2</v>
      </c>
      <c r="U2">
        <v>25619</v>
      </c>
      <c r="V2" t="str">
        <f>IF(Table1[Voting Population]&lt;47000,"Rural","Urban")</f>
        <v>Rural</v>
      </c>
      <c r="W2" s="3">
        <v>0.57225433526011571</v>
      </c>
      <c r="X2" s="3" t="s">
        <v>5413</v>
      </c>
      <c r="Y2" s="3">
        <f>COUNTIFS(Table1[Race '#],Table1[[#This Row],[Race '#]],Table1[Gender],"F")</f>
        <v>0</v>
      </c>
      <c r="Z2" s="3">
        <f>COUNTIFS(Table1[Race '#],Table1[[#This Row],[Race '#]],Table1[Gender],"M")</f>
        <v>1</v>
      </c>
      <c r="AA2" s="3">
        <f>COUNTIFS(Table1[Race '#],Table1[[#This Row],[Race '#]],Table1[Gender],"~?")</f>
        <v>1</v>
      </c>
      <c r="AB2" s="3" t="str">
        <f>_xlfn.IFS(Y2=SUM(Table1[[#This Row],[Race-F candidates]:[Race-? Candidates]]),"All-Female",Z2=SUM(Table1[[#This Row],[Race-F candidates]:[Race-? Candidates]]),"All-Male",1=1,"Mixed-Gender")</f>
        <v>Mixed-Gender</v>
      </c>
      <c r="AC2" s="3">
        <f>COUNTIFS(Table1[genoffice],Table1[[#This Row],[genoffice]],Table1[Gender],"F")</f>
        <v>279</v>
      </c>
      <c r="AD2" s="3">
        <f>COUNTIFS(Table1[genoffice],Table1[[#This Row],[genoffice]],Table1[Gender],"M")</f>
        <v>401</v>
      </c>
      <c r="AE2" s="3">
        <f>COUNTIFS(Table1[genoffice],Table1[[#This Row],[genoffice]],Table1[Gender],"~?")</f>
        <v>23</v>
      </c>
    </row>
    <row r="3" spans="1:31" x14ac:dyDescent="0.35">
      <c r="A3">
        <v>2</v>
      </c>
      <c r="B3">
        <f>IF(COUNTIF(C$2:C2,C3)&gt;0,B2,B2+1)</f>
        <v>1</v>
      </c>
      <c r="C3" t="str">
        <f>Table1[[#This Row],[position]]&amp;IF(Table1[district]="NA","","-"&amp;Table1[district])&amp;IF(Table1[parish]="Multi-Parish Race","","-"&amp;Table1[parish])&amp;" ("&amp;Table1[year]&amp;")"</f>
        <v>Alderman-District  1, Town of Oberlin-Allen (2014)</v>
      </c>
      <c r="D3" t="s">
        <v>15</v>
      </c>
      <c r="E3" t="s">
        <v>16</v>
      </c>
      <c r="F3" t="s">
        <v>22</v>
      </c>
      <c r="G3">
        <v>2014</v>
      </c>
      <c r="H3" t="s">
        <v>18</v>
      </c>
      <c r="I3" t="s">
        <v>23</v>
      </c>
      <c r="J3">
        <v>37</v>
      </c>
      <c r="K3">
        <v>2</v>
      </c>
      <c r="L3">
        <f>COUNTIF(Table1[Race],Table1[Race])</f>
        <v>2</v>
      </c>
      <c r="M3">
        <v>1</v>
      </c>
      <c r="N3">
        <v>1</v>
      </c>
      <c r="O3">
        <v>0</v>
      </c>
      <c r="P3">
        <v>0</v>
      </c>
      <c r="Q3" t="s">
        <v>20</v>
      </c>
      <c r="R3" t="s">
        <v>21</v>
      </c>
      <c r="S3" t="s">
        <v>15</v>
      </c>
      <c r="T3">
        <f>IFERROR(Table1[n_can_adj]/MID(Table1[district],FIND("(",Table1[district])+1,1),Table1[n_can_adj])</f>
        <v>2</v>
      </c>
      <c r="U3">
        <v>25619</v>
      </c>
      <c r="V3" t="str">
        <f>IF(Table1[Voting Population]&lt;47000,"Rural","Urban")</f>
        <v>Rural</v>
      </c>
      <c r="W3" s="3">
        <v>0.57225433526011571</v>
      </c>
      <c r="X3" s="3" t="s">
        <v>5414</v>
      </c>
      <c r="Y3" s="3">
        <f>COUNTIFS(Table1[Race '#],Table1[[#This Row],[Race '#]],Table1[Gender],"F")</f>
        <v>0</v>
      </c>
      <c r="Z3" s="3">
        <f>COUNTIFS(Table1[Race '#],Table1[[#This Row],[Race '#]],Table1[Gender],"M")</f>
        <v>1</v>
      </c>
      <c r="AA3" s="3">
        <f>COUNTIFS(Table1[Race '#],Table1[[#This Row],[Race '#]],Table1[Gender],"~?")</f>
        <v>1</v>
      </c>
      <c r="AB3" s="3" t="str">
        <f>_xlfn.IFS(Y3=SUM(Table1[[#This Row],[Race-F candidates]:[Race-? Candidates]]),"All-Female",Z3=SUM(Table1[[#This Row],[Race-F candidates]:[Race-? Candidates]]),"All-Male",1=1,"Mixed-Gender")</f>
        <v>Mixed-Gender</v>
      </c>
      <c r="AC3" s="3">
        <f>COUNTIFS(Table1[genoffice],Table1[[#This Row],[genoffice]],Table1[Gender],"F")</f>
        <v>279</v>
      </c>
      <c r="AD3" s="3">
        <f>COUNTIFS(Table1[genoffice],Table1[[#This Row],[genoffice]],Table1[Gender],"M")</f>
        <v>401</v>
      </c>
      <c r="AE3" s="3">
        <f>COUNTIFS(Table1[genoffice],Table1[[#This Row],[genoffice]],Table1[Gender],"~?")</f>
        <v>23</v>
      </c>
    </row>
    <row r="4" spans="1:31" x14ac:dyDescent="0.35">
      <c r="A4">
        <v>3</v>
      </c>
      <c r="B4">
        <f>IF(COUNTIF(C$2:C3,C4)&gt;0,B3,B3+1)</f>
        <v>2</v>
      </c>
      <c r="C4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4" t="s">
        <v>15</v>
      </c>
      <c r="E4" t="s">
        <v>24</v>
      </c>
      <c r="F4" t="s">
        <v>25</v>
      </c>
      <c r="G4">
        <v>2014</v>
      </c>
      <c r="H4" t="s">
        <v>18</v>
      </c>
      <c r="I4" t="s">
        <v>23</v>
      </c>
      <c r="J4">
        <v>82</v>
      </c>
      <c r="K4">
        <v>2</v>
      </c>
      <c r="L4">
        <f>COUNTIF(Table1[Race],Table1[Race])</f>
        <v>2</v>
      </c>
      <c r="M4">
        <v>2</v>
      </c>
      <c r="N4">
        <v>0</v>
      </c>
      <c r="O4">
        <v>0</v>
      </c>
      <c r="P4">
        <v>0</v>
      </c>
      <c r="Q4" t="s">
        <v>20</v>
      </c>
      <c r="R4" t="s">
        <v>21</v>
      </c>
      <c r="S4" t="s">
        <v>15</v>
      </c>
      <c r="T4">
        <f>IFERROR(Table1[n_can_adj]/MID(Table1[district],FIND("(",Table1[district])+1,1),Table1[n_can_adj])</f>
        <v>2</v>
      </c>
      <c r="U4">
        <v>25619</v>
      </c>
      <c r="V4" t="str">
        <f>IF(Table1[Voting Population]&lt;47000,"Rural","Urban")</f>
        <v>Rural</v>
      </c>
      <c r="W4" s="3">
        <v>7.3446327683615864E-2</v>
      </c>
      <c r="X4" s="3" t="s">
        <v>5414</v>
      </c>
      <c r="Y4" s="3">
        <f>COUNTIFS(Table1[Race '#],Table1[[#This Row],[Race '#]],Table1[Gender],"F")</f>
        <v>0</v>
      </c>
      <c r="Z4" s="3">
        <f>COUNTIFS(Table1[Race '#],Table1[[#This Row],[Race '#]],Table1[Gender],"M")</f>
        <v>2</v>
      </c>
      <c r="AA4" s="3">
        <f>COUNTIFS(Table1[Race '#],Table1[[#This Row],[Race '#]],Table1[Gender],"~?")</f>
        <v>0</v>
      </c>
      <c r="AB4" s="3" t="str">
        <f>_xlfn.IFS(Y4=SUM(Table1[[#This Row],[Race-F candidates]:[Race-? Candidates]]),"All-Female",Z4=SUM(Table1[[#This Row],[Race-F candidates]:[Race-? Candidates]]),"All-Male",1=1,"Mixed-Gender")</f>
        <v>All-Male</v>
      </c>
      <c r="AC4" s="3">
        <f>COUNTIFS(Table1[genoffice],Table1[[#This Row],[genoffice]],Table1[Gender],"F")</f>
        <v>279</v>
      </c>
      <c r="AD4" s="3">
        <f>COUNTIFS(Table1[genoffice],Table1[[#This Row],[genoffice]],Table1[Gender],"M")</f>
        <v>401</v>
      </c>
      <c r="AE4" s="3">
        <f>COUNTIFS(Table1[genoffice],Table1[[#This Row],[genoffice]],Table1[Gender],"~?")</f>
        <v>23</v>
      </c>
    </row>
    <row r="5" spans="1:31" x14ac:dyDescent="0.35">
      <c r="A5">
        <v>4</v>
      </c>
      <c r="B5">
        <f>IF(COUNTIF(C$2:C4,C5)&gt;0,B4,B4+1)</f>
        <v>2</v>
      </c>
      <c r="C5" t="str">
        <f>Table1[[#This Row],[position]]&amp;IF(Table1[district]="NA","","-"&amp;Table1[district])&amp;IF(Table1[parish]="Multi-Parish Race","","-"&amp;Table1[parish])&amp;" ("&amp;Table1[year]&amp;")"</f>
        <v>Alderman-District  2, Town of Oberlin-Allen (2014)</v>
      </c>
      <c r="D5" t="s">
        <v>15</v>
      </c>
      <c r="E5" t="s">
        <v>24</v>
      </c>
      <c r="F5" t="s">
        <v>26</v>
      </c>
      <c r="G5">
        <v>2014</v>
      </c>
      <c r="H5" t="s">
        <v>18</v>
      </c>
      <c r="I5" t="s">
        <v>23</v>
      </c>
      <c r="J5">
        <v>95</v>
      </c>
      <c r="K5">
        <v>2</v>
      </c>
      <c r="L5">
        <f>COUNTIF(Table1[Race],Table1[Race])</f>
        <v>2</v>
      </c>
      <c r="M5">
        <v>2</v>
      </c>
      <c r="N5">
        <v>0</v>
      </c>
      <c r="O5">
        <v>0</v>
      </c>
      <c r="P5">
        <v>0</v>
      </c>
      <c r="Q5" t="s">
        <v>20</v>
      </c>
      <c r="R5" t="s">
        <v>21</v>
      </c>
      <c r="S5" t="s">
        <v>15</v>
      </c>
      <c r="T5">
        <f>IFERROR(Table1[n_can_adj]/MID(Table1[district],FIND("(",Table1[district])+1,1),Table1[n_can_adj])</f>
        <v>2</v>
      </c>
      <c r="U5">
        <v>25619</v>
      </c>
      <c r="V5" t="str">
        <f>IF(Table1[Voting Population]&lt;47000,"Rural","Urban")</f>
        <v>Rural</v>
      </c>
      <c r="W5" s="3">
        <v>7.3446327683615864E-2</v>
      </c>
      <c r="X5" s="3" t="s">
        <v>5414</v>
      </c>
      <c r="Y5" s="3">
        <f>COUNTIFS(Table1[Race '#],Table1[[#This Row],[Race '#]],Table1[Gender],"F")</f>
        <v>0</v>
      </c>
      <c r="Z5" s="3">
        <f>COUNTIFS(Table1[Race '#],Table1[[#This Row],[Race '#]],Table1[Gender],"M")</f>
        <v>2</v>
      </c>
      <c r="AA5" s="3">
        <f>COUNTIFS(Table1[Race '#],Table1[[#This Row],[Race '#]],Table1[Gender],"~?")</f>
        <v>0</v>
      </c>
      <c r="AB5" s="3" t="str">
        <f>_xlfn.IFS(Y5=SUM(Table1[[#This Row],[Race-F candidates]:[Race-? Candidates]]),"All-Female",Z5=SUM(Table1[[#This Row],[Race-F candidates]:[Race-? Candidates]]),"All-Male",1=1,"Mixed-Gender")</f>
        <v>All-Male</v>
      </c>
      <c r="AC5" s="3">
        <f>COUNTIFS(Table1[genoffice],Table1[[#This Row],[genoffice]],Table1[Gender],"F")</f>
        <v>279</v>
      </c>
      <c r="AD5" s="3">
        <f>COUNTIFS(Table1[genoffice],Table1[[#This Row],[genoffice]],Table1[Gender],"M")</f>
        <v>401</v>
      </c>
      <c r="AE5" s="3">
        <f>COUNTIFS(Table1[genoffice],Table1[[#This Row],[genoffice]],Table1[Gender],"~?")</f>
        <v>23</v>
      </c>
    </row>
    <row r="6" spans="1:31" x14ac:dyDescent="0.35">
      <c r="A6">
        <v>5</v>
      </c>
      <c r="B6">
        <f>IF(COUNTIF(C$2:C5,C6)&gt;0,B5,B5+1)</f>
        <v>3</v>
      </c>
      <c r="C6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6" t="s">
        <v>15</v>
      </c>
      <c r="E6" t="s">
        <v>27</v>
      </c>
      <c r="F6" t="s">
        <v>28</v>
      </c>
      <c r="G6">
        <v>2014</v>
      </c>
      <c r="H6" t="s">
        <v>29</v>
      </c>
      <c r="I6" t="s">
        <v>30</v>
      </c>
      <c r="J6">
        <v>153</v>
      </c>
      <c r="K6">
        <v>2</v>
      </c>
      <c r="L6">
        <f>COUNTIF(Table1[Race],Table1[Race])</f>
        <v>2</v>
      </c>
      <c r="M6">
        <v>0</v>
      </c>
      <c r="N6">
        <v>0</v>
      </c>
      <c r="O6">
        <v>2</v>
      </c>
      <c r="P6">
        <v>0</v>
      </c>
      <c r="Q6" t="s">
        <v>20</v>
      </c>
      <c r="R6" t="s">
        <v>21</v>
      </c>
      <c r="S6" t="s">
        <v>15</v>
      </c>
      <c r="T6">
        <f>IFERROR(Table1[n_can_adj]/MID(Table1[district],FIND("(",Table1[district])+1,1),Table1[n_can_adj])</f>
        <v>2</v>
      </c>
      <c r="U6">
        <v>124720</v>
      </c>
      <c r="V6" t="str">
        <f>IF(Table1[Voting Population]&lt;47000,"Rural","Urban")</f>
        <v>Urban</v>
      </c>
      <c r="W6" s="3">
        <v>0.10787172011661811</v>
      </c>
      <c r="X6" s="3" t="s">
        <v>5414</v>
      </c>
      <c r="Y6" s="3">
        <f>COUNTIFS(Table1[Race '#],Table1[[#This Row],[Race '#]],Table1[Gender],"F")</f>
        <v>0</v>
      </c>
      <c r="Z6" s="3">
        <f>COUNTIFS(Table1[Race '#],Table1[[#This Row],[Race '#]],Table1[Gender],"M")</f>
        <v>2</v>
      </c>
      <c r="AA6" s="3">
        <f>COUNTIFS(Table1[Race '#],Table1[[#This Row],[Race '#]],Table1[Gender],"~?")</f>
        <v>0</v>
      </c>
      <c r="AB6" s="3" t="str">
        <f>_xlfn.IFS(Y6=SUM(Table1[[#This Row],[Race-F candidates]:[Race-? Candidates]]),"All-Female",Z6=SUM(Table1[[#This Row],[Race-F candidates]:[Race-? Candidates]]),"All-Male",1=1,"Mixed-Gender")</f>
        <v>All-Male</v>
      </c>
      <c r="AC6" s="3">
        <f>COUNTIFS(Table1[genoffice],Table1[[#This Row],[genoffice]],Table1[Gender],"F")</f>
        <v>279</v>
      </c>
      <c r="AD6" s="3">
        <f>COUNTIFS(Table1[genoffice],Table1[[#This Row],[genoffice]],Table1[Gender],"M")</f>
        <v>401</v>
      </c>
      <c r="AE6" s="3">
        <f>COUNTIFS(Table1[genoffice],Table1[[#This Row],[genoffice]],Table1[Gender],"~?")</f>
        <v>23</v>
      </c>
    </row>
    <row r="7" spans="1:31" x14ac:dyDescent="0.35">
      <c r="A7">
        <v>6</v>
      </c>
      <c r="B7">
        <f>IF(COUNTIF(C$2:C6,C7)&gt;0,B6,B6+1)</f>
        <v>3</v>
      </c>
      <c r="C7" t="str">
        <f>Table1[[#This Row],[position]]&amp;IF(Table1[district]="NA","","-"&amp;Table1[district])&amp;IF(Table1[parish]="Multi-Parish Race","","-"&amp;Table1[parish])&amp;" ("&amp;Table1[year]&amp;")"</f>
        <v>Alderman-District  2, Town of Plain Dealing-Bossier (2014)</v>
      </c>
      <c r="D7" t="s">
        <v>15</v>
      </c>
      <c r="E7" t="s">
        <v>27</v>
      </c>
      <c r="F7" t="s">
        <v>31</v>
      </c>
      <c r="G7">
        <v>2014</v>
      </c>
      <c r="H7" t="s">
        <v>29</v>
      </c>
      <c r="I7" t="s">
        <v>30</v>
      </c>
      <c r="J7">
        <v>190</v>
      </c>
      <c r="K7">
        <v>2</v>
      </c>
      <c r="L7">
        <f>COUNTIF(Table1[Race],Table1[Race])</f>
        <v>2</v>
      </c>
      <c r="M7">
        <v>0</v>
      </c>
      <c r="N7">
        <v>0</v>
      </c>
      <c r="O7">
        <v>2</v>
      </c>
      <c r="P7">
        <v>0</v>
      </c>
      <c r="Q7" t="s">
        <v>20</v>
      </c>
      <c r="R7" t="s">
        <v>21</v>
      </c>
      <c r="S7" t="s">
        <v>15</v>
      </c>
      <c r="T7">
        <f>IFERROR(Table1[n_can_adj]/MID(Table1[district],FIND("(",Table1[district])+1,1),Table1[n_can_adj])</f>
        <v>2</v>
      </c>
      <c r="U7">
        <v>124720</v>
      </c>
      <c r="V7" t="str">
        <f>IF(Table1[Voting Population]&lt;47000,"Rural","Urban")</f>
        <v>Urban</v>
      </c>
      <c r="W7" s="3">
        <v>0.10787172011661811</v>
      </c>
      <c r="X7" s="3" t="s">
        <v>5414</v>
      </c>
      <c r="Y7" s="3">
        <f>COUNTIFS(Table1[Race '#],Table1[[#This Row],[Race '#]],Table1[Gender],"F")</f>
        <v>0</v>
      </c>
      <c r="Z7" s="3">
        <f>COUNTIFS(Table1[Race '#],Table1[[#This Row],[Race '#]],Table1[Gender],"M")</f>
        <v>2</v>
      </c>
      <c r="AA7" s="3">
        <f>COUNTIFS(Table1[Race '#],Table1[[#This Row],[Race '#]],Table1[Gender],"~?")</f>
        <v>0</v>
      </c>
      <c r="AB7" s="3" t="str">
        <f>_xlfn.IFS(Y7=SUM(Table1[[#This Row],[Race-F candidates]:[Race-? Candidates]]),"All-Female",Z7=SUM(Table1[[#This Row],[Race-F candidates]:[Race-? Candidates]]),"All-Male",1=1,"Mixed-Gender")</f>
        <v>All-Male</v>
      </c>
      <c r="AC7" s="3">
        <f>COUNTIFS(Table1[genoffice],Table1[[#This Row],[genoffice]],Table1[Gender],"F")</f>
        <v>279</v>
      </c>
      <c r="AD7" s="3">
        <f>COUNTIFS(Table1[genoffice],Table1[[#This Row],[genoffice]],Table1[Gender],"M")</f>
        <v>401</v>
      </c>
      <c r="AE7" s="3">
        <f>COUNTIFS(Table1[genoffice],Table1[[#This Row],[genoffice]],Table1[Gender],"~?")</f>
        <v>23</v>
      </c>
    </row>
    <row r="8" spans="1:31" x14ac:dyDescent="0.35">
      <c r="A8">
        <v>7</v>
      </c>
      <c r="B8">
        <f>IF(COUNTIF(C$2:C7,C8)&gt;0,B7,B7+1)</f>
        <v>4</v>
      </c>
      <c r="C8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8" t="s">
        <v>15</v>
      </c>
      <c r="E8" t="s">
        <v>32</v>
      </c>
      <c r="F8" t="s">
        <v>33</v>
      </c>
      <c r="G8">
        <v>2014</v>
      </c>
      <c r="H8" t="s">
        <v>34</v>
      </c>
      <c r="I8" t="s">
        <v>23</v>
      </c>
      <c r="J8">
        <v>51</v>
      </c>
      <c r="K8">
        <v>2</v>
      </c>
      <c r="L8">
        <f>COUNTIF(Table1[Race],Table1[Race])</f>
        <v>2</v>
      </c>
      <c r="M8">
        <v>2</v>
      </c>
      <c r="N8">
        <v>0</v>
      </c>
      <c r="O8">
        <v>0</v>
      </c>
      <c r="P8">
        <v>0</v>
      </c>
      <c r="Q8" t="s">
        <v>20</v>
      </c>
      <c r="R8" t="s">
        <v>21</v>
      </c>
      <c r="S8" t="s">
        <v>15</v>
      </c>
      <c r="T8">
        <f>IFERROR(Table1[n_can_adj]/MID(Table1[district],FIND("(",Table1[district])+1,1),Table1[n_can_adj])</f>
        <v>2</v>
      </c>
      <c r="U8">
        <v>10145</v>
      </c>
      <c r="V8" t="str">
        <f>IF(Table1[Voting Population]&lt;47000,"Rural","Urban")</f>
        <v>Rural</v>
      </c>
      <c r="W8" s="3">
        <v>0.27142857142857141</v>
      </c>
      <c r="X8" s="3" t="s">
        <v>5415</v>
      </c>
      <c r="Y8" s="3">
        <f>COUNTIFS(Table1[Race '#],Table1[[#This Row],[Race '#]],Table1[Gender],"F")</f>
        <v>2</v>
      </c>
      <c r="Z8" s="3">
        <f>COUNTIFS(Table1[Race '#],Table1[[#This Row],[Race '#]],Table1[Gender],"M")</f>
        <v>0</v>
      </c>
      <c r="AA8" s="3">
        <f>COUNTIFS(Table1[Race '#],Table1[[#This Row],[Race '#]],Table1[Gender],"~?")</f>
        <v>0</v>
      </c>
      <c r="AB8" s="3" t="str">
        <f>_xlfn.IFS(Y8=SUM(Table1[[#This Row],[Race-F candidates]:[Race-? Candidates]]),"All-Female",Z8=SUM(Table1[[#This Row],[Race-F candidates]:[Race-? Candidates]]),"All-Male",1=1,"Mixed-Gender")</f>
        <v>All-Female</v>
      </c>
      <c r="AC8" s="3">
        <f>COUNTIFS(Table1[genoffice],Table1[[#This Row],[genoffice]],Table1[Gender],"F")</f>
        <v>279</v>
      </c>
      <c r="AD8" s="3">
        <f>COUNTIFS(Table1[genoffice],Table1[[#This Row],[genoffice]],Table1[Gender],"M")</f>
        <v>401</v>
      </c>
      <c r="AE8" s="3">
        <f>COUNTIFS(Table1[genoffice],Table1[[#This Row],[genoffice]],Table1[Gender],"~?")</f>
        <v>23</v>
      </c>
    </row>
    <row r="9" spans="1:31" x14ac:dyDescent="0.35">
      <c r="A9">
        <v>8</v>
      </c>
      <c r="B9">
        <f>IF(COUNTIF(C$2:C8,C9)&gt;0,B8,B8+1)</f>
        <v>4</v>
      </c>
      <c r="C9" t="str">
        <f>Table1[[#This Row],[position]]&amp;IF(Table1[district]="NA","","-"&amp;Table1[district])&amp;IF(Table1[parish]="Multi-Parish Race","","-"&amp;Table1[parish])&amp;" ("&amp;Table1[year]&amp;")"</f>
        <v>Alderman-District  3, Town of Jonesville-Catahoula (2014)</v>
      </c>
      <c r="D9" t="s">
        <v>15</v>
      </c>
      <c r="E9" t="s">
        <v>32</v>
      </c>
      <c r="F9" t="s">
        <v>35</v>
      </c>
      <c r="G9">
        <v>2014</v>
      </c>
      <c r="H9" t="s">
        <v>34</v>
      </c>
      <c r="I9" t="s">
        <v>23</v>
      </c>
      <c r="J9">
        <v>89</v>
      </c>
      <c r="K9">
        <v>2</v>
      </c>
      <c r="L9">
        <f>COUNTIF(Table1[Race],Table1[Race])</f>
        <v>2</v>
      </c>
      <c r="M9">
        <v>2</v>
      </c>
      <c r="N9">
        <v>0</v>
      </c>
      <c r="O9">
        <v>0</v>
      </c>
      <c r="P9">
        <v>0</v>
      </c>
      <c r="Q9" t="s">
        <v>20</v>
      </c>
      <c r="R9" t="s">
        <v>21</v>
      </c>
      <c r="S9" t="s">
        <v>15</v>
      </c>
      <c r="T9">
        <f>IFERROR(Table1[n_can_adj]/MID(Table1[district],FIND("(",Table1[district])+1,1),Table1[n_can_adj])</f>
        <v>2</v>
      </c>
      <c r="U9">
        <v>10145</v>
      </c>
      <c r="V9" t="str">
        <f>IF(Table1[Voting Population]&lt;47000,"Rural","Urban")</f>
        <v>Rural</v>
      </c>
      <c r="W9" s="3">
        <v>0.27142857142857141</v>
      </c>
      <c r="X9" s="3" t="s">
        <v>5415</v>
      </c>
      <c r="Y9" s="3">
        <f>COUNTIFS(Table1[Race '#],Table1[[#This Row],[Race '#]],Table1[Gender],"F")</f>
        <v>2</v>
      </c>
      <c r="Z9" s="3">
        <f>COUNTIFS(Table1[Race '#],Table1[[#This Row],[Race '#]],Table1[Gender],"M")</f>
        <v>0</v>
      </c>
      <c r="AA9" s="3">
        <f>COUNTIFS(Table1[Race '#],Table1[[#This Row],[Race '#]],Table1[Gender],"~?")</f>
        <v>0</v>
      </c>
      <c r="AB9" s="3" t="str">
        <f>_xlfn.IFS(Y9=SUM(Table1[[#This Row],[Race-F candidates]:[Race-? Candidates]]),"All-Female",Z9=SUM(Table1[[#This Row],[Race-F candidates]:[Race-? Candidates]]),"All-Male",1=1,"Mixed-Gender")</f>
        <v>All-Female</v>
      </c>
      <c r="AC9" s="3">
        <f>COUNTIFS(Table1[genoffice],Table1[[#This Row],[genoffice]],Table1[Gender],"F")</f>
        <v>279</v>
      </c>
      <c r="AD9" s="3">
        <f>COUNTIFS(Table1[genoffice],Table1[[#This Row],[genoffice]],Table1[Gender],"M")</f>
        <v>401</v>
      </c>
      <c r="AE9" s="3">
        <f>COUNTIFS(Table1[genoffice],Table1[[#This Row],[genoffice]],Table1[Gender],"~?")</f>
        <v>23</v>
      </c>
    </row>
    <row r="10" spans="1:31" x14ac:dyDescent="0.35">
      <c r="A10">
        <v>9</v>
      </c>
      <c r="B10">
        <f>IF(COUNTIF(C$2:C9,C10)&gt;0,B9,B9+1)</f>
        <v>5</v>
      </c>
      <c r="C10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0" t="s">
        <v>15</v>
      </c>
      <c r="E10" t="s">
        <v>36</v>
      </c>
      <c r="F10" t="s">
        <v>37</v>
      </c>
      <c r="G10">
        <v>2014</v>
      </c>
      <c r="H10" t="s">
        <v>18</v>
      </c>
      <c r="I10" t="s">
        <v>23</v>
      </c>
      <c r="J10">
        <v>79</v>
      </c>
      <c r="K10">
        <v>2</v>
      </c>
      <c r="L10">
        <f>COUNTIF(Table1[Race],Table1[Race])</f>
        <v>2</v>
      </c>
      <c r="M10">
        <v>1</v>
      </c>
      <c r="N10">
        <v>0</v>
      </c>
      <c r="O10">
        <v>1</v>
      </c>
      <c r="P10">
        <v>0</v>
      </c>
      <c r="Q10" t="s">
        <v>20</v>
      </c>
      <c r="R10" t="s">
        <v>21</v>
      </c>
      <c r="S10" t="s">
        <v>15</v>
      </c>
      <c r="T10">
        <f>IFERROR(Table1[n_can_adj]/MID(Table1[district],FIND("(",Table1[district])+1,1),Table1[n_can_adj])</f>
        <v>2</v>
      </c>
      <c r="U10">
        <v>25619</v>
      </c>
      <c r="V10" t="str">
        <f>IF(Table1[Voting Population]&lt;47000,"Rural","Urban")</f>
        <v>Rural</v>
      </c>
      <c r="W10" s="3">
        <v>0.22167487684729065</v>
      </c>
      <c r="X10" s="3" t="s">
        <v>5415</v>
      </c>
      <c r="Y10" s="3">
        <f>COUNTIFS(Table1[Race '#],Table1[[#This Row],[Race '#]],Table1[Gender],"F")</f>
        <v>1</v>
      </c>
      <c r="Z10" s="3">
        <f>COUNTIFS(Table1[Race '#],Table1[[#This Row],[Race '#]],Table1[Gender],"M")</f>
        <v>1</v>
      </c>
      <c r="AA10" s="3">
        <f>COUNTIFS(Table1[Race '#],Table1[[#This Row],[Race '#]],Table1[Gender],"~?")</f>
        <v>0</v>
      </c>
      <c r="AB10" s="3" t="str">
        <f>_xlfn.IFS(Y10=SUM(Table1[[#This Row],[Race-F candidates]:[Race-? Candidates]]),"All-Female",Z10=SUM(Table1[[#This Row],[Race-F candidates]:[Race-? Candidates]]),"All-Male",1=1,"Mixed-Gender")</f>
        <v>Mixed-Gender</v>
      </c>
      <c r="AC10" s="3">
        <f>COUNTIFS(Table1[genoffice],Table1[[#This Row],[genoffice]],Table1[Gender],"F")</f>
        <v>279</v>
      </c>
      <c r="AD10" s="3">
        <f>COUNTIFS(Table1[genoffice],Table1[[#This Row],[genoffice]],Table1[Gender],"M")</f>
        <v>401</v>
      </c>
      <c r="AE10" s="3">
        <f>COUNTIFS(Table1[genoffice],Table1[[#This Row],[genoffice]],Table1[Gender],"~?")</f>
        <v>23</v>
      </c>
    </row>
    <row r="11" spans="1:31" x14ac:dyDescent="0.35">
      <c r="A11">
        <v>10</v>
      </c>
      <c r="B11">
        <f>IF(COUNTIF(C$2:C10,C11)&gt;0,B10,B10+1)</f>
        <v>5</v>
      </c>
      <c r="C11" t="str">
        <f>Table1[[#This Row],[position]]&amp;IF(Table1[district]="NA","","-"&amp;Table1[district])&amp;IF(Table1[parish]="Multi-Parish Race","","-"&amp;Table1[parish])&amp;" ("&amp;Table1[year]&amp;")"</f>
        <v>Alderman-District  3, Town of Oberlin-Allen (2014)</v>
      </c>
      <c r="D11" t="s">
        <v>15</v>
      </c>
      <c r="E11" t="s">
        <v>36</v>
      </c>
      <c r="F11" t="s">
        <v>38</v>
      </c>
      <c r="G11">
        <v>2014</v>
      </c>
      <c r="H11" t="s">
        <v>18</v>
      </c>
      <c r="I11" t="s">
        <v>30</v>
      </c>
      <c r="J11">
        <v>124</v>
      </c>
      <c r="K11">
        <v>2</v>
      </c>
      <c r="L11">
        <f>COUNTIF(Table1[Race],Table1[Race])</f>
        <v>2</v>
      </c>
      <c r="M11">
        <v>1</v>
      </c>
      <c r="N11">
        <v>0</v>
      </c>
      <c r="O11">
        <v>1</v>
      </c>
      <c r="P11">
        <v>0</v>
      </c>
      <c r="Q11" t="s">
        <v>20</v>
      </c>
      <c r="R11" t="s">
        <v>21</v>
      </c>
      <c r="S11" t="s">
        <v>15</v>
      </c>
      <c r="T11">
        <f>IFERROR(Table1[n_can_adj]/MID(Table1[district],FIND("(",Table1[district])+1,1),Table1[n_can_adj])</f>
        <v>2</v>
      </c>
      <c r="U11">
        <v>25619</v>
      </c>
      <c r="V11" t="str">
        <f>IF(Table1[Voting Population]&lt;47000,"Rural","Urban")</f>
        <v>Rural</v>
      </c>
      <c r="W11" s="3">
        <v>0.22167487684729065</v>
      </c>
      <c r="X11" s="3" t="s">
        <v>5414</v>
      </c>
      <c r="Y11" s="3">
        <f>COUNTIFS(Table1[Race '#],Table1[[#This Row],[Race '#]],Table1[Gender],"F")</f>
        <v>1</v>
      </c>
      <c r="Z11" s="3">
        <f>COUNTIFS(Table1[Race '#],Table1[[#This Row],[Race '#]],Table1[Gender],"M")</f>
        <v>1</v>
      </c>
      <c r="AA11" s="3">
        <f>COUNTIFS(Table1[Race '#],Table1[[#This Row],[Race '#]],Table1[Gender],"~?")</f>
        <v>0</v>
      </c>
      <c r="AB11" s="3" t="str">
        <f>_xlfn.IFS(Y11=SUM(Table1[[#This Row],[Race-F candidates]:[Race-? Candidates]]),"All-Female",Z11=SUM(Table1[[#This Row],[Race-F candidates]:[Race-? Candidates]]),"All-Male",1=1,"Mixed-Gender")</f>
        <v>Mixed-Gender</v>
      </c>
      <c r="AC11" s="3">
        <f>COUNTIFS(Table1[genoffice],Table1[[#This Row],[genoffice]],Table1[Gender],"F")</f>
        <v>279</v>
      </c>
      <c r="AD11" s="3">
        <f>COUNTIFS(Table1[genoffice],Table1[[#This Row],[genoffice]],Table1[Gender],"M")</f>
        <v>401</v>
      </c>
      <c r="AE11" s="3">
        <f>COUNTIFS(Table1[genoffice],Table1[[#This Row],[genoffice]],Table1[Gender],"~?")</f>
        <v>23</v>
      </c>
    </row>
    <row r="12" spans="1:31" x14ac:dyDescent="0.35">
      <c r="A12">
        <v>11</v>
      </c>
      <c r="B12">
        <f>IF(COUNTIF(C$2:C11,C12)&gt;0,B11,B11+1)</f>
        <v>6</v>
      </c>
      <c r="C12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2" t="s">
        <v>15</v>
      </c>
      <c r="E12" t="s">
        <v>39</v>
      </c>
      <c r="F12" t="s">
        <v>40</v>
      </c>
      <c r="G12">
        <v>2014</v>
      </c>
      <c r="H12" t="s">
        <v>29</v>
      </c>
      <c r="I12" t="s">
        <v>19</v>
      </c>
      <c r="J12">
        <v>182</v>
      </c>
      <c r="K12">
        <v>2</v>
      </c>
      <c r="L12">
        <f>COUNTIF(Table1[Race],Table1[Race])</f>
        <v>2</v>
      </c>
      <c r="M12">
        <v>1</v>
      </c>
      <c r="N12">
        <v>1</v>
      </c>
      <c r="O12">
        <v>0</v>
      </c>
      <c r="P12">
        <v>0</v>
      </c>
      <c r="Q12" t="s">
        <v>20</v>
      </c>
      <c r="R12" t="s">
        <v>21</v>
      </c>
      <c r="S12" t="s">
        <v>15</v>
      </c>
      <c r="T12">
        <f>IFERROR(Table1[n_can_adj]/MID(Table1[district],FIND("(",Table1[district])+1,1),Table1[n_can_adj])</f>
        <v>2</v>
      </c>
      <c r="U12">
        <v>124720</v>
      </c>
      <c r="V12" t="str">
        <f>IF(Table1[Voting Population]&lt;47000,"Rural","Urban")</f>
        <v>Urban</v>
      </c>
      <c r="W12" s="3">
        <v>1.9607843137254888E-2</v>
      </c>
      <c r="X12" s="3" t="s">
        <v>5414</v>
      </c>
      <c r="Y12" s="3">
        <f>COUNTIFS(Table1[Race '#],Table1[[#This Row],[Race '#]],Table1[Gender],"F")</f>
        <v>0</v>
      </c>
      <c r="Z12" s="3">
        <f>COUNTIFS(Table1[Race '#],Table1[[#This Row],[Race '#]],Table1[Gender],"M")</f>
        <v>2</v>
      </c>
      <c r="AA12" s="3">
        <f>COUNTIFS(Table1[Race '#],Table1[[#This Row],[Race '#]],Table1[Gender],"~?")</f>
        <v>0</v>
      </c>
      <c r="AB12" s="3" t="str">
        <f>_xlfn.IFS(Y12=SUM(Table1[[#This Row],[Race-F candidates]:[Race-? Candidates]]),"All-Female",Z12=SUM(Table1[[#This Row],[Race-F candidates]:[Race-? Candidates]]),"All-Male",1=1,"Mixed-Gender")</f>
        <v>All-Male</v>
      </c>
      <c r="AC12" s="3">
        <f>COUNTIFS(Table1[genoffice],Table1[[#This Row],[genoffice]],Table1[Gender],"F")</f>
        <v>279</v>
      </c>
      <c r="AD12" s="3">
        <f>COUNTIFS(Table1[genoffice],Table1[[#This Row],[genoffice]],Table1[Gender],"M")</f>
        <v>401</v>
      </c>
      <c r="AE12" s="3">
        <f>COUNTIFS(Table1[genoffice],Table1[[#This Row],[genoffice]],Table1[Gender],"~?")</f>
        <v>23</v>
      </c>
    </row>
    <row r="13" spans="1:31" x14ac:dyDescent="0.35">
      <c r="A13">
        <v>12</v>
      </c>
      <c r="B13">
        <f>IF(COUNTIF(C$2:C12,C13)&gt;0,B12,B12+1)</f>
        <v>6</v>
      </c>
      <c r="C13" t="str">
        <f>Table1[[#This Row],[position]]&amp;IF(Table1[district]="NA","","-"&amp;Table1[district])&amp;IF(Table1[parish]="Multi-Parish Race","","-"&amp;Table1[parish])&amp;" ("&amp;Table1[year]&amp;")"</f>
        <v>Alderman-District  3, Town of Plain Dealing-Bossier (2014)</v>
      </c>
      <c r="D13" t="s">
        <v>15</v>
      </c>
      <c r="E13" t="s">
        <v>39</v>
      </c>
      <c r="F13" t="s">
        <v>41</v>
      </c>
      <c r="G13">
        <v>2014</v>
      </c>
      <c r="H13" t="s">
        <v>29</v>
      </c>
      <c r="I13" t="s">
        <v>23</v>
      </c>
      <c r="J13">
        <v>175</v>
      </c>
      <c r="K13">
        <v>2</v>
      </c>
      <c r="L13">
        <f>COUNTIF(Table1[Race],Table1[Race])</f>
        <v>2</v>
      </c>
      <c r="M13">
        <v>1</v>
      </c>
      <c r="N13">
        <v>1</v>
      </c>
      <c r="O13">
        <v>0</v>
      </c>
      <c r="P13">
        <v>0</v>
      </c>
      <c r="Q13" t="s">
        <v>20</v>
      </c>
      <c r="R13" t="s">
        <v>21</v>
      </c>
      <c r="S13" t="s">
        <v>15</v>
      </c>
      <c r="T13">
        <f>IFERROR(Table1[n_can_adj]/MID(Table1[district],FIND("(",Table1[district])+1,1),Table1[n_can_adj])</f>
        <v>2</v>
      </c>
      <c r="U13">
        <v>124720</v>
      </c>
      <c r="V13" t="str">
        <f>IF(Table1[Voting Population]&lt;47000,"Rural","Urban")</f>
        <v>Urban</v>
      </c>
      <c r="W13" s="3">
        <v>1.9607843137254888E-2</v>
      </c>
      <c r="X13" s="3" t="s">
        <v>5414</v>
      </c>
      <c r="Y13" s="3">
        <f>COUNTIFS(Table1[Race '#],Table1[[#This Row],[Race '#]],Table1[Gender],"F")</f>
        <v>0</v>
      </c>
      <c r="Z13" s="3">
        <f>COUNTIFS(Table1[Race '#],Table1[[#This Row],[Race '#]],Table1[Gender],"M")</f>
        <v>2</v>
      </c>
      <c r="AA13" s="3">
        <f>COUNTIFS(Table1[Race '#],Table1[[#This Row],[Race '#]],Table1[Gender],"~?")</f>
        <v>0</v>
      </c>
      <c r="AB13" s="3" t="str">
        <f>_xlfn.IFS(Y13=SUM(Table1[[#This Row],[Race-F candidates]:[Race-? Candidates]]),"All-Female",Z13=SUM(Table1[[#This Row],[Race-F candidates]:[Race-? Candidates]]),"All-Male",1=1,"Mixed-Gender")</f>
        <v>All-Male</v>
      </c>
      <c r="AC13" s="3">
        <f>COUNTIFS(Table1[genoffice],Table1[[#This Row],[genoffice]],Table1[Gender],"F")</f>
        <v>279</v>
      </c>
      <c r="AD13" s="3">
        <f>COUNTIFS(Table1[genoffice],Table1[[#This Row],[genoffice]],Table1[Gender],"M")</f>
        <v>401</v>
      </c>
      <c r="AE13" s="3">
        <f>COUNTIFS(Table1[genoffice],Table1[[#This Row],[genoffice]],Table1[Gender],"~?")</f>
        <v>23</v>
      </c>
    </row>
    <row r="14" spans="1:31" x14ac:dyDescent="0.35">
      <c r="A14">
        <v>13</v>
      </c>
      <c r="B14">
        <f>IF(COUNTIF(C$2:C13,C14)&gt;0,B13,B13+1)</f>
        <v>7</v>
      </c>
      <c r="C14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4" t="s">
        <v>15</v>
      </c>
      <c r="E14" t="s">
        <v>42</v>
      </c>
      <c r="F14" t="s">
        <v>43</v>
      </c>
      <c r="G14">
        <v>2014</v>
      </c>
      <c r="H14" t="s">
        <v>34</v>
      </c>
      <c r="I14" t="s">
        <v>23</v>
      </c>
      <c r="J14">
        <v>63</v>
      </c>
      <c r="K14">
        <v>3</v>
      </c>
      <c r="L14">
        <f>COUNTIF(Table1[Race],Table1[Race])</f>
        <v>3</v>
      </c>
      <c r="M14">
        <v>3</v>
      </c>
      <c r="N14">
        <v>0</v>
      </c>
      <c r="O14">
        <v>0</v>
      </c>
      <c r="P14">
        <v>0</v>
      </c>
      <c r="Q14" t="s">
        <v>20</v>
      </c>
      <c r="R14" t="s">
        <v>21</v>
      </c>
      <c r="S14" t="s">
        <v>15</v>
      </c>
      <c r="T14">
        <f>IFERROR(Table1[n_can_adj]/MID(Table1[district],FIND("(",Table1[district])+1,1),Table1[n_can_adj])</f>
        <v>3</v>
      </c>
      <c r="U14">
        <v>10145</v>
      </c>
      <c r="V14" t="str">
        <f>IF(Table1[Voting Population]&lt;47000,"Rural","Urban")</f>
        <v>Rural</v>
      </c>
      <c r="W14" s="3">
        <v>0.18316831683168316</v>
      </c>
      <c r="X14" s="3" t="s">
        <v>5415</v>
      </c>
      <c r="Y14" s="3">
        <f>COUNTIFS(Table1[Race '#],Table1[[#This Row],[Race '#]],Table1[Gender],"F")</f>
        <v>2</v>
      </c>
      <c r="Z14" s="3">
        <f>COUNTIFS(Table1[Race '#],Table1[[#This Row],[Race '#]],Table1[Gender],"M")</f>
        <v>1</v>
      </c>
      <c r="AA14" s="3">
        <f>COUNTIFS(Table1[Race '#],Table1[[#This Row],[Race '#]],Table1[Gender],"~?")</f>
        <v>0</v>
      </c>
      <c r="AB14" s="3" t="str">
        <f>_xlfn.IFS(Y14=SUM(Table1[[#This Row],[Race-F candidates]:[Race-? Candidates]]),"All-Female",Z14=SUM(Table1[[#This Row],[Race-F candidates]:[Race-? Candidates]]),"All-Male",1=1,"Mixed-Gender")</f>
        <v>Mixed-Gender</v>
      </c>
      <c r="AC14" s="3">
        <f>COUNTIFS(Table1[genoffice],Table1[[#This Row],[genoffice]],Table1[Gender],"F")</f>
        <v>279</v>
      </c>
      <c r="AD14" s="3">
        <f>COUNTIFS(Table1[genoffice],Table1[[#This Row],[genoffice]],Table1[Gender],"M")</f>
        <v>401</v>
      </c>
      <c r="AE14" s="3">
        <f>COUNTIFS(Table1[genoffice],Table1[[#This Row],[genoffice]],Table1[Gender],"~?")</f>
        <v>23</v>
      </c>
    </row>
    <row r="15" spans="1:31" x14ac:dyDescent="0.35">
      <c r="A15">
        <v>14</v>
      </c>
      <c r="B15">
        <f>IF(COUNTIF(C$2:C14,C15)&gt;0,B14,B14+1)</f>
        <v>7</v>
      </c>
      <c r="C15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5" t="s">
        <v>15</v>
      </c>
      <c r="E15" t="s">
        <v>42</v>
      </c>
      <c r="F15" t="s">
        <v>44</v>
      </c>
      <c r="G15">
        <v>2014</v>
      </c>
      <c r="H15" t="s">
        <v>34</v>
      </c>
      <c r="I15" t="s">
        <v>23</v>
      </c>
      <c r="J15">
        <v>39</v>
      </c>
      <c r="K15">
        <v>3</v>
      </c>
      <c r="L15">
        <f>COUNTIF(Table1[Race],Table1[Race])</f>
        <v>3</v>
      </c>
      <c r="M15">
        <v>3</v>
      </c>
      <c r="N15">
        <v>0</v>
      </c>
      <c r="O15">
        <v>0</v>
      </c>
      <c r="P15">
        <v>0</v>
      </c>
      <c r="Q15" t="s">
        <v>20</v>
      </c>
      <c r="R15" t="s">
        <v>21</v>
      </c>
      <c r="S15" t="s">
        <v>15</v>
      </c>
      <c r="T15">
        <f>IFERROR(Table1[n_can_adj]/MID(Table1[district],FIND("(",Table1[district])+1,1),Table1[n_can_adj])</f>
        <v>3</v>
      </c>
      <c r="U15">
        <v>10145</v>
      </c>
      <c r="V15" t="str">
        <f>IF(Table1[Voting Population]&lt;47000,"Rural","Urban")</f>
        <v>Rural</v>
      </c>
      <c r="W15" s="3">
        <v>0.18316831683168316</v>
      </c>
      <c r="X15" s="3" t="s">
        <v>5414</v>
      </c>
      <c r="Y15" s="3">
        <f>COUNTIFS(Table1[Race '#],Table1[[#This Row],[Race '#]],Table1[Gender],"F")</f>
        <v>2</v>
      </c>
      <c r="Z15" s="3">
        <f>COUNTIFS(Table1[Race '#],Table1[[#This Row],[Race '#]],Table1[Gender],"M")</f>
        <v>1</v>
      </c>
      <c r="AA15" s="3">
        <f>COUNTIFS(Table1[Race '#],Table1[[#This Row],[Race '#]],Table1[Gender],"~?")</f>
        <v>0</v>
      </c>
      <c r="AB15" s="3" t="str">
        <f>_xlfn.IFS(Y15=SUM(Table1[[#This Row],[Race-F candidates]:[Race-? Candidates]]),"All-Female",Z15=SUM(Table1[[#This Row],[Race-F candidates]:[Race-? Candidates]]),"All-Male",1=1,"Mixed-Gender")</f>
        <v>Mixed-Gender</v>
      </c>
      <c r="AC15" s="3">
        <f>COUNTIFS(Table1[genoffice],Table1[[#This Row],[genoffice]],Table1[Gender],"F")</f>
        <v>279</v>
      </c>
      <c r="AD15" s="3">
        <f>COUNTIFS(Table1[genoffice],Table1[[#This Row],[genoffice]],Table1[Gender],"M")</f>
        <v>401</v>
      </c>
      <c r="AE15" s="3">
        <f>COUNTIFS(Table1[genoffice],Table1[[#This Row],[genoffice]],Table1[Gender],"~?")</f>
        <v>23</v>
      </c>
    </row>
    <row r="16" spans="1:31" x14ac:dyDescent="0.35">
      <c r="A16">
        <v>15</v>
      </c>
      <c r="B16">
        <f>IF(COUNTIF(C$2:C15,C16)&gt;0,B15,B15+1)</f>
        <v>7</v>
      </c>
      <c r="C16" t="str">
        <f>Table1[[#This Row],[position]]&amp;IF(Table1[district]="NA","","-"&amp;Table1[district])&amp;IF(Table1[parish]="Multi-Parish Race","","-"&amp;Table1[parish])&amp;" ("&amp;Table1[year]&amp;")"</f>
        <v>Alderman-District  4, Town of Jonesville-Catahoula (2014)</v>
      </c>
      <c r="D16" t="s">
        <v>15</v>
      </c>
      <c r="E16" t="s">
        <v>42</v>
      </c>
      <c r="F16" t="s">
        <v>45</v>
      </c>
      <c r="G16">
        <v>2014</v>
      </c>
      <c r="H16" t="s">
        <v>34</v>
      </c>
      <c r="I16" t="s">
        <v>23</v>
      </c>
      <c r="J16">
        <v>100</v>
      </c>
      <c r="K16">
        <v>3</v>
      </c>
      <c r="L16">
        <f>COUNTIF(Table1[Race],Table1[Race])</f>
        <v>3</v>
      </c>
      <c r="M16">
        <v>3</v>
      </c>
      <c r="N16">
        <v>0</v>
      </c>
      <c r="O16">
        <v>0</v>
      </c>
      <c r="P16">
        <v>0</v>
      </c>
      <c r="Q16" t="s">
        <v>20</v>
      </c>
      <c r="R16" t="s">
        <v>21</v>
      </c>
      <c r="S16" t="s">
        <v>15</v>
      </c>
      <c r="T16">
        <f>IFERROR(Table1[n_can_adj]/MID(Table1[district],FIND("(",Table1[district])+1,1),Table1[n_can_adj])</f>
        <v>3</v>
      </c>
      <c r="U16">
        <v>10145</v>
      </c>
      <c r="V16" t="str">
        <f>IF(Table1[Voting Population]&lt;47000,"Rural","Urban")</f>
        <v>Rural</v>
      </c>
      <c r="W16" s="3">
        <v>0.18316831683168316</v>
      </c>
      <c r="X16" s="3" t="s">
        <v>5415</v>
      </c>
      <c r="Y16" s="3">
        <f>COUNTIFS(Table1[Race '#],Table1[[#This Row],[Race '#]],Table1[Gender],"F")</f>
        <v>2</v>
      </c>
      <c r="Z16" s="3">
        <f>COUNTIFS(Table1[Race '#],Table1[[#This Row],[Race '#]],Table1[Gender],"M")</f>
        <v>1</v>
      </c>
      <c r="AA16" s="3">
        <f>COUNTIFS(Table1[Race '#],Table1[[#This Row],[Race '#]],Table1[Gender],"~?")</f>
        <v>0</v>
      </c>
      <c r="AB16" s="3" t="str">
        <f>_xlfn.IFS(Y16=SUM(Table1[[#This Row],[Race-F candidates]:[Race-? Candidates]]),"All-Female",Z16=SUM(Table1[[#This Row],[Race-F candidates]:[Race-? Candidates]]),"All-Male",1=1,"Mixed-Gender")</f>
        <v>Mixed-Gender</v>
      </c>
      <c r="AC16" s="3">
        <f>COUNTIFS(Table1[genoffice],Table1[[#This Row],[genoffice]],Table1[Gender],"F")</f>
        <v>279</v>
      </c>
      <c r="AD16" s="3">
        <f>COUNTIFS(Table1[genoffice],Table1[[#This Row],[genoffice]],Table1[Gender],"M")</f>
        <v>401</v>
      </c>
      <c r="AE16" s="3">
        <f>COUNTIFS(Table1[genoffice],Table1[[#This Row],[genoffice]],Table1[Gender],"~?")</f>
        <v>23</v>
      </c>
    </row>
    <row r="17" spans="1:31" x14ac:dyDescent="0.35">
      <c r="A17">
        <v>16</v>
      </c>
      <c r="B17">
        <f>IF(COUNTIF(C$2:C16,C17)&gt;0,B16,B16+1)</f>
        <v>8</v>
      </c>
      <c r="C17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7" t="s">
        <v>15</v>
      </c>
      <c r="E17" t="s">
        <v>46</v>
      </c>
      <c r="F17" t="s">
        <v>47</v>
      </c>
      <c r="G17">
        <v>2014</v>
      </c>
      <c r="H17" t="s">
        <v>18</v>
      </c>
      <c r="I17" t="s">
        <v>23</v>
      </c>
      <c r="J17">
        <v>142</v>
      </c>
      <c r="K17">
        <v>2</v>
      </c>
      <c r="L17">
        <f>COUNTIF(Table1[Race],Table1[Race])</f>
        <v>2</v>
      </c>
      <c r="M17">
        <v>2</v>
      </c>
      <c r="N17">
        <v>0</v>
      </c>
      <c r="O17">
        <v>0</v>
      </c>
      <c r="P17">
        <v>0</v>
      </c>
      <c r="Q17" t="s">
        <v>20</v>
      </c>
      <c r="R17" t="s">
        <v>21</v>
      </c>
      <c r="S17" t="s">
        <v>15</v>
      </c>
      <c r="T17">
        <f>IFERROR(Table1[n_can_adj]/MID(Table1[district],FIND("(",Table1[district])+1,1),Table1[n_can_adj])</f>
        <v>2</v>
      </c>
      <c r="U17">
        <v>25619</v>
      </c>
      <c r="V17" t="str">
        <f>IF(Table1[Voting Population]&lt;47000,"Rural","Urban")</f>
        <v>Rural</v>
      </c>
      <c r="W17" s="3">
        <v>0.25110132158590304</v>
      </c>
      <c r="X17" s="3" t="s">
        <v>5415</v>
      </c>
      <c r="Y17" s="3">
        <f>COUNTIFS(Table1[Race '#],Table1[[#This Row],[Race '#]],Table1[Gender],"F")</f>
        <v>1</v>
      </c>
      <c r="Z17" s="3">
        <f>COUNTIFS(Table1[Race '#],Table1[[#This Row],[Race '#]],Table1[Gender],"M")</f>
        <v>1</v>
      </c>
      <c r="AA17" s="3">
        <f>COUNTIFS(Table1[Race '#],Table1[[#This Row],[Race '#]],Table1[Gender],"~?")</f>
        <v>0</v>
      </c>
      <c r="AB17" s="3" t="str">
        <f>_xlfn.IFS(Y17=SUM(Table1[[#This Row],[Race-F candidates]:[Race-? Candidates]]),"All-Female",Z17=SUM(Table1[[#This Row],[Race-F candidates]:[Race-? Candidates]]),"All-Male",1=1,"Mixed-Gender")</f>
        <v>Mixed-Gender</v>
      </c>
      <c r="AC17" s="3">
        <f>COUNTIFS(Table1[genoffice],Table1[[#This Row],[genoffice]],Table1[Gender],"F")</f>
        <v>279</v>
      </c>
      <c r="AD17" s="3">
        <f>COUNTIFS(Table1[genoffice],Table1[[#This Row],[genoffice]],Table1[Gender],"M")</f>
        <v>401</v>
      </c>
      <c r="AE17" s="3">
        <f>COUNTIFS(Table1[genoffice],Table1[[#This Row],[genoffice]],Table1[Gender],"~?")</f>
        <v>23</v>
      </c>
    </row>
    <row r="18" spans="1:31" x14ac:dyDescent="0.35">
      <c r="A18">
        <v>17</v>
      </c>
      <c r="B18">
        <f>IF(COUNTIF(C$2:C17,C18)&gt;0,B17,B17+1)</f>
        <v>8</v>
      </c>
      <c r="C18" t="str">
        <f>Table1[[#This Row],[position]]&amp;IF(Table1[district]="NA","","-"&amp;Table1[district])&amp;IF(Table1[parish]="Multi-Parish Race","","-"&amp;Table1[parish])&amp;" ("&amp;Table1[year]&amp;")"</f>
        <v>Alderman-District  4, Town of Oberlin-Allen (2014)</v>
      </c>
      <c r="D18" t="s">
        <v>15</v>
      </c>
      <c r="E18" t="s">
        <v>46</v>
      </c>
      <c r="F18" t="s">
        <v>48</v>
      </c>
      <c r="G18">
        <v>2014</v>
      </c>
      <c r="H18" t="s">
        <v>18</v>
      </c>
      <c r="I18" t="s">
        <v>23</v>
      </c>
      <c r="J18">
        <v>85</v>
      </c>
      <c r="K18">
        <v>2</v>
      </c>
      <c r="L18">
        <f>COUNTIF(Table1[Race],Table1[Race])</f>
        <v>2</v>
      </c>
      <c r="M18">
        <v>2</v>
      </c>
      <c r="N18">
        <v>0</v>
      </c>
      <c r="O18">
        <v>0</v>
      </c>
      <c r="P18">
        <v>0</v>
      </c>
      <c r="Q18" t="s">
        <v>20</v>
      </c>
      <c r="R18" t="s">
        <v>21</v>
      </c>
      <c r="S18" t="s">
        <v>15</v>
      </c>
      <c r="T18">
        <f>IFERROR(Table1[n_can_adj]/MID(Table1[district],FIND("(",Table1[district])+1,1),Table1[n_can_adj])</f>
        <v>2</v>
      </c>
      <c r="U18">
        <v>25619</v>
      </c>
      <c r="V18" t="str">
        <f>IF(Table1[Voting Population]&lt;47000,"Rural","Urban")</f>
        <v>Rural</v>
      </c>
      <c r="W18" s="3">
        <v>0.25110132158590304</v>
      </c>
      <c r="X18" s="3" t="s">
        <v>5414</v>
      </c>
      <c r="Y18" s="3">
        <f>COUNTIFS(Table1[Race '#],Table1[[#This Row],[Race '#]],Table1[Gender],"F")</f>
        <v>1</v>
      </c>
      <c r="Z18" s="3">
        <f>COUNTIFS(Table1[Race '#],Table1[[#This Row],[Race '#]],Table1[Gender],"M")</f>
        <v>1</v>
      </c>
      <c r="AA18" s="3">
        <f>COUNTIFS(Table1[Race '#],Table1[[#This Row],[Race '#]],Table1[Gender],"~?")</f>
        <v>0</v>
      </c>
      <c r="AB18" s="3" t="str">
        <f>_xlfn.IFS(Y18=SUM(Table1[[#This Row],[Race-F candidates]:[Race-? Candidates]]),"All-Female",Z18=SUM(Table1[[#This Row],[Race-F candidates]:[Race-? Candidates]]),"All-Male",1=1,"Mixed-Gender")</f>
        <v>Mixed-Gender</v>
      </c>
      <c r="AC18" s="3">
        <f>COUNTIFS(Table1[genoffice],Table1[[#This Row],[genoffice]],Table1[Gender],"F")</f>
        <v>279</v>
      </c>
      <c r="AD18" s="3">
        <f>COUNTIFS(Table1[genoffice],Table1[[#This Row],[genoffice]],Table1[Gender],"M")</f>
        <v>401</v>
      </c>
      <c r="AE18" s="3">
        <f>COUNTIFS(Table1[genoffice],Table1[[#This Row],[genoffice]],Table1[Gender],"~?")</f>
        <v>23</v>
      </c>
    </row>
    <row r="19" spans="1:31" x14ac:dyDescent="0.35">
      <c r="A19">
        <v>18</v>
      </c>
      <c r="B19">
        <f>IF(COUNTIF(C$2:C18,C19)&gt;0,B18,B18+1)</f>
        <v>9</v>
      </c>
      <c r="C19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19" t="s">
        <v>15</v>
      </c>
      <c r="E19" t="s">
        <v>49</v>
      </c>
      <c r="F19" t="s">
        <v>50</v>
      </c>
      <c r="G19">
        <v>2016</v>
      </c>
      <c r="H19" t="s">
        <v>51</v>
      </c>
      <c r="I19" t="s">
        <v>19</v>
      </c>
      <c r="J19">
        <v>34</v>
      </c>
      <c r="K19">
        <v>2</v>
      </c>
      <c r="L19">
        <f>COUNTIF(Table1[Race],Table1[Race])</f>
        <v>2</v>
      </c>
      <c r="M19">
        <v>1</v>
      </c>
      <c r="N19">
        <v>1</v>
      </c>
      <c r="O19">
        <v>0</v>
      </c>
      <c r="P19">
        <v>0</v>
      </c>
      <c r="Q19" t="s">
        <v>20</v>
      </c>
      <c r="R19" t="s">
        <v>21</v>
      </c>
      <c r="S19" t="s">
        <v>15</v>
      </c>
      <c r="T19">
        <f>IFERROR(Table1[n_can_adj]/MID(Table1[district],FIND("(",Table1[district])+1,1),Table1[n_can_adj])</f>
        <v>2</v>
      </c>
      <c r="U19">
        <v>253125</v>
      </c>
      <c r="V19" t="str">
        <f>IF(Table1[Voting Population]&lt;47000,"Rural","Urban")</f>
        <v>Urban</v>
      </c>
      <c r="W19" s="3">
        <v>6.25E-2</v>
      </c>
      <c r="X19" s="3" t="s">
        <v>5415</v>
      </c>
      <c r="Y19" s="3">
        <f>COUNTIFS(Table1[Race '#],Table1[[#This Row],[Race '#]],Table1[Gender],"F")</f>
        <v>2</v>
      </c>
      <c r="Z19" s="3">
        <f>COUNTIFS(Table1[Race '#],Table1[[#This Row],[Race '#]],Table1[Gender],"M")</f>
        <v>0</v>
      </c>
      <c r="AA19" s="3">
        <f>COUNTIFS(Table1[Race '#],Table1[[#This Row],[Race '#]],Table1[Gender],"~?")</f>
        <v>0</v>
      </c>
      <c r="AB19" s="3" t="str">
        <f>_xlfn.IFS(Y19=SUM(Table1[[#This Row],[Race-F candidates]:[Race-? Candidates]]),"All-Female",Z19=SUM(Table1[[#This Row],[Race-F candidates]:[Race-? Candidates]]),"All-Male",1=1,"Mixed-Gender")</f>
        <v>All-Female</v>
      </c>
      <c r="AC19" s="3">
        <f>COUNTIFS(Table1[genoffice],Table1[[#This Row],[genoffice]],Table1[Gender],"F")</f>
        <v>279</v>
      </c>
      <c r="AD19" s="3">
        <f>COUNTIFS(Table1[genoffice],Table1[[#This Row],[genoffice]],Table1[Gender],"M")</f>
        <v>401</v>
      </c>
      <c r="AE19" s="3">
        <f>COUNTIFS(Table1[genoffice],Table1[[#This Row],[genoffice]],Table1[Gender],"~?")</f>
        <v>23</v>
      </c>
    </row>
    <row r="20" spans="1:31" x14ac:dyDescent="0.35">
      <c r="A20">
        <v>19</v>
      </c>
      <c r="B20">
        <f>IF(COUNTIF(C$2:C19,C20)&gt;0,B19,B19+1)</f>
        <v>9</v>
      </c>
      <c r="C20" t="str">
        <f>Table1[[#This Row],[position]]&amp;IF(Table1[district]="NA","","-"&amp;Table1[district])&amp;IF(Table1[parish]="Multi-Parish Race","","-"&amp;Table1[parish])&amp;" ("&amp;Table1[year]&amp;")"</f>
        <v>Alderman-District  4, Town of Oil City-Caddo (2016)</v>
      </c>
      <c r="D20" t="s">
        <v>15</v>
      </c>
      <c r="E20" t="s">
        <v>49</v>
      </c>
      <c r="F20" t="s">
        <v>52</v>
      </c>
      <c r="G20">
        <v>2016</v>
      </c>
      <c r="H20" t="s">
        <v>51</v>
      </c>
      <c r="I20" t="s">
        <v>23</v>
      </c>
      <c r="J20">
        <v>30</v>
      </c>
      <c r="K20">
        <v>2</v>
      </c>
      <c r="L20">
        <f>COUNTIF(Table1[Race],Table1[Race])</f>
        <v>2</v>
      </c>
      <c r="M20">
        <v>1</v>
      </c>
      <c r="N20">
        <v>1</v>
      </c>
      <c r="O20">
        <v>0</v>
      </c>
      <c r="P20">
        <v>0</v>
      </c>
      <c r="Q20" t="s">
        <v>20</v>
      </c>
      <c r="R20" t="s">
        <v>21</v>
      </c>
      <c r="S20" t="s">
        <v>15</v>
      </c>
      <c r="T20">
        <f>IFERROR(Table1[n_can_adj]/MID(Table1[district],FIND("(",Table1[district])+1,1),Table1[n_can_adj])</f>
        <v>2</v>
      </c>
      <c r="U20">
        <v>253125</v>
      </c>
      <c r="V20" t="str">
        <f>IF(Table1[Voting Population]&lt;47000,"Rural","Urban")</f>
        <v>Urban</v>
      </c>
      <c r="W20" s="3">
        <v>6.25E-2</v>
      </c>
      <c r="X20" s="3" t="s">
        <v>5415</v>
      </c>
      <c r="Y20" s="3">
        <f>COUNTIFS(Table1[Race '#],Table1[[#This Row],[Race '#]],Table1[Gender],"F")</f>
        <v>2</v>
      </c>
      <c r="Z20" s="3">
        <f>COUNTIFS(Table1[Race '#],Table1[[#This Row],[Race '#]],Table1[Gender],"M")</f>
        <v>0</v>
      </c>
      <c r="AA20" s="3">
        <f>COUNTIFS(Table1[Race '#],Table1[[#This Row],[Race '#]],Table1[Gender],"~?")</f>
        <v>0</v>
      </c>
      <c r="AB20" s="3" t="str">
        <f>_xlfn.IFS(Y20=SUM(Table1[[#This Row],[Race-F candidates]:[Race-? Candidates]]),"All-Female",Z20=SUM(Table1[[#This Row],[Race-F candidates]:[Race-? Candidates]]),"All-Male",1=1,"Mixed-Gender")</f>
        <v>All-Female</v>
      </c>
      <c r="AC20" s="3">
        <f>COUNTIFS(Table1[genoffice],Table1[[#This Row],[genoffice]],Table1[Gender],"F")</f>
        <v>279</v>
      </c>
      <c r="AD20" s="3">
        <f>COUNTIFS(Table1[genoffice],Table1[[#This Row],[genoffice]],Table1[Gender],"M")</f>
        <v>401</v>
      </c>
      <c r="AE20" s="3">
        <f>COUNTIFS(Table1[genoffice],Table1[[#This Row],[genoffice]],Table1[Gender],"~?")</f>
        <v>23</v>
      </c>
    </row>
    <row r="21" spans="1:31" x14ac:dyDescent="0.35">
      <c r="A21">
        <v>20</v>
      </c>
      <c r="B21">
        <f>IF(COUNTIF(C$2:C20,C21)&gt;0,B20,B20+1)</f>
        <v>10</v>
      </c>
      <c r="C21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1" t="s">
        <v>15</v>
      </c>
      <c r="E21" t="s">
        <v>53</v>
      </c>
      <c r="F21" t="s">
        <v>54</v>
      </c>
      <c r="G21">
        <v>2014</v>
      </c>
      <c r="H21" t="s">
        <v>29</v>
      </c>
      <c r="I21" t="s">
        <v>19</v>
      </c>
      <c r="J21">
        <v>203</v>
      </c>
      <c r="K21">
        <v>2</v>
      </c>
      <c r="L21">
        <f>COUNTIF(Table1[Race],Table1[Race])</f>
        <v>2</v>
      </c>
      <c r="M21">
        <v>0</v>
      </c>
      <c r="N21">
        <v>2</v>
      </c>
      <c r="O21">
        <v>0</v>
      </c>
      <c r="P21">
        <v>0</v>
      </c>
      <c r="Q21" t="s">
        <v>20</v>
      </c>
      <c r="R21" t="s">
        <v>21</v>
      </c>
      <c r="S21" t="s">
        <v>15</v>
      </c>
      <c r="T21">
        <f>IFERROR(Table1[n_can_adj]/MID(Table1[district],FIND("(",Table1[district])+1,1),Table1[n_can_adj])</f>
        <v>2</v>
      </c>
      <c r="U21">
        <v>124720</v>
      </c>
      <c r="V21" t="str">
        <f>IF(Table1[Voting Population]&lt;47000,"Rural","Urban")</f>
        <v>Urban</v>
      </c>
      <c r="W21" s="3">
        <v>0.1871345029239766</v>
      </c>
      <c r="X21" s="3" t="s">
        <v>5415</v>
      </c>
      <c r="Y21" s="3">
        <f>COUNTIFS(Table1[Race '#],Table1[[#This Row],[Race '#]],Table1[Gender],"F")</f>
        <v>1</v>
      </c>
      <c r="Z21" s="3">
        <f>COUNTIFS(Table1[Race '#],Table1[[#This Row],[Race '#]],Table1[Gender],"M")</f>
        <v>1</v>
      </c>
      <c r="AA21" s="3">
        <f>COUNTIFS(Table1[Race '#],Table1[[#This Row],[Race '#]],Table1[Gender],"~?")</f>
        <v>0</v>
      </c>
      <c r="AB21" s="3" t="str">
        <f>_xlfn.IFS(Y21=SUM(Table1[[#This Row],[Race-F candidates]:[Race-? Candidates]]),"All-Female",Z21=SUM(Table1[[#This Row],[Race-F candidates]:[Race-? Candidates]]),"All-Male",1=1,"Mixed-Gender")</f>
        <v>Mixed-Gender</v>
      </c>
      <c r="AC21" s="3">
        <f>COUNTIFS(Table1[genoffice],Table1[[#This Row],[genoffice]],Table1[Gender],"F")</f>
        <v>279</v>
      </c>
      <c r="AD21" s="3">
        <f>COUNTIFS(Table1[genoffice],Table1[[#This Row],[genoffice]],Table1[Gender],"M")</f>
        <v>401</v>
      </c>
      <c r="AE21" s="3">
        <f>COUNTIFS(Table1[genoffice],Table1[[#This Row],[genoffice]],Table1[Gender],"~?")</f>
        <v>23</v>
      </c>
    </row>
    <row r="22" spans="1:31" x14ac:dyDescent="0.35">
      <c r="A22">
        <v>21</v>
      </c>
      <c r="B22">
        <f>IF(COUNTIF(C$2:C21,C22)&gt;0,B21,B21+1)</f>
        <v>10</v>
      </c>
      <c r="C22" t="str">
        <f>Table1[[#This Row],[position]]&amp;IF(Table1[district]="NA","","-"&amp;Table1[district])&amp;IF(Table1[parish]="Multi-Parish Race","","-"&amp;Table1[parish])&amp;" ("&amp;Table1[year]&amp;")"</f>
        <v>Alderman-District  4, Town of Plain Dealing-Bossier (2014)</v>
      </c>
      <c r="D22" t="s">
        <v>15</v>
      </c>
      <c r="E22" t="s">
        <v>53</v>
      </c>
      <c r="F22" t="s">
        <v>55</v>
      </c>
      <c r="G22">
        <v>2014</v>
      </c>
      <c r="H22" t="s">
        <v>29</v>
      </c>
      <c r="I22" t="s">
        <v>19</v>
      </c>
      <c r="J22">
        <v>139</v>
      </c>
      <c r="K22">
        <v>2</v>
      </c>
      <c r="L22">
        <f>COUNTIF(Table1[Race],Table1[Race])</f>
        <v>2</v>
      </c>
      <c r="M22">
        <v>0</v>
      </c>
      <c r="N22">
        <v>2</v>
      </c>
      <c r="O22">
        <v>0</v>
      </c>
      <c r="P22">
        <v>0</v>
      </c>
      <c r="Q22" t="s">
        <v>20</v>
      </c>
      <c r="R22" t="s">
        <v>21</v>
      </c>
      <c r="S22" t="s">
        <v>15</v>
      </c>
      <c r="T22">
        <f>IFERROR(Table1[n_can_adj]/MID(Table1[district],FIND("(",Table1[district])+1,1),Table1[n_can_adj])</f>
        <v>2</v>
      </c>
      <c r="U22">
        <v>124720</v>
      </c>
      <c r="V22" t="str">
        <f>IF(Table1[Voting Population]&lt;47000,"Rural","Urban")</f>
        <v>Urban</v>
      </c>
      <c r="W22" s="3">
        <v>0.1871345029239766</v>
      </c>
      <c r="X22" s="3" t="s">
        <v>5414</v>
      </c>
      <c r="Y22" s="3">
        <f>COUNTIFS(Table1[Race '#],Table1[[#This Row],[Race '#]],Table1[Gender],"F")</f>
        <v>1</v>
      </c>
      <c r="Z22" s="3">
        <f>COUNTIFS(Table1[Race '#],Table1[[#This Row],[Race '#]],Table1[Gender],"M")</f>
        <v>1</v>
      </c>
      <c r="AA22" s="3">
        <f>COUNTIFS(Table1[Race '#],Table1[[#This Row],[Race '#]],Table1[Gender],"~?")</f>
        <v>0</v>
      </c>
      <c r="AB22" s="3" t="str">
        <f>_xlfn.IFS(Y22=SUM(Table1[[#This Row],[Race-F candidates]:[Race-? Candidates]]),"All-Female",Z22=SUM(Table1[[#This Row],[Race-F candidates]:[Race-? Candidates]]),"All-Male",1=1,"Mixed-Gender")</f>
        <v>Mixed-Gender</v>
      </c>
      <c r="AC22" s="3">
        <f>COUNTIFS(Table1[genoffice],Table1[[#This Row],[genoffice]],Table1[Gender],"F")</f>
        <v>279</v>
      </c>
      <c r="AD22" s="3">
        <f>COUNTIFS(Table1[genoffice],Table1[[#This Row],[genoffice]],Table1[Gender],"M")</f>
        <v>401</v>
      </c>
      <c r="AE22" s="3">
        <f>COUNTIFS(Table1[genoffice],Table1[[#This Row],[genoffice]],Table1[Gender],"~?")</f>
        <v>23</v>
      </c>
    </row>
    <row r="23" spans="1:31" x14ac:dyDescent="0.35">
      <c r="A23">
        <v>22</v>
      </c>
      <c r="B23">
        <f>IF(COUNTIF(C$2:C22,C23)&gt;0,B22,B22+1)</f>
        <v>11</v>
      </c>
      <c r="C23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3" t="s">
        <v>15</v>
      </c>
      <c r="E23" t="s">
        <v>56</v>
      </c>
      <c r="F23" t="s">
        <v>57</v>
      </c>
      <c r="G23">
        <v>2014</v>
      </c>
      <c r="H23" t="s">
        <v>34</v>
      </c>
      <c r="I23" t="s">
        <v>23</v>
      </c>
      <c r="J23">
        <v>53</v>
      </c>
      <c r="K23">
        <v>2</v>
      </c>
      <c r="L23">
        <f>COUNTIF(Table1[Race],Table1[Race])</f>
        <v>2</v>
      </c>
      <c r="M23">
        <v>2</v>
      </c>
      <c r="N23">
        <v>0</v>
      </c>
      <c r="O23">
        <v>0</v>
      </c>
      <c r="P23">
        <v>0</v>
      </c>
      <c r="Q23" t="s">
        <v>20</v>
      </c>
      <c r="R23" t="s">
        <v>21</v>
      </c>
      <c r="S23" t="s">
        <v>15</v>
      </c>
      <c r="T23">
        <f>IFERROR(Table1[n_can_adj]/MID(Table1[district],FIND("(",Table1[district])+1,1),Table1[n_can_adj])</f>
        <v>2</v>
      </c>
      <c r="U23">
        <v>10145</v>
      </c>
      <c r="V23" t="str">
        <f>IF(Table1[Voting Population]&lt;47000,"Rural","Urban")</f>
        <v>Rural</v>
      </c>
      <c r="W23" s="3">
        <v>0.2205882352941177</v>
      </c>
      <c r="X23" s="3" t="s">
        <v>5414</v>
      </c>
      <c r="Y23" s="3">
        <f>COUNTIFS(Table1[Race '#],Table1[[#This Row],[Race '#]],Table1[Gender],"F")</f>
        <v>0</v>
      </c>
      <c r="Z23" s="3">
        <f>COUNTIFS(Table1[Race '#],Table1[[#This Row],[Race '#]],Table1[Gender],"M")</f>
        <v>2</v>
      </c>
      <c r="AA23" s="3">
        <f>COUNTIFS(Table1[Race '#],Table1[[#This Row],[Race '#]],Table1[Gender],"~?")</f>
        <v>0</v>
      </c>
      <c r="AB23" s="3" t="str">
        <f>_xlfn.IFS(Y23=SUM(Table1[[#This Row],[Race-F candidates]:[Race-? Candidates]]),"All-Female",Z23=SUM(Table1[[#This Row],[Race-F candidates]:[Race-? Candidates]]),"All-Male",1=1,"Mixed-Gender")</f>
        <v>All-Male</v>
      </c>
      <c r="AC23" s="3">
        <f>COUNTIFS(Table1[genoffice],Table1[[#This Row],[genoffice]],Table1[Gender],"F")</f>
        <v>279</v>
      </c>
      <c r="AD23" s="3">
        <f>COUNTIFS(Table1[genoffice],Table1[[#This Row],[genoffice]],Table1[Gender],"M")</f>
        <v>401</v>
      </c>
      <c r="AE23" s="3">
        <f>COUNTIFS(Table1[genoffice],Table1[[#This Row],[genoffice]],Table1[Gender],"~?")</f>
        <v>23</v>
      </c>
    </row>
    <row r="24" spans="1:31" x14ac:dyDescent="0.35">
      <c r="A24">
        <v>23</v>
      </c>
      <c r="B24">
        <f>IF(COUNTIF(C$2:C23,C24)&gt;0,B23,B23+1)</f>
        <v>11</v>
      </c>
      <c r="C24" t="str">
        <f>Table1[[#This Row],[position]]&amp;IF(Table1[district]="NA","","-"&amp;Table1[district])&amp;IF(Table1[parish]="Multi-Parish Race","","-"&amp;Table1[parish])&amp;" ("&amp;Table1[year]&amp;")"</f>
        <v>Alderman-District  5, Town of Jonesville-Catahoula (2014)</v>
      </c>
      <c r="D24" t="s">
        <v>15</v>
      </c>
      <c r="E24" t="s">
        <v>56</v>
      </c>
      <c r="F24" t="s">
        <v>58</v>
      </c>
      <c r="G24">
        <v>2014</v>
      </c>
      <c r="H24" t="s">
        <v>34</v>
      </c>
      <c r="I24" t="s">
        <v>23</v>
      </c>
      <c r="J24">
        <v>83</v>
      </c>
      <c r="K24">
        <v>2</v>
      </c>
      <c r="L24">
        <f>COUNTIF(Table1[Race],Table1[Race])</f>
        <v>2</v>
      </c>
      <c r="M24">
        <v>2</v>
      </c>
      <c r="N24">
        <v>0</v>
      </c>
      <c r="O24">
        <v>0</v>
      </c>
      <c r="P24">
        <v>0</v>
      </c>
      <c r="Q24" t="s">
        <v>20</v>
      </c>
      <c r="R24" t="s">
        <v>21</v>
      </c>
      <c r="S24" t="s">
        <v>15</v>
      </c>
      <c r="T24">
        <f>IFERROR(Table1[n_can_adj]/MID(Table1[district],FIND("(",Table1[district])+1,1),Table1[n_can_adj])</f>
        <v>2</v>
      </c>
      <c r="U24">
        <v>10145</v>
      </c>
      <c r="V24" t="str">
        <f>IF(Table1[Voting Population]&lt;47000,"Rural","Urban")</f>
        <v>Rural</v>
      </c>
      <c r="W24" s="3">
        <v>0.2205882352941177</v>
      </c>
      <c r="X24" s="3" t="s">
        <v>5414</v>
      </c>
      <c r="Y24" s="3">
        <f>COUNTIFS(Table1[Race '#],Table1[[#This Row],[Race '#]],Table1[Gender],"F")</f>
        <v>0</v>
      </c>
      <c r="Z24" s="3">
        <f>COUNTIFS(Table1[Race '#],Table1[[#This Row],[Race '#]],Table1[Gender],"M")</f>
        <v>2</v>
      </c>
      <c r="AA24" s="3">
        <f>COUNTIFS(Table1[Race '#],Table1[[#This Row],[Race '#]],Table1[Gender],"~?")</f>
        <v>0</v>
      </c>
      <c r="AB24" s="3" t="str">
        <f>_xlfn.IFS(Y24=SUM(Table1[[#This Row],[Race-F candidates]:[Race-? Candidates]]),"All-Female",Z24=SUM(Table1[[#This Row],[Race-F candidates]:[Race-? Candidates]]),"All-Male",1=1,"Mixed-Gender")</f>
        <v>All-Male</v>
      </c>
      <c r="AC24" s="3">
        <f>COUNTIFS(Table1[genoffice],Table1[[#This Row],[genoffice]],Table1[Gender],"F")</f>
        <v>279</v>
      </c>
      <c r="AD24" s="3">
        <f>COUNTIFS(Table1[genoffice],Table1[[#This Row],[genoffice]],Table1[Gender],"M")</f>
        <v>401</v>
      </c>
      <c r="AE24" s="3">
        <f>COUNTIFS(Table1[genoffice],Table1[[#This Row],[genoffice]],Table1[Gender],"~?")</f>
        <v>23</v>
      </c>
    </row>
    <row r="25" spans="1:31" x14ac:dyDescent="0.35">
      <c r="A25">
        <v>24</v>
      </c>
      <c r="B25">
        <f>IF(COUNTIF(C$2:C24,C25)&gt;0,B24,B24+1)</f>
        <v>12</v>
      </c>
      <c r="C25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5" t="s">
        <v>15</v>
      </c>
      <c r="E25" t="s">
        <v>59</v>
      </c>
      <c r="F25" t="s">
        <v>60</v>
      </c>
      <c r="G25">
        <v>2016</v>
      </c>
      <c r="H25" t="s">
        <v>51</v>
      </c>
      <c r="I25" t="s">
        <v>23</v>
      </c>
      <c r="J25">
        <v>30</v>
      </c>
      <c r="K25">
        <v>2</v>
      </c>
      <c r="L25">
        <f>COUNTIF(Table1[Race],Table1[Race])</f>
        <v>2</v>
      </c>
      <c r="M25">
        <v>1</v>
      </c>
      <c r="N25">
        <v>1</v>
      </c>
      <c r="O25">
        <v>0</v>
      </c>
      <c r="P25">
        <v>0</v>
      </c>
      <c r="Q25" t="s">
        <v>20</v>
      </c>
      <c r="R25" t="s">
        <v>21</v>
      </c>
      <c r="S25" t="s">
        <v>15</v>
      </c>
      <c r="T25">
        <f>IFERROR(Table1[n_can_adj]/MID(Table1[district],FIND("(",Table1[district])+1,1),Table1[n_can_adj])</f>
        <v>2</v>
      </c>
      <c r="U25">
        <v>253125</v>
      </c>
      <c r="V25" t="str">
        <f>IF(Table1[Voting Population]&lt;47000,"Rural","Urban")</f>
        <v>Urban</v>
      </c>
      <c r="W25" s="3">
        <v>7.1428571428571397E-2</v>
      </c>
      <c r="X25" s="3" t="s">
        <v>5414</v>
      </c>
      <c r="Y25" s="3">
        <f>COUNTIFS(Table1[Race '#],Table1[[#This Row],[Race '#]],Table1[Gender],"F")</f>
        <v>0</v>
      </c>
      <c r="Z25" s="3">
        <f>COUNTIFS(Table1[Race '#],Table1[[#This Row],[Race '#]],Table1[Gender],"M")</f>
        <v>2</v>
      </c>
      <c r="AA25" s="3">
        <f>COUNTIFS(Table1[Race '#],Table1[[#This Row],[Race '#]],Table1[Gender],"~?")</f>
        <v>0</v>
      </c>
      <c r="AB25" s="3" t="str">
        <f>_xlfn.IFS(Y25=SUM(Table1[[#This Row],[Race-F candidates]:[Race-? Candidates]]),"All-Female",Z25=SUM(Table1[[#This Row],[Race-F candidates]:[Race-? Candidates]]),"All-Male",1=1,"Mixed-Gender")</f>
        <v>All-Male</v>
      </c>
      <c r="AC25" s="3">
        <f>COUNTIFS(Table1[genoffice],Table1[[#This Row],[genoffice]],Table1[Gender],"F")</f>
        <v>279</v>
      </c>
      <c r="AD25" s="3">
        <f>COUNTIFS(Table1[genoffice],Table1[[#This Row],[genoffice]],Table1[Gender],"M")</f>
        <v>401</v>
      </c>
      <c r="AE25" s="3">
        <f>COUNTIFS(Table1[genoffice],Table1[[#This Row],[genoffice]],Table1[Gender],"~?")</f>
        <v>23</v>
      </c>
    </row>
    <row r="26" spans="1:31" x14ac:dyDescent="0.35">
      <c r="A26">
        <v>25</v>
      </c>
      <c r="B26">
        <f>IF(COUNTIF(C$2:C25,C26)&gt;0,B25,B25+1)</f>
        <v>12</v>
      </c>
      <c r="C26" t="str">
        <f>Table1[[#This Row],[position]]&amp;IF(Table1[district]="NA","","-"&amp;Table1[district])&amp;IF(Table1[parish]="Multi-Parish Race","","-"&amp;Table1[parish])&amp;" ("&amp;Table1[year]&amp;")"</f>
        <v>Alderman-District  5, Town of Oil City-Caddo (2016)</v>
      </c>
      <c r="D26" t="s">
        <v>15</v>
      </c>
      <c r="E26" t="s">
        <v>59</v>
      </c>
      <c r="F26" t="s">
        <v>61</v>
      </c>
      <c r="G26">
        <v>2016</v>
      </c>
      <c r="H26" t="s">
        <v>51</v>
      </c>
      <c r="I26" t="s">
        <v>19</v>
      </c>
      <c r="J26">
        <v>26</v>
      </c>
      <c r="K26">
        <v>2</v>
      </c>
      <c r="L26">
        <f>COUNTIF(Table1[Race],Table1[Race])</f>
        <v>2</v>
      </c>
      <c r="M26">
        <v>1</v>
      </c>
      <c r="N26">
        <v>1</v>
      </c>
      <c r="O26">
        <v>0</v>
      </c>
      <c r="P26">
        <v>0</v>
      </c>
      <c r="Q26" t="s">
        <v>20</v>
      </c>
      <c r="R26" t="s">
        <v>21</v>
      </c>
      <c r="S26" t="s">
        <v>15</v>
      </c>
      <c r="T26">
        <f>IFERROR(Table1[n_can_adj]/MID(Table1[district],FIND("(",Table1[district])+1,1),Table1[n_can_adj])</f>
        <v>2</v>
      </c>
      <c r="U26">
        <v>253125</v>
      </c>
      <c r="V26" t="str">
        <f>IF(Table1[Voting Population]&lt;47000,"Rural","Urban")</f>
        <v>Urban</v>
      </c>
      <c r="W26" s="3">
        <v>7.1428571428571397E-2</v>
      </c>
      <c r="X26" s="3" t="s">
        <v>5414</v>
      </c>
      <c r="Y26" s="3">
        <f>COUNTIFS(Table1[Race '#],Table1[[#This Row],[Race '#]],Table1[Gender],"F")</f>
        <v>0</v>
      </c>
      <c r="Z26" s="3">
        <f>COUNTIFS(Table1[Race '#],Table1[[#This Row],[Race '#]],Table1[Gender],"M")</f>
        <v>2</v>
      </c>
      <c r="AA26" s="3">
        <f>COUNTIFS(Table1[Race '#],Table1[[#This Row],[Race '#]],Table1[Gender],"~?")</f>
        <v>0</v>
      </c>
      <c r="AB26" s="3" t="str">
        <f>_xlfn.IFS(Y26=SUM(Table1[[#This Row],[Race-F candidates]:[Race-? Candidates]]),"All-Female",Z26=SUM(Table1[[#This Row],[Race-F candidates]:[Race-? Candidates]]),"All-Male",1=1,"Mixed-Gender")</f>
        <v>All-Male</v>
      </c>
      <c r="AC26" s="3">
        <f>COUNTIFS(Table1[genoffice],Table1[[#This Row],[genoffice]],Table1[Gender],"F")</f>
        <v>279</v>
      </c>
      <c r="AD26" s="3">
        <f>COUNTIFS(Table1[genoffice],Table1[[#This Row],[genoffice]],Table1[Gender],"M")</f>
        <v>401</v>
      </c>
      <c r="AE26" s="3">
        <f>COUNTIFS(Table1[genoffice],Table1[[#This Row],[genoffice]],Table1[Gender],"~?")</f>
        <v>23</v>
      </c>
    </row>
    <row r="27" spans="1:31" x14ac:dyDescent="0.35">
      <c r="A27">
        <v>26</v>
      </c>
      <c r="B27">
        <f>IF(COUNTIF(C$2:C26,C27)&gt;0,B26,B26+1)</f>
        <v>13</v>
      </c>
      <c r="C27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7" t="s">
        <v>15</v>
      </c>
      <c r="E27" t="s">
        <v>62</v>
      </c>
      <c r="F27" t="s">
        <v>63</v>
      </c>
      <c r="G27">
        <v>2014</v>
      </c>
      <c r="H27" t="s">
        <v>64</v>
      </c>
      <c r="I27" t="s">
        <v>23</v>
      </c>
      <c r="J27">
        <v>241</v>
      </c>
      <c r="K27">
        <v>3</v>
      </c>
      <c r="L27">
        <f>COUNTIF(Table1[Race],Table1[Race])</f>
        <v>3</v>
      </c>
      <c r="M27">
        <v>3</v>
      </c>
      <c r="N27">
        <v>0</v>
      </c>
      <c r="O27">
        <v>0</v>
      </c>
      <c r="P27">
        <v>0</v>
      </c>
      <c r="Q27" t="s">
        <v>20</v>
      </c>
      <c r="R27" t="s">
        <v>21</v>
      </c>
      <c r="S27" t="s">
        <v>15</v>
      </c>
      <c r="T27">
        <f>IFERROR(Table1[n_can_adj]/MID(Table1[district],FIND("(",Table1[district])+1,1),Table1[n_can_adj])</f>
        <v>3</v>
      </c>
      <c r="U27">
        <v>41252</v>
      </c>
      <c r="V27" t="str">
        <f>IF(Table1[Voting Population]&lt;47000,"Rural","Urban")</f>
        <v>Rural</v>
      </c>
      <c r="W27" s="3">
        <v>0.14419475655430714</v>
      </c>
      <c r="X27" s="3" t="s">
        <v>5414</v>
      </c>
      <c r="Y27" s="3">
        <f>COUNTIFS(Table1[Race '#],Table1[[#This Row],[Race '#]],Table1[Gender],"F")</f>
        <v>1</v>
      </c>
      <c r="Z27" s="3">
        <f>COUNTIFS(Table1[Race '#],Table1[[#This Row],[Race '#]],Table1[Gender],"M")</f>
        <v>2</v>
      </c>
      <c r="AA27" s="3">
        <f>COUNTIFS(Table1[Race '#],Table1[[#This Row],[Race '#]],Table1[Gender],"~?")</f>
        <v>0</v>
      </c>
      <c r="AB27" s="3" t="str">
        <f>_xlfn.IFS(Y27=SUM(Table1[[#This Row],[Race-F candidates]:[Race-? Candidates]]),"All-Female",Z27=SUM(Table1[[#This Row],[Race-F candidates]:[Race-? Candidates]]),"All-Male",1=1,"Mixed-Gender")</f>
        <v>Mixed-Gender</v>
      </c>
      <c r="AC27" s="3">
        <f>COUNTIFS(Table1[genoffice],Table1[[#This Row],[genoffice]],Table1[Gender],"F")</f>
        <v>279</v>
      </c>
      <c r="AD27" s="3">
        <f>COUNTIFS(Table1[genoffice],Table1[[#This Row],[genoffice]],Table1[Gender],"M")</f>
        <v>401</v>
      </c>
      <c r="AE27" s="3">
        <f>COUNTIFS(Table1[genoffice],Table1[[#This Row],[genoffice]],Table1[Gender],"~?")</f>
        <v>23</v>
      </c>
    </row>
    <row r="28" spans="1:31" x14ac:dyDescent="0.35">
      <c r="A28">
        <v>27</v>
      </c>
      <c r="B28">
        <f>IF(COUNTIF(C$2:C27,C28)&gt;0,B27,B27+1)</f>
        <v>13</v>
      </c>
      <c r="C28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8" t="s">
        <v>15</v>
      </c>
      <c r="E28" t="s">
        <v>62</v>
      </c>
      <c r="F28" t="s">
        <v>65</v>
      </c>
      <c r="G28">
        <v>2014</v>
      </c>
      <c r="H28" t="s">
        <v>64</v>
      </c>
      <c r="I28" t="s">
        <v>23</v>
      </c>
      <c r="J28">
        <v>164</v>
      </c>
      <c r="K28">
        <v>3</v>
      </c>
      <c r="L28">
        <f>COUNTIF(Table1[Race],Table1[Race])</f>
        <v>3</v>
      </c>
      <c r="M28">
        <v>3</v>
      </c>
      <c r="N28">
        <v>0</v>
      </c>
      <c r="O28">
        <v>0</v>
      </c>
      <c r="P28">
        <v>0</v>
      </c>
      <c r="Q28" t="s">
        <v>20</v>
      </c>
      <c r="R28" t="s">
        <v>21</v>
      </c>
      <c r="S28" t="s">
        <v>15</v>
      </c>
      <c r="T28">
        <f>IFERROR(Table1[n_can_adj]/MID(Table1[district],FIND("(",Table1[district])+1,1),Table1[n_can_adj])</f>
        <v>3</v>
      </c>
      <c r="U28">
        <v>41252</v>
      </c>
      <c r="V28" t="str">
        <f>IF(Table1[Voting Population]&lt;47000,"Rural","Urban")</f>
        <v>Rural</v>
      </c>
      <c r="W28" s="3">
        <v>0.14419475655430714</v>
      </c>
      <c r="X28" s="3" t="s">
        <v>5415</v>
      </c>
      <c r="Y28" s="3">
        <f>COUNTIFS(Table1[Race '#],Table1[[#This Row],[Race '#]],Table1[Gender],"F")</f>
        <v>1</v>
      </c>
      <c r="Z28" s="3">
        <f>COUNTIFS(Table1[Race '#],Table1[[#This Row],[Race '#]],Table1[Gender],"M")</f>
        <v>2</v>
      </c>
      <c r="AA28" s="3">
        <f>COUNTIFS(Table1[Race '#],Table1[[#This Row],[Race '#]],Table1[Gender],"~?")</f>
        <v>0</v>
      </c>
      <c r="AB28" s="3" t="str">
        <f>_xlfn.IFS(Y28=SUM(Table1[[#This Row],[Race-F candidates]:[Race-? Candidates]]),"All-Female",Z28=SUM(Table1[[#This Row],[Race-F candidates]:[Race-? Candidates]]),"All-Male",1=1,"Mixed-Gender")</f>
        <v>Mixed-Gender</v>
      </c>
      <c r="AC28" s="3">
        <f>COUNTIFS(Table1[genoffice],Table1[[#This Row],[genoffice]],Table1[Gender],"F")</f>
        <v>279</v>
      </c>
      <c r="AD28" s="3">
        <f>COUNTIFS(Table1[genoffice],Table1[[#This Row],[genoffice]],Table1[Gender],"M")</f>
        <v>401</v>
      </c>
      <c r="AE28" s="3">
        <f>COUNTIFS(Table1[genoffice],Table1[[#This Row],[genoffice]],Table1[Gender],"~?")</f>
        <v>23</v>
      </c>
    </row>
    <row r="29" spans="1:31" x14ac:dyDescent="0.35">
      <c r="A29">
        <v>28</v>
      </c>
      <c r="B29">
        <f>IF(COUNTIF(C$2:C28,C29)&gt;0,B28,B28+1)</f>
        <v>13</v>
      </c>
      <c r="C29" t="str">
        <f>Table1[[#This Row],[position]]&amp;IF(Table1[district]="NA","","-"&amp;Table1[district])&amp;IF(Table1[parish]="Multi-Parish Race","","-"&amp;Table1[parish])&amp;" ("&amp;Table1[year]&amp;")"</f>
        <v>Alderman-District 1, City of Marksville-Avoyelles (2014)</v>
      </c>
      <c r="D29" t="s">
        <v>15</v>
      </c>
      <c r="E29" t="s">
        <v>62</v>
      </c>
      <c r="F29" t="s">
        <v>66</v>
      </c>
      <c r="G29">
        <v>2014</v>
      </c>
      <c r="H29" t="s">
        <v>64</v>
      </c>
      <c r="I29" t="s">
        <v>23</v>
      </c>
      <c r="J29">
        <v>129</v>
      </c>
      <c r="K29">
        <v>3</v>
      </c>
      <c r="L29">
        <f>COUNTIF(Table1[Race],Table1[Race])</f>
        <v>3</v>
      </c>
      <c r="M29">
        <v>3</v>
      </c>
      <c r="N29">
        <v>0</v>
      </c>
      <c r="O29">
        <v>0</v>
      </c>
      <c r="P29">
        <v>0</v>
      </c>
      <c r="Q29" t="s">
        <v>20</v>
      </c>
      <c r="R29" t="s">
        <v>21</v>
      </c>
      <c r="S29" t="s">
        <v>15</v>
      </c>
      <c r="T29">
        <f>IFERROR(Table1[n_can_adj]/MID(Table1[district],FIND("(",Table1[district])+1,1),Table1[n_can_adj])</f>
        <v>3</v>
      </c>
      <c r="U29">
        <v>41252</v>
      </c>
      <c r="V29" t="str">
        <f>IF(Table1[Voting Population]&lt;47000,"Rural","Urban")</f>
        <v>Rural</v>
      </c>
      <c r="W29" s="3">
        <v>0.14419475655430714</v>
      </c>
      <c r="X29" s="3" t="s">
        <v>5414</v>
      </c>
      <c r="Y29" s="3">
        <f>COUNTIFS(Table1[Race '#],Table1[[#This Row],[Race '#]],Table1[Gender],"F")</f>
        <v>1</v>
      </c>
      <c r="Z29" s="3">
        <f>COUNTIFS(Table1[Race '#],Table1[[#This Row],[Race '#]],Table1[Gender],"M")</f>
        <v>2</v>
      </c>
      <c r="AA29" s="3">
        <f>COUNTIFS(Table1[Race '#],Table1[[#This Row],[Race '#]],Table1[Gender],"~?")</f>
        <v>0</v>
      </c>
      <c r="AB29" s="3" t="str">
        <f>_xlfn.IFS(Y29=SUM(Table1[[#This Row],[Race-F candidates]:[Race-? Candidates]]),"All-Female",Z29=SUM(Table1[[#This Row],[Race-F candidates]:[Race-? Candidates]]),"All-Male",1=1,"Mixed-Gender")</f>
        <v>Mixed-Gender</v>
      </c>
      <c r="AC29" s="3">
        <f>COUNTIFS(Table1[genoffice],Table1[[#This Row],[genoffice]],Table1[Gender],"F")</f>
        <v>279</v>
      </c>
      <c r="AD29" s="3">
        <f>COUNTIFS(Table1[genoffice],Table1[[#This Row],[genoffice]],Table1[Gender],"M")</f>
        <v>401</v>
      </c>
      <c r="AE29" s="3">
        <f>COUNTIFS(Table1[genoffice],Table1[[#This Row],[genoffice]],Table1[Gender],"~?")</f>
        <v>23</v>
      </c>
    </row>
    <row r="30" spans="1:31" x14ac:dyDescent="0.35">
      <c r="A30">
        <v>29</v>
      </c>
      <c r="B30">
        <f>IF(COUNTIF(C$2:C29,C30)&gt;0,B29,B29+1)</f>
        <v>14</v>
      </c>
      <c r="C30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0" t="s">
        <v>15</v>
      </c>
      <c r="E30" t="s">
        <v>67</v>
      </c>
      <c r="F30" t="s">
        <v>68</v>
      </c>
      <c r="G30">
        <v>2014</v>
      </c>
      <c r="H30" t="s">
        <v>69</v>
      </c>
      <c r="I30" t="s">
        <v>23</v>
      </c>
      <c r="J30">
        <v>246</v>
      </c>
      <c r="K30">
        <v>2</v>
      </c>
      <c r="L30">
        <f>COUNTIF(Table1[Race],Table1[Race])</f>
        <v>2</v>
      </c>
      <c r="M30">
        <v>2</v>
      </c>
      <c r="N30">
        <v>0</v>
      </c>
      <c r="O30">
        <v>0</v>
      </c>
      <c r="P30">
        <v>0</v>
      </c>
      <c r="Q30" t="s">
        <v>20</v>
      </c>
      <c r="R30" t="s">
        <v>21</v>
      </c>
      <c r="S30" t="s">
        <v>15</v>
      </c>
      <c r="T30">
        <f>IFERROR(Table1[n_can_adj]/MID(Table1[district],FIND("(",Table1[district])+1,1),Table1[n_can_adj])</f>
        <v>2</v>
      </c>
      <c r="U30">
        <v>40335</v>
      </c>
      <c r="V30" t="str">
        <f>IF(Table1[Voting Population]&lt;47000,"Rural","Urban")</f>
        <v>Rural</v>
      </c>
      <c r="W30" s="3">
        <v>0.19708029197080296</v>
      </c>
      <c r="X30" s="3" t="s">
        <v>5415</v>
      </c>
      <c r="Y30" s="3">
        <f>COUNTIFS(Table1[Race '#],Table1[[#This Row],[Race '#]],Table1[Gender],"F")</f>
        <v>1</v>
      </c>
      <c r="Z30" s="3">
        <f>COUNTIFS(Table1[Race '#],Table1[[#This Row],[Race '#]],Table1[Gender],"M")</f>
        <v>1</v>
      </c>
      <c r="AA30" s="3">
        <f>COUNTIFS(Table1[Race '#],Table1[[#This Row],[Race '#]],Table1[Gender],"~?")</f>
        <v>0</v>
      </c>
      <c r="AB30" s="3" t="str">
        <f>_xlfn.IFS(Y30=SUM(Table1[[#This Row],[Race-F candidates]:[Race-? Candidates]]),"All-Female",Z30=SUM(Table1[[#This Row],[Race-F candidates]:[Race-? Candidates]]),"All-Male",1=1,"Mixed-Gender")</f>
        <v>Mixed-Gender</v>
      </c>
      <c r="AC30" s="3">
        <f>COUNTIFS(Table1[genoffice],Table1[[#This Row],[genoffice]],Table1[Gender],"F")</f>
        <v>279</v>
      </c>
      <c r="AD30" s="3">
        <f>COUNTIFS(Table1[genoffice],Table1[[#This Row],[genoffice]],Table1[Gender],"M")</f>
        <v>401</v>
      </c>
      <c r="AE30" s="3">
        <f>COUNTIFS(Table1[genoffice],Table1[[#This Row],[genoffice]],Table1[Gender],"~?")</f>
        <v>23</v>
      </c>
    </row>
    <row r="31" spans="1:31" x14ac:dyDescent="0.35">
      <c r="A31">
        <v>30</v>
      </c>
      <c r="B31">
        <f>IF(COUNTIF(C$2:C30,C31)&gt;0,B30,B30+1)</f>
        <v>14</v>
      </c>
      <c r="C31" t="str">
        <f>Table1[[#This Row],[position]]&amp;IF(Table1[district]="NA","","-"&amp;Table1[district])&amp;IF(Table1[parish]="Multi-Parish Race","","-"&amp;Table1[parish])&amp;" ("&amp;Table1[year]&amp;")"</f>
        <v>Alderman-District 1, City of Springhill-Webster (2014)</v>
      </c>
      <c r="D31" t="s">
        <v>15</v>
      </c>
      <c r="E31" t="s">
        <v>67</v>
      </c>
      <c r="F31" t="s">
        <v>70</v>
      </c>
      <c r="G31">
        <v>2014</v>
      </c>
      <c r="H31" t="s">
        <v>69</v>
      </c>
      <c r="I31" t="s">
        <v>23</v>
      </c>
      <c r="J31">
        <v>165</v>
      </c>
      <c r="K31">
        <v>2</v>
      </c>
      <c r="L31">
        <f>COUNTIF(Table1[Race],Table1[Race])</f>
        <v>2</v>
      </c>
      <c r="M31">
        <v>2</v>
      </c>
      <c r="N31">
        <v>0</v>
      </c>
      <c r="O31">
        <v>0</v>
      </c>
      <c r="P31">
        <v>0</v>
      </c>
      <c r="Q31" t="s">
        <v>20</v>
      </c>
      <c r="R31" t="s">
        <v>21</v>
      </c>
      <c r="S31" t="s">
        <v>15</v>
      </c>
      <c r="T31">
        <f>IFERROR(Table1[n_can_adj]/MID(Table1[district],FIND("(",Table1[district])+1,1),Table1[n_can_adj])</f>
        <v>2</v>
      </c>
      <c r="U31">
        <v>40335</v>
      </c>
      <c r="V31" t="str">
        <f>IF(Table1[Voting Population]&lt;47000,"Rural","Urban")</f>
        <v>Rural</v>
      </c>
      <c r="W31" s="3">
        <v>0.19708029197080296</v>
      </c>
      <c r="X31" s="3" t="s">
        <v>5414</v>
      </c>
      <c r="Y31" s="3">
        <f>COUNTIFS(Table1[Race '#],Table1[[#This Row],[Race '#]],Table1[Gender],"F")</f>
        <v>1</v>
      </c>
      <c r="Z31" s="3">
        <f>COUNTIFS(Table1[Race '#],Table1[[#This Row],[Race '#]],Table1[Gender],"M")</f>
        <v>1</v>
      </c>
      <c r="AA31" s="3">
        <f>COUNTIFS(Table1[Race '#],Table1[[#This Row],[Race '#]],Table1[Gender],"~?")</f>
        <v>0</v>
      </c>
      <c r="AB31" s="3" t="str">
        <f>_xlfn.IFS(Y31=SUM(Table1[[#This Row],[Race-F candidates]:[Race-? Candidates]]),"All-Female",Z31=SUM(Table1[[#This Row],[Race-F candidates]:[Race-? Candidates]]),"All-Male",1=1,"Mixed-Gender")</f>
        <v>Mixed-Gender</v>
      </c>
      <c r="AC31" s="3">
        <f>COUNTIFS(Table1[genoffice],Table1[[#This Row],[genoffice]],Table1[Gender],"F")</f>
        <v>279</v>
      </c>
      <c r="AD31" s="3">
        <f>COUNTIFS(Table1[genoffice],Table1[[#This Row],[genoffice]],Table1[Gender],"M")</f>
        <v>401</v>
      </c>
      <c r="AE31" s="3">
        <f>COUNTIFS(Table1[genoffice],Table1[[#This Row],[genoffice]],Table1[Gender],"~?")</f>
        <v>23</v>
      </c>
    </row>
    <row r="32" spans="1:31" x14ac:dyDescent="0.35">
      <c r="A32">
        <v>31</v>
      </c>
      <c r="B32">
        <f>IF(COUNTIF(C$2:C31,C32)&gt;0,B31,B31+1)</f>
        <v>15</v>
      </c>
      <c r="C32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2" t="s">
        <v>15</v>
      </c>
      <c r="E32" t="s">
        <v>71</v>
      </c>
      <c r="F32" t="s">
        <v>72</v>
      </c>
      <c r="G32">
        <v>2014</v>
      </c>
      <c r="H32" t="s">
        <v>73</v>
      </c>
      <c r="I32" t="s">
        <v>23</v>
      </c>
      <c r="J32">
        <v>39</v>
      </c>
      <c r="K32">
        <v>2</v>
      </c>
      <c r="L32">
        <f>COUNTIF(Table1[Race],Table1[Race])</f>
        <v>2</v>
      </c>
      <c r="M32">
        <v>2</v>
      </c>
      <c r="N32">
        <v>0</v>
      </c>
      <c r="O32">
        <v>0</v>
      </c>
      <c r="P32">
        <v>0</v>
      </c>
      <c r="Q32" t="s">
        <v>20</v>
      </c>
      <c r="R32" t="s">
        <v>21</v>
      </c>
      <c r="S32" t="s">
        <v>15</v>
      </c>
      <c r="T32">
        <f>IFERROR(Table1[n_can_adj]/MID(Table1[district],FIND("(",Table1[district])+1,1),Table1[n_can_adj])</f>
        <v>2</v>
      </c>
      <c r="U32">
        <v>1810</v>
      </c>
      <c r="V32" t="str">
        <f>IF(Table1[Voting Population]&lt;47000,"Rural","Urban")</f>
        <v>Rural</v>
      </c>
      <c r="W32" s="3">
        <v>0.29090909090909095</v>
      </c>
      <c r="X32" s="3" t="s">
        <v>5414</v>
      </c>
      <c r="Y32" s="3">
        <f>COUNTIFS(Table1[Race '#],Table1[[#This Row],[Race '#]],Table1[Gender],"F")</f>
        <v>0</v>
      </c>
      <c r="Z32" s="3">
        <f>COUNTIFS(Table1[Race '#],Table1[[#This Row],[Race '#]],Table1[Gender],"M")</f>
        <v>2</v>
      </c>
      <c r="AA32" s="3">
        <f>COUNTIFS(Table1[Race '#],Table1[[#This Row],[Race '#]],Table1[Gender],"~?")</f>
        <v>0</v>
      </c>
      <c r="AB32" s="3" t="str">
        <f>_xlfn.IFS(Y32=SUM(Table1[[#This Row],[Race-F candidates]:[Race-? Candidates]]),"All-Female",Z32=SUM(Table1[[#This Row],[Race-F candidates]:[Race-? Candidates]]),"All-Male",1=1,"Mixed-Gender")</f>
        <v>All-Male</v>
      </c>
      <c r="AC32" s="3">
        <f>COUNTIFS(Table1[genoffice],Table1[[#This Row],[genoffice]],Table1[Gender],"F")</f>
        <v>279</v>
      </c>
      <c r="AD32" s="3">
        <f>COUNTIFS(Table1[genoffice],Table1[[#This Row],[genoffice]],Table1[Gender],"M")</f>
        <v>401</v>
      </c>
      <c r="AE32" s="3">
        <f>COUNTIFS(Table1[genoffice],Table1[[#This Row],[genoffice]],Table1[Gender],"~?")</f>
        <v>23</v>
      </c>
    </row>
    <row r="33" spans="1:31" x14ac:dyDescent="0.35">
      <c r="A33">
        <v>32</v>
      </c>
      <c r="B33">
        <f>IF(COUNTIF(C$2:C32,C33)&gt;0,B32,B32+1)</f>
        <v>15</v>
      </c>
      <c r="C33" t="str">
        <f>Table1[[#This Row],[position]]&amp;IF(Table1[district]="NA","","-"&amp;Table1[district])&amp;IF(Table1[parish]="Multi-Parish Race","","-"&amp;Table1[parish])&amp;" ("&amp;Table1[year]&amp;")"</f>
        <v>Alderman-District 1, Town of Basile (2014)</v>
      </c>
      <c r="D33" t="s">
        <v>15</v>
      </c>
      <c r="E33" t="s">
        <v>71</v>
      </c>
      <c r="F33" t="s">
        <v>74</v>
      </c>
      <c r="G33">
        <v>2014</v>
      </c>
      <c r="H33" t="s">
        <v>73</v>
      </c>
      <c r="I33" t="s">
        <v>23</v>
      </c>
      <c r="J33">
        <v>71</v>
      </c>
      <c r="K33">
        <v>2</v>
      </c>
      <c r="L33">
        <f>COUNTIF(Table1[Race],Table1[Race])</f>
        <v>2</v>
      </c>
      <c r="M33">
        <v>2</v>
      </c>
      <c r="N33">
        <v>0</v>
      </c>
      <c r="O33">
        <v>0</v>
      </c>
      <c r="P33">
        <v>0</v>
      </c>
      <c r="Q33" t="s">
        <v>20</v>
      </c>
      <c r="R33" t="s">
        <v>21</v>
      </c>
      <c r="S33" t="s">
        <v>15</v>
      </c>
      <c r="T33">
        <f>IFERROR(Table1[n_can_adj]/MID(Table1[district],FIND("(",Table1[district])+1,1),Table1[n_can_adj])</f>
        <v>2</v>
      </c>
      <c r="U33">
        <v>1810</v>
      </c>
      <c r="V33" t="str">
        <f>IF(Table1[Voting Population]&lt;47000,"Rural","Urban")</f>
        <v>Rural</v>
      </c>
      <c r="W33" s="3">
        <v>0.29090909090909095</v>
      </c>
      <c r="X33" s="3" t="s">
        <v>5414</v>
      </c>
      <c r="Y33" s="3">
        <f>COUNTIFS(Table1[Race '#],Table1[[#This Row],[Race '#]],Table1[Gender],"F")</f>
        <v>0</v>
      </c>
      <c r="Z33" s="3">
        <f>COUNTIFS(Table1[Race '#],Table1[[#This Row],[Race '#]],Table1[Gender],"M")</f>
        <v>2</v>
      </c>
      <c r="AA33" s="3">
        <f>COUNTIFS(Table1[Race '#],Table1[[#This Row],[Race '#]],Table1[Gender],"~?")</f>
        <v>0</v>
      </c>
      <c r="AB33" s="3" t="str">
        <f>_xlfn.IFS(Y33=SUM(Table1[[#This Row],[Race-F candidates]:[Race-? Candidates]]),"All-Female",Z33=SUM(Table1[[#This Row],[Race-F candidates]:[Race-? Candidates]]),"All-Male",1=1,"Mixed-Gender")</f>
        <v>All-Male</v>
      </c>
      <c r="AC33" s="3">
        <f>COUNTIFS(Table1[genoffice],Table1[[#This Row],[genoffice]],Table1[Gender],"F")</f>
        <v>279</v>
      </c>
      <c r="AD33" s="3">
        <f>COUNTIFS(Table1[genoffice],Table1[[#This Row],[genoffice]],Table1[Gender],"M")</f>
        <v>401</v>
      </c>
      <c r="AE33" s="3">
        <f>COUNTIFS(Table1[genoffice],Table1[[#This Row],[genoffice]],Table1[Gender],"~?")</f>
        <v>23</v>
      </c>
    </row>
    <row r="34" spans="1:31" x14ac:dyDescent="0.35">
      <c r="A34">
        <v>33</v>
      </c>
      <c r="B34">
        <f>IF(COUNTIF(C$2:C33,C34)&gt;0,B33,B33+1)</f>
        <v>16</v>
      </c>
      <c r="C34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4" t="s">
        <v>15</v>
      </c>
      <c r="E34" t="s">
        <v>75</v>
      </c>
      <c r="F34" t="s">
        <v>76</v>
      </c>
      <c r="G34">
        <v>2016</v>
      </c>
      <c r="H34" t="s">
        <v>29</v>
      </c>
      <c r="I34" t="s">
        <v>23</v>
      </c>
      <c r="J34">
        <v>72</v>
      </c>
      <c r="K34">
        <v>2</v>
      </c>
      <c r="L34">
        <f>COUNTIF(Table1[Race],Table1[Race])</f>
        <v>2</v>
      </c>
      <c r="M34">
        <v>1</v>
      </c>
      <c r="N34">
        <v>1</v>
      </c>
      <c r="O34">
        <v>0</v>
      </c>
      <c r="P34">
        <v>0</v>
      </c>
      <c r="Q34" t="s">
        <v>20</v>
      </c>
      <c r="R34" t="s">
        <v>21</v>
      </c>
      <c r="S34" t="s">
        <v>15</v>
      </c>
      <c r="T34">
        <f>IFERROR(Table1[n_can_adj]/MID(Table1[district],FIND("(",Table1[district])+1,1),Table1[n_can_adj])</f>
        <v>2</v>
      </c>
      <c r="U34">
        <v>124720</v>
      </c>
      <c r="V34" t="str">
        <f>IF(Table1[Voting Population]&lt;47000,"Rural","Urban")</f>
        <v>Urban</v>
      </c>
      <c r="W34" s="3">
        <v>0.32110091743119268</v>
      </c>
      <c r="X34" s="3" t="s">
        <v>5415</v>
      </c>
      <c r="Y34" s="3">
        <f>COUNTIFS(Table1[Race '#],Table1[[#This Row],[Race '#]],Table1[Gender],"F")</f>
        <v>1</v>
      </c>
      <c r="Z34" s="3">
        <f>COUNTIFS(Table1[Race '#],Table1[[#This Row],[Race '#]],Table1[Gender],"M")</f>
        <v>1</v>
      </c>
      <c r="AA34" s="3">
        <f>COUNTIFS(Table1[Race '#],Table1[[#This Row],[Race '#]],Table1[Gender],"~?")</f>
        <v>0</v>
      </c>
      <c r="AB34" s="3" t="str">
        <f>_xlfn.IFS(Y34=SUM(Table1[[#This Row],[Race-F candidates]:[Race-? Candidates]]),"All-Female",Z34=SUM(Table1[[#This Row],[Race-F candidates]:[Race-? Candidates]]),"All-Male",1=1,"Mixed-Gender")</f>
        <v>Mixed-Gender</v>
      </c>
      <c r="AC34" s="3">
        <f>COUNTIFS(Table1[genoffice],Table1[[#This Row],[genoffice]],Table1[Gender],"F")</f>
        <v>279</v>
      </c>
      <c r="AD34" s="3">
        <f>COUNTIFS(Table1[genoffice],Table1[[#This Row],[genoffice]],Table1[Gender],"M")</f>
        <v>401</v>
      </c>
      <c r="AE34" s="3">
        <f>COUNTIFS(Table1[genoffice],Table1[[#This Row],[genoffice]],Table1[Gender],"~?")</f>
        <v>23</v>
      </c>
    </row>
    <row r="35" spans="1:31" x14ac:dyDescent="0.35">
      <c r="A35">
        <v>34</v>
      </c>
      <c r="B35">
        <f>IF(COUNTIF(C$2:C34,C35)&gt;0,B34,B34+1)</f>
        <v>16</v>
      </c>
      <c r="C35" t="str">
        <f>Table1[[#This Row],[position]]&amp;IF(Table1[district]="NA","","-"&amp;Table1[district])&amp;IF(Table1[parish]="Multi-Parish Race","","-"&amp;Table1[parish])&amp;" ("&amp;Table1[year]&amp;")"</f>
        <v>Alderman-District 1, Town of Benton-Bossier (2016)</v>
      </c>
      <c r="D35" t="s">
        <v>15</v>
      </c>
      <c r="E35" t="s">
        <v>75</v>
      </c>
      <c r="F35" t="s">
        <v>77</v>
      </c>
      <c r="G35">
        <v>2016</v>
      </c>
      <c r="H35" t="s">
        <v>29</v>
      </c>
      <c r="I35" t="s">
        <v>19</v>
      </c>
      <c r="J35">
        <v>37</v>
      </c>
      <c r="K35">
        <v>2</v>
      </c>
      <c r="L35">
        <f>COUNTIF(Table1[Race],Table1[Race])</f>
        <v>2</v>
      </c>
      <c r="M35">
        <v>1</v>
      </c>
      <c r="N35">
        <v>1</v>
      </c>
      <c r="O35">
        <v>0</v>
      </c>
      <c r="P35">
        <v>0</v>
      </c>
      <c r="Q35" t="s">
        <v>20</v>
      </c>
      <c r="R35" t="s">
        <v>21</v>
      </c>
      <c r="S35" t="s">
        <v>15</v>
      </c>
      <c r="T35">
        <f>IFERROR(Table1[n_can_adj]/MID(Table1[district],FIND("(",Table1[district])+1,1),Table1[n_can_adj])</f>
        <v>2</v>
      </c>
      <c r="U35">
        <v>124720</v>
      </c>
      <c r="V35" t="str">
        <f>IF(Table1[Voting Population]&lt;47000,"Rural","Urban")</f>
        <v>Urban</v>
      </c>
      <c r="W35" s="3">
        <v>0.32110091743119268</v>
      </c>
      <c r="X35" s="3" t="s">
        <v>5414</v>
      </c>
      <c r="Y35" s="3">
        <f>COUNTIFS(Table1[Race '#],Table1[[#This Row],[Race '#]],Table1[Gender],"F")</f>
        <v>1</v>
      </c>
      <c r="Z35" s="3">
        <f>COUNTIFS(Table1[Race '#],Table1[[#This Row],[Race '#]],Table1[Gender],"M")</f>
        <v>1</v>
      </c>
      <c r="AA35" s="3">
        <f>COUNTIFS(Table1[Race '#],Table1[[#This Row],[Race '#]],Table1[Gender],"~?")</f>
        <v>0</v>
      </c>
      <c r="AB35" s="3" t="str">
        <f>_xlfn.IFS(Y35=SUM(Table1[[#This Row],[Race-F candidates]:[Race-? Candidates]]),"All-Female",Z35=SUM(Table1[[#This Row],[Race-F candidates]:[Race-? Candidates]]),"All-Male",1=1,"Mixed-Gender")</f>
        <v>Mixed-Gender</v>
      </c>
      <c r="AC35" s="3">
        <f>COUNTIFS(Table1[genoffice],Table1[[#This Row],[genoffice]],Table1[Gender],"F")</f>
        <v>279</v>
      </c>
      <c r="AD35" s="3">
        <f>COUNTIFS(Table1[genoffice],Table1[[#This Row],[genoffice]],Table1[Gender],"M")</f>
        <v>401</v>
      </c>
      <c r="AE35" s="3">
        <f>COUNTIFS(Table1[genoffice],Table1[[#This Row],[genoffice]],Table1[Gender],"~?")</f>
        <v>23</v>
      </c>
    </row>
    <row r="36" spans="1:31" x14ac:dyDescent="0.35">
      <c r="A36">
        <v>35</v>
      </c>
      <c r="B36">
        <f>IF(COUNTIF(C$2:C35,C36)&gt;0,B35,B35+1)</f>
        <v>17</v>
      </c>
      <c r="C36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6" t="s">
        <v>15</v>
      </c>
      <c r="E36" t="s">
        <v>78</v>
      </c>
      <c r="F36" t="s">
        <v>79</v>
      </c>
      <c r="G36">
        <v>2016</v>
      </c>
      <c r="H36" t="s">
        <v>73</v>
      </c>
      <c r="I36" t="s">
        <v>30</v>
      </c>
      <c r="J36">
        <v>87</v>
      </c>
      <c r="K36">
        <v>2</v>
      </c>
      <c r="L36">
        <f>COUNTIF(Table1[Race],Table1[Race])</f>
        <v>2</v>
      </c>
      <c r="M36">
        <v>0</v>
      </c>
      <c r="N36">
        <v>1</v>
      </c>
      <c r="O36">
        <v>1</v>
      </c>
      <c r="P36">
        <v>0</v>
      </c>
      <c r="Q36" t="s">
        <v>20</v>
      </c>
      <c r="R36" t="s">
        <v>21</v>
      </c>
      <c r="S36" t="s">
        <v>15</v>
      </c>
      <c r="T36">
        <f>IFERROR(Table1[n_can_adj]/MID(Table1[district],FIND("(",Table1[district])+1,1),Table1[n_can_adj])</f>
        <v>2</v>
      </c>
      <c r="U36">
        <v>1892</v>
      </c>
      <c r="V36" t="str">
        <f>IF(Table1[Voting Population]&lt;47000,"Rural","Urban")</f>
        <v>Rural</v>
      </c>
      <c r="W36" s="3">
        <v>1.1363636363636409E-2</v>
      </c>
      <c r="X36" s="3" t="s">
        <v>5415</v>
      </c>
      <c r="Y36" s="3">
        <f>COUNTIFS(Table1[Race '#],Table1[[#This Row],[Race '#]],Table1[Gender],"F")</f>
        <v>2</v>
      </c>
      <c r="Z36" s="3">
        <f>COUNTIFS(Table1[Race '#],Table1[[#This Row],[Race '#]],Table1[Gender],"M")</f>
        <v>0</v>
      </c>
      <c r="AA36" s="3">
        <f>COUNTIFS(Table1[Race '#],Table1[[#This Row],[Race '#]],Table1[Gender],"~?")</f>
        <v>0</v>
      </c>
      <c r="AB36" s="3" t="str">
        <f>_xlfn.IFS(Y36=SUM(Table1[[#This Row],[Race-F candidates]:[Race-? Candidates]]),"All-Female",Z36=SUM(Table1[[#This Row],[Race-F candidates]:[Race-? Candidates]]),"All-Male",1=1,"Mixed-Gender")</f>
        <v>All-Female</v>
      </c>
      <c r="AC36" s="3">
        <f>COUNTIFS(Table1[genoffice],Table1[[#This Row],[genoffice]],Table1[Gender],"F")</f>
        <v>279</v>
      </c>
      <c r="AD36" s="3">
        <f>COUNTIFS(Table1[genoffice],Table1[[#This Row],[genoffice]],Table1[Gender],"M")</f>
        <v>401</v>
      </c>
      <c r="AE36" s="3">
        <f>COUNTIFS(Table1[genoffice],Table1[[#This Row],[genoffice]],Table1[Gender],"~?")</f>
        <v>23</v>
      </c>
    </row>
    <row r="37" spans="1:31" x14ac:dyDescent="0.35">
      <c r="A37">
        <v>36</v>
      </c>
      <c r="B37">
        <f>IF(COUNTIF(C$2:C36,C37)&gt;0,B36,B36+1)</f>
        <v>17</v>
      </c>
      <c r="C37" t="str">
        <f>Table1[[#This Row],[position]]&amp;IF(Table1[district]="NA","","-"&amp;Table1[district])&amp;IF(Table1[parish]="Multi-Parish Race","","-"&amp;Table1[parish])&amp;" ("&amp;Table1[year]&amp;")"</f>
        <v>Alderman-District 1, Town of Delcambre (2016)</v>
      </c>
      <c r="D37" t="s">
        <v>15</v>
      </c>
      <c r="E37" t="s">
        <v>78</v>
      </c>
      <c r="F37" t="s">
        <v>80</v>
      </c>
      <c r="G37">
        <v>2016</v>
      </c>
      <c r="H37" t="s">
        <v>73</v>
      </c>
      <c r="I37" t="s">
        <v>19</v>
      </c>
      <c r="J37">
        <v>89</v>
      </c>
      <c r="K37">
        <v>2</v>
      </c>
      <c r="L37">
        <f>COUNTIF(Table1[Race],Table1[Race])</f>
        <v>2</v>
      </c>
      <c r="M37">
        <v>0</v>
      </c>
      <c r="N37">
        <v>1</v>
      </c>
      <c r="O37">
        <v>1</v>
      </c>
      <c r="P37">
        <v>0</v>
      </c>
      <c r="Q37" t="s">
        <v>20</v>
      </c>
      <c r="R37" t="s">
        <v>21</v>
      </c>
      <c r="S37" t="s">
        <v>15</v>
      </c>
      <c r="T37">
        <f>IFERROR(Table1[n_can_adj]/MID(Table1[district],FIND("(",Table1[district])+1,1),Table1[n_can_adj])</f>
        <v>2</v>
      </c>
      <c r="U37">
        <v>1892</v>
      </c>
      <c r="V37" t="str">
        <f>IF(Table1[Voting Population]&lt;47000,"Rural","Urban")</f>
        <v>Rural</v>
      </c>
      <c r="W37" s="3">
        <v>1.1363636363636409E-2</v>
      </c>
      <c r="X37" s="3" t="s">
        <v>5415</v>
      </c>
      <c r="Y37" s="3">
        <f>COUNTIFS(Table1[Race '#],Table1[[#This Row],[Race '#]],Table1[Gender],"F")</f>
        <v>2</v>
      </c>
      <c r="Z37" s="3">
        <f>COUNTIFS(Table1[Race '#],Table1[[#This Row],[Race '#]],Table1[Gender],"M")</f>
        <v>0</v>
      </c>
      <c r="AA37" s="3">
        <f>COUNTIFS(Table1[Race '#],Table1[[#This Row],[Race '#]],Table1[Gender],"~?")</f>
        <v>0</v>
      </c>
      <c r="AB37" s="3" t="str">
        <f>_xlfn.IFS(Y37=SUM(Table1[[#This Row],[Race-F candidates]:[Race-? Candidates]]),"All-Female",Z37=SUM(Table1[[#This Row],[Race-F candidates]:[Race-? Candidates]]),"All-Male",1=1,"Mixed-Gender")</f>
        <v>All-Female</v>
      </c>
      <c r="AC37" s="3">
        <f>COUNTIFS(Table1[genoffice],Table1[[#This Row],[genoffice]],Table1[Gender],"F")</f>
        <v>279</v>
      </c>
      <c r="AD37" s="3">
        <f>COUNTIFS(Table1[genoffice],Table1[[#This Row],[genoffice]],Table1[Gender],"M")</f>
        <v>401</v>
      </c>
      <c r="AE37" s="3">
        <f>COUNTIFS(Table1[genoffice],Table1[[#This Row],[genoffice]],Table1[Gender],"~?")</f>
        <v>23</v>
      </c>
    </row>
    <row r="38" spans="1:31" x14ac:dyDescent="0.35">
      <c r="A38">
        <v>37</v>
      </c>
      <c r="B38">
        <f>IF(COUNTIF(C$2:C37,C38)&gt;0,B37,B37+1)</f>
        <v>18</v>
      </c>
      <c r="C38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8" t="s">
        <v>15</v>
      </c>
      <c r="E38" t="s">
        <v>81</v>
      </c>
      <c r="F38" t="s">
        <v>82</v>
      </c>
      <c r="G38">
        <v>2014</v>
      </c>
      <c r="H38" t="s">
        <v>83</v>
      </c>
      <c r="I38" t="s">
        <v>23</v>
      </c>
      <c r="J38">
        <v>87</v>
      </c>
      <c r="K38">
        <v>3</v>
      </c>
      <c r="L38">
        <f>COUNTIF(Table1[Race],Table1[Race])</f>
        <v>3</v>
      </c>
      <c r="M38">
        <v>3</v>
      </c>
      <c r="N38">
        <v>0</v>
      </c>
      <c r="O38">
        <v>0</v>
      </c>
      <c r="P38">
        <v>0</v>
      </c>
      <c r="Q38" t="s">
        <v>20</v>
      </c>
      <c r="R38" t="s">
        <v>21</v>
      </c>
      <c r="S38" t="s">
        <v>15</v>
      </c>
      <c r="T38">
        <f>IFERROR(Table1[n_can_adj]/MID(Table1[district],FIND("(",Table1[district])+1,1),Table1[n_can_adj])</f>
        <v>3</v>
      </c>
      <c r="U38">
        <v>83699</v>
      </c>
      <c r="V38" t="str">
        <f>IF(Table1[Voting Population]&lt;47000,"Rural","Urban")</f>
        <v>Urban</v>
      </c>
      <c r="W38" s="3">
        <v>9.7719869706840379E-2</v>
      </c>
      <c r="X38" s="3" t="s">
        <v>5414</v>
      </c>
      <c r="Y38" s="3">
        <f>COUNTIFS(Table1[Race '#],Table1[[#This Row],[Race '#]],Table1[Gender],"F")</f>
        <v>0</v>
      </c>
      <c r="Z38" s="3">
        <f>COUNTIFS(Table1[Race '#],Table1[[#This Row],[Race '#]],Table1[Gender],"M")</f>
        <v>3</v>
      </c>
      <c r="AA38" s="3">
        <f>COUNTIFS(Table1[Race '#],Table1[[#This Row],[Race '#]],Table1[Gender],"~?")</f>
        <v>0</v>
      </c>
      <c r="AB38" s="3" t="str">
        <f>_xlfn.IFS(Y38=SUM(Table1[[#This Row],[Race-F candidates]:[Race-? Candidates]]),"All-Female",Z38=SUM(Table1[[#This Row],[Race-F candidates]:[Race-? Candidates]]),"All-Male",1=1,"Mixed-Gender")</f>
        <v>All-Male</v>
      </c>
      <c r="AC38" s="3">
        <f>COUNTIFS(Table1[genoffice],Table1[[#This Row],[genoffice]],Table1[Gender],"F")</f>
        <v>279</v>
      </c>
      <c r="AD38" s="3">
        <f>COUNTIFS(Table1[genoffice],Table1[[#This Row],[genoffice]],Table1[Gender],"M")</f>
        <v>401</v>
      </c>
      <c r="AE38" s="3">
        <f>COUNTIFS(Table1[genoffice],Table1[[#This Row],[genoffice]],Table1[Gender],"~?")</f>
        <v>23</v>
      </c>
    </row>
    <row r="39" spans="1:31" x14ac:dyDescent="0.35">
      <c r="A39">
        <v>38</v>
      </c>
      <c r="B39">
        <f>IF(COUNTIF(C$2:C38,C39)&gt;0,B38,B38+1)</f>
        <v>18</v>
      </c>
      <c r="C39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39" t="s">
        <v>15</v>
      </c>
      <c r="E39" t="s">
        <v>81</v>
      </c>
      <c r="F39" t="s">
        <v>84</v>
      </c>
      <c r="G39">
        <v>2014</v>
      </c>
      <c r="H39" t="s">
        <v>83</v>
      </c>
      <c r="I39" t="s">
        <v>23</v>
      </c>
      <c r="J39">
        <v>125</v>
      </c>
      <c r="K39">
        <v>3</v>
      </c>
      <c r="L39">
        <f>COUNTIF(Table1[Race],Table1[Race])</f>
        <v>3</v>
      </c>
      <c r="M39">
        <v>3</v>
      </c>
      <c r="N39">
        <v>0</v>
      </c>
      <c r="O39">
        <v>0</v>
      </c>
      <c r="P39">
        <v>0</v>
      </c>
      <c r="Q39" t="s">
        <v>20</v>
      </c>
      <c r="R39" t="s">
        <v>21</v>
      </c>
      <c r="S39" t="s">
        <v>15</v>
      </c>
      <c r="T39">
        <f>IFERROR(Table1[n_can_adj]/MID(Table1[district],FIND("(",Table1[district])+1,1),Table1[n_can_adj])</f>
        <v>3</v>
      </c>
      <c r="U39">
        <v>83699</v>
      </c>
      <c r="V39" t="str">
        <f>IF(Table1[Voting Population]&lt;47000,"Rural","Urban")</f>
        <v>Urban</v>
      </c>
      <c r="W39" s="3">
        <v>9.7719869706840379E-2</v>
      </c>
      <c r="X39" s="3" t="s">
        <v>5414</v>
      </c>
      <c r="Y39" s="3">
        <f>COUNTIFS(Table1[Race '#],Table1[[#This Row],[Race '#]],Table1[Gender],"F")</f>
        <v>0</v>
      </c>
      <c r="Z39" s="3">
        <f>COUNTIFS(Table1[Race '#],Table1[[#This Row],[Race '#]],Table1[Gender],"M")</f>
        <v>3</v>
      </c>
      <c r="AA39" s="3">
        <f>COUNTIFS(Table1[Race '#],Table1[[#This Row],[Race '#]],Table1[Gender],"~?")</f>
        <v>0</v>
      </c>
      <c r="AB39" s="3" t="str">
        <f>_xlfn.IFS(Y39=SUM(Table1[[#This Row],[Race-F candidates]:[Race-? Candidates]]),"All-Female",Z39=SUM(Table1[[#This Row],[Race-F candidates]:[Race-? Candidates]]),"All-Male",1=1,"Mixed-Gender")</f>
        <v>All-Male</v>
      </c>
      <c r="AC39" s="3">
        <f>COUNTIFS(Table1[genoffice],Table1[[#This Row],[genoffice]],Table1[Gender],"F")</f>
        <v>279</v>
      </c>
      <c r="AD39" s="3">
        <f>COUNTIFS(Table1[genoffice],Table1[[#This Row],[genoffice]],Table1[Gender],"M")</f>
        <v>401</v>
      </c>
      <c r="AE39" s="3">
        <f>COUNTIFS(Table1[genoffice],Table1[[#This Row],[genoffice]],Table1[Gender],"~?")</f>
        <v>23</v>
      </c>
    </row>
    <row r="40" spans="1:31" x14ac:dyDescent="0.35">
      <c r="A40">
        <v>39</v>
      </c>
      <c r="B40">
        <f>IF(COUNTIF(C$2:C39,C40)&gt;0,B39,B39+1)</f>
        <v>18</v>
      </c>
      <c r="C40" t="str">
        <f>Table1[[#This Row],[position]]&amp;IF(Table1[district]="NA","","-"&amp;Table1[district])&amp;IF(Table1[parish]="Multi-Parish Race","","-"&amp;Table1[parish])&amp;" ("&amp;Table1[year]&amp;")"</f>
        <v>Alderman-District 1, Town of Sunset-St. Landry (2014)</v>
      </c>
      <c r="D40" t="s">
        <v>15</v>
      </c>
      <c r="E40" t="s">
        <v>81</v>
      </c>
      <c r="F40" t="s">
        <v>85</v>
      </c>
      <c r="G40">
        <v>2014</v>
      </c>
      <c r="H40" t="s">
        <v>83</v>
      </c>
      <c r="I40" t="s">
        <v>23</v>
      </c>
      <c r="J40">
        <v>95</v>
      </c>
      <c r="K40">
        <v>3</v>
      </c>
      <c r="L40">
        <f>COUNTIF(Table1[Race],Table1[Race])</f>
        <v>3</v>
      </c>
      <c r="M40">
        <v>3</v>
      </c>
      <c r="N40">
        <v>0</v>
      </c>
      <c r="O40">
        <v>0</v>
      </c>
      <c r="P40">
        <v>0</v>
      </c>
      <c r="Q40" t="s">
        <v>20</v>
      </c>
      <c r="R40" t="s">
        <v>21</v>
      </c>
      <c r="S40" t="s">
        <v>15</v>
      </c>
      <c r="T40">
        <f>IFERROR(Table1[n_can_adj]/MID(Table1[district],FIND("(",Table1[district])+1,1),Table1[n_can_adj])</f>
        <v>3</v>
      </c>
      <c r="U40">
        <v>83699</v>
      </c>
      <c r="V40" t="str">
        <f>IF(Table1[Voting Population]&lt;47000,"Rural","Urban")</f>
        <v>Urban</v>
      </c>
      <c r="W40" s="3">
        <v>9.7719869706840379E-2</v>
      </c>
      <c r="X40" s="3" t="s">
        <v>5414</v>
      </c>
      <c r="Y40" s="3">
        <f>COUNTIFS(Table1[Race '#],Table1[[#This Row],[Race '#]],Table1[Gender],"F")</f>
        <v>0</v>
      </c>
      <c r="Z40" s="3">
        <f>COUNTIFS(Table1[Race '#],Table1[[#This Row],[Race '#]],Table1[Gender],"M")</f>
        <v>3</v>
      </c>
      <c r="AA40" s="3">
        <f>COUNTIFS(Table1[Race '#],Table1[[#This Row],[Race '#]],Table1[Gender],"~?")</f>
        <v>0</v>
      </c>
      <c r="AB40" s="3" t="str">
        <f>_xlfn.IFS(Y40=SUM(Table1[[#This Row],[Race-F candidates]:[Race-? Candidates]]),"All-Female",Z40=SUM(Table1[[#This Row],[Race-F candidates]:[Race-? Candidates]]),"All-Male",1=1,"Mixed-Gender")</f>
        <v>All-Male</v>
      </c>
      <c r="AC40" s="3">
        <f>COUNTIFS(Table1[genoffice],Table1[[#This Row],[genoffice]],Table1[Gender],"F")</f>
        <v>279</v>
      </c>
      <c r="AD40" s="3">
        <f>COUNTIFS(Table1[genoffice],Table1[[#This Row],[genoffice]],Table1[Gender],"M")</f>
        <v>401</v>
      </c>
      <c r="AE40" s="3">
        <f>COUNTIFS(Table1[genoffice],Table1[[#This Row],[genoffice]],Table1[Gender],"~?")</f>
        <v>23</v>
      </c>
    </row>
    <row r="41" spans="1:31" x14ac:dyDescent="0.35">
      <c r="A41">
        <v>40</v>
      </c>
      <c r="B41">
        <f>IF(COUNTIF(C$2:C40,C41)&gt;0,B40,B40+1)</f>
        <v>19</v>
      </c>
      <c r="C41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1" t="s">
        <v>15</v>
      </c>
      <c r="E41" t="s">
        <v>86</v>
      </c>
      <c r="F41" t="s">
        <v>87</v>
      </c>
      <c r="G41">
        <v>2014</v>
      </c>
      <c r="H41" t="s">
        <v>64</v>
      </c>
      <c r="I41" t="s">
        <v>23</v>
      </c>
      <c r="J41">
        <v>183</v>
      </c>
      <c r="K41">
        <v>2</v>
      </c>
      <c r="L41">
        <f>COUNTIF(Table1[Race],Table1[Race])</f>
        <v>2</v>
      </c>
      <c r="M41">
        <v>2</v>
      </c>
      <c r="N41">
        <v>0</v>
      </c>
      <c r="O41">
        <v>0</v>
      </c>
      <c r="P41">
        <v>0</v>
      </c>
      <c r="Q41" t="s">
        <v>20</v>
      </c>
      <c r="R41" t="s">
        <v>21</v>
      </c>
      <c r="S41" t="s">
        <v>15</v>
      </c>
      <c r="T41">
        <f>IFERROR(Table1[n_can_adj]/MID(Table1[district],FIND("(",Table1[district])+1,1),Table1[n_can_adj])</f>
        <v>2</v>
      </c>
      <c r="U41">
        <v>41252</v>
      </c>
      <c r="V41" t="str">
        <f>IF(Table1[Voting Population]&lt;47000,"Rural","Urban")</f>
        <v>Rural</v>
      </c>
      <c r="W41" s="3">
        <v>8.4999999999999964E-2</v>
      </c>
      <c r="X41" s="3" t="s">
        <v>5414</v>
      </c>
      <c r="Y41" s="3">
        <f>COUNTIFS(Table1[Race '#],Table1[[#This Row],[Race '#]],Table1[Gender],"F")</f>
        <v>0</v>
      </c>
      <c r="Z41" s="3">
        <f>COUNTIFS(Table1[Race '#],Table1[[#This Row],[Race '#]],Table1[Gender],"M")</f>
        <v>2</v>
      </c>
      <c r="AA41" s="3">
        <f>COUNTIFS(Table1[Race '#],Table1[[#This Row],[Race '#]],Table1[Gender],"~?")</f>
        <v>0</v>
      </c>
      <c r="AB41" s="3" t="str">
        <f>_xlfn.IFS(Y41=SUM(Table1[[#This Row],[Race-F candidates]:[Race-? Candidates]]),"All-Female",Z41=SUM(Table1[[#This Row],[Race-F candidates]:[Race-? Candidates]]),"All-Male",1=1,"Mixed-Gender")</f>
        <v>All-Male</v>
      </c>
      <c r="AC41" s="3">
        <f>COUNTIFS(Table1[genoffice],Table1[[#This Row],[genoffice]],Table1[Gender],"F")</f>
        <v>279</v>
      </c>
      <c r="AD41" s="3">
        <f>COUNTIFS(Table1[genoffice],Table1[[#This Row],[genoffice]],Table1[Gender],"M")</f>
        <v>401</v>
      </c>
      <c r="AE41" s="3">
        <f>COUNTIFS(Table1[genoffice],Table1[[#This Row],[genoffice]],Table1[Gender],"~?")</f>
        <v>23</v>
      </c>
    </row>
    <row r="42" spans="1:31" x14ac:dyDescent="0.35">
      <c r="A42">
        <v>41</v>
      </c>
      <c r="B42">
        <f>IF(COUNTIF(C$2:C41,C42)&gt;0,B41,B41+1)</f>
        <v>19</v>
      </c>
      <c r="C42" t="str">
        <f>Table1[[#This Row],[position]]&amp;IF(Table1[district]="NA","","-"&amp;Table1[district])&amp;IF(Table1[parish]="Multi-Parish Race","","-"&amp;Table1[parish])&amp;" ("&amp;Table1[year]&amp;")"</f>
        <v>Alderman-District 2, City of Marksville-Avoyelles (2014)</v>
      </c>
      <c r="D42" t="s">
        <v>15</v>
      </c>
      <c r="E42" t="s">
        <v>86</v>
      </c>
      <c r="F42" t="s">
        <v>88</v>
      </c>
      <c r="G42">
        <v>2014</v>
      </c>
      <c r="H42" t="s">
        <v>64</v>
      </c>
      <c r="I42" t="s">
        <v>23</v>
      </c>
      <c r="J42">
        <v>217</v>
      </c>
      <c r="K42">
        <v>2</v>
      </c>
      <c r="L42">
        <f>COUNTIF(Table1[Race],Table1[Race])</f>
        <v>2</v>
      </c>
      <c r="M42">
        <v>2</v>
      </c>
      <c r="N42">
        <v>0</v>
      </c>
      <c r="O42">
        <v>0</v>
      </c>
      <c r="P42">
        <v>0</v>
      </c>
      <c r="Q42" t="s">
        <v>20</v>
      </c>
      <c r="R42" t="s">
        <v>21</v>
      </c>
      <c r="S42" t="s">
        <v>15</v>
      </c>
      <c r="T42">
        <f>IFERROR(Table1[n_can_adj]/MID(Table1[district],FIND("(",Table1[district])+1,1),Table1[n_can_adj])</f>
        <v>2</v>
      </c>
      <c r="U42">
        <v>41252</v>
      </c>
      <c r="V42" t="str">
        <f>IF(Table1[Voting Population]&lt;47000,"Rural","Urban")</f>
        <v>Rural</v>
      </c>
      <c r="W42" s="3">
        <v>8.4999999999999964E-2</v>
      </c>
      <c r="X42" s="3" t="s">
        <v>5414</v>
      </c>
      <c r="Y42" s="3">
        <f>COUNTIFS(Table1[Race '#],Table1[[#This Row],[Race '#]],Table1[Gender],"F")</f>
        <v>0</v>
      </c>
      <c r="Z42" s="3">
        <f>COUNTIFS(Table1[Race '#],Table1[[#This Row],[Race '#]],Table1[Gender],"M")</f>
        <v>2</v>
      </c>
      <c r="AA42" s="3">
        <f>COUNTIFS(Table1[Race '#],Table1[[#This Row],[Race '#]],Table1[Gender],"~?")</f>
        <v>0</v>
      </c>
      <c r="AB42" s="3" t="str">
        <f>_xlfn.IFS(Y42=SUM(Table1[[#This Row],[Race-F candidates]:[Race-? Candidates]]),"All-Female",Z42=SUM(Table1[[#This Row],[Race-F candidates]:[Race-? Candidates]]),"All-Male",1=1,"Mixed-Gender")</f>
        <v>All-Male</v>
      </c>
      <c r="AC42" s="3">
        <f>COUNTIFS(Table1[genoffice],Table1[[#This Row],[genoffice]],Table1[Gender],"F")</f>
        <v>279</v>
      </c>
      <c r="AD42" s="3">
        <f>COUNTIFS(Table1[genoffice],Table1[[#This Row],[genoffice]],Table1[Gender],"M")</f>
        <v>401</v>
      </c>
      <c r="AE42" s="3">
        <f>COUNTIFS(Table1[genoffice],Table1[[#This Row],[genoffice]],Table1[Gender],"~?")</f>
        <v>23</v>
      </c>
    </row>
    <row r="43" spans="1:31" x14ac:dyDescent="0.35">
      <c r="A43">
        <v>42</v>
      </c>
      <c r="B43">
        <f>IF(COUNTIF(C$2:C42,C43)&gt;0,B42,B42+1)</f>
        <v>20</v>
      </c>
      <c r="C43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3" t="s">
        <v>15</v>
      </c>
      <c r="E43" t="s">
        <v>89</v>
      </c>
      <c r="F43" t="s">
        <v>90</v>
      </c>
      <c r="G43">
        <v>2014</v>
      </c>
      <c r="H43" t="s">
        <v>69</v>
      </c>
      <c r="I43" t="s">
        <v>23</v>
      </c>
      <c r="J43">
        <v>133</v>
      </c>
      <c r="K43">
        <v>2</v>
      </c>
      <c r="L43">
        <f>COUNTIF(Table1[Race],Table1[Race])</f>
        <v>2</v>
      </c>
      <c r="M43">
        <v>1</v>
      </c>
      <c r="N43">
        <v>0</v>
      </c>
      <c r="O43">
        <v>1</v>
      </c>
      <c r="P43">
        <v>0</v>
      </c>
      <c r="Q43" t="s">
        <v>20</v>
      </c>
      <c r="R43" t="s">
        <v>21</v>
      </c>
      <c r="S43" t="s">
        <v>15</v>
      </c>
      <c r="T43">
        <f>IFERROR(Table1[n_can_adj]/MID(Table1[district],FIND("(",Table1[district])+1,1),Table1[n_can_adj])</f>
        <v>2</v>
      </c>
      <c r="U43">
        <v>40335</v>
      </c>
      <c r="V43" t="str">
        <f>IF(Table1[Voting Population]&lt;47000,"Rural","Urban")</f>
        <v>Rural</v>
      </c>
      <c r="W43" s="3">
        <v>0.2429906542056075</v>
      </c>
      <c r="X43" s="3" t="s">
        <v>5414</v>
      </c>
      <c r="Y43" s="3">
        <f>COUNTIFS(Table1[Race '#],Table1[[#This Row],[Race '#]],Table1[Gender],"F")</f>
        <v>0</v>
      </c>
      <c r="Z43" s="3">
        <f>COUNTIFS(Table1[Race '#],Table1[[#This Row],[Race '#]],Table1[Gender],"M")</f>
        <v>2</v>
      </c>
      <c r="AA43" s="3">
        <f>COUNTIFS(Table1[Race '#],Table1[[#This Row],[Race '#]],Table1[Gender],"~?")</f>
        <v>0</v>
      </c>
      <c r="AB43" s="3" t="str">
        <f>_xlfn.IFS(Y43=SUM(Table1[[#This Row],[Race-F candidates]:[Race-? Candidates]]),"All-Female",Z43=SUM(Table1[[#This Row],[Race-F candidates]:[Race-? Candidates]]),"All-Male",1=1,"Mixed-Gender")</f>
        <v>All-Male</v>
      </c>
      <c r="AC43" s="3">
        <f>COUNTIFS(Table1[genoffice],Table1[[#This Row],[genoffice]],Table1[Gender],"F")</f>
        <v>279</v>
      </c>
      <c r="AD43" s="3">
        <f>COUNTIFS(Table1[genoffice],Table1[[#This Row],[genoffice]],Table1[Gender],"M")</f>
        <v>401</v>
      </c>
      <c r="AE43" s="3">
        <f>COUNTIFS(Table1[genoffice],Table1[[#This Row],[genoffice]],Table1[Gender],"~?")</f>
        <v>23</v>
      </c>
    </row>
    <row r="44" spans="1:31" x14ac:dyDescent="0.35">
      <c r="A44">
        <v>43</v>
      </c>
      <c r="B44">
        <f>IF(COUNTIF(C$2:C43,C44)&gt;0,B43,B43+1)</f>
        <v>20</v>
      </c>
      <c r="C44" t="str">
        <f>Table1[[#This Row],[position]]&amp;IF(Table1[district]="NA","","-"&amp;Table1[district])&amp;IF(Table1[parish]="Multi-Parish Race","","-"&amp;Table1[parish])&amp;" ("&amp;Table1[year]&amp;")"</f>
        <v>Alderman-District 2, City of Springhill-Webster (2014)</v>
      </c>
      <c r="D44" t="s">
        <v>15</v>
      </c>
      <c r="E44" t="s">
        <v>89</v>
      </c>
      <c r="F44" t="s">
        <v>91</v>
      </c>
      <c r="G44">
        <v>2014</v>
      </c>
      <c r="H44" t="s">
        <v>69</v>
      </c>
      <c r="I44" t="s">
        <v>30</v>
      </c>
      <c r="J44">
        <v>81</v>
      </c>
      <c r="K44">
        <v>2</v>
      </c>
      <c r="L44">
        <f>COUNTIF(Table1[Race],Table1[Race])</f>
        <v>2</v>
      </c>
      <c r="M44">
        <v>1</v>
      </c>
      <c r="N44">
        <v>0</v>
      </c>
      <c r="O44">
        <v>1</v>
      </c>
      <c r="P44">
        <v>0</v>
      </c>
      <c r="Q44" t="s">
        <v>20</v>
      </c>
      <c r="R44" t="s">
        <v>21</v>
      </c>
      <c r="S44" t="s">
        <v>15</v>
      </c>
      <c r="T44">
        <f>IFERROR(Table1[n_can_adj]/MID(Table1[district],FIND("(",Table1[district])+1,1),Table1[n_can_adj])</f>
        <v>2</v>
      </c>
      <c r="U44">
        <v>40335</v>
      </c>
      <c r="V44" t="str">
        <f>IF(Table1[Voting Population]&lt;47000,"Rural","Urban")</f>
        <v>Rural</v>
      </c>
      <c r="W44" s="3">
        <v>0.2429906542056075</v>
      </c>
      <c r="X44" s="3" t="s">
        <v>5414</v>
      </c>
      <c r="Y44" s="3">
        <f>COUNTIFS(Table1[Race '#],Table1[[#This Row],[Race '#]],Table1[Gender],"F")</f>
        <v>0</v>
      </c>
      <c r="Z44" s="3">
        <f>COUNTIFS(Table1[Race '#],Table1[[#This Row],[Race '#]],Table1[Gender],"M")</f>
        <v>2</v>
      </c>
      <c r="AA44" s="3">
        <f>COUNTIFS(Table1[Race '#],Table1[[#This Row],[Race '#]],Table1[Gender],"~?")</f>
        <v>0</v>
      </c>
      <c r="AB44" s="3" t="str">
        <f>_xlfn.IFS(Y44=SUM(Table1[[#This Row],[Race-F candidates]:[Race-? Candidates]]),"All-Female",Z44=SUM(Table1[[#This Row],[Race-F candidates]:[Race-? Candidates]]),"All-Male",1=1,"Mixed-Gender")</f>
        <v>All-Male</v>
      </c>
      <c r="AC44" s="3">
        <f>COUNTIFS(Table1[genoffice],Table1[[#This Row],[genoffice]],Table1[Gender],"F")</f>
        <v>279</v>
      </c>
      <c r="AD44" s="3">
        <f>COUNTIFS(Table1[genoffice],Table1[[#This Row],[genoffice]],Table1[Gender],"M")</f>
        <v>401</v>
      </c>
      <c r="AE44" s="3">
        <f>COUNTIFS(Table1[genoffice],Table1[[#This Row],[genoffice]],Table1[Gender],"~?")</f>
        <v>23</v>
      </c>
    </row>
    <row r="45" spans="1:31" x14ac:dyDescent="0.35">
      <c r="A45">
        <v>44</v>
      </c>
      <c r="B45">
        <f>IF(COUNTIF(C$2:C44,C45)&gt;0,B44,B44+1)</f>
        <v>21</v>
      </c>
      <c r="C45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5" t="s">
        <v>15</v>
      </c>
      <c r="E45" t="s">
        <v>92</v>
      </c>
      <c r="F45" t="s">
        <v>93</v>
      </c>
      <c r="G45">
        <v>2016</v>
      </c>
      <c r="H45" t="s">
        <v>94</v>
      </c>
      <c r="I45" t="s">
        <v>23</v>
      </c>
      <c r="J45">
        <v>58</v>
      </c>
      <c r="K45">
        <v>2</v>
      </c>
      <c r="L45">
        <f>COUNTIF(Table1[Race],Table1[Race])</f>
        <v>2</v>
      </c>
      <c r="M45">
        <v>2</v>
      </c>
      <c r="N45">
        <v>0</v>
      </c>
      <c r="O45">
        <v>0</v>
      </c>
      <c r="P45">
        <v>0</v>
      </c>
      <c r="Q45" t="s">
        <v>20</v>
      </c>
      <c r="R45" t="s">
        <v>21</v>
      </c>
      <c r="S45" t="s">
        <v>15</v>
      </c>
      <c r="T45">
        <f>IFERROR(Table1[n_can_adj]/MID(Table1[district],FIND("(",Table1[district])+1,1),Table1[n_can_adj])</f>
        <v>2</v>
      </c>
      <c r="U45">
        <v>59524</v>
      </c>
      <c r="V45" t="str">
        <f>IF(Table1[Voting Population]&lt;47000,"Rural","Urban")</f>
        <v>Urban</v>
      </c>
      <c r="W45" s="3">
        <v>0.41708542713567837</v>
      </c>
      <c r="X45" s="3" t="s">
        <v>5414</v>
      </c>
      <c r="Y45" s="3">
        <f>COUNTIFS(Table1[Race '#],Table1[[#This Row],[Race '#]],Table1[Gender],"F")</f>
        <v>1</v>
      </c>
      <c r="Z45" s="3">
        <f>COUNTIFS(Table1[Race '#],Table1[[#This Row],[Race '#]],Table1[Gender],"M")</f>
        <v>1</v>
      </c>
      <c r="AA45" s="3">
        <f>COUNTIFS(Table1[Race '#],Table1[[#This Row],[Race '#]],Table1[Gender],"~?")</f>
        <v>0</v>
      </c>
      <c r="AB45" s="3" t="str">
        <f>_xlfn.IFS(Y45=SUM(Table1[[#This Row],[Race-F candidates]:[Race-? Candidates]]),"All-Female",Z45=SUM(Table1[[#This Row],[Race-F candidates]:[Race-? Candidates]]),"All-Male",1=1,"Mixed-Gender")</f>
        <v>Mixed-Gender</v>
      </c>
      <c r="AC45" s="3">
        <f>COUNTIFS(Table1[genoffice],Table1[[#This Row],[genoffice]],Table1[Gender],"F")</f>
        <v>279</v>
      </c>
      <c r="AD45" s="3">
        <f>COUNTIFS(Table1[genoffice],Table1[[#This Row],[genoffice]],Table1[Gender],"M")</f>
        <v>401</v>
      </c>
      <c r="AE45" s="3">
        <f>COUNTIFS(Table1[genoffice],Table1[[#This Row],[genoffice]],Table1[Gender],"~?")</f>
        <v>23</v>
      </c>
    </row>
    <row r="46" spans="1:31" x14ac:dyDescent="0.35">
      <c r="A46">
        <v>45</v>
      </c>
      <c r="B46">
        <f>IF(COUNTIF(C$2:C45,C46)&gt;0,B45,B45+1)</f>
        <v>21</v>
      </c>
      <c r="C46" t="str">
        <f>Table1[[#This Row],[position]]&amp;IF(Table1[district]="NA","","-"&amp;Table1[district])&amp;IF(Table1[parish]="Multi-Parish Race","","-"&amp;Table1[parish])&amp;" ("&amp;Table1[year]&amp;")"</f>
        <v>Alderman-District 2, Town of Delcambre-Vermilion (2016)</v>
      </c>
      <c r="D46" t="s">
        <v>15</v>
      </c>
      <c r="E46" t="s">
        <v>92</v>
      </c>
      <c r="F46" t="s">
        <v>95</v>
      </c>
      <c r="G46">
        <v>2016</v>
      </c>
      <c r="H46" t="s">
        <v>94</v>
      </c>
      <c r="I46" t="s">
        <v>23</v>
      </c>
      <c r="J46">
        <v>141</v>
      </c>
      <c r="K46">
        <v>2</v>
      </c>
      <c r="L46">
        <f>COUNTIF(Table1[Race],Table1[Race])</f>
        <v>2</v>
      </c>
      <c r="M46">
        <v>2</v>
      </c>
      <c r="N46">
        <v>0</v>
      </c>
      <c r="O46">
        <v>0</v>
      </c>
      <c r="P46">
        <v>0</v>
      </c>
      <c r="Q46" t="s">
        <v>20</v>
      </c>
      <c r="R46" t="s">
        <v>21</v>
      </c>
      <c r="S46" t="s">
        <v>15</v>
      </c>
      <c r="T46">
        <f>IFERROR(Table1[n_can_adj]/MID(Table1[district],FIND("(",Table1[district])+1,1),Table1[n_can_adj])</f>
        <v>2</v>
      </c>
      <c r="U46">
        <v>59524</v>
      </c>
      <c r="V46" t="str">
        <f>IF(Table1[Voting Population]&lt;47000,"Rural","Urban")</f>
        <v>Urban</v>
      </c>
      <c r="W46" s="3">
        <v>0.41708542713567837</v>
      </c>
      <c r="X46" s="3" t="s">
        <v>5415</v>
      </c>
      <c r="Y46" s="3">
        <f>COUNTIFS(Table1[Race '#],Table1[[#This Row],[Race '#]],Table1[Gender],"F")</f>
        <v>1</v>
      </c>
      <c r="Z46" s="3">
        <f>COUNTIFS(Table1[Race '#],Table1[[#This Row],[Race '#]],Table1[Gender],"M")</f>
        <v>1</v>
      </c>
      <c r="AA46" s="3">
        <f>COUNTIFS(Table1[Race '#],Table1[[#This Row],[Race '#]],Table1[Gender],"~?")</f>
        <v>0</v>
      </c>
      <c r="AB46" s="3" t="str">
        <f>_xlfn.IFS(Y46=SUM(Table1[[#This Row],[Race-F candidates]:[Race-? Candidates]]),"All-Female",Z46=SUM(Table1[[#This Row],[Race-F candidates]:[Race-? Candidates]]),"All-Male",1=1,"Mixed-Gender")</f>
        <v>Mixed-Gender</v>
      </c>
      <c r="AC46" s="3">
        <f>COUNTIFS(Table1[genoffice],Table1[[#This Row],[genoffice]],Table1[Gender],"F")</f>
        <v>279</v>
      </c>
      <c r="AD46" s="3">
        <f>COUNTIFS(Table1[genoffice],Table1[[#This Row],[genoffice]],Table1[Gender],"M")</f>
        <v>401</v>
      </c>
      <c r="AE46" s="3">
        <f>COUNTIFS(Table1[genoffice],Table1[[#This Row],[genoffice]],Table1[Gender],"~?")</f>
        <v>23</v>
      </c>
    </row>
    <row r="47" spans="1:31" x14ac:dyDescent="0.35">
      <c r="A47">
        <v>46</v>
      </c>
      <c r="B47">
        <f>IF(COUNTIF(C$2:C46,C47)&gt;0,B46,B46+1)</f>
        <v>22</v>
      </c>
      <c r="C47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7" t="s">
        <v>15</v>
      </c>
      <c r="E47" t="s">
        <v>96</v>
      </c>
      <c r="F47" t="s">
        <v>97</v>
      </c>
      <c r="G47">
        <v>2014</v>
      </c>
      <c r="H47" t="s">
        <v>98</v>
      </c>
      <c r="I47" t="s">
        <v>23</v>
      </c>
      <c r="J47">
        <v>355</v>
      </c>
      <c r="K47">
        <v>2</v>
      </c>
      <c r="L47">
        <f>COUNTIF(Table1[Race],Table1[Race])</f>
        <v>2</v>
      </c>
      <c r="M47">
        <v>2</v>
      </c>
      <c r="N47">
        <v>0</v>
      </c>
      <c r="O47">
        <v>0</v>
      </c>
      <c r="P47">
        <v>0</v>
      </c>
      <c r="Q47" t="s">
        <v>20</v>
      </c>
      <c r="R47" t="s">
        <v>21</v>
      </c>
      <c r="S47" t="s">
        <v>15</v>
      </c>
      <c r="T47">
        <f>IFERROR(Table1[n_can_adj]/MID(Table1[district],FIND("(",Table1[district])+1,1),Table1[n_can_adj])</f>
        <v>2</v>
      </c>
      <c r="U47">
        <v>21581</v>
      </c>
      <c r="V47" t="str">
        <f>IF(Table1[Voting Population]&lt;47000,"Rural","Urban")</f>
        <v>Rural</v>
      </c>
      <c r="W47" s="3">
        <v>0.5468409586056644</v>
      </c>
      <c r="X47" s="3" t="s">
        <v>5415</v>
      </c>
      <c r="Y47" s="3">
        <f>COUNTIFS(Table1[Race '#],Table1[[#This Row],[Race '#]],Table1[Gender],"F")</f>
        <v>2</v>
      </c>
      <c r="Z47" s="3">
        <f>COUNTIFS(Table1[Race '#],Table1[[#This Row],[Race '#]],Table1[Gender],"M")</f>
        <v>0</v>
      </c>
      <c r="AA47" s="3">
        <f>COUNTIFS(Table1[Race '#],Table1[[#This Row],[Race '#]],Table1[Gender],"~?")</f>
        <v>0</v>
      </c>
      <c r="AB47" s="3" t="str">
        <f>_xlfn.IFS(Y47=SUM(Table1[[#This Row],[Race-F candidates]:[Race-? Candidates]]),"All-Female",Z47=SUM(Table1[[#This Row],[Race-F candidates]:[Race-? Candidates]]),"All-Male",1=1,"Mixed-Gender")</f>
        <v>All-Female</v>
      </c>
      <c r="AC47" s="3">
        <f>COUNTIFS(Table1[genoffice],Table1[[#This Row],[genoffice]],Table1[Gender],"F")</f>
        <v>279</v>
      </c>
      <c r="AD47" s="3">
        <f>COUNTIFS(Table1[genoffice],Table1[[#This Row],[genoffice]],Table1[Gender],"M")</f>
        <v>401</v>
      </c>
      <c r="AE47" s="3">
        <f>COUNTIFS(Table1[genoffice],Table1[[#This Row],[genoffice]],Table1[Gender],"~?")</f>
        <v>23</v>
      </c>
    </row>
    <row r="48" spans="1:31" x14ac:dyDescent="0.35">
      <c r="A48">
        <v>47</v>
      </c>
      <c r="B48">
        <f>IF(COUNTIF(C$2:C47,C48)&gt;0,B47,B47+1)</f>
        <v>22</v>
      </c>
      <c r="C48" t="str">
        <f>Table1[[#This Row],[position]]&amp;IF(Table1[district]="NA","","-"&amp;Table1[district])&amp;IF(Table1[parish]="Multi-Parish Race","","-"&amp;Table1[parish])&amp;" ("&amp;Table1[year]&amp;")"</f>
        <v>Alderman-District 2, Town of Gramercy-St. James (2014)</v>
      </c>
      <c r="D48" t="s">
        <v>15</v>
      </c>
      <c r="E48" t="s">
        <v>96</v>
      </c>
      <c r="F48" t="s">
        <v>99</v>
      </c>
      <c r="G48">
        <v>2014</v>
      </c>
      <c r="H48" t="s">
        <v>98</v>
      </c>
      <c r="I48" t="s">
        <v>23</v>
      </c>
      <c r="J48">
        <v>104</v>
      </c>
      <c r="K48">
        <v>2</v>
      </c>
      <c r="L48">
        <f>COUNTIF(Table1[Race],Table1[Race])</f>
        <v>2</v>
      </c>
      <c r="M48">
        <v>2</v>
      </c>
      <c r="N48">
        <v>0</v>
      </c>
      <c r="O48">
        <v>0</v>
      </c>
      <c r="P48">
        <v>0</v>
      </c>
      <c r="Q48" t="s">
        <v>20</v>
      </c>
      <c r="R48" t="s">
        <v>21</v>
      </c>
      <c r="S48" t="s">
        <v>15</v>
      </c>
      <c r="T48">
        <f>IFERROR(Table1[n_can_adj]/MID(Table1[district],FIND("(",Table1[district])+1,1),Table1[n_can_adj])</f>
        <v>2</v>
      </c>
      <c r="U48">
        <v>21581</v>
      </c>
      <c r="V48" t="str">
        <f>IF(Table1[Voting Population]&lt;47000,"Rural","Urban")</f>
        <v>Rural</v>
      </c>
      <c r="W48" s="3">
        <v>0.5468409586056644</v>
      </c>
      <c r="X48" s="3" t="s">
        <v>5415</v>
      </c>
      <c r="Y48" s="3">
        <f>COUNTIFS(Table1[Race '#],Table1[[#This Row],[Race '#]],Table1[Gender],"F")</f>
        <v>2</v>
      </c>
      <c r="Z48" s="3">
        <f>COUNTIFS(Table1[Race '#],Table1[[#This Row],[Race '#]],Table1[Gender],"M")</f>
        <v>0</v>
      </c>
      <c r="AA48" s="3">
        <f>COUNTIFS(Table1[Race '#],Table1[[#This Row],[Race '#]],Table1[Gender],"~?")</f>
        <v>0</v>
      </c>
      <c r="AB48" s="3" t="str">
        <f>_xlfn.IFS(Y48=SUM(Table1[[#This Row],[Race-F candidates]:[Race-? Candidates]]),"All-Female",Z48=SUM(Table1[[#This Row],[Race-F candidates]:[Race-? Candidates]]),"All-Male",1=1,"Mixed-Gender")</f>
        <v>All-Female</v>
      </c>
      <c r="AC48" s="3">
        <f>COUNTIFS(Table1[genoffice],Table1[[#This Row],[genoffice]],Table1[Gender],"F")</f>
        <v>279</v>
      </c>
      <c r="AD48" s="3">
        <f>COUNTIFS(Table1[genoffice],Table1[[#This Row],[genoffice]],Table1[Gender],"M")</f>
        <v>401</v>
      </c>
      <c r="AE48" s="3">
        <f>COUNTIFS(Table1[genoffice],Table1[[#This Row],[genoffice]],Table1[Gender],"~?")</f>
        <v>23</v>
      </c>
    </row>
    <row r="49" spans="1:31" x14ac:dyDescent="0.35">
      <c r="A49">
        <v>48</v>
      </c>
      <c r="B49">
        <f>IF(COUNTIF(C$2:C48,C49)&gt;0,B48,B48+1)</f>
        <v>23</v>
      </c>
      <c r="C49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49" t="s">
        <v>15</v>
      </c>
      <c r="E49" t="s">
        <v>100</v>
      </c>
      <c r="F49" t="s">
        <v>101</v>
      </c>
      <c r="G49">
        <v>2014</v>
      </c>
      <c r="H49" t="s">
        <v>83</v>
      </c>
      <c r="I49" t="s">
        <v>23</v>
      </c>
      <c r="J49">
        <v>156</v>
      </c>
      <c r="K49">
        <v>3</v>
      </c>
      <c r="L49">
        <f>COUNTIF(Table1[Race],Table1[Race])</f>
        <v>3</v>
      </c>
      <c r="M49">
        <v>2</v>
      </c>
      <c r="N49">
        <v>0</v>
      </c>
      <c r="O49">
        <v>1</v>
      </c>
      <c r="P49">
        <v>0</v>
      </c>
      <c r="Q49" t="s">
        <v>20</v>
      </c>
      <c r="R49" t="s">
        <v>21</v>
      </c>
      <c r="S49" t="s">
        <v>15</v>
      </c>
      <c r="T49">
        <f>IFERROR(Table1[n_can_adj]/MID(Table1[district],FIND("(",Table1[district])+1,1),Table1[n_can_adj])</f>
        <v>3</v>
      </c>
      <c r="U49">
        <v>83699</v>
      </c>
      <c r="V49" t="str">
        <f>IF(Table1[Voting Population]&lt;47000,"Rural","Urban")</f>
        <v>Urban</v>
      </c>
      <c r="W49" s="3">
        <v>8.0691642651296858E-2</v>
      </c>
      <c r="X49" s="3" t="s">
        <v>5415</v>
      </c>
      <c r="Y49" s="3">
        <f>COUNTIFS(Table1[Race '#],Table1[[#This Row],[Race '#]],Table1[Gender],"F")</f>
        <v>2</v>
      </c>
      <c r="Z49" s="3">
        <f>COUNTIFS(Table1[Race '#],Table1[[#This Row],[Race '#]],Table1[Gender],"M")</f>
        <v>1</v>
      </c>
      <c r="AA49" s="3">
        <f>COUNTIFS(Table1[Race '#],Table1[[#This Row],[Race '#]],Table1[Gender],"~?")</f>
        <v>0</v>
      </c>
      <c r="AB49" s="3" t="str">
        <f>_xlfn.IFS(Y49=SUM(Table1[[#This Row],[Race-F candidates]:[Race-? Candidates]]),"All-Female",Z49=SUM(Table1[[#This Row],[Race-F candidates]:[Race-? Candidates]]),"All-Male",1=1,"Mixed-Gender")</f>
        <v>Mixed-Gender</v>
      </c>
      <c r="AC49" s="3">
        <f>COUNTIFS(Table1[genoffice],Table1[[#This Row],[genoffice]],Table1[Gender],"F")</f>
        <v>279</v>
      </c>
      <c r="AD49" s="3">
        <f>COUNTIFS(Table1[genoffice],Table1[[#This Row],[genoffice]],Table1[Gender],"M")</f>
        <v>401</v>
      </c>
      <c r="AE49" s="3">
        <f>COUNTIFS(Table1[genoffice],Table1[[#This Row],[genoffice]],Table1[Gender],"~?")</f>
        <v>23</v>
      </c>
    </row>
    <row r="50" spans="1:31" x14ac:dyDescent="0.35">
      <c r="A50">
        <v>49</v>
      </c>
      <c r="B50">
        <f>IF(COUNTIF(C$2:C49,C50)&gt;0,B49,B49+1)</f>
        <v>23</v>
      </c>
      <c r="C50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0" t="s">
        <v>15</v>
      </c>
      <c r="E50" t="s">
        <v>100</v>
      </c>
      <c r="F50" t="s">
        <v>102</v>
      </c>
      <c r="G50">
        <v>2014</v>
      </c>
      <c r="H50" t="s">
        <v>83</v>
      </c>
      <c r="I50" t="s">
        <v>30</v>
      </c>
      <c r="J50">
        <v>63</v>
      </c>
      <c r="K50">
        <v>3</v>
      </c>
      <c r="L50">
        <f>COUNTIF(Table1[Race],Table1[Race])</f>
        <v>3</v>
      </c>
      <c r="M50">
        <v>2</v>
      </c>
      <c r="N50">
        <v>0</v>
      </c>
      <c r="O50">
        <v>1</v>
      </c>
      <c r="P50">
        <v>0</v>
      </c>
      <c r="Q50" t="s">
        <v>20</v>
      </c>
      <c r="R50" t="s">
        <v>21</v>
      </c>
      <c r="S50" t="s">
        <v>15</v>
      </c>
      <c r="T50">
        <f>IFERROR(Table1[n_can_adj]/MID(Table1[district],FIND("(",Table1[district])+1,1),Table1[n_can_adj])</f>
        <v>3</v>
      </c>
      <c r="U50">
        <v>83699</v>
      </c>
      <c r="V50" t="str">
        <f>IF(Table1[Voting Population]&lt;47000,"Rural","Urban")</f>
        <v>Urban</v>
      </c>
      <c r="W50" s="3">
        <v>8.0691642651296858E-2</v>
      </c>
      <c r="X50" s="3" t="s">
        <v>5415</v>
      </c>
      <c r="Y50" s="3">
        <f>COUNTIFS(Table1[Race '#],Table1[[#This Row],[Race '#]],Table1[Gender],"F")</f>
        <v>2</v>
      </c>
      <c r="Z50" s="3">
        <f>COUNTIFS(Table1[Race '#],Table1[[#This Row],[Race '#]],Table1[Gender],"M")</f>
        <v>1</v>
      </c>
      <c r="AA50" s="3">
        <f>COUNTIFS(Table1[Race '#],Table1[[#This Row],[Race '#]],Table1[Gender],"~?")</f>
        <v>0</v>
      </c>
      <c r="AB50" s="3" t="str">
        <f>_xlfn.IFS(Y50=SUM(Table1[[#This Row],[Race-F candidates]:[Race-? Candidates]]),"All-Female",Z50=SUM(Table1[[#This Row],[Race-F candidates]:[Race-? Candidates]]),"All-Male",1=1,"Mixed-Gender")</f>
        <v>Mixed-Gender</v>
      </c>
      <c r="AC50" s="3">
        <f>COUNTIFS(Table1[genoffice],Table1[[#This Row],[genoffice]],Table1[Gender],"F")</f>
        <v>279</v>
      </c>
      <c r="AD50" s="3">
        <f>COUNTIFS(Table1[genoffice],Table1[[#This Row],[genoffice]],Table1[Gender],"M")</f>
        <v>401</v>
      </c>
      <c r="AE50" s="3">
        <f>COUNTIFS(Table1[genoffice],Table1[[#This Row],[genoffice]],Table1[Gender],"~?")</f>
        <v>23</v>
      </c>
    </row>
    <row r="51" spans="1:31" x14ac:dyDescent="0.35">
      <c r="A51">
        <v>50</v>
      </c>
      <c r="B51">
        <f>IF(COUNTIF(C$2:C50,C51)&gt;0,B50,B50+1)</f>
        <v>23</v>
      </c>
      <c r="C51" t="str">
        <f>Table1[[#This Row],[position]]&amp;IF(Table1[district]="NA","","-"&amp;Table1[district])&amp;IF(Table1[parish]="Multi-Parish Race","","-"&amp;Table1[parish])&amp;" ("&amp;Table1[year]&amp;")"</f>
        <v>Alderman-District 2, Town of Sunset-St. Landry (2014)</v>
      </c>
      <c r="D51" t="s">
        <v>15</v>
      </c>
      <c r="E51" t="s">
        <v>100</v>
      </c>
      <c r="F51" t="s">
        <v>103</v>
      </c>
      <c r="G51">
        <v>2014</v>
      </c>
      <c r="H51" t="s">
        <v>83</v>
      </c>
      <c r="I51" t="s">
        <v>23</v>
      </c>
      <c r="J51">
        <v>128</v>
      </c>
      <c r="K51">
        <v>3</v>
      </c>
      <c r="L51">
        <f>COUNTIF(Table1[Race],Table1[Race])</f>
        <v>3</v>
      </c>
      <c r="M51">
        <v>2</v>
      </c>
      <c r="N51">
        <v>0</v>
      </c>
      <c r="O51">
        <v>1</v>
      </c>
      <c r="P51">
        <v>0</v>
      </c>
      <c r="Q51" t="s">
        <v>20</v>
      </c>
      <c r="R51" t="s">
        <v>21</v>
      </c>
      <c r="S51" t="s">
        <v>15</v>
      </c>
      <c r="T51">
        <f>IFERROR(Table1[n_can_adj]/MID(Table1[district],FIND("(",Table1[district])+1,1),Table1[n_can_adj])</f>
        <v>3</v>
      </c>
      <c r="U51">
        <v>83699</v>
      </c>
      <c r="V51" t="str">
        <f>IF(Table1[Voting Population]&lt;47000,"Rural","Urban")</f>
        <v>Urban</v>
      </c>
      <c r="W51" s="3">
        <v>8.0691642651296858E-2</v>
      </c>
      <c r="X51" s="3" t="s">
        <v>5414</v>
      </c>
      <c r="Y51" s="3">
        <f>COUNTIFS(Table1[Race '#],Table1[[#This Row],[Race '#]],Table1[Gender],"F")</f>
        <v>2</v>
      </c>
      <c r="Z51" s="3">
        <f>COUNTIFS(Table1[Race '#],Table1[[#This Row],[Race '#]],Table1[Gender],"M")</f>
        <v>1</v>
      </c>
      <c r="AA51" s="3">
        <f>COUNTIFS(Table1[Race '#],Table1[[#This Row],[Race '#]],Table1[Gender],"~?")</f>
        <v>0</v>
      </c>
      <c r="AB51" s="3" t="str">
        <f>_xlfn.IFS(Y51=SUM(Table1[[#This Row],[Race-F candidates]:[Race-? Candidates]]),"All-Female",Z51=SUM(Table1[[#This Row],[Race-F candidates]:[Race-? Candidates]]),"All-Male",1=1,"Mixed-Gender")</f>
        <v>Mixed-Gender</v>
      </c>
      <c r="AC51" s="3">
        <f>COUNTIFS(Table1[genoffice],Table1[[#This Row],[genoffice]],Table1[Gender],"F")</f>
        <v>279</v>
      </c>
      <c r="AD51" s="3">
        <f>COUNTIFS(Table1[genoffice],Table1[[#This Row],[genoffice]],Table1[Gender],"M")</f>
        <v>401</v>
      </c>
      <c r="AE51" s="3">
        <f>COUNTIFS(Table1[genoffice],Table1[[#This Row],[genoffice]],Table1[Gender],"~?")</f>
        <v>23</v>
      </c>
    </row>
    <row r="52" spans="1:31" x14ac:dyDescent="0.35">
      <c r="A52">
        <v>51</v>
      </c>
      <c r="B52">
        <f>IF(COUNTIF(C$2:C51,C52)&gt;0,B51,B51+1)</f>
        <v>24</v>
      </c>
      <c r="C52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2" t="s">
        <v>15</v>
      </c>
      <c r="E52" t="s">
        <v>104</v>
      </c>
      <c r="F52" t="s">
        <v>105</v>
      </c>
      <c r="G52">
        <v>2014</v>
      </c>
      <c r="H52" t="s">
        <v>64</v>
      </c>
      <c r="I52" t="s">
        <v>23</v>
      </c>
      <c r="J52">
        <v>83</v>
      </c>
      <c r="K52">
        <v>2</v>
      </c>
      <c r="L52">
        <f>COUNTIF(Table1[Race],Table1[Race])</f>
        <v>2</v>
      </c>
      <c r="M52">
        <v>2</v>
      </c>
      <c r="N52">
        <v>0</v>
      </c>
      <c r="O52">
        <v>0</v>
      </c>
      <c r="P52">
        <v>0</v>
      </c>
      <c r="Q52" t="s">
        <v>20</v>
      </c>
      <c r="R52" t="s">
        <v>21</v>
      </c>
      <c r="S52" t="s">
        <v>15</v>
      </c>
      <c r="T52">
        <f>IFERROR(Table1[n_can_adj]/MID(Table1[district],FIND("(",Table1[district])+1,1),Table1[n_can_adj])</f>
        <v>2</v>
      </c>
      <c r="U52">
        <v>41252</v>
      </c>
      <c r="V52" t="str">
        <f>IF(Table1[Voting Population]&lt;47000,"Rural","Urban")</f>
        <v>Rural</v>
      </c>
      <c r="W52" s="3">
        <v>0.38745387453874541</v>
      </c>
      <c r="X52" s="3" t="s">
        <v>5414</v>
      </c>
      <c r="Y52" s="3">
        <f>COUNTIFS(Table1[Race '#],Table1[[#This Row],[Race '#]],Table1[Gender],"F")</f>
        <v>1</v>
      </c>
      <c r="Z52" s="3">
        <f>COUNTIFS(Table1[Race '#],Table1[[#This Row],[Race '#]],Table1[Gender],"M")</f>
        <v>1</v>
      </c>
      <c r="AA52" s="3">
        <f>COUNTIFS(Table1[Race '#],Table1[[#This Row],[Race '#]],Table1[Gender],"~?")</f>
        <v>0</v>
      </c>
      <c r="AB52" s="3" t="str">
        <f>_xlfn.IFS(Y52=SUM(Table1[[#This Row],[Race-F candidates]:[Race-? Candidates]]),"All-Female",Z52=SUM(Table1[[#This Row],[Race-F candidates]:[Race-? Candidates]]),"All-Male",1=1,"Mixed-Gender")</f>
        <v>Mixed-Gender</v>
      </c>
      <c r="AC52" s="3">
        <f>COUNTIFS(Table1[genoffice],Table1[[#This Row],[genoffice]],Table1[Gender],"F")</f>
        <v>279</v>
      </c>
      <c r="AD52" s="3">
        <f>COUNTIFS(Table1[genoffice],Table1[[#This Row],[genoffice]],Table1[Gender],"M")</f>
        <v>401</v>
      </c>
      <c r="AE52" s="3">
        <f>COUNTIFS(Table1[genoffice],Table1[[#This Row],[genoffice]],Table1[Gender],"~?")</f>
        <v>23</v>
      </c>
    </row>
    <row r="53" spans="1:31" x14ac:dyDescent="0.35">
      <c r="A53">
        <v>52</v>
      </c>
      <c r="B53">
        <f>IF(COUNTIF(C$2:C52,C53)&gt;0,B52,B52+1)</f>
        <v>24</v>
      </c>
      <c r="C53" t="str">
        <f>Table1[[#This Row],[position]]&amp;IF(Table1[district]="NA","","-"&amp;Table1[district])&amp;IF(Table1[parish]="Multi-Parish Race","","-"&amp;Table1[parish])&amp;" ("&amp;Table1[year]&amp;")"</f>
        <v>Alderman-District 3, City of Marksville-Avoyelles (2014)</v>
      </c>
      <c r="D53" t="s">
        <v>15</v>
      </c>
      <c r="E53" t="s">
        <v>104</v>
      </c>
      <c r="F53" t="s">
        <v>106</v>
      </c>
      <c r="G53">
        <v>2014</v>
      </c>
      <c r="H53" t="s">
        <v>64</v>
      </c>
      <c r="I53" t="s">
        <v>23</v>
      </c>
      <c r="J53">
        <v>188</v>
      </c>
      <c r="K53">
        <v>2</v>
      </c>
      <c r="L53">
        <f>COUNTIF(Table1[Race],Table1[Race])</f>
        <v>2</v>
      </c>
      <c r="M53">
        <v>2</v>
      </c>
      <c r="N53">
        <v>0</v>
      </c>
      <c r="O53">
        <v>0</v>
      </c>
      <c r="P53">
        <v>0</v>
      </c>
      <c r="Q53" t="s">
        <v>20</v>
      </c>
      <c r="R53" t="s">
        <v>21</v>
      </c>
      <c r="S53" t="s">
        <v>15</v>
      </c>
      <c r="T53">
        <f>IFERROR(Table1[n_can_adj]/MID(Table1[district],FIND("(",Table1[district])+1,1),Table1[n_can_adj])</f>
        <v>2</v>
      </c>
      <c r="U53">
        <v>41252</v>
      </c>
      <c r="V53" t="str">
        <f>IF(Table1[Voting Population]&lt;47000,"Rural","Urban")</f>
        <v>Rural</v>
      </c>
      <c r="W53" s="3">
        <v>0.38745387453874541</v>
      </c>
      <c r="X53" s="3" t="s">
        <v>5415</v>
      </c>
      <c r="Y53" s="3">
        <f>COUNTIFS(Table1[Race '#],Table1[[#This Row],[Race '#]],Table1[Gender],"F")</f>
        <v>1</v>
      </c>
      <c r="Z53" s="3">
        <f>COUNTIFS(Table1[Race '#],Table1[[#This Row],[Race '#]],Table1[Gender],"M")</f>
        <v>1</v>
      </c>
      <c r="AA53" s="3">
        <f>COUNTIFS(Table1[Race '#],Table1[[#This Row],[Race '#]],Table1[Gender],"~?")</f>
        <v>0</v>
      </c>
      <c r="AB53" s="3" t="str">
        <f>_xlfn.IFS(Y53=SUM(Table1[[#This Row],[Race-F candidates]:[Race-? Candidates]]),"All-Female",Z53=SUM(Table1[[#This Row],[Race-F candidates]:[Race-? Candidates]]),"All-Male",1=1,"Mixed-Gender")</f>
        <v>Mixed-Gender</v>
      </c>
      <c r="AC53" s="3">
        <f>COUNTIFS(Table1[genoffice],Table1[[#This Row],[genoffice]],Table1[Gender],"F")</f>
        <v>279</v>
      </c>
      <c r="AD53" s="3">
        <f>COUNTIFS(Table1[genoffice],Table1[[#This Row],[genoffice]],Table1[Gender],"M")</f>
        <v>401</v>
      </c>
      <c r="AE53" s="3">
        <f>COUNTIFS(Table1[genoffice],Table1[[#This Row],[genoffice]],Table1[Gender],"~?")</f>
        <v>23</v>
      </c>
    </row>
    <row r="54" spans="1:31" x14ac:dyDescent="0.35">
      <c r="A54">
        <v>53</v>
      </c>
      <c r="B54">
        <f>IF(COUNTIF(C$2:C53,C54)&gt;0,B53,B53+1)</f>
        <v>25</v>
      </c>
      <c r="C54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4" t="s">
        <v>15</v>
      </c>
      <c r="E54" t="s">
        <v>107</v>
      </c>
      <c r="F54" t="s">
        <v>108</v>
      </c>
      <c r="G54">
        <v>2014</v>
      </c>
      <c r="H54" t="s">
        <v>109</v>
      </c>
      <c r="I54" t="s">
        <v>23</v>
      </c>
      <c r="J54">
        <v>98</v>
      </c>
      <c r="K54">
        <v>4</v>
      </c>
      <c r="L54">
        <f>COUNTIF(Table1[Race],Table1[Race])</f>
        <v>4</v>
      </c>
      <c r="M54">
        <v>3</v>
      </c>
      <c r="N54">
        <v>1</v>
      </c>
      <c r="O54">
        <v>0</v>
      </c>
      <c r="P54">
        <v>0</v>
      </c>
      <c r="Q54" t="s">
        <v>20</v>
      </c>
      <c r="R54" t="s">
        <v>21</v>
      </c>
      <c r="S54" t="s">
        <v>15</v>
      </c>
      <c r="T54">
        <f>IFERROR(Table1[n_can_adj]/MID(Table1[district],FIND("(",Table1[district])+1,1),Table1[n_can_adj])</f>
        <v>4</v>
      </c>
      <c r="U54">
        <v>33765</v>
      </c>
      <c r="V54" t="str">
        <f>IF(Table1[Voting Population]&lt;47000,"Rural","Urban")</f>
        <v>Rural</v>
      </c>
      <c r="W54" s="3">
        <v>8.4615384615384592E-2</v>
      </c>
      <c r="X54" s="3" t="s">
        <v>5414</v>
      </c>
      <c r="Y54" s="3">
        <f>COUNTIFS(Table1[Race '#],Table1[[#This Row],[Race '#]],Table1[Gender],"F")</f>
        <v>1</v>
      </c>
      <c r="Z54" s="3">
        <f>COUNTIFS(Table1[Race '#],Table1[[#This Row],[Race '#]],Table1[Gender],"M")</f>
        <v>3</v>
      </c>
      <c r="AA54" s="3">
        <f>COUNTIFS(Table1[Race '#],Table1[[#This Row],[Race '#]],Table1[Gender],"~?")</f>
        <v>0</v>
      </c>
      <c r="AB54" s="3" t="str">
        <f>_xlfn.IFS(Y54=SUM(Table1[[#This Row],[Race-F candidates]:[Race-? Candidates]]),"All-Female",Z54=SUM(Table1[[#This Row],[Race-F candidates]:[Race-? Candidates]]),"All-Male",1=1,"Mixed-Gender")</f>
        <v>Mixed-Gender</v>
      </c>
      <c r="AC54" s="3">
        <f>COUNTIFS(Table1[genoffice],Table1[[#This Row],[genoffice]],Table1[Gender],"F")</f>
        <v>279</v>
      </c>
      <c r="AD54" s="3">
        <f>COUNTIFS(Table1[genoffice],Table1[[#This Row],[genoffice]],Table1[Gender],"M")</f>
        <v>401</v>
      </c>
      <c r="AE54" s="3">
        <f>COUNTIFS(Table1[genoffice],Table1[[#This Row],[genoffice]],Table1[Gender],"~?")</f>
        <v>23</v>
      </c>
    </row>
    <row r="55" spans="1:31" x14ac:dyDescent="0.35">
      <c r="A55">
        <v>54</v>
      </c>
      <c r="B55">
        <f>IF(COUNTIF(C$2:C54,C55)&gt;0,B54,B54+1)</f>
        <v>25</v>
      </c>
      <c r="C55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5" t="s">
        <v>15</v>
      </c>
      <c r="E55" t="s">
        <v>107</v>
      </c>
      <c r="F55" t="s">
        <v>110</v>
      </c>
      <c r="G55">
        <v>2014</v>
      </c>
      <c r="H55" t="s">
        <v>109</v>
      </c>
      <c r="I55" t="s">
        <v>23</v>
      </c>
      <c r="J55">
        <v>76</v>
      </c>
      <c r="K55">
        <v>4</v>
      </c>
      <c r="L55">
        <f>COUNTIF(Table1[Race],Table1[Race])</f>
        <v>4</v>
      </c>
      <c r="M55">
        <v>3</v>
      </c>
      <c r="N55">
        <v>1</v>
      </c>
      <c r="O55">
        <v>0</v>
      </c>
      <c r="P55">
        <v>0</v>
      </c>
      <c r="Q55" t="s">
        <v>20</v>
      </c>
      <c r="R55" t="s">
        <v>21</v>
      </c>
      <c r="S55" t="s">
        <v>15</v>
      </c>
      <c r="T55">
        <f>IFERROR(Table1[n_can_adj]/MID(Table1[district],FIND("(",Table1[district])+1,1),Table1[n_can_adj])</f>
        <v>4</v>
      </c>
      <c r="U55">
        <v>33765</v>
      </c>
      <c r="V55" t="str">
        <f>IF(Table1[Voting Population]&lt;47000,"Rural","Urban")</f>
        <v>Rural</v>
      </c>
      <c r="W55" s="3">
        <v>8.4615384615384592E-2</v>
      </c>
      <c r="X55" s="3" t="s">
        <v>5414</v>
      </c>
      <c r="Y55" s="3">
        <f>COUNTIFS(Table1[Race '#],Table1[[#This Row],[Race '#]],Table1[Gender],"F")</f>
        <v>1</v>
      </c>
      <c r="Z55" s="3">
        <f>COUNTIFS(Table1[Race '#],Table1[[#This Row],[Race '#]],Table1[Gender],"M")</f>
        <v>3</v>
      </c>
      <c r="AA55" s="3">
        <f>COUNTIFS(Table1[Race '#],Table1[[#This Row],[Race '#]],Table1[Gender],"~?")</f>
        <v>0</v>
      </c>
      <c r="AB55" s="3" t="str">
        <f>_xlfn.IFS(Y55=SUM(Table1[[#This Row],[Race-F candidates]:[Race-? Candidates]]),"All-Female",Z55=SUM(Table1[[#This Row],[Race-F candidates]:[Race-? Candidates]]),"All-Male",1=1,"Mixed-Gender")</f>
        <v>Mixed-Gender</v>
      </c>
      <c r="AC55" s="3">
        <f>COUNTIFS(Table1[genoffice],Table1[[#This Row],[genoffice]],Table1[Gender],"F")</f>
        <v>279</v>
      </c>
      <c r="AD55" s="3">
        <f>COUNTIFS(Table1[genoffice],Table1[[#This Row],[genoffice]],Table1[Gender],"M")</f>
        <v>401</v>
      </c>
      <c r="AE55" s="3">
        <f>COUNTIFS(Table1[genoffice],Table1[[#This Row],[genoffice]],Table1[Gender],"~?")</f>
        <v>23</v>
      </c>
    </row>
    <row r="56" spans="1:31" x14ac:dyDescent="0.35">
      <c r="A56">
        <v>55</v>
      </c>
      <c r="B56">
        <f>IF(COUNTIF(C$2:C55,C56)&gt;0,B55,B55+1)</f>
        <v>25</v>
      </c>
      <c r="C56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6" t="s">
        <v>15</v>
      </c>
      <c r="E56" t="s">
        <v>107</v>
      </c>
      <c r="F56" t="s">
        <v>111</v>
      </c>
      <c r="G56">
        <v>2014</v>
      </c>
      <c r="H56" t="s">
        <v>109</v>
      </c>
      <c r="I56" t="s">
        <v>19</v>
      </c>
      <c r="J56">
        <v>50</v>
      </c>
      <c r="K56">
        <v>4</v>
      </c>
      <c r="L56">
        <f>COUNTIF(Table1[Race],Table1[Race])</f>
        <v>4</v>
      </c>
      <c r="M56">
        <v>3</v>
      </c>
      <c r="N56">
        <v>1</v>
      </c>
      <c r="O56">
        <v>0</v>
      </c>
      <c r="P56">
        <v>0</v>
      </c>
      <c r="Q56" t="s">
        <v>20</v>
      </c>
      <c r="R56" t="s">
        <v>21</v>
      </c>
      <c r="S56" t="s">
        <v>15</v>
      </c>
      <c r="T56">
        <f>IFERROR(Table1[n_can_adj]/MID(Table1[district],FIND("(",Table1[district])+1,1),Table1[n_can_adj])</f>
        <v>4</v>
      </c>
      <c r="U56">
        <v>33765</v>
      </c>
      <c r="V56" t="str">
        <f>IF(Table1[Voting Population]&lt;47000,"Rural","Urban")</f>
        <v>Rural</v>
      </c>
      <c r="W56" s="3">
        <v>8.4615384615384592E-2</v>
      </c>
      <c r="X56" s="3" t="s">
        <v>5415</v>
      </c>
      <c r="Y56" s="3">
        <f>COUNTIFS(Table1[Race '#],Table1[[#This Row],[Race '#]],Table1[Gender],"F")</f>
        <v>1</v>
      </c>
      <c r="Z56" s="3">
        <f>COUNTIFS(Table1[Race '#],Table1[[#This Row],[Race '#]],Table1[Gender],"M")</f>
        <v>3</v>
      </c>
      <c r="AA56" s="3">
        <f>COUNTIFS(Table1[Race '#],Table1[[#This Row],[Race '#]],Table1[Gender],"~?")</f>
        <v>0</v>
      </c>
      <c r="AB56" s="3" t="str">
        <f>_xlfn.IFS(Y56=SUM(Table1[[#This Row],[Race-F candidates]:[Race-? Candidates]]),"All-Female",Z56=SUM(Table1[[#This Row],[Race-F candidates]:[Race-? Candidates]]),"All-Male",1=1,"Mixed-Gender")</f>
        <v>Mixed-Gender</v>
      </c>
      <c r="AC56" s="3">
        <f>COUNTIFS(Table1[genoffice],Table1[[#This Row],[genoffice]],Table1[Gender],"F")</f>
        <v>279</v>
      </c>
      <c r="AD56" s="3">
        <f>COUNTIFS(Table1[genoffice],Table1[[#This Row],[genoffice]],Table1[Gender],"M")</f>
        <v>401</v>
      </c>
      <c r="AE56" s="3">
        <f>COUNTIFS(Table1[genoffice],Table1[[#This Row],[genoffice]],Table1[Gender],"~?")</f>
        <v>23</v>
      </c>
    </row>
    <row r="57" spans="1:31" x14ac:dyDescent="0.35">
      <c r="A57">
        <v>56</v>
      </c>
      <c r="B57">
        <f>IF(COUNTIF(C$2:C56,C57)&gt;0,B56,B56+1)</f>
        <v>25</v>
      </c>
      <c r="C57" t="str">
        <f>Table1[[#This Row],[position]]&amp;IF(Table1[district]="NA","","-"&amp;Table1[district])&amp;IF(Table1[parish]="Multi-Parish Race","","-"&amp;Table1[parish])&amp;" ("&amp;Table1[year]&amp;")"</f>
        <v>Alderman-District 3, Town of Mamou-Evangeline (2014)</v>
      </c>
      <c r="D57" t="s">
        <v>15</v>
      </c>
      <c r="E57" t="s">
        <v>107</v>
      </c>
      <c r="F57" t="s">
        <v>112</v>
      </c>
      <c r="G57">
        <v>2014</v>
      </c>
      <c r="H57" t="s">
        <v>109</v>
      </c>
      <c r="I57" t="s">
        <v>23</v>
      </c>
      <c r="J57">
        <v>36</v>
      </c>
      <c r="K57">
        <v>4</v>
      </c>
      <c r="L57">
        <f>COUNTIF(Table1[Race],Table1[Race])</f>
        <v>4</v>
      </c>
      <c r="M57">
        <v>3</v>
      </c>
      <c r="N57">
        <v>1</v>
      </c>
      <c r="O57">
        <v>0</v>
      </c>
      <c r="P57">
        <v>0</v>
      </c>
      <c r="Q57" t="s">
        <v>20</v>
      </c>
      <c r="R57" t="s">
        <v>21</v>
      </c>
      <c r="S57" t="s">
        <v>15</v>
      </c>
      <c r="T57">
        <f>IFERROR(Table1[n_can_adj]/MID(Table1[district],FIND("(",Table1[district])+1,1),Table1[n_can_adj])</f>
        <v>4</v>
      </c>
      <c r="U57">
        <v>33765</v>
      </c>
      <c r="V57" t="str">
        <f>IF(Table1[Voting Population]&lt;47000,"Rural","Urban")</f>
        <v>Rural</v>
      </c>
      <c r="W57" s="3">
        <v>8.4615384615384592E-2</v>
      </c>
      <c r="X57" s="3" t="s">
        <v>5414</v>
      </c>
      <c r="Y57" s="3">
        <f>COUNTIFS(Table1[Race '#],Table1[[#This Row],[Race '#]],Table1[Gender],"F")</f>
        <v>1</v>
      </c>
      <c r="Z57" s="3">
        <f>COUNTIFS(Table1[Race '#],Table1[[#This Row],[Race '#]],Table1[Gender],"M")</f>
        <v>3</v>
      </c>
      <c r="AA57" s="3">
        <f>COUNTIFS(Table1[Race '#],Table1[[#This Row],[Race '#]],Table1[Gender],"~?")</f>
        <v>0</v>
      </c>
      <c r="AB57" s="3" t="str">
        <f>_xlfn.IFS(Y57=SUM(Table1[[#This Row],[Race-F candidates]:[Race-? Candidates]]),"All-Female",Z57=SUM(Table1[[#This Row],[Race-F candidates]:[Race-? Candidates]]),"All-Male",1=1,"Mixed-Gender")</f>
        <v>Mixed-Gender</v>
      </c>
      <c r="AC57" s="3">
        <f>COUNTIFS(Table1[genoffice],Table1[[#This Row],[genoffice]],Table1[Gender],"F")</f>
        <v>279</v>
      </c>
      <c r="AD57" s="3">
        <f>COUNTIFS(Table1[genoffice],Table1[[#This Row],[genoffice]],Table1[Gender],"M")</f>
        <v>401</v>
      </c>
      <c r="AE57" s="3">
        <f>COUNTIFS(Table1[genoffice],Table1[[#This Row],[genoffice]],Table1[Gender],"~?")</f>
        <v>23</v>
      </c>
    </row>
    <row r="58" spans="1:31" x14ac:dyDescent="0.35">
      <c r="A58">
        <v>57</v>
      </c>
      <c r="B58">
        <f>IF(COUNTIF(C$2:C57,C58)&gt;0,B57,B57+1)</f>
        <v>26</v>
      </c>
      <c r="C58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8" t="s">
        <v>15</v>
      </c>
      <c r="E58" t="s">
        <v>113</v>
      </c>
      <c r="F58" t="s">
        <v>114</v>
      </c>
      <c r="G58">
        <v>2016</v>
      </c>
      <c r="H58" t="s">
        <v>115</v>
      </c>
      <c r="I58" t="s">
        <v>23</v>
      </c>
      <c r="J58">
        <v>47</v>
      </c>
      <c r="K58">
        <v>2</v>
      </c>
      <c r="L58">
        <f>COUNTIF(Table1[Race],Table1[Race])</f>
        <v>2</v>
      </c>
      <c r="M58">
        <v>2</v>
      </c>
      <c r="N58">
        <v>0</v>
      </c>
      <c r="O58">
        <v>0</v>
      </c>
      <c r="P58">
        <v>0</v>
      </c>
      <c r="Q58" t="s">
        <v>20</v>
      </c>
      <c r="R58" t="s">
        <v>21</v>
      </c>
      <c r="S58" t="s">
        <v>15</v>
      </c>
      <c r="T58">
        <f>IFERROR(Table1[n_can_adj]/MID(Table1[district],FIND("(",Table1[district])+1,1),Table1[n_can_adj])</f>
        <v>2</v>
      </c>
      <c r="U58">
        <v>4793</v>
      </c>
      <c r="V58" t="str">
        <f>IF(Table1[Voting Population]&lt;47000,"Rural","Urban")</f>
        <v>Rural</v>
      </c>
      <c r="W58" s="3">
        <v>4.081632653061229E-2</v>
      </c>
      <c r="X58" s="3" t="s">
        <v>5414</v>
      </c>
      <c r="Y58" s="3">
        <f>COUNTIFS(Table1[Race '#],Table1[[#This Row],[Race '#]],Table1[Gender],"F")</f>
        <v>0</v>
      </c>
      <c r="Z58" s="3">
        <f>COUNTIFS(Table1[Race '#],Table1[[#This Row],[Race '#]],Table1[Gender],"M")</f>
        <v>2</v>
      </c>
      <c r="AA58" s="3">
        <f>COUNTIFS(Table1[Race '#],Table1[[#This Row],[Race '#]],Table1[Gender],"~?")</f>
        <v>0</v>
      </c>
      <c r="AB58" s="3" t="str">
        <f>_xlfn.IFS(Y58=SUM(Table1[[#This Row],[Race-F candidates]:[Race-? Candidates]]),"All-Female",Z58=SUM(Table1[[#This Row],[Race-F candidates]:[Race-? Candidates]]),"All-Male",1=1,"Mixed-Gender")</f>
        <v>All-Male</v>
      </c>
      <c r="AC58" s="3">
        <f>COUNTIFS(Table1[genoffice],Table1[[#This Row],[genoffice]],Table1[Gender],"F")</f>
        <v>279</v>
      </c>
      <c r="AD58" s="3">
        <f>COUNTIFS(Table1[genoffice],Table1[[#This Row],[genoffice]],Table1[Gender],"M")</f>
        <v>401</v>
      </c>
      <c r="AE58" s="3">
        <f>COUNTIFS(Table1[genoffice],Table1[[#This Row],[genoffice]],Table1[Gender],"~?")</f>
        <v>23</v>
      </c>
    </row>
    <row r="59" spans="1:31" x14ac:dyDescent="0.35">
      <c r="A59">
        <v>58</v>
      </c>
      <c r="B59">
        <f>IF(COUNTIF(C$2:C58,C59)&gt;0,B58,B58+1)</f>
        <v>26</v>
      </c>
      <c r="C59" t="str">
        <f>Table1[[#This Row],[position]]&amp;IF(Table1[district]="NA","","-"&amp;Table1[district])&amp;IF(Table1[parish]="Multi-Parish Race","","-"&amp;Table1[parish])&amp;" ("&amp;Table1[year]&amp;")"</f>
        <v>Alderman-District 3, Town of Newellton-Tensas (2016)</v>
      </c>
      <c r="D59" t="s">
        <v>15</v>
      </c>
      <c r="E59" t="s">
        <v>113</v>
      </c>
      <c r="F59" t="s">
        <v>116</v>
      </c>
      <c r="G59">
        <v>2016</v>
      </c>
      <c r="H59" t="s">
        <v>115</v>
      </c>
      <c r="I59" t="s">
        <v>23</v>
      </c>
      <c r="J59">
        <v>51</v>
      </c>
      <c r="K59">
        <v>2</v>
      </c>
      <c r="L59">
        <f>COUNTIF(Table1[Race],Table1[Race])</f>
        <v>2</v>
      </c>
      <c r="M59">
        <v>2</v>
      </c>
      <c r="N59">
        <v>0</v>
      </c>
      <c r="O59">
        <v>0</v>
      </c>
      <c r="P59">
        <v>0</v>
      </c>
      <c r="Q59" t="s">
        <v>20</v>
      </c>
      <c r="R59" t="s">
        <v>21</v>
      </c>
      <c r="S59" t="s">
        <v>15</v>
      </c>
      <c r="T59">
        <f>IFERROR(Table1[n_can_adj]/MID(Table1[district],FIND("(",Table1[district])+1,1),Table1[n_can_adj])</f>
        <v>2</v>
      </c>
      <c r="U59">
        <v>4793</v>
      </c>
      <c r="V59" t="str">
        <f>IF(Table1[Voting Population]&lt;47000,"Rural","Urban")</f>
        <v>Rural</v>
      </c>
      <c r="W59" s="3">
        <v>4.081632653061229E-2</v>
      </c>
      <c r="X59" s="3" t="s">
        <v>5414</v>
      </c>
      <c r="Y59" s="3">
        <f>COUNTIFS(Table1[Race '#],Table1[[#This Row],[Race '#]],Table1[Gender],"F")</f>
        <v>0</v>
      </c>
      <c r="Z59" s="3">
        <f>COUNTIFS(Table1[Race '#],Table1[[#This Row],[Race '#]],Table1[Gender],"M")</f>
        <v>2</v>
      </c>
      <c r="AA59" s="3">
        <f>COUNTIFS(Table1[Race '#],Table1[[#This Row],[Race '#]],Table1[Gender],"~?")</f>
        <v>0</v>
      </c>
      <c r="AB59" s="3" t="str">
        <f>_xlfn.IFS(Y59=SUM(Table1[[#This Row],[Race-F candidates]:[Race-? Candidates]]),"All-Female",Z59=SUM(Table1[[#This Row],[Race-F candidates]:[Race-? Candidates]]),"All-Male",1=1,"Mixed-Gender")</f>
        <v>All-Male</v>
      </c>
      <c r="AC59" s="3">
        <f>COUNTIFS(Table1[genoffice],Table1[[#This Row],[genoffice]],Table1[Gender],"F")</f>
        <v>279</v>
      </c>
      <c r="AD59" s="3">
        <f>COUNTIFS(Table1[genoffice],Table1[[#This Row],[genoffice]],Table1[Gender],"M")</f>
        <v>401</v>
      </c>
      <c r="AE59" s="3">
        <f>COUNTIFS(Table1[genoffice],Table1[[#This Row],[genoffice]],Table1[Gender],"~?")</f>
        <v>23</v>
      </c>
    </row>
    <row r="60" spans="1:31" x14ac:dyDescent="0.35">
      <c r="A60">
        <v>59</v>
      </c>
      <c r="B60">
        <f>IF(COUNTIF(C$2:C59,C60)&gt;0,B59,B59+1)</f>
        <v>27</v>
      </c>
      <c r="C60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0" t="s">
        <v>15</v>
      </c>
      <c r="E60" t="s">
        <v>117</v>
      </c>
      <c r="F60" t="s">
        <v>118</v>
      </c>
      <c r="G60">
        <v>2014</v>
      </c>
      <c r="H60" t="s">
        <v>83</v>
      </c>
      <c r="I60" t="s">
        <v>19</v>
      </c>
      <c r="J60">
        <v>114</v>
      </c>
      <c r="K60">
        <v>2</v>
      </c>
      <c r="L60">
        <f>COUNTIF(Table1[Race],Table1[Race])</f>
        <v>2</v>
      </c>
      <c r="M60">
        <v>1</v>
      </c>
      <c r="N60">
        <v>1</v>
      </c>
      <c r="O60">
        <v>0</v>
      </c>
      <c r="P60">
        <v>0</v>
      </c>
      <c r="Q60" t="s">
        <v>20</v>
      </c>
      <c r="R60" t="s">
        <v>21</v>
      </c>
      <c r="S60" t="s">
        <v>15</v>
      </c>
      <c r="T60">
        <f>IFERROR(Table1[n_can_adj]/MID(Table1[district],FIND("(",Table1[district])+1,1),Table1[n_can_adj])</f>
        <v>2</v>
      </c>
      <c r="U60">
        <v>83699</v>
      </c>
      <c r="V60" t="str">
        <f>IF(Table1[Voting Population]&lt;47000,"Rural","Urban")</f>
        <v>Urban</v>
      </c>
      <c r="W60" s="3">
        <v>4.6025104602510414E-2</v>
      </c>
      <c r="X60" s="3" t="s">
        <v>5414</v>
      </c>
      <c r="Y60" s="3">
        <f>COUNTIFS(Table1[Race '#],Table1[[#This Row],[Race '#]],Table1[Gender],"F")</f>
        <v>0</v>
      </c>
      <c r="Z60" s="3">
        <f>COUNTIFS(Table1[Race '#],Table1[[#This Row],[Race '#]],Table1[Gender],"M")</f>
        <v>2</v>
      </c>
      <c r="AA60" s="3">
        <f>COUNTIFS(Table1[Race '#],Table1[[#This Row],[Race '#]],Table1[Gender],"~?")</f>
        <v>0</v>
      </c>
      <c r="AB60" s="3" t="str">
        <f>_xlfn.IFS(Y60=SUM(Table1[[#This Row],[Race-F candidates]:[Race-? Candidates]]),"All-Female",Z60=SUM(Table1[[#This Row],[Race-F candidates]:[Race-? Candidates]]),"All-Male",1=1,"Mixed-Gender")</f>
        <v>All-Male</v>
      </c>
      <c r="AC60" s="3">
        <f>COUNTIFS(Table1[genoffice],Table1[[#This Row],[genoffice]],Table1[Gender],"F")</f>
        <v>279</v>
      </c>
      <c r="AD60" s="3">
        <f>COUNTIFS(Table1[genoffice],Table1[[#This Row],[genoffice]],Table1[Gender],"M")</f>
        <v>401</v>
      </c>
      <c r="AE60" s="3">
        <f>COUNTIFS(Table1[genoffice],Table1[[#This Row],[genoffice]],Table1[Gender],"~?")</f>
        <v>23</v>
      </c>
    </row>
    <row r="61" spans="1:31" x14ac:dyDescent="0.35">
      <c r="A61">
        <v>60</v>
      </c>
      <c r="B61">
        <f>IF(COUNTIF(C$2:C60,C61)&gt;0,B60,B60+1)</f>
        <v>27</v>
      </c>
      <c r="C61" t="str">
        <f>Table1[[#This Row],[position]]&amp;IF(Table1[district]="NA","","-"&amp;Table1[district])&amp;IF(Table1[parish]="Multi-Parish Race","","-"&amp;Table1[parish])&amp;" ("&amp;Table1[year]&amp;")"</f>
        <v>Alderman-District 3, Town of Sunset-St. Landry (2014)</v>
      </c>
      <c r="D61" t="s">
        <v>15</v>
      </c>
      <c r="E61" t="s">
        <v>117</v>
      </c>
      <c r="F61" t="s">
        <v>119</v>
      </c>
      <c r="G61">
        <v>2014</v>
      </c>
      <c r="H61" t="s">
        <v>83</v>
      </c>
      <c r="I61" t="s">
        <v>23</v>
      </c>
      <c r="J61">
        <v>125</v>
      </c>
      <c r="K61">
        <v>2</v>
      </c>
      <c r="L61">
        <f>COUNTIF(Table1[Race],Table1[Race])</f>
        <v>2</v>
      </c>
      <c r="M61">
        <v>1</v>
      </c>
      <c r="N61">
        <v>1</v>
      </c>
      <c r="O61">
        <v>0</v>
      </c>
      <c r="P61">
        <v>0</v>
      </c>
      <c r="Q61" t="s">
        <v>20</v>
      </c>
      <c r="R61" t="s">
        <v>21</v>
      </c>
      <c r="S61" t="s">
        <v>15</v>
      </c>
      <c r="T61">
        <f>IFERROR(Table1[n_can_adj]/MID(Table1[district],FIND("(",Table1[district])+1,1),Table1[n_can_adj])</f>
        <v>2</v>
      </c>
      <c r="U61">
        <v>83699</v>
      </c>
      <c r="V61" t="str">
        <f>IF(Table1[Voting Population]&lt;47000,"Rural","Urban")</f>
        <v>Urban</v>
      </c>
      <c r="W61" s="3">
        <v>4.6025104602510414E-2</v>
      </c>
      <c r="X61" s="3" t="s">
        <v>5414</v>
      </c>
      <c r="Y61" s="3">
        <f>COUNTIFS(Table1[Race '#],Table1[[#This Row],[Race '#]],Table1[Gender],"F")</f>
        <v>0</v>
      </c>
      <c r="Z61" s="3">
        <f>COUNTIFS(Table1[Race '#],Table1[[#This Row],[Race '#]],Table1[Gender],"M")</f>
        <v>2</v>
      </c>
      <c r="AA61" s="3">
        <f>COUNTIFS(Table1[Race '#],Table1[[#This Row],[Race '#]],Table1[Gender],"~?")</f>
        <v>0</v>
      </c>
      <c r="AB61" s="3" t="str">
        <f>_xlfn.IFS(Y61=SUM(Table1[[#This Row],[Race-F candidates]:[Race-? Candidates]]),"All-Female",Z61=SUM(Table1[[#This Row],[Race-F candidates]:[Race-? Candidates]]),"All-Male",1=1,"Mixed-Gender")</f>
        <v>All-Male</v>
      </c>
      <c r="AC61" s="3">
        <f>COUNTIFS(Table1[genoffice],Table1[[#This Row],[genoffice]],Table1[Gender],"F")</f>
        <v>279</v>
      </c>
      <c r="AD61" s="3">
        <f>COUNTIFS(Table1[genoffice],Table1[[#This Row],[genoffice]],Table1[Gender],"M")</f>
        <v>401</v>
      </c>
      <c r="AE61" s="3">
        <f>COUNTIFS(Table1[genoffice],Table1[[#This Row],[genoffice]],Table1[Gender],"~?")</f>
        <v>23</v>
      </c>
    </row>
    <row r="62" spans="1:31" x14ac:dyDescent="0.35">
      <c r="A62">
        <v>61</v>
      </c>
      <c r="B62">
        <f>IF(COUNTIF(C$2:C61,C62)&gt;0,B61,B61+1)</f>
        <v>28</v>
      </c>
      <c r="C62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2" t="s">
        <v>15</v>
      </c>
      <c r="E62" t="s">
        <v>120</v>
      </c>
      <c r="F62" t="s">
        <v>121</v>
      </c>
      <c r="G62">
        <v>2014</v>
      </c>
      <c r="H62" t="s">
        <v>64</v>
      </c>
      <c r="I62" t="s">
        <v>23</v>
      </c>
      <c r="J62">
        <v>201</v>
      </c>
      <c r="K62">
        <v>2</v>
      </c>
      <c r="L62">
        <f>COUNTIF(Table1[Race],Table1[Race])</f>
        <v>2</v>
      </c>
      <c r="M62">
        <v>2</v>
      </c>
      <c r="N62">
        <v>0</v>
      </c>
      <c r="O62">
        <v>0</v>
      </c>
      <c r="P62">
        <v>0</v>
      </c>
      <c r="Q62" t="s">
        <v>20</v>
      </c>
      <c r="R62" t="s">
        <v>21</v>
      </c>
      <c r="S62" t="s">
        <v>15</v>
      </c>
      <c r="T62">
        <f>IFERROR(Table1[n_can_adj]/MID(Table1[district],FIND("(",Table1[district])+1,1),Table1[n_can_adj])</f>
        <v>2</v>
      </c>
      <c r="U62">
        <v>41252</v>
      </c>
      <c r="V62" t="str">
        <f>IF(Table1[Voting Population]&lt;47000,"Rural","Urban")</f>
        <v>Rural</v>
      </c>
      <c r="W62" s="3">
        <v>0.47252747252747257</v>
      </c>
      <c r="X62" s="3" t="s">
        <v>5414</v>
      </c>
      <c r="Y62" s="3">
        <f>COUNTIFS(Table1[Race '#],Table1[[#This Row],[Race '#]],Table1[Gender],"F")</f>
        <v>1</v>
      </c>
      <c r="Z62" s="3">
        <f>COUNTIFS(Table1[Race '#],Table1[[#This Row],[Race '#]],Table1[Gender],"M")</f>
        <v>1</v>
      </c>
      <c r="AA62" s="3">
        <f>COUNTIFS(Table1[Race '#],Table1[[#This Row],[Race '#]],Table1[Gender],"~?")</f>
        <v>0</v>
      </c>
      <c r="AB62" s="3" t="str">
        <f>_xlfn.IFS(Y62=SUM(Table1[[#This Row],[Race-F candidates]:[Race-? Candidates]]),"All-Female",Z62=SUM(Table1[[#This Row],[Race-F candidates]:[Race-? Candidates]]),"All-Male",1=1,"Mixed-Gender")</f>
        <v>Mixed-Gender</v>
      </c>
      <c r="AC62" s="3">
        <f>COUNTIFS(Table1[genoffice],Table1[[#This Row],[genoffice]],Table1[Gender],"F")</f>
        <v>279</v>
      </c>
      <c r="AD62" s="3">
        <f>COUNTIFS(Table1[genoffice],Table1[[#This Row],[genoffice]],Table1[Gender],"M")</f>
        <v>401</v>
      </c>
      <c r="AE62" s="3">
        <f>COUNTIFS(Table1[genoffice],Table1[[#This Row],[genoffice]],Table1[Gender],"~?")</f>
        <v>23</v>
      </c>
    </row>
    <row r="63" spans="1:31" x14ac:dyDescent="0.35">
      <c r="A63">
        <v>62</v>
      </c>
      <c r="B63">
        <f>IF(COUNTIF(C$2:C62,C63)&gt;0,B62,B62+1)</f>
        <v>28</v>
      </c>
      <c r="C63" t="str">
        <f>Table1[[#This Row],[position]]&amp;IF(Table1[district]="NA","","-"&amp;Table1[district])&amp;IF(Table1[parish]="Multi-Parish Race","","-"&amp;Table1[parish])&amp;" ("&amp;Table1[year]&amp;")"</f>
        <v>Alderman-District 4, City of Marksville-Avoyelles (2014)</v>
      </c>
      <c r="D63" t="s">
        <v>15</v>
      </c>
      <c r="E63" t="s">
        <v>120</v>
      </c>
      <c r="F63" t="s">
        <v>122</v>
      </c>
      <c r="G63">
        <v>2014</v>
      </c>
      <c r="H63" t="s">
        <v>64</v>
      </c>
      <c r="I63" t="s">
        <v>23</v>
      </c>
      <c r="J63">
        <v>72</v>
      </c>
      <c r="K63">
        <v>2</v>
      </c>
      <c r="L63">
        <f>COUNTIF(Table1[Race],Table1[Race])</f>
        <v>2</v>
      </c>
      <c r="M63">
        <v>2</v>
      </c>
      <c r="N63">
        <v>0</v>
      </c>
      <c r="O63">
        <v>0</v>
      </c>
      <c r="P63">
        <v>0</v>
      </c>
      <c r="Q63" t="s">
        <v>20</v>
      </c>
      <c r="R63" t="s">
        <v>21</v>
      </c>
      <c r="S63" t="s">
        <v>15</v>
      </c>
      <c r="T63">
        <f>IFERROR(Table1[n_can_adj]/MID(Table1[district],FIND("(",Table1[district])+1,1),Table1[n_can_adj])</f>
        <v>2</v>
      </c>
      <c r="U63">
        <v>41252</v>
      </c>
      <c r="V63" t="str">
        <f>IF(Table1[Voting Population]&lt;47000,"Rural","Urban")</f>
        <v>Rural</v>
      </c>
      <c r="W63" s="3">
        <v>0.47252747252747257</v>
      </c>
      <c r="X63" s="3" t="s">
        <v>5415</v>
      </c>
      <c r="Y63" s="3">
        <f>COUNTIFS(Table1[Race '#],Table1[[#This Row],[Race '#]],Table1[Gender],"F")</f>
        <v>1</v>
      </c>
      <c r="Z63" s="3">
        <f>COUNTIFS(Table1[Race '#],Table1[[#This Row],[Race '#]],Table1[Gender],"M")</f>
        <v>1</v>
      </c>
      <c r="AA63" s="3">
        <f>COUNTIFS(Table1[Race '#],Table1[[#This Row],[Race '#]],Table1[Gender],"~?")</f>
        <v>0</v>
      </c>
      <c r="AB63" s="3" t="str">
        <f>_xlfn.IFS(Y63=SUM(Table1[[#This Row],[Race-F candidates]:[Race-? Candidates]]),"All-Female",Z63=SUM(Table1[[#This Row],[Race-F candidates]:[Race-? Candidates]]),"All-Male",1=1,"Mixed-Gender")</f>
        <v>Mixed-Gender</v>
      </c>
      <c r="AC63" s="3">
        <f>COUNTIFS(Table1[genoffice],Table1[[#This Row],[genoffice]],Table1[Gender],"F")</f>
        <v>279</v>
      </c>
      <c r="AD63" s="3">
        <f>COUNTIFS(Table1[genoffice],Table1[[#This Row],[genoffice]],Table1[Gender],"M")</f>
        <v>401</v>
      </c>
      <c r="AE63" s="3">
        <f>COUNTIFS(Table1[genoffice],Table1[[#This Row],[genoffice]],Table1[Gender],"~?")</f>
        <v>23</v>
      </c>
    </row>
    <row r="64" spans="1:31" x14ac:dyDescent="0.35">
      <c r="A64">
        <v>63</v>
      </c>
      <c r="B64">
        <f>IF(COUNTIF(C$2:C63,C64)&gt;0,B63,B63+1)</f>
        <v>29</v>
      </c>
      <c r="C64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4" t="s">
        <v>15</v>
      </c>
      <c r="E64" t="s">
        <v>123</v>
      </c>
      <c r="F64" t="s">
        <v>124</v>
      </c>
      <c r="G64">
        <v>2014</v>
      </c>
      <c r="H64" t="s">
        <v>69</v>
      </c>
      <c r="I64" t="s">
        <v>19</v>
      </c>
      <c r="J64">
        <v>148</v>
      </c>
      <c r="K64">
        <v>3</v>
      </c>
      <c r="L64">
        <f>COUNTIF(Table1[Race],Table1[Race])</f>
        <v>3</v>
      </c>
      <c r="M64">
        <v>1</v>
      </c>
      <c r="N64">
        <v>1</v>
      </c>
      <c r="O64">
        <v>0</v>
      </c>
      <c r="P64">
        <v>1</v>
      </c>
      <c r="Q64" t="s">
        <v>20</v>
      </c>
      <c r="R64" t="s">
        <v>21</v>
      </c>
      <c r="S64" t="s">
        <v>15</v>
      </c>
      <c r="T64">
        <f>IFERROR(Table1[n_can_adj]/MID(Table1[district],FIND("(",Table1[district])+1,1),Table1[n_can_adj])</f>
        <v>3</v>
      </c>
      <c r="U64">
        <v>40335</v>
      </c>
      <c r="V64" t="str">
        <f>IF(Table1[Voting Population]&lt;47000,"Rural","Urban")</f>
        <v>Rural</v>
      </c>
      <c r="W64" s="3">
        <v>0.13580246913580246</v>
      </c>
      <c r="X64" s="3" t="s">
        <v>5414</v>
      </c>
      <c r="Y64" s="3">
        <f>COUNTIFS(Table1[Race '#],Table1[[#This Row],[Race '#]],Table1[Gender],"F")</f>
        <v>1</v>
      </c>
      <c r="Z64" s="3">
        <f>COUNTIFS(Table1[Race '#],Table1[[#This Row],[Race '#]],Table1[Gender],"M")</f>
        <v>2</v>
      </c>
      <c r="AA64" s="3">
        <f>COUNTIFS(Table1[Race '#],Table1[[#This Row],[Race '#]],Table1[Gender],"~?")</f>
        <v>0</v>
      </c>
      <c r="AB64" s="3" t="str">
        <f>_xlfn.IFS(Y64=SUM(Table1[[#This Row],[Race-F candidates]:[Race-? Candidates]]),"All-Female",Z64=SUM(Table1[[#This Row],[Race-F candidates]:[Race-? Candidates]]),"All-Male",1=1,"Mixed-Gender")</f>
        <v>Mixed-Gender</v>
      </c>
      <c r="AC64" s="3">
        <f>COUNTIFS(Table1[genoffice],Table1[[#This Row],[genoffice]],Table1[Gender],"F")</f>
        <v>279</v>
      </c>
      <c r="AD64" s="3">
        <f>COUNTIFS(Table1[genoffice],Table1[[#This Row],[genoffice]],Table1[Gender],"M")</f>
        <v>401</v>
      </c>
      <c r="AE64" s="3">
        <f>COUNTIFS(Table1[genoffice],Table1[[#This Row],[genoffice]],Table1[Gender],"~?")</f>
        <v>23</v>
      </c>
    </row>
    <row r="65" spans="1:31" x14ac:dyDescent="0.35">
      <c r="A65">
        <v>64</v>
      </c>
      <c r="B65">
        <f>IF(COUNTIF(C$2:C64,C65)&gt;0,B64,B64+1)</f>
        <v>29</v>
      </c>
      <c r="C65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5" t="s">
        <v>15</v>
      </c>
      <c r="E65" t="s">
        <v>123</v>
      </c>
      <c r="F65" t="s">
        <v>125</v>
      </c>
      <c r="G65">
        <v>2014</v>
      </c>
      <c r="H65" t="s">
        <v>69</v>
      </c>
      <c r="I65" t="s">
        <v>23</v>
      </c>
      <c r="J65">
        <v>104</v>
      </c>
      <c r="K65">
        <v>3</v>
      </c>
      <c r="L65">
        <f>COUNTIF(Table1[Race],Table1[Race])</f>
        <v>3</v>
      </c>
      <c r="M65">
        <v>1</v>
      </c>
      <c r="N65">
        <v>1</v>
      </c>
      <c r="O65">
        <v>0</v>
      </c>
      <c r="P65">
        <v>1</v>
      </c>
      <c r="Q65" t="s">
        <v>20</v>
      </c>
      <c r="R65" t="s">
        <v>21</v>
      </c>
      <c r="S65" t="s">
        <v>15</v>
      </c>
      <c r="T65">
        <f>IFERROR(Table1[n_can_adj]/MID(Table1[district],FIND("(",Table1[district])+1,1),Table1[n_can_adj])</f>
        <v>3</v>
      </c>
      <c r="U65">
        <v>40335</v>
      </c>
      <c r="V65" t="str">
        <f>IF(Table1[Voting Population]&lt;47000,"Rural","Urban")</f>
        <v>Rural</v>
      </c>
      <c r="W65" s="3">
        <v>0.13580246913580246</v>
      </c>
      <c r="X65" s="3" t="s">
        <v>5414</v>
      </c>
      <c r="Y65" s="3">
        <f>COUNTIFS(Table1[Race '#],Table1[[#This Row],[Race '#]],Table1[Gender],"F")</f>
        <v>1</v>
      </c>
      <c r="Z65" s="3">
        <f>COUNTIFS(Table1[Race '#],Table1[[#This Row],[Race '#]],Table1[Gender],"M")</f>
        <v>2</v>
      </c>
      <c r="AA65" s="3">
        <f>COUNTIFS(Table1[Race '#],Table1[[#This Row],[Race '#]],Table1[Gender],"~?")</f>
        <v>0</v>
      </c>
      <c r="AB65" s="3" t="str">
        <f>_xlfn.IFS(Y65=SUM(Table1[[#This Row],[Race-F candidates]:[Race-? Candidates]]),"All-Female",Z65=SUM(Table1[[#This Row],[Race-F candidates]:[Race-? Candidates]]),"All-Male",1=1,"Mixed-Gender")</f>
        <v>Mixed-Gender</v>
      </c>
      <c r="AC65" s="3">
        <f>COUNTIFS(Table1[genoffice],Table1[[#This Row],[genoffice]],Table1[Gender],"F")</f>
        <v>279</v>
      </c>
      <c r="AD65" s="3">
        <f>COUNTIFS(Table1[genoffice],Table1[[#This Row],[genoffice]],Table1[Gender],"M")</f>
        <v>401</v>
      </c>
      <c r="AE65" s="3">
        <f>COUNTIFS(Table1[genoffice],Table1[[#This Row],[genoffice]],Table1[Gender],"~?")</f>
        <v>23</v>
      </c>
    </row>
    <row r="66" spans="1:31" x14ac:dyDescent="0.35">
      <c r="A66">
        <v>65</v>
      </c>
      <c r="B66">
        <f>IF(COUNTIF(C$2:C65,C66)&gt;0,B65,B65+1)</f>
        <v>29</v>
      </c>
      <c r="C66" t="str">
        <f>Table1[[#This Row],[position]]&amp;IF(Table1[district]="NA","","-"&amp;Table1[district])&amp;IF(Table1[parish]="Multi-Parish Race","","-"&amp;Table1[parish])&amp;" ("&amp;Table1[year]&amp;")"</f>
        <v>Alderman-District 4, City of Springhill-Webster (2014)</v>
      </c>
      <c r="D66" t="s">
        <v>15</v>
      </c>
      <c r="E66" t="s">
        <v>123</v>
      </c>
      <c r="F66" t="s">
        <v>126</v>
      </c>
      <c r="G66">
        <v>2014</v>
      </c>
      <c r="H66" t="s">
        <v>69</v>
      </c>
      <c r="I66" t="s">
        <v>127</v>
      </c>
      <c r="J66">
        <v>72</v>
      </c>
      <c r="K66">
        <v>3</v>
      </c>
      <c r="L66">
        <f>COUNTIF(Table1[Race],Table1[Race])</f>
        <v>3</v>
      </c>
      <c r="M66">
        <v>1</v>
      </c>
      <c r="N66">
        <v>1</v>
      </c>
      <c r="O66">
        <v>0</v>
      </c>
      <c r="P66">
        <v>1</v>
      </c>
      <c r="Q66" t="s">
        <v>20</v>
      </c>
      <c r="R66" t="s">
        <v>21</v>
      </c>
      <c r="S66" t="s">
        <v>15</v>
      </c>
      <c r="T66">
        <f>IFERROR(Table1[n_can_adj]/MID(Table1[district],FIND("(",Table1[district])+1,1),Table1[n_can_adj])</f>
        <v>3</v>
      </c>
      <c r="U66">
        <v>40335</v>
      </c>
      <c r="V66" t="str">
        <f>IF(Table1[Voting Population]&lt;47000,"Rural","Urban")</f>
        <v>Rural</v>
      </c>
      <c r="W66" s="3">
        <v>0.13580246913580246</v>
      </c>
      <c r="X66" s="3" t="s">
        <v>5415</v>
      </c>
      <c r="Y66" s="3">
        <f>COUNTIFS(Table1[Race '#],Table1[[#This Row],[Race '#]],Table1[Gender],"F")</f>
        <v>1</v>
      </c>
      <c r="Z66" s="3">
        <f>COUNTIFS(Table1[Race '#],Table1[[#This Row],[Race '#]],Table1[Gender],"M")</f>
        <v>2</v>
      </c>
      <c r="AA66" s="3">
        <f>COUNTIFS(Table1[Race '#],Table1[[#This Row],[Race '#]],Table1[Gender],"~?")</f>
        <v>0</v>
      </c>
      <c r="AB66" s="3" t="str">
        <f>_xlfn.IFS(Y66=SUM(Table1[[#This Row],[Race-F candidates]:[Race-? Candidates]]),"All-Female",Z66=SUM(Table1[[#This Row],[Race-F candidates]:[Race-? Candidates]]),"All-Male",1=1,"Mixed-Gender")</f>
        <v>Mixed-Gender</v>
      </c>
      <c r="AC66" s="3">
        <f>COUNTIFS(Table1[genoffice],Table1[[#This Row],[genoffice]],Table1[Gender],"F")</f>
        <v>279</v>
      </c>
      <c r="AD66" s="3">
        <f>COUNTIFS(Table1[genoffice],Table1[[#This Row],[genoffice]],Table1[Gender],"M")</f>
        <v>401</v>
      </c>
      <c r="AE66" s="3">
        <f>COUNTIFS(Table1[genoffice],Table1[[#This Row],[genoffice]],Table1[Gender],"~?")</f>
        <v>23</v>
      </c>
    </row>
    <row r="67" spans="1:31" x14ac:dyDescent="0.35">
      <c r="A67">
        <v>66</v>
      </c>
      <c r="B67">
        <f>IF(COUNTIF(C$2:C66,C67)&gt;0,B66,B66+1)</f>
        <v>30</v>
      </c>
      <c r="C67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7" t="s">
        <v>15</v>
      </c>
      <c r="E67" t="s">
        <v>128</v>
      </c>
      <c r="F67" t="s">
        <v>129</v>
      </c>
      <c r="G67">
        <v>2016</v>
      </c>
      <c r="H67" t="s">
        <v>115</v>
      </c>
      <c r="I67" t="s">
        <v>23</v>
      </c>
      <c r="J67">
        <v>40</v>
      </c>
      <c r="K67">
        <v>2</v>
      </c>
      <c r="L67">
        <f>COUNTIF(Table1[Race],Table1[Race])</f>
        <v>2</v>
      </c>
      <c r="M67">
        <v>2</v>
      </c>
      <c r="N67">
        <v>0</v>
      </c>
      <c r="O67">
        <v>0</v>
      </c>
      <c r="P67">
        <v>0</v>
      </c>
      <c r="Q67" t="s">
        <v>20</v>
      </c>
      <c r="R67" t="s">
        <v>21</v>
      </c>
      <c r="S67" t="s">
        <v>15</v>
      </c>
      <c r="T67">
        <f>IFERROR(Table1[n_can_adj]/MID(Table1[district],FIND("(",Table1[district])+1,1),Table1[n_can_adj])</f>
        <v>2</v>
      </c>
      <c r="U67">
        <v>4793</v>
      </c>
      <c r="V67" t="str">
        <f>IF(Table1[Voting Population]&lt;47000,"Rural","Urban")</f>
        <v>Rural</v>
      </c>
      <c r="W67" s="3">
        <v>0.11111111111111116</v>
      </c>
      <c r="X67" s="3" t="s">
        <v>5414</v>
      </c>
      <c r="Y67" s="3">
        <f>COUNTIFS(Table1[Race '#],Table1[[#This Row],[Race '#]],Table1[Gender],"F")</f>
        <v>1</v>
      </c>
      <c r="Z67" s="3">
        <f>COUNTIFS(Table1[Race '#],Table1[[#This Row],[Race '#]],Table1[Gender],"M")</f>
        <v>1</v>
      </c>
      <c r="AA67" s="3">
        <f>COUNTIFS(Table1[Race '#],Table1[[#This Row],[Race '#]],Table1[Gender],"~?")</f>
        <v>0</v>
      </c>
      <c r="AB67" s="3" t="str">
        <f>_xlfn.IFS(Y67=SUM(Table1[[#This Row],[Race-F candidates]:[Race-? Candidates]]),"All-Female",Z67=SUM(Table1[[#This Row],[Race-F candidates]:[Race-? Candidates]]),"All-Male",1=1,"Mixed-Gender")</f>
        <v>Mixed-Gender</v>
      </c>
      <c r="AC67" s="3">
        <f>COUNTIFS(Table1[genoffice],Table1[[#This Row],[genoffice]],Table1[Gender],"F")</f>
        <v>279</v>
      </c>
      <c r="AD67" s="3">
        <f>COUNTIFS(Table1[genoffice],Table1[[#This Row],[genoffice]],Table1[Gender],"M")</f>
        <v>401</v>
      </c>
      <c r="AE67" s="3">
        <f>COUNTIFS(Table1[genoffice],Table1[[#This Row],[genoffice]],Table1[Gender],"~?")</f>
        <v>23</v>
      </c>
    </row>
    <row r="68" spans="1:31" x14ac:dyDescent="0.35">
      <c r="A68">
        <v>67</v>
      </c>
      <c r="B68">
        <f>IF(COUNTIF(C$2:C67,C68)&gt;0,B67,B67+1)</f>
        <v>30</v>
      </c>
      <c r="C68" t="str">
        <f>Table1[[#This Row],[position]]&amp;IF(Table1[district]="NA","","-"&amp;Table1[district])&amp;IF(Table1[parish]="Multi-Parish Race","","-"&amp;Table1[parish])&amp;" ("&amp;Table1[year]&amp;")"</f>
        <v>Alderman-District 4, Town of Newellton-Tensas (2016)</v>
      </c>
      <c r="D68" t="s">
        <v>15</v>
      </c>
      <c r="E68" t="s">
        <v>128</v>
      </c>
      <c r="F68" t="s">
        <v>130</v>
      </c>
      <c r="G68">
        <v>2016</v>
      </c>
      <c r="H68" t="s">
        <v>115</v>
      </c>
      <c r="I68" t="s">
        <v>23</v>
      </c>
      <c r="J68">
        <v>50</v>
      </c>
      <c r="K68">
        <v>2</v>
      </c>
      <c r="L68">
        <f>COUNTIF(Table1[Race],Table1[Race])</f>
        <v>2</v>
      </c>
      <c r="M68">
        <v>2</v>
      </c>
      <c r="N68">
        <v>0</v>
      </c>
      <c r="O68">
        <v>0</v>
      </c>
      <c r="P68">
        <v>0</v>
      </c>
      <c r="Q68" t="s">
        <v>20</v>
      </c>
      <c r="R68" t="s">
        <v>21</v>
      </c>
      <c r="S68" t="s">
        <v>15</v>
      </c>
      <c r="T68">
        <f>IFERROR(Table1[n_can_adj]/MID(Table1[district],FIND("(",Table1[district])+1,1),Table1[n_can_adj])</f>
        <v>2</v>
      </c>
      <c r="U68">
        <v>4793</v>
      </c>
      <c r="V68" t="str">
        <f>IF(Table1[Voting Population]&lt;47000,"Rural","Urban")</f>
        <v>Rural</v>
      </c>
      <c r="W68" s="3">
        <v>0.11111111111111116</v>
      </c>
      <c r="X68" s="3" t="s">
        <v>5415</v>
      </c>
      <c r="Y68" s="3">
        <f>COUNTIFS(Table1[Race '#],Table1[[#This Row],[Race '#]],Table1[Gender],"F")</f>
        <v>1</v>
      </c>
      <c r="Z68" s="3">
        <f>COUNTIFS(Table1[Race '#],Table1[[#This Row],[Race '#]],Table1[Gender],"M")</f>
        <v>1</v>
      </c>
      <c r="AA68" s="3">
        <f>COUNTIFS(Table1[Race '#],Table1[[#This Row],[Race '#]],Table1[Gender],"~?")</f>
        <v>0</v>
      </c>
      <c r="AB68" s="3" t="str">
        <f>_xlfn.IFS(Y68=SUM(Table1[[#This Row],[Race-F candidates]:[Race-? Candidates]]),"All-Female",Z68=SUM(Table1[[#This Row],[Race-F candidates]:[Race-? Candidates]]),"All-Male",1=1,"Mixed-Gender")</f>
        <v>Mixed-Gender</v>
      </c>
      <c r="AC68" s="3">
        <f>COUNTIFS(Table1[genoffice],Table1[[#This Row],[genoffice]],Table1[Gender],"F")</f>
        <v>279</v>
      </c>
      <c r="AD68" s="3">
        <f>COUNTIFS(Table1[genoffice],Table1[[#This Row],[genoffice]],Table1[Gender],"M")</f>
        <v>401</v>
      </c>
      <c r="AE68" s="3">
        <f>COUNTIFS(Table1[genoffice],Table1[[#This Row],[genoffice]],Table1[Gender],"~?")</f>
        <v>23</v>
      </c>
    </row>
    <row r="69" spans="1:31" x14ac:dyDescent="0.35">
      <c r="A69">
        <v>68</v>
      </c>
      <c r="B69">
        <f>IF(COUNTIF(C$2:C68,C69)&gt;0,B68,B68+1)</f>
        <v>31</v>
      </c>
      <c r="C69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69" t="s">
        <v>15</v>
      </c>
      <c r="E69" t="s">
        <v>131</v>
      </c>
      <c r="F69" t="s">
        <v>132</v>
      </c>
      <c r="G69">
        <v>2016</v>
      </c>
      <c r="H69" t="s">
        <v>64</v>
      </c>
      <c r="I69" t="s">
        <v>23</v>
      </c>
      <c r="J69">
        <v>50</v>
      </c>
      <c r="K69">
        <v>2</v>
      </c>
      <c r="L69">
        <f>COUNTIF(Table1[Race],Table1[Race])</f>
        <v>2</v>
      </c>
      <c r="M69">
        <v>2</v>
      </c>
      <c r="N69">
        <v>0</v>
      </c>
      <c r="O69">
        <v>0</v>
      </c>
      <c r="P69">
        <v>0</v>
      </c>
      <c r="Q69" t="s">
        <v>20</v>
      </c>
      <c r="R69" t="s">
        <v>21</v>
      </c>
      <c r="S69" t="s">
        <v>15</v>
      </c>
      <c r="T69">
        <f>IFERROR(Table1[n_can_adj]/MID(Table1[district],FIND("(",Table1[district])+1,1),Table1[n_can_adj])</f>
        <v>2</v>
      </c>
      <c r="U69">
        <v>41252</v>
      </c>
      <c r="V69" t="str">
        <f>IF(Table1[Voting Population]&lt;47000,"Rural","Urban")</f>
        <v>Rural</v>
      </c>
      <c r="W69" s="3">
        <v>0.38271604938271603</v>
      </c>
      <c r="X69" s="3" t="s">
        <v>5415</v>
      </c>
      <c r="Y69" s="3">
        <f>COUNTIFS(Table1[Race '#],Table1[[#This Row],[Race '#]],Table1[Gender],"F")</f>
        <v>1</v>
      </c>
      <c r="Z69" s="3">
        <f>COUNTIFS(Table1[Race '#],Table1[[#This Row],[Race '#]],Table1[Gender],"M")</f>
        <v>1</v>
      </c>
      <c r="AA69" s="3">
        <f>COUNTIFS(Table1[Race '#],Table1[[#This Row],[Race '#]],Table1[Gender],"~?")</f>
        <v>0</v>
      </c>
      <c r="AB69" s="3" t="str">
        <f>_xlfn.IFS(Y69=SUM(Table1[[#This Row],[Race-F candidates]:[Race-? Candidates]]),"All-Female",Z69=SUM(Table1[[#This Row],[Race-F candidates]:[Race-? Candidates]]),"All-Male",1=1,"Mixed-Gender")</f>
        <v>Mixed-Gender</v>
      </c>
      <c r="AC69" s="3">
        <f>COUNTIFS(Table1[genoffice],Table1[[#This Row],[genoffice]],Table1[Gender],"F")</f>
        <v>279</v>
      </c>
      <c r="AD69" s="3">
        <f>COUNTIFS(Table1[genoffice],Table1[[#This Row],[genoffice]],Table1[Gender],"M")</f>
        <v>401</v>
      </c>
      <c r="AE69" s="3">
        <f>COUNTIFS(Table1[genoffice],Table1[[#This Row],[genoffice]],Table1[Gender],"~?")</f>
        <v>23</v>
      </c>
    </row>
    <row r="70" spans="1:31" x14ac:dyDescent="0.35">
      <c r="A70">
        <v>69</v>
      </c>
      <c r="B70">
        <f>IF(COUNTIF(C$2:C69,C70)&gt;0,B69,B69+1)</f>
        <v>31</v>
      </c>
      <c r="C70" t="str">
        <f>Table1[[#This Row],[position]]&amp;IF(Table1[district]="NA","","-"&amp;Table1[district])&amp;IF(Table1[parish]="Multi-Parish Race","","-"&amp;Table1[parish])&amp;" ("&amp;Table1[year]&amp;")"</f>
        <v>Alderman-District 4, Town of Simmesport-Avoyelles (2016)</v>
      </c>
      <c r="D70" t="s">
        <v>15</v>
      </c>
      <c r="E70" t="s">
        <v>131</v>
      </c>
      <c r="F70" t="s">
        <v>133</v>
      </c>
      <c r="G70">
        <v>2016</v>
      </c>
      <c r="H70" t="s">
        <v>64</v>
      </c>
      <c r="I70" t="s">
        <v>23</v>
      </c>
      <c r="J70">
        <v>112</v>
      </c>
      <c r="K70">
        <v>2</v>
      </c>
      <c r="L70">
        <f>COUNTIF(Table1[Race],Table1[Race])</f>
        <v>2</v>
      </c>
      <c r="M70">
        <v>2</v>
      </c>
      <c r="N70">
        <v>0</v>
      </c>
      <c r="O70">
        <v>0</v>
      </c>
      <c r="P70">
        <v>0</v>
      </c>
      <c r="Q70" t="s">
        <v>20</v>
      </c>
      <c r="R70" t="s">
        <v>21</v>
      </c>
      <c r="S70" t="s">
        <v>15</v>
      </c>
      <c r="T70">
        <f>IFERROR(Table1[n_can_adj]/MID(Table1[district],FIND("(",Table1[district])+1,1),Table1[n_can_adj])</f>
        <v>2</v>
      </c>
      <c r="U70">
        <v>41252</v>
      </c>
      <c r="V70" t="str">
        <f>IF(Table1[Voting Population]&lt;47000,"Rural","Urban")</f>
        <v>Rural</v>
      </c>
      <c r="W70" s="3">
        <v>0.38271604938271603</v>
      </c>
      <c r="X70" s="3" t="s">
        <v>5414</v>
      </c>
      <c r="Y70" s="3">
        <f>COUNTIFS(Table1[Race '#],Table1[[#This Row],[Race '#]],Table1[Gender],"F")</f>
        <v>1</v>
      </c>
      <c r="Z70" s="3">
        <f>COUNTIFS(Table1[Race '#],Table1[[#This Row],[Race '#]],Table1[Gender],"M")</f>
        <v>1</v>
      </c>
      <c r="AA70" s="3">
        <f>COUNTIFS(Table1[Race '#],Table1[[#This Row],[Race '#]],Table1[Gender],"~?")</f>
        <v>0</v>
      </c>
      <c r="AB70" s="3" t="str">
        <f>_xlfn.IFS(Y70=SUM(Table1[[#This Row],[Race-F candidates]:[Race-? Candidates]]),"All-Female",Z70=SUM(Table1[[#This Row],[Race-F candidates]:[Race-? Candidates]]),"All-Male",1=1,"Mixed-Gender")</f>
        <v>Mixed-Gender</v>
      </c>
      <c r="AC70" s="3">
        <f>COUNTIFS(Table1[genoffice],Table1[[#This Row],[genoffice]],Table1[Gender],"F")</f>
        <v>279</v>
      </c>
      <c r="AD70" s="3">
        <f>COUNTIFS(Table1[genoffice],Table1[[#This Row],[genoffice]],Table1[Gender],"M")</f>
        <v>401</v>
      </c>
      <c r="AE70" s="3">
        <f>COUNTIFS(Table1[genoffice],Table1[[#This Row],[genoffice]],Table1[Gender],"~?")</f>
        <v>23</v>
      </c>
    </row>
    <row r="71" spans="1:31" x14ac:dyDescent="0.35">
      <c r="A71">
        <v>70</v>
      </c>
      <c r="B71">
        <f>IF(COUNTIF(C$2:C70,C71)&gt;0,B70,B70+1)</f>
        <v>32</v>
      </c>
      <c r="C71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1" t="s">
        <v>15</v>
      </c>
      <c r="E71" t="s">
        <v>134</v>
      </c>
      <c r="F71" t="s">
        <v>135</v>
      </c>
      <c r="G71">
        <v>2014</v>
      </c>
      <c r="H71" t="s">
        <v>64</v>
      </c>
      <c r="I71" t="s">
        <v>23</v>
      </c>
      <c r="J71">
        <v>221</v>
      </c>
      <c r="K71">
        <v>2</v>
      </c>
      <c r="L71">
        <f>COUNTIF(Table1[Race],Table1[Race])</f>
        <v>2</v>
      </c>
      <c r="M71">
        <v>2</v>
      </c>
      <c r="N71">
        <v>0</v>
      </c>
      <c r="O71">
        <v>0</v>
      </c>
      <c r="P71">
        <v>0</v>
      </c>
      <c r="Q71" t="s">
        <v>20</v>
      </c>
      <c r="R71" t="s">
        <v>21</v>
      </c>
      <c r="S71" t="s">
        <v>15</v>
      </c>
      <c r="T71">
        <f>IFERROR(Table1[n_can_adj]/MID(Table1[district],FIND("(",Table1[district])+1,1),Table1[n_can_adj])</f>
        <v>2</v>
      </c>
      <c r="U71">
        <v>41252</v>
      </c>
      <c r="V71" t="str">
        <f>IF(Table1[Voting Population]&lt;47000,"Rural","Urban")</f>
        <v>Rural</v>
      </c>
      <c r="W71" s="3">
        <v>0.29618768328445744</v>
      </c>
      <c r="X71" s="3" t="s">
        <v>5414</v>
      </c>
      <c r="Y71" s="3">
        <f>COUNTIFS(Table1[Race '#],Table1[[#This Row],[Race '#]],Table1[Gender],"F")</f>
        <v>0</v>
      </c>
      <c r="Z71" s="3">
        <f>COUNTIFS(Table1[Race '#],Table1[[#This Row],[Race '#]],Table1[Gender],"M")</f>
        <v>2</v>
      </c>
      <c r="AA71" s="3">
        <f>COUNTIFS(Table1[Race '#],Table1[[#This Row],[Race '#]],Table1[Gender],"~?")</f>
        <v>0</v>
      </c>
      <c r="AB71" s="3" t="str">
        <f>_xlfn.IFS(Y71=SUM(Table1[[#This Row],[Race-F candidates]:[Race-? Candidates]]),"All-Female",Z71=SUM(Table1[[#This Row],[Race-F candidates]:[Race-? Candidates]]),"All-Male",1=1,"Mixed-Gender")</f>
        <v>All-Male</v>
      </c>
      <c r="AC71" s="3">
        <f>COUNTIFS(Table1[genoffice],Table1[[#This Row],[genoffice]],Table1[Gender],"F")</f>
        <v>279</v>
      </c>
      <c r="AD71" s="3">
        <f>COUNTIFS(Table1[genoffice],Table1[[#This Row],[genoffice]],Table1[Gender],"M")</f>
        <v>401</v>
      </c>
      <c r="AE71" s="3">
        <f>COUNTIFS(Table1[genoffice],Table1[[#This Row],[genoffice]],Table1[Gender],"~?")</f>
        <v>23</v>
      </c>
    </row>
    <row r="72" spans="1:31" x14ac:dyDescent="0.35">
      <c r="A72">
        <v>71</v>
      </c>
      <c r="B72">
        <f>IF(COUNTIF(C$2:C71,C72)&gt;0,B71,B71+1)</f>
        <v>32</v>
      </c>
      <c r="C72" t="str">
        <f>Table1[[#This Row],[position]]&amp;IF(Table1[district]="NA","","-"&amp;Table1[district])&amp;IF(Table1[parish]="Multi-Parish Race","","-"&amp;Table1[parish])&amp;" ("&amp;Table1[year]&amp;")"</f>
        <v>Alderman-District 5, City of Marksville-Avoyelles (2014)</v>
      </c>
      <c r="D72" t="s">
        <v>15</v>
      </c>
      <c r="E72" t="s">
        <v>134</v>
      </c>
      <c r="F72" t="s">
        <v>136</v>
      </c>
      <c r="G72">
        <v>2014</v>
      </c>
      <c r="H72" t="s">
        <v>64</v>
      </c>
      <c r="I72" t="s">
        <v>23</v>
      </c>
      <c r="J72">
        <v>120</v>
      </c>
      <c r="K72">
        <v>2</v>
      </c>
      <c r="L72">
        <f>COUNTIF(Table1[Race],Table1[Race])</f>
        <v>2</v>
      </c>
      <c r="M72">
        <v>2</v>
      </c>
      <c r="N72">
        <v>0</v>
      </c>
      <c r="O72">
        <v>0</v>
      </c>
      <c r="P72">
        <v>0</v>
      </c>
      <c r="Q72" t="s">
        <v>20</v>
      </c>
      <c r="R72" t="s">
        <v>21</v>
      </c>
      <c r="S72" t="s">
        <v>15</v>
      </c>
      <c r="T72">
        <f>IFERROR(Table1[n_can_adj]/MID(Table1[district],FIND("(",Table1[district])+1,1),Table1[n_can_adj])</f>
        <v>2</v>
      </c>
      <c r="U72">
        <v>41252</v>
      </c>
      <c r="V72" t="str">
        <f>IF(Table1[Voting Population]&lt;47000,"Rural","Urban")</f>
        <v>Rural</v>
      </c>
      <c r="W72" s="3">
        <v>0.29618768328445744</v>
      </c>
      <c r="X72" s="3" t="s">
        <v>5414</v>
      </c>
      <c r="Y72" s="3">
        <f>COUNTIFS(Table1[Race '#],Table1[[#This Row],[Race '#]],Table1[Gender],"F")</f>
        <v>0</v>
      </c>
      <c r="Z72" s="3">
        <f>COUNTIFS(Table1[Race '#],Table1[[#This Row],[Race '#]],Table1[Gender],"M")</f>
        <v>2</v>
      </c>
      <c r="AA72" s="3">
        <f>COUNTIFS(Table1[Race '#],Table1[[#This Row],[Race '#]],Table1[Gender],"~?")</f>
        <v>0</v>
      </c>
      <c r="AB72" s="3" t="str">
        <f>_xlfn.IFS(Y72=SUM(Table1[[#This Row],[Race-F candidates]:[Race-? Candidates]]),"All-Female",Z72=SUM(Table1[[#This Row],[Race-F candidates]:[Race-? Candidates]]),"All-Male",1=1,"Mixed-Gender")</f>
        <v>All-Male</v>
      </c>
      <c r="AC72" s="3">
        <f>COUNTIFS(Table1[genoffice],Table1[[#This Row],[genoffice]],Table1[Gender],"F")</f>
        <v>279</v>
      </c>
      <c r="AD72" s="3">
        <f>COUNTIFS(Table1[genoffice],Table1[[#This Row],[genoffice]],Table1[Gender],"M")</f>
        <v>401</v>
      </c>
      <c r="AE72" s="3">
        <f>COUNTIFS(Table1[genoffice],Table1[[#This Row],[genoffice]],Table1[Gender],"~?")</f>
        <v>23</v>
      </c>
    </row>
    <row r="73" spans="1:31" x14ac:dyDescent="0.35">
      <c r="A73">
        <v>72</v>
      </c>
      <c r="B73">
        <f>IF(COUNTIF(C$2:C72,C73)&gt;0,B72,B72+1)</f>
        <v>33</v>
      </c>
      <c r="C73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3" t="s">
        <v>15</v>
      </c>
      <c r="E73" t="s">
        <v>137</v>
      </c>
      <c r="F73" t="s">
        <v>138</v>
      </c>
      <c r="G73">
        <v>2016</v>
      </c>
      <c r="H73" t="s">
        <v>29</v>
      </c>
      <c r="I73" t="s">
        <v>23</v>
      </c>
      <c r="J73">
        <v>58</v>
      </c>
      <c r="K73">
        <v>2</v>
      </c>
      <c r="L73">
        <f>COUNTIF(Table1[Race],Table1[Race])</f>
        <v>2</v>
      </c>
      <c r="M73">
        <v>1</v>
      </c>
      <c r="N73">
        <v>0</v>
      </c>
      <c r="O73">
        <v>1</v>
      </c>
      <c r="P73">
        <v>0</v>
      </c>
      <c r="Q73" t="s">
        <v>20</v>
      </c>
      <c r="R73" t="s">
        <v>21</v>
      </c>
      <c r="S73" t="s">
        <v>15</v>
      </c>
      <c r="T73">
        <f>IFERROR(Table1[n_can_adj]/MID(Table1[district],FIND("(",Table1[district])+1,1),Table1[n_can_adj])</f>
        <v>2</v>
      </c>
      <c r="U73">
        <v>124720</v>
      </c>
      <c r="V73" t="str">
        <f>IF(Table1[Voting Population]&lt;47000,"Rural","Urban")</f>
        <v>Urban</v>
      </c>
      <c r="W73" s="3">
        <v>0.27044025157232704</v>
      </c>
      <c r="X73" s="3" t="s">
        <v>5414</v>
      </c>
      <c r="Y73" s="3">
        <f>COUNTIFS(Table1[Race '#],Table1[[#This Row],[Race '#]],Table1[Gender],"F")</f>
        <v>0</v>
      </c>
      <c r="Z73" s="3">
        <f>COUNTIFS(Table1[Race '#],Table1[[#This Row],[Race '#]],Table1[Gender],"M")</f>
        <v>2</v>
      </c>
      <c r="AA73" s="3">
        <f>COUNTIFS(Table1[Race '#],Table1[[#This Row],[Race '#]],Table1[Gender],"~?")</f>
        <v>0</v>
      </c>
      <c r="AB73" s="3" t="str">
        <f>_xlfn.IFS(Y73=SUM(Table1[[#This Row],[Race-F candidates]:[Race-? Candidates]]),"All-Female",Z73=SUM(Table1[[#This Row],[Race-F candidates]:[Race-? Candidates]]),"All-Male",1=1,"Mixed-Gender")</f>
        <v>All-Male</v>
      </c>
      <c r="AC73" s="3">
        <f>COUNTIFS(Table1[genoffice],Table1[[#This Row],[genoffice]],Table1[Gender],"F")</f>
        <v>279</v>
      </c>
      <c r="AD73" s="3">
        <f>COUNTIFS(Table1[genoffice],Table1[[#This Row],[genoffice]],Table1[Gender],"M")</f>
        <v>401</v>
      </c>
      <c r="AE73" s="3">
        <f>COUNTIFS(Table1[genoffice],Table1[[#This Row],[genoffice]],Table1[Gender],"~?")</f>
        <v>23</v>
      </c>
    </row>
    <row r="74" spans="1:31" x14ac:dyDescent="0.35">
      <c r="A74">
        <v>73</v>
      </c>
      <c r="B74">
        <f>IF(COUNTIF(C$2:C73,C74)&gt;0,B73,B73+1)</f>
        <v>33</v>
      </c>
      <c r="C74" t="str">
        <f>Table1[[#This Row],[position]]&amp;IF(Table1[district]="NA","","-"&amp;Table1[district])&amp;IF(Table1[parish]="Multi-Parish Race","","-"&amp;Table1[parish])&amp;" ("&amp;Table1[year]&amp;")"</f>
        <v>Alderman-District 5, Town of Benton-Bossier (2016)</v>
      </c>
      <c r="D74" t="s">
        <v>15</v>
      </c>
      <c r="E74" t="s">
        <v>137</v>
      </c>
      <c r="F74" t="s">
        <v>139</v>
      </c>
      <c r="G74">
        <v>2016</v>
      </c>
      <c r="H74" t="s">
        <v>29</v>
      </c>
      <c r="I74" t="s">
        <v>30</v>
      </c>
      <c r="J74">
        <v>101</v>
      </c>
      <c r="K74">
        <v>2</v>
      </c>
      <c r="L74">
        <f>COUNTIF(Table1[Race],Table1[Race])</f>
        <v>2</v>
      </c>
      <c r="M74">
        <v>1</v>
      </c>
      <c r="N74">
        <v>0</v>
      </c>
      <c r="O74">
        <v>1</v>
      </c>
      <c r="P74">
        <v>0</v>
      </c>
      <c r="Q74" t="s">
        <v>20</v>
      </c>
      <c r="R74" t="s">
        <v>21</v>
      </c>
      <c r="S74" t="s">
        <v>15</v>
      </c>
      <c r="T74">
        <f>IFERROR(Table1[n_can_adj]/MID(Table1[district],FIND("(",Table1[district])+1,1),Table1[n_can_adj])</f>
        <v>2</v>
      </c>
      <c r="U74">
        <v>124720</v>
      </c>
      <c r="V74" t="str">
        <f>IF(Table1[Voting Population]&lt;47000,"Rural","Urban")</f>
        <v>Urban</v>
      </c>
      <c r="W74" s="3">
        <v>0.27044025157232704</v>
      </c>
      <c r="X74" s="3" t="s">
        <v>5414</v>
      </c>
      <c r="Y74" s="3">
        <f>COUNTIFS(Table1[Race '#],Table1[[#This Row],[Race '#]],Table1[Gender],"F")</f>
        <v>0</v>
      </c>
      <c r="Z74" s="3">
        <f>COUNTIFS(Table1[Race '#],Table1[[#This Row],[Race '#]],Table1[Gender],"M")</f>
        <v>2</v>
      </c>
      <c r="AA74" s="3">
        <f>COUNTIFS(Table1[Race '#],Table1[[#This Row],[Race '#]],Table1[Gender],"~?")</f>
        <v>0</v>
      </c>
      <c r="AB74" s="3" t="str">
        <f>_xlfn.IFS(Y74=SUM(Table1[[#This Row],[Race-F candidates]:[Race-? Candidates]]),"All-Female",Z74=SUM(Table1[[#This Row],[Race-F candidates]:[Race-? Candidates]]),"All-Male",1=1,"Mixed-Gender")</f>
        <v>All-Male</v>
      </c>
      <c r="AC74" s="3">
        <f>COUNTIFS(Table1[genoffice],Table1[[#This Row],[genoffice]],Table1[Gender],"F")</f>
        <v>279</v>
      </c>
      <c r="AD74" s="3">
        <f>COUNTIFS(Table1[genoffice],Table1[[#This Row],[genoffice]],Table1[Gender],"M")</f>
        <v>401</v>
      </c>
      <c r="AE74" s="3">
        <f>COUNTIFS(Table1[genoffice],Table1[[#This Row],[genoffice]],Table1[Gender],"~?")</f>
        <v>23</v>
      </c>
    </row>
    <row r="75" spans="1:31" x14ac:dyDescent="0.35">
      <c r="A75">
        <v>74</v>
      </c>
      <c r="B75">
        <f>IF(COUNTIF(C$2:C74,C75)&gt;0,B74,B74+1)</f>
        <v>34</v>
      </c>
      <c r="C75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5" t="s">
        <v>15</v>
      </c>
      <c r="E75" t="s">
        <v>140</v>
      </c>
      <c r="F75" t="s">
        <v>141</v>
      </c>
      <c r="G75">
        <v>2016</v>
      </c>
      <c r="H75" t="s">
        <v>115</v>
      </c>
      <c r="I75" t="s">
        <v>19</v>
      </c>
      <c r="J75">
        <v>108</v>
      </c>
      <c r="K75">
        <v>2</v>
      </c>
      <c r="L75">
        <f>COUNTIF(Table1[Race],Table1[Race])</f>
        <v>2</v>
      </c>
      <c r="M75">
        <v>1</v>
      </c>
      <c r="N75">
        <v>1</v>
      </c>
      <c r="O75">
        <v>0</v>
      </c>
      <c r="P75">
        <v>0</v>
      </c>
      <c r="Q75" t="s">
        <v>20</v>
      </c>
      <c r="R75" t="s">
        <v>21</v>
      </c>
      <c r="S75" t="s">
        <v>15</v>
      </c>
      <c r="T75">
        <f>IFERROR(Table1[n_can_adj]/MID(Table1[district],FIND("(",Table1[district])+1,1),Table1[n_can_adj])</f>
        <v>2</v>
      </c>
      <c r="U75">
        <v>4793</v>
      </c>
      <c r="V75" t="str">
        <f>IF(Table1[Voting Population]&lt;47000,"Rural","Urban")</f>
        <v>Rural</v>
      </c>
      <c r="W75" s="3">
        <v>0.58823529411764697</v>
      </c>
      <c r="X75" s="3" t="s">
        <v>5415</v>
      </c>
      <c r="Y75" s="3">
        <f>COUNTIFS(Table1[Race '#],Table1[[#This Row],[Race '#]],Table1[Gender],"F")</f>
        <v>2</v>
      </c>
      <c r="Z75" s="3">
        <f>COUNTIFS(Table1[Race '#],Table1[[#This Row],[Race '#]],Table1[Gender],"M")</f>
        <v>0</v>
      </c>
      <c r="AA75" s="3">
        <f>COUNTIFS(Table1[Race '#],Table1[[#This Row],[Race '#]],Table1[Gender],"~?")</f>
        <v>0</v>
      </c>
      <c r="AB75" s="3" t="str">
        <f>_xlfn.IFS(Y75=SUM(Table1[[#This Row],[Race-F candidates]:[Race-? Candidates]]),"All-Female",Z75=SUM(Table1[[#This Row],[Race-F candidates]:[Race-? Candidates]]),"All-Male",1=1,"Mixed-Gender")</f>
        <v>All-Female</v>
      </c>
      <c r="AC75" s="3">
        <f>COUNTIFS(Table1[genoffice],Table1[[#This Row],[genoffice]],Table1[Gender],"F")</f>
        <v>279</v>
      </c>
      <c r="AD75" s="3">
        <f>COUNTIFS(Table1[genoffice],Table1[[#This Row],[genoffice]],Table1[Gender],"M")</f>
        <v>401</v>
      </c>
      <c r="AE75" s="3">
        <f>COUNTIFS(Table1[genoffice],Table1[[#This Row],[genoffice]],Table1[Gender],"~?")</f>
        <v>23</v>
      </c>
    </row>
    <row r="76" spans="1:31" x14ac:dyDescent="0.35">
      <c r="A76">
        <v>75</v>
      </c>
      <c r="B76">
        <f>IF(COUNTIF(C$2:C75,C76)&gt;0,B75,B75+1)</f>
        <v>34</v>
      </c>
      <c r="C76" t="str">
        <f>Table1[[#This Row],[position]]&amp;IF(Table1[district]="NA","","-"&amp;Table1[district])&amp;IF(Table1[parish]="Multi-Parish Race","","-"&amp;Table1[parish])&amp;" ("&amp;Table1[year]&amp;")"</f>
        <v>Alderman-District 5, Town of Newellton-Tensas (2016)</v>
      </c>
      <c r="D76" t="s">
        <v>15</v>
      </c>
      <c r="E76" t="s">
        <v>140</v>
      </c>
      <c r="F76" t="s">
        <v>142</v>
      </c>
      <c r="G76">
        <v>2016</v>
      </c>
      <c r="H76" t="s">
        <v>115</v>
      </c>
      <c r="I76" t="s">
        <v>23</v>
      </c>
      <c r="J76">
        <v>28</v>
      </c>
      <c r="K76">
        <v>2</v>
      </c>
      <c r="L76">
        <f>COUNTIF(Table1[Race],Table1[Race])</f>
        <v>2</v>
      </c>
      <c r="M76">
        <v>1</v>
      </c>
      <c r="N76">
        <v>1</v>
      </c>
      <c r="O76">
        <v>0</v>
      </c>
      <c r="P76">
        <v>0</v>
      </c>
      <c r="Q76" t="s">
        <v>20</v>
      </c>
      <c r="R76" t="s">
        <v>21</v>
      </c>
      <c r="S76" t="s">
        <v>15</v>
      </c>
      <c r="T76">
        <f>IFERROR(Table1[n_can_adj]/MID(Table1[district],FIND("(",Table1[district])+1,1),Table1[n_can_adj])</f>
        <v>2</v>
      </c>
      <c r="U76">
        <v>4793</v>
      </c>
      <c r="V76" t="str">
        <f>IF(Table1[Voting Population]&lt;47000,"Rural","Urban")</f>
        <v>Rural</v>
      </c>
      <c r="W76" s="3">
        <v>0.58823529411764697</v>
      </c>
      <c r="X76" s="3" t="s">
        <v>5415</v>
      </c>
      <c r="Y76" s="3">
        <f>COUNTIFS(Table1[Race '#],Table1[[#This Row],[Race '#]],Table1[Gender],"F")</f>
        <v>2</v>
      </c>
      <c r="Z76" s="3">
        <f>COUNTIFS(Table1[Race '#],Table1[[#This Row],[Race '#]],Table1[Gender],"M")</f>
        <v>0</v>
      </c>
      <c r="AA76" s="3">
        <f>COUNTIFS(Table1[Race '#],Table1[[#This Row],[Race '#]],Table1[Gender],"~?")</f>
        <v>0</v>
      </c>
      <c r="AB76" s="3" t="str">
        <f>_xlfn.IFS(Y76=SUM(Table1[[#This Row],[Race-F candidates]:[Race-? Candidates]]),"All-Female",Z76=SUM(Table1[[#This Row],[Race-F candidates]:[Race-? Candidates]]),"All-Male",1=1,"Mixed-Gender")</f>
        <v>All-Female</v>
      </c>
      <c r="AC76" s="3">
        <f>COUNTIFS(Table1[genoffice],Table1[[#This Row],[genoffice]],Table1[Gender],"F")</f>
        <v>279</v>
      </c>
      <c r="AD76" s="3">
        <f>COUNTIFS(Table1[genoffice],Table1[[#This Row],[genoffice]],Table1[Gender],"M")</f>
        <v>401</v>
      </c>
      <c r="AE76" s="3">
        <f>COUNTIFS(Table1[genoffice],Table1[[#This Row],[genoffice]],Table1[Gender],"~?")</f>
        <v>23</v>
      </c>
    </row>
    <row r="77" spans="1:31" x14ac:dyDescent="0.35">
      <c r="A77">
        <v>76</v>
      </c>
      <c r="B77">
        <f>IF(COUNTIF(C$2:C76,C77)&gt;0,B76,B76+1)</f>
        <v>35</v>
      </c>
      <c r="C77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7" t="s">
        <v>15</v>
      </c>
      <c r="E77" t="s">
        <v>143</v>
      </c>
      <c r="F77" t="s">
        <v>144</v>
      </c>
      <c r="G77">
        <v>2014</v>
      </c>
      <c r="H77" t="s">
        <v>145</v>
      </c>
      <c r="I77" t="s">
        <v>19</v>
      </c>
      <c r="J77">
        <v>529</v>
      </c>
      <c r="K77">
        <v>2</v>
      </c>
      <c r="L77">
        <f>COUNTIF(Table1[Race],Table1[Race])</f>
        <v>2</v>
      </c>
      <c r="M77">
        <v>1</v>
      </c>
      <c r="N77">
        <v>1</v>
      </c>
      <c r="O77">
        <v>0</v>
      </c>
      <c r="P77">
        <v>0</v>
      </c>
      <c r="Q77" t="s">
        <v>20</v>
      </c>
      <c r="R77" t="s">
        <v>21</v>
      </c>
      <c r="S77" t="s">
        <v>15</v>
      </c>
      <c r="T77">
        <f>IFERROR(Table1[n_can_adj]/MID(Table1[district],FIND("(",Table1[district])+1,1),Table1[n_can_adj])</f>
        <v>2</v>
      </c>
      <c r="U77">
        <v>53385</v>
      </c>
      <c r="V77" t="str">
        <f>IF(Table1[Voting Population]&lt;47000,"Rural","Urban")</f>
        <v>Urban</v>
      </c>
      <c r="W77" s="3">
        <v>0.30295566502463056</v>
      </c>
      <c r="X77" s="3" t="s">
        <v>5415</v>
      </c>
      <c r="Y77" s="3">
        <f>COUNTIFS(Table1[Race '#],Table1[[#This Row],[Race '#]],Table1[Gender],"F")</f>
        <v>2</v>
      </c>
      <c r="Z77" s="3">
        <f>COUNTIFS(Table1[Race '#],Table1[[#This Row],[Race '#]],Table1[Gender],"M")</f>
        <v>0</v>
      </c>
      <c r="AA77" s="3">
        <f>COUNTIFS(Table1[Race '#],Table1[[#This Row],[Race '#]],Table1[Gender],"~?")</f>
        <v>0</v>
      </c>
      <c r="AB77" s="3" t="str">
        <f>_xlfn.IFS(Y77=SUM(Table1[[#This Row],[Race-F candidates]:[Race-? Candidates]]),"All-Female",Z77=SUM(Table1[[#This Row],[Race-F candidates]:[Race-? Candidates]]),"All-Male",1=1,"Mixed-Gender")</f>
        <v>All-Female</v>
      </c>
      <c r="AC77" s="3">
        <f>COUNTIFS(Table1[genoffice],Table1[[#This Row],[genoffice]],Table1[Gender],"F")</f>
        <v>279</v>
      </c>
      <c r="AD77" s="3">
        <f>COUNTIFS(Table1[genoffice],Table1[[#This Row],[genoffice]],Table1[Gender],"M")</f>
        <v>401</v>
      </c>
      <c r="AE77" s="3">
        <f>COUNTIFS(Table1[genoffice],Table1[[#This Row],[genoffice]],Table1[Gender],"~?")</f>
        <v>23</v>
      </c>
    </row>
    <row r="78" spans="1:31" x14ac:dyDescent="0.35">
      <c r="A78">
        <v>77</v>
      </c>
      <c r="B78">
        <f>IF(COUNTIF(C$2:C77,C78)&gt;0,B77,B77+1)</f>
        <v>35</v>
      </c>
      <c r="C78" t="str">
        <f>Table1[[#This Row],[position]]&amp;IF(Table1[district]="NA","","-"&amp;Table1[district])&amp;IF(Table1[parish]="Multi-Parish Race","","-"&amp;Table1[parish])&amp;" ("&amp;Table1[year]&amp;")"</f>
        <v>Alderman-District A, City of Breaux Bridge-St. Martin (2014)</v>
      </c>
      <c r="D78" t="s">
        <v>15</v>
      </c>
      <c r="E78" t="s">
        <v>143</v>
      </c>
      <c r="F78" t="s">
        <v>146</v>
      </c>
      <c r="G78">
        <v>2014</v>
      </c>
      <c r="H78" t="s">
        <v>145</v>
      </c>
      <c r="I78" t="s">
        <v>23</v>
      </c>
      <c r="J78">
        <v>283</v>
      </c>
      <c r="K78">
        <v>2</v>
      </c>
      <c r="L78">
        <f>COUNTIF(Table1[Race],Table1[Race])</f>
        <v>2</v>
      </c>
      <c r="M78">
        <v>1</v>
      </c>
      <c r="N78">
        <v>1</v>
      </c>
      <c r="O78">
        <v>0</v>
      </c>
      <c r="P78">
        <v>0</v>
      </c>
      <c r="Q78" t="s">
        <v>20</v>
      </c>
      <c r="R78" t="s">
        <v>21</v>
      </c>
      <c r="S78" t="s">
        <v>15</v>
      </c>
      <c r="T78">
        <f>IFERROR(Table1[n_can_adj]/MID(Table1[district],FIND("(",Table1[district])+1,1),Table1[n_can_adj])</f>
        <v>2</v>
      </c>
      <c r="U78">
        <v>53385</v>
      </c>
      <c r="V78" t="str">
        <f>IF(Table1[Voting Population]&lt;47000,"Rural","Urban")</f>
        <v>Urban</v>
      </c>
      <c r="W78" s="3">
        <v>0.30295566502463056</v>
      </c>
      <c r="X78" s="3" t="s">
        <v>5415</v>
      </c>
      <c r="Y78" s="3">
        <f>COUNTIFS(Table1[Race '#],Table1[[#This Row],[Race '#]],Table1[Gender],"F")</f>
        <v>2</v>
      </c>
      <c r="Z78" s="3">
        <f>COUNTIFS(Table1[Race '#],Table1[[#This Row],[Race '#]],Table1[Gender],"M")</f>
        <v>0</v>
      </c>
      <c r="AA78" s="3">
        <f>COUNTIFS(Table1[Race '#],Table1[[#This Row],[Race '#]],Table1[Gender],"~?")</f>
        <v>0</v>
      </c>
      <c r="AB78" s="3" t="str">
        <f>_xlfn.IFS(Y78=SUM(Table1[[#This Row],[Race-F candidates]:[Race-? Candidates]]),"All-Female",Z78=SUM(Table1[[#This Row],[Race-F candidates]:[Race-? Candidates]]),"All-Male",1=1,"Mixed-Gender")</f>
        <v>All-Female</v>
      </c>
      <c r="AC78" s="3">
        <f>COUNTIFS(Table1[genoffice],Table1[[#This Row],[genoffice]],Table1[Gender],"F")</f>
        <v>279</v>
      </c>
      <c r="AD78" s="3">
        <f>COUNTIFS(Table1[genoffice],Table1[[#This Row],[genoffice]],Table1[Gender],"M")</f>
        <v>401</v>
      </c>
      <c r="AE78" s="3">
        <f>COUNTIFS(Table1[genoffice],Table1[[#This Row],[genoffice]],Table1[Gender],"~?")</f>
        <v>23</v>
      </c>
    </row>
    <row r="79" spans="1:31" x14ac:dyDescent="0.35">
      <c r="A79">
        <v>78</v>
      </c>
      <c r="B79">
        <f>IF(COUNTIF(C$2:C78,C79)&gt;0,B78,B78+1)</f>
        <v>36</v>
      </c>
      <c r="C79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79" t="s">
        <v>15</v>
      </c>
      <c r="E79" t="s">
        <v>147</v>
      </c>
      <c r="F79" t="s">
        <v>148</v>
      </c>
      <c r="G79">
        <v>2014</v>
      </c>
      <c r="H79" t="s">
        <v>83</v>
      </c>
      <c r="I79" t="s">
        <v>23</v>
      </c>
      <c r="J79">
        <v>394</v>
      </c>
      <c r="K79">
        <v>3</v>
      </c>
      <c r="L79">
        <f>COUNTIF(Table1[Race],Table1[Race])</f>
        <v>3</v>
      </c>
      <c r="M79">
        <v>2</v>
      </c>
      <c r="N79">
        <v>0</v>
      </c>
      <c r="O79">
        <v>1</v>
      </c>
      <c r="P79">
        <v>0</v>
      </c>
      <c r="Q79" t="s">
        <v>20</v>
      </c>
      <c r="R79" t="s">
        <v>21</v>
      </c>
      <c r="S79" t="s">
        <v>15</v>
      </c>
      <c r="T79">
        <f>IFERROR(Table1[n_can_adj]/MID(Table1[district],FIND("(",Table1[district])+1,1),Table1[n_can_adj])</f>
        <v>3</v>
      </c>
      <c r="U79">
        <v>83699</v>
      </c>
      <c r="V79" t="str">
        <f>IF(Table1[Voting Population]&lt;47000,"Rural","Urban")</f>
        <v>Urban</v>
      </c>
      <c r="W79" s="3">
        <v>0.17811934900542498</v>
      </c>
      <c r="X79" s="3" t="s">
        <v>5415</v>
      </c>
      <c r="Y79" s="3">
        <f>COUNTIFS(Table1[Race '#],Table1[[#This Row],[Race '#]],Table1[Gender],"F")</f>
        <v>2</v>
      </c>
      <c r="Z79" s="3">
        <f>COUNTIFS(Table1[Race '#],Table1[[#This Row],[Race '#]],Table1[Gender],"M")</f>
        <v>1</v>
      </c>
      <c r="AA79" s="3">
        <f>COUNTIFS(Table1[Race '#],Table1[[#This Row],[Race '#]],Table1[Gender],"~?")</f>
        <v>0</v>
      </c>
      <c r="AB79" s="3" t="str">
        <f>_xlfn.IFS(Y79=SUM(Table1[[#This Row],[Race-F candidates]:[Race-? Candidates]]),"All-Female",Z79=SUM(Table1[[#This Row],[Race-F candidates]:[Race-? Candidates]]),"All-Male",1=1,"Mixed-Gender")</f>
        <v>Mixed-Gender</v>
      </c>
      <c r="AC79" s="3">
        <f>COUNTIFS(Table1[genoffice],Table1[[#This Row],[genoffice]],Table1[Gender],"F")</f>
        <v>279</v>
      </c>
      <c r="AD79" s="3">
        <f>COUNTIFS(Table1[genoffice],Table1[[#This Row],[genoffice]],Table1[Gender],"M")</f>
        <v>401</v>
      </c>
      <c r="AE79" s="3">
        <f>COUNTIFS(Table1[genoffice],Table1[[#This Row],[genoffice]],Table1[Gender],"~?")</f>
        <v>23</v>
      </c>
    </row>
    <row r="80" spans="1:31" x14ac:dyDescent="0.35">
      <c r="A80">
        <v>79</v>
      </c>
      <c r="B80">
        <f>IF(COUNTIF(C$2:C79,C80)&gt;0,B79,B79+1)</f>
        <v>36</v>
      </c>
      <c r="C80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0" t="s">
        <v>15</v>
      </c>
      <c r="E80" t="s">
        <v>147</v>
      </c>
      <c r="F80" t="s">
        <v>149</v>
      </c>
      <c r="G80">
        <v>2014</v>
      </c>
      <c r="H80" t="s">
        <v>83</v>
      </c>
      <c r="I80" t="s">
        <v>23</v>
      </c>
      <c r="J80">
        <v>591</v>
      </c>
      <c r="K80">
        <v>3</v>
      </c>
      <c r="L80">
        <f>COUNTIF(Table1[Race],Table1[Race])</f>
        <v>3</v>
      </c>
      <c r="M80">
        <v>2</v>
      </c>
      <c r="N80">
        <v>0</v>
      </c>
      <c r="O80">
        <v>1</v>
      </c>
      <c r="P80">
        <v>0</v>
      </c>
      <c r="Q80" t="s">
        <v>20</v>
      </c>
      <c r="R80" t="s">
        <v>21</v>
      </c>
      <c r="S80" t="s">
        <v>15</v>
      </c>
      <c r="T80">
        <f>IFERROR(Table1[n_can_adj]/MID(Table1[district],FIND("(",Table1[district])+1,1),Table1[n_can_adj])</f>
        <v>3</v>
      </c>
      <c r="U80">
        <v>83699</v>
      </c>
      <c r="V80" t="str">
        <f>IF(Table1[Voting Population]&lt;47000,"Rural","Urban")</f>
        <v>Urban</v>
      </c>
      <c r="W80" s="3">
        <v>0.17811934900542498</v>
      </c>
      <c r="X80" s="3" t="s">
        <v>5414</v>
      </c>
      <c r="Y80" s="3">
        <f>COUNTIFS(Table1[Race '#],Table1[[#This Row],[Race '#]],Table1[Gender],"F")</f>
        <v>2</v>
      </c>
      <c r="Z80" s="3">
        <f>COUNTIFS(Table1[Race '#],Table1[[#This Row],[Race '#]],Table1[Gender],"M")</f>
        <v>1</v>
      </c>
      <c r="AA80" s="3">
        <f>COUNTIFS(Table1[Race '#],Table1[[#This Row],[Race '#]],Table1[Gender],"~?")</f>
        <v>0</v>
      </c>
      <c r="AB80" s="3" t="str">
        <f>_xlfn.IFS(Y80=SUM(Table1[[#This Row],[Race-F candidates]:[Race-? Candidates]]),"All-Female",Z80=SUM(Table1[[#This Row],[Race-F candidates]:[Race-? Candidates]]),"All-Male",1=1,"Mixed-Gender")</f>
        <v>Mixed-Gender</v>
      </c>
      <c r="AC80" s="3">
        <f>COUNTIFS(Table1[genoffice],Table1[[#This Row],[genoffice]],Table1[Gender],"F")</f>
        <v>279</v>
      </c>
      <c r="AD80" s="3">
        <f>COUNTIFS(Table1[genoffice],Table1[[#This Row],[genoffice]],Table1[Gender],"M")</f>
        <v>401</v>
      </c>
      <c r="AE80" s="3">
        <f>COUNTIFS(Table1[genoffice],Table1[[#This Row],[genoffice]],Table1[Gender],"~?")</f>
        <v>23</v>
      </c>
    </row>
    <row r="81" spans="1:31" x14ac:dyDescent="0.35">
      <c r="A81">
        <v>80</v>
      </c>
      <c r="B81">
        <f>IF(COUNTIF(C$2:C80,C81)&gt;0,B80,B80+1)</f>
        <v>36</v>
      </c>
      <c r="C81" t="str">
        <f>Table1[[#This Row],[position]]&amp;IF(Table1[district]="NA","","-"&amp;Table1[district])&amp;IF(Table1[parish]="Multi-Parish Race","","-"&amp;Table1[parish])&amp;" ("&amp;Table1[year]&amp;")"</f>
        <v>Alderman-District A, City of Opelousas-St. Landry (2014)</v>
      </c>
      <c r="D81" t="s">
        <v>15</v>
      </c>
      <c r="E81" t="s">
        <v>147</v>
      </c>
      <c r="F81" t="s">
        <v>150</v>
      </c>
      <c r="G81">
        <v>2014</v>
      </c>
      <c r="H81" t="s">
        <v>83</v>
      </c>
      <c r="I81" t="s">
        <v>30</v>
      </c>
      <c r="J81">
        <v>121</v>
      </c>
      <c r="K81">
        <v>3</v>
      </c>
      <c r="L81">
        <f>COUNTIF(Table1[Race],Table1[Race])</f>
        <v>3</v>
      </c>
      <c r="M81">
        <v>2</v>
      </c>
      <c r="N81">
        <v>0</v>
      </c>
      <c r="O81">
        <v>1</v>
      </c>
      <c r="P81">
        <v>0</v>
      </c>
      <c r="Q81" t="s">
        <v>20</v>
      </c>
      <c r="R81" t="s">
        <v>21</v>
      </c>
      <c r="S81" t="s">
        <v>15</v>
      </c>
      <c r="T81">
        <f>IFERROR(Table1[n_can_adj]/MID(Table1[district],FIND("(",Table1[district])+1,1),Table1[n_can_adj])</f>
        <v>3</v>
      </c>
      <c r="U81">
        <v>83699</v>
      </c>
      <c r="V81" t="str">
        <f>IF(Table1[Voting Population]&lt;47000,"Rural","Urban")</f>
        <v>Urban</v>
      </c>
      <c r="W81" s="3">
        <v>0.17811934900542498</v>
      </c>
      <c r="X81" s="3" t="s">
        <v>5415</v>
      </c>
      <c r="Y81" s="3">
        <f>COUNTIFS(Table1[Race '#],Table1[[#This Row],[Race '#]],Table1[Gender],"F")</f>
        <v>2</v>
      </c>
      <c r="Z81" s="3">
        <f>COUNTIFS(Table1[Race '#],Table1[[#This Row],[Race '#]],Table1[Gender],"M")</f>
        <v>1</v>
      </c>
      <c r="AA81" s="3">
        <f>COUNTIFS(Table1[Race '#],Table1[[#This Row],[Race '#]],Table1[Gender],"~?")</f>
        <v>0</v>
      </c>
      <c r="AB81" s="3" t="str">
        <f>_xlfn.IFS(Y81=SUM(Table1[[#This Row],[Race-F candidates]:[Race-? Candidates]]),"All-Female",Z81=SUM(Table1[[#This Row],[Race-F candidates]:[Race-? Candidates]]),"All-Male",1=1,"Mixed-Gender")</f>
        <v>Mixed-Gender</v>
      </c>
      <c r="AC81" s="3">
        <f>COUNTIFS(Table1[genoffice],Table1[[#This Row],[genoffice]],Table1[Gender],"F")</f>
        <v>279</v>
      </c>
      <c r="AD81" s="3">
        <f>COUNTIFS(Table1[genoffice],Table1[[#This Row],[genoffice]],Table1[Gender],"M")</f>
        <v>401</v>
      </c>
      <c r="AE81" s="3">
        <f>COUNTIFS(Table1[genoffice],Table1[[#This Row],[genoffice]],Table1[Gender],"~?")</f>
        <v>23</v>
      </c>
    </row>
    <row r="82" spans="1:31" x14ac:dyDescent="0.35">
      <c r="A82">
        <v>81</v>
      </c>
      <c r="B82">
        <f>IF(COUNTIF(C$2:C81,C82)&gt;0,B81,B81+1)</f>
        <v>37</v>
      </c>
      <c r="C82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2" t="s">
        <v>15</v>
      </c>
      <c r="E82" t="s">
        <v>151</v>
      </c>
      <c r="F82" t="s">
        <v>152</v>
      </c>
      <c r="G82">
        <v>2014</v>
      </c>
      <c r="H82" t="s">
        <v>153</v>
      </c>
      <c r="I82" t="s">
        <v>23</v>
      </c>
      <c r="J82">
        <v>174</v>
      </c>
      <c r="K82">
        <v>2</v>
      </c>
      <c r="L82">
        <f>COUNTIF(Table1[Race],Table1[Race])</f>
        <v>2</v>
      </c>
      <c r="M82">
        <v>2</v>
      </c>
      <c r="N82">
        <v>0</v>
      </c>
      <c r="O82">
        <v>0</v>
      </c>
      <c r="P82">
        <v>0</v>
      </c>
      <c r="Q82" t="s">
        <v>20</v>
      </c>
      <c r="R82" t="s">
        <v>21</v>
      </c>
      <c r="S82" t="s">
        <v>15</v>
      </c>
      <c r="T82">
        <f>IFERROR(Table1[n_can_adj]/MID(Table1[district],FIND("(",Table1[district])+1,1),Table1[n_can_adj])</f>
        <v>2</v>
      </c>
      <c r="U82">
        <v>20692</v>
      </c>
      <c r="V82" t="str">
        <f>IF(Table1[Voting Population]&lt;47000,"Rural","Urban")</f>
        <v>Rural</v>
      </c>
      <c r="W82" s="3">
        <v>0.45606694560669458</v>
      </c>
      <c r="X82" s="3" t="s">
        <v>5414</v>
      </c>
      <c r="Y82" s="3">
        <f>COUNTIFS(Table1[Race '#],Table1[[#This Row],[Race '#]],Table1[Gender],"F")</f>
        <v>0</v>
      </c>
      <c r="Z82" s="3">
        <f>COUNTIFS(Table1[Race '#],Table1[[#This Row],[Race '#]],Table1[Gender],"M")</f>
        <v>2</v>
      </c>
      <c r="AA82" s="3">
        <f>COUNTIFS(Table1[Race '#],Table1[[#This Row],[Race '#]],Table1[Gender],"~?")</f>
        <v>0</v>
      </c>
      <c r="AB82" s="3" t="str">
        <f>_xlfn.IFS(Y82=SUM(Table1[[#This Row],[Race-F candidates]:[Race-? Candidates]]),"All-Female",Z82=SUM(Table1[[#This Row],[Race-F candidates]:[Race-? Candidates]]),"All-Male",1=1,"Mixed-Gender")</f>
        <v>All-Male</v>
      </c>
      <c r="AC82" s="3">
        <f>COUNTIFS(Table1[genoffice],Table1[[#This Row],[genoffice]],Table1[Gender],"F")</f>
        <v>279</v>
      </c>
      <c r="AD82" s="3">
        <f>COUNTIFS(Table1[genoffice],Table1[[#This Row],[genoffice]],Table1[Gender],"M")</f>
        <v>401</v>
      </c>
      <c r="AE82" s="3">
        <f>COUNTIFS(Table1[genoffice],Table1[[#This Row],[genoffice]],Table1[Gender],"~?")</f>
        <v>23</v>
      </c>
    </row>
    <row r="83" spans="1:31" x14ac:dyDescent="0.35">
      <c r="A83">
        <v>82</v>
      </c>
      <c r="B83">
        <f>IF(COUNTIF(C$2:C82,C83)&gt;0,B82,B82+1)</f>
        <v>37</v>
      </c>
      <c r="C83" t="str">
        <f>Table1[[#This Row],[position]]&amp;IF(Table1[district]="NA","","-"&amp;Table1[district])&amp;IF(Table1[parish]="Multi-Parish Race","","-"&amp;Table1[parish])&amp;" ("&amp;Table1[year]&amp;")"</f>
        <v>Alderman-District A, Town of Delhi-Richland (2014)</v>
      </c>
      <c r="D83" t="s">
        <v>15</v>
      </c>
      <c r="E83" t="s">
        <v>151</v>
      </c>
      <c r="F83" t="s">
        <v>154</v>
      </c>
      <c r="G83">
        <v>2014</v>
      </c>
      <c r="H83" t="s">
        <v>153</v>
      </c>
      <c r="I83" t="s">
        <v>23</v>
      </c>
      <c r="J83">
        <v>65</v>
      </c>
      <c r="K83">
        <v>2</v>
      </c>
      <c r="L83">
        <f>COUNTIF(Table1[Race],Table1[Race])</f>
        <v>2</v>
      </c>
      <c r="M83">
        <v>2</v>
      </c>
      <c r="N83">
        <v>0</v>
      </c>
      <c r="O83">
        <v>0</v>
      </c>
      <c r="P83">
        <v>0</v>
      </c>
      <c r="Q83" t="s">
        <v>20</v>
      </c>
      <c r="R83" t="s">
        <v>21</v>
      </c>
      <c r="S83" t="s">
        <v>15</v>
      </c>
      <c r="T83">
        <f>IFERROR(Table1[n_can_adj]/MID(Table1[district],FIND("(",Table1[district])+1,1),Table1[n_can_adj])</f>
        <v>2</v>
      </c>
      <c r="U83">
        <v>20692</v>
      </c>
      <c r="V83" t="str">
        <f>IF(Table1[Voting Population]&lt;47000,"Rural","Urban")</f>
        <v>Rural</v>
      </c>
      <c r="W83" s="3">
        <v>0.45606694560669458</v>
      </c>
      <c r="X83" s="3" t="s">
        <v>5414</v>
      </c>
      <c r="Y83" s="3">
        <f>COUNTIFS(Table1[Race '#],Table1[[#This Row],[Race '#]],Table1[Gender],"F")</f>
        <v>0</v>
      </c>
      <c r="Z83" s="3">
        <f>COUNTIFS(Table1[Race '#],Table1[[#This Row],[Race '#]],Table1[Gender],"M")</f>
        <v>2</v>
      </c>
      <c r="AA83" s="3">
        <f>COUNTIFS(Table1[Race '#],Table1[[#This Row],[Race '#]],Table1[Gender],"~?")</f>
        <v>0</v>
      </c>
      <c r="AB83" s="3" t="str">
        <f>_xlfn.IFS(Y83=SUM(Table1[[#This Row],[Race-F candidates]:[Race-? Candidates]]),"All-Female",Z83=SUM(Table1[[#This Row],[Race-F candidates]:[Race-? Candidates]]),"All-Male",1=1,"Mixed-Gender")</f>
        <v>All-Male</v>
      </c>
      <c r="AC83" s="3">
        <f>COUNTIFS(Table1[genoffice],Table1[[#This Row],[genoffice]],Table1[Gender],"F")</f>
        <v>279</v>
      </c>
      <c r="AD83" s="3">
        <f>COUNTIFS(Table1[genoffice],Table1[[#This Row],[genoffice]],Table1[Gender],"M")</f>
        <v>401</v>
      </c>
      <c r="AE83" s="3">
        <f>COUNTIFS(Table1[genoffice],Table1[[#This Row],[genoffice]],Table1[Gender],"~?")</f>
        <v>23</v>
      </c>
    </row>
    <row r="84" spans="1:31" x14ac:dyDescent="0.35">
      <c r="A84">
        <v>83</v>
      </c>
      <c r="B84">
        <f>IF(COUNTIF(C$2:C83,C84)&gt;0,B83,B83+1)</f>
        <v>38</v>
      </c>
      <c r="C84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4" t="s">
        <v>15</v>
      </c>
      <c r="E84" t="s">
        <v>155</v>
      </c>
      <c r="F84" t="s">
        <v>156</v>
      </c>
      <c r="G84">
        <v>2016</v>
      </c>
      <c r="H84" t="s">
        <v>157</v>
      </c>
      <c r="I84" t="s">
        <v>23</v>
      </c>
      <c r="J84">
        <v>172</v>
      </c>
      <c r="K84">
        <v>2</v>
      </c>
      <c r="L84">
        <f>COUNTIF(Table1[Race],Table1[Race])</f>
        <v>2</v>
      </c>
      <c r="M84">
        <v>1</v>
      </c>
      <c r="N84">
        <v>0</v>
      </c>
      <c r="O84">
        <v>0</v>
      </c>
      <c r="P84">
        <v>1</v>
      </c>
      <c r="Q84" t="s">
        <v>20</v>
      </c>
      <c r="R84" t="s">
        <v>21</v>
      </c>
      <c r="S84" t="s">
        <v>15</v>
      </c>
      <c r="T84">
        <f>IFERROR(Table1[n_can_adj]/MID(Table1[district],FIND("(",Table1[district])+1,1),Table1[n_can_adj])</f>
        <v>2</v>
      </c>
      <c r="U84">
        <v>22460</v>
      </c>
      <c r="V84" t="str">
        <f>IF(Table1[Voting Population]&lt;47000,"Rural","Urban")</f>
        <v>Rural</v>
      </c>
      <c r="W84" s="3">
        <v>0.17808219178082196</v>
      </c>
      <c r="X84" s="3" t="s">
        <v>5414</v>
      </c>
      <c r="Y84" s="3">
        <f>COUNTIFS(Table1[Race '#],Table1[[#This Row],[Race '#]],Table1[Gender],"F")</f>
        <v>0</v>
      </c>
      <c r="Z84" s="3">
        <f>COUNTIFS(Table1[Race '#],Table1[[#This Row],[Race '#]],Table1[Gender],"M")</f>
        <v>2</v>
      </c>
      <c r="AA84" s="3">
        <f>COUNTIFS(Table1[Race '#],Table1[[#This Row],[Race '#]],Table1[Gender],"~?")</f>
        <v>0</v>
      </c>
      <c r="AB84" s="3" t="str">
        <f>_xlfn.IFS(Y84=SUM(Table1[[#This Row],[Race-F candidates]:[Race-? Candidates]]),"All-Female",Z84=SUM(Table1[[#This Row],[Race-F candidates]:[Race-? Candidates]]),"All-Male",1=1,"Mixed-Gender")</f>
        <v>All-Male</v>
      </c>
      <c r="AC84" s="3">
        <f>COUNTIFS(Table1[genoffice],Table1[[#This Row],[genoffice]],Table1[Gender],"F")</f>
        <v>279</v>
      </c>
      <c r="AD84" s="3">
        <f>COUNTIFS(Table1[genoffice],Table1[[#This Row],[genoffice]],Table1[Gender],"M")</f>
        <v>401</v>
      </c>
      <c r="AE84" s="3">
        <f>COUNTIFS(Table1[genoffice],Table1[[#This Row],[genoffice]],Table1[Gender],"~?")</f>
        <v>23</v>
      </c>
    </row>
    <row r="85" spans="1:31" x14ac:dyDescent="0.35">
      <c r="A85">
        <v>84</v>
      </c>
      <c r="B85">
        <f>IF(COUNTIF(C$2:C84,C85)&gt;0,B84,B84+1)</f>
        <v>38</v>
      </c>
      <c r="C85" t="str">
        <f>Table1[[#This Row],[position]]&amp;IF(Table1[district]="NA","","-"&amp;Table1[district])&amp;IF(Table1[parish]="Multi-Parish Race","","-"&amp;Table1[parish])&amp;" ("&amp;Table1[year]&amp;")"</f>
        <v>Alderman-District A, Town of Farmerville-Union (2016)</v>
      </c>
      <c r="D85" t="s">
        <v>15</v>
      </c>
      <c r="E85" t="s">
        <v>155</v>
      </c>
      <c r="F85" t="s">
        <v>158</v>
      </c>
      <c r="G85">
        <v>2016</v>
      </c>
      <c r="H85" t="s">
        <v>157</v>
      </c>
      <c r="I85" t="s">
        <v>127</v>
      </c>
      <c r="J85">
        <v>120</v>
      </c>
      <c r="K85">
        <v>2</v>
      </c>
      <c r="L85">
        <f>COUNTIF(Table1[Race],Table1[Race])</f>
        <v>2</v>
      </c>
      <c r="M85">
        <v>1</v>
      </c>
      <c r="N85">
        <v>0</v>
      </c>
      <c r="O85">
        <v>0</v>
      </c>
      <c r="P85">
        <v>1</v>
      </c>
      <c r="Q85" t="s">
        <v>20</v>
      </c>
      <c r="R85" t="s">
        <v>21</v>
      </c>
      <c r="S85" t="s">
        <v>15</v>
      </c>
      <c r="T85">
        <f>IFERROR(Table1[n_can_adj]/MID(Table1[district],FIND("(",Table1[district])+1,1),Table1[n_can_adj])</f>
        <v>2</v>
      </c>
      <c r="U85">
        <v>22460</v>
      </c>
      <c r="V85" t="str">
        <f>IF(Table1[Voting Population]&lt;47000,"Rural","Urban")</f>
        <v>Rural</v>
      </c>
      <c r="W85" s="3">
        <v>0.17808219178082196</v>
      </c>
      <c r="X85" s="3" t="s">
        <v>5414</v>
      </c>
      <c r="Y85" s="3">
        <f>COUNTIFS(Table1[Race '#],Table1[[#This Row],[Race '#]],Table1[Gender],"F")</f>
        <v>0</v>
      </c>
      <c r="Z85" s="3">
        <f>COUNTIFS(Table1[Race '#],Table1[[#This Row],[Race '#]],Table1[Gender],"M")</f>
        <v>2</v>
      </c>
      <c r="AA85" s="3">
        <f>COUNTIFS(Table1[Race '#],Table1[[#This Row],[Race '#]],Table1[Gender],"~?")</f>
        <v>0</v>
      </c>
      <c r="AB85" s="3" t="str">
        <f>_xlfn.IFS(Y85=SUM(Table1[[#This Row],[Race-F candidates]:[Race-? Candidates]]),"All-Female",Z85=SUM(Table1[[#This Row],[Race-F candidates]:[Race-? Candidates]]),"All-Male",1=1,"Mixed-Gender")</f>
        <v>All-Male</v>
      </c>
      <c r="AC85" s="3">
        <f>COUNTIFS(Table1[genoffice],Table1[[#This Row],[genoffice]],Table1[Gender],"F")</f>
        <v>279</v>
      </c>
      <c r="AD85" s="3">
        <f>COUNTIFS(Table1[genoffice],Table1[[#This Row],[genoffice]],Table1[Gender],"M")</f>
        <v>401</v>
      </c>
      <c r="AE85" s="3">
        <f>COUNTIFS(Table1[genoffice],Table1[[#This Row],[genoffice]],Table1[Gender],"~?")</f>
        <v>23</v>
      </c>
    </row>
    <row r="86" spans="1:31" x14ac:dyDescent="0.35">
      <c r="A86">
        <v>85</v>
      </c>
      <c r="B86">
        <f>IF(COUNTIF(C$2:C85,C86)&gt;0,B85,B85+1)</f>
        <v>39</v>
      </c>
      <c r="C86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6" t="s">
        <v>15</v>
      </c>
      <c r="E86" t="s">
        <v>159</v>
      </c>
      <c r="F86" t="s">
        <v>160</v>
      </c>
      <c r="G86">
        <v>2014</v>
      </c>
      <c r="H86" t="s">
        <v>161</v>
      </c>
      <c r="I86" t="s">
        <v>19</v>
      </c>
      <c r="J86">
        <v>240</v>
      </c>
      <c r="K86">
        <v>3</v>
      </c>
      <c r="L86">
        <f>COUNTIF(Table1[Race],Table1[Race])</f>
        <v>3</v>
      </c>
      <c r="M86">
        <v>1</v>
      </c>
      <c r="N86">
        <v>2</v>
      </c>
      <c r="O86">
        <v>0</v>
      </c>
      <c r="P86">
        <v>0</v>
      </c>
      <c r="Q86" t="s">
        <v>20</v>
      </c>
      <c r="R86" t="s">
        <v>21</v>
      </c>
      <c r="S86" t="s">
        <v>15</v>
      </c>
      <c r="T86">
        <f>IFERROR(Table1[n_can_adj]/MID(Table1[district],FIND("(",Table1[district])+1,1),Table1[n_can_adj])</f>
        <v>3</v>
      </c>
      <c r="U86">
        <v>15999</v>
      </c>
      <c r="V86" t="str">
        <f>IF(Table1[Voting Population]&lt;47000,"Rural","Urban")</f>
        <v>Rural</v>
      </c>
      <c r="W86" s="3">
        <v>0.41076487252124649</v>
      </c>
      <c r="X86" s="3" t="s">
        <v>5414</v>
      </c>
      <c r="Y86" s="3">
        <f>COUNTIFS(Table1[Race '#],Table1[[#This Row],[Race '#]],Table1[Gender],"F")</f>
        <v>1</v>
      </c>
      <c r="Z86" s="3">
        <f>COUNTIFS(Table1[Race '#],Table1[[#This Row],[Race '#]],Table1[Gender],"M")</f>
        <v>2</v>
      </c>
      <c r="AA86" s="3">
        <f>COUNTIFS(Table1[Race '#],Table1[[#This Row],[Race '#]],Table1[Gender],"~?")</f>
        <v>0</v>
      </c>
      <c r="AB86" s="3" t="str">
        <f>_xlfn.IFS(Y86=SUM(Table1[[#This Row],[Race-F candidates]:[Race-? Candidates]]),"All-Female",Z86=SUM(Table1[[#This Row],[Race-F candidates]:[Race-? Candidates]]),"All-Male",1=1,"Mixed-Gender")</f>
        <v>Mixed-Gender</v>
      </c>
      <c r="AC86" s="3">
        <f>COUNTIFS(Table1[genoffice],Table1[[#This Row],[genoffice]],Table1[Gender],"F")</f>
        <v>279</v>
      </c>
      <c r="AD86" s="3">
        <f>COUNTIFS(Table1[genoffice],Table1[[#This Row],[genoffice]],Table1[Gender],"M")</f>
        <v>401</v>
      </c>
      <c r="AE86" s="3">
        <f>COUNTIFS(Table1[genoffice],Table1[[#This Row],[genoffice]],Table1[Gender],"~?")</f>
        <v>23</v>
      </c>
    </row>
    <row r="87" spans="1:31" x14ac:dyDescent="0.35">
      <c r="A87">
        <v>86</v>
      </c>
      <c r="B87">
        <f>IF(COUNTIF(C$2:C86,C87)&gt;0,B86,B86+1)</f>
        <v>39</v>
      </c>
      <c r="C87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7" t="s">
        <v>15</v>
      </c>
      <c r="E87" t="s">
        <v>159</v>
      </c>
      <c r="F87" t="s">
        <v>162</v>
      </c>
      <c r="G87">
        <v>2014</v>
      </c>
      <c r="H87" t="s">
        <v>161</v>
      </c>
      <c r="I87" t="s">
        <v>23</v>
      </c>
      <c r="J87">
        <v>95</v>
      </c>
      <c r="K87">
        <v>3</v>
      </c>
      <c r="L87">
        <f>COUNTIF(Table1[Race],Table1[Race])</f>
        <v>3</v>
      </c>
      <c r="M87">
        <v>1</v>
      </c>
      <c r="N87">
        <v>2</v>
      </c>
      <c r="O87">
        <v>0</v>
      </c>
      <c r="P87">
        <v>0</v>
      </c>
      <c r="Q87" t="s">
        <v>20</v>
      </c>
      <c r="R87" t="s">
        <v>21</v>
      </c>
      <c r="S87" t="s">
        <v>15</v>
      </c>
      <c r="T87">
        <f>IFERROR(Table1[n_can_adj]/MID(Table1[district],FIND("(",Table1[district])+1,1),Table1[n_can_adj])</f>
        <v>3</v>
      </c>
      <c r="U87">
        <v>15999</v>
      </c>
      <c r="V87" t="str">
        <f>IF(Table1[Voting Population]&lt;47000,"Rural","Urban")</f>
        <v>Rural</v>
      </c>
      <c r="W87" s="3">
        <v>0.41076487252124649</v>
      </c>
      <c r="X87" s="3" t="s">
        <v>5414</v>
      </c>
      <c r="Y87" s="3">
        <f>COUNTIFS(Table1[Race '#],Table1[[#This Row],[Race '#]],Table1[Gender],"F")</f>
        <v>1</v>
      </c>
      <c r="Z87" s="3">
        <f>COUNTIFS(Table1[Race '#],Table1[[#This Row],[Race '#]],Table1[Gender],"M")</f>
        <v>2</v>
      </c>
      <c r="AA87" s="3">
        <f>COUNTIFS(Table1[Race '#],Table1[[#This Row],[Race '#]],Table1[Gender],"~?")</f>
        <v>0</v>
      </c>
      <c r="AB87" s="3" t="str">
        <f>_xlfn.IFS(Y87=SUM(Table1[[#This Row],[Race-F candidates]:[Race-? Candidates]]),"All-Female",Z87=SUM(Table1[[#This Row],[Race-F candidates]:[Race-? Candidates]]),"All-Male",1=1,"Mixed-Gender")</f>
        <v>Mixed-Gender</v>
      </c>
      <c r="AC87" s="3">
        <f>COUNTIFS(Table1[genoffice],Table1[[#This Row],[genoffice]],Table1[Gender],"F")</f>
        <v>279</v>
      </c>
      <c r="AD87" s="3">
        <f>COUNTIFS(Table1[genoffice],Table1[[#This Row],[genoffice]],Table1[Gender],"M")</f>
        <v>401</v>
      </c>
      <c r="AE87" s="3">
        <f>COUNTIFS(Table1[genoffice],Table1[[#This Row],[genoffice]],Table1[Gender],"~?")</f>
        <v>23</v>
      </c>
    </row>
    <row r="88" spans="1:31" x14ac:dyDescent="0.35">
      <c r="A88">
        <v>87</v>
      </c>
      <c r="B88">
        <f>IF(COUNTIF(C$2:C87,C88)&gt;0,B87,B87+1)</f>
        <v>39</v>
      </c>
      <c r="C88" t="str">
        <f>Table1[[#This Row],[position]]&amp;IF(Table1[district]="NA","","-"&amp;Table1[district])&amp;IF(Table1[parish]="Multi-Parish Race","","-"&amp;Table1[parish])&amp;" ("&amp;Table1[year]&amp;")"</f>
        <v>Alderman-District A, Town of Jonesboro-Jackson (2014)</v>
      </c>
      <c r="D88" t="s">
        <v>15</v>
      </c>
      <c r="E88" t="s">
        <v>159</v>
      </c>
      <c r="F88" t="s">
        <v>163</v>
      </c>
      <c r="G88">
        <v>2014</v>
      </c>
      <c r="H88" t="s">
        <v>161</v>
      </c>
      <c r="I88" t="s">
        <v>19</v>
      </c>
      <c r="J88">
        <v>18</v>
      </c>
      <c r="K88">
        <v>3</v>
      </c>
      <c r="L88">
        <f>COUNTIF(Table1[Race],Table1[Race])</f>
        <v>3</v>
      </c>
      <c r="M88">
        <v>1</v>
      </c>
      <c r="N88">
        <v>2</v>
      </c>
      <c r="O88">
        <v>0</v>
      </c>
      <c r="P88">
        <v>0</v>
      </c>
      <c r="Q88" t="s">
        <v>20</v>
      </c>
      <c r="R88" t="s">
        <v>21</v>
      </c>
      <c r="S88" t="s">
        <v>15</v>
      </c>
      <c r="T88">
        <f>IFERROR(Table1[n_can_adj]/MID(Table1[district],FIND("(",Table1[district])+1,1),Table1[n_can_adj])</f>
        <v>3</v>
      </c>
      <c r="U88">
        <v>15999</v>
      </c>
      <c r="V88" t="str">
        <f>IF(Table1[Voting Population]&lt;47000,"Rural","Urban")</f>
        <v>Rural</v>
      </c>
      <c r="W88" s="3">
        <v>0.41076487252124649</v>
      </c>
      <c r="X88" s="3" t="s">
        <v>5415</v>
      </c>
      <c r="Y88" s="3">
        <f>COUNTIFS(Table1[Race '#],Table1[[#This Row],[Race '#]],Table1[Gender],"F")</f>
        <v>1</v>
      </c>
      <c r="Z88" s="3">
        <f>COUNTIFS(Table1[Race '#],Table1[[#This Row],[Race '#]],Table1[Gender],"M")</f>
        <v>2</v>
      </c>
      <c r="AA88" s="3">
        <f>COUNTIFS(Table1[Race '#],Table1[[#This Row],[Race '#]],Table1[Gender],"~?")</f>
        <v>0</v>
      </c>
      <c r="AB88" s="3" t="str">
        <f>_xlfn.IFS(Y88=SUM(Table1[[#This Row],[Race-F candidates]:[Race-? Candidates]]),"All-Female",Z88=SUM(Table1[[#This Row],[Race-F candidates]:[Race-? Candidates]]),"All-Male",1=1,"Mixed-Gender")</f>
        <v>Mixed-Gender</v>
      </c>
      <c r="AC88" s="3">
        <f>COUNTIFS(Table1[genoffice],Table1[[#This Row],[genoffice]],Table1[Gender],"F")</f>
        <v>279</v>
      </c>
      <c r="AD88" s="3">
        <f>COUNTIFS(Table1[genoffice],Table1[[#This Row],[genoffice]],Table1[Gender],"M")</f>
        <v>401</v>
      </c>
      <c r="AE88" s="3">
        <f>COUNTIFS(Table1[genoffice],Table1[[#This Row],[genoffice]],Table1[Gender],"~?")</f>
        <v>23</v>
      </c>
    </row>
    <row r="89" spans="1:31" x14ac:dyDescent="0.35">
      <c r="A89">
        <v>88</v>
      </c>
      <c r="B89">
        <f>IF(COUNTIF(C$2:C88,C89)&gt;0,B88,B88+1)</f>
        <v>40</v>
      </c>
      <c r="C89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89" t="s">
        <v>15</v>
      </c>
      <c r="E89" t="s">
        <v>164</v>
      </c>
      <c r="F89" t="s">
        <v>165</v>
      </c>
      <c r="G89">
        <v>2014</v>
      </c>
      <c r="H89" t="s">
        <v>145</v>
      </c>
      <c r="I89" t="s">
        <v>23</v>
      </c>
      <c r="J89">
        <v>286</v>
      </c>
      <c r="K89">
        <v>2</v>
      </c>
      <c r="L89">
        <f>COUNTIF(Table1[Race],Table1[Race])</f>
        <v>2</v>
      </c>
      <c r="M89">
        <v>2</v>
      </c>
      <c r="N89">
        <v>0</v>
      </c>
      <c r="O89">
        <v>0</v>
      </c>
      <c r="P89">
        <v>0</v>
      </c>
      <c r="Q89" t="s">
        <v>20</v>
      </c>
      <c r="R89" t="s">
        <v>21</v>
      </c>
      <c r="S89" t="s">
        <v>15</v>
      </c>
      <c r="T89">
        <f>IFERROR(Table1[n_can_adj]/MID(Table1[district],FIND("(",Table1[district])+1,1),Table1[n_can_adj])</f>
        <v>2</v>
      </c>
      <c r="U89">
        <v>53385</v>
      </c>
      <c r="V89" t="str">
        <f>IF(Table1[Voting Population]&lt;47000,"Rural","Urban")</f>
        <v>Urban</v>
      </c>
      <c r="W89" s="3">
        <v>0.47422680412371138</v>
      </c>
      <c r="X89" s="3" t="s">
        <v>5414</v>
      </c>
      <c r="Y89" s="3">
        <f>COUNTIFS(Table1[Race '#],Table1[[#This Row],[Race '#]],Table1[Gender],"F")</f>
        <v>0</v>
      </c>
      <c r="Z89" s="3">
        <f>COUNTIFS(Table1[Race '#],Table1[[#This Row],[Race '#]],Table1[Gender],"M")</f>
        <v>2</v>
      </c>
      <c r="AA89" s="3">
        <f>COUNTIFS(Table1[Race '#],Table1[[#This Row],[Race '#]],Table1[Gender],"~?")</f>
        <v>0</v>
      </c>
      <c r="AB89" s="3" t="str">
        <f>_xlfn.IFS(Y89=SUM(Table1[[#This Row],[Race-F candidates]:[Race-? Candidates]]),"All-Female",Z89=SUM(Table1[[#This Row],[Race-F candidates]:[Race-? Candidates]]),"All-Male",1=1,"Mixed-Gender")</f>
        <v>All-Male</v>
      </c>
      <c r="AC89" s="3">
        <f>COUNTIFS(Table1[genoffice],Table1[[#This Row],[genoffice]],Table1[Gender],"F")</f>
        <v>279</v>
      </c>
      <c r="AD89" s="3">
        <f>COUNTIFS(Table1[genoffice],Table1[[#This Row],[genoffice]],Table1[Gender],"M")</f>
        <v>401</v>
      </c>
      <c r="AE89" s="3">
        <f>COUNTIFS(Table1[genoffice],Table1[[#This Row],[genoffice]],Table1[Gender],"~?")</f>
        <v>23</v>
      </c>
    </row>
    <row r="90" spans="1:31" x14ac:dyDescent="0.35">
      <c r="A90">
        <v>89</v>
      </c>
      <c r="B90">
        <f>IF(COUNTIF(C$2:C89,C90)&gt;0,B89,B89+1)</f>
        <v>40</v>
      </c>
      <c r="C90" t="str">
        <f>Table1[[#This Row],[position]]&amp;IF(Table1[district]="NA","","-"&amp;Table1[district])&amp;IF(Table1[parish]="Multi-Parish Race","","-"&amp;Table1[parish])&amp;" ("&amp;Table1[year]&amp;")"</f>
        <v>Alderman-District B, City of Breaux Bridge-St. Martin (2014)</v>
      </c>
      <c r="D90" t="s">
        <v>15</v>
      </c>
      <c r="E90" t="s">
        <v>164</v>
      </c>
      <c r="F90" t="s">
        <v>166</v>
      </c>
      <c r="G90">
        <v>2014</v>
      </c>
      <c r="H90" t="s">
        <v>145</v>
      </c>
      <c r="I90" t="s">
        <v>23</v>
      </c>
      <c r="J90">
        <v>102</v>
      </c>
      <c r="K90">
        <v>2</v>
      </c>
      <c r="L90">
        <f>COUNTIF(Table1[Race],Table1[Race])</f>
        <v>2</v>
      </c>
      <c r="M90">
        <v>2</v>
      </c>
      <c r="N90">
        <v>0</v>
      </c>
      <c r="O90">
        <v>0</v>
      </c>
      <c r="P90">
        <v>0</v>
      </c>
      <c r="Q90" t="s">
        <v>20</v>
      </c>
      <c r="R90" t="s">
        <v>21</v>
      </c>
      <c r="S90" t="s">
        <v>15</v>
      </c>
      <c r="T90">
        <f>IFERROR(Table1[n_can_adj]/MID(Table1[district],FIND("(",Table1[district])+1,1),Table1[n_can_adj])</f>
        <v>2</v>
      </c>
      <c r="U90">
        <v>53385</v>
      </c>
      <c r="V90" t="str">
        <f>IF(Table1[Voting Population]&lt;47000,"Rural","Urban")</f>
        <v>Urban</v>
      </c>
      <c r="W90" s="3">
        <v>0.47422680412371138</v>
      </c>
      <c r="X90" s="3" t="s">
        <v>5414</v>
      </c>
      <c r="Y90" s="3">
        <f>COUNTIFS(Table1[Race '#],Table1[[#This Row],[Race '#]],Table1[Gender],"F")</f>
        <v>0</v>
      </c>
      <c r="Z90" s="3">
        <f>COUNTIFS(Table1[Race '#],Table1[[#This Row],[Race '#]],Table1[Gender],"M")</f>
        <v>2</v>
      </c>
      <c r="AA90" s="3">
        <f>COUNTIFS(Table1[Race '#],Table1[[#This Row],[Race '#]],Table1[Gender],"~?")</f>
        <v>0</v>
      </c>
      <c r="AB90" s="3" t="str">
        <f>_xlfn.IFS(Y90=SUM(Table1[[#This Row],[Race-F candidates]:[Race-? Candidates]]),"All-Female",Z90=SUM(Table1[[#This Row],[Race-F candidates]:[Race-? Candidates]]),"All-Male",1=1,"Mixed-Gender")</f>
        <v>All-Male</v>
      </c>
      <c r="AC90" s="3">
        <f>COUNTIFS(Table1[genoffice],Table1[[#This Row],[genoffice]],Table1[Gender],"F")</f>
        <v>279</v>
      </c>
      <c r="AD90" s="3">
        <f>COUNTIFS(Table1[genoffice],Table1[[#This Row],[genoffice]],Table1[Gender],"M")</f>
        <v>401</v>
      </c>
      <c r="AE90" s="3">
        <f>COUNTIFS(Table1[genoffice],Table1[[#This Row],[genoffice]],Table1[Gender],"~?")</f>
        <v>23</v>
      </c>
    </row>
    <row r="91" spans="1:31" x14ac:dyDescent="0.35">
      <c r="A91">
        <v>90</v>
      </c>
      <c r="B91">
        <f>IF(COUNTIF(C$2:C90,C91)&gt;0,B90,B90+1)</f>
        <v>41</v>
      </c>
      <c r="C91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1" t="s">
        <v>15</v>
      </c>
      <c r="E91" t="s">
        <v>167</v>
      </c>
      <c r="F91" t="s">
        <v>168</v>
      </c>
      <c r="G91">
        <v>2014</v>
      </c>
      <c r="H91" t="s">
        <v>83</v>
      </c>
      <c r="I91" t="s">
        <v>23</v>
      </c>
      <c r="J91">
        <v>717</v>
      </c>
      <c r="K91">
        <v>2</v>
      </c>
      <c r="L91">
        <f>COUNTIF(Table1[Race],Table1[Race])</f>
        <v>2</v>
      </c>
      <c r="M91">
        <v>2</v>
      </c>
      <c r="N91">
        <v>0</v>
      </c>
      <c r="O91">
        <v>0</v>
      </c>
      <c r="P91">
        <v>0</v>
      </c>
      <c r="Q91" t="s">
        <v>20</v>
      </c>
      <c r="R91" t="s">
        <v>21</v>
      </c>
      <c r="S91" t="s">
        <v>15</v>
      </c>
      <c r="T91">
        <f>IFERROR(Table1[n_can_adj]/MID(Table1[district],FIND("(",Table1[district])+1,1),Table1[n_can_adj])</f>
        <v>2</v>
      </c>
      <c r="U91">
        <v>83699</v>
      </c>
      <c r="V91" t="str">
        <f>IF(Table1[Voting Population]&lt;47000,"Rural","Urban")</f>
        <v>Urban</v>
      </c>
      <c r="W91" s="3">
        <v>0.134493670886076</v>
      </c>
      <c r="X91" s="3" t="s">
        <v>5414</v>
      </c>
      <c r="Y91" s="3">
        <f>COUNTIFS(Table1[Race '#],Table1[[#This Row],[Race '#]],Table1[Gender],"F")</f>
        <v>0</v>
      </c>
      <c r="Z91" s="3">
        <f>COUNTIFS(Table1[Race '#],Table1[[#This Row],[Race '#]],Table1[Gender],"M")</f>
        <v>2</v>
      </c>
      <c r="AA91" s="3">
        <f>COUNTIFS(Table1[Race '#],Table1[[#This Row],[Race '#]],Table1[Gender],"~?")</f>
        <v>0</v>
      </c>
      <c r="AB91" s="3" t="str">
        <f>_xlfn.IFS(Y91=SUM(Table1[[#This Row],[Race-F candidates]:[Race-? Candidates]]),"All-Female",Z91=SUM(Table1[[#This Row],[Race-F candidates]:[Race-? Candidates]]),"All-Male",1=1,"Mixed-Gender")</f>
        <v>All-Male</v>
      </c>
      <c r="AC91" s="3">
        <f>COUNTIFS(Table1[genoffice],Table1[[#This Row],[genoffice]],Table1[Gender],"F")</f>
        <v>279</v>
      </c>
      <c r="AD91" s="3">
        <f>COUNTIFS(Table1[genoffice],Table1[[#This Row],[genoffice]],Table1[Gender],"M")</f>
        <v>401</v>
      </c>
      <c r="AE91" s="3">
        <f>COUNTIFS(Table1[genoffice],Table1[[#This Row],[genoffice]],Table1[Gender],"~?")</f>
        <v>23</v>
      </c>
    </row>
    <row r="92" spans="1:31" x14ac:dyDescent="0.35">
      <c r="A92">
        <v>91</v>
      </c>
      <c r="B92">
        <f>IF(COUNTIF(C$2:C91,C92)&gt;0,B91,B91+1)</f>
        <v>41</v>
      </c>
      <c r="C92" t="str">
        <f>Table1[[#This Row],[position]]&amp;IF(Table1[district]="NA","","-"&amp;Table1[district])&amp;IF(Table1[parish]="Multi-Parish Race","","-"&amp;Table1[parish])&amp;" ("&amp;Table1[year]&amp;")"</f>
        <v>Alderman-District B, City of Opelousas-St. Landry (2014)</v>
      </c>
      <c r="D92" t="s">
        <v>15</v>
      </c>
      <c r="E92" t="s">
        <v>167</v>
      </c>
      <c r="F92" t="s">
        <v>169</v>
      </c>
      <c r="G92">
        <v>2014</v>
      </c>
      <c r="H92" t="s">
        <v>83</v>
      </c>
      <c r="I92" t="s">
        <v>23</v>
      </c>
      <c r="J92">
        <v>547</v>
      </c>
      <c r="K92">
        <v>2</v>
      </c>
      <c r="L92">
        <f>COUNTIF(Table1[Race],Table1[Race])</f>
        <v>2</v>
      </c>
      <c r="M92">
        <v>2</v>
      </c>
      <c r="N92">
        <v>0</v>
      </c>
      <c r="O92">
        <v>0</v>
      </c>
      <c r="P92">
        <v>0</v>
      </c>
      <c r="Q92" t="s">
        <v>20</v>
      </c>
      <c r="R92" t="s">
        <v>21</v>
      </c>
      <c r="S92" t="s">
        <v>15</v>
      </c>
      <c r="T92">
        <f>IFERROR(Table1[n_can_adj]/MID(Table1[district],FIND("(",Table1[district])+1,1),Table1[n_can_adj])</f>
        <v>2</v>
      </c>
      <c r="U92">
        <v>83699</v>
      </c>
      <c r="V92" t="str">
        <f>IF(Table1[Voting Population]&lt;47000,"Rural","Urban")</f>
        <v>Urban</v>
      </c>
      <c r="W92" s="3">
        <v>0.134493670886076</v>
      </c>
      <c r="X92" s="3" t="s">
        <v>5414</v>
      </c>
      <c r="Y92" s="3">
        <f>COUNTIFS(Table1[Race '#],Table1[[#This Row],[Race '#]],Table1[Gender],"F")</f>
        <v>0</v>
      </c>
      <c r="Z92" s="3">
        <f>COUNTIFS(Table1[Race '#],Table1[[#This Row],[Race '#]],Table1[Gender],"M")</f>
        <v>2</v>
      </c>
      <c r="AA92" s="3">
        <f>COUNTIFS(Table1[Race '#],Table1[[#This Row],[Race '#]],Table1[Gender],"~?")</f>
        <v>0</v>
      </c>
      <c r="AB92" s="3" t="str">
        <f>_xlfn.IFS(Y92=SUM(Table1[[#This Row],[Race-F candidates]:[Race-? Candidates]]),"All-Female",Z92=SUM(Table1[[#This Row],[Race-F candidates]:[Race-? Candidates]]),"All-Male",1=1,"Mixed-Gender")</f>
        <v>All-Male</v>
      </c>
      <c r="AC92" s="3">
        <f>COUNTIFS(Table1[genoffice],Table1[[#This Row],[genoffice]],Table1[Gender],"F")</f>
        <v>279</v>
      </c>
      <c r="AD92" s="3">
        <f>COUNTIFS(Table1[genoffice],Table1[[#This Row],[genoffice]],Table1[Gender],"M")</f>
        <v>401</v>
      </c>
      <c r="AE92" s="3">
        <f>COUNTIFS(Table1[genoffice],Table1[[#This Row],[genoffice]],Table1[Gender],"~?")</f>
        <v>23</v>
      </c>
    </row>
    <row r="93" spans="1:31" x14ac:dyDescent="0.35">
      <c r="A93">
        <v>92</v>
      </c>
      <c r="B93">
        <f>IF(COUNTIF(C$2:C92,C93)&gt;0,B92,B92+1)</f>
        <v>42</v>
      </c>
      <c r="C93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3" t="s">
        <v>15</v>
      </c>
      <c r="E93" t="s">
        <v>170</v>
      </c>
      <c r="F93" t="s">
        <v>171</v>
      </c>
      <c r="G93">
        <v>2014</v>
      </c>
      <c r="H93" t="s">
        <v>153</v>
      </c>
      <c r="I93" t="s">
        <v>30</v>
      </c>
      <c r="J93">
        <v>127</v>
      </c>
      <c r="K93">
        <v>2</v>
      </c>
      <c r="L93">
        <f>COUNTIF(Table1[Race],Table1[Race])</f>
        <v>2</v>
      </c>
      <c r="M93">
        <v>1</v>
      </c>
      <c r="N93">
        <v>0</v>
      </c>
      <c r="O93">
        <v>1</v>
      </c>
      <c r="P93">
        <v>0</v>
      </c>
      <c r="Q93" t="s">
        <v>20</v>
      </c>
      <c r="R93" t="s">
        <v>21</v>
      </c>
      <c r="S93" t="s">
        <v>15</v>
      </c>
      <c r="T93">
        <f>IFERROR(Table1[n_can_adj]/MID(Table1[district],FIND("(",Table1[district])+1,1),Table1[n_can_adj])</f>
        <v>2</v>
      </c>
      <c r="U93">
        <v>20692</v>
      </c>
      <c r="V93" t="str">
        <f>IF(Table1[Voting Population]&lt;47000,"Rural","Urban")</f>
        <v>Rural</v>
      </c>
      <c r="W93" s="3">
        <v>0.20379146919431279</v>
      </c>
      <c r="X93" s="3" t="s">
        <v>5414</v>
      </c>
      <c r="Y93" s="3">
        <f>COUNTIFS(Table1[Race '#],Table1[[#This Row],[Race '#]],Table1[Gender],"F")</f>
        <v>0</v>
      </c>
      <c r="Z93" s="3">
        <f>COUNTIFS(Table1[Race '#],Table1[[#This Row],[Race '#]],Table1[Gender],"M")</f>
        <v>2</v>
      </c>
      <c r="AA93" s="3">
        <f>COUNTIFS(Table1[Race '#],Table1[[#This Row],[Race '#]],Table1[Gender],"~?")</f>
        <v>0</v>
      </c>
      <c r="AB93" s="3" t="str">
        <f>_xlfn.IFS(Y93=SUM(Table1[[#This Row],[Race-F candidates]:[Race-? Candidates]]),"All-Female",Z93=SUM(Table1[[#This Row],[Race-F candidates]:[Race-? Candidates]]),"All-Male",1=1,"Mixed-Gender")</f>
        <v>All-Male</v>
      </c>
      <c r="AC93" s="3">
        <f>COUNTIFS(Table1[genoffice],Table1[[#This Row],[genoffice]],Table1[Gender],"F")</f>
        <v>279</v>
      </c>
      <c r="AD93" s="3">
        <f>COUNTIFS(Table1[genoffice],Table1[[#This Row],[genoffice]],Table1[Gender],"M")</f>
        <v>401</v>
      </c>
      <c r="AE93" s="3">
        <f>COUNTIFS(Table1[genoffice],Table1[[#This Row],[genoffice]],Table1[Gender],"~?")</f>
        <v>23</v>
      </c>
    </row>
    <row r="94" spans="1:31" x14ac:dyDescent="0.35">
      <c r="A94">
        <v>93</v>
      </c>
      <c r="B94">
        <f>IF(COUNTIF(C$2:C93,C94)&gt;0,B93,B93+1)</f>
        <v>42</v>
      </c>
      <c r="C94" t="str">
        <f>Table1[[#This Row],[position]]&amp;IF(Table1[district]="NA","","-"&amp;Table1[district])&amp;IF(Table1[parish]="Multi-Parish Race","","-"&amp;Table1[parish])&amp;" ("&amp;Table1[year]&amp;")"</f>
        <v>Alderman-District B, Town of Delhi-Richland (2014)</v>
      </c>
      <c r="D94" t="s">
        <v>15</v>
      </c>
      <c r="E94" t="s">
        <v>170</v>
      </c>
      <c r="F94" t="s">
        <v>172</v>
      </c>
      <c r="G94">
        <v>2014</v>
      </c>
      <c r="H94" t="s">
        <v>153</v>
      </c>
      <c r="I94" t="s">
        <v>23</v>
      </c>
      <c r="J94">
        <v>84</v>
      </c>
      <c r="K94">
        <v>2</v>
      </c>
      <c r="L94">
        <f>COUNTIF(Table1[Race],Table1[Race])</f>
        <v>2</v>
      </c>
      <c r="M94">
        <v>1</v>
      </c>
      <c r="N94">
        <v>0</v>
      </c>
      <c r="O94">
        <v>1</v>
      </c>
      <c r="P94">
        <v>0</v>
      </c>
      <c r="Q94" t="s">
        <v>20</v>
      </c>
      <c r="R94" t="s">
        <v>21</v>
      </c>
      <c r="S94" t="s">
        <v>15</v>
      </c>
      <c r="T94">
        <f>IFERROR(Table1[n_can_adj]/MID(Table1[district],FIND("(",Table1[district])+1,1),Table1[n_can_adj])</f>
        <v>2</v>
      </c>
      <c r="U94">
        <v>20692</v>
      </c>
      <c r="V94" t="str">
        <f>IF(Table1[Voting Population]&lt;47000,"Rural","Urban")</f>
        <v>Rural</v>
      </c>
      <c r="W94" s="3">
        <v>0.20379146919431279</v>
      </c>
      <c r="X94" s="3" t="s">
        <v>5414</v>
      </c>
      <c r="Y94" s="3">
        <f>COUNTIFS(Table1[Race '#],Table1[[#This Row],[Race '#]],Table1[Gender],"F")</f>
        <v>0</v>
      </c>
      <c r="Z94" s="3">
        <f>COUNTIFS(Table1[Race '#],Table1[[#This Row],[Race '#]],Table1[Gender],"M")</f>
        <v>2</v>
      </c>
      <c r="AA94" s="3">
        <f>COUNTIFS(Table1[Race '#],Table1[[#This Row],[Race '#]],Table1[Gender],"~?")</f>
        <v>0</v>
      </c>
      <c r="AB94" s="3" t="str">
        <f>_xlfn.IFS(Y94=SUM(Table1[[#This Row],[Race-F candidates]:[Race-? Candidates]]),"All-Female",Z94=SUM(Table1[[#This Row],[Race-F candidates]:[Race-? Candidates]]),"All-Male",1=1,"Mixed-Gender")</f>
        <v>All-Male</v>
      </c>
      <c r="AC94" s="3">
        <f>COUNTIFS(Table1[genoffice],Table1[[#This Row],[genoffice]],Table1[Gender],"F")</f>
        <v>279</v>
      </c>
      <c r="AD94" s="3">
        <f>COUNTIFS(Table1[genoffice],Table1[[#This Row],[genoffice]],Table1[Gender],"M")</f>
        <v>401</v>
      </c>
      <c r="AE94" s="3">
        <f>COUNTIFS(Table1[genoffice],Table1[[#This Row],[genoffice]],Table1[Gender],"~?")</f>
        <v>23</v>
      </c>
    </row>
    <row r="95" spans="1:31" x14ac:dyDescent="0.35">
      <c r="A95">
        <v>94</v>
      </c>
      <c r="B95">
        <f>IF(COUNTIF(C$2:C94,C95)&gt;0,B94,B94+1)</f>
        <v>43</v>
      </c>
      <c r="C95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5" t="s">
        <v>15</v>
      </c>
      <c r="E95" t="s">
        <v>173</v>
      </c>
      <c r="F95" t="s">
        <v>174</v>
      </c>
      <c r="G95">
        <v>2016</v>
      </c>
      <c r="H95" t="s">
        <v>157</v>
      </c>
      <c r="I95" t="s">
        <v>23</v>
      </c>
      <c r="J95">
        <v>34</v>
      </c>
      <c r="K95">
        <v>5</v>
      </c>
      <c r="L95">
        <f>COUNTIF(Table1[Race],Table1[Race])</f>
        <v>5</v>
      </c>
      <c r="M95">
        <v>5</v>
      </c>
      <c r="N95">
        <v>0</v>
      </c>
      <c r="O95">
        <v>0</v>
      </c>
      <c r="P95">
        <v>0</v>
      </c>
      <c r="Q95" t="s">
        <v>20</v>
      </c>
      <c r="R95" t="s">
        <v>21</v>
      </c>
      <c r="S95" t="s">
        <v>15</v>
      </c>
      <c r="T95">
        <f>IFERROR(Table1[n_can_adj]/MID(Table1[district],FIND("(",Table1[district])+1,1),Table1[n_can_adj])</f>
        <v>5</v>
      </c>
      <c r="U95">
        <v>22460</v>
      </c>
      <c r="V95" t="str">
        <f>IF(Table1[Voting Population]&lt;47000,"Rural","Urban")</f>
        <v>Rural</v>
      </c>
      <c r="W95" s="3">
        <v>5.9523809523809534E-2</v>
      </c>
      <c r="X95" s="3" t="s">
        <v>5414</v>
      </c>
      <c r="Y95" s="3">
        <f>COUNTIFS(Table1[Race '#],Table1[[#This Row],[Race '#]],Table1[Gender],"F")</f>
        <v>0</v>
      </c>
      <c r="Z95" s="3">
        <f>COUNTIFS(Table1[Race '#],Table1[[#This Row],[Race '#]],Table1[Gender],"M")</f>
        <v>5</v>
      </c>
      <c r="AA95" s="3">
        <f>COUNTIFS(Table1[Race '#],Table1[[#This Row],[Race '#]],Table1[Gender],"~?")</f>
        <v>0</v>
      </c>
      <c r="AB95" s="3" t="str">
        <f>_xlfn.IFS(Y95=SUM(Table1[[#This Row],[Race-F candidates]:[Race-? Candidates]]),"All-Female",Z95=SUM(Table1[[#This Row],[Race-F candidates]:[Race-? Candidates]]),"All-Male",1=1,"Mixed-Gender")</f>
        <v>All-Male</v>
      </c>
      <c r="AC95" s="3">
        <f>COUNTIFS(Table1[genoffice],Table1[[#This Row],[genoffice]],Table1[Gender],"F")</f>
        <v>279</v>
      </c>
      <c r="AD95" s="3">
        <f>COUNTIFS(Table1[genoffice],Table1[[#This Row],[genoffice]],Table1[Gender],"M")</f>
        <v>401</v>
      </c>
      <c r="AE95" s="3">
        <f>COUNTIFS(Table1[genoffice],Table1[[#This Row],[genoffice]],Table1[Gender],"~?")</f>
        <v>23</v>
      </c>
    </row>
    <row r="96" spans="1:31" x14ac:dyDescent="0.35">
      <c r="A96">
        <v>95</v>
      </c>
      <c r="B96">
        <f>IF(COUNTIF(C$2:C95,C96)&gt;0,B95,B95+1)</f>
        <v>43</v>
      </c>
      <c r="C96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6" t="s">
        <v>15</v>
      </c>
      <c r="E96" t="s">
        <v>173</v>
      </c>
      <c r="F96" t="s">
        <v>175</v>
      </c>
      <c r="G96">
        <v>2016</v>
      </c>
      <c r="H96" t="s">
        <v>157</v>
      </c>
      <c r="I96" t="s">
        <v>23</v>
      </c>
      <c r="J96">
        <v>33</v>
      </c>
      <c r="K96">
        <v>5</v>
      </c>
      <c r="L96">
        <f>COUNTIF(Table1[Race],Table1[Race])</f>
        <v>5</v>
      </c>
      <c r="M96">
        <v>5</v>
      </c>
      <c r="N96">
        <v>0</v>
      </c>
      <c r="O96">
        <v>0</v>
      </c>
      <c r="P96">
        <v>0</v>
      </c>
      <c r="Q96" t="s">
        <v>20</v>
      </c>
      <c r="R96" t="s">
        <v>21</v>
      </c>
      <c r="S96" t="s">
        <v>15</v>
      </c>
      <c r="T96">
        <f>IFERROR(Table1[n_can_adj]/MID(Table1[district],FIND("(",Table1[district])+1,1),Table1[n_can_adj])</f>
        <v>5</v>
      </c>
      <c r="U96">
        <v>22460</v>
      </c>
      <c r="V96" t="str">
        <f>IF(Table1[Voting Population]&lt;47000,"Rural","Urban")</f>
        <v>Rural</v>
      </c>
      <c r="W96" s="3">
        <v>5.9523809523809534E-2</v>
      </c>
      <c r="X96" s="3" t="s">
        <v>5414</v>
      </c>
      <c r="Y96" s="3">
        <f>COUNTIFS(Table1[Race '#],Table1[[#This Row],[Race '#]],Table1[Gender],"F")</f>
        <v>0</v>
      </c>
      <c r="Z96" s="3">
        <f>COUNTIFS(Table1[Race '#],Table1[[#This Row],[Race '#]],Table1[Gender],"M")</f>
        <v>5</v>
      </c>
      <c r="AA96" s="3">
        <f>COUNTIFS(Table1[Race '#],Table1[[#This Row],[Race '#]],Table1[Gender],"~?")</f>
        <v>0</v>
      </c>
      <c r="AB96" s="3" t="str">
        <f>_xlfn.IFS(Y96=SUM(Table1[[#This Row],[Race-F candidates]:[Race-? Candidates]]),"All-Female",Z96=SUM(Table1[[#This Row],[Race-F candidates]:[Race-? Candidates]]),"All-Male",1=1,"Mixed-Gender")</f>
        <v>All-Male</v>
      </c>
      <c r="AC96" s="3">
        <f>COUNTIFS(Table1[genoffice],Table1[[#This Row],[genoffice]],Table1[Gender],"F")</f>
        <v>279</v>
      </c>
      <c r="AD96" s="3">
        <f>COUNTIFS(Table1[genoffice],Table1[[#This Row],[genoffice]],Table1[Gender],"M")</f>
        <v>401</v>
      </c>
      <c r="AE96" s="3">
        <f>COUNTIFS(Table1[genoffice],Table1[[#This Row],[genoffice]],Table1[Gender],"~?")</f>
        <v>23</v>
      </c>
    </row>
    <row r="97" spans="1:31" x14ac:dyDescent="0.35">
      <c r="A97">
        <v>96</v>
      </c>
      <c r="B97">
        <f>IF(COUNTIF(C$2:C96,C97)&gt;0,B96,B96+1)</f>
        <v>43</v>
      </c>
      <c r="C97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7" t="s">
        <v>15</v>
      </c>
      <c r="E97" t="s">
        <v>173</v>
      </c>
      <c r="F97" t="s">
        <v>176</v>
      </c>
      <c r="G97">
        <v>2016</v>
      </c>
      <c r="H97" t="s">
        <v>157</v>
      </c>
      <c r="I97" t="s">
        <v>23</v>
      </c>
      <c r="J97">
        <v>61</v>
      </c>
      <c r="K97">
        <v>5</v>
      </c>
      <c r="L97">
        <f>COUNTIF(Table1[Race],Table1[Race])</f>
        <v>5</v>
      </c>
      <c r="M97">
        <v>5</v>
      </c>
      <c r="N97">
        <v>0</v>
      </c>
      <c r="O97">
        <v>0</v>
      </c>
      <c r="P97">
        <v>0</v>
      </c>
      <c r="Q97" t="s">
        <v>20</v>
      </c>
      <c r="R97" t="s">
        <v>21</v>
      </c>
      <c r="S97" t="s">
        <v>15</v>
      </c>
      <c r="T97">
        <f>IFERROR(Table1[n_can_adj]/MID(Table1[district],FIND("(",Table1[district])+1,1),Table1[n_can_adj])</f>
        <v>5</v>
      </c>
      <c r="U97">
        <v>22460</v>
      </c>
      <c r="V97" t="str">
        <f>IF(Table1[Voting Population]&lt;47000,"Rural","Urban")</f>
        <v>Rural</v>
      </c>
      <c r="W97" s="3">
        <v>5.9523809523809534E-2</v>
      </c>
      <c r="X97" s="3" t="s">
        <v>5414</v>
      </c>
      <c r="Y97" s="3">
        <f>COUNTIFS(Table1[Race '#],Table1[[#This Row],[Race '#]],Table1[Gender],"F")</f>
        <v>0</v>
      </c>
      <c r="Z97" s="3">
        <f>COUNTIFS(Table1[Race '#],Table1[[#This Row],[Race '#]],Table1[Gender],"M")</f>
        <v>5</v>
      </c>
      <c r="AA97" s="3">
        <f>COUNTIFS(Table1[Race '#],Table1[[#This Row],[Race '#]],Table1[Gender],"~?")</f>
        <v>0</v>
      </c>
      <c r="AB97" s="3" t="str">
        <f>_xlfn.IFS(Y97=SUM(Table1[[#This Row],[Race-F candidates]:[Race-? Candidates]]),"All-Female",Z97=SUM(Table1[[#This Row],[Race-F candidates]:[Race-? Candidates]]),"All-Male",1=1,"Mixed-Gender")</f>
        <v>All-Male</v>
      </c>
      <c r="AC97" s="3">
        <f>COUNTIFS(Table1[genoffice],Table1[[#This Row],[genoffice]],Table1[Gender],"F")</f>
        <v>279</v>
      </c>
      <c r="AD97" s="3">
        <f>COUNTIFS(Table1[genoffice],Table1[[#This Row],[genoffice]],Table1[Gender],"M")</f>
        <v>401</v>
      </c>
      <c r="AE97" s="3">
        <f>COUNTIFS(Table1[genoffice],Table1[[#This Row],[genoffice]],Table1[Gender],"~?")</f>
        <v>23</v>
      </c>
    </row>
    <row r="98" spans="1:31" x14ac:dyDescent="0.35">
      <c r="A98">
        <v>97</v>
      </c>
      <c r="B98">
        <f>IF(COUNTIF(C$2:C97,C98)&gt;0,B97,B97+1)</f>
        <v>43</v>
      </c>
      <c r="C98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8" t="s">
        <v>15</v>
      </c>
      <c r="E98" t="s">
        <v>173</v>
      </c>
      <c r="F98" t="s">
        <v>177</v>
      </c>
      <c r="G98">
        <v>2016</v>
      </c>
      <c r="H98" t="s">
        <v>157</v>
      </c>
      <c r="I98" t="s">
        <v>23</v>
      </c>
      <c r="J98">
        <v>114</v>
      </c>
      <c r="K98">
        <v>5</v>
      </c>
      <c r="L98">
        <f>COUNTIF(Table1[Race],Table1[Race])</f>
        <v>5</v>
      </c>
      <c r="M98">
        <v>5</v>
      </c>
      <c r="N98">
        <v>0</v>
      </c>
      <c r="O98">
        <v>0</v>
      </c>
      <c r="P98">
        <v>0</v>
      </c>
      <c r="Q98" t="s">
        <v>20</v>
      </c>
      <c r="R98" t="s">
        <v>21</v>
      </c>
      <c r="S98" t="s">
        <v>15</v>
      </c>
      <c r="T98">
        <f>IFERROR(Table1[n_can_adj]/MID(Table1[district],FIND("(",Table1[district])+1,1),Table1[n_can_adj])</f>
        <v>5</v>
      </c>
      <c r="U98">
        <v>22460</v>
      </c>
      <c r="V98" t="str">
        <f>IF(Table1[Voting Population]&lt;47000,"Rural","Urban")</f>
        <v>Rural</v>
      </c>
      <c r="W98" s="3">
        <v>5.9523809523809534E-2</v>
      </c>
      <c r="X98" s="3" t="s">
        <v>5414</v>
      </c>
      <c r="Y98" s="3">
        <f>COUNTIFS(Table1[Race '#],Table1[[#This Row],[Race '#]],Table1[Gender],"F")</f>
        <v>0</v>
      </c>
      <c r="Z98" s="3">
        <f>COUNTIFS(Table1[Race '#],Table1[[#This Row],[Race '#]],Table1[Gender],"M")</f>
        <v>5</v>
      </c>
      <c r="AA98" s="3">
        <f>COUNTIFS(Table1[Race '#],Table1[[#This Row],[Race '#]],Table1[Gender],"~?")</f>
        <v>0</v>
      </c>
      <c r="AB98" s="3" t="str">
        <f>_xlfn.IFS(Y98=SUM(Table1[[#This Row],[Race-F candidates]:[Race-? Candidates]]),"All-Female",Z98=SUM(Table1[[#This Row],[Race-F candidates]:[Race-? Candidates]]),"All-Male",1=1,"Mixed-Gender")</f>
        <v>All-Male</v>
      </c>
      <c r="AC98" s="3">
        <f>COUNTIFS(Table1[genoffice],Table1[[#This Row],[genoffice]],Table1[Gender],"F")</f>
        <v>279</v>
      </c>
      <c r="AD98" s="3">
        <f>COUNTIFS(Table1[genoffice],Table1[[#This Row],[genoffice]],Table1[Gender],"M")</f>
        <v>401</v>
      </c>
      <c r="AE98" s="3">
        <f>COUNTIFS(Table1[genoffice],Table1[[#This Row],[genoffice]],Table1[Gender],"~?")</f>
        <v>23</v>
      </c>
    </row>
    <row r="99" spans="1:31" x14ac:dyDescent="0.35">
      <c r="A99">
        <v>98</v>
      </c>
      <c r="B99">
        <f>IF(COUNTIF(C$2:C98,C99)&gt;0,B98,B98+1)</f>
        <v>43</v>
      </c>
      <c r="C99" t="str">
        <f>Table1[[#This Row],[position]]&amp;IF(Table1[district]="NA","","-"&amp;Table1[district])&amp;IF(Table1[parish]="Multi-Parish Race","","-"&amp;Table1[parish])&amp;" ("&amp;Table1[year]&amp;")"</f>
        <v>Alderman-District B, Town of Farmerville-Union (2016)</v>
      </c>
      <c r="D99" t="s">
        <v>15</v>
      </c>
      <c r="E99" t="s">
        <v>173</v>
      </c>
      <c r="F99" t="s">
        <v>178</v>
      </c>
      <c r="G99">
        <v>2016</v>
      </c>
      <c r="H99" t="s">
        <v>157</v>
      </c>
      <c r="I99" t="s">
        <v>23</v>
      </c>
      <c r="J99">
        <v>94</v>
      </c>
      <c r="K99">
        <v>5</v>
      </c>
      <c r="L99">
        <f>COUNTIF(Table1[Race],Table1[Race])</f>
        <v>5</v>
      </c>
      <c r="M99">
        <v>5</v>
      </c>
      <c r="N99">
        <v>0</v>
      </c>
      <c r="O99">
        <v>0</v>
      </c>
      <c r="P99">
        <v>0</v>
      </c>
      <c r="Q99" t="s">
        <v>20</v>
      </c>
      <c r="R99" t="s">
        <v>21</v>
      </c>
      <c r="S99" t="s">
        <v>15</v>
      </c>
      <c r="T99">
        <f>IFERROR(Table1[n_can_adj]/MID(Table1[district],FIND("(",Table1[district])+1,1),Table1[n_can_adj])</f>
        <v>5</v>
      </c>
      <c r="U99">
        <v>22460</v>
      </c>
      <c r="V99" t="str">
        <f>IF(Table1[Voting Population]&lt;47000,"Rural","Urban")</f>
        <v>Rural</v>
      </c>
      <c r="W99" s="3">
        <v>5.9523809523809534E-2</v>
      </c>
      <c r="X99" s="3" t="s">
        <v>5414</v>
      </c>
      <c r="Y99" s="3">
        <f>COUNTIFS(Table1[Race '#],Table1[[#This Row],[Race '#]],Table1[Gender],"F")</f>
        <v>0</v>
      </c>
      <c r="Z99" s="3">
        <f>COUNTIFS(Table1[Race '#],Table1[[#This Row],[Race '#]],Table1[Gender],"M")</f>
        <v>5</v>
      </c>
      <c r="AA99" s="3">
        <f>COUNTIFS(Table1[Race '#],Table1[[#This Row],[Race '#]],Table1[Gender],"~?")</f>
        <v>0</v>
      </c>
      <c r="AB99" s="3" t="str">
        <f>_xlfn.IFS(Y99=SUM(Table1[[#This Row],[Race-F candidates]:[Race-? Candidates]]),"All-Female",Z99=SUM(Table1[[#This Row],[Race-F candidates]:[Race-? Candidates]]),"All-Male",1=1,"Mixed-Gender")</f>
        <v>All-Male</v>
      </c>
      <c r="AC99" s="3">
        <f>COUNTIFS(Table1[genoffice],Table1[[#This Row],[genoffice]],Table1[Gender],"F")</f>
        <v>279</v>
      </c>
      <c r="AD99" s="3">
        <f>COUNTIFS(Table1[genoffice],Table1[[#This Row],[genoffice]],Table1[Gender],"M")</f>
        <v>401</v>
      </c>
      <c r="AE99" s="3">
        <f>COUNTIFS(Table1[genoffice],Table1[[#This Row],[genoffice]],Table1[Gender],"~?")</f>
        <v>23</v>
      </c>
    </row>
    <row r="100" spans="1:31" x14ac:dyDescent="0.35">
      <c r="A100">
        <v>99</v>
      </c>
      <c r="B100">
        <f>IF(COUNTIF(C$2:C99,C100)&gt;0,B99,B99+1)</f>
        <v>44</v>
      </c>
      <c r="C100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0" t="s">
        <v>15</v>
      </c>
      <c r="E100" t="s">
        <v>179</v>
      </c>
      <c r="F100" t="s">
        <v>180</v>
      </c>
      <c r="G100">
        <v>2014</v>
      </c>
      <c r="H100" t="s">
        <v>161</v>
      </c>
      <c r="I100" t="s">
        <v>19</v>
      </c>
      <c r="J100">
        <v>60</v>
      </c>
      <c r="K100">
        <v>3</v>
      </c>
      <c r="L100">
        <f>COUNTIF(Table1[Race],Table1[Race])</f>
        <v>3</v>
      </c>
      <c r="M100">
        <v>0</v>
      </c>
      <c r="N100">
        <v>3</v>
      </c>
      <c r="O100">
        <v>0</v>
      </c>
      <c r="P100">
        <v>0</v>
      </c>
      <c r="Q100" t="s">
        <v>20</v>
      </c>
      <c r="R100" t="s">
        <v>21</v>
      </c>
      <c r="S100" t="s">
        <v>15</v>
      </c>
      <c r="T100">
        <f>IFERROR(Table1[n_can_adj]/MID(Table1[district],FIND("(",Table1[district])+1,1),Table1[n_can_adj])</f>
        <v>3</v>
      </c>
      <c r="U100">
        <v>15999</v>
      </c>
      <c r="V100" t="str">
        <f>IF(Table1[Voting Population]&lt;47000,"Rural","Urban")</f>
        <v>Rural</v>
      </c>
      <c r="W100" s="3">
        <v>0.19063545150501671</v>
      </c>
      <c r="X100" s="3" t="s">
        <v>5414</v>
      </c>
      <c r="Y100" s="3">
        <f>COUNTIFS(Table1[Race '#],Table1[[#This Row],[Race '#]],Table1[Gender],"F")</f>
        <v>1</v>
      </c>
      <c r="Z100" s="3">
        <f>COUNTIFS(Table1[Race '#],Table1[[#This Row],[Race '#]],Table1[Gender],"M")</f>
        <v>1</v>
      </c>
      <c r="AA100" s="3">
        <f>COUNTIFS(Table1[Race '#],Table1[[#This Row],[Race '#]],Table1[Gender],"~?")</f>
        <v>1</v>
      </c>
      <c r="AB100" s="3" t="str">
        <f>_xlfn.IFS(Y100=SUM(Table1[[#This Row],[Race-F candidates]:[Race-? Candidates]]),"All-Female",Z100=SUM(Table1[[#This Row],[Race-F candidates]:[Race-? Candidates]]),"All-Male",1=1,"Mixed-Gender")</f>
        <v>Mixed-Gender</v>
      </c>
      <c r="AC100" s="3">
        <f>COUNTIFS(Table1[genoffice],Table1[[#This Row],[genoffice]],Table1[Gender],"F")</f>
        <v>279</v>
      </c>
      <c r="AD100" s="3">
        <f>COUNTIFS(Table1[genoffice],Table1[[#This Row],[genoffice]],Table1[Gender],"M")</f>
        <v>401</v>
      </c>
      <c r="AE100" s="3">
        <f>COUNTIFS(Table1[genoffice],Table1[[#This Row],[genoffice]],Table1[Gender],"~?")</f>
        <v>23</v>
      </c>
    </row>
    <row r="101" spans="1:31" x14ac:dyDescent="0.35">
      <c r="A101">
        <v>100</v>
      </c>
      <c r="B101">
        <f>IF(COUNTIF(C$2:C100,C101)&gt;0,B100,B100+1)</f>
        <v>44</v>
      </c>
      <c r="C101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1" t="s">
        <v>15</v>
      </c>
      <c r="E101" t="s">
        <v>179</v>
      </c>
      <c r="F101" t="s">
        <v>181</v>
      </c>
      <c r="G101">
        <v>2014</v>
      </c>
      <c r="H101" t="s">
        <v>161</v>
      </c>
      <c r="I101" t="s">
        <v>19</v>
      </c>
      <c r="J101">
        <v>148</v>
      </c>
      <c r="K101">
        <v>3</v>
      </c>
      <c r="L101">
        <f>COUNTIF(Table1[Race],Table1[Race])</f>
        <v>3</v>
      </c>
      <c r="M101">
        <v>0</v>
      </c>
      <c r="N101">
        <v>3</v>
      </c>
      <c r="O101">
        <v>0</v>
      </c>
      <c r="P101">
        <v>0</v>
      </c>
      <c r="Q101" t="s">
        <v>20</v>
      </c>
      <c r="R101" t="s">
        <v>21</v>
      </c>
      <c r="S101" t="s">
        <v>15</v>
      </c>
      <c r="T101">
        <f>IFERROR(Table1[n_can_adj]/MID(Table1[district],FIND("(",Table1[district])+1,1),Table1[n_can_adj])</f>
        <v>3</v>
      </c>
      <c r="U101">
        <v>15999</v>
      </c>
      <c r="V101" t="str">
        <f>IF(Table1[Voting Population]&lt;47000,"Rural","Urban")</f>
        <v>Rural</v>
      </c>
      <c r="W101" s="3">
        <v>0.19063545150501671</v>
      </c>
      <c r="X101" s="3" t="s">
        <v>5413</v>
      </c>
      <c r="Y101" s="3">
        <f>COUNTIFS(Table1[Race '#],Table1[[#This Row],[Race '#]],Table1[Gender],"F")</f>
        <v>1</v>
      </c>
      <c r="Z101" s="3">
        <f>COUNTIFS(Table1[Race '#],Table1[[#This Row],[Race '#]],Table1[Gender],"M")</f>
        <v>1</v>
      </c>
      <c r="AA101" s="3">
        <f>COUNTIFS(Table1[Race '#],Table1[[#This Row],[Race '#]],Table1[Gender],"~?")</f>
        <v>1</v>
      </c>
      <c r="AB101" s="3" t="str">
        <f>_xlfn.IFS(Y101=SUM(Table1[[#This Row],[Race-F candidates]:[Race-? Candidates]]),"All-Female",Z101=SUM(Table1[[#This Row],[Race-F candidates]:[Race-? Candidates]]),"All-Male",1=1,"Mixed-Gender")</f>
        <v>Mixed-Gender</v>
      </c>
      <c r="AC101" s="3">
        <f>COUNTIFS(Table1[genoffice],Table1[[#This Row],[genoffice]],Table1[Gender],"F")</f>
        <v>279</v>
      </c>
      <c r="AD101" s="3">
        <f>COUNTIFS(Table1[genoffice],Table1[[#This Row],[genoffice]],Table1[Gender],"M")</f>
        <v>401</v>
      </c>
      <c r="AE101" s="3">
        <f>COUNTIFS(Table1[genoffice],Table1[[#This Row],[genoffice]],Table1[Gender],"~?")</f>
        <v>23</v>
      </c>
    </row>
    <row r="102" spans="1:31" x14ac:dyDescent="0.35">
      <c r="A102">
        <v>101</v>
      </c>
      <c r="B102">
        <f>IF(COUNTIF(C$2:C101,C102)&gt;0,B101,B101+1)</f>
        <v>44</v>
      </c>
      <c r="C102" t="str">
        <f>Table1[[#This Row],[position]]&amp;IF(Table1[district]="NA","","-"&amp;Table1[district])&amp;IF(Table1[parish]="Multi-Parish Race","","-"&amp;Table1[parish])&amp;" ("&amp;Table1[year]&amp;")"</f>
        <v>Alderman-District B, Town of Jonesboro-Jackson (2014)</v>
      </c>
      <c r="D102" t="s">
        <v>15</v>
      </c>
      <c r="E102" t="s">
        <v>179</v>
      </c>
      <c r="F102" t="s">
        <v>182</v>
      </c>
      <c r="G102">
        <v>2014</v>
      </c>
      <c r="H102" t="s">
        <v>161</v>
      </c>
      <c r="I102" t="s">
        <v>19</v>
      </c>
      <c r="J102">
        <v>91</v>
      </c>
      <c r="K102">
        <v>3</v>
      </c>
      <c r="L102">
        <f>COUNTIF(Table1[Race],Table1[Race])</f>
        <v>3</v>
      </c>
      <c r="M102">
        <v>0</v>
      </c>
      <c r="N102">
        <v>3</v>
      </c>
      <c r="O102">
        <v>0</v>
      </c>
      <c r="P102">
        <v>0</v>
      </c>
      <c r="Q102" t="s">
        <v>20</v>
      </c>
      <c r="R102" t="s">
        <v>21</v>
      </c>
      <c r="S102" t="s">
        <v>15</v>
      </c>
      <c r="T102">
        <f>IFERROR(Table1[n_can_adj]/MID(Table1[district],FIND("(",Table1[district])+1,1),Table1[n_can_adj])</f>
        <v>3</v>
      </c>
      <c r="U102">
        <v>15999</v>
      </c>
      <c r="V102" t="str">
        <f>IF(Table1[Voting Population]&lt;47000,"Rural","Urban")</f>
        <v>Rural</v>
      </c>
      <c r="W102" s="3">
        <v>0.19063545150501671</v>
      </c>
      <c r="X102" s="3" t="s">
        <v>5415</v>
      </c>
      <c r="Y102" s="3">
        <f>COUNTIFS(Table1[Race '#],Table1[[#This Row],[Race '#]],Table1[Gender],"F")</f>
        <v>1</v>
      </c>
      <c r="Z102" s="3">
        <f>COUNTIFS(Table1[Race '#],Table1[[#This Row],[Race '#]],Table1[Gender],"M")</f>
        <v>1</v>
      </c>
      <c r="AA102" s="3">
        <f>COUNTIFS(Table1[Race '#],Table1[[#This Row],[Race '#]],Table1[Gender],"~?")</f>
        <v>1</v>
      </c>
      <c r="AB102" s="3" t="str">
        <f>_xlfn.IFS(Y102=SUM(Table1[[#This Row],[Race-F candidates]:[Race-? Candidates]]),"All-Female",Z102=SUM(Table1[[#This Row],[Race-F candidates]:[Race-? Candidates]]),"All-Male",1=1,"Mixed-Gender")</f>
        <v>Mixed-Gender</v>
      </c>
      <c r="AC102" s="3">
        <f>COUNTIFS(Table1[genoffice],Table1[[#This Row],[genoffice]],Table1[Gender],"F")</f>
        <v>279</v>
      </c>
      <c r="AD102" s="3">
        <f>COUNTIFS(Table1[genoffice],Table1[[#This Row],[genoffice]],Table1[Gender],"M")</f>
        <v>401</v>
      </c>
      <c r="AE102" s="3">
        <f>COUNTIFS(Table1[genoffice],Table1[[#This Row],[genoffice]],Table1[Gender],"~?")</f>
        <v>23</v>
      </c>
    </row>
    <row r="103" spans="1:31" x14ac:dyDescent="0.35">
      <c r="A103">
        <v>102</v>
      </c>
      <c r="B103">
        <f>IF(COUNTIF(C$2:C102,C103)&gt;0,B102,B102+1)</f>
        <v>45</v>
      </c>
      <c r="C103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3" t="s">
        <v>15</v>
      </c>
      <c r="E103" t="s">
        <v>183</v>
      </c>
      <c r="F103" t="s">
        <v>184</v>
      </c>
      <c r="G103">
        <v>2014</v>
      </c>
      <c r="H103" t="s">
        <v>109</v>
      </c>
      <c r="I103" t="s">
        <v>23</v>
      </c>
      <c r="J103">
        <v>428</v>
      </c>
      <c r="K103">
        <v>2</v>
      </c>
      <c r="L103">
        <f>COUNTIF(Table1[Race],Table1[Race])</f>
        <v>2</v>
      </c>
      <c r="M103">
        <v>2</v>
      </c>
      <c r="N103">
        <v>0</v>
      </c>
      <c r="O103">
        <v>0</v>
      </c>
      <c r="P103">
        <v>0</v>
      </c>
      <c r="Q103" t="s">
        <v>20</v>
      </c>
      <c r="R103" t="s">
        <v>21</v>
      </c>
      <c r="S103" t="s">
        <v>15</v>
      </c>
      <c r="T103">
        <f>IFERROR(Table1[n_can_adj]/MID(Table1[district],FIND("(",Table1[district])+1,1),Table1[n_can_adj])</f>
        <v>2</v>
      </c>
      <c r="U103">
        <v>33765</v>
      </c>
      <c r="V103" t="str">
        <f>IF(Table1[Voting Population]&lt;47000,"Rural","Urban")</f>
        <v>Rural</v>
      </c>
      <c r="W103" s="3">
        <v>0.49389179755671897</v>
      </c>
      <c r="X103" s="3" t="s">
        <v>5414</v>
      </c>
      <c r="Y103" s="3">
        <f>COUNTIFS(Table1[Race '#],Table1[[#This Row],[Race '#]],Table1[Gender],"F")</f>
        <v>1</v>
      </c>
      <c r="Z103" s="3">
        <f>COUNTIFS(Table1[Race '#],Table1[[#This Row],[Race '#]],Table1[Gender],"M")</f>
        <v>1</v>
      </c>
      <c r="AA103" s="3">
        <f>COUNTIFS(Table1[Race '#],Table1[[#This Row],[Race '#]],Table1[Gender],"~?")</f>
        <v>0</v>
      </c>
      <c r="AB103" s="3" t="str">
        <f>_xlfn.IFS(Y103=SUM(Table1[[#This Row],[Race-F candidates]:[Race-? Candidates]]),"All-Female",Z103=SUM(Table1[[#This Row],[Race-F candidates]:[Race-? Candidates]]),"All-Male",1=1,"Mixed-Gender")</f>
        <v>Mixed-Gender</v>
      </c>
      <c r="AC103" s="3">
        <f>COUNTIFS(Table1[genoffice],Table1[[#This Row],[genoffice]],Table1[Gender],"F")</f>
        <v>279</v>
      </c>
      <c r="AD103" s="3">
        <f>COUNTIFS(Table1[genoffice],Table1[[#This Row],[genoffice]],Table1[Gender],"M")</f>
        <v>401</v>
      </c>
      <c r="AE103" s="3">
        <f>COUNTIFS(Table1[genoffice],Table1[[#This Row],[genoffice]],Table1[Gender],"~?")</f>
        <v>23</v>
      </c>
    </row>
    <row r="104" spans="1:31" x14ac:dyDescent="0.35">
      <c r="A104">
        <v>103</v>
      </c>
      <c r="B104">
        <f>IF(COUNTIF(C$2:C103,C104)&gt;0,B103,B103+1)</f>
        <v>45</v>
      </c>
      <c r="C104" t="str">
        <f>Table1[[#This Row],[position]]&amp;IF(Table1[district]="NA","","-"&amp;Table1[district])&amp;IF(Table1[parish]="Multi-Parish Race","","-"&amp;Table1[parish])&amp;" ("&amp;Table1[year]&amp;")"</f>
        <v>Alderman-District C, City of Ville Platte-Evangeline (2014)</v>
      </c>
      <c r="D104" t="s">
        <v>15</v>
      </c>
      <c r="E104" t="s">
        <v>183</v>
      </c>
      <c r="F104" t="s">
        <v>185</v>
      </c>
      <c r="G104">
        <v>2014</v>
      </c>
      <c r="H104" t="s">
        <v>109</v>
      </c>
      <c r="I104" t="s">
        <v>23</v>
      </c>
      <c r="J104">
        <v>145</v>
      </c>
      <c r="K104">
        <v>2</v>
      </c>
      <c r="L104">
        <f>COUNTIF(Table1[Race],Table1[Race])</f>
        <v>2</v>
      </c>
      <c r="M104">
        <v>2</v>
      </c>
      <c r="N104">
        <v>0</v>
      </c>
      <c r="O104">
        <v>0</v>
      </c>
      <c r="P104">
        <v>0</v>
      </c>
      <c r="Q104" t="s">
        <v>20</v>
      </c>
      <c r="R104" t="s">
        <v>21</v>
      </c>
      <c r="S104" t="s">
        <v>15</v>
      </c>
      <c r="T104">
        <f>IFERROR(Table1[n_can_adj]/MID(Table1[district],FIND("(",Table1[district])+1,1),Table1[n_can_adj])</f>
        <v>2</v>
      </c>
      <c r="U104">
        <v>33765</v>
      </c>
      <c r="V104" t="str">
        <f>IF(Table1[Voting Population]&lt;47000,"Rural","Urban")</f>
        <v>Rural</v>
      </c>
      <c r="W104" s="3">
        <v>0.49389179755671897</v>
      </c>
      <c r="X104" s="3" t="s">
        <v>5415</v>
      </c>
      <c r="Y104" s="3">
        <f>COUNTIFS(Table1[Race '#],Table1[[#This Row],[Race '#]],Table1[Gender],"F")</f>
        <v>1</v>
      </c>
      <c r="Z104" s="3">
        <f>COUNTIFS(Table1[Race '#],Table1[[#This Row],[Race '#]],Table1[Gender],"M")</f>
        <v>1</v>
      </c>
      <c r="AA104" s="3">
        <f>COUNTIFS(Table1[Race '#],Table1[[#This Row],[Race '#]],Table1[Gender],"~?")</f>
        <v>0</v>
      </c>
      <c r="AB104" s="3" t="str">
        <f>_xlfn.IFS(Y104=SUM(Table1[[#This Row],[Race-F candidates]:[Race-? Candidates]]),"All-Female",Z104=SUM(Table1[[#This Row],[Race-F candidates]:[Race-? Candidates]]),"All-Male",1=1,"Mixed-Gender")</f>
        <v>Mixed-Gender</v>
      </c>
      <c r="AC104" s="3">
        <f>COUNTIFS(Table1[genoffice],Table1[[#This Row],[genoffice]],Table1[Gender],"F")</f>
        <v>279</v>
      </c>
      <c r="AD104" s="3">
        <f>COUNTIFS(Table1[genoffice],Table1[[#This Row],[genoffice]],Table1[Gender],"M")</f>
        <v>401</v>
      </c>
      <c r="AE104" s="3">
        <f>COUNTIFS(Table1[genoffice],Table1[[#This Row],[genoffice]],Table1[Gender],"~?")</f>
        <v>23</v>
      </c>
    </row>
    <row r="105" spans="1:31" x14ac:dyDescent="0.35">
      <c r="A105">
        <v>104</v>
      </c>
      <c r="B105">
        <f>IF(COUNTIF(C$2:C104,C105)&gt;0,B104,B104+1)</f>
        <v>46</v>
      </c>
      <c r="C105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5" t="s">
        <v>15</v>
      </c>
      <c r="E105" t="s">
        <v>186</v>
      </c>
      <c r="F105" t="s">
        <v>187</v>
      </c>
      <c r="G105">
        <v>2016</v>
      </c>
      <c r="H105" t="s">
        <v>157</v>
      </c>
      <c r="I105" t="s">
        <v>23</v>
      </c>
      <c r="J105">
        <v>117</v>
      </c>
      <c r="K105">
        <v>2</v>
      </c>
      <c r="L105">
        <f>COUNTIF(Table1[Race],Table1[Race])</f>
        <v>2</v>
      </c>
      <c r="M105">
        <v>2</v>
      </c>
      <c r="N105">
        <v>0</v>
      </c>
      <c r="O105">
        <v>0</v>
      </c>
      <c r="P105">
        <v>0</v>
      </c>
      <c r="Q105" t="s">
        <v>20</v>
      </c>
      <c r="R105" t="s">
        <v>21</v>
      </c>
      <c r="S105" t="s">
        <v>15</v>
      </c>
      <c r="T105">
        <f>IFERROR(Table1[n_can_adj]/MID(Table1[district],FIND("(",Table1[district])+1,1),Table1[n_can_adj])</f>
        <v>2</v>
      </c>
      <c r="U105">
        <v>22460</v>
      </c>
      <c r="V105" t="str">
        <f>IF(Table1[Voting Population]&lt;47000,"Rural","Urban")</f>
        <v>Rural</v>
      </c>
      <c r="W105" s="3">
        <v>0.17587939698492461</v>
      </c>
      <c r="X105" s="3" t="s">
        <v>5415</v>
      </c>
      <c r="Y105" s="3">
        <f>COUNTIFS(Table1[Race '#],Table1[[#This Row],[Race '#]],Table1[Gender],"F")</f>
        <v>2</v>
      </c>
      <c r="Z105" s="3">
        <f>COUNTIFS(Table1[Race '#],Table1[[#This Row],[Race '#]],Table1[Gender],"M")</f>
        <v>0</v>
      </c>
      <c r="AA105" s="3">
        <f>COUNTIFS(Table1[Race '#],Table1[[#This Row],[Race '#]],Table1[Gender],"~?")</f>
        <v>0</v>
      </c>
      <c r="AB105" s="3" t="str">
        <f>_xlfn.IFS(Y105=SUM(Table1[[#This Row],[Race-F candidates]:[Race-? Candidates]]),"All-Female",Z105=SUM(Table1[[#This Row],[Race-F candidates]:[Race-? Candidates]]),"All-Male",1=1,"Mixed-Gender")</f>
        <v>All-Female</v>
      </c>
      <c r="AC105" s="3">
        <f>COUNTIFS(Table1[genoffice],Table1[[#This Row],[genoffice]],Table1[Gender],"F")</f>
        <v>279</v>
      </c>
      <c r="AD105" s="3">
        <f>COUNTIFS(Table1[genoffice],Table1[[#This Row],[genoffice]],Table1[Gender],"M")</f>
        <v>401</v>
      </c>
      <c r="AE105" s="3">
        <f>COUNTIFS(Table1[genoffice],Table1[[#This Row],[genoffice]],Table1[Gender],"~?")</f>
        <v>23</v>
      </c>
    </row>
    <row r="106" spans="1:31" x14ac:dyDescent="0.35">
      <c r="A106">
        <v>105</v>
      </c>
      <c r="B106">
        <f>IF(COUNTIF(C$2:C105,C106)&gt;0,B105,B105+1)</f>
        <v>46</v>
      </c>
      <c r="C106" t="str">
        <f>Table1[[#This Row],[position]]&amp;IF(Table1[district]="NA","","-"&amp;Table1[district])&amp;IF(Table1[parish]="Multi-Parish Race","","-"&amp;Table1[parish])&amp;" ("&amp;Table1[year]&amp;")"</f>
        <v>Alderman-District C, Town of Farmerville-Union (2016)</v>
      </c>
      <c r="D106" t="s">
        <v>15</v>
      </c>
      <c r="E106" t="s">
        <v>186</v>
      </c>
      <c r="F106" t="s">
        <v>188</v>
      </c>
      <c r="G106">
        <v>2016</v>
      </c>
      <c r="H106" t="s">
        <v>157</v>
      </c>
      <c r="I106" t="s">
        <v>23</v>
      </c>
      <c r="J106">
        <v>82</v>
      </c>
      <c r="K106">
        <v>2</v>
      </c>
      <c r="L106">
        <f>COUNTIF(Table1[Race],Table1[Race])</f>
        <v>2</v>
      </c>
      <c r="M106">
        <v>2</v>
      </c>
      <c r="N106">
        <v>0</v>
      </c>
      <c r="O106">
        <v>0</v>
      </c>
      <c r="P106">
        <v>0</v>
      </c>
      <c r="Q106" t="s">
        <v>20</v>
      </c>
      <c r="R106" t="s">
        <v>21</v>
      </c>
      <c r="S106" t="s">
        <v>15</v>
      </c>
      <c r="T106">
        <f>IFERROR(Table1[n_can_adj]/MID(Table1[district],FIND("(",Table1[district])+1,1),Table1[n_can_adj])</f>
        <v>2</v>
      </c>
      <c r="U106">
        <v>22460</v>
      </c>
      <c r="V106" t="str">
        <f>IF(Table1[Voting Population]&lt;47000,"Rural","Urban")</f>
        <v>Rural</v>
      </c>
      <c r="W106" s="3">
        <v>0.17587939698492461</v>
      </c>
      <c r="X106" s="3" t="s">
        <v>5415</v>
      </c>
      <c r="Y106" s="3">
        <f>COUNTIFS(Table1[Race '#],Table1[[#This Row],[Race '#]],Table1[Gender],"F")</f>
        <v>2</v>
      </c>
      <c r="Z106" s="3">
        <f>COUNTIFS(Table1[Race '#],Table1[[#This Row],[Race '#]],Table1[Gender],"M")</f>
        <v>0</v>
      </c>
      <c r="AA106" s="3">
        <f>COUNTIFS(Table1[Race '#],Table1[[#This Row],[Race '#]],Table1[Gender],"~?")</f>
        <v>0</v>
      </c>
      <c r="AB106" s="3" t="str">
        <f>_xlfn.IFS(Y106=SUM(Table1[[#This Row],[Race-F candidates]:[Race-? Candidates]]),"All-Female",Z106=SUM(Table1[[#This Row],[Race-F candidates]:[Race-? Candidates]]),"All-Male",1=1,"Mixed-Gender")</f>
        <v>All-Female</v>
      </c>
      <c r="AC106" s="3">
        <f>COUNTIFS(Table1[genoffice],Table1[[#This Row],[genoffice]],Table1[Gender],"F")</f>
        <v>279</v>
      </c>
      <c r="AD106" s="3">
        <f>COUNTIFS(Table1[genoffice],Table1[[#This Row],[genoffice]],Table1[Gender],"M")</f>
        <v>401</v>
      </c>
      <c r="AE106" s="3">
        <f>COUNTIFS(Table1[genoffice],Table1[[#This Row],[genoffice]],Table1[Gender],"~?")</f>
        <v>23</v>
      </c>
    </row>
    <row r="107" spans="1:31" x14ac:dyDescent="0.35">
      <c r="A107">
        <v>106</v>
      </c>
      <c r="B107">
        <f>IF(COUNTIF(C$2:C106,C107)&gt;0,B106,B106+1)</f>
        <v>47</v>
      </c>
      <c r="C107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7" t="s">
        <v>15</v>
      </c>
      <c r="E107" t="s">
        <v>189</v>
      </c>
      <c r="F107" t="s">
        <v>190</v>
      </c>
      <c r="G107">
        <v>2014</v>
      </c>
      <c r="H107" t="s">
        <v>161</v>
      </c>
      <c r="I107" t="s">
        <v>23</v>
      </c>
      <c r="J107">
        <v>201</v>
      </c>
      <c r="K107">
        <v>2</v>
      </c>
      <c r="L107">
        <f>COUNTIF(Table1[Race],Table1[Race])</f>
        <v>2</v>
      </c>
      <c r="M107">
        <v>2</v>
      </c>
      <c r="N107">
        <v>0</v>
      </c>
      <c r="O107">
        <v>0</v>
      </c>
      <c r="P107">
        <v>0</v>
      </c>
      <c r="Q107" t="s">
        <v>20</v>
      </c>
      <c r="R107" t="s">
        <v>21</v>
      </c>
      <c r="S107" t="s">
        <v>15</v>
      </c>
      <c r="T107">
        <f>IFERROR(Table1[n_can_adj]/MID(Table1[district],FIND("(",Table1[district])+1,1),Table1[n_can_adj])</f>
        <v>2</v>
      </c>
      <c r="U107">
        <v>15999</v>
      </c>
      <c r="V107" t="str">
        <f>IF(Table1[Voting Population]&lt;47000,"Rural","Urban")</f>
        <v>Rural</v>
      </c>
      <c r="W107" s="3">
        <v>9.8360655737704972E-2</v>
      </c>
      <c r="X107" s="3" t="s">
        <v>5414</v>
      </c>
      <c r="Y107" s="3">
        <f>COUNTIFS(Table1[Race '#],Table1[[#This Row],[Race '#]],Table1[Gender],"F")</f>
        <v>1</v>
      </c>
      <c r="Z107" s="3">
        <f>COUNTIFS(Table1[Race '#],Table1[[#This Row],[Race '#]],Table1[Gender],"M")</f>
        <v>1</v>
      </c>
      <c r="AA107" s="3">
        <f>COUNTIFS(Table1[Race '#],Table1[[#This Row],[Race '#]],Table1[Gender],"~?")</f>
        <v>0</v>
      </c>
      <c r="AB107" s="3" t="str">
        <f>_xlfn.IFS(Y107=SUM(Table1[[#This Row],[Race-F candidates]:[Race-? Candidates]]),"All-Female",Z107=SUM(Table1[[#This Row],[Race-F candidates]:[Race-? Candidates]]),"All-Male",1=1,"Mixed-Gender")</f>
        <v>Mixed-Gender</v>
      </c>
      <c r="AC107" s="3">
        <f>COUNTIFS(Table1[genoffice],Table1[[#This Row],[genoffice]],Table1[Gender],"F")</f>
        <v>279</v>
      </c>
      <c r="AD107" s="3">
        <f>COUNTIFS(Table1[genoffice],Table1[[#This Row],[genoffice]],Table1[Gender],"M")</f>
        <v>401</v>
      </c>
      <c r="AE107" s="3">
        <f>COUNTIFS(Table1[genoffice],Table1[[#This Row],[genoffice]],Table1[Gender],"~?")</f>
        <v>23</v>
      </c>
    </row>
    <row r="108" spans="1:31" x14ac:dyDescent="0.35">
      <c r="A108">
        <v>107</v>
      </c>
      <c r="B108">
        <f>IF(COUNTIF(C$2:C107,C108)&gt;0,B107,B107+1)</f>
        <v>47</v>
      </c>
      <c r="C108" t="str">
        <f>Table1[[#This Row],[position]]&amp;IF(Table1[district]="NA","","-"&amp;Table1[district])&amp;IF(Table1[parish]="Multi-Parish Race","","-"&amp;Table1[parish])&amp;" ("&amp;Table1[year]&amp;")"</f>
        <v>Alderman-District C, Town of Jonesboro-Jackson (2014)</v>
      </c>
      <c r="D108" t="s">
        <v>15</v>
      </c>
      <c r="E108" t="s">
        <v>189</v>
      </c>
      <c r="F108" t="s">
        <v>191</v>
      </c>
      <c r="G108">
        <v>2014</v>
      </c>
      <c r="H108" t="s">
        <v>161</v>
      </c>
      <c r="I108" t="s">
        <v>23</v>
      </c>
      <c r="J108">
        <v>165</v>
      </c>
      <c r="K108">
        <v>2</v>
      </c>
      <c r="L108">
        <f>COUNTIF(Table1[Race],Table1[Race])</f>
        <v>2</v>
      </c>
      <c r="M108">
        <v>2</v>
      </c>
      <c r="N108">
        <v>0</v>
      </c>
      <c r="O108">
        <v>0</v>
      </c>
      <c r="P108">
        <v>0</v>
      </c>
      <c r="Q108" t="s">
        <v>20</v>
      </c>
      <c r="R108" t="s">
        <v>21</v>
      </c>
      <c r="S108" t="s">
        <v>15</v>
      </c>
      <c r="T108">
        <f>IFERROR(Table1[n_can_adj]/MID(Table1[district],FIND("(",Table1[district])+1,1),Table1[n_can_adj])</f>
        <v>2</v>
      </c>
      <c r="U108">
        <v>15999</v>
      </c>
      <c r="V108" t="str">
        <f>IF(Table1[Voting Population]&lt;47000,"Rural","Urban")</f>
        <v>Rural</v>
      </c>
      <c r="W108" s="3">
        <v>9.8360655737704972E-2</v>
      </c>
      <c r="X108" s="3" t="s">
        <v>5415</v>
      </c>
      <c r="Y108" s="3">
        <f>COUNTIFS(Table1[Race '#],Table1[[#This Row],[Race '#]],Table1[Gender],"F")</f>
        <v>1</v>
      </c>
      <c r="Z108" s="3">
        <f>COUNTIFS(Table1[Race '#],Table1[[#This Row],[Race '#]],Table1[Gender],"M")</f>
        <v>1</v>
      </c>
      <c r="AA108" s="3">
        <f>COUNTIFS(Table1[Race '#],Table1[[#This Row],[Race '#]],Table1[Gender],"~?")</f>
        <v>0</v>
      </c>
      <c r="AB108" s="3" t="str">
        <f>_xlfn.IFS(Y108=SUM(Table1[[#This Row],[Race-F candidates]:[Race-? Candidates]]),"All-Female",Z108=SUM(Table1[[#This Row],[Race-F candidates]:[Race-? Candidates]]),"All-Male",1=1,"Mixed-Gender")</f>
        <v>Mixed-Gender</v>
      </c>
      <c r="AC108" s="3">
        <f>COUNTIFS(Table1[genoffice],Table1[[#This Row],[genoffice]],Table1[Gender],"F")</f>
        <v>279</v>
      </c>
      <c r="AD108" s="3">
        <f>COUNTIFS(Table1[genoffice],Table1[[#This Row],[genoffice]],Table1[Gender],"M")</f>
        <v>401</v>
      </c>
      <c r="AE108" s="3">
        <f>COUNTIFS(Table1[genoffice],Table1[[#This Row],[genoffice]],Table1[Gender],"~?")</f>
        <v>23</v>
      </c>
    </row>
    <row r="109" spans="1:31" x14ac:dyDescent="0.35">
      <c r="A109">
        <v>108</v>
      </c>
      <c r="B109">
        <f>IF(COUNTIF(C$2:C108,C109)&gt;0,B108,B108+1)</f>
        <v>48</v>
      </c>
      <c r="C109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09" t="s">
        <v>15</v>
      </c>
      <c r="E109" t="s">
        <v>192</v>
      </c>
      <c r="F109" t="s">
        <v>193</v>
      </c>
      <c r="G109">
        <v>2016</v>
      </c>
      <c r="H109" t="s">
        <v>115</v>
      </c>
      <c r="I109" t="s">
        <v>23</v>
      </c>
      <c r="J109">
        <v>60</v>
      </c>
      <c r="K109">
        <v>2</v>
      </c>
      <c r="L109">
        <f>COUNTIF(Table1[Race],Table1[Race])</f>
        <v>2</v>
      </c>
      <c r="M109">
        <v>2</v>
      </c>
      <c r="N109">
        <v>0</v>
      </c>
      <c r="O109">
        <v>0</v>
      </c>
      <c r="P109">
        <v>0</v>
      </c>
      <c r="Q109" t="s">
        <v>20</v>
      </c>
      <c r="R109" t="s">
        <v>21</v>
      </c>
      <c r="S109" t="s">
        <v>15</v>
      </c>
      <c r="T109">
        <f>IFERROR(Table1[n_can_adj]/MID(Table1[district],FIND("(",Table1[district])+1,1),Table1[n_can_adj])</f>
        <v>2</v>
      </c>
      <c r="U109">
        <v>4793</v>
      </c>
      <c r="V109" t="str">
        <f>IF(Table1[Voting Population]&lt;47000,"Rural","Urban")</f>
        <v>Rural</v>
      </c>
      <c r="W109" s="3">
        <v>0.29032258064516125</v>
      </c>
      <c r="X109" s="3" t="s">
        <v>5414</v>
      </c>
      <c r="Y109" s="3">
        <f>COUNTIFS(Table1[Race '#],Table1[[#This Row],[Race '#]],Table1[Gender],"F")</f>
        <v>0</v>
      </c>
      <c r="Z109" s="3">
        <f>COUNTIFS(Table1[Race '#],Table1[[#This Row],[Race '#]],Table1[Gender],"M")</f>
        <v>2</v>
      </c>
      <c r="AA109" s="3">
        <f>COUNTIFS(Table1[Race '#],Table1[[#This Row],[Race '#]],Table1[Gender],"~?")</f>
        <v>0</v>
      </c>
      <c r="AB109" s="3" t="str">
        <f>_xlfn.IFS(Y109=SUM(Table1[[#This Row],[Race-F candidates]:[Race-? Candidates]]),"All-Female",Z109=SUM(Table1[[#This Row],[Race-F candidates]:[Race-? Candidates]]),"All-Male",1=1,"Mixed-Gender")</f>
        <v>All-Male</v>
      </c>
      <c r="AC109" s="3">
        <f>COUNTIFS(Table1[genoffice],Table1[[#This Row],[genoffice]],Table1[Gender],"F")</f>
        <v>279</v>
      </c>
      <c r="AD109" s="3">
        <f>COUNTIFS(Table1[genoffice],Table1[[#This Row],[genoffice]],Table1[Gender],"M")</f>
        <v>401</v>
      </c>
      <c r="AE109" s="3">
        <f>COUNTIFS(Table1[genoffice],Table1[[#This Row],[genoffice]],Table1[Gender],"~?")</f>
        <v>23</v>
      </c>
    </row>
    <row r="110" spans="1:31" x14ac:dyDescent="0.35">
      <c r="A110">
        <v>109</v>
      </c>
      <c r="B110">
        <f>IF(COUNTIF(C$2:C109,C110)&gt;0,B109,B109+1)</f>
        <v>48</v>
      </c>
      <c r="C110" t="str">
        <f>Table1[[#This Row],[position]]&amp;IF(Table1[district]="NA","","-"&amp;Table1[district])&amp;IF(Table1[parish]="Multi-Parish Race","","-"&amp;Table1[parish])&amp;" ("&amp;Table1[year]&amp;")"</f>
        <v>Alderman-District C, Town of St. Joseph-Tensas (2016)</v>
      </c>
      <c r="D110" t="s">
        <v>15</v>
      </c>
      <c r="E110" t="s">
        <v>192</v>
      </c>
      <c r="F110" t="s">
        <v>194</v>
      </c>
      <c r="G110">
        <v>2016</v>
      </c>
      <c r="H110" t="s">
        <v>115</v>
      </c>
      <c r="I110" t="s">
        <v>23</v>
      </c>
      <c r="J110">
        <v>33</v>
      </c>
      <c r="K110">
        <v>2</v>
      </c>
      <c r="L110">
        <f>COUNTIF(Table1[Race],Table1[Race])</f>
        <v>2</v>
      </c>
      <c r="M110">
        <v>2</v>
      </c>
      <c r="N110">
        <v>0</v>
      </c>
      <c r="O110">
        <v>0</v>
      </c>
      <c r="P110">
        <v>0</v>
      </c>
      <c r="Q110" t="s">
        <v>20</v>
      </c>
      <c r="R110" t="s">
        <v>21</v>
      </c>
      <c r="S110" t="s">
        <v>15</v>
      </c>
      <c r="T110">
        <f>IFERROR(Table1[n_can_adj]/MID(Table1[district],FIND("(",Table1[district])+1,1),Table1[n_can_adj])</f>
        <v>2</v>
      </c>
      <c r="U110">
        <v>4793</v>
      </c>
      <c r="V110" t="str">
        <f>IF(Table1[Voting Population]&lt;47000,"Rural","Urban")</f>
        <v>Rural</v>
      </c>
      <c r="W110" s="3">
        <v>0.29032258064516125</v>
      </c>
      <c r="X110" s="3" t="s">
        <v>5414</v>
      </c>
      <c r="Y110" s="3">
        <f>COUNTIFS(Table1[Race '#],Table1[[#This Row],[Race '#]],Table1[Gender],"F")</f>
        <v>0</v>
      </c>
      <c r="Z110" s="3">
        <f>COUNTIFS(Table1[Race '#],Table1[[#This Row],[Race '#]],Table1[Gender],"M")</f>
        <v>2</v>
      </c>
      <c r="AA110" s="3">
        <f>COUNTIFS(Table1[Race '#],Table1[[#This Row],[Race '#]],Table1[Gender],"~?")</f>
        <v>0</v>
      </c>
      <c r="AB110" s="3" t="str">
        <f>_xlfn.IFS(Y110=SUM(Table1[[#This Row],[Race-F candidates]:[Race-? Candidates]]),"All-Female",Z110=SUM(Table1[[#This Row],[Race-F candidates]:[Race-? Candidates]]),"All-Male",1=1,"Mixed-Gender")</f>
        <v>All-Male</v>
      </c>
      <c r="AC110" s="3">
        <f>COUNTIFS(Table1[genoffice],Table1[[#This Row],[genoffice]],Table1[Gender],"F")</f>
        <v>279</v>
      </c>
      <c r="AD110" s="3">
        <f>COUNTIFS(Table1[genoffice],Table1[[#This Row],[genoffice]],Table1[Gender],"M")</f>
        <v>401</v>
      </c>
      <c r="AE110" s="3">
        <f>COUNTIFS(Table1[genoffice],Table1[[#This Row],[genoffice]],Table1[Gender],"~?")</f>
        <v>23</v>
      </c>
    </row>
    <row r="111" spans="1:31" x14ac:dyDescent="0.35">
      <c r="A111">
        <v>110</v>
      </c>
      <c r="B111">
        <f>IF(COUNTIF(C$2:C110,C111)&gt;0,B110,B110+1)</f>
        <v>49</v>
      </c>
      <c r="C111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1" t="s">
        <v>15</v>
      </c>
      <c r="E111" t="s">
        <v>195</v>
      </c>
      <c r="F111" t="s">
        <v>196</v>
      </c>
      <c r="G111">
        <v>2014</v>
      </c>
      <c r="H111" t="s">
        <v>83</v>
      </c>
      <c r="I111" t="s">
        <v>30</v>
      </c>
      <c r="J111">
        <v>363</v>
      </c>
      <c r="K111">
        <v>2</v>
      </c>
      <c r="L111">
        <f>COUNTIF(Table1[Race],Table1[Race])</f>
        <v>2</v>
      </c>
      <c r="M111">
        <v>1</v>
      </c>
      <c r="N111">
        <v>0</v>
      </c>
      <c r="O111">
        <v>1</v>
      </c>
      <c r="P111">
        <v>0</v>
      </c>
      <c r="Q111" t="s">
        <v>20</v>
      </c>
      <c r="R111" t="s">
        <v>21</v>
      </c>
      <c r="S111" t="s">
        <v>15</v>
      </c>
      <c r="T111">
        <f>IFERROR(Table1[n_can_adj]/MID(Table1[district],FIND("(",Table1[district])+1,1),Table1[n_can_adj])</f>
        <v>2</v>
      </c>
      <c r="U111">
        <v>83699</v>
      </c>
      <c r="V111" t="str">
        <f>IF(Table1[Voting Population]&lt;47000,"Rural","Urban")</f>
        <v>Urban</v>
      </c>
      <c r="W111" s="3">
        <v>0.19955898566703417</v>
      </c>
      <c r="X111" s="3" t="s">
        <v>5415</v>
      </c>
      <c r="Y111" s="3">
        <f>COUNTIFS(Table1[Race '#],Table1[[#This Row],[Race '#]],Table1[Gender],"F")</f>
        <v>2</v>
      </c>
      <c r="Z111" s="3">
        <f>COUNTIFS(Table1[Race '#],Table1[[#This Row],[Race '#]],Table1[Gender],"M")</f>
        <v>0</v>
      </c>
      <c r="AA111" s="3">
        <f>COUNTIFS(Table1[Race '#],Table1[[#This Row],[Race '#]],Table1[Gender],"~?")</f>
        <v>0</v>
      </c>
      <c r="AB111" s="3" t="str">
        <f>_xlfn.IFS(Y111=SUM(Table1[[#This Row],[Race-F candidates]:[Race-? Candidates]]),"All-Female",Z111=SUM(Table1[[#This Row],[Race-F candidates]:[Race-? Candidates]]),"All-Male",1=1,"Mixed-Gender")</f>
        <v>All-Female</v>
      </c>
      <c r="AC111" s="3">
        <f>COUNTIFS(Table1[genoffice],Table1[[#This Row],[genoffice]],Table1[Gender],"F")</f>
        <v>279</v>
      </c>
      <c r="AD111" s="3">
        <f>COUNTIFS(Table1[genoffice],Table1[[#This Row],[genoffice]],Table1[Gender],"M")</f>
        <v>401</v>
      </c>
      <c r="AE111" s="3">
        <f>COUNTIFS(Table1[genoffice],Table1[[#This Row],[genoffice]],Table1[Gender],"~?")</f>
        <v>23</v>
      </c>
    </row>
    <row r="112" spans="1:31" x14ac:dyDescent="0.35">
      <c r="A112">
        <v>111</v>
      </c>
      <c r="B112">
        <f>IF(COUNTIF(C$2:C111,C112)&gt;0,B111,B111+1)</f>
        <v>49</v>
      </c>
      <c r="C112" t="str">
        <f>Table1[[#This Row],[position]]&amp;IF(Table1[district]="NA","","-"&amp;Table1[district])&amp;IF(Table1[parish]="Multi-Parish Race","","-"&amp;Table1[parish])&amp;" ("&amp;Table1[year]&amp;")"</f>
        <v>Alderman-District D, City of Opelousas-St. Landry (2014)</v>
      </c>
      <c r="D112" t="s">
        <v>15</v>
      </c>
      <c r="E112" t="s">
        <v>195</v>
      </c>
      <c r="F112" t="s">
        <v>197</v>
      </c>
      <c r="G112">
        <v>2014</v>
      </c>
      <c r="H112" t="s">
        <v>83</v>
      </c>
      <c r="I112" t="s">
        <v>23</v>
      </c>
      <c r="J112">
        <v>544</v>
      </c>
      <c r="K112">
        <v>2</v>
      </c>
      <c r="L112">
        <f>COUNTIF(Table1[Race],Table1[Race])</f>
        <v>2</v>
      </c>
      <c r="M112">
        <v>1</v>
      </c>
      <c r="N112">
        <v>0</v>
      </c>
      <c r="O112">
        <v>1</v>
      </c>
      <c r="P112">
        <v>0</v>
      </c>
      <c r="Q112" t="s">
        <v>20</v>
      </c>
      <c r="R112" t="s">
        <v>21</v>
      </c>
      <c r="S112" t="s">
        <v>15</v>
      </c>
      <c r="T112">
        <f>IFERROR(Table1[n_can_adj]/MID(Table1[district],FIND("(",Table1[district])+1,1),Table1[n_can_adj])</f>
        <v>2</v>
      </c>
      <c r="U112">
        <v>83699</v>
      </c>
      <c r="V112" t="str">
        <f>IF(Table1[Voting Population]&lt;47000,"Rural","Urban")</f>
        <v>Urban</v>
      </c>
      <c r="W112" s="3">
        <v>0.19955898566703417</v>
      </c>
      <c r="X112" s="3" t="s">
        <v>5415</v>
      </c>
      <c r="Y112" s="3">
        <f>COUNTIFS(Table1[Race '#],Table1[[#This Row],[Race '#]],Table1[Gender],"F")</f>
        <v>2</v>
      </c>
      <c r="Z112" s="3">
        <f>COUNTIFS(Table1[Race '#],Table1[[#This Row],[Race '#]],Table1[Gender],"M")</f>
        <v>0</v>
      </c>
      <c r="AA112" s="3">
        <f>COUNTIFS(Table1[Race '#],Table1[[#This Row],[Race '#]],Table1[Gender],"~?")</f>
        <v>0</v>
      </c>
      <c r="AB112" s="3" t="str">
        <f>_xlfn.IFS(Y112=SUM(Table1[[#This Row],[Race-F candidates]:[Race-? Candidates]]),"All-Female",Z112=SUM(Table1[[#This Row],[Race-F candidates]:[Race-? Candidates]]),"All-Male",1=1,"Mixed-Gender")</f>
        <v>All-Female</v>
      </c>
      <c r="AC112" s="3">
        <f>COUNTIFS(Table1[genoffice],Table1[[#This Row],[genoffice]],Table1[Gender],"F")</f>
        <v>279</v>
      </c>
      <c r="AD112" s="3">
        <f>COUNTIFS(Table1[genoffice],Table1[[#This Row],[genoffice]],Table1[Gender],"M")</f>
        <v>401</v>
      </c>
      <c r="AE112" s="3">
        <f>COUNTIFS(Table1[genoffice],Table1[[#This Row],[genoffice]],Table1[Gender],"~?")</f>
        <v>23</v>
      </c>
    </row>
    <row r="113" spans="1:31" x14ac:dyDescent="0.35">
      <c r="A113">
        <v>112</v>
      </c>
      <c r="B113">
        <f>IF(COUNTIF(C$2:C112,C113)&gt;0,B112,B112+1)</f>
        <v>50</v>
      </c>
      <c r="C113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3" t="s">
        <v>15</v>
      </c>
      <c r="E113" t="s">
        <v>198</v>
      </c>
      <c r="F113" t="s">
        <v>199</v>
      </c>
      <c r="G113">
        <v>2014</v>
      </c>
      <c r="H113" t="s">
        <v>109</v>
      </c>
      <c r="I113" t="s">
        <v>23</v>
      </c>
      <c r="J113">
        <v>259</v>
      </c>
      <c r="K113">
        <v>2</v>
      </c>
      <c r="L113">
        <f>COUNTIF(Table1[Race],Table1[Race])</f>
        <v>2</v>
      </c>
      <c r="M113">
        <v>2</v>
      </c>
      <c r="N113">
        <v>0</v>
      </c>
      <c r="O113">
        <v>0</v>
      </c>
      <c r="P113">
        <v>0</v>
      </c>
      <c r="Q113" t="s">
        <v>20</v>
      </c>
      <c r="R113" t="s">
        <v>21</v>
      </c>
      <c r="S113" t="s">
        <v>15</v>
      </c>
      <c r="T113">
        <f>IFERROR(Table1[n_can_adj]/MID(Table1[district],FIND("(",Table1[district])+1,1),Table1[n_can_adj])</f>
        <v>2</v>
      </c>
      <c r="U113">
        <v>33765</v>
      </c>
      <c r="V113" t="str">
        <f>IF(Table1[Voting Population]&lt;47000,"Rural","Urban")</f>
        <v>Rural</v>
      </c>
      <c r="W113" s="3">
        <v>1.7681728880157177E-2</v>
      </c>
      <c r="X113" s="3" t="s">
        <v>5414</v>
      </c>
      <c r="Y113" s="3">
        <f>COUNTIFS(Table1[Race '#],Table1[[#This Row],[Race '#]],Table1[Gender],"F")</f>
        <v>0</v>
      </c>
      <c r="Z113" s="3">
        <f>COUNTIFS(Table1[Race '#],Table1[[#This Row],[Race '#]],Table1[Gender],"M")</f>
        <v>2</v>
      </c>
      <c r="AA113" s="3">
        <f>COUNTIFS(Table1[Race '#],Table1[[#This Row],[Race '#]],Table1[Gender],"~?")</f>
        <v>0</v>
      </c>
      <c r="AB113" s="3" t="str">
        <f>_xlfn.IFS(Y113=SUM(Table1[[#This Row],[Race-F candidates]:[Race-? Candidates]]),"All-Female",Z113=SUM(Table1[[#This Row],[Race-F candidates]:[Race-? Candidates]]),"All-Male",1=1,"Mixed-Gender")</f>
        <v>All-Male</v>
      </c>
      <c r="AC113" s="3">
        <f>COUNTIFS(Table1[genoffice],Table1[[#This Row],[genoffice]],Table1[Gender],"F")</f>
        <v>279</v>
      </c>
      <c r="AD113" s="3">
        <f>COUNTIFS(Table1[genoffice],Table1[[#This Row],[genoffice]],Table1[Gender],"M")</f>
        <v>401</v>
      </c>
      <c r="AE113" s="3">
        <f>COUNTIFS(Table1[genoffice],Table1[[#This Row],[genoffice]],Table1[Gender],"~?")</f>
        <v>23</v>
      </c>
    </row>
    <row r="114" spans="1:31" x14ac:dyDescent="0.35">
      <c r="A114">
        <v>113</v>
      </c>
      <c r="B114">
        <f>IF(COUNTIF(C$2:C113,C114)&gt;0,B113,B113+1)</f>
        <v>50</v>
      </c>
      <c r="C114" t="str">
        <f>Table1[[#This Row],[position]]&amp;IF(Table1[district]="NA","","-"&amp;Table1[district])&amp;IF(Table1[parish]="Multi-Parish Race","","-"&amp;Table1[parish])&amp;" ("&amp;Table1[year]&amp;")"</f>
        <v>Alderman-District D, City of Ville Platte-Evangeline (2014)</v>
      </c>
      <c r="D114" t="s">
        <v>15</v>
      </c>
      <c r="E114" t="s">
        <v>198</v>
      </c>
      <c r="F114" t="s">
        <v>200</v>
      </c>
      <c r="G114">
        <v>2014</v>
      </c>
      <c r="H114" t="s">
        <v>109</v>
      </c>
      <c r="I114" t="s">
        <v>23</v>
      </c>
      <c r="J114">
        <v>250</v>
      </c>
      <c r="K114">
        <v>2</v>
      </c>
      <c r="L114">
        <f>COUNTIF(Table1[Race],Table1[Race])</f>
        <v>2</v>
      </c>
      <c r="M114">
        <v>2</v>
      </c>
      <c r="N114">
        <v>0</v>
      </c>
      <c r="O114">
        <v>0</v>
      </c>
      <c r="P114">
        <v>0</v>
      </c>
      <c r="Q114" t="s">
        <v>20</v>
      </c>
      <c r="R114" t="s">
        <v>21</v>
      </c>
      <c r="S114" t="s">
        <v>15</v>
      </c>
      <c r="T114">
        <f>IFERROR(Table1[n_can_adj]/MID(Table1[district],FIND("(",Table1[district])+1,1),Table1[n_can_adj])</f>
        <v>2</v>
      </c>
      <c r="U114">
        <v>33765</v>
      </c>
      <c r="V114" t="str">
        <f>IF(Table1[Voting Population]&lt;47000,"Rural","Urban")</f>
        <v>Rural</v>
      </c>
      <c r="W114" s="3">
        <v>1.7681728880157177E-2</v>
      </c>
      <c r="X114" s="3" t="s">
        <v>5414</v>
      </c>
      <c r="Y114" s="3">
        <f>COUNTIFS(Table1[Race '#],Table1[[#This Row],[Race '#]],Table1[Gender],"F")</f>
        <v>0</v>
      </c>
      <c r="Z114" s="3">
        <f>COUNTIFS(Table1[Race '#],Table1[[#This Row],[Race '#]],Table1[Gender],"M")</f>
        <v>2</v>
      </c>
      <c r="AA114" s="3">
        <f>COUNTIFS(Table1[Race '#],Table1[[#This Row],[Race '#]],Table1[Gender],"~?")</f>
        <v>0</v>
      </c>
      <c r="AB114" s="3" t="str">
        <f>_xlfn.IFS(Y114=SUM(Table1[[#This Row],[Race-F candidates]:[Race-? Candidates]]),"All-Female",Z114=SUM(Table1[[#This Row],[Race-F candidates]:[Race-? Candidates]]),"All-Male",1=1,"Mixed-Gender")</f>
        <v>All-Male</v>
      </c>
      <c r="AC114" s="3">
        <f>COUNTIFS(Table1[genoffice],Table1[[#This Row],[genoffice]],Table1[Gender],"F")</f>
        <v>279</v>
      </c>
      <c r="AD114" s="3">
        <f>COUNTIFS(Table1[genoffice],Table1[[#This Row],[genoffice]],Table1[Gender],"M")</f>
        <v>401</v>
      </c>
      <c r="AE114" s="3">
        <f>COUNTIFS(Table1[genoffice],Table1[[#This Row],[genoffice]],Table1[Gender],"~?")</f>
        <v>23</v>
      </c>
    </row>
    <row r="115" spans="1:31" x14ac:dyDescent="0.35">
      <c r="A115">
        <v>114</v>
      </c>
      <c r="B115">
        <f>IF(COUNTIF(C$2:C114,C115)&gt;0,B114,B114+1)</f>
        <v>51</v>
      </c>
      <c r="C115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5" t="s">
        <v>15</v>
      </c>
      <c r="E115" t="s">
        <v>201</v>
      </c>
      <c r="F115" t="s">
        <v>202</v>
      </c>
      <c r="G115">
        <v>2014</v>
      </c>
      <c r="H115" t="s">
        <v>153</v>
      </c>
      <c r="I115" t="s">
        <v>23</v>
      </c>
      <c r="J115">
        <v>100</v>
      </c>
      <c r="K115">
        <v>2</v>
      </c>
      <c r="L115">
        <f>COUNTIF(Table1[Race],Table1[Race])</f>
        <v>2</v>
      </c>
      <c r="M115">
        <v>2</v>
      </c>
      <c r="N115">
        <v>0</v>
      </c>
      <c r="O115">
        <v>0</v>
      </c>
      <c r="P115">
        <v>0</v>
      </c>
      <c r="Q115" t="s">
        <v>20</v>
      </c>
      <c r="R115" t="s">
        <v>21</v>
      </c>
      <c r="S115" t="s">
        <v>15</v>
      </c>
      <c r="T115">
        <f>IFERROR(Table1[n_can_adj]/MID(Table1[district],FIND("(",Table1[district])+1,1),Table1[n_can_adj])</f>
        <v>2</v>
      </c>
      <c r="U115">
        <v>20692</v>
      </c>
      <c r="V115" t="str">
        <f>IF(Table1[Voting Population]&lt;47000,"Rural","Urban")</f>
        <v>Rural</v>
      </c>
      <c r="W115" s="3">
        <v>4.7619047619047672E-2</v>
      </c>
      <c r="X115" s="3" t="s">
        <v>5414</v>
      </c>
      <c r="Y115" s="3">
        <f>COUNTIFS(Table1[Race '#],Table1[[#This Row],[Race '#]],Table1[Gender],"F")</f>
        <v>0</v>
      </c>
      <c r="Z115" s="3">
        <f>COUNTIFS(Table1[Race '#],Table1[[#This Row],[Race '#]],Table1[Gender],"M")</f>
        <v>2</v>
      </c>
      <c r="AA115" s="3">
        <f>COUNTIFS(Table1[Race '#],Table1[[#This Row],[Race '#]],Table1[Gender],"~?")</f>
        <v>0</v>
      </c>
      <c r="AB115" s="3" t="str">
        <f>_xlfn.IFS(Y115=SUM(Table1[[#This Row],[Race-F candidates]:[Race-? Candidates]]),"All-Female",Z115=SUM(Table1[[#This Row],[Race-F candidates]:[Race-? Candidates]]),"All-Male",1=1,"Mixed-Gender")</f>
        <v>All-Male</v>
      </c>
      <c r="AC115" s="3">
        <f>COUNTIFS(Table1[genoffice],Table1[[#This Row],[genoffice]],Table1[Gender],"F")</f>
        <v>279</v>
      </c>
      <c r="AD115" s="3">
        <f>COUNTIFS(Table1[genoffice],Table1[[#This Row],[genoffice]],Table1[Gender],"M")</f>
        <v>401</v>
      </c>
      <c r="AE115" s="3">
        <f>COUNTIFS(Table1[genoffice],Table1[[#This Row],[genoffice]],Table1[Gender],"~?")</f>
        <v>23</v>
      </c>
    </row>
    <row r="116" spans="1:31" x14ac:dyDescent="0.35">
      <c r="A116">
        <v>115</v>
      </c>
      <c r="B116">
        <f>IF(COUNTIF(C$2:C115,C116)&gt;0,B115,B115+1)</f>
        <v>51</v>
      </c>
      <c r="C116" t="str">
        <f>Table1[[#This Row],[position]]&amp;IF(Table1[district]="NA","","-"&amp;Table1[district])&amp;IF(Table1[parish]="Multi-Parish Race","","-"&amp;Table1[parish])&amp;" ("&amp;Table1[year]&amp;")"</f>
        <v>Alderman-District D, Town of Delhi-Richland (2014)</v>
      </c>
      <c r="D116" t="s">
        <v>15</v>
      </c>
      <c r="E116" t="s">
        <v>201</v>
      </c>
      <c r="F116" t="s">
        <v>203</v>
      </c>
      <c r="G116">
        <v>2014</v>
      </c>
      <c r="H116" t="s">
        <v>153</v>
      </c>
      <c r="I116" t="s">
        <v>23</v>
      </c>
      <c r="J116">
        <v>110</v>
      </c>
      <c r="K116">
        <v>2</v>
      </c>
      <c r="L116">
        <f>COUNTIF(Table1[Race],Table1[Race])</f>
        <v>2</v>
      </c>
      <c r="M116">
        <v>2</v>
      </c>
      <c r="N116">
        <v>0</v>
      </c>
      <c r="O116">
        <v>0</v>
      </c>
      <c r="P116">
        <v>0</v>
      </c>
      <c r="Q116" t="s">
        <v>20</v>
      </c>
      <c r="R116" t="s">
        <v>21</v>
      </c>
      <c r="S116" t="s">
        <v>15</v>
      </c>
      <c r="T116">
        <f>IFERROR(Table1[n_can_adj]/MID(Table1[district],FIND("(",Table1[district])+1,1),Table1[n_can_adj])</f>
        <v>2</v>
      </c>
      <c r="U116">
        <v>20692</v>
      </c>
      <c r="V116" t="str">
        <f>IF(Table1[Voting Population]&lt;47000,"Rural","Urban")</f>
        <v>Rural</v>
      </c>
      <c r="W116" s="3">
        <v>4.7619047619047672E-2</v>
      </c>
      <c r="X116" s="3" t="s">
        <v>5414</v>
      </c>
      <c r="Y116" s="3">
        <f>COUNTIFS(Table1[Race '#],Table1[[#This Row],[Race '#]],Table1[Gender],"F")</f>
        <v>0</v>
      </c>
      <c r="Z116" s="3">
        <f>COUNTIFS(Table1[Race '#],Table1[[#This Row],[Race '#]],Table1[Gender],"M")</f>
        <v>2</v>
      </c>
      <c r="AA116" s="3">
        <f>COUNTIFS(Table1[Race '#],Table1[[#This Row],[Race '#]],Table1[Gender],"~?")</f>
        <v>0</v>
      </c>
      <c r="AB116" s="3" t="str">
        <f>_xlfn.IFS(Y116=SUM(Table1[[#This Row],[Race-F candidates]:[Race-? Candidates]]),"All-Female",Z116=SUM(Table1[[#This Row],[Race-F candidates]:[Race-? Candidates]]),"All-Male",1=1,"Mixed-Gender")</f>
        <v>All-Male</v>
      </c>
      <c r="AC116" s="3">
        <f>COUNTIFS(Table1[genoffice],Table1[[#This Row],[genoffice]],Table1[Gender],"F")</f>
        <v>279</v>
      </c>
      <c r="AD116" s="3">
        <f>COUNTIFS(Table1[genoffice],Table1[[#This Row],[genoffice]],Table1[Gender],"M")</f>
        <v>401</v>
      </c>
      <c r="AE116" s="3">
        <f>COUNTIFS(Table1[genoffice],Table1[[#This Row],[genoffice]],Table1[Gender],"~?")</f>
        <v>23</v>
      </c>
    </row>
    <row r="117" spans="1:31" x14ac:dyDescent="0.35">
      <c r="A117">
        <v>116</v>
      </c>
      <c r="B117">
        <f>IF(COUNTIF(C$2:C116,C117)&gt;0,B116,B116+1)</f>
        <v>52</v>
      </c>
      <c r="C117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7" t="s">
        <v>15</v>
      </c>
      <c r="E117" t="s">
        <v>204</v>
      </c>
      <c r="F117" t="s">
        <v>205</v>
      </c>
      <c r="G117">
        <v>2016</v>
      </c>
      <c r="H117" t="s">
        <v>157</v>
      </c>
      <c r="I117" t="s">
        <v>23</v>
      </c>
      <c r="J117">
        <v>67</v>
      </c>
      <c r="K117">
        <v>3</v>
      </c>
      <c r="L117">
        <f>COUNTIF(Table1[Race],Table1[Race])</f>
        <v>3</v>
      </c>
      <c r="M117">
        <v>3</v>
      </c>
      <c r="N117">
        <v>0</v>
      </c>
      <c r="O117">
        <v>0</v>
      </c>
      <c r="P117">
        <v>0</v>
      </c>
      <c r="Q117" t="s">
        <v>20</v>
      </c>
      <c r="R117" t="s">
        <v>21</v>
      </c>
      <c r="S117" t="s">
        <v>15</v>
      </c>
      <c r="T117">
        <f>IFERROR(Table1[n_can_adj]/MID(Table1[district],FIND("(",Table1[district])+1,1),Table1[n_can_adj])</f>
        <v>3</v>
      </c>
      <c r="U117">
        <v>22460</v>
      </c>
      <c r="V117" t="str">
        <f>IF(Table1[Voting Population]&lt;47000,"Rural","Urban")</f>
        <v>Rural</v>
      </c>
      <c r="W117" s="3">
        <v>3.5714285714285754E-2</v>
      </c>
      <c r="X117" s="3" t="s">
        <v>5414</v>
      </c>
      <c r="Y117" s="3">
        <f>COUNTIFS(Table1[Race '#],Table1[[#This Row],[Race '#]],Table1[Gender],"F")</f>
        <v>0</v>
      </c>
      <c r="Z117" s="3">
        <f>COUNTIFS(Table1[Race '#],Table1[[#This Row],[Race '#]],Table1[Gender],"M")</f>
        <v>3</v>
      </c>
      <c r="AA117" s="3">
        <f>COUNTIFS(Table1[Race '#],Table1[[#This Row],[Race '#]],Table1[Gender],"~?")</f>
        <v>0</v>
      </c>
      <c r="AB117" s="3" t="str">
        <f>_xlfn.IFS(Y117=SUM(Table1[[#This Row],[Race-F candidates]:[Race-? Candidates]]),"All-Female",Z117=SUM(Table1[[#This Row],[Race-F candidates]:[Race-? Candidates]]),"All-Male",1=1,"Mixed-Gender")</f>
        <v>All-Male</v>
      </c>
      <c r="AC117" s="3">
        <f>COUNTIFS(Table1[genoffice],Table1[[#This Row],[genoffice]],Table1[Gender],"F")</f>
        <v>279</v>
      </c>
      <c r="AD117" s="3">
        <f>COUNTIFS(Table1[genoffice],Table1[[#This Row],[genoffice]],Table1[Gender],"M")</f>
        <v>401</v>
      </c>
      <c r="AE117" s="3">
        <f>COUNTIFS(Table1[genoffice],Table1[[#This Row],[genoffice]],Table1[Gender],"~?")</f>
        <v>23</v>
      </c>
    </row>
    <row r="118" spans="1:31" x14ac:dyDescent="0.35">
      <c r="A118">
        <v>117</v>
      </c>
      <c r="B118">
        <f>IF(COUNTIF(C$2:C117,C118)&gt;0,B117,B117+1)</f>
        <v>52</v>
      </c>
      <c r="C118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8" t="s">
        <v>15</v>
      </c>
      <c r="E118" t="s">
        <v>204</v>
      </c>
      <c r="F118" t="s">
        <v>206</v>
      </c>
      <c r="G118">
        <v>2016</v>
      </c>
      <c r="H118" t="s">
        <v>157</v>
      </c>
      <c r="I118" t="s">
        <v>23</v>
      </c>
      <c r="J118">
        <v>126</v>
      </c>
      <c r="K118">
        <v>3</v>
      </c>
      <c r="L118">
        <f>COUNTIF(Table1[Race],Table1[Race])</f>
        <v>3</v>
      </c>
      <c r="M118">
        <v>3</v>
      </c>
      <c r="N118">
        <v>0</v>
      </c>
      <c r="O118">
        <v>0</v>
      </c>
      <c r="P118">
        <v>0</v>
      </c>
      <c r="Q118" t="s">
        <v>20</v>
      </c>
      <c r="R118" t="s">
        <v>21</v>
      </c>
      <c r="S118" t="s">
        <v>15</v>
      </c>
      <c r="T118">
        <f>IFERROR(Table1[n_can_adj]/MID(Table1[district],FIND("(",Table1[district])+1,1),Table1[n_can_adj])</f>
        <v>3</v>
      </c>
      <c r="U118">
        <v>22460</v>
      </c>
      <c r="V118" t="str">
        <f>IF(Table1[Voting Population]&lt;47000,"Rural","Urban")</f>
        <v>Rural</v>
      </c>
      <c r="W118" s="3">
        <v>3.5714285714285754E-2</v>
      </c>
      <c r="X118" s="3" t="s">
        <v>5414</v>
      </c>
      <c r="Y118" s="3">
        <f>COUNTIFS(Table1[Race '#],Table1[[#This Row],[Race '#]],Table1[Gender],"F")</f>
        <v>0</v>
      </c>
      <c r="Z118" s="3">
        <f>COUNTIFS(Table1[Race '#],Table1[[#This Row],[Race '#]],Table1[Gender],"M")</f>
        <v>3</v>
      </c>
      <c r="AA118" s="3">
        <f>COUNTIFS(Table1[Race '#],Table1[[#This Row],[Race '#]],Table1[Gender],"~?")</f>
        <v>0</v>
      </c>
      <c r="AB118" s="3" t="str">
        <f>_xlfn.IFS(Y118=SUM(Table1[[#This Row],[Race-F candidates]:[Race-? Candidates]]),"All-Female",Z118=SUM(Table1[[#This Row],[Race-F candidates]:[Race-? Candidates]]),"All-Male",1=1,"Mixed-Gender")</f>
        <v>All-Male</v>
      </c>
      <c r="AC118" s="3">
        <f>COUNTIFS(Table1[genoffice],Table1[[#This Row],[genoffice]],Table1[Gender],"F")</f>
        <v>279</v>
      </c>
      <c r="AD118" s="3">
        <f>COUNTIFS(Table1[genoffice],Table1[[#This Row],[genoffice]],Table1[Gender],"M")</f>
        <v>401</v>
      </c>
      <c r="AE118" s="3">
        <f>COUNTIFS(Table1[genoffice],Table1[[#This Row],[genoffice]],Table1[Gender],"~?")</f>
        <v>23</v>
      </c>
    </row>
    <row r="119" spans="1:31" x14ac:dyDescent="0.35">
      <c r="A119">
        <v>118</v>
      </c>
      <c r="B119">
        <f>IF(COUNTIF(C$2:C118,C119)&gt;0,B118,B118+1)</f>
        <v>52</v>
      </c>
      <c r="C119" t="str">
        <f>Table1[[#This Row],[position]]&amp;IF(Table1[district]="NA","","-"&amp;Table1[district])&amp;IF(Table1[parish]="Multi-Parish Race","","-"&amp;Table1[parish])&amp;" ("&amp;Table1[year]&amp;")"</f>
        <v>Alderman-District D, Town of Farmerville-Union (2016)</v>
      </c>
      <c r="D119" t="s">
        <v>15</v>
      </c>
      <c r="E119" t="s">
        <v>204</v>
      </c>
      <c r="F119" t="s">
        <v>207</v>
      </c>
      <c r="G119">
        <v>2016</v>
      </c>
      <c r="H119" t="s">
        <v>157</v>
      </c>
      <c r="I119" t="s">
        <v>23</v>
      </c>
      <c r="J119">
        <v>115</v>
      </c>
      <c r="K119">
        <v>3</v>
      </c>
      <c r="L119">
        <f>COUNTIF(Table1[Race],Table1[Race])</f>
        <v>3</v>
      </c>
      <c r="M119">
        <v>3</v>
      </c>
      <c r="N119">
        <v>0</v>
      </c>
      <c r="O119">
        <v>0</v>
      </c>
      <c r="P119">
        <v>0</v>
      </c>
      <c r="Q119" t="s">
        <v>20</v>
      </c>
      <c r="R119" t="s">
        <v>21</v>
      </c>
      <c r="S119" t="s">
        <v>15</v>
      </c>
      <c r="T119">
        <f>IFERROR(Table1[n_can_adj]/MID(Table1[district],FIND("(",Table1[district])+1,1),Table1[n_can_adj])</f>
        <v>3</v>
      </c>
      <c r="U119">
        <v>22460</v>
      </c>
      <c r="V119" t="str">
        <f>IF(Table1[Voting Population]&lt;47000,"Rural","Urban")</f>
        <v>Rural</v>
      </c>
      <c r="W119" s="3">
        <v>3.5714285714285754E-2</v>
      </c>
      <c r="X119" s="3" t="s">
        <v>5414</v>
      </c>
      <c r="Y119" s="3">
        <f>COUNTIFS(Table1[Race '#],Table1[[#This Row],[Race '#]],Table1[Gender],"F")</f>
        <v>0</v>
      </c>
      <c r="Z119" s="3">
        <f>COUNTIFS(Table1[Race '#],Table1[[#This Row],[Race '#]],Table1[Gender],"M")</f>
        <v>3</v>
      </c>
      <c r="AA119" s="3">
        <f>COUNTIFS(Table1[Race '#],Table1[[#This Row],[Race '#]],Table1[Gender],"~?")</f>
        <v>0</v>
      </c>
      <c r="AB119" s="3" t="str">
        <f>_xlfn.IFS(Y119=SUM(Table1[[#This Row],[Race-F candidates]:[Race-? Candidates]]),"All-Female",Z119=SUM(Table1[[#This Row],[Race-F candidates]:[Race-? Candidates]]),"All-Male",1=1,"Mixed-Gender")</f>
        <v>All-Male</v>
      </c>
      <c r="AC119" s="3">
        <f>COUNTIFS(Table1[genoffice],Table1[[#This Row],[genoffice]],Table1[Gender],"F")</f>
        <v>279</v>
      </c>
      <c r="AD119" s="3">
        <f>COUNTIFS(Table1[genoffice],Table1[[#This Row],[genoffice]],Table1[Gender],"M")</f>
        <v>401</v>
      </c>
      <c r="AE119" s="3">
        <f>COUNTIFS(Table1[genoffice],Table1[[#This Row],[genoffice]],Table1[Gender],"~?")</f>
        <v>23</v>
      </c>
    </row>
    <row r="120" spans="1:31" x14ac:dyDescent="0.35">
      <c r="A120">
        <v>119</v>
      </c>
      <c r="B120">
        <f>IF(COUNTIF(C$2:C119,C120)&gt;0,B119,B119+1)</f>
        <v>53</v>
      </c>
      <c r="C120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0" t="s">
        <v>15</v>
      </c>
      <c r="E120" t="s">
        <v>208</v>
      </c>
      <c r="F120" t="s">
        <v>209</v>
      </c>
      <c r="G120">
        <v>2014</v>
      </c>
      <c r="H120" t="s">
        <v>161</v>
      </c>
      <c r="I120" t="s">
        <v>23</v>
      </c>
      <c r="J120">
        <v>133</v>
      </c>
      <c r="K120">
        <v>3</v>
      </c>
      <c r="L120">
        <f>COUNTIF(Table1[Race],Table1[Race])</f>
        <v>3</v>
      </c>
      <c r="M120">
        <v>3</v>
      </c>
      <c r="N120">
        <v>0</v>
      </c>
      <c r="O120">
        <v>0</v>
      </c>
      <c r="P120">
        <v>0</v>
      </c>
      <c r="Q120" t="s">
        <v>20</v>
      </c>
      <c r="R120" t="s">
        <v>21</v>
      </c>
      <c r="S120" t="s">
        <v>15</v>
      </c>
      <c r="T120">
        <f>IFERROR(Table1[n_can_adj]/MID(Table1[district],FIND("(",Table1[district])+1,1),Table1[n_can_adj])</f>
        <v>3</v>
      </c>
      <c r="U120">
        <v>15999</v>
      </c>
      <c r="V120" t="str">
        <f>IF(Table1[Voting Population]&lt;47000,"Rural","Urban")</f>
        <v>Rural</v>
      </c>
      <c r="W120" s="3">
        <v>0.12207792207792206</v>
      </c>
      <c r="X120" s="3" t="s">
        <v>5414</v>
      </c>
      <c r="Y120" s="3">
        <f>COUNTIFS(Table1[Race '#],Table1[[#This Row],[Race '#]],Table1[Gender],"F")</f>
        <v>0</v>
      </c>
      <c r="Z120" s="3">
        <f>COUNTIFS(Table1[Race '#],Table1[[#This Row],[Race '#]],Table1[Gender],"M")</f>
        <v>3</v>
      </c>
      <c r="AA120" s="3">
        <f>COUNTIFS(Table1[Race '#],Table1[[#This Row],[Race '#]],Table1[Gender],"~?")</f>
        <v>0</v>
      </c>
      <c r="AB120" s="3" t="str">
        <f>_xlfn.IFS(Y120=SUM(Table1[[#This Row],[Race-F candidates]:[Race-? Candidates]]),"All-Female",Z120=SUM(Table1[[#This Row],[Race-F candidates]:[Race-? Candidates]]),"All-Male",1=1,"Mixed-Gender")</f>
        <v>All-Male</v>
      </c>
      <c r="AC120" s="3">
        <f>COUNTIFS(Table1[genoffice],Table1[[#This Row],[genoffice]],Table1[Gender],"F")</f>
        <v>279</v>
      </c>
      <c r="AD120" s="3">
        <f>COUNTIFS(Table1[genoffice],Table1[[#This Row],[genoffice]],Table1[Gender],"M")</f>
        <v>401</v>
      </c>
      <c r="AE120" s="3">
        <f>COUNTIFS(Table1[genoffice],Table1[[#This Row],[genoffice]],Table1[Gender],"~?")</f>
        <v>23</v>
      </c>
    </row>
    <row r="121" spans="1:31" x14ac:dyDescent="0.35">
      <c r="A121">
        <v>120</v>
      </c>
      <c r="B121">
        <f>IF(COUNTIF(C$2:C120,C121)&gt;0,B120,B120+1)</f>
        <v>53</v>
      </c>
      <c r="C121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1" t="s">
        <v>15</v>
      </c>
      <c r="E121" t="s">
        <v>208</v>
      </c>
      <c r="F121" t="s">
        <v>210</v>
      </c>
      <c r="G121">
        <v>2014</v>
      </c>
      <c r="H121" t="s">
        <v>161</v>
      </c>
      <c r="I121" t="s">
        <v>23</v>
      </c>
      <c r="J121">
        <v>180</v>
      </c>
      <c r="K121">
        <v>3</v>
      </c>
      <c r="L121">
        <f>COUNTIF(Table1[Race],Table1[Race])</f>
        <v>3</v>
      </c>
      <c r="M121">
        <v>3</v>
      </c>
      <c r="N121">
        <v>0</v>
      </c>
      <c r="O121">
        <v>0</v>
      </c>
      <c r="P121">
        <v>0</v>
      </c>
      <c r="Q121" t="s">
        <v>20</v>
      </c>
      <c r="R121" t="s">
        <v>21</v>
      </c>
      <c r="S121" t="s">
        <v>15</v>
      </c>
      <c r="T121">
        <f>IFERROR(Table1[n_can_adj]/MID(Table1[district],FIND("(",Table1[district])+1,1),Table1[n_can_adj])</f>
        <v>3</v>
      </c>
      <c r="U121">
        <v>15999</v>
      </c>
      <c r="V121" t="str">
        <f>IF(Table1[Voting Population]&lt;47000,"Rural","Urban")</f>
        <v>Rural</v>
      </c>
      <c r="W121" s="3">
        <v>0.12207792207792206</v>
      </c>
      <c r="X121" s="3" t="s">
        <v>5414</v>
      </c>
      <c r="Y121" s="3">
        <f>COUNTIFS(Table1[Race '#],Table1[[#This Row],[Race '#]],Table1[Gender],"F")</f>
        <v>0</v>
      </c>
      <c r="Z121" s="3">
        <f>COUNTIFS(Table1[Race '#],Table1[[#This Row],[Race '#]],Table1[Gender],"M")</f>
        <v>3</v>
      </c>
      <c r="AA121" s="3">
        <f>COUNTIFS(Table1[Race '#],Table1[[#This Row],[Race '#]],Table1[Gender],"~?")</f>
        <v>0</v>
      </c>
      <c r="AB121" s="3" t="str">
        <f>_xlfn.IFS(Y121=SUM(Table1[[#This Row],[Race-F candidates]:[Race-? Candidates]]),"All-Female",Z121=SUM(Table1[[#This Row],[Race-F candidates]:[Race-? Candidates]]),"All-Male",1=1,"Mixed-Gender")</f>
        <v>All-Male</v>
      </c>
      <c r="AC121" s="3">
        <f>COUNTIFS(Table1[genoffice],Table1[[#This Row],[genoffice]],Table1[Gender],"F")</f>
        <v>279</v>
      </c>
      <c r="AD121" s="3">
        <f>COUNTIFS(Table1[genoffice],Table1[[#This Row],[genoffice]],Table1[Gender],"M")</f>
        <v>401</v>
      </c>
      <c r="AE121" s="3">
        <f>COUNTIFS(Table1[genoffice],Table1[[#This Row],[genoffice]],Table1[Gender],"~?")</f>
        <v>23</v>
      </c>
    </row>
    <row r="122" spans="1:31" x14ac:dyDescent="0.35">
      <c r="A122">
        <v>121</v>
      </c>
      <c r="B122">
        <f>IF(COUNTIF(C$2:C121,C122)&gt;0,B121,B121+1)</f>
        <v>53</v>
      </c>
      <c r="C122" t="str">
        <f>Table1[[#This Row],[position]]&amp;IF(Table1[district]="NA","","-"&amp;Table1[district])&amp;IF(Table1[parish]="Multi-Parish Race","","-"&amp;Table1[parish])&amp;" ("&amp;Table1[year]&amp;")"</f>
        <v>Alderman-District D, Town of Jonesboro-Jackson (2014)</v>
      </c>
      <c r="D122" t="s">
        <v>15</v>
      </c>
      <c r="E122" t="s">
        <v>208</v>
      </c>
      <c r="F122" t="s">
        <v>211</v>
      </c>
      <c r="G122">
        <v>2014</v>
      </c>
      <c r="H122" t="s">
        <v>161</v>
      </c>
      <c r="I122" t="s">
        <v>23</v>
      </c>
      <c r="J122">
        <v>72</v>
      </c>
      <c r="K122">
        <v>3</v>
      </c>
      <c r="L122">
        <f>COUNTIF(Table1[Race],Table1[Race])</f>
        <v>3</v>
      </c>
      <c r="M122">
        <v>3</v>
      </c>
      <c r="N122">
        <v>0</v>
      </c>
      <c r="O122">
        <v>0</v>
      </c>
      <c r="P122">
        <v>0</v>
      </c>
      <c r="Q122" t="s">
        <v>20</v>
      </c>
      <c r="R122" t="s">
        <v>21</v>
      </c>
      <c r="S122" t="s">
        <v>15</v>
      </c>
      <c r="T122">
        <f>IFERROR(Table1[n_can_adj]/MID(Table1[district],FIND("(",Table1[district])+1,1),Table1[n_can_adj])</f>
        <v>3</v>
      </c>
      <c r="U122">
        <v>15999</v>
      </c>
      <c r="V122" t="str">
        <f>IF(Table1[Voting Population]&lt;47000,"Rural","Urban")</f>
        <v>Rural</v>
      </c>
      <c r="W122" s="3">
        <v>0.12207792207792206</v>
      </c>
      <c r="X122" s="3" t="s">
        <v>5414</v>
      </c>
      <c r="Y122" s="3">
        <f>COUNTIFS(Table1[Race '#],Table1[[#This Row],[Race '#]],Table1[Gender],"F")</f>
        <v>0</v>
      </c>
      <c r="Z122" s="3">
        <f>COUNTIFS(Table1[Race '#],Table1[[#This Row],[Race '#]],Table1[Gender],"M")</f>
        <v>3</v>
      </c>
      <c r="AA122" s="3">
        <f>COUNTIFS(Table1[Race '#],Table1[[#This Row],[Race '#]],Table1[Gender],"~?")</f>
        <v>0</v>
      </c>
      <c r="AB122" s="3" t="str">
        <f>_xlfn.IFS(Y122=SUM(Table1[[#This Row],[Race-F candidates]:[Race-? Candidates]]),"All-Female",Z122=SUM(Table1[[#This Row],[Race-F candidates]:[Race-? Candidates]]),"All-Male",1=1,"Mixed-Gender")</f>
        <v>All-Male</v>
      </c>
      <c r="AC122" s="3">
        <f>COUNTIFS(Table1[genoffice],Table1[[#This Row],[genoffice]],Table1[Gender],"F")</f>
        <v>279</v>
      </c>
      <c r="AD122" s="3">
        <f>COUNTIFS(Table1[genoffice],Table1[[#This Row],[genoffice]],Table1[Gender],"M")</f>
        <v>401</v>
      </c>
      <c r="AE122" s="3">
        <f>COUNTIFS(Table1[genoffice],Table1[[#This Row],[genoffice]],Table1[Gender],"~?")</f>
        <v>23</v>
      </c>
    </row>
    <row r="123" spans="1:31" x14ac:dyDescent="0.35">
      <c r="A123">
        <v>122</v>
      </c>
      <c r="B123">
        <f>IF(COUNTIF(C$2:C122,C123)&gt;0,B122,B122+1)</f>
        <v>54</v>
      </c>
      <c r="C123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3" t="s">
        <v>15</v>
      </c>
      <c r="E123" t="s">
        <v>212</v>
      </c>
      <c r="F123" t="s">
        <v>213</v>
      </c>
      <c r="G123">
        <v>2014</v>
      </c>
      <c r="H123" t="s">
        <v>83</v>
      </c>
      <c r="I123" t="s">
        <v>23</v>
      </c>
      <c r="J123">
        <v>476</v>
      </c>
      <c r="K123">
        <v>5</v>
      </c>
      <c r="L123">
        <f>COUNTIF(Table1[Race],Table1[Race])</f>
        <v>5</v>
      </c>
      <c r="M123">
        <v>5</v>
      </c>
      <c r="N123">
        <v>0</v>
      </c>
      <c r="O123">
        <v>0</v>
      </c>
      <c r="P123">
        <v>0</v>
      </c>
      <c r="Q123" t="s">
        <v>20</v>
      </c>
      <c r="R123" t="s">
        <v>21</v>
      </c>
      <c r="S123" t="s">
        <v>15</v>
      </c>
      <c r="T123">
        <f>IFERROR(Table1[n_can_adj]/MID(Table1[district],FIND("(",Table1[district])+1,1),Table1[n_can_adj])</f>
        <v>5</v>
      </c>
      <c r="U123">
        <v>83699</v>
      </c>
      <c r="V123" t="str">
        <f>IF(Table1[Voting Population]&lt;47000,"Rural","Urban")</f>
        <v>Urban</v>
      </c>
      <c r="W123" s="3">
        <v>0.19444444444444448</v>
      </c>
      <c r="X123" s="3" t="s">
        <v>5415</v>
      </c>
      <c r="Y123" s="3">
        <f>COUNTIFS(Table1[Race '#],Table1[[#This Row],[Race '#]],Table1[Gender],"F")</f>
        <v>1</v>
      </c>
      <c r="Z123" s="3">
        <f>COUNTIFS(Table1[Race '#],Table1[[#This Row],[Race '#]],Table1[Gender],"M")</f>
        <v>4</v>
      </c>
      <c r="AA123" s="3">
        <f>COUNTIFS(Table1[Race '#],Table1[[#This Row],[Race '#]],Table1[Gender],"~?")</f>
        <v>0</v>
      </c>
      <c r="AB123" s="3" t="str">
        <f>_xlfn.IFS(Y123=SUM(Table1[[#This Row],[Race-F candidates]:[Race-? Candidates]]),"All-Female",Z123=SUM(Table1[[#This Row],[Race-F candidates]:[Race-? Candidates]]),"All-Male",1=1,"Mixed-Gender")</f>
        <v>Mixed-Gender</v>
      </c>
      <c r="AC123" s="3">
        <f>COUNTIFS(Table1[genoffice],Table1[[#This Row],[genoffice]],Table1[Gender],"F")</f>
        <v>279</v>
      </c>
      <c r="AD123" s="3">
        <f>COUNTIFS(Table1[genoffice],Table1[[#This Row],[genoffice]],Table1[Gender],"M")</f>
        <v>401</v>
      </c>
      <c r="AE123" s="3">
        <f>COUNTIFS(Table1[genoffice],Table1[[#This Row],[genoffice]],Table1[Gender],"~?")</f>
        <v>23</v>
      </c>
    </row>
    <row r="124" spans="1:31" x14ac:dyDescent="0.35">
      <c r="A124">
        <v>123</v>
      </c>
      <c r="B124">
        <f>IF(COUNTIF(C$2:C123,C124)&gt;0,B123,B123+1)</f>
        <v>54</v>
      </c>
      <c r="C124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4" t="s">
        <v>15</v>
      </c>
      <c r="E124" t="s">
        <v>212</v>
      </c>
      <c r="F124" t="s">
        <v>214</v>
      </c>
      <c r="G124">
        <v>2014</v>
      </c>
      <c r="H124" t="s">
        <v>83</v>
      </c>
      <c r="I124" t="s">
        <v>23</v>
      </c>
      <c r="J124">
        <v>61</v>
      </c>
      <c r="K124">
        <v>5</v>
      </c>
      <c r="L124">
        <f>COUNTIF(Table1[Race],Table1[Race])</f>
        <v>5</v>
      </c>
      <c r="M124">
        <v>5</v>
      </c>
      <c r="N124">
        <v>0</v>
      </c>
      <c r="O124">
        <v>0</v>
      </c>
      <c r="P124">
        <v>0</v>
      </c>
      <c r="Q124" t="s">
        <v>20</v>
      </c>
      <c r="R124" t="s">
        <v>21</v>
      </c>
      <c r="S124" t="s">
        <v>15</v>
      </c>
      <c r="T124">
        <f>IFERROR(Table1[n_can_adj]/MID(Table1[district],FIND("(",Table1[district])+1,1),Table1[n_can_adj])</f>
        <v>5</v>
      </c>
      <c r="U124">
        <v>83699</v>
      </c>
      <c r="V124" t="str">
        <f>IF(Table1[Voting Population]&lt;47000,"Rural","Urban")</f>
        <v>Urban</v>
      </c>
      <c r="W124" s="3">
        <v>0.19444444444444448</v>
      </c>
      <c r="X124" s="3" t="s">
        <v>5414</v>
      </c>
      <c r="Y124" s="3">
        <f>COUNTIFS(Table1[Race '#],Table1[[#This Row],[Race '#]],Table1[Gender],"F")</f>
        <v>1</v>
      </c>
      <c r="Z124" s="3">
        <f>COUNTIFS(Table1[Race '#],Table1[[#This Row],[Race '#]],Table1[Gender],"M")</f>
        <v>4</v>
      </c>
      <c r="AA124" s="3">
        <f>COUNTIFS(Table1[Race '#],Table1[[#This Row],[Race '#]],Table1[Gender],"~?")</f>
        <v>0</v>
      </c>
      <c r="AB124" s="3" t="str">
        <f>_xlfn.IFS(Y124=SUM(Table1[[#This Row],[Race-F candidates]:[Race-? Candidates]]),"All-Female",Z124=SUM(Table1[[#This Row],[Race-F candidates]:[Race-? Candidates]]),"All-Male",1=1,"Mixed-Gender")</f>
        <v>Mixed-Gender</v>
      </c>
      <c r="AC124" s="3">
        <f>COUNTIFS(Table1[genoffice],Table1[[#This Row],[genoffice]],Table1[Gender],"F")</f>
        <v>279</v>
      </c>
      <c r="AD124" s="3">
        <f>COUNTIFS(Table1[genoffice],Table1[[#This Row],[genoffice]],Table1[Gender],"M")</f>
        <v>401</v>
      </c>
      <c r="AE124" s="3">
        <f>COUNTIFS(Table1[genoffice],Table1[[#This Row],[genoffice]],Table1[Gender],"~?")</f>
        <v>23</v>
      </c>
    </row>
    <row r="125" spans="1:31" x14ac:dyDescent="0.35">
      <c r="A125">
        <v>124</v>
      </c>
      <c r="B125">
        <f>IF(COUNTIF(C$2:C124,C125)&gt;0,B124,B124+1)</f>
        <v>54</v>
      </c>
      <c r="C125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5" t="s">
        <v>15</v>
      </c>
      <c r="E125" t="s">
        <v>212</v>
      </c>
      <c r="F125" t="s">
        <v>215</v>
      </c>
      <c r="G125">
        <v>2014</v>
      </c>
      <c r="H125" t="s">
        <v>83</v>
      </c>
      <c r="I125" t="s">
        <v>23</v>
      </c>
      <c r="J125">
        <v>176</v>
      </c>
      <c r="K125">
        <v>5</v>
      </c>
      <c r="L125">
        <f>COUNTIF(Table1[Race],Table1[Race])</f>
        <v>5</v>
      </c>
      <c r="M125">
        <v>5</v>
      </c>
      <c r="N125">
        <v>0</v>
      </c>
      <c r="O125">
        <v>0</v>
      </c>
      <c r="P125">
        <v>0</v>
      </c>
      <c r="Q125" t="s">
        <v>20</v>
      </c>
      <c r="R125" t="s">
        <v>21</v>
      </c>
      <c r="S125" t="s">
        <v>15</v>
      </c>
      <c r="T125">
        <f>IFERROR(Table1[n_can_adj]/MID(Table1[district],FIND("(",Table1[district])+1,1),Table1[n_can_adj])</f>
        <v>5</v>
      </c>
      <c r="U125">
        <v>83699</v>
      </c>
      <c r="V125" t="str">
        <f>IF(Table1[Voting Population]&lt;47000,"Rural","Urban")</f>
        <v>Urban</v>
      </c>
      <c r="W125" s="3">
        <v>0.19444444444444448</v>
      </c>
      <c r="X125" s="3" t="s">
        <v>5414</v>
      </c>
      <c r="Y125" s="3">
        <f>COUNTIFS(Table1[Race '#],Table1[[#This Row],[Race '#]],Table1[Gender],"F")</f>
        <v>1</v>
      </c>
      <c r="Z125" s="3">
        <f>COUNTIFS(Table1[Race '#],Table1[[#This Row],[Race '#]],Table1[Gender],"M")</f>
        <v>4</v>
      </c>
      <c r="AA125" s="3">
        <f>COUNTIFS(Table1[Race '#],Table1[[#This Row],[Race '#]],Table1[Gender],"~?")</f>
        <v>0</v>
      </c>
      <c r="AB125" s="3" t="str">
        <f>_xlfn.IFS(Y125=SUM(Table1[[#This Row],[Race-F candidates]:[Race-? Candidates]]),"All-Female",Z125=SUM(Table1[[#This Row],[Race-F candidates]:[Race-? Candidates]]),"All-Male",1=1,"Mixed-Gender")</f>
        <v>Mixed-Gender</v>
      </c>
      <c r="AC125" s="3">
        <f>COUNTIFS(Table1[genoffice],Table1[[#This Row],[genoffice]],Table1[Gender],"F")</f>
        <v>279</v>
      </c>
      <c r="AD125" s="3">
        <f>COUNTIFS(Table1[genoffice],Table1[[#This Row],[genoffice]],Table1[Gender],"M")</f>
        <v>401</v>
      </c>
      <c r="AE125" s="3">
        <f>COUNTIFS(Table1[genoffice],Table1[[#This Row],[genoffice]],Table1[Gender],"~?")</f>
        <v>23</v>
      </c>
    </row>
    <row r="126" spans="1:31" x14ac:dyDescent="0.35">
      <c r="A126">
        <v>125</v>
      </c>
      <c r="B126">
        <f>IF(COUNTIF(C$2:C125,C126)&gt;0,B125,B125+1)</f>
        <v>54</v>
      </c>
      <c r="C126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6" t="s">
        <v>15</v>
      </c>
      <c r="E126" t="s">
        <v>212</v>
      </c>
      <c r="F126" t="s">
        <v>216</v>
      </c>
      <c r="G126">
        <v>2014</v>
      </c>
      <c r="H126" t="s">
        <v>83</v>
      </c>
      <c r="I126" t="s">
        <v>23</v>
      </c>
      <c r="J126">
        <v>266</v>
      </c>
      <c r="K126">
        <v>5</v>
      </c>
      <c r="L126">
        <f>COUNTIF(Table1[Race],Table1[Race])</f>
        <v>5</v>
      </c>
      <c r="M126">
        <v>5</v>
      </c>
      <c r="N126">
        <v>0</v>
      </c>
      <c r="O126">
        <v>0</v>
      </c>
      <c r="P126">
        <v>0</v>
      </c>
      <c r="Q126" t="s">
        <v>20</v>
      </c>
      <c r="R126" t="s">
        <v>21</v>
      </c>
      <c r="S126" t="s">
        <v>15</v>
      </c>
      <c r="T126">
        <f>IFERROR(Table1[n_can_adj]/MID(Table1[district],FIND("(",Table1[district])+1,1),Table1[n_can_adj])</f>
        <v>5</v>
      </c>
      <c r="U126">
        <v>83699</v>
      </c>
      <c r="V126" t="str">
        <f>IF(Table1[Voting Population]&lt;47000,"Rural","Urban")</f>
        <v>Urban</v>
      </c>
      <c r="W126" s="3">
        <v>0.19444444444444448</v>
      </c>
      <c r="X126" s="3" t="s">
        <v>5414</v>
      </c>
      <c r="Y126" s="3">
        <f>COUNTIFS(Table1[Race '#],Table1[[#This Row],[Race '#]],Table1[Gender],"F")</f>
        <v>1</v>
      </c>
      <c r="Z126" s="3">
        <f>COUNTIFS(Table1[Race '#],Table1[[#This Row],[Race '#]],Table1[Gender],"M")</f>
        <v>4</v>
      </c>
      <c r="AA126" s="3">
        <f>COUNTIFS(Table1[Race '#],Table1[[#This Row],[Race '#]],Table1[Gender],"~?")</f>
        <v>0</v>
      </c>
      <c r="AB126" s="3" t="str">
        <f>_xlfn.IFS(Y126=SUM(Table1[[#This Row],[Race-F candidates]:[Race-? Candidates]]),"All-Female",Z126=SUM(Table1[[#This Row],[Race-F candidates]:[Race-? Candidates]]),"All-Male",1=1,"Mixed-Gender")</f>
        <v>Mixed-Gender</v>
      </c>
      <c r="AC126" s="3">
        <f>COUNTIFS(Table1[genoffice],Table1[[#This Row],[genoffice]],Table1[Gender],"F")</f>
        <v>279</v>
      </c>
      <c r="AD126" s="3">
        <f>COUNTIFS(Table1[genoffice],Table1[[#This Row],[genoffice]],Table1[Gender],"M")</f>
        <v>401</v>
      </c>
      <c r="AE126" s="3">
        <f>COUNTIFS(Table1[genoffice],Table1[[#This Row],[genoffice]],Table1[Gender],"~?")</f>
        <v>23</v>
      </c>
    </row>
    <row r="127" spans="1:31" x14ac:dyDescent="0.35">
      <c r="A127">
        <v>126</v>
      </c>
      <c r="B127">
        <f>IF(COUNTIF(C$2:C126,C127)&gt;0,B126,B126+1)</f>
        <v>54</v>
      </c>
      <c r="C127" t="str">
        <f>Table1[[#This Row],[position]]&amp;IF(Table1[district]="NA","","-"&amp;Table1[district])&amp;IF(Table1[parish]="Multi-Parish Race","","-"&amp;Table1[parish])&amp;" ("&amp;Table1[year]&amp;")"</f>
        <v>Alderman-District E, City of Opelousas-St. Landry (2014)</v>
      </c>
      <c r="D127" t="s">
        <v>15</v>
      </c>
      <c r="E127" t="s">
        <v>212</v>
      </c>
      <c r="F127" t="s">
        <v>217</v>
      </c>
      <c r="G127">
        <v>2014</v>
      </c>
      <c r="H127" t="s">
        <v>83</v>
      </c>
      <c r="I127" t="s">
        <v>23</v>
      </c>
      <c r="J127">
        <v>101</v>
      </c>
      <c r="K127">
        <v>5</v>
      </c>
      <c r="L127">
        <f>COUNTIF(Table1[Race],Table1[Race])</f>
        <v>5</v>
      </c>
      <c r="M127">
        <v>5</v>
      </c>
      <c r="N127">
        <v>0</v>
      </c>
      <c r="O127">
        <v>0</v>
      </c>
      <c r="P127">
        <v>0</v>
      </c>
      <c r="Q127" t="s">
        <v>20</v>
      </c>
      <c r="R127" t="s">
        <v>21</v>
      </c>
      <c r="S127" t="s">
        <v>15</v>
      </c>
      <c r="T127">
        <f>IFERROR(Table1[n_can_adj]/MID(Table1[district],FIND("(",Table1[district])+1,1),Table1[n_can_adj])</f>
        <v>5</v>
      </c>
      <c r="U127">
        <v>83699</v>
      </c>
      <c r="V127" t="str">
        <f>IF(Table1[Voting Population]&lt;47000,"Rural","Urban")</f>
        <v>Urban</v>
      </c>
      <c r="W127" s="3">
        <v>0.19444444444444448</v>
      </c>
      <c r="X127" s="3" t="s">
        <v>5414</v>
      </c>
      <c r="Y127" s="3">
        <f>COUNTIFS(Table1[Race '#],Table1[[#This Row],[Race '#]],Table1[Gender],"F")</f>
        <v>1</v>
      </c>
      <c r="Z127" s="3">
        <f>COUNTIFS(Table1[Race '#],Table1[[#This Row],[Race '#]],Table1[Gender],"M")</f>
        <v>4</v>
      </c>
      <c r="AA127" s="3">
        <f>COUNTIFS(Table1[Race '#],Table1[[#This Row],[Race '#]],Table1[Gender],"~?")</f>
        <v>0</v>
      </c>
      <c r="AB127" s="3" t="str">
        <f>_xlfn.IFS(Y127=SUM(Table1[[#This Row],[Race-F candidates]:[Race-? Candidates]]),"All-Female",Z127=SUM(Table1[[#This Row],[Race-F candidates]:[Race-? Candidates]]),"All-Male",1=1,"Mixed-Gender")</f>
        <v>Mixed-Gender</v>
      </c>
      <c r="AC127" s="3">
        <f>COUNTIFS(Table1[genoffice],Table1[[#This Row],[genoffice]],Table1[Gender],"F")</f>
        <v>279</v>
      </c>
      <c r="AD127" s="3">
        <f>COUNTIFS(Table1[genoffice],Table1[[#This Row],[genoffice]],Table1[Gender],"M")</f>
        <v>401</v>
      </c>
      <c r="AE127" s="3">
        <f>COUNTIFS(Table1[genoffice],Table1[[#This Row],[genoffice]],Table1[Gender],"~?")</f>
        <v>23</v>
      </c>
    </row>
    <row r="128" spans="1:31" x14ac:dyDescent="0.35">
      <c r="A128">
        <v>127</v>
      </c>
      <c r="B128">
        <f>IF(COUNTIF(C$2:C127,C128)&gt;0,B127,B127+1)</f>
        <v>55</v>
      </c>
      <c r="C128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8" t="s">
        <v>15</v>
      </c>
      <c r="E128" t="s">
        <v>218</v>
      </c>
      <c r="F128" t="s">
        <v>219</v>
      </c>
      <c r="G128">
        <v>2014</v>
      </c>
      <c r="H128" t="s">
        <v>109</v>
      </c>
      <c r="I128" t="s">
        <v>23</v>
      </c>
      <c r="J128">
        <v>257</v>
      </c>
      <c r="K128">
        <v>3</v>
      </c>
      <c r="L128">
        <f>COUNTIF(Table1[Race],Table1[Race])</f>
        <v>3</v>
      </c>
      <c r="M128">
        <v>3</v>
      </c>
      <c r="N128">
        <v>0</v>
      </c>
      <c r="O128">
        <v>0</v>
      </c>
      <c r="P128">
        <v>0</v>
      </c>
      <c r="Q128" t="s">
        <v>20</v>
      </c>
      <c r="R128" t="s">
        <v>21</v>
      </c>
      <c r="S128" t="s">
        <v>15</v>
      </c>
      <c r="T128">
        <f>IFERROR(Table1[n_can_adj]/MID(Table1[district],FIND("(",Table1[district])+1,1),Table1[n_can_adj])</f>
        <v>3</v>
      </c>
      <c r="U128">
        <v>33765</v>
      </c>
      <c r="V128" t="str">
        <f>IF(Table1[Voting Population]&lt;47000,"Rural","Urban")</f>
        <v>Rural</v>
      </c>
      <c r="W128" s="3">
        <v>0.12998266897746968</v>
      </c>
      <c r="X128" s="3" t="s">
        <v>5414</v>
      </c>
      <c r="Y128" s="3">
        <f>COUNTIFS(Table1[Race '#],Table1[[#This Row],[Race '#]],Table1[Gender],"F")</f>
        <v>0</v>
      </c>
      <c r="Z128" s="3">
        <f>COUNTIFS(Table1[Race '#],Table1[[#This Row],[Race '#]],Table1[Gender],"M")</f>
        <v>3</v>
      </c>
      <c r="AA128" s="3">
        <f>COUNTIFS(Table1[Race '#],Table1[[#This Row],[Race '#]],Table1[Gender],"~?")</f>
        <v>0</v>
      </c>
      <c r="AB128" s="3" t="str">
        <f>_xlfn.IFS(Y128=SUM(Table1[[#This Row],[Race-F candidates]:[Race-? Candidates]]),"All-Female",Z128=SUM(Table1[[#This Row],[Race-F candidates]:[Race-? Candidates]]),"All-Male",1=1,"Mixed-Gender")</f>
        <v>All-Male</v>
      </c>
      <c r="AC128" s="3">
        <f>COUNTIFS(Table1[genoffice],Table1[[#This Row],[genoffice]],Table1[Gender],"F")</f>
        <v>279</v>
      </c>
      <c r="AD128" s="3">
        <f>COUNTIFS(Table1[genoffice],Table1[[#This Row],[genoffice]],Table1[Gender],"M")</f>
        <v>401</v>
      </c>
      <c r="AE128" s="3">
        <f>COUNTIFS(Table1[genoffice],Table1[[#This Row],[genoffice]],Table1[Gender],"~?")</f>
        <v>23</v>
      </c>
    </row>
    <row r="129" spans="1:31" x14ac:dyDescent="0.35">
      <c r="A129">
        <v>128</v>
      </c>
      <c r="B129">
        <f>IF(COUNTIF(C$2:C128,C129)&gt;0,B128,B128+1)</f>
        <v>55</v>
      </c>
      <c r="C129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29" t="s">
        <v>15</v>
      </c>
      <c r="E129" t="s">
        <v>218</v>
      </c>
      <c r="F129" t="s">
        <v>220</v>
      </c>
      <c r="G129">
        <v>2014</v>
      </c>
      <c r="H129" t="s">
        <v>109</v>
      </c>
      <c r="I129" t="s">
        <v>23</v>
      </c>
      <c r="J129">
        <v>138</v>
      </c>
      <c r="K129">
        <v>3</v>
      </c>
      <c r="L129">
        <f>COUNTIF(Table1[Race],Table1[Race])</f>
        <v>3</v>
      </c>
      <c r="M129">
        <v>3</v>
      </c>
      <c r="N129">
        <v>0</v>
      </c>
      <c r="O129">
        <v>0</v>
      </c>
      <c r="P129">
        <v>0</v>
      </c>
      <c r="Q129" t="s">
        <v>20</v>
      </c>
      <c r="R129" t="s">
        <v>21</v>
      </c>
      <c r="S129" t="s">
        <v>15</v>
      </c>
      <c r="T129">
        <f>IFERROR(Table1[n_can_adj]/MID(Table1[district],FIND("(",Table1[district])+1,1),Table1[n_can_adj])</f>
        <v>3</v>
      </c>
      <c r="U129">
        <v>33765</v>
      </c>
      <c r="V129" t="str">
        <f>IF(Table1[Voting Population]&lt;47000,"Rural","Urban")</f>
        <v>Rural</v>
      </c>
      <c r="W129" s="3">
        <v>0.12998266897746968</v>
      </c>
      <c r="X129" s="3" t="s">
        <v>5414</v>
      </c>
      <c r="Y129" s="3">
        <f>COUNTIFS(Table1[Race '#],Table1[[#This Row],[Race '#]],Table1[Gender],"F")</f>
        <v>0</v>
      </c>
      <c r="Z129" s="3">
        <f>COUNTIFS(Table1[Race '#],Table1[[#This Row],[Race '#]],Table1[Gender],"M")</f>
        <v>3</v>
      </c>
      <c r="AA129" s="3">
        <f>COUNTIFS(Table1[Race '#],Table1[[#This Row],[Race '#]],Table1[Gender],"~?")</f>
        <v>0</v>
      </c>
      <c r="AB129" s="3" t="str">
        <f>_xlfn.IFS(Y129=SUM(Table1[[#This Row],[Race-F candidates]:[Race-? Candidates]]),"All-Female",Z129=SUM(Table1[[#This Row],[Race-F candidates]:[Race-? Candidates]]),"All-Male",1=1,"Mixed-Gender")</f>
        <v>All-Male</v>
      </c>
      <c r="AC129" s="3">
        <f>COUNTIFS(Table1[genoffice],Table1[[#This Row],[genoffice]],Table1[Gender],"F")</f>
        <v>279</v>
      </c>
      <c r="AD129" s="3">
        <f>COUNTIFS(Table1[genoffice],Table1[[#This Row],[genoffice]],Table1[Gender],"M")</f>
        <v>401</v>
      </c>
      <c r="AE129" s="3">
        <f>COUNTIFS(Table1[genoffice],Table1[[#This Row],[genoffice]],Table1[Gender],"~?")</f>
        <v>23</v>
      </c>
    </row>
    <row r="130" spans="1:31" x14ac:dyDescent="0.35">
      <c r="A130">
        <v>129</v>
      </c>
      <c r="B130">
        <f>IF(COUNTIF(C$2:C129,C130)&gt;0,B129,B129+1)</f>
        <v>55</v>
      </c>
      <c r="C130" t="str">
        <f>Table1[[#This Row],[position]]&amp;IF(Table1[district]="NA","","-"&amp;Table1[district])&amp;IF(Table1[parish]="Multi-Parish Race","","-"&amp;Table1[parish])&amp;" ("&amp;Table1[year]&amp;")"</f>
        <v>Alderman-District E, City of Ville Platte-Evangeline (2014)</v>
      </c>
      <c r="D130" t="s">
        <v>15</v>
      </c>
      <c r="E130" t="s">
        <v>218</v>
      </c>
      <c r="F130" t="s">
        <v>221</v>
      </c>
      <c r="G130">
        <v>2014</v>
      </c>
      <c r="H130" t="s">
        <v>109</v>
      </c>
      <c r="I130" t="s">
        <v>23</v>
      </c>
      <c r="J130">
        <v>182</v>
      </c>
      <c r="K130">
        <v>3</v>
      </c>
      <c r="L130">
        <f>COUNTIF(Table1[Race],Table1[Race])</f>
        <v>3</v>
      </c>
      <c r="M130">
        <v>3</v>
      </c>
      <c r="N130">
        <v>0</v>
      </c>
      <c r="O130">
        <v>0</v>
      </c>
      <c r="P130">
        <v>0</v>
      </c>
      <c r="Q130" t="s">
        <v>20</v>
      </c>
      <c r="R130" t="s">
        <v>21</v>
      </c>
      <c r="S130" t="s">
        <v>15</v>
      </c>
      <c r="T130">
        <f>IFERROR(Table1[n_can_adj]/MID(Table1[district],FIND("(",Table1[district])+1,1),Table1[n_can_adj])</f>
        <v>3</v>
      </c>
      <c r="U130">
        <v>33765</v>
      </c>
      <c r="V130" t="str">
        <f>IF(Table1[Voting Population]&lt;47000,"Rural","Urban")</f>
        <v>Rural</v>
      </c>
      <c r="W130" s="3">
        <v>0.12998266897746968</v>
      </c>
      <c r="X130" s="3" t="s">
        <v>5414</v>
      </c>
      <c r="Y130" s="3">
        <f>COUNTIFS(Table1[Race '#],Table1[[#This Row],[Race '#]],Table1[Gender],"F")</f>
        <v>0</v>
      </c>
      <c r="Z130" s="3">
        <f>COUNTIFS(Table1[Race '#],Table1[[#This Row],[Race '#]],Table1[Gender],"M")</f>
        <v>3</v>
      </c>
      <c r="AA130" s="3">
        <f>COUNTIFS(Table1[Race '#],Table1[[#This Row],[Race '#]],Table1[Gender],"~?")</f>
        <v>0</v>
      </c>
      <c r="AB130" s="3" t="str">
        <f>_xlfn.IFS(Y130=SUM(Table1[[#This Row],[Race-F candidates]:[Race-? Candidates]]),"All-Female",Z130=SUM(Table1[[#This Row],[Race-F candidates]:[Race-? Candidates]]),"All-Male",1=1,"Mixed-Gender")</f>
        <v>All-Male</v>
      </c>
      <c r="AC130" s="3">
        <f>COUNTIFS(Table1[genoffice],Table1[[#This Row],[genoffice]],Table1[Gender],"F")</f>
        <v>279</v>
      </c>
      <c r="AD130" s="3">
        <f>COUNTIFS(Table1[genoffice],Table1[[#This Row],[genoffice]],Table1[Gender],"M")</f>
        <v>401</v>
      </c>
      <c r="AE130" s="3">
        <f>COUNTIFS(Table1[genoffice],Table1[[#This Row],[genoffice]],Table1[Gender],"~?")</f>
        <v>23</v>
      </c>
    </row>
    <row r="131" spans="1:31" x14ac:dyDescent="0.35">
      <c r="A131">
        <v>130</v>
      </c>
      <c r="B131">
        <f>IF(COUNTIF(C$2:C130,C131)&gt;0,B130,B130+1)</f>
        <v>56</v>
      </c>
      <c r="C131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1" t="s">
        <v>15</v>
      </c>
      <c r="E131" t="s">
        <v>222</v>
      </c>
      <c r="F131" t="s">
        <v>223</v>
      </c>
      <c r="G131">
        <v>2014</v>
      </c>
      <c r="H131" t="s">
        <v>153</v>
      </c>
      <c r="I131" t="s">
        <v>127</v>
      </c>
      <c r="J131">
        <v>127</v>
      </c>
      <c r="K131">
        <v>2</v>
      </c>
      <c r="L131">
        <f>COUNTIF(Table1[Race],Table1[Race])</f>
        <v>2</v>
      </c>
      <c r="M131">
        <v>1</v>
      </c>
      <c r="N131">
        <v>0</v>
      </c>
      <c r="O131">
        <v>0</v>
      </c>
      <c r="P131">
        <v>1</v>
      </c>
      <c r="Q131" t="s">
        <v>20</v>
      </c>
      <c r="R131" t="s">
        <v>21</v>
      </c>
      <c r="S131" t="s">
        <v>15</v>
      </c>
      <c r="T131">
        <f>IFERROR(Table1[n_can_adj]/MID(Table1[district],FIND("(",Table1[district])+1,1),Table1[n_can_adj])</f>
        <v>2</v>
      </c>
      <c r="U131">
        <v>20692</v>
      </c>
      <c r="V131" t="str">
        <f>IF(Table1[Voting Population]&lt;47000,"Rural","Urban")</f>
        <v>Rural</v>
      </c>
      <c r="W131" s="3">
        <v>0.13898305084745766</v>
      </c>
      <c r="X131" s="3" t="s">
        <v>5415</v>
      </c>
      <c r="Y131" s="3">
        <f>COUNTIFS(Table1[Race '#],Table1[[#This Row],[Race '#]],Table1[Gender],"F")</f>
        <v>1</v>
      </c>
      <c r="Z131" s="3">
        <f>COUNTIFS(Table1[Race '#],Table1[[#This Row],[Race '#]],Table1[Gender],"M")</f>
        <v>0</v>
      </c>
      <c r="AA131" s="3">
        <f>COUNTIFS(Table1[Race '#],Table1[[#This Row],[Race '#]],Table1[Gender],"~?")</f>
        <v>1</v>
      </c>
      <c r="AB131" s="3" t="str">
        <f>_xlfn.IFS(Y131=SUM(Table1[[#This Row],[Race-F candidates]:[Race-? Candidates]]),"All-Female",Z131=SUM(Table1[[#This Row],[Race-F candidates]:[Race-? Candidates]]),"All-Male",1=1,"Mixed-Gender")</f>
        <v>Mixed-Gender</v>
      </c>
      <c r="AC131" s="3">
        <f>COUNTIFS(Table1[genoffice],Table1[[#This Row],[genoffice]],Table1[Gender],"F")</f>
        <v>279</v>
      </c>
      <c r="AD131" s="3">
        <f>COUNTIFS(Table1[genoffice],Table1[[#This Row],[genoffice]],Table1[Gender],"M")</f>
        <v>401</v>
      </c>
      <c r="AE131" s="3">
        <f>COUNTIFS(Table1[genoffice],Table1[[#This Row],[genoffice]],Table1[Gender],"~?")</f>
        <v>23</v>
      </c>
    </row>
    <row r="132" spans="1:31" x14ac:dyDescent="0.35">
      <c r="A132">
        <v>131</v>
      </c>
      <c r="B132">
        <f>IF(COUNTIF(C$2:C131,C132)&gt;0,B131,B131+1)</f>
        <v>56</v>
      </c>
      <c r="C132" t="str">
        <f>Table1[[#This Row],[position]]&amp;IF(Table1[district]="NA","","-"&amp;Table1[district])&amp;IF(Table1[parish]="Multi-Parish Race","","-"&amp;Table1[parish])&amp;" ("&amp;Table1[year]&amp;")"</f>
        <v>Alderman-District E, Town of Delhi-Richland (2014)</v>
      </c>
      <c r="D132" t="s">
        <v>15</v>
      </c>
      <c r="E132" t="s">
        <v>222</v>
      </c>
      <c r="F132" t="s">
        <v>224</v>
      </c>
      <c r="G132">
        <v>2014</v>
      </c>
      <c r="H132" t="s">
        <v>153</v>
      </c>
      <c r="I132" t="s">
        <v>23</v>
      </c>
      <c r="J132">
        <v>168</v>
      </c>
      <c r="K132">
        <v>2</v>
      </c>
      <c r="L132">
        <f>COUNTIF(Table1[Race],Table1[Race])</f>
        <v>2</v>
      </c>
      <c r="M132">
        <v>1</v>
      </c>
      <c r="N132">
        <v>0</v>
      </c>
      <c r="O132">
        <v>0</v>
      </c>
      <c r="P132">
        <v>1</v>
      </c>
      <c r="Q132" t="s">
        <v>20</v>
      </c>
      <c r="R132" t="s">
        <v>21</v>
      </c>
      <c r="S132" t="s">
        <v>15</v>
      </c>
      <c r="T132">
        <f>IFERROR(Table1[n_can_adj]/MID(Table1[district],FIND("(",Table1[district])+1,1),Table1[n_can_adj])</f>
        <v>2</v>
      </c>
      <c r="U132">
        <v>20692</v>
      </c>
      <c r="V132" t="str">
        <f>IF(Table1[Voting Population]&lt;47000,"Rural","Urban")</f>
        <v>Rural</v>
      </c>
      <c r="W132" s="3">
        <v>0.13898305084745766</v>
      </c>
      <c r="X132" s="3" t="s">
        <v>5413</v>
      </c>
      <c r="Y132" s="3">
        <f>COUNTIFS(Table1[Race '#],Table1[[#This Row],[Race '#]],Table1[Gender],"F")</f>
        <v>1</v>
      </c>
      <c r="Z132" s="3">
        <f>COUNTIFS(Table1[Race '#],Table1[[#This Row],[Race '#]],Table1[Gender],"M")</f>
        <v>0</v>
      </c>
      <c r="AA132" s="3">
        <f>COUNTIFS(Table1[Race '#],Table1[[#This Row],[Race '#]],Table1[Gender],"~?")</f>
        <v>1</v>
      </c>
      <c r="AB132" s="3" t="str">
        <f>_xlfn.IFS(Y132=SUM(Table1[[#This Row],[Race-F candidates]:[Race-? Candidates]]),"All-Female",Z132=SUM(Table1[[#This Row],[Race-F candidates]:[Race-? Candidates]]),"All-Male",1=1,"Mixed-Gender")</f>
        <v>Mixed-Gender</v>
      </c>
      <c r="AC132" s="3">
        <f>COUNTIFS(Table1[genoffice],Table1[[#This Row],[genoffice]],Table1[Gender],"F")</f>
        <v>279</v>
      </c>
      <c r="AD132" s="3">
        <f>COUNTIFS(Table1[genoffice],Table1[[#This Row],[genoffice]],Table1[Gender],"M")</f>
        <v>401</v>
      </c>
      <c r="AE132" s="3">
        <f>COUNTIFS(Table1[genoffice],Table1[[#This Row],[genoffice]],Table1[Gender],"~?")</f>
        <v>23</v>
      </c>
    </row>
    <row r="133" spans="1:31" x14ac:dyDescent="0.35">
      <c r="A133">
        <v>132</v>
      </c>
      <c r="B133">
        <f>IF(COUNTIF(C$2:C132,C133)&gt;0,B132,B132+1)</f>
        <v>57</v>
      </c>
      <c r="C133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3" t="s">
        <v>15</v>
      </c>
      <c r="E133" t="s">
        <v>225</v>
      </c>
      <c r="F133" t="s">
        <v>226</v>
      </c>
      <c r="G133">
        <v>2014</v>
      </c>
      <c r="H133" t="s">
        <v>109</v>
      </c>
      <c r="I133" t="s">
        <v>23</v>
      </c>
      <c r="J133">
        <v>195</v>
      </c>
      <c r="K133">
        <v>3</v>
      </c>
      <c r="L133">
        <f>COUNTIF(Table1[Race],Table1[Race])</f>
        <v>3</v>
      </c>
      <c r="M133">
        <v>3</v>
      </c>
      <c r="N133">
        <v>0</v>
      </c>
      <c r="O133">
        <v>0</v>
      </c>
      <c r="P133">
        <v>0</v>
      </c>
      <c r="Q133" t="s">
        <v>20</v>
      </c>
      <c r="R133" t="s">
        <v>21</v>
      </c>
      <c r="S133" t="s">
        <v>15</v>
      </c>
      <c r="T133">
        <f>IFERROR(Table1[n_can_adj]/MID(Table1[district],FIND("(",Table1[district])+1,1),Table1[n_can_adj])</f>
        <v>3</v>
      </c>
      <c r="U133">
        <v>33765</v>
      </c>
      <c r="V133" t="str">
        <f>IF(Table1[Voting Population]&lt;47000,"Rural","Urban")</f>
        <v>Rural</v>
      </c>
      <c r="W133" s="3">
        <v>9.1880341880341887E-2</v>
      </c>
      <c r="X133" s="3" t="s">
        <v>5414</v>
      </c>
      <c r="Y133" s="3">
        <f>COUNTIFS(Table1[Race '#],Table1[[#This Row],[Race '#]],Table1[Gender],"F")</f>
        <v>1</v>
      </c>
      <c r="Z133" s="3">
        <f>COUNTIFS(Table1[Race '#],Table1[[#This Row],[Race '#]],Table1[Gender],"M")</f>
        <v>2</v>
      </c>
      <c r="AA133" s="3">
        <f>COUNTIFS(Table1[Race '#],Table1[[#This Row],[Race '#]],Table1[Gender],"~?")</f>
        <v>0</v>
      </c>
      <c r="AB133" s="3" t="str">
        <f>_xlfn.IFS(Y133=SUM(Table1[[#This Row],[Race-F candidates]:[Race-? Candidates]]),"All-Female",Z133=SUM(Table1[[#This Row],[Race-F candidates]:[Race-? Candidates]]),"All-Male",1=1,"Mixed-Gender")</f>
        <v>Mixed-Gender</v>
      </c>
      <c r="AC133" s="3">
        <f>COUNTIFS(Table1[genoffice],Table1[[#This Row],[genoffice]],Table1[Gender],"F")</f>
        <v>279</v>
      </c>
      <c r="AD133" s="3">
        <f>COUNTIFS(Table1[genoffice],Table1[[#This Row],[genoffice]],Table1[Gender],"M")</f>
        <v>401</v>
      </c>
      <c r="AE133" s="3">
        <f>COUNTIFS(Table1[genoffice],Table1[[#This Row],[genoffice]],Table1[Gender],"~?")</f>
        <v>23</v>
      </c>
    </row>
    <row r="134" spans="1:31" x14ac:dyDescent="0.35">
      <c r="A134">
        <v>133</v>
      </c>
      <c r="B134">
        <f>IF(COUNTIF(C$2:C133,C134)&gt;0,B133,B133+1)</f>
        <v>57</v>
      </c>
      <c r="C134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4" t="s">
        <v>15</v>
      </c>
      <c r="E134" t="s">
        <v>225</v>
      </c>
      <c r="F134" t="s">
        <v>227</v>
      </c>
      <c r="G134">
        <v>2014</v>
      </c>
      <c r="H134" t="s">
        <v>109</v>
      </c>
      <c r="I134" t="s">
        <v>23</v>
      </c>
      <c r="J134">
        <v>121</v>
      </c>
      <c r="K134">
        <v>3</v>
      </c>
      <c r="L134">
        <f>COUNTIF(Table1[Race],Table1[Race])</f>
        <v>3</v>
      </c>
      <c r="M134">
        <v>3</v>
      </c>
      <c r="N134">
        <v>0</v>
      </c>
      <c r="O134">
        <v>0</v>
      </c>
      <c r="P134">
        <v>0</v>
      </c>
      <c r="Q134" t="s">
        <v>20</v>
      </c>
      <c r="R134" t="s">
        <v>21</v>
      </c>
      <c r="S134" t="s">
        <v>15</v>
      </c>
      <c r="T134">
        <f>IFERROR(Table1[n_can_adj]/MID(Table1[district],FIND("(",Table1[district])+1,1),Table1[n_can_adj])</f>
        <v>3</v>
      </c>
      <c r="U134">
        <v>33765</v>
      </c>
      <c r="V134" t="str">
        <f>IF(Table1[Voting Population]&lt;47000,"Rural","Urban")</f>
        <v>Rural</v>
      </c>
      <c r="W134" s="3">
        <v>9.1880341880341887E-2</v>
      </c>
      <c r="X134" s="3" t="s">
        <v>5414</v>
      </c>
      <c r="Y134" s="3">
        <f>COUNTIFS(Table1[Race '#],Table1[[#This Row],[Race '#]],Table1[Gender],"F")</f>
        <v>1</v>
      </c>
      <c r="Z134" s="3">
        <f>COUNTIFS(Table1[Race '#],Table1[[#This Row],[Race '#]],Table1[Gender],"M")</f>
        <v>2</v>
      </c>
      <c r="AA134" s="3">
        <f>COUNTIFS(Table1[Race '#],Table1[[#This Row],[Race '#]],Table1[Gender],"~?")</f>
        <v>0</v>
      </c>
      <c r="AB134" s="3" t="str">
        <f>_xlfn.IFS(Y134=SUM(Table1[[#This Row],[Race-F candidates]:[Race-? Candidates]]),"All-Female",Z134=SUM(Table1[[#This Row],[Race-F candidates]:[Race-? Candidates]]),"All-Male",1=1,"Mixed-Gender")</f>
        <v>Mixed-Gender</v>
      </c>
      <c r="AC134" s="3">
        <f>COUNTIFS(Table1[genoffice],Table1[[#This Row],[genoffice]],Table1[Gender],"F")</f>
        <v>279</v>
      </c>
      <c r="AD134" s="3">
        <f>COUNTIFS(Table1[genoffice],Table1[[#This Row],[genoffice]],Table1[Gender],"M")</f>
        <v>401</v>
      </c>
      <c r="AE134" s="3">
        <f>COUNTIFS(Table1[genoffice],Table1[[#This Row],[genoffice]],Table1[Gender],"~?")</f>
        <v>23</v>
      </c>
    </row>
    <row r="135" spans="1:31" x14ac:dyDescent="0.35">
      <c r="A135">
        <v>134</v>
      </c>
      <c r="B135">
        <f>IF(COUNTIF(C$2:C134,C135)&gt;0,B134,B134+1)</f>
        <v>57</v>
      </c>
      <c r="C135" t="str">
        <f>Table1[[#This Row],[position]]&amp;IF(Table1[district]="NA","","-"&amp;Table1[district])&amp;IF(Table1[parish]="Multi-Parish Race","","-"&amp;Table1[parish])&amp;" ("&amp;Table1[year]&amp;")"</f>
        <v>Alderman-District F, City of Ville Platte-Evangeline (2014)</v>
      </c>
      <c r="D135" t="s">
        <v>15</v>
      </c>
      <c r="E135" t="s">
        <v>225</v>
      </c>
      <c r="F135" t="s">
        <v>228</v>
      </c>
      <c r="G135">
        <v>2014</v>
      </c>
      <c r="H135" t="s">
        <v>109</v>
      </c>
      <c r="I135" t="s">
        <v>23</v>
      </c>
      <c r="J135">
        <v>152</v>
      </c>
      <c r="K135">
        <v>3</v>
      </c>
      <c r="L135">
        <f>COUNTIF(Table1[Race],Table1[Race])</f>
        <v>3</v>
      </c>
      <c r="M135">
        <v>3</v>
      </c>
      <c r="N135">
        <v>0</v>
      </c>
      <c r="O135">
        <v>0</v>
      </c>
      <c r="P135">
        <v>0</v>
      </c>
      <c r="Q135" t="s">
        <v>20</v>
      </c>
      <c r="R135" t="s">
        <v>21</v>
      </c>
      <c r="S135" t="s">
        <v>15</v>
      </c>
      <c r="T135">
        <f>IFERROR(Table1[n_can_adj]/MID(Table1[district],FIND("(",Table1[district])+1,1),Table1[n_can_adj])</f>
        <v>3</v>
      </c>
      <c r="U135">
        <v>33765</v>
      </c>
      <c r="V135" t="str">
        <f>IF(Table1[Voting Population]&lt;47000,"Rural","Urban")</f>
        <v>Rural</v>
      </c>
      <c r="W135" s="3">
        <v>9.1880341880341887E-2</v>
      </c>
      <c r="X135" s="3" t="s">
        <v>5415</v>
      </c>
      <c r="Y135" s="3">
        <f>COUNTIFS(Table1[Race '#],Table1[[#This Row],[Race '#]],Table1[Gender],"F")</f>
        <v>1</v>
      </c>
      <c r="Z135" s="3">
        <f>COUNTIFS(Table1[Race '#],Table1[[#This Row],[Race '#]],Table1[Gender],"M")</f>
        <v>2</v>
      </c>
      <c r="AA135" s="3">
        <f>COUNTIFS(Table1[Race '#],Table1[[#This Row],[Race '#]],Table1[Gender],"~?")</f>
        <v>0</v>
      </c>
      <c r="AB135" s="3" t="str">
        <f>_xlfn.IFS(Y135=SUM(Table1[[#This Row],[Race-F candidates]:[Race-? Candidates]]),"All-Female",Z135=SUM(Table1[[#This Row],[Race-F candidates]:[Race-? Candidates]]),"All-Male",1=1,"Mixed-Gender")</f>
        <v>Mixed-Gender</v>
      </c>
      <c r="AC135" s="3">
        <f>COUNTIFS(Table1[genoffice],Table1[[#This Row],[genoffice]],Table1[Gender],"F")</f>
        <v>279</v>
      </c>
      <c r="AD135" s="3">
        <f>COUNTIFS(Table1[genoffice],Table1[[#This Row],[genoffice]],Table1[Gender],"M")</f>
        <v>401</v>
      </c>
      <c r="AE135" s="3">
        <f>COUNTIFS(Table1[genoffice],Table1[[#This Row],[genoffice]],Table1[Gender],"~?")</f>
        <v>23</v>
      </c>
    </row>
    <row r="136" spans="1:31" x14ac:dyDescent="0.35">
      <c r="A136">
        <v>135</v>
      </c>
      <c r="B136">
        <f>IF(COUNTIF(C$2:C135,C136)&gt;0,B135,B135+1)</f>
        <v>58</v>
      </c>
      <c r="C136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6" t="s">
        <v>15</v>
      </c>
      <c r="E136" t="s">
        <v>229</v>
      </c>
      <c r="F136" t="s">
        <v>230</v>
      </c>
      <c r="G136">
        <v>2016</v>
      </c>
      <c r="H136" t="s">
        <v>231</v>
      </c>
      <c r="I136" t="s">
        <v>23</v>
      </c>
      <c r="J136">
        <v>265</v>
      </c>
      <c r="K136">
        <v>2</v>
      </c>
      <c r="L136">
        <f>COUNTIF(Table1[Race],Table1[Race])</f>
        <v>2</v>
      </c>
      <c r="M136">
        <v>1</v>
      </c>
      <c r="N136">
        <v>1</v>
      </c>
      <c r="O136">
        <v>0</v>
      </c>
      <c r="P136">
        <v>0</v>
      </c>
      <c r="Q136" t="s">
        <v>20</v>
      </c>
      <c r="R136" t="s">
        <v>21</v>
      </c>
      <c r="S136" t="s">
        <v>15</v>
      </c>
      <c r="T136">
        <f>IFERROR(Table1[n_can_adj]/MID(Table1[district],FIND("(",Table1[district])+1,1),Table1[n_can_adj])</f>
        <v>2</v>
      </c>
      <c r="U136">
        <v>33159</v>
      </c>
      <c r="V136" t="str">
        <f>IF(Table1[Voting Population]&lt;47000,"Rural","Urban")</f>
        <v>Rural</v>
      </c>
      <c r="W136" s="3">
        <v>4.743083003952564E-2</v>
      </c>
      <c r="X136" s="3" t="s">
        <v>5414</v>
      </c>
      <c r="Y136" s="3">
        <f>COUNTIFS(Table1[Race '#],Table1[[#This Row],[Race '#]],Table1[Gender],"F")</f>
        <v>1</v>
      </c>
      <c r="Z136" s="3">
        <f>COUNTIFS(Table1[Race '#],Table1[[#This Row],[Race '#]],Table1[Gender],"M")</f>
        <v>1</v>
      </c>
      <c r="AA136" s="3">
        <f>COUNTIFS(Table1[Race '#],Table1[[#This Row],[Race '#]],Table1[Gender],"~?")</f>
        <v>0</v>
      </c>
      <c r="AB136" s="3" t="str">
        <f>_xlfn.IFS(Y136=SUM(Table1[[#This Row],[Race-F candidates]:[Race-? Candidates]]),"All-Female",Z136=SUM(Table1[[#This Row],[Race-F candidates]:[Race-? Candidates]]),"All-Male",1=1,"Mixed-Gender")</f>
        <v>Mixed-Gender</v>
      </c>
      <c r="AC136" s="3">
        <f>COUNTIFS(Table1[genoffice],Table1[[#This Row],[genoffice]],Table1[Gender],"F")</f>
        <v>279</v>
      </c>
      <c r="AD136" s="3">
        <f>COUNTIFS(Table1[genoffice],Table1[[#This Row],[genoffice]],Table1[Gender],"M")</f>
        <v>401</v>
      </c>
      <c r="AE136" s="3">
        <f>COUNTIFS(Table1[genoffice],Table1[[#This Row],[genoffice]],Table1[Gender],"~?")</f>
        <v>23</v>
      </c>
    </row>
    <row r="137" spans="1:31" x14ac:dyDescent="0.35">
      <c r="A137">
        <v>136</v>
      </c>
      <c r="B137">
        <f>IF(COUNTIF(C$2:C136,C137)&gt;0,B136,B136+1)</f>
        <v>58</v>
      </c>
      <c r="C137" t="str">
        <f>Table1[[#This Row],[position]]&amp;IF(Table1[district]="NA","","-"&amp;Table1[district])&amp;IF(Table1[parish]="Multi-Parish Race","","-"&amp;Table1[parish])&amp;" ("&amp;Table1[year]&amp;")"</f>
        <v>Alderman-Division A, Village of Rosedale-Iberville (2016)</v>
      </c>
      <c r="D137" t="s">
        <v>15</v>
      </c>
      <c r="E137" t="s">
        <v>229</v>
      </c>
      <c r="F137" t="s">
        <v>232</v>
      </c>
      <c r="G137">
        <v>2016</v>
      </c>
      <c r="H137" t="s">
        <v>231</v>
      </c>
      <c r="I137" t="s">
        <v>19</v>
      </c>
      <c r="J137">
        <v>241</v>
      </c>
      <c r="K137">
        <v>2</v>
      </c>
      <c r="L137">
        <f>COUNTIF(Table1[Race],Table1[Race])</f>
        <v>2</v>
      </c>
      <c r="M137">
        <v>1</v>
      </c>
      <c r="N137">
        <v>1</v>
      </c>
      <c r="O137">
        <v>0</v>
      </c>
      <c r="P137">
        <v>0</v>
      </c>
      <c r="Q137" t="s">
        <v>20</v>
      </c>
      <c r="R137" t="s">
        <v>21</v>
      </c>
      <c r="S137" t="s">
        <v>15</v>
      </c>
      <c r="T137">
        <f>IFERROR(Table1[n_can_adj]/MID(Table1[district],FIND("(",Table1[district])+1,1),Table1[n_can_adj])</f>
        <v>2</v>
      </c>
      <c r="U137">
        <v>33159</v>
      </c>
      <c r="V137" t="str">
        <f>IF(Table1[Voting Population]&lt;47000,"Rural","Urban")</f>
        <v>Rural</v>
      </c>
      <c r="W137" s="3">
        <v>4.743083003952564E-2</v>
      </c>
      <c r="X137" s="3" t="s">
        <v>5415</v>
      </c>
      <c r="Y137" s="3">
        <f>COUNTIFS(Table1[Race '#],Table1[[#This Row],[Race '#]],Table1[Gender],"F")</f>
        <v>1</v>
      </c>
      <c r="Z137" s="3">
        <f>COUNTIFS(Table1[Race '#],Table1[[#This Row],[Race '#]],Table1[Gender],"M")</f>
        <v>1</v>
      </c>
      <c r="AA137" s="3">
        <f>COUNTIFS(Table1[Race '#],Table1[[#This Row],[Race '#]],Table1[Gender],"~?")</f>
        <v>0</v>
      </c>
      <c r="AB137" s="3" t="str">
        <f>_xlfn.IFS(Y137=SUM(Table1[[#This Row],[Race-F candidates]:[Race-? Candidates]]),"All-Female",Z137=SUM(Table1[[#This Row],[Race-F candidates]:[Race-? Candidates]]),"All-Male",1=1,"Mixed-Gender")</f>
        <v>Mixed-Gender</v>
      </c>
      <c r="AC137" s="3">
        <f>COUNTIFS(Table1[genoffice],Table1[[#This Row],[genoffice]],Table1[Gender],"F")</f>
        <v>279</v>
      </c>
      <c r="AD137" s="3">
        <f>COUNTIFS(Table1[genoffice],Table1[[#This Row],[genoffice]],Table1[Gender],"M")</f>
        <v>401</v>
      </c>
      <c r="AE137" s="3">
        <f>COUNTIFS(Table1[genoffice],Table1[[#This Row],[genoffice]],Table1[Gender],"~?")</f>
        <v>23</v>
      </c>
    </row>
    <row r="138" spans="1:31" x14ac:dyDescent="0.35">
      <c r="A138">
        <v>137</v>
      </c>
      <c r="B138">
        <f>IF(COUNTIF(C$2:C137,C138)&gt;0,B137,B137+1)</f>
        <v>59</v>
      </c>
      <c r="C138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8" t="s">
        <v>15</v>
      </c>
      <c r="E138" t="s">
        <v>233</v>
      </c>
      <c r="F138" t="s">
        <v>234</v>
      </c>
      <c r="G138">
        <v>2016</v>
      </c>
      <c r="H138" t="s">
        <v>231</v>
      </c>
      <c r="I138" t="s">
        <v>127</v>
      </c>
      <c r="J138">
        <v>272</v>
      </c>
      <c r="K138">
        <v>2</v>
      </c>
      <c r="L138">
        <f>COUNTIF(Table1[Race],Table1[Race])</f>
        <v>2</v>
      </c>
      <c r="M138">
        <v>1</v>
      </c>
      <c r="N138">
        <v>0</v>
      </c>
      <c r="O138">
        <v>0</v>
      </c>
      <c r="P138">
        <v>1</v>
      </c>
      <c r="Q138" t="s">
        <v>20</v>
      </c>
      <c r="R138" t="s">
        <v>21</v>
      </c>
      <c r="S138" t="s">
        <v>15</v>
      </c>
      <c r="T138">
        <f>IFERROR(Table1[n_can_adj]/MID(Table1[district],FIND("(",Table1[district])+1,1),Table1[n_can_adj])</f>
        <v>2</v>
      </c>
      <c r="U138">
        <v>33159</v>
      </c>
      <c r="V138" t="str">
        <f>IF(Table1[Voting Population]&lt;47000,"Rural","Urban")</f>
        <v>Rural</v>
      </c>
      <c r="W138" s="3">
        <v>0.11934156378600824</v>
      </c>
      <c r="X138" s="3" t="s">
        <v>5415</v>
      </c>
      <c r="Y138" s="3">
        <f>COUNTIFS(Table1[Race '#],Table1[[#This Row],[Race '#]],Table1[Gender],"F")</f>
        <v>2</v>
      </c>
      <c r="Z138" s="3">
        <f>COUNTIFS(Table1[Race '#],Table1[[#This Row],[Race '#]],Table1[Gender],"M")</f>
        <v>0</v>
      </c>
      <c r="AA138" s="3">
        <f>COUNTIFS(Table1[Race '#],Table1[[#This Row],[Race '#]],Table1[Gender],"~?")</f>
        <v>0</v>
      </c>
      <c r="AB138" s="3" t="str">
        <f>_xlfn.IFS(Y138=SUM(Table1[[#This Row],[Race-F candidates]:[Race-? Candidates]]),"All-Female",Z138=SUM(Table1[[#This Row],[Race-F candidates]:[Race-? Candidates]]),"All-Male",1=1,"Mixed-Gender")</f>
        <v>All-Female</v>
      </c>
      <c r="AC138" s="3">
        <f>COUNTIFS(Table1[genoffice],Table1[[#This Row],[genoffice]],Table1[Gender],"F")</f>
        <v>279</v>
      </c>
      <c r="AD138" s="3">
        <f>COUNTIFS(Table1[genoffice],Table1[[#This Row],[genoffice]],Table1[Gender],"M")</f>
        <v>401</v>
      </c>
      <c r="AE138" s="3">
        <f>COUNTIFS(Table1[genoffice],Table1[[#This Row],[genoffice]],Table1[Gender],"~?")</f>
        <v>23</v>
      </c>
    </row>
    <row r="139" spans="1:31" x14ac:dyDescent="0.35">
      <c r="A139">
        <v>138</v>
      </c>
      <c r="B139">
        <f>IF(COUNTIF(C$2:C138,C139)&gt;0,B138,B138+1)</f>
        <v>59</v>
      </c>
      <c r="C139" t="str">
        <f>Table1[[#This Row],[position]]&amp;IF(Table1[district]="NA","","-"&amp;Table1[district])&amp;IF(Table1[parish]="Multi-Parish Race","","-"&amp;Table1[parish])&amp;" ("&amp;Table1[year]&amp;")"</f>
        <v>Alderman-Division C, Village of Rosedale-Iberville (2016)</v>
      </c>
      <c r="D139" t="s">
        <v>15</v>
      </c>
      <c r="E139" t="s">
        <v>233</v>
      </c>
      <c r="F139" t="s">
        <v>235</v>
      </c>
      <c r="G139">
        <v>2016</v>
      </c>
      <c r="H139" t="s">
        <v>231</v>
      </c>
      <c r="I139" t="s">
        <v>23</v>
      </c>
      <c r="J139">
        <v>214</v>
      </c>
      <c r="K139">
        <v>2</v>
      </c>
      <c r="L139">
        <f>COUNTIF(Table1[Race],Table1[Race])</f>
        <v>2</v>
      </c>
      <c r="M139">
        <v>1</v>
      </c>
      <c r="N139">
        <v>0</v>
      </c>
      <c r="O139">
        <v>0</v>
      </c>
      <c r="P139">
        <v>1</v>
      </c>
      <c r="Q139" t="s">
        <v>20</v>
      </c>
      <c r="R139" t="s">
        <v>21</v>
      </c>
      <c r="S139" t="s">
        <v>15</v>
      </c>
      <c r="T139">
        <f>IFERROR(Table1[n_can_adj]/MID(Table1[district],FIND("(",Table1[district])+1,1),Table1[n_can_adj])</f>
        <v>2</v>
      </c>
      <c r="U139">
        <v>33159</v>
      </c>
      <c r="V139" t="str">
        <f>IF(Table1[Voting Population]&lt;47000,"Rural","Urban")</f>
        <v>Rural</v>
      </c>
      <c r="W139" s="3">
        <v>0.11934156378600824</v>
      </c>
      <c r="X139" s="3" t="s">
        <v>5415</v>
      </c>
      <c r="Y139" s="3">
        <f>COUNTIFS(Table1[Race '#],Table1[[#This Row],[Race '#]],Table1[Gender],"F")</f>
        <v>2</v>
      </c>
      <c r="Z139" s="3">
        <f>COUNTIFS(Table1[Race '#],Table1[[#This Row],[Race '#]],Table1[Gender],"M")</f>
        <v>0</v>
      </c>
      <c r="AA139" s="3">
        <f>COUNTIFS(Table1[Race '#],Table1[[#This Row],[Race '#]],Table1[Gender],"~?")</f>
        <v>0</v>
      </c>
      <c r="AB139" s="3" t="str">
        <f>_xlfn.IFS(Y139=SUM(Table1[[#This Row],[Race-F candidates]:[Race-? Candidates]]),"All-Female",Z139=SUM(Table1[[#This Row],[Race-F candidates]:[Race-? Candidates]]),"All-Male",1=1,"Mixed-Gender")</f>
        <v>All-Female</v>
      </c>
      <c r="AC139" s="3">
        <f>COUNTIFS(Table1[genoffice],Table1[[#This Row],[genoffice]],Table1[Gender],"F")</f>
        <v>279</v>
      </c>
      <c r="AD139" s="3">
        <f>COUNTIFS(Table1[genoffice],Table1[[#This Row],[genoffice]],Table1[Gender],"M")</f>
        <v>401</v>
      </c>
      <c r="AE139" s="3">
        <f>COUNTIFS(Table1[genoffice],Table1[[#This Row],[genoffice]],Table1[Gender],"~?")</f>
        <v>23</v>
      </c>
    </row>
    <row r="140" spans="1:31" x14ac:dyDescent="0.35">
      <c r="A140">
        <v>139</v>
      </c>
      <c r="B140">
        <f>IF(COUNTIF(C$2:C139,C140)&gt;0,B139,B139+1)</f>
        <v>60</v>
      </c>
      <c r="C140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0" t="s">
        <v>15</v>
      </c>
      <c r="E140" t="s">
        <v>236</v>
      </c>
      <c r="F140" t="s">
        <v>237</v>
      </c>
      <c r="G140">
        <v>2014</v>
      </c>
      <c r="H140" t="s">
        <v>238</v>
      </c>
      <c r="I140" t="s">
        <v>19</v>
      </c>
      <c r="J140">
        <v>1045</v>
      </c>
      <c r="K140">
        <v>2</v>
      </c>
      <c r="L140">
        <f>COUNTIF(Table1[Race],Table1[Race])</f>
        <v>2</v>
      </c>
      <c r="M140">
        <v>1</v>
      </c>
      <c r="N140">
        <v>1</v>
      </c>
      <c r="O140">
        <v>0</v>
      </c>
      <c r="P140">
        <v>0</v>
      </c>
      <c r="Q140" t="s">
        <v>20</v>
      </c>
      <c r="R140" t="s">
        <v>21</v>
      </c>
      <c r="S140" t="s">
        <v>15</v>
      </c>
      <c r="T140">
        <f>IFERROR(Table1[n_can_adj]/MID(Table1[district],FIND("(",Table1[district])+1,1),Table1[n_can_adj])</f>
        <v>2</v>
      </c>
      <c r="U140">
        <v>132373</v>
      </c>
      <c r="V140" t="str">
        <f>IF(Table1[Voting Population]&lt;47000,"Rural","Urban")</f>
        <v>Urban</v>
      </c>
      <c r="W140" s="3">
        <v>0.4574616457461646</v>
      </c>
      <c r="X140" s="3" t="s">
        <v>5415</v>
      </c>
      <c r="Y140" s="3">
        <f>COUNTIFS(Table1[Race '#],Table1[[#This Row],[Race '#]],Table1[Gender],"F")</f>
        <v>2</v>
      </c>
      <c r="Z140" s="3">
        <f>COUNTIFS(Table1[Race '#],Table1[[#This Row],[Race '#]],Table1[Gender],"M")</f>
        <v>0</v>
      </c>
      <c r="AA140" s="3">
        <f>COUNTIFS(Table1[Race '#],Table1[[#This Row],[Race '#]],Table1[Gender],"~?")</f>
        <v>0</v>
      </c>
      <c r="AB140" s="3" t="str">
        <f>_xlfn.IFS(Y140=SUM(Table1[[#This Row],[Race-F candidates]:[Race-? Candidates]]),"All-Female",Z140=SUM(Table1[[#This Row],[Race-F candidates]:[Race-? Candidates]]),"All-Male",1=1,"Mixed-Gender")</f>
        <v>All-Female</v>
      </c>
      <c r="AC140" s="3">
        <f>COUNTIFS(Table1[genoffice],Table1[[#This Row],[genoffice]],Table1[Gender],"F")</f>
        <v>279</v>
      </c>
      <c r="AD140" s="3">
        <f>COUNTIFS(Table1[genoffice],Table1[[#This Row],[genoffice]],Table1[Gender],"M")</f>
        <v>401</v>
      </c>
      <c r="AE140" s="3">
        <f>COUNTIFS(Table1[genoffice],Table1[[#This Row],[genoffice]],Table1[Gender],"~?")</f>
        <v>23</v>
      </c>
    </row>
    <row r="141" spans="1:31" x14ac:dyDescent="0.35">
      <c r="A141">
        <v>140</v>
      </c>
      <c r="B141">
        <f>IF(COUNTIF(C$2:C140,C141)&gt;0,B140,B140+1)</f>
        <v>60</v>
      </c>
      <c r="C141" t="str">
        <f>Table1[[#This Row],[position]]&amp;IF(Table1[district]="NA","","-"&amp;Table1[district])&amp;IF(Table1[parish]="Multi-Parish Race","","-"&amp;Table1[parish])&amp;" ("&amp;Table1[year]&amp;")"</f>
        <v>Alderman-Seat A, Town of Ball-Rapides (2014)</v>
      </c>
      <c r="D141" t="s">
        <v>15</v>
      </c>
      <c r="E141" t="s">
        <v>236</v>
      </c>
      <c r="F141" t="s">
        <v>239</v>
      </c>
      <c r="G141">
        <v>2014</v>
      </c>
      <c r="H141" t="s">
        <v>238</v>
      </c>
      <c r="I141" t="s">
        <v>23</v>
      </c>
      <c r="J141">
        <v>389</v>
      </c>
      <c r="K141">
        <v>2</v>
      </c>
      <c r="L141">
        <f>COUNTIF(Table1[Race],Table1[Race])</f>
        <v>2</v>
      </c>
      <c r="M141">
        <v>1</v>
      </c>
      <c r="N141">
        <v>1</v>
      </c>
      <c r="O141">
        <v>0</v>
      </c>
      <c r="P141">
        <v>0</v>
      </c>
      <c r="Q141" t="s">
        <v>20</v>
      </c>
      <c r="R141" t="s">
        <v>21</v>
      </c>
      <c r="S141" t="s">
        <v>15</v>
      </c>
      <c r="T141">
        <f>IFERROR(Table1[n_can_adj]/MID(Table1[district],FIND("(",Table1[district])+1,1),Table1[n_can_adj])</f>
        <v>2</v>
      </c>
      <c r="U141">
        <v>132373</v>
      </c>
      <c r="V141" t="str">
        <f>IF(Table1[Voting Population]&lt;47000,"Rural","Urban")</f>
        <v>Urban</v>
      </c>
      <c r="W141" s="3">
        <v>0.4574616457461646</v>
      </c>
      <c r="X141" s="3" t="s">
        <v>5415</v>
      </c>
      <c r="Y141" s="3">
        <f>COUNTIFS(Table1[Race '#],Table1[[#This Row],[Race '#]],Table1[Gender],"F")</f>
        <v>2</v>
      </c>
      <c r="Z141" s="3">
        <f>COUNTIFS(Table1[Race '#],Table1[[#This Row],[Race '#]],Table1[Gender],"M")</f>
        <v>0</v>
      </c>
      <c r="AA141" s="3">
        <f>COUNTIFS(Table1[Race '#],Table1[[#This Row],[Race '#]],Table1[Gender],"~?")</f>
        <v>0</v>
      </c>
      <c r="AB141" s="3" t="str">
        <f>_xlfn.IFS(Y141=SUM(Table1[[#This Row],[Race-F candidates]:[Race-? Candidates]]),"All-Female",Z141=SUM(Table1[[#This Row],[Race-F candidates]:[Race-? Candidates]]),"All-Male",1=1,"Mixed-Gender")</f>
        <v>All-Female</v>
      </c>
      <c r="AC141" s="3">
        <f>COUNTIFS(Table1[genoffice],Table1[[#This Row],[genoffice]],Table1[Gender],"F")</f>
        <v>279</v>
      </c>
      <c r="AD141" s="3">
        <f>COUNTIFS(Table1[genoffice],Table1[[#This Row],[genoffice]],Table1[Gender],"M")</f>
        <v>401</v>
      </c>
      <c r="AE141" s="3">
        <f>COUNTIFS(Table1[genoffice],Table1[[#This Row],[genoffice]],Table1[Gender],"~?")</f>
        <v>23</v>
      </c>
    </row>
    <row r="142" spans="1:31" x14ac:dyDescent="0.35">
      <c r="A142">
        <v>141</v>
      </c>
      <c r="B142">
        <f>IF(COUNTIF(C$2:C141,C142)&gt;0,B141,B141+1)</f>
        <v>61</v>
      </c>
      <c r="C142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2" t="s">
        <v>15</v>
      </c>
      <c r="E142" t="s">
        <v>240</v>
      </c>
      <c r="F142" t="s">
        <v>241</v>
      </c>
      <c r="G142">
        <v>2014</v>
      </c>
      <c r="H142" t="s">
        <v>238</v>
      </c>
      <c r="I142" t="s">
        <v>19</v>
      </c>
      <c r="J142">
        <v>272</v>
      </c>
      <c r="K142">
        <v>3</v>
      </c>
      <c r="L142">
        <f>COUNTIF(Table1[Race],Table1[Race])</f>
        <v>3</v>
      </c>
      <c r="M142">
        <v>1</v>
      </c>
      <c r="N142">
        <v>2</v>
      </c>
      <c r="O142">
        <v>0</v>
      </c>
      <c r="P142">
        <v>0</v>
      </c>
      <c r="Q142" t="s">
        <v>20</v>
      </c>
      <c r="R142" t="s">
        <v>21</v>
      </c>
      <c r="S142" t="s">
        <v>15</v>
      </c>
      <c r="T142">
        <f>IFERROR(Table1[n_can_adj]/MID(Table1[district],FIND("(",Table1[district])+1,1),Table1[n_can_adj])</f>
        <v>3</v>
      </c>
      <c r="U142">
        <v>132373</v>
      </c>
      <c r="V142" t="str">
        <f>IF(Table1[Voting Population]&lt;47000,"Rural","Urban")</f>
        <v>Urban</v>
      </c>
      <c r="W142" s="3">
        <v>0.3186510667584308</v>
      </c>
      <c r="X142" s="3" t="s">
        <v>5414</v>
      </c>
      <c r="Y142" s="3">
        <f>COUNTIFS(Table1[Race '#],Table1[[#This Row],[Race '#]],Table1[Gender],"F")</f>
        <v>1</v>
      </c>
      <c r="Z142" s="3">
        <f>COUNTIFS(Table1[Race '#],Table1[[#This Row],[Race '#]],Table1[Gender],"M")</f>
        <v>2</v>
      </c>
      <c r="AA142" s="3">
        <f>COUNTIFS(Table1[Race '#],Table1[[#This Row],[Race '#]],Table1[Gender],"~?")</f>
        <v>0</v>
      </c>
      <c r="AB142" s="3" t="str">
        <f>_xlfn.IFS(Y142=SUM(Table1[[#This Row],[Race-F candidates]:[Race-? Candidates]]),"All-Female",Z142=SUM(Table1[[#This Row],[Race-F candidates]:[Race-? Candidates]]),"All-Male",1=1,"Mixed-Gender")</f>
        <v>Mixed-Gender</v>
      </c>
      <c r="AC142" s="3">
        <f>COUNTIFS(Table1[genoffice],Table1[[#This Row],[genoffice]],Table1[Gender],"F")</f>
        <v>279</v>
      </c>
      <c r="AD142" s="3">
        <f>COUNTIFS(Table1[genoffice],Table1[[#This Row],[genoffice]],Table1[Gender],"M")</f>
        <v>401</v>
      </c>
      <c r="AE142" s="3">
        <f>COUNTIFS(Table1[genoffice],Table1[[#This Row],[genoffice]],Table1[Gender],"~?")</f>
        <v>23</v>
      </c>
    </row>
    <row r="143" spans="1:31" x14ac:dyDescent="0.35">
      <c r="A143">
        <v>142</v>
      </c>
      <c r="B143">
        <f>IF(COUNTIF(C$2:C142,C143)&gt;0,B142,B142+1)</f>
        <v>61</v>
      </c>
      <c r="C143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3" t="s">
        <v>15</v>
      </c>
      <c r="E143" t="s">
        <v>240</v>
      </c>
      <c r="F143" t="s">
        <v>242</v>
      </c>
      <c r="G143">
        <v>2014</v>
      </c>
      <c r="H143" t="s">
        <v>238</v>
      </c>
      <c r="I143" t="s">
        <v>19</v>
      </c>
      <c r="J143">
        <v>359</v>
      </c>
      <c r="K143">
        <v>3</v>
      </c>
      <c r="L143">
        <f>COUNTIF(Table1[Race],Table1[Race])</f>
        <v>3</v>
      </c>
      <c r="M143">
        <v>1</v>
      </c>
      <c r="N143">
        <v>2</v>
      </c>
      <c r="O143">
        <v>0</v>
      </c>
      <c r="P143">
        <v>0</v>
      </c>
      <c r="Q143" t="s">
        <v>20</v>
      </c>
      <c r="R143" t="s">
        <v>21</v>
      </c>
      <c r="S143" t="s">
        <v>15</v>
      </c>
      <c r="T143">
        <f>IFERROR(Table1[n_can_adj]/MID(Table1[district],FIND("(",Table1[district])+1,1),Table1[n_can_adj])</f>
        <v>3</v>
      </c>
      <c r="U143">
        <v>132373</v>
      </c>
      <c r="V143" t="str">
        <f>IF(Table1[Voting Population]&lt;47000,"Rural","Urban")</f>
        <v>Urban</v>
      </c>
      <c r="W143" s="3">
        <v>0.3186510667584308</v>
      </c>
      <c r="X143" s="3" t="s">
        <v>5414</v>
      </c>
      <c r="Y143" s="3">
        <f>COUNTIFS(Table1[Race '#],Table1[[#This Row],[Race '#]],Table1[Gender],"F")</f>
        <v>1</v>
      </c>
      <c r="Z143" s="3">
        <f>COUNTIFS(Table1[Race '#],Table1[[#This Row],[Race '#]],Table1[Gender],"M")</f>
        <v>2</v>
      </c>
      <c r="AA143" s="3">
        <f>COUNTIFS(Table1[Race '#],Table1[[#This Row],[Race '#]],Table1[Gender],"~?")</f>
        <v>0</v>
      </c>
      <c r="AB143" s="3" t="str">
        <f>_xlfn.IFS(Y143=SUM(Table1[[#This Row],[Race-F candidates]:[Race-? Candidates]]),"All-Female",Z143=SUM(Table1[[#This Row],[Race-F candidates]:[Race-? Candidates]]),"All-Male",1=1,"Mixed-Gender")</f>
        <v>Mixed-Gender</v>
      </c>
      <c r="AC143" s="3">
        <f>COUNTIFS(Table1[genoffice],Table1[[#This Row],[genoffice]],Table1[Gender],"F")</f>
        <v>279</v>
      </c>
      <c r="AD143" s="3">
        <f>COUNTIFS(Table1[genoffice],Table1[[#This Row],[genoffice]],Table1[Gender],"M")</f>
        <v>401</v>
      </c>
      <c r="AE143" s="3">
        <f>COUNTIFS(Table1[genoffice],Table1[[#This Row],[genoffice]],Table1[Gender],"~?")</f>
        <v>23</v>
      </c>
    </row>
    <row r="144" spans="1:31" x14ac:dyDescent="0.35">
      <c r="A144">
        <v>143</v>
      </c>
      <c r="B144">
        <f>IF(COUNTIF(C$2:C143,C144)&gt;0,B143,B143+1)</f>
        <v>61</v>
      </c>
      <c r="C144" t="str">
        <f>Table1[[#This Row],[position]]&amp;IF(Table1[district]="NA","","-"&amp;Table1[district])&amp;IF(Table1[parish]="Multi-Parish Race","","-"&amp;Table1[parish])&amp;" ("&amp;Table1[year]&amp;")"</f>
        <v>Alderman-Seat B, Town of Ball-Rapides (2014)</v>
      </c>
      <c r="D144" t="s">
        <v>15</v>
      </c>
      <c r="E144" t="s">
        <v>240</v>
      </c>
      <c r="F144" t="s">
        <v>243</v>
      </c>
      <c r="G144">
        <v>2014</v>
      </c>
      <c r="H144" t="s">
        <v>238</v>
      </c>
      <c r="I144" t="s">
        <v>23</v>
      </c>
      <c r="J144">
        <v>822</v>
      </c>
      <c r="K144">
        <v>3</v>
      </c>
      <c r="L144">
        <f>COUNTIF(Table1[Race],Table1[Race])</f>
        <v>3</v>
      </c>
      <c r="M144">
        <v>1</v>
      </c>
      <c r="N144">
        <v>2</v>
      </c>
      <c r="O144">
        <v>0</v>
      </c>
      <c r="P144">
        <v>0</v>
      </c>
      <c r="Q144" t="s">
        <v>20</v>
      </c>
      <c r="R144" t="s">
        <v>21</v>
      </c>
      <c r="S144" t="s">
        <v>15</v>
      </c>
      <c r="T144">
        <f>IFERROR(Table1[n_can_adj]/MID(Table1[district],FIND("(",Table1[district])+1,1),Table1[n_can_adj])</f>
        <v>3</v>
      </c>
      <c r="U144">
        <v>132373</v>
      </c>
      <c r="V144" t="str">
        <f>IF(Table1[Voting Population]&lt;47000,"Rural","Urban")</f>
        <v>Urban</v>
      </c>
      <c r="W144" s="3">
        <v>0.3186510667584308</v>
      </c>
      <c r="X144" s="3" t="s">
        <v>5415</v>
      </c>
      <c r="Y144" s="3">
        <f>COUNTIFS(Table1[Race '#],Table1[[#This Row],[Race '#]],Table1[Gender],"F")</f>
        <v>1</v>
      </c>
      <c r="Z144" s="3">
        <f>COUNTIFS(Table1[Race '#],Table1[[#This Row],[Race '#]],Table1[Gender],"M")</f>
        <v>2</v>
      </c>
      <c r="AA144" s="3">
        <f>COUNTIFS(Table1[Race '#],Table1[[#This Row],[Race '#]],Table1[Gender],"~?")</f>
        <v>0</v>
      </c>
      <c r="AB144" s="3" t="str">
        <f>_xlfn.IFS(Y144=SUM(Table1[[#This Row],[Race-F candidates]:[Race-? Candidates]]),"All-Female",Z144=SUM(Table1[[#This Row],[Race-F candidates]:[Race-? Candidates]]),"All-Male",1=1,"Mixed-Gender")</f>
        <v>Mixed-Gender</v>
      </c>
      <c r="AC144" s="3">
        <f>COUNTIFS(Table1[genoffice],Table1[[#This Row],[genoffice]],Table1[Gender],"F")</f>
        <v>279</v>
      </c>
      <c r="AD144" s="3">
        <f>COUNTIFS(Table1[genoffice],Table1[[#This Row],[genoffice]],Table1[Gender],"M")</f>
        <v>401</v>
      </c>
      <c r="AE144" s="3">
        <f>COUNTIFS(Table1[genoffice],Table1[[#This Row],[genoffice]],Table1[Gender],"~?")</f>
        <v>23</v>
      </c>
    </row>
    <row r="145" spans="1:31" x14ac:dyDescent="0.35">
      <c r="A145">
        <v>144</v>
      </c>
      <c r="B145">
        <f>IF(COUNTIF(C$2:C144,C145)&gt;0,B144,B144+1)</f>
        <v>62</v>
      </c>
      <c r="C145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5" t="s">
        <v>15</v>
      </c>
      <c r="E145" t="s">
        <v>244</v>
      </c>
      <c r="F145" t="s">
        <v>245</v>
      </c>
      <c r="G145">
        <v>2014</v>
      </c>
      <c r="H145" t="s">
        <v>238</v>
      </c>
      <c r="I145" t="s">
        <v>19</v>
      </c>
      <c r="J145">
        <v>685</v>
      </c>
      <c r="K145">
        <v>3</v>
      </c>
      <c r="L145">
        <f>COUNTIF(Table1[Race],Table1[Race])</f>
        <v>3</v>
      </c>
      <c r="M145">
        <v>1</v>
      </c>
      <c r="N145">
        <v>1</v>
      </c>
      <c r="O145">
        <v>1</v>
      </c>
      <c r="P145">
        <v>0</v>
      </c>
      <c r="Q145" t="s">
        <v>20</v>
      </c>
      <c r="R145" t="s">
        <v>21</v>
      </c>
      <c r="S145" t="s">
        <v>15</v>
      </c>
      <c r="T145">
        <f>IFERROR(Table1[n_can_adj]/MID(Table1[district],FIND("(",Table1[district])+1,1),Table1[n_can_adj])</f>
        <v>3</v>
      </c>
      <c r="U145">
        <v>132373</v>
      </c>
      <c r="V145" t="str">
        <f>IF(Table1[Voting Population]&lt;47000,"Rural","Urban")</f>
        <v>Urban</v>
      </c>
      <c r="W145" s="3">
        <v>0.18106427090532135</v>
      </c>
      <c r="X145" s="3" t="s">
        <v>5414</v>
      </c>
      <c r="Y145" s="3">
        <f>COUNTIFS(Table1[Race '#],Table1[[#This Row],[Race '#]],Table1[Gender],"F")</f>
        <v>1</v>
      </c>
      <c r="Z145" s="3">
        <f>COUNTIFS(Table1[Race '#],Table1[[#This Row],[Race '#]],Table1[Gender],"M")</f>
        <v>2</v>
      </c>
      <c r="AA145" s="3">
        <f>COUNTIFS(Table1[Race '#],Table1[[#This Row],[Race '#]],Table1[Gender],"~?")</f>
        <v>0</v>
      </c>
      <c r="AB145" s="3" t="str">
        <f>_xlfn.IFS(Y145=SUM(Table1[[#This Row],[Race-F candidates]:[Race-? Candidates]]),"All-Female",Z145=SUM(Table1[[#This Row],[Race-F candidates]:[Race-? Candidates]]),"All-Male",1=1,"Mixed-Gender")</f>
        <v>Mixed-Gender</v>
      </c>
      <c r="AC145" s="3">
        <f>COUNTIFS(Table1[genoffice],Table1[[#This Row],[genoffice]],Table1[Gender],"F")</f>
        <v>279</v>
      </c>
      <c r="AD145" s="3">
        <f>COUNTIFS(Table1[genoffice],Table1[[#This Row],[genoffice]],Table1[Gender],"M")</f>
        <v>401</v>
      </c>
      <c r="AE145" s="3">
        <f>COUNTIFS(Table1[genoffice],Table1[[#This Row],[genoffice]],Table1[Gender],"~?")</f>
        <v>23</v>
      </c>
    </row>
    <row r="146" spans="1:31" x14ac:dyDescent="0.35">
      <c r="A146">
        <v>145</v>
      </c>
      <c r="B146">
        <f>IF(COUNTIF(C$2:C145,C146)&gt;0,B145,B145+1)</f>
        <v>62</v>
      </c>
      <c r="C146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6" t="s">
        <v>15</v>
      </c>
      <c r="E146" t="s">
        <v>244</v>
      </c>
      <c r="F146" t="s">
        <v>246</v>
      </c>
      <c r="G146">
        <v>2014</v>
      </c>
      <c r="H146" t="s">
        <v>238</v>
      </c>
      <c r="I146" t="s">
        <v>30</v>
      </c>
      <c r="J146">
        <v>423</v>
      </c>
      <c r="K146">
        <v>3</v>
      </c>
      <c r="L146">
        <f>COUNTIF(Table1[Race],Table1[Race])</f>
        <v>3</v>
      </c>
      <c r="M146">
        <v>1</v>
      </c>
      <c r="N146">
        <v>1</v>
      </c>
      <c r="O146">
        <v>1</v>
      </c>
      <c r="P146">
        <v>0</v>
      </c>
      <c r="Q146" t="s">
        <v>20</v>
      </c>
      <c r="R146" t="s">
        <v>21</v>
      </c>
      <c r="S146" t="s">
        <v>15</v>
      </c>
      <c r="T146">
        <f>IFERROR(Table1[n_can_adj]/MID(Table1[district],FIND("(",Table1[district])+1,1),Table1[n_can_adj])</f>
        <v>3</v>
      </c>
      <c r="U146">
        <v>132373</v>
      </c>
      <c r="V146" t="str">
        <f>IF(Table1[Voting Population]&lt;47000,"Rural","Urban")</f>
        <v>Urban</v>
      </c>
      <c r="W146" s="3">
        <v>0.18106427090532135</v>
      </c>
      <c r="X146" s="3" t="s">
        <v>5415</v>
      </c>
      <c r="Y146" s="3">
        <f>COUNTIFS(Table1[Race '#],Table1[[#This Row],[Race '#]],Table1[Gender],"F")</f>
        <v>1</v>
      </c>
      <c r="Z146" s="3">
        <f>COUNTIFS(Table1[Race '#],Table1[[#This Row],[Race '#]],Table1[Gender],"M")</f>
        <v>2</v>
      </c>
      <c r="AA146" s="3">
        <f>COUNTIFS(Table1[Race '#],Table1[[#This Row],[Race '#]],Table1[Gender],"~?")</f>
        <v>0</v>
      </c>
      <c r="AB146" s="3" t="str">
        <f>_xlfn.IFS(Y146=SUM(Table1[[#This Row],[Race-F candidates]:[Race-? Candidates]]),"All-Female",Z146=SUM(Table1[[#This Row],[Race-F candidates]:[Race-? Candidates]]),"All-Male",1=1,"Mixed-Gender")</f>
        <v>Mixed-Gender</v>
      </c>
      <c r="AC146" s="3">
        <f>COUNTIFS(Table1[genoffice],Table1[[#This Row],[genoffice]],Table1[Gender],"F")</f>
        <v>279</v>
      </c>
      <c r="AD146" s="3">
        <f>COUNTIFS(Table1[genoffice],Table1[[#This Row],[genoffice]],Table1[Gender],"M")</f>
        <v>401</v>
      </c>
      <c r="AE146" s="3">
        <f>COUNTIFS(Table1[genoffice],Table1[[#This Row],[genoffice]],Table1[Gender],"~?")</f>
        <v>23</v>
      </c>
    </row>
    <row r="147" spans="1:31" x14ac:dyDescent="0.35">
      <c r="A147">
        <v>146</v>
      </c>
      <c r="B147">
        <f>IF(COUNTIF(C$2:C146,C147)&gt;0,B146,B146+1)</f>
        <v>62</v>
      </c>
      <c r="C147" t="str">
        <f>Table1[[#This Row],[position]]&amp;IF(Table1[district]="NA","","-"&amp;Table1[district])&amp;IF(Table1[parish]="Multi-Parish Race","","-"&amp;Table1[parish])&amp;" ("&amp;Table1[year]&amp;")"</f>
        <v>Alderman-Seat C, Town of Ball-Rapides (2014)</v>
      </c>
      <c r="D147" t="s">
        <v>15</v>
      </c>
      <c r="E147" t="s">
        <v>244</v>
      </c>
      <c r="F147" t="s">
        <v>247</v>
      </c>
      <c r="G147">
        <v>2014</v>
      </c>
      <c r="H147" t="s">
        <v>238</v>
      </c>
      <c r="I147" t="s">
        <v>23</v>
      </c>
      <c r="J147">
        <v>339</v>
      </c>
      <c r="K147">
        <v>3</v>
      </c>
      <c r="L147">
        <f>COUNTIF(Table1[Race],Table1[Race])</f>
        <v>3</v>
      </c>
      <c r="M147">
        <v>1</v>
      </c>
      <c r="N147">
        <v>1</v>
      </c>
      <c r="O147">
        <v>1</v>
      </c>
      <c r="P147">
        <v>0</v>
      </c>
      <c r="Q147" t="s">
        <v>20</v>
      </c>
      <c r="R147" t="s">
        <v>21</v>
      </c>
      <c r="S147" t="s">
        <v>15</v>
      </c>
      <c r="T147">
        <f>IFERROR(Table1[n_can_adj]/MID(Table1[district],FIND("(",Table1[district])+1,1),Table1[n_can_adj])</f>
        <v>3</v>
      </c>
      <c r="U147">
        <v>132373</v>
      </c>
      <c r="V147" t="str">
        <f>IF(Table1[Voting Population]&lt;47000,"Rural","Urban")</f>
        <v>Urban</v>
      </c>
      <c r="W147" s="3">
        <v>0.18106427090532135</v>
      </c>
      <c r="X147" s="3" t="s">
        <v>5414</v>
      </c>
      <c r="Y147" s="3">
        <f>COUNTIFS(Table1[Race '#],Table1[[#This Row],[Race '#]],Table1[Gender],"F")</f>
        <v>1</v>
      </c>
      <c r="Z147" s="3">
        <f>COUNTIFS(Table1[Race '#],Table1[[#This Row],[Race '#]],Table1[Gender],"M")</f>
        <v>2</v>
      </c>
      <c r="AA147" s="3">
        <f>COUNTIFS(Table1[Race '#],Table1[[#This Row],[Race '#]],Table1[Gender],"~?")</f>
        <v>0</v>
      </c>
      <c r="AB147" s="3" t="str">
        <f>_xlfn.IFS(Y147=SUM(Table1[[#This Row],[Race-F candidates]:[Race-? Candidates]]),"All-Female",Z147=SUM(Table1[[#This Row],[Race-F candidates]:[Race-? Candidates]]),"All-Male",1=1,"Mixed-Gender")</f>
        <v>Mixed-Gender</v>
      </c>
      <c r="AC147" s="3">
        <f>COUNTIFS(Table1[genoffice],Table1[[#This Row],[genoffice]],Table1[Gender],"F")</f>
        <v>279</v>
      </c>
      <c r="AD147" s="3">
        <f>COUNTIFS(Table1[genoffice],Table1[[#This Row],[genoffice]],Table1[Gender],"M")</f>
        <v>401</v>
      </c>
      <c r="AE147" s="3">
        <f>COUNTIFS(Table1[genoffice],Table1[[#This Row],[genoffice]],Table1[Gender],"~?")</f>
        <v>23</v>
      </c>
    </row>
    <row r="148" spans="1:31" x14ac:dyDescent="0.35">
      <c r="A148">
        <v>147</v>
      </c>
      <c r="B148">
        <f>IF(COUNTIF(C$2:C147,C148)&gt;0,B147,B147+1)</f>
        <v>63</v>
      </c>
      <c r="C148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8" t="s">
        <v>15</v>
      </c>
      <c r="E148" t="s">
        <v>248</v>
      </c>
      <c r="F148" t="s">
        <v>249</v>
      </c>
      <c r="G148">
        <v>2014</v>
      </c>
      <c r="H148" t="s">
        <v>238</v>
      </c>
      <c r="I148" t="s">
        <v>23</v>
      </c>
      <c r="J148">
        <v>260</v>
      </c>
      <c r="K148">
        <v>3</v>
      </c>
      <c r="L148">
        <f>COUNTIF(Table1[Race],Table1[Race])</f>
        <v>3</v>
      </c>
      <c r="M148">
        <v>2</v>
      </c>
      <c r="N148">
        <v>1</v>
      </c>
      <c r="O148">
        <v>0</v>
      </c>
      <c r="P148">
        <v>0</v>
      </c>
      <c r="Q148" t="s">
        <v>20</v>
      </c>
      <c r="R148" t="s">
        <v>21</v>
      </c>
      <c r="S148" t="s">
        <v>15</v>
      </c>
      <c r="T148">
        <f>IFERROR(Table1[n_can_adj]/MID(Table1[district],FIND("(",Table1[district])+1,1),Table1[n_can_adj])</f>
        <v>3</v>
      </c>
      <c r="U148">
        <v>132373</v>
      </c>
      <c r="V148" t="str">
        <f>IF(Table1[Voting Population]&lt;47000,"Rural","Urban")</f>
        <v>Urban</v>
      </c>
      <c r="W148" s="3">
        <v>2.9593943565037806E-2</v>
      </c>
      <c r="X148" s="3" t="s">
        <v>5415</v>
      </c>
      <c r="Y148" s="3">
        <f>COUNTIFS(Table1[Race '#],Table1[[#This Row],[Race '#]],Table1[Gender],"F")</f>
        <v>2</v>
      </c>
      <c r="Z148" s="3">
        <f>COUNTIFS(Table1[Race '#],Table1[[#This Row],[Race '#]],Table1[Gender],"M")</f>
        <v>1</v>
      </c>
      <c r="AA148" s="3">
        <f>COUNTIFS(Table1[Race '#],Table1[[#This Row],[Race '#]],Table1[Gender],"~?")</f>
        <v>0</v>
      </c>
      <c r="AB148" s="3" t="str">
        <f>_xlfn.IFS(Y148=SUM(Table1[[#This Row],[Race-F candidates]:[Race-? Candidates]]),"All-Female",Z148=SUM(Table1[[#This Row],[Race-F candidates]:[Race-? Candidates]]),"All-Male",1=1,"Mixed-Gender")</f>
        <v>Mixed-Gender</v>
      </c>
      <c r="AC148" s="3">
        <f>COUNTIFS(Table1[genoffice],Table1[[#This Row],[genoffice]],Table1[Gender],"F")</f>
        <v>279</v>
      </c>
      <c r="AD148" s="3">
        <f>COUNTIFS(Table1[genoffice],Table1[[#This Row],[genoffice]],Table1[Gender],"M")</f>
        <v>401</v>
      </c>
      <c r="AE148" s="3">
        <f>COUNTIFS(Table1[genoffice],Table1[[#This Row],[genoffice]],Table1[Gender],"~?")</f>
        <v>23</v>
      </c>
    </row>
    <row r="149" spans="1:31" x14ac:dyDescent="0.35">
      <c r="A149">
        <v>148</v>
      </c>
      <c r="B149">
        <f>IF(COUNTIF(C$2:C148,C149)&gt;0,B148,B148+1)</f>
        <v>63</v>
      </c>
      <c r="C149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49" t="s">
        <v>15</v>
      </c>
      <c r="E149" t="s">
        <v>248</v>
      </c>
      <c r="F149" t="s">
        <v>250</v>
      </c>
      <c r="G149">
        <v>2014</v>
      </c>
      <c r="H149" t="s">
        <v>238</v>
      </c>
      <c r="I149" t="s">
        <v>19</v>
      </c>
      <c r="J149">
        <v>618</v>
      </c>
      <c r="K149">
        <v>3</v>
      </c>
      <c r="L149">
        <f>COUNTIF(Table1[Race],Table1[Race])</f>
        <v>3</v>
      </c>
      <c r="M149">
        <v>2</v>
      </c>
      <c r="N149">
        <v>1</v>
      </c>
      <c r="O149">
        <v>0</v>
      </c>
      <c r="P149">
        <v>0</v>
      </c>
      <c r="Q149" t="s">
        <v>20</v>
      </c>
      <c r="R149" t="s">
        <v>21</v>
      </c>
      <c r="S149" t="s">
        <v>15</v>
      </c>
      <c r="T149">
        <f>IFERROR(Table1[n_can_adj]/MID(Table1[district],FIND("(",Table1[district])+1,1),Table1[n_can_adj])</f>
        <v>3</v>
      </c>
      <c r="U149">
        <v>132373</v>
      </c>
      <c r="V149" t="str">
        <f>IF(Table1[Voting Population]&lt;47000,"Rural","Urban")</f>
        <v>Urban</v>
      </c>
      <c r="W149" s="3">
        <v>2.9593943565037806E-2</v>
      </c>
      <c r="X149" s="3" t="s">
        <v>5415</v>
      </c>
      <c r="Y149" s="3">
        <f>COUNTIFS(Table1[Race '#],Table1[[#This Row],[Race '#]],Table1[Gender],"F")</f>
        <v>2</v>
      </c>
      <c r="Z149" s="3">
        <f>COUNTIFS(Table1[Race '#],Table1[[#This Row],[Race '#]],Table1[Gender],"M")</f>
        <v>1</v>
      </c>
      <c r="AA149" s="3">
        <f>COUNTIFS(Table1[Race '#],Table1[[#This Row],[Race '#]],Table1[Gender],"~?")</f>
        <v>0</v>
      </c>
      <c r="AB149" s="3" t="str">
        <f>_xlfn.IFS(Y149=SUM(Table1[[#This Row],[Race-F candidates]:[Race-? Candidates]]),"All-Female",Z149=SUM(Table1[[#This Row],[Race-F candidates]:[Race-? Candidates]]),"All-Male",1=1,"Mixed-Gender")</f>
        <v>Mixed-Gender</v>
      </c>
      <c r="AC149" s="3">
        <f>COUNTIFS(Table1[genoffice],Table1[[#This Row],[genoffice]],Table1[Gender],"F")</f>
        <v>279</v>
      </c>
      <c r="AD149" s="3">
        <f>COUNTIFS(Table1[genoffice],Table1[[#This Row],[genoffice]],Table1[Gender],"M")</f>
        <v>401</v>
      </c>
      <c r="AE149" s="3">
        <f>COUNTIFS(Table1[genoffice],Table1[[#This Row],[genoffice]],Table1[Gender],"~?")</f>
        <v>23</v>
      </c>
    </row>
    <row r="150" spans="1:31" x14ac:dyDescent="0.35">
      <c r="A150">
        <v>149</v>
      </c>
      <c r="B150">
        <f>IF(COUNTIF(C$2:C149,C150)&gt;0,B149,B149+1)</f>
        <v>63</v>
      </c>
      <c r="C150" t="str">
        <f>Table1[[#This Row],[position]]&amp;IF(Table1[district]="NA","","-"&amp;Table1[district])&amp;IF(Table1[parish]="Multi-Parish Race","","-"&amp;Table1[parish])&amp;" ("&amp;Table1[year]&amp;")"</f>
        <v>Alderman-Seat D, Town of Ball-Rapides (2014)</v>
      </c>
      <c r="D150" t="s">
        <v>15</v>
      </c>
      <c r="E150" t="s">
        <v>248</v>
      </c>
      <c r="F150" t="s">
        <v>251</v>
      </c>
      <c r="G150">
        <v>2014</v>
      </c>
      <c r="H150" t="s">
        <v>238</v>
      </c>
      <c r="I150" t="s">
        <v>23</v>
      </c>
      <c r="J150">
        <v>575</v>
      </c>
      <c r="K150">
        <v>3</v>
      </c>
      <c r="L150">
        <f>COUNTIF(Table1[Race],Table1[Race])</f>
        <v>3</v>
      </c>
      <c r="M150">
        <v>2</v>
      </c>
      <c r="N150">
        <v>1</v>
      </c>
      <c r="O150">
        <v>0</v>
      </c>
      <c r="P150">
        <v>0</v>
      </c>
      <c r="Q150" t="s">
        <v>20</v>
      </c>
      <c r="R150" t="s">
        <v>21</v>
      </c>
      <c r="S150" t="s">
        <v>15</v>
      </c>
      <c r="T150">
        <f>IFERROR(Table1[n_can_adj]/MID(Table1[district],FIND("(",Table1[district])+1,1),Table1[n_can_adj])</f>
        <v>3</v>
      </c>
      <c r="U150">
        <v>132373</v>
      </c>
      <c r="V150" t="str">
        <f>IF(Table1[Voting Population]&lt;47000,"Rural","Urban")</f>
        <v>Urban</v>
      </c>
      <c r="W150" s="3">
        <v>2.9593943565037806E-2</v>
      </c>
      <c r="X150" s="3" t="s">
        <v>5414</v>
      </c>
      <c r="Y150" s="3">
        <f>COUNTIFS(Table1[Race '#],Table1[[#This Row],[Race '#]],Table1[Gender],"F")</f>
        <v>2</v>
      </c>
      <c r="Z150" s="3">
        <f>COUNTIFS(Table1[Race '#],Table1[[#This Row],[Race '#]],Table1[Gender],"M")</f>
        <v>1</v>
      </c>
      <c r="AA150" s="3">
        <f>COUNTIFS(Table1[Race '#],Table1[[#This Row],[Race '#]],Table1[Gender],"~?")</f>
        <v>0</v>
      </c>
      <c r="AB150" s="3" t="str">
        <f>_xlfn.IFS(Y150=SUM(Table1[[#This Row],[Race-F candidates]:[Race-? Candidates]]),"All-Female",Z150=SUM(Table1[[#This Row],[Race-F candidates]:[Race-? Candidates]]),"All-Male",1=1,"Mixed-Gender")</f>
        <v>Mixed-Gender</v>
      </c>
      <c r="AC150" s="3">
        <f>COUNTIFS(Table1[genoffice],Table1[[#This Row],[genoffice]],Table1[Gender],"F")</f>
        <v>279</v>
      </c>
      <c r="AD150" s="3">
        <f>COUNTIFS(Table1[genoffice],Table1[[#This Row],[genoffice]],Table1[Gender],"M")</f>
        <v>401</v>
      </c>
      <c r="AE150" s="3">
        <f>COUNTIFS(Table1[genoffice],Table1[[#This Row],[genoffice]],Table1[Gender],"~?")</f>
        <v>23</v>
      </c>
    </row>
    <row r="151" spans="1:31" x14ac:dyDescent="0.35">
      <c r="A151">
        <v>150</v>
      </c>
      <c r="B151">
        <f>IF(COUNTIF(C$2:C150,C151)&gt;0,B150,B150+1)</f>
        <v>64</v>
      </c>
      <c r="C151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1" t="s">
        <v>15</v>
      </c>
      <c r="E151" t="s">
        <v>252</v>
      </c>
      <c r="F151" t="s">
        <v>253</v>
      </c>
      <c r="G151">
        <v>2014</v>
      </c>
      <c r="H151" t="s">
        <v>238</v>
      </c>
      <c r="I151" t="s">
        <v>23</v>
      </c>
      <c r="J151">
        <v>704</v>
      </c>
      <c r="K151">
        <v>2</v>
      </c>
      <c r="L151">
        <f>COUNTIF(Table1[Race],Table1[Race])</f>
        <v>2</v>
      </c>
      <c r="M151">
        <v>2</v>
      </c>
      <c r="N151">
        <v>0</v>
      </c>
      <c r="O151">
        <v>0</v>
      </c>
      <c r="P151">
        <v>0</v>
      </c>
      <c r="Q151" t="s">
        <v>20</v>
      </c>
      <c r="R151" t="s">
        <v>21</v>
      </c>
      <c r="S151" t="s">
        <v>15</v>
      </c>
      <c r="T151">
        <f>IFERROR(Table1[n_can_adj]/MID(Table1[district],FIND("(",Table1[district])+1,1),Table1[n_can_adj])</f>
        <v>2</v>
      </c>
      <c r="U151">
        <v>132373</v>
      </c>
      <c r="V151" t="str">
        <f>IF(Table1[Voting Population]&lt;47000,"Rural","Urban")</f>
        <v>Urban</v>
      </c>
      <c r="W151" s="3">
        <v>7.1073205401561701E-4</v>
      </c>
      <c r="X151" s="3" t="s">
        <v>5415</v>
      </c>
      <c r="Y151" s="3">
        <f>COUNTIFS(Table1[Race '#],Table1[[#This Row],[Race '#]],Table1[Gender],"F")</f>
        <v>1</v>
      </c>
      <c r="Z151" s="3">
        <f>COUNTIFS(Table1[Race '#],Table1[[#This Row],[Race '#]],Table1[Gender],"M")</f>
        <v>1</v>
      </c>
      <c r="AA151" s="3">
        <f>COUNTIFS(Table1[Race '#],Table1[[#This Row],[Race '#]],Table1[Gender],"~?")</f>
        <v>0</v>
      </c>
      <c r="AB151" s="3" t="str">
        <f>_xlfn.IFS(Y151=SUM(Table1[[#This Row],[Race-F candidates]:[Race-? Candidates]]),"All-Female",Z151=SUM(Table1[[#This Row],[Race-F candidates]:[Race-? Candidates]]),"All-Male",1=1,"Mixed-Gender")</f>
        <v>Mixed-Gender</v>
      </c>
      <c r="AC151" s="3">
        <f>COUNTIFS(Table1[genoffice],Table1[[#This Row],[genoffice]],Table1[Gender],"F")</f>
        <v>279</v>
      </c>
      <c r="AD151" s="3">
        <f>COUNTIFS(Table1[genoffice],Table1[[#This Row],[genoffice]],Table1[Gender],"M")</f>
        <v>401</v>
      </c>
      <c r="AE151" s="3">
        <f>COUNTIFS(Table1[genoffice],Table1[[#This Row],[genoffice]],Table1[Gender],"~?")</f>
        <v>23</v>
      </c>
    </row>
    <row r="152" spans="1:31" x14ac:dyDescent="0.35">
      <c r="A152">
        <v>151</v>
      </c>
      <c r="B152">
        <f>IF(COUNTIF(C$2:C151,C152)&gt;0,B151,B151+1)</f>
        <v>64</v>
      </c>
      <c r="C152" t="str">
        <f>Table1[[#This Row],[position]]&amp;IF(Table1[district]="NA","","-"&amp;Table1[district])&amp;IF(Table1[parish]="Multi-Parish Race","","-"&amp;Table1[parish])&amp;" ("&amp;Table1[year]&amp;")"</f>
        <v>Alderman-Seat E, Town of Ball-Rapides (2014)</v>
      </c>
      <c r="D152" t="s">
        <v>15</v>
      </c>
      <c r="E152" t="s">
        <v>252</v>
      </c>
      <c r="F152" t="s">
        <v>254</v>
      </c>
      <c r="G152">
        <v>2014</v>
      </c>
      <c r="H152" t="s">
        <v>238</v>
      </c>
      <c r="I152" t="s">
        <v>23</v>
      </c>
      <c r="J152">
        <v>703</v>
      </c>
      <c r="K152">
        <v>2</v>
      </c>
      <c r="L152">
        <f>COUNTIF(Table1[Race],Table1[Race])</f>
        <v>2</v>
      </c>
      <c r="M152">
        <v>2</v>
      </c>
      <c r="N152">
        <v>0</v>
      </c>
      <c r="O152">
        <v>0</v>
      </c>
      <c r="P152">
        <v>0</v>
      </c>
      <c r="Q152" t="s">
        <v>20</v>
      </c>
      <c r="R152" t="s">
        <v>21</v>
      </c>
      <c r="S152" t="s">
        <v>15</v>
      </c>
      <c r="T152">
        <f>IFERROR(Table1[n_can_adj]/MID(Table1[district],FIND("(",Table1[district])+1,1),Table1[n_can_adj])</f>
        <v>2</v>
      </c>
      <c r="U152">
        <v>132373</v>
      </c>
      <c r="V152" t="str">
        <f>IF(Table1[Voting Population]&lt;47000,"Rural","Urban")</f>
        <v>Urban</v>
      </c>
      <c r="W152" s="3">
        <v>7.1073205401561701E-4</v>
      </c>
      <c r="X152" s="3" t="s">
        <v>5414</v>
      </c>
      <c r="Y152" s="3">
        <f>COUNTIFS(Table1[Race '#],Table1[[#This Row],[Race '#]],Table1[Gender],"F")</f>
        <v>1</v>
      </c>
      <c r="Z152" s="3">
        <f>COUNTIFS(Table1[Race '#],Table1[[#This Row],[Race '#]],Table1[Gender],"M")</f>
        <v>1</v>
      </c>
      <c r="AA152" s="3">
        <f>COUNTIFS(Table1[Race '#],Table1[[#This Row],[Race '#]],Table1[Gender],"~?")</f>
        <v>0</v>
      </c>
      <c r="AB152" s="3" t="str">
        <f>_xlfn.IFS(Y152=SUM(Table1[[#This Row],[Race-F candidates]:[Race-? Candidates]]),"All-Female",Z152=SUM(Table1[[#This Row],[Race-F candidates]:[Race-? Candidates]]),"All-Male",1=1,"Mixed-Gender")</f>
        <v>Mixed-Gender</v>
      </c>
      <c r="AC152" s="3">
        <f>COUNTIFS(Table1[genoffice],Table1[[#This Row],[genoffice]],Table1[Gender],"F")</f>
        <v>279</v>
      </c>
      <c r="AD152" s="3">
        <f>COUNTIFS(Table1[genoffice],Table1[[#This Row],[genoffice]],Table1[Gender],"M")</f>
        <v>401</v>
      </c>
      <c r="AE152" s="3">
        <f>COUNTIFS(Table1[genoffice],Table1[[#This Row],[genoffice]],Table1[Gender],"~?")</f>
        <v>23</v>
      </c>
    </row>
    <row r="153" spans="1:31" x14ac:dyDescent="0.35">
      <c r="A153">
        <v>152</v>
      </c>
      <c r="B153">
        <f>IF(COUNTIF(C$2:C152,C153)&gt;0,B152,B152+1)</f>
        <v>65</v>
      </c>
      <c r="C153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3" t="s">
        <v>15</v>
      </c>
      <c r="E153" t="s">
        <v>255</v>
      </c>
      <c r="F153" t="s">
        <v>256</v>
      </c>
      <c r="G153">
        <v>2016</v>
      </c>
      <c r="H153" t="s">
        <v>94</v>
      </c>
      <c r="I153" t="s">
        <v>23</v>
      </c>
      <c r="J153">
        <v>455</v>
      </c>
      <c r="K153">
        <v>2</v>
      </c>
      <c r="L153">
        <f>COUNTIF(Table1[Race],Table1[Race])</f>
        <v>2</v>
      </c>
      <c r="M153">
        <v>1</v>
      </c>
      <c r="N153">
        <v>1</v>
      </c>
      <c r="O153">
        <v>0</v>
      </c>
      <c r="P153">
        <v>0</v>
      </c>
      <c r="Q153" t="s">
        <v>20</v>
      </c>
      <c r="R153" t="s">
        <v>21</v>
      </c>
      <c r="S153" t="s">
        <v>15</v>
      </c>
      <c r="T153">
        <f>IFERROR(Table1[n_can_adj]/MID(Table1[district],FIND("(",Table1[district])+1,1),Table1[n_can_adj])</f>
        <v>2</v>
      </c>
      <c r="U153">
        <v>59524</v>
      </c>
      <c r="V153" t="str">
        <f>IF(Table1[Voting Population]&lt;47000,"Rural","Urban")</f>
        <v>Urban</v>
      </c>
      <c r="W153" s="3">
        <v>3.8054968287526414E-2</v>
      </c>
      <c r="X153" s="3" t="s">
        <v>5414</v>
      </c>
      <c r="Y153" s="3">
        <f>COUNTIFS(Table1[Race '#],Table1[[#This Row],[Race '#]],Table1[Gender],"F")</f>
        <v>0</v>
      </c>
      <c r="Z153" s="3">
        <f>COUNTIFS(Table1[Race '#],Table1[[#This Row],[Race '#]],Table1[Gender],"M")</f>
        <v>1</v>
      </c>
      <c r="AA153" s="3">
        <f>COUNTIFS(Table1[Race '#],Table1[[#This Row],[Race '#]],Table1[Gender],"~?")</f>
        <v>1</v>
      </c>
      <c r="AB153" s="3" t="str">
        <f>_xlfn.IFS(Y153=SUM(Table1[[#This Row],[Race-F candidates]:[Race-? Candidates]]),"All-Female",Z153=SUM(Table1[[#This Row],[Race-F candidates]:[Race-? Candidates]]),"All-Male",1=1,"Mixed-Gender")</f>
        <v>Mixed-Gender</v>
      </c>
      <c r="AC153" s="3">
        <f>COUNTIFS(Table1[genoffice],Table1[[#This Row],[genoffice]],Table1[Gender],"F")</f>
        <v>279</v>
      </c>
      <c r="AD153" s="3">
        <f>COUNTIFS(Table1[genoffice],Table1[[#This Row],[genoffice]],Table1[Gender],"M")</f>
        <v>401</v>
      </c>
      <c r="AE153" s="3">
        <f>COUNTIFS(Table1[genoffice],Table1[[#This Row],[genoffice]],Table1[Gender],"~?")</f>
        <v>23</v>
      </c>
    </row>
    <row r="154" spans="1:31" x14ac:dyDescent="0.35">
      <c r="A154">
        <v>153</v>
      </c>
      <c r="B154">
        <f>IF(COUNTIF(C$2:C153,C154)&gt;0,B153,B153+1)</f>
        <v>65</v>
      </c>
      <c r="C154" t="str">
        <f>Table1[[#This Row],[position]]&amp;IF(Table1[district]="NA","","-"&amp;Table1[district])&amp;IF(Table1[parish]="Multi-Parish Race","","-"&amp;Table1[parish])&amp;" ("&amp;Table1[year]&amp;")"</f>
        <v>Alderman-Town of Erath-Vermilion (2016)</v>
      </c>
      <c r="D154" t="s">
        <v>15</v>
      </c>
      <c r="E154" t="s">
        <v>255</v>
      </c>
      <c r="F154" t="s">
        <v>257</v>
      </c>
      <c r="G154">
        <v>2016</v>
      </c>
      <c r="H154" t="s">
        <v>94</v>
      </c>
      <c r="I154" t="s">
        <v>19</v>
      </c>
      <c r="J154">
        <v>491</v>
      </c>
      <c r="K154">
        <v>2</v>
      </c>
      <c r="L154">
        <f>COUNTIF(Table1[Race],Table1[Race])</f>
        <v>2</v>
      </c>
      <c r="M154">
        <v>1</v>
      </c>
      <c r="N154">
        <v>1</v>
      </c>
      <c r="O154">
        <v>0</v>
      </c>
      <c r="P154">
        <v>0</v>
      </c>
      <c r="Q154" t="s">
        <v>20</v>
      </c>
      <c r="R154" t="s">
        <v>21</v>
      </c>
      <c r="S154" t="s">
        <v>15</v>
      </c>
      <c r="T154">
        <f>IFERROR(Table1[n_can_adj]/MID(Table1[district],FIND("(",Table1[district])+1,1),Table1[n_can_adj])</f>
        <v>2</v>
      </c>
      <c r="U154">
        <v>59524</v>
      </c>
      <c r="V154" t="str">
        <f>IF(Table1[Voting Population]&lt;47000,"Rural","Urban")</f>
        <v>Urban</v>
      </c>
      <c r="W154" s="3">
        <v>3.8054968287526414E-2</v>
      </c>
      <c r="X154" s="3" t="s">
        <v>5413</v>
      </c>
      <c r="Y154" s="3">
        <f>COUNTIFS(Table1[Race '#],Table1[[#This Row],[Race '#]],Table1[Gender],"F")</f>
        <v>0</v>
      </c>
      <c r="Z154" s="3">
        <f>COUNTIFS(Table1[Race '#],Table1[[#This Row],[Race '#]],Table1[Gender],"M")</f>
        <v>1</v>
      </c>
      <c r="AA154" s="3">
        <f>COUNTIFS(Table1[Race '#],Table1[[#This Row],[Race '#]],Table1[Gender],"~?")</f>
        <v>1</v>
      </c>
      <c r="AB154" s="3" t="str">
        <f>_xlfn.IFS(Y154=SUM(Table1[[#This Row],[Race-F candidates]:[Race-? Candidates]]),"All-Female",Z154=SUM(Table1[[#This Row],[Race-F candidates]:[Race-? Candidates]]),"All-Male",1=1,"Mixed-Gender")</f>
        <v>Mixed-Gender</v>
      </c>
      <c r="AC154" s="3">
        <f>COUNTIFS(Table1[genoffice],Table1[[#This Row],[genoffice]],Table1[Gender],"F")</f>
        <v>279</v>
      </c>
      <c r="AD154" s="3">
        <f>COUNTIFS(Table1[genoffice],Table1[[#This Row],[genoffice]],Table1[Gender],"M")</f>
        <v>401</v>
      </c>
      <c r="AE154" s="3">
        <f>COUNTIFS(Table1[genoffice],Table1[[#This Row],[genoffice]],Table1[Gender],"~?")</f>
        <v>23</v>
      </c>
    </row>
    <row r="155" spans="1:31" x14ac:dyDescent="0.35">
      <c r="A155">
        <v>154</v>
      </c>
      <c r="B155">
        <f>IF(COUNTIF(C$2:C154,C155)&gt;0,B154,B154+1)</f>
        <v>66</v>
      </c>
      <c r="C155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5" t="s">
        <v>15</v>
      </c>
      <c r="E155" t="s">
        <v>258</v>
      </c>
      <c r="F155" t="s">
        <v>259</v>
      </c>
      <c r="G155">
        <v>2016</v>
      </c>
      <c r="H155" t="s">
        <v>83</v>
      </c>
      <c r="I155" t="s">
        <v>23</v>
      </c>
      <c r="J155">
        <v>421</v>
      </c>
      <c r="K155">
        <v>2</v>
      </c>
      <c r="L155">
        <f>COUNTIF(Table1[Race],Table1[Race])</f>
        <v>2</v>
      </c>
      <c r="M155">
        <v>1</v>
      </c>
      <c r="N155">
        <v>1</v>
      </c>
      <c r="O155">
        <v>0</v>
      </c>
      <c r="P155">
        <v>0</v>
      </c>
      <c r="Q155" t="s">
        <v>20</v>
      </c>
      <c r="R155" t="s">
        <v>21</v>
      </c>
      <c r="S155" t="s">
        <v>15</v>
      </c>
      <c r="T155">
        <f>IFERROR(Table1[n_can_adj]/MID(Table1[district],FIND("(",Table1[district])+1,1),Table1[n_can_adj])</f>
        <v>2</v>
      </c>
      <c r="U155">
        <v>83699</v>
      </c>
      <c r="V155" t="str">
        <f>IF(Table1[Voting Population]&lt;47000,"Rural","Urban")</f>
        <v>Urban</v>
      </c>
      <c r="W155" s="3">
        <v>6.7173637515842877E-2</v>
      </c>
      <c r="X155" s="3" t="s">
        <v>5414</v>
      </c>
      <c r="Y155" s="3">
        <f>COUNTIFS(Table1[Race '#],Table1[[#This Row],[Race '#]],Table1[Gender],"F")</f>
        <v>0</v>
      </c>
      <c r="Z155" s="3">
        <f>COUNTIFS(Table1[Race '#],Table1[[#This Row],[Race '#]],Table1[Gender],"M")</f>
        <v>2</v>
      </c>
      <c r="AA155" s="3">
        <f>COUNTIFS(Table1[Race '#],Table1[[#This Row],[Race '#]],Table1[Gender],"~?")</f>
        <v>0</v>
      </c>
      <c r="AB155" s="3" t="str">
        <f>_xlfn.IFS(Y155=SUM(Table1[[#This Row],[Race-F candidates]:[Race-? Candidates]]),"All-Female",Z155=SUM(Table1[[#This Row],[Race-F candidates]:[Race-? Candidates]]),"All-Male",1=1,"Mixed-Gender")</f>
        <v>All-Male</v>
      </c>
      <c r="AC155" s="3">
        <f>COUNTIFS(Table1[genoffice],Table1[[#This Row],[genoffice]],Table1[Gender],"F")</f>
        <v>279</v>
      </c>
      <c r="AD155" s="3">
        <f>COUNTIFS(Table1[genoffice],Table1[[#This Row],[genoffice]],Table1[Gender],"M")</f>
        <v>401</v>
      </c>
      <c r="AE155" s="3">
        <f>COUNTIFS(Table1[genoffice],Table1[[#This Row],[genoffice]],Table1[Gender],"~?")</f>
        <v>23</v>
      </c>
    </row>
    <row r="156" spans="1:31" x14ac:dyDescent="0.35">
      <c r="A156">
        <v>155</v>
      </c>
      <c r="B156">
        <f>IF(COUNTIF(C$2:C155,C156)&gt;0,B155,B155+1)</f>
        <v>66</v>
      </c>
      <c r="C156" t="str">
        <f>Table1[[#This Row],[position]]&amp;IF(Table1[district]="NA","","-"&amp;Table1[district])&amp;IF(Table1[parish]="Multi-Parish Race","","-"&amp;Table1[parish])&amp;" ("&amp;Table1[year]&amp;")"</f>
        <v>Alderman-Town of Port Barre-St. Landry (2016)</v>
      </c>
      <c r="D156" t="s">
        <v>15</v>
      </c>
      <c r="E156" t="s">
        <v>258</v>
      </c>
      <c r="F156" t="s">
        <v>260</v>
      </c>
      <c r="G156">
        <v>2016</v>
      </c>
      <c r="H156" t="s">
        <v>83</v>
      </c>
      <c r="I156" t="s">
        <v>19</v>
      </c>
      <c r="J156">
        <v>368</v>
      </c>
      <c r="K156">
        <v>2</v>
      </c>
      <c r="L156">
        <f>COUNTIF(Table1[Race],Table1[Race])</f>
        <v>2</v>
      </c>
      <c r="M156">
        <v>1</v>
      </c>
      <c r="N156">
        <v>1</v>
      </c>
      <c r="O156">
        <v>0</v>
      </c>
      <c r="P156">
        <v>0</v>
      </c>
      <c r="Q156" t="s">
        <v>20</v>
      </c>
      <c r="R156" t="s">
        <v>21</v>
      </c>
      <c r="S156" t="s">
        <v>15</v>
      </c>
      <c r="T156">
        <f>IFERROR(Table1[n_can_adj]/MID(Table1[district],FIND("(",Table1[district])+1,1),Table1[n_can_adj])</f>
        <v>2</v>
      </c>
      <c r="U156">
        <v>83699</v>
      </c>
      <c r="V156" t="str">
        <f>IF(Table1[Voting Population]&lt;47000,"Rural","Urban")</f>
        <v>Urban</v>
      </c>
      <c r="W156" s="3">
        <v>6.7173637515842877E-2</v>
      </c>
      <c r="X156" s="3" t="s">
        <v>5414</v>
      </c>
      <c r="Y156" s="3">
        <f>COUNTIFS(Table1[Race '#],Table1[[#This Row],[Race '#]],Table1[Gender],"F")</f>
        <v>0</v>
      </c>
      <c r="Z156" s="3">
        <f>COUNTIFS(Table1[Race '#],Table1[[#This Row],[Race '#]],Table1[Gender],"M")</f>
        <v>2</v>
      </c>
      <c r="AA156" s="3">
        <f>COUNTIFS(Table1[Race '#],Table1[[#This Row],[Race '#]],Table1[Gender],"~?")</f>
        <v>0</v>
      </c>
      <c r="AB156" s="3" t="str">
        <f>_xlfn.IFS(Y156=SUM(Table1[[#This Row],[Race-F candidates]:[Race-? Candidates]]),"All-Female",Z156=SUM(Table1[[#This Row],[Race-F candidates]:[Race-? Candidates]]),"All-Male",1=1,"Mixed-Gender")</f>
        <v>All-Male</v>
      </c>
      <c r="AC156" s="3">
        <f>COUNTIFS(Table1[genoffice],Table1[[#This Row],[genoffice]],Table1[Gender],"F")</f>
        <v>279</v>
      </c>
      <c r="AD156" s="3">
        <f>COUNTIFS(Table1[genoffice],Table1[[#This Row],[genoffice]],Table1[Gender],"M")</f>
        <v>401</v>
      </c>
      <c r="AE156" s="3">
        <f>COUNTIFS(Table1[genoffice],Table1[[#This Row],[genoffice]],Table1[Gender],"~?")</f>
        <v>23</v>
      </c>
    </row>
    <row r="157" spans="1:31" x14ac:dyDescent="0.35">
      <c r="A157">
        <v>156</v>
      </c>
      <c r="B157">
        <f>IF(COUNTIF(C$2:C156,C157)&gt;0,B156,B156+1)</f>
        <v>67</v>
      </c>
      <c r="C157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7" t="s">
        <v>15</v>
      </c>
      <c r="E157" t="s">
        <v>261</v>
      </c>
      <c r="F157" t="s">
        <v>262</v>
      </c>
      <c r="G157">
        <v>2016</v>
      </c>
      <c r="H157" t="s">
        <v>263</v>
      </c>
      <c r="I157" t="s">
        <v>23</v>
      </c>
      <c r="J157">
        <v>95</v>
      </c>
      <c r="K157">
        <v>2</v>
      </c>
      <c r="L157">
        <f>COUNTIF(Table1[Race],Table1[Race])</f>
        <v>2</v>
      </c>
      <c r="M157">
        <v>2</v>
      </c>
      <c r="N157">
        <v>0</v>
      </c>
      <c r="O157">
        <v>0</v>
      </c>
      <c r="P157">
        <v>0</v>
      </c>
      <c r="Q157" t="s">
        <v>20</v>
      </c>
      <c r="R157" t="s">
        <v>21</v>
      </c>
      <c r="S157" t="s">
        <v>15</v>
      </c>
      <c r="T157">
        <f>IFERROR(Table1[n_can_adj]/MID(Table1[district],FIND("(",Table1[district])+1,1),Table1[n_can_adj])</f>
        <v>2</v>
      </c>
      <c r="U157">
        <v>39258</v>
      </c>
      <c r="V157" t="str">
        <f>IF(Table1[Voting Population]&lt;47000,"Rural","Urban")</f>
        <v>Rural</v>
      </c>
      <c r="W157" s="3">
        <v>0.10377358490566041</v>
      </c>
      <c r="X157" s="3" t="s">
        <v>5415</v>
      </c>
      <c r="Y157" s="3">
        <f>COUNTIFS(Table1[Race '#],Table1[[#This Row],[Race '#]],Table1[Gender],"F")</f>
        <v>2</v>
      </c>
      <c r="Z157" s="3">
        <f>COUNTIFS(Table1[Race '#],Table1[[#This Row],[Race '#]],Table1[Gender],"M")</f>
        <v>0</v>
      </c>
      <c r="AA157" s="3">
        <f>COUNTIFS(Table1[Race '#],Table1[[#This Row],[Race '#]],Table1[Gender],"~?")</f>
        <v>0</v>
      </c>
      <c r="AB157" s="3" t="str">
        <f>_xlfn.IFS(Y157=SUM(Table1[[#This Row],[Race-F candidates]:[Race-? Candidates]]),"All-Female",Z157=SUM(Table1[[#This Row],[Race-F candidates]:[Race-? Candidates]]),"All-Male",1=1,"Mixed-Gender")</f>
        <v>All-Female</v>
      </c>
      <c r="AC157" s="3">
        <f>COUNTIFS(Table1[genoffice],Table1[[#This Row],[genoffice]],Table1[Gender],"F")</f>
        <v>279</v>
      </c>
      <c r="AD157" s="3">
        <f>COUNTIFS(Table1[genoffice],Table1[[#This Row],[genoffice]],Table1[Gender],"M")</f>
        <v>401</v>
      </c>
      <c r="AE157" s="3">
        <f>COUNTIFS(Table1[genoffice],Table1[[#This Row],[genoffice]],Table1[Gender],"~?")</f>
        <v>23</v>
      </c>
    </row>
    <row r="158" spans="1:31" x14ac:dyDescent="0.35">
      <c r="A158">
        <v>157</v>
      </c>
      <c r="B158">
        <f>IF(COUNTIF(C$2:C157,C158)&gt;0,B157,B157+1)</f>
        <v>67</v>
      </c>
      <c r="C158" t="str">
        <f>Table1[[#This Row],[position]]&amp;IF(Table1[district]="NA","","-"&amp;Table1[district])&amp;IF(Table1[parish]="Multi-Parish Race","","-"&amp;Table1[parish])&amp;" ("&amp;Table1[year]&amp;")"</f>
        <v>Alderman-Village of Clarence-Natchitoches (2016)</v>
      </c>
      <c r="D158" t="s">
        <v>15</v>
      </c>
      <c r="E158" t="s">
        <v>261</v>
      </c>
      <c r="F158" t="s">
        <v>264</v>
      </c>
      <c r="G158">
        <v>2016</v>
      </c>
      <c r="H158" t="s">
        <v>263</v>
      </c>
      <c r="I158" t="s">
        <v>23</v>
      </c>
      <c r="J158">
        <v>117</v>
      </c>
      <c r="K158">
        <v>2</v>
      </c>
      <c r="L158">
        <f>COUNTIF(Table1[Race],Table1[Race])</f>
        <v>2</v>
      </c>
      <c r="M158">
        <v>2</v>
      </c>
      <c r="N158">
        <v>0</v>
      </c>
      <c r="O158">
        <v>0</v>
      </c>
      <c r="P158">
        <v>0</v>
      </c>
      <c r="Q158" t="s">
        <v>20</v>
      </c>
      <c r="R158" t="s">
        <v>21</v>
      </c>
      <c r="S158" t="s">
        <v>15</v>
      </c>
      <c r="T158">
        <f>IFERROR(Table1[n_can_adj]/MID(Table1[district],FIND("(",Table1[district])+1,1),Table1[n_can_adj])</f>
        <v>2</v>
      </c>
      <c r="U158">
        <v>39258</v>
      </c>
      <c r="V158" t="str">
        <f>IF(Table1[Voting Population]&lt;47000,"Rural","Urban")</f>
        <v>Rural</v>
      </c>
      <c r="W158" s="3">
        <v>0.10377358490566041</v>
      </c>
      <c r="X158" s="3" t="s">
        <v>5415</v>
      </c>
      <c r="Y158" s="3">
        <f>COUNTIFS(Table1[Race '#],Table1[[#This Row],[Race '#]],Table1[Gender],"F")</f>
        <v>2</v>
      </c>
      <c r="Z158" s="3">
        <f>COUNTIFS(Table1[Race '#],Table1[[#This Row],[Race '#]],Table1[Gender],"M")</f>
        <v>0</v>
      </c>
      <c r="AA158" s="3">
        <f>COUNTIFS(Table1[Race '#],Table1[[#This Row],[Race '#]],Table1[Gender],"~?")</f>
        <v>0</v>
      </c>
      <c r="AB158" s="3" t="str">
        <f>_xlfn.IFS(Y158=SUM(Table1[[#This Row],[Race-F candidates]:[Race-? Candidates]]),"All-Female",Z158=SUM(Table1[[#This Row],[Race-F candidates]:[Race-? Candidates]]),"All-Male",1=1,"Mixed-Gender")</f>
        <v>All-Female</v>
      </c>
      <c r="AC158" s="3">
        <f>COUNTIFS(Table1[genoffice],Table1[[#This Row],[genoffice]],Table1[Gender],"F")</f>
        <v>279</v>
      </c>
      <c r="AD158" s="3">
        <f>COUNTIFS(Table1[genoffice],Table1[[#This Row],[genoffice]],Table1[Gender],"M")</f>
        <v>401</v>
      </c>
      <c r="AE158" s="3">
        <f>COUNTIFS(Table1[genoffice],Table1[[#This Row],[genoffice]],Table1[Gender],"~?")</f>
        <v>23</v>
      </c>
    </row>
    <row r="159" spans="1:31" x14ac:dyDescent="0.35">
      <c r="A159">
        <v>158</v>
      </c>
      <c r="B159">
        <f>IF(COUNTIF(C$2:C158,C159)&gt;0,B158,B158+1)</f>
        <v>68</v>
      </c>
      <c r="C159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59" t="s">
        <v>15</v>
      </c>
      <c r="E159" t="s">
        <v>265</v>
      </c>
      <c r="F159" t="s">
        <v>266</v>
      </c>
      <c r="G159">
        <v>2016</v>
      </c>
      <c r="H159" t="s">
        <v>267</v>
      </c>
      <c r="I159" t="s">
        <v>19</v>
      </c>
      <c r="J159">
        <v>65</v>
      </c>
      <c r="K159">
        <v>3</v>
      </c>
      <c r="L159">
        <f>COUNTIF(Table1[Race],Table1[Race])</f>
        <v>3</v>
      </c>
      <c r="M159">
        <v>2</v>
      </c>
      <c r="N159">
        <v>1</v>
      </c>
      <c r="O159">
        <v>0</v>
      </c>
      <c r="P159">
        <v>0</v>
      </c>
      <c r="Q159" t="s">
        <v>20</v>
      </c>
      <c r="R159" t="s">
        <v>21</v>
      </c>
      <c r="S159" t="s">
        <v>15</v>
      </c>
      <c r="T159">
        <f>IFERROR(Table1[n_can_adj]/MID(Table1[district],FIND("(",Table1[district])+1,1),Table1[n_can_adj])</f>
        <v>3</v>
      </c>
      <c r="U159">
        <v>14695</v>
      </c>
      <c r="V159" t="str">
        <f>IF(Table1[Voting Population]&lt;47000,"Rural","Urban")</f>
        <v>Rural</v>
      </c>
      <c r="W159" s="3">
        <v>2.7624309392265234E-2</v>
      </c>
      <c r="X159" s="3" t="s">
        <v>5415</v>
      </c>
      <c r="Y159" s="3">
        <f>COUNTIFS(Table1[Race '#],Table1[[#This Row],[Race '#]],Table1[Gender],"F")</f>
        <v>2</v>
      </c>
      <c r="Z159" s="3">
        <f>COUNTIFS(Table1[Race '#],Table1[[#This Row],[Race '#]],Table1[Gender],"M")</f>
        <v>1</v>
      </c>
      <c r="AA159" s="3">
        <f>COUNTIFS(Table1[Race '#],Table1[[#This Row],[Race '#]],Table1[Gender],"~?")</f>
        <v>0</v>
      </c>
      <c r="AB159" s="3" t="str">
        <f>_xlfn.IFS(Y159=SUM(Table1[[#This Row],[Race-F candidates]:[Race-? Candidates]]),"All-Female",Z159=SUM(Table1[[#This Row],[Race-F candidates]:[Race-? Candidates]]),"All-Male",1=1,"Mixed-Gender")</f>
        <v>Mixed-Gender</v>
      </c>
      <c r="AC159" s="3">
        <f>COUNTIFS(Table1[genoffice],Table1[[#This Row],[genoffice]],Table1[Gender],"F")</f>
        <v>279</v>
      </c>
      <c r="AD159" s="3">
        <f>COUNTIFS(Table1[genoffice],Table1[[#This Row],[genoffice]],Table1[Gender],"M")</f>
        <v>401</v>
      </c>
      <c r="AE159" s="3">
        <f>COUNTIFS(Table1[genoffice],Table1[[#This Row],[genoffice]],Table1[Gender],"~?")</f>
        <v>23</v>
      </c>
    </row>
    <row r="160" spans="1:31" x14ac:dyDescent="0.35">
      <c r="A160">
        <v>159</v>
      </c>
      <c r="B160">
        <f>IF(COUNTIF(C$2:C159,C160)&gt;0,B159,B159+1)</f>
        <v>68</v>
      </c>
      <c r="C160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0" t="s">
        <v>15</v>
      </c>
      <c r="E160" t="s">
        <v>265</v>
      </c>
      <c r="F160" t="s">
        <v>268</v>
      </c>
      <c r="G160">
        <v>2016</v>
      </c>
      <c r="H160" t="s">
        <v>267</v>
      </c>
      <c r="I160" t="s">
        <v>23</v>
      </c>
      <c r="J160">
        <v>60</v>
      </c>
      <c r="K160">
        <v>3</v>
      </c>
      <c r="L160">
        <f>COUNTIF(Table1[Race],Table1[Race])</f>
        <v>3</v>
      </c>
      <c r="M160">
        <v>2</v>
      </c>
      <c r="N160">
        <v>1</v>
      </c>
      <c r="O160">
        <v>0</v>
      </c>
      <c r="P160">
        <v>0</v>
      </c>
      <c r="Q160" t="s">
        <v>20</v>
      </c>
      <c r="R160" t="s">
        <v>21</v>
      </c>
      <c r="S160" t="s">
        <v>15</v>
      </c>
      <c r="T160">
        <f>IFERROR(Table1[n_can_adj]/MID(Table1[district],FIND("(",Table1[district])+1,1),Table1[n_can_adj])</f>
        <v>3</v>
      </c>
      <c r="U160">
        <v>14695</v>
      </c>
      <c r="V160" t="str">
        <f>IF(Table1[Voting Population]&lt;47000,"Rural","Urban")</f>
        <v>Rural</v>
      </c>
      <c r="W160" s="3">
        <v>2.7624309392265234E-2</v>
      </c>
      <c r="X160" s="3" t="s">
        <v>5414</v>
      </c>
      <c r="Y160" s="3">
        <f>COUNTIFS(Table1[Race '#],Table1[[#This Row],[Race '#]],Table1[Gender],"F")</f>
        <v>2</v>
      </c>
      <c r="Z160" s="3">
        <f>COUNTIFS(Table1[Race '#],Table1[[#This Row],[Race '#]],Table1[Gender],"M")</f>
        <v>1</v>
      </c>
      <c r="AA160" s="3">
        <f>COUNTIFS(Table1[Race '#],Table1[[#This Row],[Race '#]],Table1[Gender],"~?")</f>
        <v>0</v>
      </c>
      <c r="AB160" s="3" t="str">
        <f>_xlfn.IFS(Y160=SUM(Table1[[#This Row],[Race-F candidates]:[Race-? Candidates]]),"All-Female",Z160=SUM(Table1[[#This Row],[Race-F candidates]:[Race-? Candidates]]),"All-Male",1=1,"Mixed-Gender")</f>
        <v>Mixed-Gender</v>
      </c>
      <c r="AC160" s="3">
        <f>COUNTIFS(Table1[genoffice],Table1[[#This Row],[genoffice]],Table1[Gender],"F")</f>
        <v>279</v>
      </c>
      <c r="AD160" s="3">
        <f>COUNTIFS(Table1[genoffice],Table1[[#This Row],[genoffice]],Table1[Gender],"M")</f>
        <v>401</v>
      </c>
      <c r="AE160" s="3">
        <f>COUNTIFS(Table1[genoffice],Table1[[#This Row],[genoffice]],Table1[Gender],"~?")</f>
        <v>23</v>
      </c>
    </row>
    <row r="161" spans="1:31" x14ac:dyDescent="0.35">
      <c r="A161">
        <v>160</v>
      </c>
      <c r="B161">
        <f>IF(COUNTIF(C$2:C160,C161)&gt;0,B160,B160+1)</f>
        <v>68</v>
      </c>
      <c r="C161" t="str">
        <f>Table1[[#This Row],[position]]&amp;IF(Table1[district]="NA","","-"&amp;Table1[district])&amp;IF(Table1[parish]="Multi-Parish Race","","-"&amp;Table1[parish])&amp;" ("&amp;Table1[year]&amp;")"</f>
        <v>Alderman-Village of Dodson-Winn (2016)</v>
      </c>
      <c r="D161" t="s">
        <v>15</v>
      </c>
      <c r="E161" t="s">
        <v>265</v>
      </c>
      <c r="F161" t="s">
        <v>269</v>
      </c>
      <c r="G161">
        <v>2016</v>
      </c>
      <c r="H161" t="s">
        <v>267</v>
      </c>
      <c r="I161" t="s">
        <v>23</v>
      </c>
      <c r="J161">
        <v>56</v>
      </c>
      <c r="K161">
        <v>3</v>
      </c>
      <c r="L161">
        <f>COUNTIF(Table1[Race],Table1[Race])</f>
        <v>3</v>
      </c>
      <c r="M161">
        <v>2</v>
      </c>
      <c r="N161">
        <v>1</v>
      </c>
      <c r="O161">
        <v>0</v>
      </c>
      <c r="P161">
        <v>0</v>
      </c>
      <c r="Q161" t="s">
        <v>20</v>
      </c>
      <c r="R161" t="s">
        <v>21</v>
      </c>
      <c r="S161" t="s">
        <v>15</v>
      </c>
      <c r="T161">
        <f>IFERROR(Table1[n_can_adj]/MID(Table1[district],FIND("(",Table1[district])+1,1),Table1[n_can_adj])</f>
        <v>3</v>
      </c>
      <c r="U161">
        <v>14695</v>
      </c>
      <c r="V161" t="str">
        <f>IF(Table1[Voting Population]&lt;47000,"Rural","Urban")</f>
        <v>Rural</v>
      </c>
      <c r="W161" s="3">
        <v>2.7624309392265234E-2</v>
      </c>
      <c r="X161" s="3" t="s">
        <v>5415</v>
      </c>
      <c r="Y161" s="3">
        <f>COUNTIFS(Table1[Race '#],Table1[[#This Row],[Race '#]],Table1[Gender],"F")</f>
        <v>2</v>
      </c>
      <c r="Z161" s="3">
        <f>COUNTIFS(Table1[Race '#],Table1[[#This Row],[Race '#]],Table1[Gender],"M")</f>
        <v>1</v>
      </c>
      <c r="AA161" s="3">
        <f>COUNTIFS(Table1[Race '#],Table1[[#This Row],[Race '#]],Table1[Gender],"~?")</f>
        <v>0</v>
      </c>
      <c r="AB161" s="3" t="str">
        <f>_xlfn.IFS(Y161=SUM(Table1[[#This Row],[Race-F candidates]:[Race-? Candidates]]),"All-Female",Z161=SUM(Table1[[#This Row],[Race-F candidates]:[Race-? Candidates]]),"All-Male",1=1,"Mixed-Gender")</f>
        <v>Mixed-Gender</v>
      </c>
      <c r="AC161" s="3">
        <f>COUNTIFS(Table1[genoffice],Table1[[#This Row],[genoffice]],Table1[Gender],"F")</f>
        <v>279</v>
      </c>
      <c r="AD161" s="3">
        <f>COUNTIFS(Table1[genoffice],Table1[[#This Row],[genoffice]],Table1[Gender],"M")</f>
        <v>401</v>
      </c>
      <c r="AE161" s="3">
        <f>COUNTIFS(Table1[genoffice],Table1[[#This Row],[genoffice]],Table1[Gender],"~?")</f>
        <v>23</v>
      </c>
    </row>
    <row r="162" spans="1:31" x14ac:dyDescent="0.35">
      <c r="A162">
        <v>161</v>
      </c>
      <c r="B162">
        <f>IF(COUNTIF(C$2:C161,C162)&gt;0,B161,B161+1)</f>
        <v>69</v>
      </c>
      <c r="C162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2" t="s">
        <v>15</v>
      </c>
      <c r="E162" t="s">
        <v>270</v>
      </c>
      <c r="F162" t="s">
        <v>271</v>
      </c>
      <c r="G162">
        <v>2016</v>
      </c>
      <c r="H162" t="s">
        <v>272</v>
      </c>
      <c r="I162" t="s">
        <v>30</v>
      </c>
      <c r="J162">
        <v>66</v>
      </c>
      <c r="K162">
        <v>2</v>
      </c>
      <c r="L162">
        <f>COUNTIF(Table1[Race],Table1[Race])</f>
        <v>2</v>
      </c>
      <c r="M162">
        <v>0</v>
      </c>
      <c r="N162">
        <v>1</v>
      </c>
      <c r="O162">
        <v>1</v>
      </c>
      <c r="P162">
        <v>0</v>
      </c>
      <c r="Q162" t="s">
        <v>20</v>
      </c>
      <c r="R162" t="s">
        <v>21</v>
      </c>
      <c r="S162" t="s">
        <v>15</v>
      </c>
      <c r="T162">
        <f>IFERROR(Table1[n_can_adj]/MID(Table1[district],FIND("(",Table1[district])+1,1),Table1[n_can_adj])</f>
        <v>2</v>
      </c>
      <c r="U162">
        <v>22372</v>
      </c>
      <c r="V162" t="str">
        <f>IF(Table1[Voting Population]&lt;47000,"Rural","Urban")</f>
        <v>Rural</v>
      </c>
      <c r="W162" s="3">
        <v>0.34975369458128075</v>
      </c>
      <c r="X162" s="3" t="s">
        <v>5415</v>
      </c>
      <c r="Y162" s="3">
        <f>COUNTIFS(Table1[Race '#],Table1[[#This Row],[Race '#]],Table1[Gender],"F")</f>
        <v>1</v>
      </c>
      <c r="Z162" s="3">
        <f>COUNTIFS(Table1[Race '#],Table1[[#This Row],[Race '#]],Table1[Gender],"M")</f>
        <v>1</v>
      </c>
      <c r="AA162" s="3">
        <f>COUNTIFS(Table1[Race '#],Table1[[#This Row],[Race '#]],Table1[Gender],"~?")</f>
        <v>0</v>
      </c>
      <c r="AB162" s="3" t="str">
        <f>_xlfn.IFS(Y162=SUM(Table1[[#This Row],[Race-F candidates]:[Race-? Candidates]]),"All-Female",Z162=SUM(Table1[[#This Row],[Race-F candidates]:[Race-? Candidates]]),"All-Male",1=1,"Mixed-Gender")</f>
        <v>Mixed-Gender</v>
      </c>
      <c r="AC162" s="3">
        <f>COUNTIFS(Table1[genoffice],Table1[[#This Row],[genoffice]],Table1[Gender],"F")</f>
        <v>279</v>
      </c>
      <c r="AD162" s="3">
        <f>COUNTIFS(Table1[genoffice],Table1[[#This Row],[genoffice]],Table1[Gender],"M")</f>
        <v>401</v>
      </c>
      <c r="AE162" s="3">
        <f>COUNTIFS(Table1[genoffice],Table1[[#This Row],[genoffice]],Table1[Gender],"~?")</f>
        <v>23</v>
      </c>
    </row>
    <row r="163" spans="1:31" x14ac:dyDescent="0.35">
      <c r="A163">
        <v>162</v>
      </c>
      <c r="B163">
        <f>IF(COUNTIF(C$2:C162,C163)&gt;0,B162,B162+1)</f>
        <v>69</v>
      </c>
      <c r="C163" t="str">
        <f>Table1[[#This Row],[position]]&amp;IF(Table1[district]="NA","","-"&amp;Table1[district])&amp;IF(Table1[parish]="Multi-Parish Race","","-"&amp;Table1[parish])&amp;" ("&amp;Table1[year]&amp;")"</f>
        <v>Alderman-Village of Dry Prong-Grant (2016)</v>
      </c>
      <c r="D163" t="s">
        <v>15</v>
      </c>
      <c r="E163" t="s">
        <v>270</v>
      </c>
      <c r="F163" t="s">
        <v>273</v>
      </c>
      <c r="G163">
        <v>2016</v>
      </c>
      <c r="H163" t="s">
        <v>272</v>
      </c>
      <c r="I163" t="s">
        <v>19</v>
      </c>
      <c r="J163">
        <v>137</v>
      </c>
      <c r="K163">
        <v>2</v>
      </c>
      <c r="L163">
        <f>COUNTIF(Table1[Race],Table1[Race])</f>
        <v>2</v>
      </c>
      <c r="M163">
        <v>0</v>
      </c>
      <c r="N163">
        <v>1</v>
      </c>
      <c r="O163">
        <v>1</v>
      </c>
      <c r="P163">
        <v>0</v>
      </c>
      <c r="Q163" t="s">
        <v>20</v>
      </c>
      <c r="R163" t="s">
        <v>21</v>
      </c>
      <c r="S163" t="s">
        <v>15</v>
      </c>
      <c r="T163">
        <f>IFERROR(Table1[n_can_adj]/MID(Table1[district],FIND("(",Table1[district])+1,1),Table1[n_can_adj])</f>
        <v>2</v>
      </c>
      <c r="U163">
        <v>22372</v>
      </c>
      <c r="V163" t="str">
        <f>IF(Table1[Voting Population]&lt;47000,"Rural","Urban")</f>
        <v>Rural</v>
      </c>
      <c r="W163" s="3">
        <v>0.34975369458128075</v>
      </c>
      <c r="X163" s="3" t="s">
        <v>5414</v>
      </c>
      <c r="Y163" s="3">
        <f>COUNTIFS(Table1[Race '#],Table1[[#This Row],[Race '#]],Table1[Gender],"F")</f>
        <v>1</v>
      </c>
      <c r="Z163" s="3">
        <f>COUNTIFS(Table1[Race '#],Table1[[#This Row],[Race '#]],Table1[Gender],"M")</f>
        <v>1</v>
      </c>
      <c r="AA163" s="3">
        <f>COUNTIFS(Table1[Race '#],Table1[[#This Row],[Race '#]],Table1[Gender],"~?")</f>
        <v>0</v>
      </c>
      <c r="AB163" s="3" t="str">
        <f>_xlfn.IFS(Y163=SUM(Table1[[#This Row],[Race-F candidates]:[Race-? Candidates]]),"All-Female",Z163=SUM(Table1[[#This Row],[Race-F candidates]:[Race-? Candidates]]),"All-Male",1=1,"Mixed-Gender")</f>
        <v>Mixed-Gender</v>
      </c>
      <c r="AC163" s="3">
        <f>COUNTIFS(Table1[genoffice],Table1[[#This Row],[genoffice]],Table1[Gender],"F")</f>
        <v>279</v>
      </c>
      <c r="AD163" s="3">
        <f>COUNTIFS(Table1[genoffice],Table1[[#This Row],[genoffice]],Table1[Gender],"M")</f>
        <v>401</v>
      </c>
      <c r="AE163" s="3">
        <f>COUNTIFS(Table1[genoffice],Table1[[#This Row],[genoffice]],Table1[Gender],"~?")</f>
        <v>23</v>
      </c>
    </row>
    <row r="164" spans="1:31" x14ac:dyDescent="0.35">
      <c r="A164">
        <v>163</v>
      </c>
      <c r="B164">
        <f>IF(COUNTIF(C$2:C163,C164)&gt;0,B163,B163+1)</f>
        <v>70</v>
      </c>
      <c r="C164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4" t="s">
        <v>15</v>
      </c>
      <c r="E164" t="s">
        <v>274</v>
      </c>
      <c r="F164" t="s">
        <v>275</v>
      </c>
      <c r="G164">
        <v>2014</v>
      </c>
      <c r="H164" t="s">
        <v>276</v>
      </c>
      <c r="I164" t="s">
        <v>127</v>
      </c>
      <c r="J164">
        <v>22</v>
      </c>
      <c r="K164">
        <v>4</v>
      </c>
      <c r="L164">
        <f>COUNTIF(Table1[Race],Table1[Race])</f>
        <v>4</v>
      </c>
      <c r="M164">
        <v>2</v>
      </c>
      <c r="N164">
        <v>1</v>
      </c>
      <c r="O164">
        <v>0</v>
      </c>
      <c r="P164">
        <v>1</v>
      </c>
      <c r="Q164" t="s">
        <v>20</v>
      </c>
      <c r="R164" t="s">
        <v>21</v>
      </c>
      <c r="S164" t="s">
        <v>15</v>
      </c>
      <c r="T164">
        <f>IFERROR(Table1[n_can_adj]/MID(Table1[district],FIND("(",Table1[district])+1,1),Table1[n_can_adj])</f>
        <v>4</v>
      </c>
      <c r="U164">
        <v>62372</v>
      </c>
      <c r="V164" t="str">
        <f>IF(Table1[Voting Population]&lt;47000,"Rural","Urban")</f>
        <v>Urban</v>
      </c>
      <c r="W164" s="3">
        <v>9.9255583126550695E-3</v>
      </c>
      <c r="X164" s="3" t="s">
        <v>5414</v>
      </c>
      <c r="Y164" s="3">
        <f>COUNTIFS(Table1[Race '#],Table1[[#This Row],[Race '#]],Table1[Gender],"F")</f>
        <v>1</v>
      </c>
      <c r="Z164" s="3">
        <f>COUNTIFS(Table1[Race '#],Table1[[#This Row],[Race '#]],Table1[Gender],"M")</f>
        <v>2</v>
      </c>
      <c r="AA164" s="3">
        <f>COUNTIFS(Table1[Race '#],Table1[[#This Row],[Race '#]],Table1[Gender],"~?")</f>
        <v>1</v>
      </c>
      <c r="AB164" s="3" t="str">
        <f>_xlfn.IFS(Y164=SUM(Table1[[#This Row],[Race-F candidates]:[Race-? Candidates]]),"All-Female",Z164=SUM(Table1[[#This Row],[Race-F candidates]:[Race-? Candidates]]),"All-Male",1=1,"Mixed-Gender")</f>
        <v>Mixed-Gender</v>
      </c>
      <c r="AC164" s="3">
        <f>COUNTIFS(Table1[genoffice],Table1[[#This Row],[genoffice]],Table1[Gender],"F")</f>
        <v>279</v>
      </c>
      <c r="AD164" s="3">
        <f>COUNTIFS(Table1[genoffice],Table1[[#This Row],[genoffice]],Table1[Gender],"M")</f>
        <v>401</v>
      </c>
      <c r="AE164" s="3">
        <f>COUNTIFS(Table1[genoffice],Table1[[#This Row],[genoffice]],Table1[Gender],"~?")</f>
        <v>23</v>
      </c>
    </row>
    <row r="165" spans="1:31" x14ac:dyDescent="0.35">
      <c r="A165">
        <v>164</v>
      </c>
      <c r="B165">
        <f>IF(COUNTIF(C$2:C164,C165)&gt;0,B164,B164+1)</f>
        <v>70</v>
      </c>
      <c r="C165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5" t="s">
        <v>15</v>
      </c>
      <c r="E165" t="s">
        <v>274</v>
      </c>
      <c r="F165" t="s">
        <v>277</v>
      </c>
      <c r="G165">
        <v>2014</v>
      </c>
      <c r="H165" t="s">
        <v>276</v>
      </c>
      <c r="I165" t="s">
        <v>23</v>
      </c>
      <c r="J165">
        <v>351</v>
      </c>
      <c r="K165">
        <v>4</v>
      </c>
      <c r="L165">
        <f>COUNTIF(Table1[Race],Table1[Race])</f>
        <v>4</v>
      </c>
      <c r="M165">
        <v>2</v>
      </c>
      <c r="N165">
        <v>1</v>
      </c>
      <c r="O165">
        <v>0</v>
      </c>
      <c r="P165">
        <v>1</v>
      </c>
      <c r="Q165" t="s">
        <v>20</v>
      </c>
      <c r="R165" t="s">
        <v>21</v>
      </c>
      <c r="S165" t="s">
        <v>15</v>
      </c>
      <c r="T165">
        <f>IFERROR(Table1[n_can_adj]/MID(Table1[district],FIND("(",Table1[district])+1,1),Table1[n_can_adj])</f>
        <v>4</v>
      </c>
      <c r="U165">
        <v>62372</v>
      </c>
      <c r="V165" t="str">
        <f>IF(Table1[Voting Population]&lt;47000,"Rural","Urban")</f>
        <v>Urban</v>
      </c>
      <c r="W165" s="3">
        <v>9.9255583126550695E-3</v>
      </c>
      <c r="X165" s="3" t="s">
        <v>5415</v>
      </c>
      <c r="Y165" s="3">
        <f>COUNTIFS(Table1[Race '#],Table1[[#This Row],[Race '#]],Table1[Gender],"F")</f>
        <v>1</v>
      </c>
      <c r="Z165" s="3">
        <f>COUNTIFS(Table1[Race '#],Table1[[#This Row],[Race '#]],Table1[Gender],"M")</f>
        <v>2</v>
      </c>
      <c r="AA165" s="3">
        <f>COUNTIFS(Table1[Race '#],Table1[[#This Row],[Race '#]],Table1[Gender],"~?")</f>
        <v>1</v>
      </c>
      <c r="AB165" s="3" t="str">
        <f>_xlfn.IFS(Y165=SUM(Table1[[#This Row],[Race-F candidates]:[Race-? Candidates]]),"All-Female",Z165=SUM(Table1[[#This Row],[Race-F candidates]:[Race-? Candidates]]),"All-Male",1=1,"Mixed-Gender")</f>
        <v>Mixed-Gender</v>
      </c>
      <c r="AC165" s="3">
        <f>COUNTIFS(Table1[genoffice],Table1[[#This Row],[genoffice]],Table1[Gender],"F")</f>
        <v>279</v>
      </c>
      <c r="AD165" s="3">
        <f>COUNTIFS(Table1[genoffice],Table1[[#This Row],[genoffice]],Table1[Gender],"M")</f>
        <v>401</v>
      </c>
      <c r="AE165" s="3">
        <f>COUNTIFS(Table1[genoffice],Table1[[#This Row],[genoffice]],Table1[Gender],"~?")</f>
        <v>23</v>
      </c>
    </row>
    <row r="166" spans="1:31" x14ac:dyDescent="0.35">
      <c r="A166">
        <v>165</v>
      </c>
      <c r="B166">
        <f>IF(COUNTIF(C$2:C165,C166)&gt;0,B165,B165+1)</f>
        <v>70</v>
      </c>
      <c r="C166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6" t="s">
        <v>15</v>
      </c>
      <c r="E166" t="s">
        <v>274</v>
      </c>
      <c r="F166" t="s">
        <v>278</v>
      </c>
      <c r="G166">
        <v>2014</v>
      </c>
      <c r="H166" t="s">
        <v>276</v>
      </c>
      <c r="I166" t="s">
        <v>23</v>
      </c>
      <c r="J166">
        <v>343</v>
      </c>
      <c r="K166">
        <v>4</v>
      </c>
      <c r="L166">
        <f>COUNTIF(Table1[Race],Table1[Race])</f>
        <v>4</v>
      </c>
      <c r="M166">
        <v>2</v>
      </c>
      <c r="N166">
        <v>1</v>
      </c>
      <c r="O166">
        <v>0</v>
      </c>
      <c r="P166">
        <v>1</v>
      </c>
      <c r="Q166" t="s">
        <v>20</v>
      </c>
      <c r="R166" t="s">
        <v>21</v>
      </c>
      <c r="S166" t="s">
        <v>15</v>
      </c>
      <c r="T166">
        <f>IFERROR(Table1[n_can_adj]/MID(Table1[district],FIND("(",Table1[district])+1,1),Table1[n_can_adj])</f>
        <v>4</v>
      </c>
      <c r="U166">
        <v>62372</v>
      </c>
      <c r="V166" t="str">
        <f>IF(Table1[Voting Population]&lt;47000,"Rural","Urban")</f>
        <v>Urban</v>
      </c>
      <c r="W166" s="3">
        <v>9.9255583126550695E-3</v>
      </c>
      <c r="X166" s="3" t="s">
        <v>5413</v>
      </c>
      <c r="Y166" s="3">
        <f>COUNTIFS(Table1[Race '#],Table1[[#This Row],[Race '#]],Table1[Gender],"F")</f>
        <v>1</v>
      </c>
      <c r="Z166" s="3">
        <f>COUNTIFS(Table1[Race '#],Table1[[#This Row],[Race '#]],Table1[Gender],"M")</f>
        <v>2</v>
      </c>
      <c r="AA166" s="3">
        <f>COUNTIFS(Table1[Race '#],Table1[[#This Row],[Race '#]],Table1[Gender],"~?")</f>
        <v>1</v>
      </c>
      <c r="AB166" s="3" t="str">
        <f>_xlfn.IFS(Y166=SUM(Table1[[#This Row],[Race-F candidates]:[Race-? Candidates]]),"All-Female",Z166=SUM(Table1[[#This Row],[Race-F candidates]:[Race-? Candidates]]),"All-Male",1=1,"Mixed-Gender")</f>
        <v>Mixed-Gender</v>
      </c>
      <c r="AC166" s="3">
        <f>COUNTIFS(Table1[genoffice],Table1[[#This Row],[genoffice]],Table1[Gender],"F")</f>
        <v>279</v>
      </c>
      <c r="AD166" s="3">
        <f>COUNTIFS(Table1[genoffice],Table1[[#This Row],[genoffice]],Table1[Gender],"M")</f>
        <v>401</v>
      </c>
      <c r="AE166" s="3">
        <f>COUNTIFS(Table1[genoffice],Table1[[#This Row],[genoffice]],Table1[Gender],"~?")</f>
        <v>23</v>
      </c>
    </row>
    <row r="167" spans="1:31" x14ac:dyDescent="0.35">
      <c r="A167">
        <v>166</v>
      </c>
      <c r="B167">
        <f>IF(COUNTIF(C$2:C166,C167)&gt;0,B166,B166+1)</f>
        <v>70</v>
      </c>
      <c r="C167" t="str">
        <f>Table1[[#This Row],[position]]&amp;IF(Table1[district]="NA","","-"&amp;Table1[district])&amp;IF(Table1[parish]="Multi-Parish Race","","-"&amp;Table1[parish])&amp;" ("&amp;Table1[year]&amp;")"</f>
        <v>Alderman-Ward  1, City of Rayne-Acadia (2014)</v>
      </c>
      <c r="D167" t="s">
        <v>15</v>
      </c>
      <c r="E167" t="s">
        <v>274</v>
      </c>
      <c r="F167" t="s">
        <v>279</v>
      </c>
      <c r="G167">
        <v>2014</v>
      </c>
      <c r="H167" t="s">
        <v>276</v>
      </c>
      <c r="I167" t="s">
        <v>19</v>
      </c>
      <c r="J167">
        <v>90</v>
      </c>
      <c r="K167">
        <v>4</v>
      </c>
      <c r="L167">
        <f>COUNTIF(Table1[Race],Table1[Race])</f>
        <v>4</v>
      </c>
      <c r="M167">
        <v>2</v>
      </c>
      <c r="N167">
        <v>1</v>
      </c>
      <c r="O167">
        <v>0</v>
      </c>
      <c r="P167">
        <v>1</v>
      </c>
      <c r="Q167" t="s">
        <v>20</v>
      </c>
      <c r="R167" t="s">
        <v>21</v>
      </c>
      <c r="S167" t="s">
        <v>15</v>
      </c>
      <c r="T167">
        <f>IFERROR(Table1[n_can_adj]/MID(Table1[district],FIND("(",Table1[district])+1,1),Table1[n_can_adj])</f>
        <v>4</v>
      </c>
      <c r="U167">
        <v>62372</v>
      </c>
      <c r="V167" t="str">
        <f>IF(Table1[Voting Population]&lt;47000,"Rural","Urban")</f>
        <v>Urban</v>
      </c>
      <c r="W167" s="3">
        <v>9.9255583126550695E-3</v>
      </c>
      <c r="X167" s="3" t="s">
        <v>5414</v>
      </c>
      <c r="Y167" s="3">
        <f>COUNTIFS(Table1[Race '#],Table1[[#This Row],[Race '#]],Table1[Gender],"F")</f>
        <v>1</v>
      </c>
      <c r="Z167" s="3">
        <f>COUNTIFS(Table1[Race '#],Table1[[#This Row],[Race '#]],Table1[Gender],"M")</f>
        <v>2</v>
      </c>
      <c r="AA167" s="3">
        <f>COUNTIFS(Table1[Race '#],Table1[[#This Row],[Race '#]],Table1[Gender],"~?")</f>
        <v>1</v>
      </c>
      <c r="AB167" s="3" t="str">
        <f>_xlfn.IFS(Y167=SUM(Table1[[#This Row],[Race-F candidates]:[Race-? Candidates]]),"All-Female",Z167=SUM(Table1[[#This Row],[Race-F candidates]:[Race-? Candidates]]),"All-Male",1=1,"Mixed-Gender")</f>
        <v>Mixed-Gender</v>
      </c>
      <c r="AC167" s="3">
        <f>COUNTIFS(Table1[genoffice],Table1[[#This Row],[genoffice]],Table1[Gender],"F")</f>
        <v>279</v>
      </c>
      <c r="AD167" s="3">
        <f>COUNTIFS(Table1[genoffice],Table1[[#This Row],[genoffice]],Table1[Gender],"M")</f>
        <v>401</v>
      </c>
      <c r="AE167" s="3">
        <f>COUNTIFS(Table1[genoffice],Table1[[#This Row],[genoffice]],Table1[Gender],"~?")</f>
        <v>23</v>
      </c>
    </row>
    <row r="168" spans="1:31" x14ac:dyDescent="0.35">
      <c r="A168">
        <v>167</v>
      </c>
      <c r="B168">
        <f>IF(COUNTIF(C$2:C167,C168)&gt;0,B167,B167+1)</f>
        <v>71</v>
      </c>
      <c r="C168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8" t="s">
        <v>15</v>
      </c>
      <c r="E168" t="s">
        <v>280</v>
      </c>
      <c r="F168" t="s">
        <v>281</v>
      </c>
      <c r="G168">
        <v>2014</v>
      </c>
      <c r="H168" t="s">
        <v>276</v>
      </c>
      <c r="I168" t="s">
        <v>23</v>
      </c>
      <c r="J168">
        <v>119</v>
      </c>
      <c r="K168">
        <v>3</v>
      </c>
      <c r="L168">
        <f>COUNTIF(Table1[Race],Table1[Race])</f>
        <v>3</v>
      </c>
      <c r="M168">
        <v>3</v>
      </c>
      <c r="N168">
        <v>0</v>
      </c>
      <c r="O168">
        <v>0</v>
      </c>
      <c r="P168">
        <v>0</v>
      </c>
      <c r="Q168" t="s">
        <v>20</v>
      </c>
      <c r="R168" t="s">
        <v>21</v>
      </c>
      <c r="S168" t="s">
        <v>15</v>
      </c>
      <c r="T168">
        <f>IFERROR(Table1[n_can_adj]/MID(Table1[district],FIND("(",Table1[district])+1,1),Table1[n_can_adj])</f>
        <v>3</v>
      </c>
      <c r="U168">
        <v>62372</v>
      </c>
      <c r="V168" t="str">
        <f>IF(Table1[Voting Population]&lt;47000,"Rural","Urban")</f>
        <v>Urban</v>
      </c>
      <c r="W168" s="3">
        <v>0.29074889867841408</v>
      </c>
      <c r="X168" s="3" t="s">
        <v>5414</v>
      </c>
      <c r="Y168" s="3">
        <f>COUNTIFS(Table1[Race '#],Table1[[#This Row],[Race '#]],Table1[Gender],"F")</f>
        <v>1</v>
      </c>
      <c r="Z168" s="3">
        <f>COUNTIFS(Table1[Race '#],Table1[[#This Row],[Race '#]],Table1[Gender],"M")</f>
        <v>2</v>
      </c>
      <c r="AA168" s="3">
        <f>COUNTIFS(Table1[Race '#],Table1[[#This Row],[Race '#]],Table1[Gender],"~?")</f>
        <v>0</v>
      </c>
      <c r="AB168" s="3" t="str">
        <f>_xlfn.IFS(Y168=SUM(Table1[[#This Row],[Race-F candidates]:[Race-? Candidates]]),"All-Female",Z168=SUM(Table1[[#This Row],[Race-F candidates]:[Race-? Candidates]]),"All-Male",1=1,"Mixed-Gender")</f>
        <v>Mixed-Gender</v>
      </c>
      <c r="AC168" s="3">
        <f>COUNTIFS(Table1[genoffice],Table1[[#This Row],[genoffice]],Table1[Gender],"F")</f>
        <v>279</v>
      </c>
      <c r="AD168" s="3">
        <f>COUNTIFS(Table1[genoffice],Table1[[#This Row],[genoffice]],Table1[Gender],"M")</f>
        <v>401</v>
      </c>
      <c r="AE168" s="3">
        <f>COUNTIFS(Table1[genoffice],Table1[[#This Row],[genoffice]],Table1[Gender],"~?")</f>
        <v>23</v>
      </c>
    </row>
    <row r="169" spans="1:31" x14ac:dyDescent="0.35">
      <c r="A169">
        <v>168</v>
      </c>
      <c r="B169">
        <f>IF(COUNTIF(C$2:C168,C169)&gt;0,B168,B168+1)</f>
        <v>71</v>
      </c>
      <c r="C169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69" t="s">
        <v>15</v>
      </c>
      <c r="E169" t="s">
        <v>280</v>
      </c>
      <c r="F169" t="s">
        <v>282</v>
      </c>
      <c r="G169">
        <v>2014</v>
      </c>
      <c r="H169" t="s">
        <v>276</v>
      </c>
      <c r="I169" t="s">
        <v>23</v>
      </c>
      <c r="J169">
        <v>84</v>
      </c>
      <c r="K169">
        <v>3</v>
      </c>
      <c r="L169">
        <f>COUNTIF(Table1[Race],Table1[Race])</f>
        <v>3</v>
      </c>
      <c r="M169">
        <v>3</v>
      </c>
      <c r="N169">
        <v>0</v>
      </c>
      <c r="O169">
        <v>0</v>
      </c>
      <c r="P169">
        <v>0</v>
      </c>
      <c r="Q169" t="s">
        <v>20</v>
      </c>
      <c r="R169" t="s">
        <v>21</v>
      </c>
      <c r="S169" t="s">
        <v>15</v>
      </c>
      <c r="T169">
        <f>IFERROR(Table1[n_can_adj]/MID(Table1[district],FIND("(",Table1[district])+1,1),Table1[n_can_adj])</f>
        <v>3</v>
      </c>
      <c r="U169">
        <v>62372</v>
      </c>
      <c r="V169" t="str">
        <f>IF(Table1[Voting Population]&lt;47000,"Rural","Urban")</f>
        <v>Urban</v>
      </c>
      <c r="W169" s="3">
        <v>0.29074889867841408</v>
      </c>
      <c r="X169" s="3" t="s">
        <v>5415</v>
      </c>
      <c r="Y169" s="3">
        <f>COUNTIFS(Table1[Race '#],Table1[[#This Row],[Race '#]],Table1[Gender],"F")</f>
        <v>1</v>
      </c>
      <c r="Z169" s="3">
        <f>COUNTIFS(Table1[Race '#],Table1[[#This Row],[Race '#]],Table1[Gender],"M")</f>
        <v>2</v>
      </c>
      <c r="AA169" s="3">
        <f>COUNTIFS(Table1[Race '#],Table1[[#This Row],[Race '#]],Table1[Gender],"~?")</f>
        <v>0</v>
      </c>
      <c r="AB169" s="3" t="str">
        <f>_xlfn.IFS(Y169=SUM(Table1[[#This Row],[Race-F candidates]:[Race-? Candidates]]),"All-Female",Z169=SUM(Table1[[#This Row],[Race-F candidates]:[Race-? Candidates]]),"All-Male",1=1,"Mixed-Gender")</f>
        <v>Mixed-Gender</v>
      </c>
      <c r="AC169" s="3">
        <f>COUNTIFS(Table1[genoffice],Table1[[#This Row],[genoffice]],Table1[Gender],"F")</f>
        <v>279</v>
      </c>
      <c r="AD169" s="3">
        <f>COUNTIFS(Table1[genoffice],Table1[[#This Row],[genoffice]],Table1[Gender],"M")</f>
        <v>401</v>
      </c>
      <c r="AE169" s="3">
        <f>COUNTIFS(Table1[genoffice],Table1[[#This Row],[genoffice]],Table1[Gender],"~?")</f>
        <v>23</v>
      </c>
    </row>
    <row r="170" spans="1:31" x14ac:dyDescent="0.35">
      <c r="A170">
        <v>169</v>
      </c>
      <c r="B170">
        <f>IF(COUNTIF(C$2:C169,C170)&gt;0,B169,B169+1)</f>
        <v>71</v>
      </c>
      <c r="C170" t="str">
        <f>Table1[[#This Row],[position]]&amp;IF(Table1[district]="NA","","-"&amp;Table1[district])&amp;IF(Table1[parish]="Multi-Parish Race","","-"&amp;Table1[parish])&amp;" ("&amp;Table1[year]&amp;")"</f>
        <v>Alderman-Ward  1, Town of Church Point-Acadia (2014)</v>
      </c>
      <c r="D170" t="s">
        <v>15</v>
      </c>
      <c r="E170" t="s">
        <v>280</v>
      </c>
      <c r="F170" t="s">
        <v>283</v>
      </c>
      <c r="G170">
        <v>2014</v>
      </c>
      <c r="H170" t="s">
        <v>276</v>
      </c>
      <c r="I170" t="s">
        <v>23</v>
      </c>
      <c r="J170">
        <v>251</v>
      </c>
      <c r="K170">
        <v>3</v>
      </c>
      <c r="L170">
        <f>COUNTIF(Table1[Race],Table1[Race])</f>
        <v>3</v>
      </c>
      <c r="M170">
        <v>3</v>
      </c>
      <c r="N170">
        <v>0</v>
      </c>
      <c r="O170">
        <v>0</v>
      </c>
      <c r="P170">
        <v>0</v>
      </c>
      <c r="Q170" t="s">
        <v>20</v>
      </c>
      <c r="R170" t="s">
        <v>21</v>
      </c>
      <c r="S170" t="s">
        <v>15</v>
      </c>
      <c r="T170">
        <f>IFERROR(Table1[n_can_adj]/MID(Table1[district],FIND("(",Table1[district])+1,1),Table1[n_can_adj])</f>
        <v>3</v>
      </c>
      <c r="U170">
        <v>62372</v>
      </c>
      <c r="V170" t="str">
        <f>IF(Table1[Voting Population]&lt;47000,"Rural","Urban")</f>
        <v>Urban</v>
      </c>
      <c r="W170" s="3">
        <v>0.29074889867841408</v>
      </c>
      <c r="X170" s="3" t="s">
        <v>5414</v>
      </c>
      <c r="Y170" s="3">
        <f>COUNTIFS(Table1[Race '#],Table1[[#This Row],[Race '#]],Table1[Gender],"F")</f>
        <v>1</v>
      </c>
      <c r="Z170" s="3">
        <f>COUNTIFS(Table1[Race '#],Table1[[#This Row],[Race '#]],Table1[Gender],"M")</f>
        <v>2</v>
      </c>
      <c r="AA170" s="3">
        <f>COUNTIFS(Table1[Race '#],Table1[[#This Row],[Race '#]],Table1[Gender],"~?")</f>
        <v>0</v>
      </c>
      <c r="AB170" s="3" t="str">
        <f>_xlfn.IFS(Y170=SUM(Table1[[#This Row],[Race-F candidates]:[Race-? Candidates]]),"All-Female",Z170=SUM(Table1[[#This Row],[Race-F candidates]:[Race-? Candidates]]),"All-Male",1=1,"Mixed-Gender")</f>
        <v>Mixed-Gender</v>
      </c>
      <c r="AC170" s="3">
        <f>COUNTIFS(Table1[genoffice],Table1[[#This Row],[genoffice]],Table1[Gender],"F")</f>
        <v>279</v>
      </c>
      <c r="AD170" s="3">
        <f>COUNTIFS(Table1[genoffice],Table1[[#This Row],[genoffice]],Table1[Gender],"M")</f>
        <v>401</v>
      </c>
      <c r="AE170" s="3">
        <f>COUNTIFS(Table1[genoffice],Table1[[#This Row],[genoffice]],Table1[Gender],"~?")</f>
        <v>23</v>
      </c>
    </row>
    <row r="171" spans="1:31" x14ac:dyDescent="0.35">
      <c r="A171">
        <v>170</v>
      </c>
      <c r="B171">
        <f>IF(COUNTIF(C$2:C170,C171)&gt;0,B170,B170+1)</f>
        <v>72</v>
      </c>
      <c r="C171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1" t="s">
        <v>15</v>
      </c>
      <c r="E171" t="s">
        <v>284</v>
      </c>
      <c r="F171" t="s">
        <v>285</v>
      </c>
      <c r="G171">
        <v>2014</v>
      </c>
      <c r="H171" t="s">
        <v>51</v>
      </c>
      <c r="I171" t="s">
        <v>30</v>
      </c>
      <c r="J171">
        <v>103</v>
      </c>
      <c r="K171">
        <v>2</v>
      </c>
      <c r="L171">
        <f>COUNTIF(Table1[Race],Table1[Race])</f>
        <v>2</v>
      </c>
      <c r="M171">
        <v>0</v>
      </c>
      <c r="N171">
        <v>0</v>
      </c>
      <c r="O171">
        <v>2</v>
      </c>
      <c r="P171">
        <v>0</v>
      </c>
      <c r="Q171" t="s">
        <v>20</v>
      </c>
      <c r="R171" t="s">
        <v>21</v>
      </c>
      <c r="S171" t="s">
        <v>15</v>
      </c>
      <c r="T171">
        <f>IFERROR(Table1[n_can_adj]/MID(Table1[district],FIND("(",Table1[district])+1,1),Table1[n_can_adj])</f>
        <v>2</v>
      </c>
      <c r="U171">
        <v>253125</v>
      </c>
      <c r="V171" t="str">
        <f>IF(Table1[Voting Population]&lt;47000,"Rural","Urban")</f>
        <v>Urban</v>
      </c>
      <c r="W171" s="3">
        <v>0.13812154696132595</v>
      </c>
      <c r="X171" s="3" t="s">
        <v>5415</v>
      </c>
      <c r="Y171" s="3">
        <f>COUNTIFS(Table1[Race '#],Table1[[#This Row],[Race '#]],Table1[Gender],"F")</f>
        <v>1</v>
      </c>
      <c r="Z171" s="3">
        <f>COUNTIFS(Table1[Race '#],Table1[[#This Row],[Race '#]],Table1[Gender],"M")</f>
        <v>1</v>
      </c>
      <c r="AA171" s="3">
        <f>COUNTIFS(Table1[Race '#],Table1[[#This Row],[Race '#]],Table1[Gender],"~?")</f>
        <v>0</v>
      </c>
      <c r="AB171" s="3" t="str">
        <f>_xlfn.IFS(Y171=SUM(Table1[[#This Row],[Race-F candidates]:[Race-? Candidates]]),"All-Female",Z171=SUM(Table1[[#This Row],[Race-F candidates]:[Race-? Candidates]]),"All-Male",1=1,"Mixed-Gender")</f>
        <v>Mixed-Gender</v>
      </c>
      <c r="AC171" s="3">
        <f>COUNTIFS(Table1[genoffice],Table1[[#This Row],[genoffice]],Table1[Gender],"F")</f>
        <v>279</v>
      </c>
      <c r="AD171" s="3">
        <f>COUNTIFS(Table1[genoffice],Table1[[#This Row],[genoffice]],Table1[Gender],"M")</f>
        <v>401</v>
      </c>
      <c r="AE171" s="3">
        <f>COUNTIFS(Table1[genoffice],Table1[[#This Row],[genoffice]],Table1[Gender],"~?")</f>
        <v>23</v>
      </c>
    </row>
    <row r="172" spans="1:31" x14ac:dyDescent="0.35">
      <c r="A172">
        <v>171</v>
      </c>
      <c r="B172">
        <f>IF(COUNTIF(C$2:C171,C172)&gt;0,B171,B171+1)</f>
        <v>72</v>
      </c>
      <c r="C172" t="str">
        <f>Table1[[#This Row],[position]]&amp;IF(Table1[district]="NA","","-"&amp;Table1[district])&amp;IF(Table1[parish]="Multi-Parish Race","","-"&amp;Table1[parish])&amp;" ("&amp;Table1[year]&amp;")"</f>
        <v>Alderman-Ward  1, Town of Vivian-Caddo (2014)</v>
      </c>
      <c r="D172" t="s">
        <v>15</v>
      </c>
      <c r="E172" t="s">
        <v>284</v>
      </c>
      <c r="F172" t="s">
        <v>286</v>
      </c>
      <c r="G172">
        <v>2014</v>
      </c>
      <c r="H172" t="s">
        <v>51</v>
      </c>
      <c r="I172" t="s">
        <v>30</v>
      </c>
      <c r="J172">
        <v>78</v>
      </c>
      <c r="K172">
        <v>2</v>
      </c>
      <c r="L172">
        <f>COUNTIF(Table1[Race],Table1[Race])</f>
        <v>2</v>
      </c>
      <c r="M172">
        <v>0</v>
      </c>
      <c r="N172">
        <v>0</v>
      </c>
      <c r="O172">
        <v>2</v>
      </c>
      <c r="P172">
        <v>0</v>
      </c>
      <c r="Q172" t="s">
        <v>20</v>
      </c>
      <c r="R172" t="s">
        <v>21</v>
      </c>
      <c r="S172" t="s">
        <v>15</v>
      </c>
      <c r="T172">
        <f>IFERROR(Table1[n_can_adj]/MID(Table1[district],FIND("(",Table1[district])+1,1),Table1[n_can_adj])</f>
        <v>2</v>
      </c>
      <c r="U172">
        <v>253125</v>
      </c>
      <c r="V172" t="str">
        <f>IF(Table1[Voting Population]&lt;47000,"Rural","Urban")</f>
        <v>Urban</v>
      </c>
      <c r="W172" s="3">
        <v>0.13812154696132595</v>
      </c>
      <c r="X172" s="3" t="s">
        <v>5414</v>
      </c>
      <c r="Y172" s="3">
        <f>COUNTIFS(Table1[Race '#],Table1[[#This Row],[Race '#]],Table1[Gender],"F")</f>
        <v>1</v>
      </c>
      <c r="Z172" s="3">
        <f>COUNTIFS(Table1[Race '#],Table1[[#This Row],[Race '#]],Table1[Gender],"M")</f>
        <v>1</v>
      </c>
      <c r="AA172" s="3">
        <f>COUNTIFS(Table1[Race '#],Table1[[#This Row],[Race '#]],Table1[Gender],"~?")</f>
        <v>0</v>
      </c>
      <c r="AB172" s="3" t="str">
        <f>_xlfn.IFS(Y172=SUM(Table1[[#This Row],[Race-F candidates]:[Race-? Candidates]]),"All-Female",Z172=SUM(Table1[[#This Row],[Race-F candidates]:[Race-? Candidates]]),"All-Male",1=1,"Mixed-Gender")</f>
        <v>Mixed-Gender</v>
      </c>
      <c r="AC172" s="3">
        <f>COUNTIFS(Table1[genoffice],Table1[[#This Row],[genoffice]],Table1[Gender],"F")</f>
        <v>279</v>
      </c>
      <c r="AD172" s="3">
        <f>COUNTIFS(Table1[genoffice],Table1[[#This Row],[genoffice]],Table1[Gender],"M")</f>
        <v>401</v>
      </c>
      <c r="AE172" s="3">
        <f>COUNTIFS(Table1[genoffice],Table1[[#This Row],[genoffice]],Table1[Gender],"~?")</f>
        <v>23</v>
      </c>
    </row>
    <row r="173" spans="1:31" x14ac:dyDescent="0.35">
      <c r="A173">
        <v>172</v>
      </c>
      <c r="B173">
        <f>IF(COUNTIF(C$2:C172,C173)&gt;0,B172,B172+1)</f>
        <v>73</v>
      </c>
      <c r="C173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3" t="s">
        <v>15</v>
      </c>
      <c r="E173" t="s">
        <v>287</v>
      </c>
      <c r="F173" t="s">
        <v>288</v>
      </c>
      <c r="G173">
        <v>2014</v>
      </c>
      <c r="H173" t="s">
        <v>276</v>
      </c>
      <c r="I173" t="s">
        <v>30</v>
      </c>
      <c r="J173">
        <v>197</v>
      </c>
      <c r="K173">
        <v>3</v>
      </c>
      <c r="L173">
        <f>COUNTIF(Table1[Race],Table1[Race])</f>
        <v>3</v>
      </c>
      <c r="M173">
        <v>1</v>
      </c>
      <c r="N173">
        <v>0</v>
      </c>
      <c r="O173">
        <v>1</v>
      </c>
      <c r="P173">
        <v>1</v>
      </c>
      <c r="Q173" t="s">
        <v>20</v>
      </c>
      <c r="R173" t="s">
        <v>21</v>
      </c>
      <c r="S173" t="s">
        <v>15</v>
      </c>
      <c r="T173">
        <f>IFERROR(Table1[n_can_adj]/MID(Table1[district],FIND("(",Table1[district])+1,1),Table1[n_can_adj])</f>
        <v>3</v>
      </c>
      <c r="U173">
        <v>62372</v>
      </c>
      <c r="V173" t="str">
        <f>IF(Table1[Voting Population]&lt;47000,"Rural","Urban")</f>
        <v>Urban</v>
      </c>
      <c r="W173" s="3">
        <v>2.5401069518716624E-2</v>
      </c>
      <c r="X173" s="3" t="s">
        <v>5413</v>
      </c>
      <c r="Y173" s="3">
        <f>COUNTIFS(Table1[Race '#],Table1[[#This Row],[Race '#]],Table1[Gender],"F")</f>
        <v>0</v>
      </c>
      <c r="Z173" s="3">
        <f>COUNTIFS(Table1[Race '#],Table1[[#This Row],[Race '#]],Table1[Gender],"M")</f>
        <v>2</v>
      </c>
      <c r="AA173" s="3">
        <f>COUNTIFS(Table1[Race '#],Table1[[#This Row],[Race '#]],Table1[Gender],"~?")</f>
        <v>1</v>
      </c>
      <c r="AB173" s="3" t="str">
        <f>_xlfn.IFS(Y173=SUM(Table1[[#This Row],[Race-F candidates]:[Race-? Candidates]]),"All-Female",Z173=SUM(Table1[[#This Row],[Race-F candidates]:[Race-? Candidates]]),"All-Male",1=1,"Mixed-Gender")</f>
        <v>Mixed-Gender</v>
      </c>
      <c r="AC173" s="3">
        <f>COUNTIFS(Table1[genoffice],Table1[[#This Row],[genoffice]],Table1[Gender],"F")</f>
        <v>279</v>
      </c>
      <c r="AD173" s="3">
        <f>COUNTIFS(Table1[genoffice],Table1[[#This Row],[genoffice]],Table1[Gender],"M")</f>
        <v>401</v>
      </c>
      <c r="AE173" s="3">
        <f>COUNTIFS(Table1[genoffice],Table1[[#This Row],[genoffice]],Table1[Gender],"~?")</f>
        <v>23</v>
      </c>
    </row>
    <row r="174" spans="1:31" x14ac:dyDescent="0.35">
      <c r="A174">
        <v>173</v>
      </c>
      <c r="B174">
        <f>IF(COUNTIF(C$2:C173,C174)&gt;0,B173,B173+1)</f>
        <v>73</v>
      </c>
      <c r="C174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4" t="s">
        <v>15</v>
      </c>
      <c r="E174" t="s">
        <v>287</v>
      </c>
      <c r="F174" t="s">
        <v>289</v>
      </c>
      <c r="G174">
        <v>2014</v>
      </c>
      <c r="H174" t="s">
        <v>276</v>
      </c>
      <c r="I174" t="s">
        <v>127</v>
      </c>
      <c r="J174">
        <v>285</v>
      </c>
      <c r="K174">
        <v>3</v>
      </c>
      <c r="L174">
        <f>COUNTIF(Table1[Race],Table1[Race])</f>
        <v>3</v>
      </c>
      <c r="M174">
        <v>1</v>
      </c>
      <c r="N174">
        <v>0</v>
      </c>
      <c r="O174">
        <v>1</v>
      </c>
      <c r="P174">
        <v>1</v>
      </c>
      <c r="Q174" t="s">
        <v>20</v>
      </c>
      <c r="R174" t="s">
        <v>21</v>
      </c>
      <c r="S174" t="s">
        <v>15</v>
      </c>
      <c r="T174">
        <f>IFERROR(Table1[n_can_adj]/MID(Table1[district],FIND("(",Table1[district])+1,1),Table1[n_can_adj])</f>
        <v>3</v>
      </c>
      <c r="U174">
        <v>62372</v>
      </c>
      <c r="V174" t="str">
        <f>IF(Table1[Voting Population]&lt;47000,"Rural","Urban")</f>
        <v>Urban</v>
      </c>
      <c r="W174" s="3">
        <v>2.5401069518716624E-2</v>
      </c>
      <c r="X174" s="3" t="s">
        <v>5414</v>
      </c>
      <c r="Y174" s="3">
        <f>COUNTIFS(Table1[Race '#],Table1[[#This Row],[Race '#]],Table1[Gender],"F")</f>
        <v>0</v>
      </c>
      <c r="Z174" s="3">
        <f>COUNTIFS(Table1[Race '#],Table1[[#This Row],[Race '#]],Table1[Gender],"M")</f>
        <v>2</v>
      </c>
      <c r="AA174" s="3">
        <f>COUNTIFS(Table1[Race '#],Table1[[#This Row],[Race '#]],Table1[Gender],"~?")</f>
        <v>1</v>
      </c>
      <c r="AB174" s="3" t="str">
        <f>_xlfn.IFS(Y174=SUM(Table1[[#This Row],[Race-F candidates]:[Race-? Candidates]]),"All-Female",Z174=SUM(Table1[[#This Row],[Race-F candidates]:[Race-? Candidates]]),"All-Male",1=1,"Mixed-Gender")</f>
        <v>Mixed-Gender</v>
      </c>
      <c r="AC174" s="3">
        <f>COUNTIFS(Table1[genoffice],Table1[[#This Row],[genoffice]],Table1[Gender],"F")</f>
        <v>279</v>
      </c>
      <c r="AD174" s="3">
        <f>COUNTIFS(Table1[genoffice],Table1[[#This Row],[genoffice]],Table1[Gender],"M")</f>
        <v>401</v>
      </c>
      <c r="AE174" s="3">
        <f>COUNTIFS(Table1[genoffice],Table1[[#This Row],[genoffice]],Table1[Gender],"~?")</f>
        <v>23</v>
      </c>
    </row>
    <row r="175" spans="1:31" x14ac:dyDescent="0.35">
      <c r="A175">
        <v>174</v>
      </c>
      <c r="B175">
        <f>IF(COUNTIF(C$2:C174,C175)&gt;0,B174,B174+1)</f>
        <v>73</v>
      </c>
      <c r="C175" t="str">
        <f>Table1[[#This Row],[position]]&amp;IF(Table1[district]="NA","","-"&amp;Table1[district])&amp;IF(Table1[parish]="Multi-Parish Race","","-"&amp;Table1[parish])&amp;" ("&amp;Table1[year]&amp;")"</f>
        <v>Alderman-Ward  2, City of Rayne-Acadia (2014)</v>
      </c>
      <c r="D175" t="s">
        <v>15</v>
      </c>
      <c r="E175" t="s">
        <v>287</v>
      </c>
      <c r="F175" t="s">
        <v>290</v>
      </c>
      <c r="G175">
        <v>2014</v>
      </c>
      <c r="H175" t="s">
        <v>276</v>
      </c>
      <c r="I175" t="s">
        <v>23</v>
      </c>
      <c r="J175">
        <v>266</v>
      </c>
      <c r="K175">
        <v>3</v>
      </c>
      <c r="L175">
        <f>COUNTIF(Table1[Race],Table1[Race])</f>
        <v>3</v>
      </c>
      <c r="M175">
        <v>1</v>
      </c>
      <c r="N175">
        <v>0</v>
      </c>
      <c r="O175">
        <v>1</v>
      </c>
      <c r="P175">
        <v>1</v>
      </c>
      <c r="Q175" t="s">
        <v>20</v>
      </c>
      <c r="R175" t="s">
        <v>21</v>
      </c>
      <c r="S175" t="s">
        <v>15</v>
      </c>
      <c r="T175">
        <f>IFERROR(Table1[n_can_adj]/MID(Table1[district],FIND("(",Table1[district])+1,1),Table1[n_can_adj])</f>
        <v>3</v>
      </c>
      <c r="U175">
        <v>62372</v>
      </c>
      <c r="V175" t="str">
        <f>IF(Table1[Voting Population]&lt;47000,"Rural","Urban")</f>
        <v>Urban</v>
      </c>
      <c r="W175" s="3">
        <v>2.5401069518716624E-2</v>
      </c>
      <c r="X175" s="3" t="s">
        <v>5414</v>
      </c>
      <c r="Y175" s="3">
        <f>COUNTIFS(Table1[Race '#],Table1[[#This Row],[Race '#]],Table1[Gender],"F")</f>
        <v>0</v>
      </c>
      <c r="Z175" s="3">
        <f>COUNTIFS(Table1[Race '#],Table1[[#This Row],[Race '#]],Table1[Gender],"M")</f>
        <v>2</v>
      </c>
      <c r="AA175" s="3">
        <f>COUNTIFS(Table1[Race '#],Table1[[#This Row],[Race '#]],Table1[Gender],"~?")</f>
        <v>1</v>
      </c>
      <c r="AB175" s="3" t="str">
        <f>_xlfn.IFS(Y175=SUM(Table1[[#This Row],[Race-F candidates]:[Race-? Candidates]]),"All-Female",Z175=SUM(Table1[[#This Row],[Race-F candidates]:[Race-? Candidates]]),"All-Male",1=1,"Mixed-Gender")</f>
        <v>Mixed-Gender</v>
      </c>
      <c r="AC175" s="3">
        <f>COUNTIFS(Table1[genoffice],Table1[[#This Row],[genoffice]],Table1[Gender],"F")</f>
        <v>279</v>
      </c>
      <c r="AD175" s="3">
        <f>COUNTIFS(Table1[genoffice],Table1[[#This Row],[genoffice]],Table1[Gender],"M")</f>
        <v>401</v>
      </c>
      <c r="AE175" s="3">
        <f>COUNTIFS(Table1[genoffice],Table1[[#This Row],[genoffice]],Table1[Gender],"~?")</f>
        <v>23</v>
      </c>
    </row>
    <row r="176" spans="1:31" x14ac:dyDescent="0.35">
      <c r="A176">
        <v>175</v>
      </c>
      <c r="B176">
        <f>IF(COUNTIF(C$2:C175,C176)&gt;0,B175,B175+1)</f>
        <v>74</v>
      </c>
      <c r="C176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6" t="s">
        <v>15</v>
      </c>
      <c r="E176" t="s">
        <v>291</v>
      </c>
      <c r="F176" t="s">
        <v>292</v>
      </c>
      <c r="G176">
        <v>2014</v>
      </c>
      <c r="H176" t="s">
        <v>51</v>
      </c>
      <c r="I176" t="s">
        <v>30</v>
      </c>
      <c r="J176">
        <v>159</v>
      </c>
      <c r="K176">
        <v>2</v>
      </c>
      <c r="L176">
        <f>COUNTIF(Table1[Race],Table1[Race])</f>
        <v>2</v>
      </c>
      <c r="M176">
        <v>0</v>
      </c>
      <c r="N176">
        <v>1</v>
      </c>
      <c r="O176">
        <v>1</v>
      </c>
      <c r="P176">
        <v>0</v>
      </c>
      <c r="Q176" t="s">
        <v>20</v>
      </c>
      <c r="R176" t="s">
        <v>21</v>
      </c>
      <c r="S176" t="s">
        <v>15</v>
      </c>
      <c r="T176">
        <f>IFERROR(Table1[n_can_adj]/MID(Table1[district],FIND("(",Table1[district])+1,1),Table1[n_can_adj])</f>
        <v>2</v>
      </c>
      <c r="U176">
        <v>253125</v>
      </c>
      <c r="V176" t="str">
        <f>IF(Table1[Voting Population]&lt;47000,"Rural","Urban")</f>
        <v>Urban</v>
      </c>
      <c r="W176" s="3">
        <v>0.1910112359550562</v>
      </c>
      <c r="X176" s="3" t="s">
        <v>5415</v>
      </c>
      <c r="Y176" s="3">
        <f>COUNTIFS(Table1[Race '#],Table1[[#This Row],[Race '#]],Table1[Gender],"F")</f>
        <v>1</v>
      </c>
      <c r="Z176" s="3">
        <f>COUNTIFS(Table1[Race '#],Table1[[#This Row],[Race '#]],Table1[Gender],"M")</f>
        <v>1</v>
      </c>
      <c r="AA176" s="3">
        <f>COUNTIFS(Table1[Race '#],Table1[[#This Row],[Race '#]],Table1[Gender],"~?")</f>
        <v>0</v>
      </c>
      <c r="AB176" s="3" t="str">
        <f>_xlfn.IFS(Y176=SUM(Table1[[#This Row],[Race-F candidates]:[Race-? Candidates]]),"All-Female",Z176=SUM(Table1[[#This Row],[Race-F candidates]:[Race-? Candidates]]),"All-Male",1=1,"Mixed-Gender")</f>
        <v>Mixed-Gender</v>
      </c>
      <c r="AC176" s="3">
        <f>COUNTIFS(Table1[genoffice],Table1[[#This Row],[genoffice]],Table1[Gender],"F")</f>
        <v>279</v>
      </c>
      <c r="AD176" s="3">
        <f>COUNTIFS(Table1[genoffice],Table1[[#This Row],[genoffice]],Table1[Gender],"M")</f>
        <v>401</v>
      </c>
      <c r="AE176" s="3">
        <f>COUNTIFS(Table1[genoffice],Table1[[#This Row],[genoffice]],Table1[Gender],"~?")</f>
        <v>23</v>
      </c>
    </row>
    <row r="177" spans="1:31" x14ac:dyDescent="0.35">
      <c r="A177">
        <v>176</v>
      </c>
      <c r="B177">
        <f>IF(COUNTIF(C$2:C176,C177)&gt;0,B176,B176+1)</f>
        <v>74</v>
      </c>
      <c r="C177" t="str">
        <f>Table1[[#This Row],[position]]&amp;IF(Table1[district]="NA","","-"&amp;Table1[district])&amp;IF(Table1[parish]="Multi-Parish Race","","-"&amp;Table1[parish])&amp;" ("&amp;Table1[year]&amp;")"</f>
        <v>Alderman-Ward  2, Town of Vivian-Caddo (2014)</v>
      </c>
      <c r="D177" t="s">
        <v>15</v>
      </c>
      <c r="E177" t="s">
        <v>291</v>
      </c>
      <c r="F177" t="s">
        <v>293</v>
      </c>
      <c r="G177">
        <v>2014</v>
      </c>
      <c r="H177" t="s">
        <v>51</v>
      </c>
      <c r="I177" t="s">
        <v>19</v>
      </c>
      <c r="J177">
        <v>108</v>
      </c>
      <c r="K177">
        <v>2</v>
      </c>
      <c r="L177">
        <f>COUNTIF(Table1[Race],Table1[Race])</f>
        <v>2</v>
      </c>
      <c r="M177">
        <v>0</v>
      </c>
      <c r="N177">
        <v>1</v>
      </c>
      <c r="O177">
        <v>1</v>
      </c>
      <c r="P177">
        <v>0</v>
      </c>
      <c r="Q177" t="s">
        <v>20</v>
      </c>
      <c r="R177" t="s">
        <v>21</v>
      </c>
      <c r="S177" t="s">
        <v>15</v>
      </c>
      <c r="T177">
        <f>IFERROR(Table1[n_can_adj]/MID(Table1[district],FIND("(",Table1[district])+1,1),Table1[n_can_adj])</f>
        <v>2</v>
      </c>
      <c r="U177">
        <v>253125</v>
      </c>
      <c r="V177" t="str">
        <f>IF(Table1[Voting Population]&lt;47000,"Rural","Urban")</f>
        <v>Urban</v>
      </c>
      <c r="W177" s="3">
        <v>0.1910112359550562</v>
      </c>
      <c r="X177" s="3" t="s">
        <v>5414</v>
      </c>
      <c r="Y177" s="3">
        <f>COUNTIFS(Table1[Race '#],Table1[[#This Row],[Race '#]],Table1[Gender],"F")</f>
        <v>1</v>
      </c>
      <c r="Z177" s="3">
        <f>COUNTIFS(Table1[Race '#],Table1[[#This Row],[Race '#]],Table1[Gender],"M")</f>
        <v>1</v>
      </c>
      <c r="AA177" s="3">
        <f>COUNTIFS(Table1[Race '#],Table1[[#This Row],[Race '#]],Table1[Gender],"~?")</f>
        <v>0</v>
      </c>
      <c r="AB177" s="3" t="str">
        <f>_xlfn.IFS(Y177=SUM(Table1[[#This Row],[Race-F candidates]:[Race-? Candidates]]),"All-Female",Z177=SUM(Table1[[#This Row],[Race-F candidates]:[Race-? Candidates]]),"All-Male",1=1,"Mixed-Gender")</f>
        <v>Mixed-Gender</v>
      </c>
      <c r="AC177" s="3">
        <f>COUNTIFS(Table1[genoffice],Table1[[#This Row],[genoffice]],Table1[Gender],"F")</f>
        <v>279</v>
      </c>
      <c r="AD177" s="3">
        <f>COUNTIFS(Table1[genoffice],Table1[[#This Row],[genoffice]],Table1[Gender],"M")</f>
        <v>401</v>
      </c>
      <c r="AE177" s="3">
        <f>COUNTIFS(Table1[genoffice],Table1[[#This Row],[genoffice]],Table1[Gender],"~?")</f>
        <v>23</v>
      </c>
    </row>
    <row r="178" spans="1:31" x14ac:dyDescent="0.35">
      <c r="A178">
        <v>177</v>
      </c>
      <c r="B178">
        <f>IF(COUNTIF(C$2:C177,C178)&gt;0,B177,B177+1)</f>
        <v>75</v>
      </c>
      <c r="C178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8" t="s">
        <v>15</v>
      </c>
      <c r="E178" t="s">
        <v>294</v>
      </c>
      <c r="F178" t="s">
        <v>295</v>
      </c>
      <c r="G178">
        <v>2014</v>
      </c>
      <c r="H178" t="s">
        <v>276</v>
      </c>
      <c r="I178" t="s">
        <v>23</v>
      </c>
      <c r="J178">
        <v>446</v>
      </c>
      <c r="K178">
        <v>2</v>
      </c>
      <c r="L178">
        <f>COUNTIF(Table1[Race],Table1[Race])</f>
        <v>2</v>
      </c>
      <c r="M178">
        <v>2</v>
      </c>
      <c r="N178">
        <v>0</v>
      </c>
      <c r="O178">
        <v>0</v>
      </c>
      <c r="P178">
        <v>0</v>
      </c>
      <c r="Q178" t="s">
        <v>20</v>
      </c>
      <c r="R178" t="s">
        <v>21</v>
      </c>
      <c r="S178" t="s">
        <v>15</v>
      </c>
      <c r="T178">
        <f>IFERROR(Table1[n_can_adj]/MID(Table1[district],FIND("(",Table1[district])+1,1),Table1[n_can_adj])</f>
        <v>2</v>
      </c>
      <c r="U178">
        <v>62372</v>
      </c>
      <c r="V178" t="str">
        <f>IF(Table1[Voting Population]&lt;47000,"Rural","Urban")</f>
        <v>Urban</v>
      </c>
      <c r="W178" s="3">
        <v>4.3274853801169577E-2</v>
      </c>
      <c r="X178" s="3" t="s">
        <v>5415</v>
      </c>
      <c r="Y178" s="3">
        <f>COUNTIFS(Table1[Race '#],Table1[[#This Row],[Race '#]],Table1[Gender],"F")</f>
        <v>1</v>
      </c>
      <c r="Z178" s="3">
        <f>COUNTIFS(Table1[Race '#],Table1[[#This Row],[Race '#]],Table1[Gender],"M")</f>
        <v>1</v>
      </c>
      <c r="AA178" s="3">
        <f>COUNTIFS(Table1[Race '#],Table1[[#This Row],[Race '#]],Table1[Gender],"~?")</f>
        <v>0</v>
      </c>
      <c r="AB178" s="3" t="str">
        <f>_xlfn.IFS(Y178=SUM(Table1[[#This Row],[Race-F candidates]:[Race-? Candidates]]),"All-Female",Z178=SUM(Table1[[#This Row],[Race-F candidates]:[Race-? Candidates]]),"All-Male",1=1,"Mixed-Gender")</f>
        <v>Mixed-Gender</v>
      </c>
      <c r="AC178" s="3">
        <f>COUNTIFS(Table1[genoffice],Table1[[#This Row],[genoffice]],Table1[Gender],"F")</f>
        <v>279</v>
      </c>
      <c r="AD178" s="3">
        <f>COUNTIFS(Table1[genoffice],Table1[[#This Row],[genoffice]],Table1[Gender],"M")</f>
        <v>401</v>
      </c>
      <c r="AE178" s="3">
        <f>COUNTIFS(Table1[genoffice],Table1[[#This Row],[genoffice]],Table1[Gender],"~?")</f>
        <v>23</v>
      </c>
    </row>
    <row r="179" spans="1:31" x14ac:dyDescent="0.35">
      <c r="A179">
        <v>178</v>
      </c>
      <c r="B179">
        <f>IF(COUNTIF(C$2:C178,C179)&gt;0,B178,B178+1)</f>
        <v>75</v>
      </c>
      <c r="C179" t="str">
        <f>Table1[[#This Row],[position]]&amp;IF(Table1[district]="NA","","-"&amp;Table1[district])&amp;IF(Table1[parish]="Multi-Parish Race","","-"&amp;Table1[parish])&amp;" ("&amp;Table1[year]&amp;")"</f>
        <v>Alderman-Ward  3, City of Rayne-Acadia (2014)</v>
      </c>
      <c r="D179" t="s">
        <v>15</v>
      </c>
      <c r="E179" t="s">
        <v>294</v>
      </c>
      <c r="F179" t="s">
        <v>296</v>
      </c>
      <c r="G179">
        <v>2014</v>
      </c>
      <c r="H179" t="s">
        <v>276</v>
      </c>
      <c r="I179" t="s">
        <v>23</v>
      </c>
      <c r="J179">
        <v>409</v>
      </c>
      <c r="K179">
        <v>2</v>
      </c>
      <c r="L179">
        <f>COUNTIF(Table1[Race],Table1[Race])</f>
        <v>2</v>
      </c>
      <c r="M179">
        <v>2</v>
      </c>
      <c r="N179">
        <v>0</v>
      </c>
      <c r="O179">
        <v>0</v>
      </c>
      <c r="P179">
        <v>0</v>
      </c>
      <c r="Q179" t="s">
        <v>20</v>
      </c>
      <c r="R179" t="s">
        <v>21</v>
      </c>
      <c r="S179" t="s">
        <v>15</v>
      </c>
      <c r="T179">
        <f>IFERROR(Table1[n_can_adj]/MID(Table1[district],FIND("(",Table1[district])+1,1),Table1[n_can_adj])</f>
        <v>2</v>
      </c>
      <c r="U179">
        <v>62372</v>
      </c>
      <c r="V179" t="str">
        <f>IF(Table1[Voting Population]&lt;47000,"Rural","Urban")</f>
        <v>Urban</v>
      </c>
      <c r="W179" s="3">
        <v>4.3274853801169577E-2</v>
      </c>
      <c r="X179" s="3" t="s">
        <v>5414</v>
      </c>
      <c r="Y179" s="3">
        <f>COUNTIFS(Table1[Race '#],Table1[[#This Row],[Race '#]],Table1[Gender],"F")</f>
        <v>1</v>
      </c>
      <c r="Z179" s="3">
        <f>COUNTIFS(Table1[Race '#],Table1[[#This Row],[Race '#]],Table1[Gender],"M")</f>
        <v>1</v>
      </c>
      <c r="AA179" s="3">
        <f>COUNTIFS(Table1[Race '#],Table1[[#This Row],[Race '#]],Table1[Gender],"~?")</f>
        <v>0</v>
      </c>
      <c r="AB179" s="3" t="str">
        <f>_xlfn.IFS(Y179=SUM(Table1[[#This Row],[Race-F candidates]:[Race-? Candidates]]),"All-Female",Z179=SUM(Table1[[#This Row],[Race-F candidates]:[Race-? Candidates]]),"All-Male",1=1,"Mixed-Gender")</f>
        <v>Mixed-Gender</v>
      </c>
      <c r="AC179" s="3">
        <f>COUNTIFS(Table1[genoffice],Table1[[#This Row],[genoffice]],Table1[Gender],"F")</f>
        <v>279</v>
      </c>
      <c r="AD179" s="3">
        <f>COUNTIFS(Table1[genoffice],Table1[[#This Row],[genoffice]],Table1[Gender],"M")</f>
        <v>401</v>
      </c>
      <c r="AE179" s="3">
        <f>COUNTIFS(Table1[genoffice],Table1[[#This Row],[genoffice]],Table1[Gender],"~?")</f>
        <v>23</v>
      </c>
    </row>
    <row r="180" spans="1:31" x14ac:dyDescent="0.35">
      <c r="A180">
        <v>179</v>
      </c>
      <c r="B180">
        <f>IF(COUNTIF(C$2:C179,C180)&gt;0,B179,B179+1)</f>
        <v>76</v>
      </c>
      <c r="C180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0" t="s">
        <v>15</v>
      </c>
      <c r="E180" t="s">
        <v>297</v>
      </c>
      <c r="F180" t="s">
        <v>298</v>
      </c>
      <c r="G180">
        <v>2014</v>
      </c>
      <c r="H180" t="s">
        <v>276</v>
      </c>
      <c r="I180" t="s">
        <v>23</v>
      </c>
      <c r="J180">
        <v>747</v>
      </c>
      <c r="K180">
        <v>2</v>
      </c>
      <c r="L180">
        <f>COUNTIF(Table1[Race],Table1[Race])</f>
        <v>2</v>
      </c>
      <c r="M180">
        <v>2</v>
      </c>
      <c r="N180">
        <v>0</v>
      </c>
      <c r="O180">
        <v>0</v>
      </c>
      <c r="P180">
        <v>0</v>
      </c>
      <c r="Q180" t="s">
        <v>20</v>
      </c>
      <c r="R180" t="s">
        <v>21</v>
      </c>
      <c r="S180" t="s">
        <v>15</v>
      </c>
      <c r="T180">
        <f>IFERROR(Table1[n_can_adj]/MID(Table1[district],FIND("(",Table1[district])+1,1),Table1[n_can_adj])</f>
        <v>2</v>
      </c>
      <c r="U180">
        <v>62372</v>
      </c>
      <c r="V180" t="str">
        <f>IF(Table1[Voting Population]&lt;47000,"Rural","Urban")</f>
        <v>Urban</v>
      </c>
      <c r="W180" s="3">
        <v>0.53230769230769237</v>
      </c>
      <c r="X180" s="3" t="s">
        <v>5415</v>
      </c>
      <c r="Y180" s="3">
        <f>COUNTIFS(Table1[Race '#],Table1[[#This Row],[Race '#]],Table1[Gender],"F")</f>
        <v>1</v>
      </c>
      <c r="Z180" s="3">
        <f>COUNTIFS(Table1[Race '#],Table1[[#This Row],[Race '#]],Table1[Gender],"M")</f>
        <v>1</v>
      </c>
      <c r="AA180" s="3">
        <f>COUNTIFS(Table1[Race '#],Table1[[#This Row],[Race '#]],Table1[Gender],"~?")</f>
        <v>0</v>
      </c>
      <c r="AB180" s="3" t="str">
        <f>_xlfn.IFS(Y180=SUM(Table1[[#This Row],[Race-F candidates]:[Race-? Candidates]]),"All-Female",Z180=SUM(Table1[[#This Row],[Race-F candidates]:[Race-? Candidates]]),"All-Male",1=1,"Mixed-Gender")</f>
        <v>Mixed-Gender</v>
      </c>
      <c r="AC180" s="3">
        <f>COUNTIFS(Table1[genoffice],Table1[[#This Row],[genoffice]],Table1[Gender],"F")</f>
        <v>279</v>
      </c>
      <c r="AD180" s="3">
        <f>COUNTIFS(Table1[genoffice],Table1[[#This Row],[genoffice]],Table1[Gender],"M")</f>
        <v>401</v>
      </c>
      <c r="AE180" s="3">
        <f>COUNTIFS(Table1[genoffice],Table1[[#This Row],[genoffice]],Table1[Gender],"~?")</f>
        <v>23</v>
      </c>
    </row>
    <row r="181" spans="1:31" x14ac:dyDescent="0.35">
      <c r="A181">
        <v>180</v>
      </c>
      <c r="B181">
        <f>IF(COUNTIF(C$2:C180,C181)&gt;0,B180,B180+1)</f>
        <v>76</v>
      </c>
      <c r="C181" t="str">
        <f>Table1[[#This Row],[position]]&amp;IF(Table1[district]="NA","","-"&amp;Table1[district])&amp;IF(Table1[parish]="Multi-Parish Race","","-"&amp;Table1[parish])&amp;" ("&amp;Table1[year]&amp;")"</f>
        <v>Alderman-Ward  3, Division B, City of Crowley-Acadia (2014)</v>
      </c>
      <c r="D181" t="s">
        <v>15</v>
      </c>
      <c r="E181" t="s">
        <v>297</v>
      </c>
      <c r="F181" t="s">
        <v>299</v>
      </c>
      <c r="G181">
        <v>2014</v>
      </c>
      <c r="H181" t="s">
        <v>276</v>
      </c>
      <c r="I181" t="s">
        <v>23</v>
      </c>
      <c r="J181">
        <v>228</v>
      </c>
      <c r="K181">
        <v>2</v>
      </c>
      <c r="L181">
        <f>COUNTIF(Table1[Race],Table1[Race])</f>
        <v>2</v>
      </c>
      <c r="M181">
        <v>2</v>
      </c>
      <c r="N181">
        <v>0</v>
      </c>
      <c r="O181">
        <v>0</v>
      </c>
      <c r="P181">
        <v>0</v>
      </c>
      <c r="Q181" t="s">
        <v>20</v>
      </c>
      <c r="R181" t="s">
        <v>21</v>
      </c>
      <c r="S181" t="s">
        <v>15</v>
      </c>
      <c r="T181">
        <f>IFERROR(Table1[n_can_adj]/MID(Table1[district],FIND("(",Table1[district])+1,1),Table1[n_can_adj])</f>
        <v>2</v>
      </c>
      <c r="U181">
        <v>62372</v>
      </c>
      <c r="V181" t="str">
        <f>IF(Table1[Voting Population]&lt;47000,"Rural","Urban")</f>
        <v>Urban</v>
      </c>
      <c r="W181" s="3">
        <v>0.53230769230769237</v>
      </c>
      <c r="X181" s="3" t="s">
        <v>5414</v>
      </c>
      <c r="Y181" s="3">
        <f>COUNTIFS(Table1[Race '#],Table1[[#This Row],[Race '#]],Table1[Gender],"F")</f>
        <v>1</v>
      </c>
      <c r="Z181" s="3">
        <f>COUNTIFS(Table1[Race '#],Table1[[#This Row],[Race '#]],Table1[Gender],"M")</f>
        <v>1</v>
      </c>
      <c r="AA181" s="3">
        <f>COUNTIFS(Table1[Race '#],Table1[[#This Row],[Race '#]],Table1[Gender],"~?")</f>
        <v>0</v>
      </c>
      <c r="AB181" s="3" t="str">
        <f>_xlfn.IFS(Y181=SUM(Table1[[#This Row],[Race-F candidates]:[Race-? Candidates]]),"All-Female",Z181=SUM(Table1[[#This Row],[Race-F candidates]:[Race-? Candidates]]),"All-Male",1=1,"Mixed-Gender")</f>
        <v>Mixed-Gender</v>
      </c>
      <c r="AC181" s="3">
        <f>COUNTIFS(Table1[genoffice],Table1[[#This Row],[genoffice]],Table1[Gender],"F")</f>
        <v>279</v>
      </c>
      <c r="AD181" s="3">
        <f>COUNTIFS(Table1[genoffice],Table1[[#This Row],[genoffice]],Table1[Gender],"M")</f>
        <v>401</v>
      </c>
      <c r="AE181" s="3">
        <f>COUNTIFS(Table1[genoffice],Table1[[#This Row],[genoffice]],Table1[Gender],"~?")</f>
        <v>23</v>
      </c>
    </row>
    <row r="182" spans="1:31" x14ac:dyDescent="0.35">
      <c r="A182">
        <v>181</v>
      </c>
      <c r="B182">
        <f>IF(COUNTIF(C$2:C181,C182)&gt;0,B181,B181+1)</f>
        <v>77</v>
      </c>
      <c r="C182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2" t="s">
        <v>15</v>
      </c>
      <c r="E182" t="s">
        <v>300</v>
      </c>
      <c r="F182" t="s">
        <v>301</v>
      </c>
      <c r="G182">
        <v>2014</v>
      </c>
      <c r="H182" t="s">
        <v>276</v>
      </c>
      <c r="I182" t="s">
        <v>19</v>
      </c>
      <c r="J182">
        <v>108</v>
      </c>
      <c r="K182">
        <v>2</v>
      </c>
      <c r="L182">
        <f>COUNTIF(Table1[Race],Table1[Race])</f>
        <v>2</v>
      </c>
      <c r="M182">
        <v>0</v>
      </c>
      <c r="N182">
        <v>2</v>
      </c>
      <c r="O182">
        <v>0</v>
      </c>
      <c r="P182">
        <v>0</v>
      </c>
      <c r="Q182" t="s">
        <v>20</v>
      </c>
      <c r="R182" t="s">
        <v>21</v>
      </c>
      <c r="S182" t="s">
        <v>15</v>
      </c>
      <c r="T182">
        <f>IFERROR(Table1[n_can_adj]/MID(Table1[district],FIND("(",Table1[district])+1,1),Table1[n_can_adj])</f>
        <v>2</v>
      </c>
      <c r="U182">
        <v>62372</v>
      </c>
      <c r="V182" t="str">
        <f>IF(Table1[Voting Population]&lt;47000,"Rural","Urban")</f>
        <v>Urban</v>
      </c>
      <c r="W182" s="3">
        <v>0.33538461538461539</v>
      </c>
      <c r="X182" s="3" t="s">
        <v>5415</v>
      </c>
      <c r="Y182" s="3">
        <f>COUNTIFS(Table1[Race '#],Table1[[#This Row],[Race '#]],Table1[Gender],"F")</f>
        <v>1</v>
      </c>
      <c r="Z182" s="3">
        <f>COUNTIFS(Table1[Race '#],Table1[[#This Row],[Race '#]],Table1[Gender],"M")</f>
        <v>1</v>
      </c>
      <c r="AA182" s="3">
        <f>COUNTIFS(Table1[Race '#],Table1[[#This Row],[Race '#]],Table1[Gender],"~?")</f>
        <v>0</v>
      </c>
      <c r="AB182" s="3" t="str">
        <f>_xlfn.IFS(Y182=SUM(Table1[[#This Row],[Race-F candidates]:[Race-? Candidates]]),"All-Female",Z182=SUM(Table1[[#This Row],[Race-F candidates]:[Race-? Candidates]]),"All-Male",1=1,"Mixed-Gender")</f>
        <v>Mixed-Gender</v>
      </c>
      <c r="AC182" s="3">
        <f>COUNTIFS(Table1[genoffice],Table1[[#This Row],[genoffice]],Table1[Gender],"F")</f>
        <v>279</v>
      </c>
      <c r="AD182" s="3">
        <f>COUNTIFS(Table1[genoffice],Table1[[#This Row],[genoffice]],Table1[Gender],"M")</f>
        <v>401</v>
      </c>
      <c r="AE182" s="3">
        <f>COUNTIFS(Table1[genoffice],Table1[[#This Row],[genoffice]],Table1[Gender],"~?")</f>
        <v>23</v>
      </c>
    </row>
    <row r="183" spans="1:31" x14ac:dyDescent="0.35">
      <c r="A183">
        <v>182</v>
      </c>
      <c r="B183">
        <f>IF(COUNTIF(C$2:C182,C183)&gt;0,B182,B182+1)</f>
        <v>77</v>
      </c>
      <c r="C183" t="str">
        <f>Table1[[#This Row],[position]]&amp;IF(Table1[district]="NA","","-"&amp;Table1[district])&amp;IF(Table1[parish]="Multi-Parish Race","","-"&amp;Table1[parish])&amp;" ("&amp;Table1[year]&amp;")"</f>
        <v>Alderman-Ward  3, Town of Church Point-Acadia (2014)</v>
      </c>
      <c r="D183" t="s">
        <v>15</v>
      </c>
      <c r="E183" t="s">
        <v>300</v>
      </c>
      <c r="F183" t="s">
        <v>302</v>
      </c>
      <c r="G183">
        <v>2014</v>
      </c>
      <c r="H183" t="s">
        <v>276</v>
      </c>
      <c r="I183" t="s">
        <v>19</v>
      </c>
      <c r="J183">
        <v>217</v>
      </c>
      <c r="K183">
        <v>2</v>
      </c>
      <c r="L183">
        <f>COUNTIF(Table1[Race],Table1[Race])</f>
        <v>2</v>
      </c>
      <c r="M183">
        <v>0</v>
      </c>
      <c r="N183">
        <v>2</v>
      </c>
      <c r="O183">
        <v>0</v>
      </c>
      <c r="P183">
        <v>0</v>
      </c>
      <c r="Q183" t="s">
        <v>20</v>
      </c>
      <c r="R183" t="s">
        <v>21</v>
      </c>
      <c r="S183" t="s">
        <v>15</v>
      </c>
      <c r="T183">
        <f>IFERROR(Table1[n_can_adj]/MID(Table1[district],FIND("(",Table1[district])+1,1),Table1[n_can_adj])</f>
        <v>2</v>
      </c>
      <c r="U183">
        <v>62372</v>
      </c>
      <c r="V183" t="str">
        <f>IF(Table1[Voting Population]&lt;47000,"Rural","Urban")</f>
        <v>Urban</v>
      </c>
      <c r="W183" s="3">
        <v>0.33538461538461539</v>
      </c>
      <c r="X183" s="3" t="s">
        <v>5414</v>
      </c>
      <c r="Y183" s="3">
        <f>COUNTIFS(Table1[Race '#],Table1[[#This Row],[Race '#]],Table1[Gender],"F")</f>
        <v>1</v>
      </c>
      <c r="Z183" s="3">
        <f>COUNTIFS(Table1[Race '#],Table1[[#This Row],[Race '#]],Table1[Gender],"M")</f>
        <v>1</v>
      </c>
      <c r="AA183" s="3">
        <f>COUNTIFS(Table1[Race '#],Table1[[#This Row],[Race '#]],Table1[Gender],"~?")</f>
        <v>0</v>
      </c>
      <c r="AB183" s="3" t="str">
        <f>_xlfn.IFS(Y183=SUM(Table1[[#This Row],[Race-F candidates]:[Race-? Candidates]]),"All-Female",Z183=SUM(Table1[[#This Row],[Race-F candidates]:[Race-? Candidates]]),"All-Male",1=1,"Mixed-Gender")</f>
        <v>Mixed-Gender</v>
      </c>
      <c r="AC183" s="3">
        <f>COUNTIFS(Table1[genoffice],Table1[[#This Row],[genoffice]],Table1[Gender],"F")</f>
        <v>279</v>
      </c>
      <c r="AD183" s="3">
        <f>COUNTIFS(Table1[genoffice],Table1[[#This Row],[genoffice]],Table1[Gender],"M")</f>
        <v>401</v>
      </c>
      <c r="AE183" s="3">
        <f>COUNTIFS(Table1[genoffice],Table1[[#This Row],[genoffice]],Table1[Gender],"~?")</f>
        <v>23</v>
      </c>
    </row>
    <row r="184" spans="1:31" x14ac:dyDescent="0.35">
      <c r="A184">
        <v>183</v>
      </c>
      <c r="B184">
        <f>IF(COUNTIF(C$2:C183,C184)&gt;0,B183,B183+1)</f>
        <v>78</v>
      </c>
      <c r="C184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4" t="s">
        <v>15</v>
      </c>
      <c r="E184" t="s">
        <v>303</v>
      </c>
      <c r="F184" t="s">
        <v>304</v>
      </c>
      <c r="G184">
        <v>2014</v>
      </c>
      <c r="H184" t="s">
        <v>51</v>
      </c>
      <c r="I184" t="s">
        <v>23</v>
      </c>
      <c r="J184">
        <v>20</v>
      </c>
      <c r="K184">
        <v>3</v>
      </c>
      <c r="L184">
        <f>COUNTIF(Table1[Race],Table1[Race])</f>
        <v>3</v>
      </c>
      <c r="M184">
        <v>2</v>
      </c>
      <c r="N184">
        <v>1</v>
      </c>
      <c r="O184">
        <v>0</v>
      </c>
      <c r="P184">
        <v>0</v>
      </c>
      <c r="Q184" t="s">
        <v>20</v>
      </c>
      <c r="R184" t="s">
        <v>21</v>
      </c>
      <c r="S184" t="s">
        <v>15</v>
      </c>
      <c r="T184">
        <f>IFERROR(Table1[n_can_adj]/MID(Table1[district],FIND("(",Table1[district])+1,1),Table1[n_can_adj])</f>
        <v>3</v>
      </c>
      <c r="U184">
        <v>253125</v>
      </c>
      <c r="V184" t="str">
        <f>IF(Table1[Voting Population]&lt;47000,"Rural","Urban")</f>
        <v>Urban</v>
      </c>
      <c r="W184" s="3">
        <v>0.56643356643356646</v>
      </c>
      <c r="X184" s="3" t="s">
        <v>5414</v>
      </c>
      <c r="Y184" s="3">
        <f>COUNTIFS(Table1[Race '#],Table1[[#This Row],[Race '#]],Table1[Gender],"F")</f>
        <v>2</v>
      </c>
      <c r="Z184" s="3">
        <f>COUNTIFS(Table1[Race '#],Table1[[#This Row],[Race '#]],Table1[Gender],"M")</f>
        <v>1</v>
      </c>
      <c r="AA184" s="3">
        <f>COUNTIFS(Table1[Race '#],Table1[[#This Row],[Race '#]],Table1[Gender],"~?")</f>
        <v>0</v>
      </c>
      <c r="AB184" s="3" t="str">
        <f>_xlfn.IFS(Y184=SUM(Table1[[#This Row],[Race-F candidates]:[Race-? Candidates]]),"All-Female",Z184=SUM(Table1[[#This Row],[Race-F candidates]:[Race-? Candidates]]),"All-Male",1=1,"Mixed-Gender")</f>
        <v>Mixed-Gender</v>
      </c>
      <c r="AC184" s="3">
        <f>COUNTIFS(Table1[genoffice],Table1[[#This Row],[genoffice]],Table1[Gender],"F")</f>
        <v>279</v>
      </c>
      <c r="AD184" s="3">
        <f>COUNTIFS(Table1[genoffice],Table1[[#This Row],[genoffice]],Table1[Gender],"M")</f>
        <v>401</v>
      </c>
      <c r="AE184" s="3">
        <f>COUNTIFS(Table1[genoffice],Table1[[#This Row],[genoffice]],Table1[Gender],"~?")</f>
        <v>23</v>
      </c>
    </row>
    <row r="185" spans="1:31" x14ac:dyDescent="0.35">
      <c r="A185">
        <v>184</v>
      </c>
      <c r="B185">
        <f>IF(COUNTIF(C$2:C184,C185)&gt;0,B184,B184+1)</f>
        <v>78</v>
      </c>
      <c r="C185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5" t="s">
        <v>15</v>
      </c>
      <c r="E185" t="s">
        <v>303</v>
      </c>
      <c r="F185" t="s">
        <v>305</v>
      </c>
      <c r="G185">
        <v>2014</v>
      </c>
      <c r="H185" t="s">
        <v>51</v>
      </c>
      <c r="I185" t="s">
        <v>19</v>
      </c>
      <c r="J185">
        <v>214</v>
      </c>
      <c r="K185">
        <v>3</v>
      </c>
      <c r="L185">
        <f>COUNTIF(Table1[Race],Table1[Race])</f>
        <v>3</v>
      </c>
      <c r="M185">
        <v>2</v>
      </c>
      <c r="N185">
        <v>1</v>
      </c>
      <c r="O185">
        <v>0</v>
      </c>
      <c r="P185">
        <v>0</v>
      </c>
      <c r="Q185" t="s">
        <v>20</v>
      </c>
      <c r="R185" t="s">
        <v>21</v>
      </c>
      <c r="S185" t="s">
        <v>15</v>
      </c>
      <c r="T185">
        <f>IFERROR(Table1[n_can_adj]/MID(Table1[district],FIND("(",Table1[district])+1,1),Table1[n_can_adj])</f>
        <v>3</v>
      </c>
      <c r="U185">
        <v>253125</v>
      </c>
      <c r="V185" t="str">
        <f>IF(Table1[Voting Population]&lt;47000,"Rural","Urban")</f>
        <v>Urban</v>
      </c>
      <c r="W185" s="3">
        <v>0.56643356643356646</v>
      </c>
      <c r="X185" s="3" t="s">
        <v>5415</v>
      </c>
      <c r="Y185" s="3">
        <f>COUNTIFS(Table1[Race '#],Table1[[#This Row],[Race '#]],Table1[Gender],"F")</f>
        <v>2</v>
      </c>
      <c r="Z185" s="3">
        <f>COUNTIFS(Table1[Race '#],Table1[[#This Row],[Race '#]],Table1[Gender],"M")</f>
        <v>1</v>
      </c>
      <c r="AA185" s="3">
        <f>COUNTIFS(Table1[Race '#],Table1[[#This Row],[Race '#]],Table1[Gender],"~?")</f>
        <v>0</v>
      </c>
      <c r="AB185" s="3" t="str">
        <f>_xlfn.IFS(Y185=SUM(Table1[[#This Row],[Race-F candidates]:[Race-? Candidates]]),"All-Female",Z185=SUM(Table1[[#This Row],[Race-F candidates]:[Race-? Candidates]]),"All-Male",1=1,"Mixed-Gender")</f>
        <v>Mixed-Gender</v>
      </c>
      <c r="AC185" s="3">
        <f>COUNTIFS(Table1[genoffice],Table1[[#This Row],[genoffice]],Table1[Gender],"F")</f>
        <v>279</v>
      </c>
      <c r="AD185" s="3">
        <f>COUNTIFS(Table1[genoffice],Table1[[#This Row],[genoffice]],Table1[Gender],"M")</f>
        <v>401</v>
      </c>
      <c r="AE185" s="3">
        <f>COUNTIFS(Table1[genoffice],Table1[[#This Row],[genoffice]],Table1[Gender],"~?")</f>
        <v>23</v>
      </c>
    </row>
    <row r="186" spans="1:31" x14ac:dyDescent="0.35">
      <c r="A186">
        <v>185</v>
      </c>
      <c r="B186">
        <f>IF(COUNTIF(C$2:C185,C186)&gt;0,B185,B185+1)</f>
        <v>78</v>
      </c>
      <c r="C186" t="str">
        <f>Table1[[#This Row],[position]]&amp;IF(Table1[district]="NA","","-"&amp;Table1[district])&amp;IF(Table1[parish]="Multi-Parish Race","","-"&amp;Table1[parish])&amp;" ("&amp;Table1[year]&amp;")"</f>
        <v>Alderman-Ward  3, Town of Vivian-Caddo (2014)</v>
      </c>
      <c r="D186" t="s">
        <v>15</v>
      </c>
      <c r="E186" t="s">
        <v>303</v>
      </c>
      <c r="F186" t="s">
        <v>306</v>
      </c>
      <c r="G186">
        <v>2014</v>
      </c>
      <c r="H186" t="s">
        <v>51</v>
      </c>
      <c r="I186" t="s">
        <v>23</v>
      </c>
      <c r="J186">
        <v>52</v>
      </c>
      <c r="K186">
        <v>3</v>
      </c>
      <c r="L186">
        <f>COUNTIF(Table1[Race],Table1[Race])</f>
        <v>3</v>
      </c>
      <c r="M186">
        <v>2</v>
      </c>
      <c r="N186">
        <v>1</v>
      </c>
      <c r="O186">
        <v>0</v>
      </c>
      <c r="P186">
        <v>0</v>
      </c>
      <c r="Q186" t="s">
        <v>20</v>
      </c>
      <c r="R186" t="s">
        <v>21</v>
      </c>
      <c r="S186" t="s">
        <v>15</v>
      </c>
      <c r="T186">
        <f>IFERROR(Table1[n_can_adj]/MID(Table1[district],FIND("(",Table1[district])+1,1),Table1[n_can_adj])</f>
        <v>3</v>
      </c>
      <c r="U186">
        <v>253125</v>
      </c>
      <c r="V186" t="str">
        <f>IF(Table1[Voting Population]&lt;47000,"Rural","Urban")</f>
        <v>Urban</v>
      </c>
      <c r="W186" s="3">
        <v>0.56643356643356646</v>
      </c>
      <c r="X186" s="3" t="s">
        <v>5415</v>
      </c>
      <c r="Y186" s="3">
        <f>COUNTIFS(Table1[Race '#],Table1[[#This Row],[Race '#]],Table1[Gender],"F")</f>
        <v>2</v>
      </c>
      <c r="Z186" s="3">
        <f>COUNTIFS(Table1[Race '#],Table1[[#This Row],[Race '#]],Table1[Gender],"M")</f>
        <v>1</v>
      </c>
      <c r="AA186" s="3">
        <f>COUNTIFS(Table1[Race '#],Table1[[#This Row],[Race '#]],Table1[Gender],"~?")</f>
        <v>0</v>
      </c>
      <c r="AB186" s="3" t="str">
        <f>_xlfn.IFS(Y186=SUM(Table1[[#This Row],[Race-F candidates]:[Race-? Candidates]]),"All-Female",Z186=SUM(Table1[[#This Row],[Race-F candidates]:[Race-? Candidates]]),"All-Male",1=1,"Mixed-Gender")</f>
        <v>Mixed-Gender</v>
      </c>
      <c r="AC186" s="3">
        <f>COUNTIFS(Table1[genoffice],Table1[[#This Row],[genoffice]],Table1[Gender],"F")</f>
        <v>279</v>
      </c>
      <c r="AD186" s="3">
        <f>COUNTIFS(Table1[genoffice],Table1[[#This Row],[genoffice]],Table1[Gender],"M")</f>
        <v>401</v>
      </c>
      <c r="AE186" s="3">
        <f>COUNTIFS(Table1[genoffice],Table1[[#This Row],[genoffice]],Table1[Gender],"~?")</f>
        <v>23</v>
      </c>
    </row>
    <row r="187" spans="1:31" x14ac:dyDescent="0.35">
      <c r="A187">
        <v>186</v>
      </c>
      <c r="B187">
        <f>IF(COUNTIF(C$2:C186,C187)&gt;0,B186,B186+1)</f>
        <v>79</v>
      </c>
      <c r="C187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7" t="s">
        <v>15</v>
      </c>
      <c r="E187" t="s">
        <v>307</v>
      </c>
      <c r="F187" t="s">
        <v>308</v>
      </c>
      <c r="G187">
        <v>2014</v>
      </c>
      <c r="H187" t="s">
        <v>276</v>
      </c>
      <c r="I187" t="s">
        <v>23</v>
      </c>
      <c r="J187">
        <v>190</v>
      </c>
      <c r="K187">
        <v>3</v>
      </c>
      <c r="L187">
        <f>COUNTIF(Table1[Race],Table1[Race])</f>
        <v>3</v>
      </c>
      <c r="M187">
        <v>3</v>
      </c>
      <c r="N187">
        <v>0</v>
      </c>
      <c r="O187">
        <v>0</v>
      </c>
      <c r="P187">
        <v>0</v>
      </c>
      <c r="Q187" t="s">
        <v>20</v>
      </c>
      <c r="R187" t="s">
        <v>21</v>
      </c>
      <c r="S187" t="s">
        <v>15</v>
      </c>
      <c r="T187">
        <f>IFERROR(Table1[n_can_adj]/MID(Table1[district],FIND("(",Table1[district])+1,1),Table1[n_can_adj])</f>
        <v>3</v>
      </c>
      <c r="U187">
        <v>62372</v>
      </c>
      <c r="V187" t="str">
        <f>IF(Table1[Voting Population]&lt;47000,"Rural","Urban")</f>
        <v>Urban</v>
      </c>
      <c r="W187" s="3">
        <v>0.1278195488721805</v>
      </c>
      <c r="X187" s="3" t="s">
        <v>5415</v>
      </c>
      <c r="Y187" s="3">
        <f>COUNTIFS(Table1[Race '#],Table1[[#This Row],[Race '#]],Table1[Gender],"F")</f>
        <v>1</v>
      </c>
      <c r="Z187" s="3">
        <f>COUNTIFS(Table1[Race '#],Table1[[#This Row],[Race '#]],Table1[Gender],"M")</f>
        <v>2</v>
      </c>
      <c r="AA187" s="3">
        <f>COUNTIFS(Table1[Race '#],Table1[[#This Row],[Race '#]],Table1[Gender],"~?")</f>
        <v>0</v>
      </c>
      <c r="AB187" s="3" t="str">
        <f>_xlfn.IFS(Y187=SUM(Table1[[#This Row],[Race-F candidates]:[Race-? Candidates]]),"All-Female",Z187=SUM(Table1[[#This Row],[Race-F candidates]:[Race-? Candidates]]),"All-Male",1=1,"Mixed-Gender")</f>
        <v>Mixed-Gender</v>
      </c>
      <c r="AC187" s="3">
        <f>COUNTIFS(Table1[genoffice],Table1[[#This Row],[genoffice]],Table1[Gender],"F")</f>
        <v>279</v>
      </c>
      <c r="AD187" s="3">
        <f>COUNTIFS(Table1[genoffice],Table1[[#This Row],[genoffice]],Table1[Gender],"M")</f>
        <v>401</v>
      </c>
      <c r="AE187" s="3">
        <f>COUNTIFS(Table1[genoffice],Table1[[#This Row],[genoffice]],Table1[Gender],"~?")</f>
        <v>23</v>
      </c>
    </row>
    <row r="188" spans="1:31" x14ac:dyDescent="0.35">
      <c r="A188">
        <v>187</v>
      </c>
      <c r="B188">
        <f>IF(COUNTIF(C$2:C187,C188)&gt;0,B187,B187+1)</f>
        <v>79</v>
      </c>
      <c r="C188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8" t="s">
        <v>15</v>
      </c>
      <c r="E188" t="s">
        <v>307</v>
      </c>
      <c r="F188" t="s">
        <v>309</v>
      </c>
      <c r="G188">
        <v>2014</v>
      </c>
      <c r="H188" t="s">
        <v>276</v>
      </c>
      <c r="I188" t="s">
        <v>23</v>
      </c>
      <c r="J188">
        <v>311</v>
      </c>
      <c r="K188">
        <v>3</v>
      </c>
      <c r="L188">
        <f>COUNTIF(Table1[Race],Table1[Race])</f>
        <v>3</v>
      </c>
      <c r="M188">
        <v>3</v>
      </c>
      <c r="N188">
        <v>0</v>
      </c>
      <c r="O188">
        <v>0</v>
      </c>
      <c r="P188">
        <v>0</v>
      </c>
      <c r="Q188" t="s">
        <v>20</v>
      </c>
      <c r="R188" t="s">
        <v>21</v>
      </c>
      <c r="S188" t="s">
        <v>15</v>
      </c>
      <c r="T188">
        <f>IFERROR(Table1[n_can_adj]/MID(Table1[district],FIND("(",Table1[district])+1,1),Table1[n_can_adj])</f>
        <v>3</v>
      </c>
      <c r="U188">
        <v>62372</v>
      </c>
      <c r="V188" t="str">
        <f>IF(Table1[Voting Population]&lt;47000,"Rural","Urban")</f>
        <v>Urban</v>
      </c>
      <c r="W188" s="3">
        <v>0.1278195488721805</v>
      </c>
      <c r="X188" s="3" t="s">
        <v>5414</v>
      </c>
      <c r="Y188" s="3">
        <f>COUNTIFS(Table1[Race '#],Table1[[#This Row],[Race '#]],Table1[Gender],"F")</f>
        <v>1</v>
      </c>
      <c r="Z188" s="3">
        <f>COUNTIFS(Table1[Race '#],Table1[[#This Row],[Race '#]],Table1[Gender],"M")</f>
        <v>2</v>
      </c>
      <c r="AA188" s="3">
        <f>COUNTIFS(Table1[Race '#],Table1[[#This Row],[Race '#]],Table1[Gender],"~?")</f>
        <v>0</v>
      </c>
      <c r="AB188" s="3" t="str">
        <f>_xlfn.IFS(Y188=SUM(Table1[[#This Row],[Race-F candidates]:[Race-? Candidates]]),"All-Female",Z188=SUM(Table1[[#This Row],[Race-F candidates]:[Race-? Candidates]]),"All-Male",1=1,"Mixed-Gender")</f>
        <v>Mixed-Gender</v>
      </c>
      <c r="AC188" s="3">
        <f>COUNTIFS(Table1[genoffice],Table1[[#This Row],[genoffice]],Table1[Gender],"F")</f>
        <v>279</v>
      </c>
      <c r="AD188" s="3">
        <f>COUNTIFS(Table1[genoffice],Table1[[#This Row],[genoffice]],Table1[Gender],"M")</f>
        <v>401</v>
      </c>
      <c r="AE188" s="3">
        <f>COUNTIFS(Table1[genoffice],Table1[[#This Row],[genoffice]],Table1[Gender],"~?")</f>
        <v>23</v>
      </c>
    </row>
    <row r="189" spans="1:31" x14ac:dyDescent="0.35">
      <c r="A189">
        <v>188</v>
      </c>
      <c r="B189">
        <f>IF(COUNTIF(C$2:C188,C189)&gt;0,B188,B188+1)</f>
        <v>79</v>
      </c>
      <c r="C189" t="str">
        <f>Table1[[#This Row],[position]]&amp;IF(Table1[district]="NA","","-"&amp;Table1[district])&amp;IF(Table1[parish]="Multi-Parish Race","","-"&amp;Table1[parish])&amp;" ("&amp;Table1[year]&amp;")"</f>
        <v>Alderman-Ward  4, City of Rayne-Acadia (2014)</v>
      </c>
      <c r="D189" t="s">
        <v>15</v>
      </c>
      <c r="E189" t="s">
        <v>307</v>
      </c>
      <c r="F189" t="s">
        <v>310</v>
      </c>
      <c r="G189">
        <v>2014</v>
      </c>
      <c r="H189" t="s">
        <v>276</v>
      </c>
      <c r="I189" t="s">
        <v>23</v>
      </c>
      <c r="J189">
        <v>430</v>
      </c>
      <c r="K189">
        <v>3</v>
      </c>
      <c r="L189">
        <f>COUNTIF(Table1[Race],Table1[Race])</f>
        <v>3</v>
      </c>
      <c r="M189">
        <v>3</v>
      </c>
      <c r="N189">
        <v>0</v>
      </c>
      <c r="O189">
        <v>0</v>
      </c>
      <c r="P189">
        <v>0</v>
      </c>
      <c r="Q189" t="s">
        <v>20</v>
      </c>
      <c r="R189" t="s">
        <v>21</v>
      </c>
      <c r="S189" t="s">
        <v>15</v>
      </c>
      <c r="T189">
        <f>IFERROR(Table1[n_can_adj]/MID(Table1[district],FIND("(",Table1[district])+1,1),Table1[n_can_adj])</f>
        <v>3</v>
      </c>
      <c r="U189">
        <v>62372</v>
      </c>
      <c r="V189" t="str">
        <f>IF(Table1[Voting Population]&lt;47000,"Rural","Urban")</f>
        <v>Urban</v>
      </c>
      <c r="W189" s="3">
        <v>0.1278195488721805</v>
      </c>
      <c r="X189" s="3" t="s">
        <v>5414</v>
      </c>
      <c r="Y189" s="3">
        <f>COUNTIFS(Table1[Race '#],Table1[[#This Row],[Race '#]],Table1[Gender],"F")</f>
        <v>1</v>
      </c>
      <c r="Z189" s="3">
        <f>COUNTIFS(Table1[Race '#],Table1[[#This Row],[Race '#]],Table1[Gender],"M")</f>
        <v>2</v>
      </c>
      <c r="AA189" s="3">
        <f>COUNTIFS(Table1[Race '#],Table1[[#This Row],[Race '#]],Table1[Gender],"~?")</f>
        <v>0</v>
      </c>
      <c r="AB189" s="3" t="str">
        <f>_xlfn.IFS(Y189=SUM(Table1[[#This Row],[Race-F candidates]:[Race-? Candidates]]),"All-Female",Z189=SUM(Table1[[#This Row],[Race-F candidates]:[Race-? Candidates]]),"All-Male",1=1,"Mixed-Gender")</f>
        <v>Mixed-Gender</v>
      </c>
      <c r="AC189" s="3">
        <f>COUNTIFS(Table1[genoffice],Table1[[#This Row],[genoffice]],Table1[Gender],"F")</f>
        <v>279</v>
      </c>
      <c r="AD189" s="3">
        <f>COUNTIFS(Table1[genoffice],Table1[[#This Row],[genoffice]],Table1[Gender],"M")</f>
        <v>401</v>
      </c>
      <c r="AE189" s="3">
        <f>COUNTIFS(Table1[genoffice],Table1[[#This Row],[genoffice]],Table1[Gender],"~?")</f>
        <v>23</v>
      </c>
    </row>
    <row r="190" spans="1:31" x14ac:dyDescent="0.35">
      <c r="A190">
        <v>189</v>
      </c>
      <c r="B190">
        <f>IF(COUNTIF(C$2:C189,C190)&gt;0,B189,B189+1)</f>
        <v>80</v>
      </c>
      <c r="C190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0" t="s">
        <v>15</v>
      </c>
      <c r="E190" t="s">
        <v>311</v>
      </c>
      <c r="F190" t="s">
        <v>312</v>
      </c>
      <c r="G190">
        <v>2014</v>
      </c>
      <c r="H190" t="s">
        <v>276</v>
      </c>
      <c r="I190" t="s">
        <v>23</v>
      </c>
      <c r="J190">
        <v>87</v>
      </c>
      <c r="K190">
        <v>3</v>
      </c>
      <c r="L190">
        <f>COUNTIF(Table1[Race],Table1[Race])</f>
        <v>3</v>
      </c>
      <c r="M190">
        <v>2</v>
      </c>
      <c r="N190">
        <v>1</v>
      </c>
      <c r="O190">
        <v>0</v>
      </c>
      <c r="P190">
        <v>0</v>
      </c>
      <c r="Q190" t="s">
        <v>20</v>
      </c>
      <c r="R190" t="s">
        <v>21</v>
      </c>
      <c r="S190" t="s">
        <v>15</v>
      </c>
      <c r="T190">
        <f>IFERROR(Table1[n_can_adj]/MID(Table1[district],FIND("(",Table1[district])+1,1),Table1[n_can_adj])</f>
        <v>3</v>
      </c>
      <c r="U190">
        <v>62372</v>
      </c>
      <c r="V190" t="str">
        <f>IF(Table1[Voting Population]&lt;47000,"Rural","Urban")</f>
        <v>Urban</v>
      </c>
      <c r="W190" s="3">
        <v>0.24888392857142855</v>
      </c>
      <c r="X190" s="3" t="s">
        <v>5414</v>
      </c>
      <c r="Y190" s="3">
        <f>COUNTIFS(Table1[Race '#],Table1[[#This Row],[Race '#]],Table1[Gender],"F")</f>
        <v>0</v>
      </c>
      <c r="Z190" s="3">
        <f>COUNTIFS(Table1[Race '#],Table1[[#This Row],[Race '#]],Table1[Gender],"M")</f>
        <v>3</v>
      </c>
      <c r="AA190" s="3">
        <f>COUNTIFS(Table1[Race '#],Table1[[#This Row],[Race '#]],Table1[Gender],"~?")</f>
        <v>0</v>
      </c>
      <c r="AB190" s="3" t="str">
        <f>_xlfn.IFS(Y190=SUM(Table1[[#This Row],[Race-F candidates]:[Race-? Candidates]]),"All-Female",Z190=SUM(Table1[[#This Row],[Race-F candidates]:[Race-? Candidates]]),"All-Male",1=1,"Mixed-Gender")</f>
        <v>All-Male</v>
      </c>
      <c r="AC190" s="3">
        <f>COUNTIFS(Table1[genoffice],Table1[[#This Row],[genoffice]],Table1[Gender],"F")</f>
        <v>279</v>
      </c>
      <c r="AD190" s="3">
        <f>COUNTIFS(Table1[genoffice],Table1[[#This Row],[genoffice]],Table1[Gender],"M")</f>
        <v>401</v>
      </c>
      <c r="AE190" s="3">
        <f>COUNTIFS(Table1[genoffice],Table1[[#This Row],[genoffice]],Table1[Gender],"~?")</f>
        <v>23</v>
      </c>
    </row>
    <row r="191" spans="1:31" x14ac:dyDescent="0.35">
      <c r="A191">
        <v>190</v>
      </c>
      <c r="B191">
        <f>IF(COUNTIF(C$2:C190,C191)&gt;0,B190,B190+1)</f>
        <v>80</v>
      </c>
      <c r="C191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1" t="s">
        <v>15</v>
      </c>
      <c r="E191" t="s">
        <v>311</v>
      </c>
      <c r="F191" t="s">
        <v>313</v>
      </c>
      <c r="G191">
        <v>2014</v>
      </c>
      <c r="H191" t="s">
        <v>276</v>
      </c>
      <c r="I191" t="s">
        <v>23</v>
      </c>
      <c r="J191">
        <v>516</v>
      </c>
      <c r="K191">
        <v>3</v>
      </c>
      <c r="L191">
        <f>COUNTIF(Table1[Race],Table1[Race])</f>
        <v>3</v>
      </c>
      <c r="M191">
        <v>2</v>
      </c>
      <c r="N191">
        <v>1</v>
      </c>
      <c r="O191">
        <v>0</v>
      </c>
      <c r="P191">
        <v>0</v>
      </c>
      <c r="Q191" t="s">
        <v>20</v>
      </c>
      <c r="R191" t="s">
        <v>21</v>
      </c>
      <c r="S191" t="s">
        <v>15</v>
      </c>
      <c r="T191">
        <f>IFERROR(Table1[n_can_adj]/MID(Table1[district],FIND("(",Table1[district])+1,1),Table1[n_can_adj])</f>
        <v>3</v>
      </c>
      <c r="U191">
        <v>62372</v>
      </c>
      <c r="V191" t="str">
        <f>IF(Table1[Voting Population]&lt;47000,"Rural","Urban")</f>
        <v>Urban</v>
      </c>
      <c r="W191" s="3">
        <v>0.24888392857142855</v>
      </c>
      <c r="X191" s="3" t="s">
        <v>5414</v>
      </c>
      <c r="Y191" s="3">
        <f>COUNTIFS(Table1[Race '#],Table1[[#This Row],[Race '#]],Table1[Gender],"F")</f>
        <v>0</v>
      </c>
      <c r="Z191" s="3">
        <f>COUNTIFS(Table1[Race '#],Table1[[#This Row],[Race '#]],Table1[Gender],"M")</f>
        <v>3</v>
      </c>
      <c r="AA191" s="3">
        <f>COUNTIFS(Table1[Race '#],Table1[[#This Row],[Race '#]],Table1[Gender],"~?")</f>
        <v>0</v>
      </c>
      <c r="AB191" s="3" t="str">
        <f>_xlfn.IFS(Y191=SUM(Table1[[#This Row],[Race-F candidates]:[Race-? Candidates]]),"All-Female",Z191=SUM(Table1[[#This Row],[Race-F candidates]:[Race-? Candidates]]),"All-Male",1=1,"Mixed-Gender")</f>
        <v>All-Male</v>
      </c>
      <c r="AC191" s="3">
        <f>COUNTIFS(Table1[genoffice],Table1[[#This Row],[genoffice]],Table1[Gender],"F")</f>
        <v>279</v>
      </c>
      <c r="AD191" s="3">
        <f>COUNTIFS(Table1[genoffice],Table1[[#This Row],[genoffice]],Table1[Gender],"M")</f>
        <v>401</v>
      </c>
      <c r="AE191" s="3">
        <f>COUNTIFS(Table1[genoffice],Table1[[#This Row],[genoffice]],Table1[Gender],"~?")</f>
        <v>23</v>
      </c>
    </row>
    <row r="192" spans="1:31" x14ac:dyDescent="0.35">
      <c r="A192">
        <v>191</v>
      </c>
      <c r="B192">
        <f>IF(COUNTIF(C$2:C191,C192)&gt;0,B191,B191+1)</f>
        <v>80</v>
      </c>
      <c r="C192" t="str">
        <f>Table1[[#This Row],[position]]&amp;IF(Table1[district]="NA","","-"&amp;Table1[district])&amp;IF(Table1[parish]="Multi-Parish Race","","-"&amp;Table1[parish])&amp;" ("&amp;Table1[year]&amp;")"</f>
        <v>Alderman-Ward  4, Division B, City of Crowley-Acadia (2014)</v>
      </c>
      <c r="D192" t="s">
        <v>15</v>
      </c>
      <c r="E192" t="s">
        <v>311</v>
      </c>
      <c r="F192" t="s">
        <v>314</v>
      </c>
      <c r="G192">
        <v>2014</v>
      </c>
      <c r="H192" t="s">
        <v>276</v>
      </c>
      <c r="I192" t="s">
        <v>19</v>
      </c>
      <c r="J192">
        <v>293</v>
      </c>
      <c r="K192">
        <v>3</v>
      </c>
      <c r="L192">
        <f>COUNTIF(Table1[Race],Table1[Race])</f>
        <v>3</v>
      </c>
      <c r="M192">
        <v>2</v>
      </c>
      <c r="N192">
        <v>1</v>
      </c>
      <c r="O192">
        <v>0</v>
      </c>
      <c r="P192">
        <v>0</v>
      </c>
      <c r="Q192" t="s">
        <v>20</v>
      </c>
      <c r="R192" t="s">
        <v>21</v>
      </c>
      <c r="S192" t="s">
        <v>15</v>
      </c>
      <c r="T192">
        <f>IFERROR(Table1[n_can_adj]/MID(Table1[district],FIND("(",Table1[district])+1,1),Table1[n_can_adj])</f>
        <v>3</v>
      </c>
      <c r="U192">
        <v>62372</v>
      </c>
      <c r="V192" t="str">
        <f>IF(Table1[Voting Population]&lt;47000,"Rural","Urban")</f>
        <v>Urban</v>
      </c>
      <c r="W192" s="3">
        <v>0.24888392857142855</v>
      </c>
      <c r="X192" s="3" t="s">
        <v>5414</v>
      </c>
      <c r="Y192" s="3">
        <f>COUNTIFS(Table1[Race '#],Table1[[#This Row],[Race '#]],Table1[Gender],"F")</f>
        <v>0</v>
      </c>
      <c r="Z192" s="3">
        <f>COUNTIFS(Table1[Race '#],Table1[[#This Row],[Race '#]],Table1[Gender],"M")</f>
        <v>3</v>
      </c>
      <c r="AA192" s="3">
        <f>COUNTIFS(Table1[Race '#],Table1[[#This Row],[Race '#]],Table1[Gender],"~?")</f>
        <v>0</v>
      </c>
      <c r="AB192" s="3" t="str">
        <f>_xlfn.IFS(Y192=SUM(Table1[[#This Row],[Race-F candidates]:[Race-? Candidates]]),"All-Female",Z192=SUM(Table1[[#This Row],[Race-F candidates]:[Race-? Candidates]]),"All-Male",1=1,"Mixed-Gender")</f>
        <v>All-Male</v>
      </c>
      <c r="AC192" s="3">
        <f>COUNTIFS(Table1[genoffice],Table1[[#This Row],[genoffice]],Table1[Gender],"F")</f>
        <v>279</v>
      </c>
      <c r="AD192" s="3">
        <f>COUNTIFS(Table1[genoffice],Table1[[#This Row],[genoffice]],Table1[Gender],"M")</f>
        <v>401</v>
      </c>
      <c r="AE192" s="3">
        <f>COUNTIFS(Table1[genoffice],Table1[[#This Row],[genoffice]],Table1[Gender],"~?")</f>
        <v>23</v>
      </c>
    </row>
    <row r="193" spans="1:31" x14ac:dyDescent="0.35">
      <c r="A193">
        <v>192</v>
      </c>
      <c r="B193">
        <f>IF(COUNTIF(C$2:C192,C193)&gt;0,B192,B192+1)</f>
        <v>81</v>
      </c>
      <c r="C193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3" t="s">
        <v>15</v>
      </c>
      <c r="E193" t="s">
        <v>315</v>
      </c>
      <c r="F193" t="s">
        <v>316</v>
      </c>
      <c r="G193">
        <v>2014</v>
      </c>
      <c r="H193" t="s">
        <v>276</v>
      </c>
      <c r="I193" t="s">
        <v>23</v>
      </c>
      <c r="J193">
        <v>61</v>
      </c>
      <c r="K193">
        <v>3</v>
      </c>
      <c r="L193">
        <f>COUNTIF(Table1[Race],Table1[Race])</f>
        <v>3</v>
      </c>
      <c r="M193">
        <v>2</v>
      </c>
      <c r="N193">
        <v>1</v>
      </c>
      <c r="O193">
        <v>0</v>
      </c>
      <c r="P193">
        <v>0</v>
      </c>
      <c r="Q193" t="s">
        <v>20</v>
      </c>
      <c r="R193" t="s">
        <v>21</v>
      </c>
      <c r="S193" t="s">
        <v>15</v>
      </c>
      <c r="T193">
        <f>IFERROR(Table1[n_can_adj]/MID(Table1[district],FIND("(",Table1[district])+1,1),Table1[n_can_adj])</f>
        <v>3</v>
      </c>
      <c r="U193">
        <v>62372</v>
      </c>
      <c r="V193" t="str">
        <f>IF(Table1[Voting Population]&lt;47000,"Rural","Urban")</f>
        <v>Urban</v>
      </c>
      <c r="W193" s="3">
        <v>0.18206521739130432</v>
      </c>
      <c r="X193" s="3" t="s">
        <v>5415</v>
      </c>
      <c r="Y193" s="3">
        <f>COUNTIFS(Table1[Race '#],Table1[[#This Row],[Race '#]],Table1[Gender],"F")</f>
        <v>1</v>
      </c>
      <c r="Z193" s="3">
        <f>COUNTIFS(Table1[Race '#],Table1[[#This Row],[Race '#]],Table1[Gender],"M")</f>
        <v>2</v>
      </c>
      <c r="AA193" s="3">
        <f>COUNTIFS(Table1[Race '#],Table1[[#This Row],[Race '#]],Table1[Gender],"~?")</f>
        <v>0</v>
      </c>
      <c r="AB193" s="3" t="str">
        <f>_xlfn.IFS(Y193=SUM(Table1[[#This Row],[Race-F candidates]:[Race-? Candidates]]),"All-Female",Z193=SUM(Table1[[#This Row],[Race-F candidates]:[Race-? Candidates]]),"All-Male",1=1,"Mixed-Gender")</f>
        <v>Mixed-Gender</v>
      </c>
      <c r="AC193" s="3">
        <f>COUNTIFS(Table1[genoffice],Table1[[#This Row],[genoffice]],Table1[Gender],"F")</f>
        <v>279</v>
      </c>
      <c r="AD193" s="3">
        <f>COUNTIFS(Table1[genoffice],Table1[[#This Row],[genoffice]],Table1[Gender],"M")</f>
        <v>401</v>
      </c>
      <c r="AE193" s="3">
        <f>COUNTIFS(Table1[genoffice],Table1[[#This Row],[genoffice]],Table1[Gender],"~?")</f>
        <v>23</v>
      </c>
    </row>
    <row r="194" spans="1:31" x14ac:dyDescent="0.35">
      <c r="A194">
        <v>193</v>
      </c>
      <c r="B194">
        <f>IF(COUNTIF(C$2:C193,C194)&gt;0,B193,B193+1)</f>
        <v>81</v>
      </c>
      <c r="C194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4" t="s">
        <v>15</v>
      </c>
      <c r="E194" t="s">
        <v>315</v>
      </c>
      <c r="F194" t="s">
        <v>317</v>
      </c>
      <c r="G194">
        <v>2014</v>
      </c>
      <c r="H194" t="s">
        <v>276</v>
      </c>
      <c r="I194" t="s">
        <v>19</v>
      </c>
      <c r="J194">
        <v>120</v>
      </c>
      <c r="K194">
        <v>3</v>
      </c>
      <c r="L194">
        <f>COUNTIF(Table1[Race],Table1[Race])</f>
        <v>3</v>
      </c>
      <c r="M194">
        <v>2</v>
      </c>
      <c r="N194">
        <v>1</v>
      </c>
      <c r="O194">
        <v>0</v>
      </c>
      <c r="P194">
        <v>0</v>
      </c>
      <c r="Q194" t="s">
        <v>20</v>
      </c>
      <c r="R194" t="s">
        <v>21</v>
      </c>
      <c r="S194" t="s">
        <v>15</v>
      </c>
      <c r="T194">
        <f>IFERROR(Table1[n_can_adj]/MID(Table1[district],FIND("(",Table1[district])+1,1),Table1[n_can_adj])</f>
        <v>3</v>
      </c>
      <c r="U194">
        <v>62372</v>
      </c>
      <c r="V194" t="str">
        <f>IF(Table1[Voting Population]&lt;47000,"Rural","Urban")</f>
        <v>Urban</v>
      </c>
      <c r="W194" s="3">
        <v>0.18206521739130432</v>
      </c>
      <c r="X194" s="3" t="s">
        <v>5414</v>
      </c>
      <c r="Y194" s="3">
        <f>COUNTIFS(Table1[Race '#],Table1[[#This Row],[Race '#]],Table1[Gender],"F")</f>
        <v>1</v>
      </c>
      <c r="Z194" s="3">
        <f>COUNTIFS(Table1[Race '#],Table1[[#This Row],[Race '#]],Table1[Gender],"M")</f>
        <v>2</v>
      </c>
      <c r="AA194" s="3">
        <f>COUNTIFS(Table1[Race '#],Table1[[#This Row],[Race '#]],Table1[Gender],"~?")</f>
        <v>0</v>
      </c>
      <c r="AB194" s="3" t="str">
        <f>_xlfn.IFS(Y194=SUM(Table1[[#This Row],[Race-F candidates]:[Race-? Candidates]]),"All-Female",Z194=SUM(Table1[[#This Row],[Race-F candidates]:[Race-? Candidates]]),"All-Male",1=1,"Mixed-Gender")</f>
        <v>Mixed-Gender</v>
      </c>
      <c r="AC194" s="3">
        <f>COUNTIFS(Table1[genoffice],Table1[[#This Row],[genoffice]],Table1[Gender],"F")</f>
        <v>279</v>
      </c>
      <c r="AD194" s="3">
        <f>COUNTIFS(Table1[genoffice],Table1[[#This Row],[genoffice]],Table1[Gender],"M")</f>
        <v>401</v>
      </c>
      <c r="AE194" s="3">
        <f>COUNTIFS(Table1[genoffice],Table1[[#This Row],[genoffice]],Table1[Gender],"~?")</f>
        <v>23</v>
      </c>
    </row>
    <row r="195" spans="1:31" x14ac:dyDescent="0.35">
      <c r="A195">
        <v>194</v>
      </c>
      <c r="B195">
        <f>IF(COUNTIF(C$2:C194,C195)&gt;0,B194,B194+1)</f>
        <v>81</v>
      </c>
      <c r="C195" t="str">
        <f>Table1[[#This Row],[position]]&amp;IF(Table1[district]="NA","","-"&amp;Table1[district])&amp;IF(Table1[parish]="Multi-Parish Race","","-"&amp;Table1[parish])&amp;" ("&amp;Table1[year]&amp;")"</f>
        <v>Alderman-Ward  4, Town of Church Point-Acadia (2014)</v>
      </c>
      <c r="D195" t="s">
        <v>15</v>
      </c>
      <c r="E195" t="s">
        <v>315</v>
      </c>
      <c r="F195" t="s">
        <v>318</v>
      </c>
      <c r="G195">
        <v>2014</v>
      </c>
      <c r="H195" t="s">
        <v>276</v>
      </c>
      <c r="I195" t="s">
        <v>23</v>
      </c>
      <c r="J195">
        <v>187</v>
      </c>
      <c r="K195">
        <v>3</v>
      </c>
      <c r="L195">
        <f>COUNTIF(Table1[Race],Table1[Race])</f>
        <v>3</v>
      </c>
      <c r="M195">
        <v>2</v>
      </c>
      <c r="N195">
        <v>1</v>
      </c>
      <c r="O195">
        <v>0</v>
      </c>
      <c r="P195">
        <v>0</v>
      </c>
      <c r="Q195" t="s">
        <v>20</v>
      </c>
      <c r="R195" t="s">
        <v>21</v>
      </c>
      <c r="S195" t="s">
        <v>15</v>
      </c>
      <c r="T195">
        <f>IFERROR(Table1[n_can_adj]/MID(Table1[district],FIND("(",Table1[district])+1,1),Table1[n_can_adj])</f>
        <v>3</v>
      </c>
      <c r="U195">
        <v>62372</v>
      </c>
      <c r="V195" t="str">
        <f>IF(Table1[Voting Population]&lt;47000,"Rural","Urban")</f>
        <v>Urban</v>
      </c>
      <c r="W195" s="3">
        <v>0.18206521739130432</v>
      </c>
      <c r="X195" s="3" t="s">
        <v>5414</v>
      </c>
      <c r="Y195" s="3">
        <f>COUNTIFS(Table1[Race '#],Table1[[#This Row],[Race '#]],Table1[Gender],"F")</f>
        <v>1</v>
      </c>
      <c r="Z195" s="3">
        <f>COUNTIFS(Table1[Race '#],Table1[[#This Row],[Race '#]],Table1[Gender],"M")</f>
        <v>2</v>
      </c>
      <c r="AA195" s="3">
        <f>COUNTIFS(Table1[Race '#],Table1[[#This Row],[Race '#]],Table1[Gender],"~?")</f>
        <v>0</v>
      </c>
      <c r="AB195" s="3" t="str">
        <f>_xlfn.IFS(Y195=SUM(Table1[[#This Row],[Race-F candidates]:[Race-? Candidates]]),"All-Female",Z195=SUM(Table1[[#This Row],[Race-F candidates]:[Race-? Candidates]]),"All-Male",1=1,"Mixed-Gender")</f>
        <v>Mixed-Gender</v>
      </c>
      <c r="AC195" s="3">
        <f>COUNTIFS(Table1[genoffice],Table1[[#This Row],[genoffice]],Table1[Gender],"F")</f>
        <v>279</v>
      </c>
      <c r="AD195" s="3">
        <f>COUNTIFS(Table1[genoffice],Table1[[#This Row],[genoffice]],Table1[Gender],"M")</f>
        <v>401</v>
      </c>
      <c r="AE195" s="3">
        <f>COUNTIFS(Table1[genoffice],Table1[[#This Row],[genoffice]],Table1[Gender],"~?")</f>
        <v>23</v>
      </c>
    </row>
    <row r="196" spans="1:31" x14ac:dyDescent="0.35">
      <c r="A196">
        <v>195</v>
      </c>
      <c r="B196">
        <f>IF(COUNTIF(C$2:C195,C196)&gt;0,B195,B195+1)</f>
        <v>82</v>
      </c>
      <c r="C196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6" t="s">
        <v>15</v>
      </c>
      <c r="E196" t="s">
        <v>319</v>
      </c>
      <c r="F196" t="s">
        <v>320</v>
      </c>
      <c r="G196">
        <v>2014</v>
      </c>
      <c r="H196" t="s">
        <v>51</v>
      </c>
      <c r="I196" t="s">
        <v>30</v>
      </c>
      <c r="J196">
        <v>36</v>
      </c>
      <c r="K196">
        <v>3</v>
      </c>
      <c r="L196">
        <f>COUNTIF(Table1[Race],Table1[Race])</f>
        <v>3</v>
      </c>
      <c r="M196">
        <v>2</v>
      </c>
      <c r="N196">
        <v>0</v>
      </c>
      <c r="O196">
        <v>1</v>
      </c>
      <c r="P196">
        <v>0</v>
      </c>
      <c r="Q196" t="s">
        <v>20</v>
      </c>
      <c r="R196" t="s">
        <v>21</v>
      </c>
      <c r="S196" t="s">
        <v>15</v>
      </c>
      <c r="T196">
        <f>IFERROR(Table1[n_can_adj]/MID(Table1[district],FIND("(",Table1[district])+1,1),Table1[n_can_adj])</f>
        <v>3</v>
      </c>
      <c r="U196">
        <v>253125</v>
      </c>
      <c r="V196" t="str">
        <f>IF(Table1[Voting Population]&lt;47000,"Rural","Urban")</f>
        <v>Urban</v>
      </c>
      <c r="W196" s="3">
        <v>0.2077294685990338</v>
      </c>
      <c r="X196" s="3" t="s">
        <v>5415</v>
      </c>
      <c r="Y196" s="3">
        <f>COUNTIFS(Table1[Race '#],Table1[[#This Row],[Race '#]],Table1[Gender],"F")</f>
        <v>1</v>
      </c>
      <c r="Z196" s="3">
        <f>COUNTIFS(Table1[Race '#],Table1[[#This Row],[Race '#]],Table1[Gender],"M")</f>
        <v>2</v>
      </c>
      <c r="AA196" s="3">
        <f>COUNTIFS(Table1[Race '#],Table1[[#This Row],[Race '#]],Table1[Gender],"~?")</f>
        <v>0</v>
      </c>
      <c r="AB196" s="3" t="str">
        <f>_xlfn.IFS(Y196=SUM(Table1[[#This Row],[Race-F candidates]:[Race-? Candidates]]),"All-Female",Z196=SUM(Table1[[#This Row],[Race-F candidates]:[Race-? Candidates]]),"All-Male",1=1,"Mixed-Gender")</f>
        <v>Mixed-Gender</v>
      </c>
      <c r="AC196" s="3">
        <f>COUNTIFS(Table1[genoffice],Table1[[#This Row],[genoffice]],Table1[Gender],"F")</f>
        <v>279</v>
      </c>
      <c r="AD196" s="3">
        <f>COUNTIFS(Table1[genoffice],Table1[[#This Row],[genoffice]],Table1[Gender],"M")</f>
        <v>401</v>
      </c>
      <c r="AE196" s="3">
        <f>COUNTIFS(Table1[genoffice],Table1[[#This Row],[genoffice]],Table1[Gender],"~?")</f>
        <v>23</v>
      </c>
    </row>
    <row r="197" spans="1:31" x14ac:dyDescent="0.35">
      <c r="A197">
        <v>196</v>
      </c>
      <c r="B197">
        <f>IF(COUNTIF(C$2:C196,C197)&gt;0,B196,B196+1)</f>
        <v>82</v>
      </c>
      <c r="C197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7" t="s">
        <v>15</v>
      </c>
      <c r="E197" t="s">
        <v>319</v>
      </c>
      <c r="F197" t="s">
        <v>321</v>
      </c>
      <c r="G197">
        <v>2014</v>
      </c>
      <c r="H197" t="s">
        <v>51</v>
      </c>
      <c r="I197" t="s">
        <v>23</v>
      </c>
      <c r="J197">
        <v>64</v>
      </c>
      <c r="K197">
        <v>3</v>
      </c>
      <c r="L197">
        <f>COUNTIF(Table1[Race],Table1[Race])</f>
        <v>3</v>
      </c>
      <c r="M197">
        <v>2</v>
      </c>
      <c r="N197">
        <v>0</v>
      </c>
      <c r="O197">
        <v>1</v>
      </c>
      <c r="P197">
        <v>0</v>
      </c>
      <c r="Q197" t="s">
        <v>20</v>
      </c>
      <c r="R197" t="s">
        <v>21</v>
      </c>
      <c r="S197" t="s">
        <v>15</v>
      </c>
      <c r="T197">
        <f>IFERROR(Table1[n_can_adj]/MID(Table1[district],FIND("(",Table1[district])+1,1),Table1[n_can_adj])</f>
        <v>3</v>
      </c>
      <c r="U197">
        <v>253125</v>
      </c>
      <c r="V197" t="str">
        <f>IF(Table1[Voting Population]&lt;47000,"Rural","Urban")</f>
        <v>Urban</v>
      </c>
      <c r="W197" s="3">
        <v>0.2077294685990338</v>
      </c>
      <c r="X197" s="3" t="s">
        <v>5414</v>
      </c>
      <c r="Y197" s="3">
        <f>COUNTIFS(Table1[Race '#],Table1[[#This Row],[Race '#]],Table1[Gender],"F")</f>
        <v>1</v>
      </c>
      <c r="Z197" s="3">
        <f>COUNTIFS(Table1[Race '#],Table1[[#This Row],[Race '#]],Table1[Gender],"M")</f>
        <v>2</v>
      </c>
      <c r="AA197" s="3">
        <f>COUNTIFS(Table1[Race '#],Table1[[#This Row],[Race '#]],Table1[Gender],"~?")</f>
        <v>0</v>
      </c>
      <c r="AB197" s="3" t="str">
        <f>_xlfn.IFS(Y197=SUM(Table1[[#This Row],[Race-F candidates]:[Race-? Candidates]]),"All-Female",Z197=SUM(Table1[[#This Row],[Race-F candidates]:[Race-? Candidates]]),"All-Male",1=1,"Mixed-Gender")</f>
        <v>Mixed-Gender</v>
      </c>
      <c r="AC197" s="3">
        <f>COUNTIFS(Table1[genoffice],Table1[[#This Row],[genoffice]],Table1[Gender],"F")</f>
        <v>279</v>
      </c>
      <c r="AD197" s="3">
        <f>COUNTIFS(Table1[genoffice],Table1[[#This Row],[genoffice]],Table1[Gender],"M")</f>
        <v>401</v>
      </c>
      <c r="AE197" s="3">
        <f>COUNTIFS(Table1[genoffice],Table1[[#This Row],[genoffice]],Table1[Gender],"~?")</f>
        <v>23</v>
      </c>
    </row>
    <row r="198" spans="1:31" x14ac:dyDescent="0.35">
      <c r="A198">
        <v>197</v>
      </c>
      <c r="B198">
        <f>IF(COUNTIF(C$2:C197,C198)&gt;0,B197,B197+1)</f>
        <v>82</v>
      </c>
      <c r="C198" t="str">
        <f>Table1[[#This Row],[position]]&amp;IF(Table1[district]="NA","","-"&amp;Table1[district])&amp;IF(Table1[parish]="Multi-Parish Race","","-"&amp;Table1[parish])&amp;" ("&amp;Table1[year]&amp;")"</f>
        <v>Alderman-Ward  4, Town of Vivian-Caddo (2014)</v>
      </c>
      <c r="D198" t="s">
        <v>15</v>
      </c>
      <c r="E198" t="s">
        <v>319</v>
      </c>
      <c r="F198" t="s">
        <v>322</v>
      </c>
      <c r="G198">
        <v>2014</v>
      </c>
      <c r="H198" t="s">
        <v>51</v>
      </c>
      <c r="I198" t="s">
        <v>23</v>
      </c>
      <c r="J198">
        <v>107</v>
      </c>
      <c r="K198">
        <v>3</v>
      </c>
      <c r="L198">
        <f>COUNTIF(Table1[Race],Table1[Race])</f>
        <v>3</v>
      </c>
      <c r="M198">
        <v>2</v>
      </c>
      <c r="N198">
        <v>0</v>
      </c>
      <c r="O198">
        <v>1</v>
      </c>
      <c r="P198">
        <v>0</v>
      </c>
      <c r="Q198" t="s">
        <v>20</v>
      </c>
      <c r="R198" t="s">
        <v>21</v>
      </c>
      <c r="S198" t="s">
        <v>15</v>
      </c>
      <c r="T198">
        <f>IFERROR(Table1[n_can_adj]/MID(Table1[district],FIND("(",Table1[district])+1,1),Table1[n_can_adj])</f>
        <v>3</v>
      </c>
      <c r="U198">
        <v>253125</v>
      </c>
      <c r="V198" t="str">
        <f>IF(Table1[Voting Population]&lt;47000,"Rural","Urban")</f>
        <v>Urban</v>
      </c>
      <c r="W198" s="3">
        <v>0.2077294685990338</v>
      </c>
      <c r="X198" s="3" t="s">
        <v>5414</v>
      </c>
      <c r="Y198" s="3">
        <f>COUNTIFS(Table1[Race '#],Table1[[#This Row],[Race '#]],Table1[Gender],"F")</f>
        <v>1</v>
      </c>
      <c r="Z198" s="3">
        <f>COUNTIFS(Table1[Race '#],Table1[[#This Row],[Race '#]],Table1[Gender],"M")</f>
        <v>2</v>
      </c>
      <c r="AA198" s="3">
        <f>COUNTIFS(Table1[Race '#],Table1[[#This Row],[Race '#]],Table1[Gender],"~?")</f>
        <v>0</v>
      </c>
      <c r="AB198" s="3" t="str">
        <f>_xlfn.IFS(Y198=SUM(Table1[[#This Row],[Race-F candidates]:[Race-? Candidates]]),"All-Female",Z198=SUM(Table1[[#This Row],[Race-F candidates]:[Race-? Candidates]]),"All-Male",1=1,"Mixed-Gender")</f>
        <v>Mixed-Gender</v>
      </c>
      <c r="AC198" s="3">
        <f>COUNTIFS(Table1[genoffice],Table1[[#This Row],[genoffice]],Table1[Gender],"F")</f>
        <v>279</v>
      </c>
      <c r="AD198" s="3">
        <f>COUNTIFS(Table1[genoffice],Table1[[#This Row],[genoffice]],Table1[Gender],"M")</f>
        <v>401</v>
      </c>
      <c r="AE198" s="3">
        <f>COUNTIFS(Table1[genoffice],Table1[[#This Row],[genoffice]],Table1[Gender],"~?")</f>
        <v>23</v>
      </c>
    </row>
    <row r="199" spans="1:31" x14ac:dyDescent="0.35">
      <c r="A199">
        <v>198</v>
      </c>
      <c r="B199">
        <f>IF(COUNTIF(C$2:C198,C199)&gt;0,B198,B198+1)</f>
        <v>83</v>
      </c>
      <c r="C199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199" t="s">
        <v>15</v>
      </c>
      <c r="E199" t="s">
        <v>323</v>
      </c>
      <c r="F199" t="s">
        <v>324</v>
      </c>
      <c r="G199">
        <v>2014</v>
      </c>
      <c r="H199" t="s">
        <v>276</v>
      </c>
      <c r="I199" t="s">
        <v>23</v>
      </c>
      <c r="J199">
        <v>92</v>
      </c>
      <c r="K199">
        <v>2</v>
      </c>
      <c r="L199">
        <f>COUNTIF(Table1[Race],Table1[Race])</f>
        <v>2</v>
      </c>
      <c r="M199">
        <v>2</v>
      </c>
      <c r="N199">
        <v>0</v>
      </c>
      <c r="O199">
        <v>0</v>
      </c>
      <c r="P199">
        <v>0</v>
      </c>
      <c r="Q199" t="s">
        <v>20</v>
      </c>
      <c r="R199" t="s">
        <v>21</v>
      </c>
      <c r="S199" t="s">
        <v>15</v>
      </c>
      <c r="T199">
        <f>IFERROR(Table1[n_can_adj]/MID(Table1[district],FIND("(",Table1[district])+1,1),Table1[n_can_adj])</f>
        <v>2</v>
      </c>
      <c r="U199">
        <v>62372</v>
      </c>
      <c r="V199" t="str">
        <f>IF(Table1[Voting Population]&lt;47000,"Rural","Urban")</f>
        <v>Urban</v>
      </c>
      <c r="W199" s="3">
        <v>0.30038022813688214</v>
      </c>
      <c r="X199" s="3" t="s">
        <v>5414</v>
      </c>
      <c r="Y199" s="3">
        <f>COUNTIFS(Table1[Race '#],Table1[[#This Row],[Race '#]],Table1[Gender],"F")</f>
        <v>0</v>
      </c>
      <c r="Z199" s="3">
        <f>COUNTIFS(Table1[Race '#],Table1[[#This Row],[Race '#]],Table1[Gender],"M")</f>
        <v>2</v>
      </c>
      <c r="AA199" s="3">
        <f>COUNTIFS(Table1[Race '#],Table1[[#This Row],[Race '#]],Table1[Gender],"~?")</f>
        <v>0</v>
      </c>
      <c r="AB199" s="3" t="str">
        <f>_xlfn.IFS(Y199=SUM(Table1[[#This Row],[Race-F candidates]:[Race-? Candidates]]),"All-Female",Z199=SUM(Table1[[#This Row],[Race-F candidates]:[Race-? Candidates]]),"All-Male",1=1,"Mixed-Gender")</f>
        <v>All-Male</v>
      </c>
      <c r="AC199" s="3">
        <f>COUNTIFS(Table1[genoffice],Table1[[#This Row],[genoffice]],Table1[Gender],"F")</f>
        <v>279</v>
      </c>
      <c r="AD199" s="3">
        <f>COUNTIFS(Table1[genoffice],Table1[[#This Row],[genoffice]],Table1[Gender],"M")</f>
        <v>401</v>
      </c>
      <c r="AE199" s="3">
        <f>COUNTIFS(Table1[genoffice],Table1[[#This Row],[genoffice]],Table1[Gender],"~?")</f>
        <v>23</v>
      </c>
    </row>
    <row r="200" spans="1:31" x14ac:dyDescent="0.35">
      <c r="A200">
        <v>199</v>
      </c>
      <c r="B200">
        <f>IF(COUNTIF(C$2:C199,C200)&gt;0,B199,B199+1)</f>
        <v>83</v>
      </c>
      <c r="C200" t="str">
        <f>Table1[[#This Row],[position]]&amp;IF(Table1[district]="NA","","-"&amp;Table1[district])&amp;IF(Table1[parish]="Multi-Parish Race","","-"&amp;Table1[parish])&amp;" ("&amp;Table1[year]&amp;")"</f>
        <v>Alderman-Ward  5, Town of Church Point-Acadia (2014)</v>
      </c>
      <c r="D200" t="s">
        <v>15</v>
      </c>
      <c r="E200" t="s">
        <v>323</v>
      </c>
      <c r="F200" t="s">
        <v>325</v>
      </c>
      <c r="G200">
        <v>2014</v>
      </c>
      <c r="H200" t="s">
        <v>276</v>
      </c>
      <c r="I200" t="s">
        <v>23</v>
      </c>
      <c r="J200">
        <v>171</v>
      </c>
      <c r="K200">
        <v>2</v>
      </c>
      <c r="L200">
        <f>COUNTIF(Table1[Race],Table1[Race])</f>
        <v>2</v>
      </c>
      <c r="M200">
        <v>2</v>
      </c>
      <c r="N200">
        <v>0</v>
      </c>
      <c r="O200">
        <v>0</v>
      </c>
      <c r="P200">
        <v>0</v>
      </c>
      <c r="Q200" t="s">
        <v>20</v>
      </c>
      <c r="R200" t="s">
        <v>21</v>
      </c>
      <c r="S200" t="s">
        <v>15</v>
      </c>
      <c r="T200">
        <f>IFERROR(Table1[n_can_adj]/MID(Table1[district],FIND("(",Table1[district])+1,1),Table1[n_can_adj])</f>
        <v>2</v>
      </c>
      <c r="U200">
        <v>62372</v>
      </c>
      <c r="V200" t="str">
        <f>IF(Table1[Voting Population]&lt;47000,"Rural","Urban")</f>
        <v>Urban</v>
      </c>
      <c r="W200" s="3">
        <v>0.30038022813688214</v>
      </c>
      <c r="X200" s="3" t="s">
        <v>5414</v>
      </c>
      <c r="Y200" s="3">
        <f>COUNTIFS(Table1[Race '#],Table1[[#This Row],[Race '#]],Table1[Gender],"F")</f>
        <v>0</v>
      </c>
      <c r="Z200" s="3">
        <f>COUNTIFS(Table1[Race '#],Table1[[#This Row],[Race '#]],Table1[Gender],"M")</f>
        <v>2</v>
      </c>
      <c r="AA200" s="3">
        <f>COUNTIFS(Table1[Race '#],Table1[[#This Row],[Race '#]],Table1[Gender],"~?")</f>
        <v>0</v>
      </c>
      <c r="AB200" s="3" t="str">
        <f>_xlfn.IFS(Y200=SUM(Table1[[#This Row],[Race-F candidates]:[Race-? Candidates]]),"All-Female",Z200=SUM(Table1[[#This Row],[Race-F candidates]:[Race-? Candidates]]),"All-Male",1=1,"Mixed-Gender")</f>
        <v>All-Male</v>
      </c>
      <c r="AC200" s="3">
        <f>COUNTIFS(Table1[genoffice],Table1[[#This Row],[genoffice]],Table1[Gender],"F")</f>
        <v>279</v>
      </c>
      <c r="AD200" s="3">
        <f>COUNTIFS(Table1[genoffice],Table1[[#This Row],[genoffice]],Table1[Gender],"M")</f>
        <v>401</v>
      </c>
      <c r="AE200" s="3">
        <f>COUNTIFS(Table1[genoffice],Table1[[#This Row],[genoffice]],Table1[Gender],"~?")</f>
        <v>23</v>
      </c>
    </row>
    <row r="201" spans="1:31" x14ac:dyDescent="0.35">
      <c r="A201">
        <v>200</v>
      </c>
      <c r="B201">
        <f>IF(COUNTIF(C$2:C200,C201)&gt;0,B200,B200+1)</f>
        <v>84</v>
      </c>
      <c r="C201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1" t="s">
        <v>15</v>
      </c>
      <c r="E201" t="s">
        <v>326</v>
      </c>
      <c r="F201" t="s">
        <v>327</v>
      </c>
      <c r="G201">
        <v>2014</v>
      </c>
      <c r="H201" t="s">
        <v>83</v>
      </c>
      <c r="I201" t="s">
        <v>23</v>
      </c>
      <c r="J201">
        <v>300</v>
      </c>
      <c r="K201">
        <v>3</v>
      </c>
      <c r="L201">
        <f>COUNTIF(Table1[Race],Table1[Race])</f>
        <v>3</v>
      </c>
      <c r="M201">
        <v>2</v>
      </c>
      <c r="N201">
        <v>1</v>
      </c>
      <c r="O201">
        <v>0</v>
      </c>
      <c r="P201">
        <v>0</v>
      </c>
      <c r="Q201" t="s">
        <v>20</v>
      </c>
      <c r="R201" t="s">
        <v>21</v>
      </c>
      <c r="S201" t="s">
        <v>15</v>
      </c>
      <c r="T201">
        <f>IFERROR(Table1[n_can_adj]/MID(Table1[district],FIND("(",Table1[district])+1,1),Table1[n_can_adj])</f>
        <v>3</v>
      </c>
      <c r="U201">
        <v>83699</v>
      </c>
      <c r="V201" t="str">
        <f>IF(Table1[Voting Population]&lt;47000,"Rural","Urban")</f>
        <v>Urban</v>
      </c>
      <c r="W201" s="3">
        <v>1.1583011583011615E-2</v>
      </c>
      <c r="X201" s="3" t="s">
        <v>5414</v>
      </c>
      <c r="Y201" s="3">
        <f>COUNTIFS(Table1[Race '#],Table1[[#This Row],[Race '#]],Table1[Gender],"F")</f>
        <v>0</v>
      </c>
      <c r="Z201" s="3">
        <f>COUNTIFS(Table1[Race '#],Table1[[#This Row],[Race '#]],Table1[Gender],"M")</f>
        <v>3</v>
      </c>
      <c r="AA201" s="3">
        <f>COUNTIFS(Table1[Race '#],Table1[[#This Row],[Race '#]],Table1[Gender],"~?")</f>
        <v>0</v>
      </c>
      <c r="AB201" s="3" t="str">
        <f>_xlfn.IFS(Y201=SUM(Table1[[#This Row],[Race-F candidates]:[Race-? Candidates]]),"All-Female",Z201=SUM(Table1[[#This Row],[Race-F candidates]:[Race-? Candidates]]),"All-Male",1=1,"Mixed-Gender")</f>
        <v>All-Male</v>
      </c>
      <c r="AC201" s="3">
        <f>COUNTIFS(Table1[genoffice],Table1[[#This Row],[genoffice]],Table1[Gender],"F")</f>
        <v>279</v>
      </c>
      <c r="AD201" s="3">
        <f>COUNTIFS(Table1[genoffice],Table1[[#This Row],[genoffice]],Table1[Gender],"M")</f>
        <v>401</v>
      </c>
      <c r="AE201" s="3">
        <f>COUNTIFS(Table1[genoffice],Table1[[#This Row],[genoffice]],Table1[Gender],"~?")</f>
        <v>23</v>
      </c>
    </row>
    <row r="202" spans="1:31" x14ac:dyDescent="0.35">
      <c r="A202">
        <v>201</v>
      </c>
      <c r="B202">
        <f>IF(COUNTIF(C$2:C201,C202)&gt;0,B201,B201+1)</f>
        <v>84</v>
      </c>
      <c r="C202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2" t="s">
        <v>15</v>
      </c>
      <c r="E202" t="s">
        <v>326</v>
      </c>
      <c r="F202" t="s">
        <v>328</v>
      </c>
      <c r="G202">
        <v>2014</v>
      </c>
      <c r="H202" t="s">
        <v>83</v>
      </c>
      <c r="I202" t="s">
        <v>19</v>
      </c>
      <c r="J202">
        <v>186</v>
      </c>
      <c r="K202">
        <v>3</v>
      </c>
      <c r="L202">
        <f>COUNTIF(Table1[Race],Table1[Race])</f>
        <v>3</v>
      </c>
      <c r="M202">
        <v>2</v>
      </c>
      <c r="N202">
        <v>1</v>
      </c>
      <c r="O202">
        <v>0</v>
      </c>
      <c r="P202">
        <v>0</v>
      </c>
      <c r="Q202" t="s">
        <v>20</v>
      </c>
      <c r="R202" t="s">
        <v>21</v>
      </c>
      <c r="S202" t="s">
        <v>15</v>
      </c>
      <c r="T202">
        <f>IFERROR(Table1[n_can_adj]/MID(Table1[district],FIND("(",Table1[district])+1,1),Table1[n_can_adj])</f>
        <v>3</v>
      </c>
      <c r="U202">
        <v>83699</v>
      </c>
      <c r="V202" t="str">
        <f>IF(Table1[Voting Population]&lt;47000,"Rural","Urban")</f>
        <v>Urban</v>
      </c>
      <c r="W202" s="3">
        <v>1.1583011583011615E-2</v>
      </c>
      <c r="X202" s="3" t="s">
        <v>5414</v>
      </c>
      <c r="Y202" s="3">
        <f>COUNTIFS(Table1[Race '#],Table1[[#This Row],[Race '#]],Table1[Gender],"F")</f>
        <v>0</v>
      </c>
      <c r="Z202" s="3">
        <f>COUNTIFS(Table1[Race '#],Table1[[#This Row],[Race '#]],Table1[Gender],"M")</f>
        <v>3</v>
      </c>
      <c r="AA202" s="3">
        <f>COUNTIFS(Table1[Race '#],Table1[[#This Row],[Race '#]],Table1[Gender],"~?")</f>
        <v>0</v>
      </c>
      <c r="AB202" s="3" t="str">
        <f>_xlfn.IFS(Y202=SUM(Table1[[#This Row],[Race-F candidates]:[Race-? Candidates]]),"All-Female",Z202=SUM(Table1[[#This Row],[Race-F candidates]:[Race-? Candidates]]),"All-Male",1=1,"Mixed-Gender")</f>
        <v>All-Male</v>
      </c>
      <c r="AC202" s="3">
        <f>COUNTIFS(Table1[genoffice],Table1[[#This Row],[genoffice]],Table1[Gender],"F")</f>
        <v>279</v>
      </c>
      <c r="AD202" s="3">
        <f>COUNTIFS(Table1[genoffice],Table1[[#This Row],[genoffice]],Table1[Gender],"M")</f>
        <v>401</v>
      </c>
      <c r="AE202" s="3">
        <f>COUNTIFS(Table1[genoffice],Table1[[#This Row],[genoffice]],Table1[Gender],"~?")</f>
        <v>23</v>
      </c>
    </row>
    <row r="203" spans="1:31" x14ac:dyDescent="0.35">
      <c r="A203">
        <v>202</v>
      </c>
      <c r="B203">
        <f>IF(COUNTIF(C$2:C202,C203)&gt;0,B202,B202+1)</f>
        <v>84</v>
      </c>
      <c r="C203" t="str">
        <f>Table1[[#This Row],[position]]&amp;IF(Table1[district]="NA","","-"&amp;Table1[district])&amp;IF(Table1[parish]="Multi-Parish Race","","-"&amp;Table1[parish])&amp;" ("&amp;Table1[year]&amp;")"</f>
        <v>Alderman-Ward 1, City of Eunice-St. Landry (2014)</v>
      </c>
      <c r="D203" t="s">
        <v>15</v>
      </c>
      <c r="E203" t="s">
        <v>326</v>
      </c>
      <c r="F203" t="s">
        <v>329</v>
      </c>
      <c r="G203">
        <v>2014</v>
      </c>
      <c r="H203" t="s">
        <v>83</v>
      </c>
      <c r="I203" t="s">
        <v>23</v>
      </c>
      <c r="J203">
        <v>291</v>
      </c>
      <c r="K203">
        <v>3</v>
      </c>
      <c r="L203">
        <f>COUNTIF(Table1[Race],Table1[Race])</f>
        <v>3</v>
      </c>
      <c r="M203">
        <v>2</v>
      </c>
      <c r="N203">
        <v>1</v>
      </c>
      <c r="O203">
        <v>0</v>
      </c>
      <c r="P203">
        <v>0</v>
      </c>
      <c r="Q203" t="s">
        <v>20</v>
      </c>
      <c r="R203" t="s">
        <v>21</v>
      </c>
      <c r="S203" t="s">
        <v>15</v>
      </c>
      <c r="T203">
        <f>IFERROR(Table1[n_can_adj]/MID(Table1[district],FIND("(",Table1[district])+1,1),Table1[n_can_adj])</f>
        <v>3</v>
      </c>
      <c r="U203">
        <v>83699</v>
      </c>
      <c r="V203" t="str">
        <f>IF(Table1[Voting Population]&lt;47000,"Rural","Urban")</f>
        <v>Urban</v>
      </c>
      <c r="W203" s="3">
        <v>1.1583011583011615E-2</v>
      </c>
      <c r="X203" s="3" t="s">
        <v>5414</v>
      </c>
      <c r="Y203" s="3">
        <f>COUNTIFS(Table1[Race '#],Table1[[#This Row],[Race '#]],Table1[Gender],"F")</f>
        <v>0</v>
      </c>
      <c r="Z203" s="3">
        <f>COUNTIFS(Table1[Race '#],Table1[[#This Row],[Race '#]],Table1[Gender],"M")</f>
        <v>3</v>
      </c>
      <c r="AA203" s="3">
        <f>COUNTIFS(Table1[Race '#],Table1[[#This Row],[Race '#]],Table1[Gender],"~?")</f>
        <v>0</v>
      </c>
      <c r="AB203" s="3" t="str">
        <f>_xlfn.IFS(Y203=SUM(Table1[[#This Row],[Race-F candidates]:[Race-? Candidates]]),"All-Female",Z203=SUM(Table1[[#This Row],[Race-F candidates]:[Race-? Candidates]]),"All-Male",1=1,"Mixed-Gender")</f>
        <v>All-Male</v>
      </c>
      <c r="AC203" s="3">
        <f>COUNTIFS(Table1[genoffice],Table1[[#This Row],[genoffice]],Table1[Gender],"F")</f>
        <v>279</v>
      </c>
      <c r="AD203" s="3">
        <f>COUNTIFS(Table1[genoffice],Table1[[#This Row],[genoffice]],Table1[Gender],"M")</f>
        <v>401</v>
      </c>
      <c r="AE203" s="3">
        <f>COUNTIFS(Table1[genoffice],Table1[[#This Row],[genoffice]],Table1[Gender],"~?")</f>
        <v>23</v>
      </c>
    </row>
    <row r="204" spans="1:31" x14ac:dyDescent="0.35">
      <c r="A204">
        <v>203</v>
      </c>
      <c r="B204">
        <f>IF(COUNTIF(C$2:C203,C204)&gt;0,B203,B203+1)</f>
        <v>85</v>
      </c>
      <c r="C204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4" t="s">
        <v>15</v>
      </c>
      <c r="E204" t="s">
        <v>330</v>
      </c>
      <c r="F204" t="s">
        <v>331</v>
      </c>
      <c r="G204">
        <v>2014</v>
      </c>
      <c r="H204" t="s">
        <v>332</v>
      </c>
      <c r="I204" t="s">
        <v>23</v>
      </c>
      <c r="J204">
        <v>342</v>
      </c>
      <c r="K204">
        <v>3</v>
      </c>
      <c r="L204">
        <f>COUNTIF(Table1[Race],Table1[Race])</f>
        <v>3</v>
      </c>
      <c r="M204">
        <v>3</v>
      </c>
      <c r="N204">
        <v>0</v>
      </c>
      <c r="O204">
        <v>0</v>
      </c>
      <c r="P204">
        <v>0</v>
      </c>
      <c r="Q204" t="s">
        <v>20</v>
      </c>
      <c r="R204" t="s">
        <v>21</v>
      </c>
      <c r="S204" t="s">
        <v>15</v>
      </c>
      <c r="T204">
        <f>IFERROR(Table1[n_can_adj]/MID(Table1[district],FIND("(",Table1[district])+1,1),Table1[n_can_adj])</f>
        <v>3</v>
      </c>
      <c r="U204">
        <v>47480</v>
      </c>
      <c r="V204" t="str">
        <f>IF(Table1[Voting Population]&lt;47000,"Rural","Urban")</f>
        <v>Urban</v>
      </c>
      <c r="W204" s="3">
        <v>5.555555555555558E-2</v>
      </c>
      <c r="X204" s="3" t="s">
        <v>5414</v>
      </c>
      <c r="Y204" s="3">
        <f>COUNTIFS(Table1[Race '#],Table1[[#This Row],[Race '#]],Table1[Gender],"F")</f>
        <v>2</v>
      </c>
      <c r="Z204" s="3">
        <f>COUNTIFS(Table1[Race '#],Table1[[#This Row],[Race '#]],Table1[Gender],"M")</f>
        <v>1</v>
      </c>
      <c r="AA204" s="3">
        <f>COUNTIFS(Table1[Race '#],Table1[[#This Row],[Race '#]],Table1[Gender],"~?")</f>
        <v>0</v>
      </c>
      <c r="AB204" s="3" t="str">
        <f>_xlfn.IFS(Y204=SUM(Table1[[#This Row],[Race-F candidates]:[Race-? Candidates]]),"All-Female",Z204=SUM(Table1[[#This Row],[Race-F candidates]:[Race-? Candidates]]),"All-Male",1=1,"Mixed-Gender")</f>
        <v>Mixed-Gender</v>
      </c>
      <c r="AC204" s="3">
        <f>COUNTIFS(Table1[genoffice],Table1[[#This Row],[genoffice]],Table1[Gender],"F")</f>
        <v>279</v>
      </c>
      <c r="AD204" s="3">
        <f>COUNTIFS(Table1[genoffice],Table1[[#This Row],[genoffice]],Table1[Gender],"M")</f>
        <v>401</v>
      </c>
      <c r="AE204" s="3">
        <f>COUNTIFS(Table1[genoffice],Table1[[#This Row],[genoffice]],Table1[Gender],"~?")</f>
        <v>23</v>
      </c>
    </row>
    <row r="205" spans="1:31" x14ac:dyDescent="0.35">
      <c r="A205">
        <v>204</v>
      </c>
      <c r="B205">
        <f>IF(COUNTIF(C$2:C204,C205)&gt;0,B204,B204+1)</f>
        <v>85</v>
      </c>
      <c r="C205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5" t="s">
        <v>15</v>
      </c>
      <c r="E205" t="s">
        <v>330</v>
      </c>
      <c r="F205" t="s">
        <v>333</v>
      </c>
      <c r="G205">
        <v>2014</v>
      </c>
      <c r="H205" t="s">
        <v>332</v>
      </c>
      <c r="I205" t="s">
        <v>23</v>
      </c>
      <c r="J205">
        <v>297</v>
      </c>
      <c r="K205">
        <v>3</v>
      </c>
      <c r="L205">
        <f>COUNTIF(Table1[Race],Table1[Race])</f>
        <v>3</v>
      </c>
      <c r="M205">
        <v>3</v>
      </c>
      <c r="N205">
        <v>0</v>
      </c>
      <c r="O205">
        <v>0</v>
      </c>
      <c r="P205">
        <v>0</v>
      </c>
      <c r="Q205" t="s">
        <v>20</v>
      </c>
      <c r="R205" t="s">
        <v>21</v>
      </c>
      <c r="S205" t="s">
        <v>15</v>
      </c>
      <c r="T205">
        <f>IFERROR(Table1[n_can_adj]/MID(Table1[district],FIND("(",Table1[district])+1,1),Table1[n_can_adj])</f>
        <v>3</v>
      </c>
      <c r="U205">
        <v>47480</v>
      </c>
      <c r="V205" t="str">
        <f>IF(Table1[Voting Population]&lt;47000,"Rural","Urban")</f>
        <v>Urban</v>
      </c>
      <c r="W205" s="3">
        <v>5.555555555555558E-2</v>
      </c>
      <c r="X205" s="3" t="s">
        <v>5415</v>
      </c>
      <c r="Y205" s="3">
        <f>COUNTIFS(Table1[Race '#],Table1[[#This Row],[Race '#]],Table1[Gender],"F")</f>
        <v>2</v>
      </c>
      <c r="Z205" s="3">
        <f>COUNTIFS(Table1[Race '#],Table1[[#This Row],[Race '#]],Table1[Gender],"M")</f>
        <v>1</v>
      </c>
      <c r="AA205" s="3">
        <f>COUNTIFS(Table1[Race '#],Table1[[#This Row],[Race '#]],Table1[Gender],"~?")</f>
        <v>0</v>
      </c>
      <c r="AB205" s="3" t="str">
        <f>_xlfn.IFS(Y205=SUM(Table1[[#This Row],[Race-F candidates]:[Race-? Candidates]]),"All-Female",Z205=SUM(Table1[[#This Row],[Race-F candidates]:[Race-? Candidates]]),"All-Male",1=1,"Mixed-Gender")</f>
        <v>Mixed-Gender</v>
      </c>
      <c r="AC205" s="3">
        <f>COUNTIFS(Table1[genoffice],Table1[[#This Row],[genoffice]],Table1[Gender],"F")</f>
        <v>279</v>
      </c>
      <c r="AD205" s="3">
        <f>COUNTIFS(Table1[genoffice],Table1[[#This Row],[genoffice]],Table1[Gender],"M")</f>
        <v>401</v>
      </c>
      <c r="AE205" s="3">
        <f>COUNTIFS(Table1[genoffice],Table1[[#This Row],[genoffice]],Table1[Gender],"~?")</f>
        <v>23</v>
      </c>
    </row>
    <row r="206" spans="1:31" x14ac:dyDescent="0.35">
      <c r="A206">
        <v>205</v>
      </c>
      <c r="B206">
        <f>IF(COUNTIF(C$2:C205,C206)&gt;0,B205,B205+1)</f>
        <v>85</v>
      </c>
      <c r="C206" t="str">
        <f>Table1[[#This Row],[position]]&amp;IF(Table1[district]="NA","","-"&amp;Table1[district])&amp;IF(Table1[parish]="Multi-Parish Race","","-"&amp;Table1[parish])&amp;" ("&amp;Table1[year]&amp;")"</f>
        <v>Alderman-Ward 1, City of Ruston-Lincoln (2014)</v>
      </c>
      <c r="D206" t="s">
        <v>15</v>
      </c>
      <c r="E206" t="s">
        <v>330</v>
      </c>
      <c r="F206" t="s">
        <v>334</v>
      </c>
      <c r="G206">
        <v>2014</v>
      </c>
      <c r="H206" t="s">
        <v>332</v>
      </c>
      <c r="I206" t="s">
        <v>23</v>
      </c>
      <c r="J206">
        <v>171</v>
      </c>
      <c r="K206">
        <v>3</v>
      </c>
      <c r="L206">
        <f>COUNTIF(Table1[Race],Table1[Race])</f>
        <v>3</v>
      </c>
      <c r="M206">
        <v>3</v>
      </c>
      <c r="N206">
        <v>0</v>
      </c>
      <c r="O206">
        <v>0</v>
      </c>
      <c r="P206">
        <v>0</v>
      </c>
      <c r="Q206" t="s">
        <v>20</v>
      </c>
      <c r="R206" t="s">
        <v>21</v>
      </c>
      <c r="S206" t="s">
        <v>15</v>
      </c>
      <c r="T206">
        <f>IFERROR(Table1[n_can_adj]/MID(Table1[district],FIND("(",Table1[district])+1,1),Table1[n_can_adj])</f>
        <v>3</v>
      </c>
      <c r="U206">
        <v>47480</v>
      </c>
      <c r="V206" t="str">
        <f>IF(Table1[Voting Population]&lt;47000,"Rural","Urban")</f>
        <v>Urban</v>
      </c>
      <c r="W206" s="3">
        <v>5.555555555555558E-2</v>
      </c>
      <c r="X206" s="3" t="s">
        <v>5415</v>
      </c>
      <c r="Y206" s="3">
        <f>COUNTIFS(Table1[Race '#],Table1[[#This Row],[Race '#]],Table1[Gender],"F")</f>
        <v>2</v>
      </c>
      <c r="Z206" s="3">
        <f>COUNTIFS(Table1[Race '#],Table1[[#This Row],[Race '#]],Table1[Gender],"M")</f>
        <v>1</v>
      </c>
      <c r="AA206" s="3">
        <f>COUNTIFS(Table1[Race '#],Table1[[#This Row],[Race '#]],Table1[Gender],"~?")</f>
        <v>0</v>
      </c>
      <c r="AB206" s="3" t="str">
        <f>_xlfn.IFS(Y206=SUM(Table1[[#This Row],[Race-F candidates]:[Race-? Candidates]]),"All-Female",Z206=SUM(Table1[[#This Row],[Race-F candidates]:[Race-? Candidates]]),"All-Male",1=1,"Mixed-Gender")</f>
        <v>Mixed-Gender</v>
      </c>
      <c r="AC206" s="3">
        <f>COUNTIFS(Table1[genoffice],Table1[[#This Row],[genoffice]],Table1[Gender],"F")</f>
        <v>279</v>
      </c>
      <c r="AD206" s="3">
        <f>COUNTIFS(Table1[genoffice],Table1[[#This Row],[genoffice]],Table1[Gender],"M")</f>
        <v>401</v>
      </c>
      <c r="AE206" s="3">
        <f>COUNTIFS(Table1[genoffice],Table1[[#This Row],[genoffice]],Table1[Gender],"~?")</f>
        <v>23</v>
      </c>
    </row>
    <row r="207" spans="1:31" x14ac:dyDescent="0.35">
      <c r="A207">
        <v>206</v>
      </c>
      <c r="B207">
        <f>IF(COUNTIF(C$2:C206,C207)&gt;0,B206,B206+1)</f>
        <v>86</v>
      </c>
      <c r="C207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7" t="s">
        <v>15</v>
      </c>
      <c r="E207" t="s">
        <v>335</v>
      </c>
      <c r="F207" t="s">
        <v>336</v>
      </c>
      <c r="G207">
        <v>2014</v>
      </c>
      <c r="H207" t="s">
        <v>332</v>
      </c>
      <c r="I207" t="s">
        <v>23</v>
      </c>
      <c r="J207">
        <v>469</v>
      </c>
      <c r="K207">
        <v>3</v>
      </c>
      <c r="L207">
        <f>COUNTIF(Table1[Race],Table1[Race])</f>
        <v>3</v>
      </c>
      <c r="M207">
        <v>3</v>
      </c>
      <c r="N207">
        <v>0</v>
      </c>
      <c r="O207">
        <v>0</v>
      </c>
      <c r="P207">
        <v>0</v>
      </c>
      <c r="Q207" t="s">
        <v>20</v>
      </c>
      <c r="R207" t="s">
        <v>21</v>
      </c>
      <c r="S207" t="s">
        <v>15</v>
      </c>
      <c r="T207">
        <f>IFERROR(Table1[n_can_adj]/MID(Table1[district],FIND("(",Table1[district])+1,1),Table1[n_can_adj])</f>
        <v>3</v>
      </c>
      <c r="U207">
        <v>47480</v>
      </c>
      <c r="V207" t="str">
        <f>IF(Table1[Voting Population]&lt;47000,"Rural","Urban")</f>
        <v>Urban</v>
      </c>
      <c r="W207" s="3">
        <v>3.4611786716557513E-2</v>
      </c>
      <c r="X207" s="3" t="s">
        <v>5415</v>
      </c>
      <c r="Y207" s="3">
        <f>COUNTIFS(Table1[Race '#],Table1[[#This Row],[Race '#]],Table1[Gender],"F")</f>
        <v>3</v>
      </c>
      <c r="Z207" s="3">
        <f>COUNTIFS(Table1[Race '#],Table1[[#This Row],[Race '#]],Table1[Gender],"M")</f>
        <v>0</v>
      </c>
      <c r="AA207" s="3">
        <f>COUNTIFS(Table1[Race '#],Table1[[#This Row],[Race '#]],Table1[Gender],"~?")</f>
        <v>0</v>
      </c>
      <c r="AB207" s="3" t="str">
        <f>_xlfn.IFS(Y207=SUM(Table1[[#This Row],[Race-F candidates]:[Race-? Candidates]]),"All-Female",Z207=SUM(Table1[[#This Row],[Race-F candidates]:[Race-? Candidates]]),"All-Male",1=1,"Mixed-Gender")</f>
        <v>All-Female</v>
      </c>
      <c r="AC207" s="3">
        <f>COUNTIFS(Table1[genoffice],Table1[[#This Row],[genoffice]],Table1[Gender],"F")</f>
        <v>279</v>
      </c>
      <c r="AD207" s="3">
        <f>COUNTIFS(Table1[genoffice],Table1[[#This Row],[genoffice]],Table1[Gender],"M")</f>
        <v>401</v>
      </c>
      <c r="AE207" s="3">
        <f>COUNTIFS(Table1[genoffice],Table1[[#This Row],[genoffice]],Table1[Gender],"~?")</f>
        <v>23</v>
      </c>
    </row>
    <row r="208" spans="1:31" x14ac:dyDescent="0.35">
      <c r="A208">
        <v>207</v>
      </c>
      <c r="B208">
        <f>IF(COUNTIF(C$2:C207,C208)&gt;0,B207,B207+1)</f>
        <v>86</v>
      </c>
      <c r="C208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8" t="s">
        <v>15</v>
      </c>
      <c r="E208" t="s">
        <v>335</v>
      </c>
      <c r="F208" t="s">
        <v>337</v>
      </c>
      <c r="G208">
        <v>2014</v>
      </c>
      <c r="H208" t="s">
        <v>332</v>
      </c>
      <c r="I208" t="s">
        <v>23</v>
      </c>
      <c r="J208">
        <v>168</v>
      </c>
      <c r="K208">
        <v>3</v>
      </c>
      <c r="L208">
        <f>COUNTIF(Table1[Race],Table1[Race])</f>
        <v>3</v>
      </c>
      <c r="M208">
        <v>3</v>
      </c>
      <c r="N208">
        <v>0</v>
      </c>
      <c r="O208">
        <v>0</v>
      </c>
      <c r="P208">
        <v>0</v>
      </c>
      <c r="Q208" t="s">
        <v>20</v>
      </c>
      <c r="R208" t="s">
        <v>21</v>
      </c>
      <c r="S208" t="s">
        <v>15</v>
      </c>
      <c r="T208">
        <f>IFERROR(Table1[n_can_adj]/MID(Table1[district],FIND("(",Table1[district])+1,1),Table1[n_can_adj])</f>
        <v>3</v>
      </c>
      <c r="U208">
        <v>47480</v>
      </c>
      <c r="V208" t="str">
        <f>IF(Table1[Voting Population]&lt;47000,"Rural","Urban")</f>
        <v>Urban</v>
      </c>
      <c r="W208" s="3">
        <v>3.4611786716557513E-2</v>
      </c>
      <c r="X208" s="3" t="s">
        <v>5415</v>
      </c>
      <c r="Y208" s="3">
        <f>COUNTIFS(Table1[Race '#],Table1[[#This Row],[Race '#]],Table1[Gender],"F")</f>
        <v>3</v>
      </c>
      <c r="Z208" s="3">
        <f>COUNTIFS(Table1[Race '#],Table1[[#This Row],[Race '#]],Table1[Gender],"M")</f>
        <v>0</v>
      </c>
      <c r="AA208" s="3">
        <f>COUNTIFS(Table1[Race '#],Table1[[#This Row],[Race '#]],Table1[Gender],"~?")</f>
        <v>0</v>
      </c>
      <c r="AB208" s="3" t="str">
        <f>_xlfn.IFS(Y208=SUM(Table1[[#This Row],[Race-F candidates]:[Race-? Candidates]]),"All-Female",Z208=SUM(Table1[[#This Row],[Race-F candidates]:[Race-? Candidates]]),"All-Male",1=1,"Mixed-Gender")</f>
        <v>All-Female</v>
      </c>
      <c r="AC208" s="3">
        <f>COUNTIFS(Table1[genoffice],Table1[[#This Row],[genoffice]],Table1[Gender],"F")</f>
        <v>279</v>
      </c>
      <c r="AD208" s="3">
        <f>COUNTIFS(Table1[genoffice],Table1[[#This Row],[genoffice]],Table1[Gender],"M")</f>
        <v>401</v>
      </c>
      <c r="AE208" s="3">
        <f>COUNTIFS(Table1[genoffice],Table1[[#This Row],[genoffice]],Table1[Gender],"~?")</f>
        <v>23</v>
      </c>
    </row>
    <row r="209" spans="1:31" x14ac:dyDescent="0.35">
      <c r="A209">
        <v>208</v>
      </c>
      <c r="B209">
        <f>IF(COUNTIF(C$2:C208,C209)&gt;0,B208,B208+1)</f>
        <v>86</v>
      </c>
      <c r="C209" t="str">
        <f>Table1[[#This Row],[position]]&amp;IF(Table1[district]="NA","","-"&amp;Table1[district])&amp;IF(Table1[parish]="Multi-Parish Race","","-"&amp;Table1[parish])&amp;" ("&amp;Table1[year]&amp;")"</f>
        <v>Alderman-Ward 2, City of Ruston-Lincoln (2014)</v>
      </c>
      <c r="D209" t="s">
        <v>15</v>
      </c>
      <c r="E209" t="s">
        <v>335</v>
      </c>
      <c r="F209" t="s">
        <v>338</v>
      </c>
      <c r="G209">
        <v>2014</v>
      </c>
      <c r="H209" t="s">
        <v>332</v>
      </c>
      <c r="I209" t="s">
        <v>23</v>
      </c>
      <c r="J209">
        <v>432</v>
      </c>
      <c r="K209">
        <v>3</v>
      </c>
      <c r="L209">
        <f>COUNTIF(Table1[Race],Table1[Race])</f>
        <v>3</v>
      </c>
      <c r="M209">
        <v>3</v>
      </c>
      <c r="N209">
        <v>0</v>
      </c>
      <c r="O209">
        <v>0</v>
      </c>
      <c r="P209">
        <v>0</v>
      </c>
      <c r="Q209" t="s">
        <v>20</v>
      </c>
      <c r="R209" t="s">
        <v>21</v>
      </c>
      <c r="S209" t="s">
        <v>15</v>
      </c>
      <c r="T209">
        <f>IFERROR(Table1[n_can_adj]/MID(Table1[district],FIND("(",Table1[district])+1,1),Table1[n_can_adj])</f>
        <v>3</v>
      </c>
      <c r="U209">
        <v>47480</v>
      </c>
      <c r="V209" t="str">
        <f>IF(Table1[Voting Population]&lt;47000,"Rural","Urban")</f>
        <v>Urban</v>
      </c>
      <c r="W209" s="3">
        <v>3.4611786716557513E-2</v>
      </c>
      <c r="X209" s="3" t="s">
        <v>5415</v>
      </c>
      <c r="Y209" s="3">
        <f>COUNTIFS(Table1[Race '#],Table1[[#This Row],[Race '#]],Table1[Gender],"F")</f>
        <v>3</v>
      </c>
      <c r="Z209" s="3">
        <f>COUNTIFS(Table1[Race '#],Table1[[#This Row],[Race '#]],Table1[Gender],"M")</f>
        <v>0</v>
      </c>
      <c r="AA209" s="3">
        <f>COUNTIFS(Table1[Race '#],Table1[[#This Row],[Race '#]],Table1[Gender],"~?")</f>
        <v>0</v>
      </c>
      <c r="AB209" s="3" t="str">
        <f>_xlfn.IFS(Y209=SUM(Table1[[#This Row],[Race-F candidates]:[Race-? Candidates]]),"All-Female",Z209=SUM(Table1[[#This Row],[Race-F candidates]:[Race-? Candidates]]),"All-Male",1=1,"Mixed-Gender")</f>
        <v>All-Female</v>
      </c>
      <c r="AC209" s="3">
        <f>COUNTIFS(Table1[genoffice],Table1[[#This Row],[genoffice]],Table1[Gender],"F")</f>
        <v>279</v>
      </c>
      <c r="AD209" s="3">
        <f>COUNTIFS(Table1[genoffice],Table1[[#This Row],[genoffice]],Table1[Gender],"M")</f>
        <v>401</v>
      </c>
      <c r="AE209" s="3">
        <f>COUNTIFS(Table1[genoffice],Table1[[#This Row],[genoffice]],Table1[Gender],"~?")</f>
        <v>23</v>
      </c>
    </row>
    <row r="210" spans="1:31" x14ac:dyDescent="0.35">
      <c r="A210">
        <v>209</v>
      </c>
      <c r="B210">
        <f>IF(COUNTIF(C$2:C209,C210)&gt;0,B209,B209+1)</f>
        <v>87</v>
      </c>
      <c r="C210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0" t="s">
        <v>15</v>
      </c>
      <c r="E210" t="s">
        <v>339</v>
      </c>
      <c r="F210" t="s">
        <v>340</v>
      </c>
      <c r="G210">
        <v>2014</v>
      </c>
      <c r="H210" t="s">
        <v>73</v>
      </c>
      <c r="I210" t="s">
        <v>19</v>
      </c>
      <c r="J210">
        <v>418</v>
      </c>
      <c r="K210">
        <v>2</v>
      </c>
      <c r="L210">
        <f>COUNTIF(Table1[Race],Table1[Race])</f>
        <v>2</v>
      </c>
      <c r="M210">
        <v>1</v>
      </c>
      <c r="N210">
        <v>1</v>
      </c>
      <c r="O210">
        <v>0</v>
      </c>
      <c r="P210">
        <v>0</v>
      </c>
      <c r="Q210" t="s">
        <v>20</v>
      </c>
      <c r="R210" t="s">
        <v>21</v>
      </c>
      <c r="S210" t="s">
        <v>15</v>
      </c>
      <c r="T210">
        <f>IFERROR(Table1[n_can_adj]/MID(Table1[district],FIND("(",Table1[district])+1,1),Table1[n_can_adj])</f>
        <v>2</v>
      </c>
      <c r="U210">
        <v>10276</v>
      </c>
      <c r="V210" t="str">
        <f>IF(Table1[Voting Population]&lt;47000,"Rural","Urban")</f>
        <v>Rural</v>
      </c>
      <c r="W210" s="3">
        <v>0.12734864300626308</v>
      </c>
      <c r="X210" s="3" t="s">
        <v>5414</v>
      </c>
      <c r="Y210" s="3">
        <f>COUNTIFS(Table1[Race '#],Table1[[#This Row],[Race '#]],Table1[Gender],"F")</f>
        <v>1</v>
      </c>
      <c r="Z210" s="3">
        <f>COUNTIFS(Table1[Race '#],Table1[[#This Row],[Race '#]],Table1[Gender],"M")</f>
        <v>1</v>
      </c>
      <c r="AA210" s="3">
        <f>COUNTIFS(Table1[Race '#],Table1[[#This Row],[Race '#]],Table1[Gender],"~?")</f>
        <v>0</v>
      </c>
      <c r="AB210" s="3" t="str">
        <f>_xlfn.IFS(Y210=SUM(Table1[[#This Row],[Race-F candidates]:[Race-? Candidates]]),"All-Female",Z210=SUM(Table1[[#This Row],[Race-F candidates]:[Race-? Candidates]]),"All-Male",1=1,"Mixed-Gender")</f>
        <v>Mixed-Gender</v>
      </c>
      <c r="AC210" s="3">
        <f>COUNTIFS(Table1[genoffice],Table1[[#This Row],[genoffice]],Table1[Gender],"F")</f>
        <v>279</v>
      </c>
      <c r="AD210" s="3">
        <f>COUNTIFS(Table1[genoffice],Table1[[#This Row],[genoffice]],Table1[Gender],"M")</f>
        <v>401</v>
      </c>
      <c r="AE210" s="3">
        <f>COUNTIFS(Table1[genoffice],Table1[[#This Row],[genoffice]],Table1[Gender],"~?")</f>
        <v>23</v>
      </c>
    </row>
    <row r="211" spans="1:31" x14ac:dyDescent="0.35">
      <c r="A211">
        <v>210</v>
      </c>
      <c r="B211">
        <f>IF(COUNTIF(C$2:C210,C211)&gt;0,B210,B210+1)</f>
        <v>87</v>
      </c>
      <c r="C211" t="str">
        <f>Table1[[#This Row],[position]]&amp;IF(Table1[district]="NA","","-"&amp;Table1[district])&amp;IF(Table1[parish]="Multi-Parish Race","","-"&amp;Table1[parish])&amp;" ("&amp;Table1[year]&amp;")"</f>
        <v>Alderman-Ward 3, City of Eunice (2014)</v>
      </c>
      <c r="D211" t="s">
        <v>15</v>
      </c>
      <c r="E211" t="s">
        <v>339</v>
      </c>
      <c r="F211" t="s">
        <v>341</v>
      </c>
      <c r="G211">
        <v>2014</v>
      </c>
      <c r="H211" t="s">
        <v>73</v>
      </c>
      <c r="I211" t="s">
        <v>23</v>
      </c>
      <c r="J211">
        <v>540</v>
      </c>
      <c r="K211">
        <v>2</v>
      </c>
      <c r="L211">
        <f>COUNTIF(Table1[Race],Table1[Race])</f>
        <v>2</v>
      </c>
      <c r="M211">
        <v>1</v>
      </c>
      <c r="N211">
        <v>1</v>
      </c>
      <c r="O211">
        <v>0</v>
      </c>
      <c r="P211">
        <v>0</v>
      </c>
      <c r="Q211" t="s">
        <v>20</v>
      </c>
      <c r="R211" t="s">
        <v>21</v>
      </c>
      <c r="S211" t="s">
        <v>15</v>
      </c>
      <c r="T211">
        <f>IFERROR(Table1[n_can_adj]/MID(Table1[district],FIND("(",Table1[district])+1,1),Table1[n_can_adj])</f>
        <v>2</v>
      </c>
      <c r="U211">
        <v>10276</v>
      </c>
      <c r="V211" t="str">
        <f>IF(Table1[Voting Population]&lt;47000,"Rural","Urban")</f>
        <v>Rural</v>
      </c>
      <c r="W211" s="3">
        <v>0.12734864300626308</v>
      </c>
      <c r="X211" s="3" t="s">
        <v>5415</v>
      </c>
      <c r="Y211" s="3">
        <f>COUNTIFS(Table1[Race '#],Table1[[#This Row],[Race '#]],Table1[Gender],"F")</f>
        <v>1</v>
      </c>
      <c r="Z211" s="3">
        <f>COUNTIFS(Table1[Race '#],Table1[[#This Row],[Race '#]],Table1[Gender],"M")</f>
        <v>1</v>
      </c>
      <c r="AA211" s="3">
        <f>COUNTIFS(Table1[Race '#],Table1[[#This Row],[Race '#]],Table1[Gender],"~?")</f>
        <v>0</v>
      </c>
      <c r="AB211" s="3" t="str">
        <f>_xlfn.IFS(Y211=SUM(Table1[[#This Row],[Race-F candidates]:[Race-? Candidates]]),"All-Female",Z211=SUM(Table1[[#This Row],[Race-F candidates]:[Race-? Candidates]]),"All-Male",1=1,"Mixed-Gender")</f>
        <v>Mixed-Gender</v>
      </c>
      <c r="AC211" s="3">
        <f>COUNTIFS(Table1[genoffice],Table1[[#This Row],[genoffice]],Table1[Gender],"F")</f>
        <v>279</v>
      </c>
      <c r="AD211" s="3">
        <f>COUNTIFS(Table1[genoffice],Table1[[#This Row],[genoffice]],Table1[Gender],"M")</f>
        <v>401</v>
      </c>
      <c r="AE211" s="3">
        <f>COUNTIFS(Table1[genoffice],Table1[[#This Row],[genoffice]],Table1[Gender],"~?")</f>
        <v>23</v>
      </c>
    </row>
    <row r="212" spans="1:31" x14ac:dyDescent="0.35">
      <c r="A212">
        <v>211</v>
      </c>
      <c r="B212">
        <f>IF(COUNTIF(C$2:C211,C212)&gt;0,B211,B211+1)</f>
        <v>88</v>
      </c>
      <c r="C212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2" t="s">
        <v>15</v>
      </c>
      <c r="E212" t="s">
        <v>342</v>
      </c>
      <c r="F212" t="s">
        <v>343</v>
      </c>
      <c r="G212">
        <v>2014</v>
      </c>
      <c r="H212" t="s">
        <v>332</v>
      </c>
      <c r="I212" t="s">
        <v>19</v>
      </c>
      <c r="J212">
        <v>544</v>
      </c>
      <c r="K212">
        <v>2</v>
      </c>
      <c r="L212">
        <f>COUNTIF(Table1[Race],Table1[Race])</f>
        <v>2</v>
      </c>
      <c r="M212">
        <v>0</v>
      </c>
      <c r="N212">
        <v>2</v>
      </c>
      <c r="O212">
        <v>0</v>
      </c>
      <c r="P212">
        <v>0</v>
      </c>
      <c r="Q212" t="s">
        <v>20</v>
      </c>
      <c r="R212" t="s">
        <v>21</v>
      </c>
      <c r="S212" t="s">
        <v>15</v>
      </c>
      <c r="T212">
        <f>IFERROR(Table1[n_can_adj]/MID(Table1[district],FIND("(",Table1[district])+1,1),Table1[n_can_adj])</f>
        <v>2</v>
      </c>
      <c r="U212">
        <v>47480</v>
      </c>
      <c r="V212" t="str">
        <f>IF(Table1[Voting Population]&lt;47000,"Rural","Urban")</f>
        <v>Urban</v>
      </c>
      <c r="W212" s="3">
        <v>3.8869257950530089E-2</v>
      </c>
      <c r="X212" s="3" t="s">
        <v>5415</v>
      </c>
      <c r="Y212" s="3">
        <f>COUNTIFS(Table1[Race '#],Table1[[#This Row],[Race '#]],Table1[Gender],"F")</f>
        <v>1</v>
      </c>
      <c r="Z212" s="3">
        <f>COUNTIFS(Table1[Race '#],Table1[[#This Row],[Race '#]],Table1[Gender],"M")</f>
        <v>1</v>
      </c>
      <c r="AA212" s="3">
        <f>COUNTIFS(Table1[Race '#],Table1[[#This Row],[Race '#]],Table1[Gender],"~?")</f>
        <v>0</v>
      </c>
      <c r="AB212" s="3" t="str">
        <f>_xlfn.IFS(Y212=SUM(Table1[[#This Row],[Race-F candidates]:[Race-? Candidates]]),"All-Female",Z212=SUM(Table1[[#This Row],[Race-F candidates]:[Race-? Candidates]]),"All-Male",1=1,"Mixed-Gender")</f>
        <v>Mixed-Gender</v>
      </c>
      <c r="AC212" s="3">
        <f>COUNTIFS(Table1[genoffice],Table1[[#This Row],[genoffice]],Table1[Gender],"F")</f>
        <v>279</v>
      </c>
      <c r="AD212" s="3">
        <f>COUNTIFS(Table1[genoffice],Table1[[#This Row],[genoffice]],Table1[Gender],"M")</f>
        <v>401</v>
      </c>
      <c r="AE212" s="3">
        <f>COUNTIFS(Table1[genoffice],Table1[[#This Row],[genoffice]],Table1[Gender],"~?")</f>
        <v>23</v>
      </c>
    </row>
    <row r="213" spans="1:31" x14ac:dyDescent="0.35">
      <c r="A213">
        <v>212</v>
      </c>
      <c r="B213">
        <f>IF(COUNTIF(C$2:C212,C213)&gt;0,B212,B212+1)</f>
        <v>88</v>
      </c>
      <c r="C213" t="str">
        <f>Table1[[#This Row],[position]]&amp;IF(Table1[district]="NA","","-"&amp;Table1[district])&amp;IF(Table1[parish]="Multi-Parish Race","","-"&amp;Table1[parish])&amp;" ("&amp;Table1[year]&amp;")"</f>
        <v>Alderman-Ward 4, City of Ruston-Lincoln (2014)</v>
      </c>
      <c r="D213" t="s">
        <v>15</v>
      </c>
      <c r="E213" t="s">
        <v>342</v>
      </c>
      <c r="F213" t="s">
        <v>344</v>
      </c>
      <c r="G213">
        <v>2014</v>
      </c>
      <c r="H213" t="s">
        <v>332</v>
      </c>
      <c r="I213" t="s">
        <v>19</v>
      </c>
      <c r="J213">
        <v>588</v>
      </c>
      <c r="K213">
        <v>2</v>
      </c>
      <c r="L213">
        <f>COUNTIF(Table1[Race],Table1[Race])</f>
        <v>2</v>
      </c>
      <c r="M213">
        <v>0</v>
      </c>
      <c r="N213">
        <v>2</v>
      </c>
      <c r="O213">
        <v>0</v>
      </c>
      <c r="P213">
        <v>0</v>
      </c>
      <c r="Q213" t="s">
        <v>20</v>
      </c>
      <c r="R213" t="s">
        <v>21</v>
      </c>
      <c r="S213" t="s">
        <v>15</v>
      </c>
      <c r="T213">
        <f>IFERROR(Table1[n_can_adj]/MID(Table1[district],FIND("(",Table1[district])+1,1),Table1[n_can_adj])</f>
        <v>2</v>
      </c>
      <c r="U213">
        <v>47480</v>
      </c>
      <c r="V213" t="str">
        <f>IF(Table1[Voting Population]&lt;47000,"Rural","Urban")</f>
        <v>Urban</v>
      </c>
      <c r="W213" s="3">
        <v>3.8869257950530089E-2</v>
      </c>
      <c r="X213" s="3" t="s">
        <v>5414</v>
      </c>
      <c r="Y213" s="3">
        <f>COUNTIFS(Table1[Race '#],Table1[[#This Row],[Race '#]],Table1[Gender],"F")</f>
        <v>1</v>
      </c>
      <c r="Z213" s="3">
        <f>COUNTIFS(Table1[Race '#],Table1[[#This Row],[Race '#]],Table1[Gender],"M")</f>
        <v>1</v>
      </c>
      <c r="AA213" s="3">
        <f>COUNTIFS(Table1[Race '#],Table1[[#This Row],[Race '#]],Table1[Gender],"~?")</f>
        <v>0</v>
      </c>
      <c r="AB213" s="3" t="str">
        <f>_xlfn.IFS(Y213=SUM(Table1[[#This Row],[Race-F candidates]:[Race-? Candidates]]),"All-Female",Z213=SUM(Table1[[#This Row],[Race-F candidates]:[Race-? Candidates]]),"All-Male",1=1,"Mixed-Gender")</f>
        <v>Mixed-Gender</v>
      </c>
      <c r="AC213" s="3">
        <f>COUNTIFS(Table1[genoffice],Table1[[#This Row],[genoffice]],Table1[Gender],"F")</f>
        <v>279</v>
      </c>
      <c r="AD213" s="3">
        <f>COUNTIFS(Table1[genoffice],Table1[[#This Row],[genoffice]],Table1[Gender],"M")</f>
        <v>401</v>
      </c>
      <c r="AE213" s="3">
        <f>COUNTIFS(Table1[genoffice],Table1[[#This Row],[genoffice]],Table1[Gender],"~?")</f>
        <v>23</v>
      </c>
    </row>
    <row r="214" spans="1:31" x14ac:dyDescent="0.35">
      <c r="A214">
        <v>213</v>
      </c>
      <c r="B214">
        <f>IF(COUNTIF(C$2:C213,C214)&gt;0,B213,B213+1)</f>
        <v>89</v>
      </c>
      <c r="C214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4" t="s">
        <v>15</v>
      </c>
      <c r="E214" t="s">
        <v>345</v>
      </c>
      <c r="F214" t="s">
        <v>346</v>
      </c>
      <c r="G214">
        <v>2014</v>
      </c>
      <c r="H214" t="s">
        <v>332</v>
      </c>
      <c r="I214" t="s">
        <v>127</v>
      </c>
      <c r="J214">
        <v>329</v>
      </c>
      <c r="K214">
        <v>3</v>
      </c>
      <c r="L214">
        <f>COUNTIF(Table1[Race],Table1[Race])</f>
        <v>3</v>
      </c>
      <c r="M214">
        <v>2</v>
      </c>
      <c r="N214">
        <v>0</v>
      </c>
      <c r="O214">
        <v>0</v>
      </c>
      <c r="P214">
        <v>1</v>
      </c>
      <c r="Q214" t="s">
        <v>20</v>
      </c>
      <c r="R214" t="s">
        <v>21</v>
      </c>
      <c r="S214" t="s">
        <v>15</v>
      </c>
      <c r="T214">
        <f>IFERROR(Table1[n_can_adj]/MID(Table1[district],FIND("(",Table1[district])+1,1),Table1[n_can_adj])</f>
        <v>3</v>
      </c>
      <c r="U214">
        <v>47480</v>
      </c>
      <c r="V214" t="str">
        <f>IF(Table1[Voting Population]&lt;47000,"Rural","Urban")</f>
        <v>Urban</v>
      </c>
      <c r="W214" s="3">
        <v>8.6551264980026632E-2</v>
      </c>
      <c r="X214" s="3" t="s">
        <v>5414</v>
      </c>
      <c r="Y214" s="3">
        <f>COUNTIFS(Table1[Race '#],Table1[[#This Row],[Race '#]],Table1[Gender],"F")</f>
        <v>1</v>
      </c>
      <c r="Z214" s="3">
        <f>COUNTIFS(Table1[Race '#],Table1[[#This Row],[Race '#]],Table1[Gender],"M")</f>
        <v>2</v>
      </c>
      <c r="AA214" s="3">
        <f>COUNTIFS(Table1[Race '#],Table1[[#This Row],[Race '#]],Table1[Gender],"~?")</f>
        <v>0</v>
      </c>
      <c r="AB214" s="3" t="str">
        <f>_xlfn.IFS(Y214=SUM(Table1[[#This Row],[Race-F candidates]:[Race-? Candidates]]),"All-Female",Z214=SUM(Table1[[#This Row],[Race-F candidates]:[Race-? Candidates]]),"All-Male",1=1,"Mixed-Gender")</f>
        <v>Mixed-Gender</v>
      </c>
      <c r="AC214" s="3">
        <f>COUNTIFS(Table1[genoffice],Table1[[#This Row],[genoffice]],Table1[Gender],"F")</f>
        <v>279</v>
      </c>
      <c r="AD214" s="3">
        <f>COUNTIFS(Table1[genoffice],Table1[[#This Row],[genoffice]],Table1[Gender],"M")</f>
        <v>401</v>
      </c>
      <c r="AE214" s="3">
        <f>COUNTIFS(Table1[genoffice],Table1[[#This Row],[genoffice]],Table1[Gender],"~?")</f>
        <v>23</v>
      </c>
    </row>
    <row r="215" spans="1:31" x14ac:dyDescent="0.35">
      <c r="A215">
        <v>214</v>
      </c>
      <c r="B215">
        <f>IF(COUNTIF(C$2:C214,C215)&gt;0,B214,B214+1)</f>
        <v>89</v>
      </c>
      <c r="C215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5" t="s">
        <v>15</v>
      </c>
      <c r="E215" t="s">
        <v>345</v>
      </c>
      <c r="F215" t="s">
        <v>347</v>
      </c>
      <c r="G215">
        <v>2014</v>
      </c>
      <c r="H215" t="s">
        <v>332</v>
      </c>
      <c r="I215" t="s">
        <v>23</v>
      </c>
      <c r="J215">
        <v>264</v>
      </c>
      <c r="K215">
        <v>3</v>
      </c>
      <c r="L215">
        <f>COUNTIF(Table1[Race],Table1[Race])</f>
        <v>3</v>
      </c>
      <c r="M215">
        <v>2</v>
      </c>
      <c r="N215">
        <v>0</v>
      </c>
      <c r="O215">
        <v>0</v>
      </c>
      <c r="P215">
        <v>1</v>
      </c>
      <c r="Q215" t="s">
        <v>20</v>
      </c>
      <c r="R215" t="s">
        <v>21</v>
      </c>
      <c r="S215" t="s">
        <v>15</v>
      </c>
      <c r="T215">
        <f>IFERROR(Table1[n_can_adj]/MID(Table1[district],FIND("(",Table1[district])+1,1),Table1[n_can_adj])</f>
        <v>3</v>
      </c>
      <c r="U215">
        <v>47480</v>
      </c>
      <c r="V215" t="str">
        <f>IF(Table1[Voting Population]&lt;47000,"Rural","Urban")</f>
        <v>Urban</v>
      </c>
      <c r="W215" s="3">
        <v>8.6551264980026632E-2</v>
      </c>
      <c r="X215" s="3" t="s">
        <v>5415</v>
      </c>
      <c r="Y215" s="3">
        <f>COUNTIFS(Table1[Race '#],Table1[[#This Row],[Race '#]],Table1[Gender],"F")</f>
        <v>1</v>
      </c>
      <c r="Z215" s="3">
        <f>COUNTIFS(Table1[Race '#],Table1[[#This Row],[Race '#]],Table1[Gender],"M")</f>
        <v>2</v>
      </c>
      <c r="AA215" s="3">
        <f>COUNTIFS(Table1[Race '#],Table1[[#This Row],[Race '#]],Table1[Gender],"~?")</f>
        <v>0</v>
      </c>
      <c r="AB215" s="3" t="str">
        <f>_xlfn.IFS(Y215=SUM(Table1[[#This Row],[Race-F candidates]:[Race-? Candidates]]),"All-Female",Z215=SUM(Table1[[#This Row],[Race-F candidates]:[Race-? Candidates]]),"All-Male",1=1,"Mixed-Gender")</f>
        <v>Mixed-Gender</v>
      </c>
      <c r="AC215" s="3">
        <f>COUNTIFS(Table1[genoffice],Table1[[#This Row],[genoffice]],Table1[Gender],"F")</f>
        <v>279</v>
      </c>
      <c r="AD215" s="3">
        <f>COUNTIFS(Table1[genoffice],Table1[[#This Row],[genoffice]],Table1[Gender],"M")</f>
        <v>401</v>
      </c>
      <c r="AE215" s="3">
        <f>COUNTIFS(Table1[genoffice],Table1[[#This Row],[genoffice]],Table1[Gender],"~?")</f>
        <v>23</v>
      </c>
    </row>
    <row r="216" spans="1:31" x14ac:dyDescent="0.35">
      <c r="A216">
        <v>215</v>
      </c>
      <c r="B216">
        <f>IF(COUNTIF(C$2:C215,C216)&gt;0,B215,B215+1)</f>
        <v>89</v>
      </c>
      <c r="C216" t="str">
        <f>Table1[[#This Row],[position]]&amp;IF(Table1[district]="NA","","-"&amp;Table1[district])&amp;IF(Table1[parish]="Multi-Parish Race","","-"&amp;Table1[parish])&amp;" ("&amp;Table1[year]&amp;")"</f>
        <v>Alderman-Ward 5, City of Ruston-Lincoln (2014)</v>
      </c>
      <c r="D216" t="s">
        <v>15</v>
      </c>
      <c r="E216" t="s">
        <v>345</v>
      </c>
      <c r="F216" t="s">
        <v>348</v>
      </c>
      <c r="G216">
        <v>2014</v>
      </c>
      <c r="H216" t="s">
        <v>332</v>
      </c>
      <c r="I216" t="s">
        <v>23</v>
      </c>
      <c r="J216">
        <v>158</v>
      </c>
      <c r="K216">
        <v>3</v>
      </c>
      <c r="L216">
        <f>COUNTIF(Table1[Race],Table1[Race])</f>
        <v>3</v>
      </c>
      <c r="M216">
        <v>2</v>
      </c>
      <c r="N216">
        <v>0</v>
      </c>
      <c r="O216">
        <v>0</v>
      </c>
      <c r="P216">
        <v>1</v>
      </c>
      <c r="Q216" t="s">
        <v>20</v>
      </c>
      <c r="R216" t="s">
        <v>21</v>
      </c>
      <c r="S216" t="s">
        <v>15</v>
      </c>
      <c r="T216">
        <f>IFERROR(Table1[n_can_adj]/MID(Table1[district],FIND("(",Table1[district])+1,1),Table1[n_can_adj])</f>
        <v>3</v>
      </c>
      <c r="U216">
        <v>47480</v>
      </c>
      <c r="V216" t="str">
        <f>IF(Table1[Voting Population]&lt;47000,"Rural","Urban")</f>
        <v>Urban</v>
      </c>
      <c r="W216" s="3">
        <v>8.6551264980026632E-2</v>
      </c>
      <c r="X216" s="3" t="s">
        <v>5414</v>
      </c>
      <c r="Y216" s="3">
        <f>COUNTIFS(Table1[Race '#],Table1[[#This Row],[Race '#]],Table1[Gender],"F")</f>
        <v>1</v>
      </c>
      <c r="Z216" s="3">
        <f>COUNTIFS(Table1[Race '#],Table1[[#This Row],[Race '#]],Table1[Gender],"M")</f>
        <v>2</v>
      </c>
      <c r="AA216" s="3">
        <f>COUNTIFS(Table1[Race '#],Table1[[#This Row],[Race '#]],Table1[Gender],"~?")</f>
        <v>0</v>
      </c>
      <c r="AB216" s="3" t="str">
        <f>_xlfn.IFS(Y216=SUM(Table1[[#This Row],[Race-F candidates]:[Race-? Candidates]]),"All-Female",Z216=SUM(Table1[[#This Row],[Race-F candidates]:[Race-? Candidates]]),"All-Male",1=1,"Mixed-Gender")</f>
        <v>Mixed-Gender</v>
      </c>
      <c r="AC216" s="3">
        <f>COUNTIFS(Table1[genoffice],Table1[[#This Row],[genoffice]],Table1[Gender],"F")</f>
        <v>279</v>
      </c>
      <c r="AD216" s="3">
        <f>COUNTIFS(Table1[genoffice],Table1[[#This Row],[genoffice]],Table1[Gender],"M")</f>
        <v>401</v>
      </c>
      <c r="AE216" s="3">
        <f>COUNTIFS(Table1[genoffice],Table1[[#This Row],[genoffice]],Table1[Gender],"~?")</f>
        <v>23</v>
      </c>
    </row>
    <row r="217" spans="1:31" x14ac:dyDescent="0.35">
      <c r="A217">
        <v>216</v>
      </c>
      <c r="B217">
        <f>IF(COUNTIF(C$2:C216,C217)&gt;0,B216,B216+1)</f>
        <v>90</v>
      </c>
      <c r="C217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7" t="s">
        <v>349</v>
      </c>
      <c r="E217" t="s">
        <v>350</v>
      </c>
      <c r="F217" t="s">
        <v>351</v>
      </c>
      <c r="G217">
        <v>2014</v>
      </c>
      <c r="H217" t="s">
        <v>73</v>
      </c>
      <c r="I217" t="s">
        <v>19</v>
      </c>
      <c r="J217">
        <v>1265</v>
      </c>
      <c r="K217">
        <v>2</v>
      </c>
      <c r="L217">
        <f>COUNTIF(Table1[Race],Table1[Race])</f>
        <v>2</v>
      </c>
      <c r="M217">
        <v>1</v>
      </c>
      <c r="N217">
        <v>1</v>
      </c>
      <c r="O217">
        <v>0</v>
      </c>
      <c r="P217">
        <v>0</v>
      </c>
      <c r="Q217" t="s">
        <v>20</v>
      </c>
      <c r="R217" t="s">
        <v>21</v>
      </c>
      <c r="S217" t="s">
        <v>15</v>
      </c>
      <c r="T217">
        <f>IFERROR(Table1[n_can_adj]/MID(Table1[district],FIND("(",Table1[district])+1,1),Table1[n_can_adj])</f>
        <v>2</v>
      </c>
      <c r="U217">
        <v>10276</v>
      </c>
      <c r="V217" t="str">
        <f>IF(Table1[Voting Population]&lt;47000,"Rural","Urban")</f>
        <v>Rural</v>
      </c>
      <c r="W217" s="3">
        <v>0.2293633871459031</v>
      </c>
      <c r="X217" s="3" t="s">
        <v>5415</v>
      </c>
      <c r="Y217" s="3">
        <f>COUNTIFS(Table1[Race '#],Table1[[#This Row],[Race '#]],Table1[Gender],"F")</f>
        <v>1</v>
      </c>
      <c r="Z217" s="3">
        <f>COUNTIFS(Table1[Race '#],Table1[[#This Row],[Race '#]],Table1[Gender],"M")</f>
        <v>1</v>
      </c>
      <c r="AA217" s="3">
        <f>COUNTIFS(Table1[Race '#],Table1[[#This Row],[Race '#]],Table1[Gender],"~?")</f>
        <v>0</v>
      </c>
      <c r="AB217" s="3" t="str">
        <f>_xlfn.IFS(Y217=SUM(Table1[[#This Row],[Race-F candidates]:[Race-? Candidates]]),"All-Female",Z217=SUM(Table1[[#This Row],[Race-F candidates]:[Race-? Candidates]]),"All-Male",1=1,"Mixed-Gender")</f>
        <v>Mixed-Gender</v>
      </c>
      <c r="AC217" s="3">
        <f>COUNTIFS(Table1[genoffice],Table1[[#This Row],[genoffice]],Table1[Gender],"F")</f>
        <v>279</v>
      </c>
      <c r="AD217" s="3">
        <f>COUNTIFS(Table1[genoffice],Table1[[#This Row],[genoffice]],Table1[Gender],"M")</f>
        <v>401</v>
      </c>
      <c r="AE217" s="3">
        <f>COUNTIFS(Table1[genoffice],Table1[[#This Row],[genoffice]],Table1[Gender],"~?")</f>
        <v>23</v>
      </c>
    </row>
    <row r="218" spans="1:31" x14ac:dyDescent="0.35">
      <c r="A218">
        <v>217</v>
      </c>
      <c r="B218">
        <f>IF(COUNTIF(C$2:C217,C218)&gt;0,B217,B217+1)</f>
        <v>90</v>
      </c>
      <c r="C218" t="str">
        <f>Table1[[#This Row],[position]]&amp;IF(Table1[district]="NA","","-"&amp;Table1[district])&amp;IF(Table1[parish]="Multi-Parish Race","","-"&amp;Table1[parish])&amp;" ("&amp;Table1[year]&amp;")"</f>
        <v>Alderman at Large-City of Eunice (2014)</v>
      </c>
      <c r="D218" t="s">
        <v>349</v>
      </c>
      <c r="E218" t="s">
        <v>350</v>
      </c>
      <c r="F218" t="s">
        <v>352</v>
      </c>
      <c r="G218">
        <v>2014</v>
      </c>
      <c r="H218" t="s">
        <v>73</v>
      </c>
      <c r="I218" t="s">
        <v>23</v>
      </c>
      <c r="J218">
        <v>2018</v>
      </c>
      <c r="K218">
        <v>2</v>
      </c>
      <c r="L218">
        <f>COUNTIF(Table1[Race],Table1[Race])</f>
        <v>2</v>
      </c>
      <c r="M218">
        <v>1</v>
      </c>
      <c r="N218">
        <v>1</v>
      </c>
      <c r="O218">
        <v>0</v>
      </c>
      <c r="P218">
        <v>0</v>
      </c>
      <c r="Q218" t="s">
        <v>20</v>
      </c>
      <c r="R218" t="s">
        <v>21</v>
      </c>
      <c r="S218" t="s">
        <v>15</v>
      </c>
      <c r="T218">
        <f>IFERROR(Table1[n_can_adj]/MID(Table1[district],FIND("(",Table1[district])+1,1),Table1[n_can_adj])</f>
        <v>2</v>
      </c>
      <c r="U218">
        <v>10276</v>
      </c>
      <c r="V218" t="str">
        <f>IF(Table1[Voting Population]&lt;47000,"Rural","Urban")</f>
        <v>Rural</v>
      </c>
      <c r="W218" s="3">
        <v>0.2293633871459031</v>
      </c>
      <c r="X218" s="3" t="s">
        <v>5414</v>
      </c>
      <c r="Y218" s="3">
        <f>COUNTIFS(Table1[Race '#],Table1[[#This Row],[Race '#]],Table1[Gender],"F")</f>
        <v>1</v>
      </c>
      <c r="Z218" s="3">
        <f>COUNTIFS(Table1[Race '#],Table1[[#This Row],[Race '#]],Table1[Gender],"M")</f>
        <v>1</v>
      </c>
      <c r="AA218" s="3">
        <f>COUNTIFS(Table1[Race '#],Table1[[#This Row],[Race '#]],Table1[Gender],"~?")</f>
        <v>0</v>
      </c>
      <c r="AB218" s="3" t="str">
        <f>_xlfn.IFS(Y218=SUM(Table1[[#This Row],[Race-F candidates]:[Race-? Candidates]]),"All-Female",Z218=SUM(Table1[[#This Row],[Race-F candidates]:[Race-? Candidates]]),"All-Male",1=1,"Mixed-Gender")</f>
        <v>Mixed-Gender</v>
      </c>
      <c r="AC218" s="3">
        <f>COUNTIFS(Table1[genoffice],Table1[[#This Row],[genoffice]],Table1[Gender],"F")</f>
        <v>279</v>
      </c>
      <c r="AD218" s="3">
        <f>COUNTIFS(Table1[genoffice],Table1[[#This Row],[genoffice]],Table1[Gender],"M")</f>
        <v>401</v>
      </c>
      <c r="AE218" s="3">
        <f>COUNTIFS(Table1[genoffice],Table1[[#This Row],[genoffice]],Table1[Gender],"~?")</f>
        <v>23</v>
      </c>
    </row>
    <row r="219" spans="1:31" x14ac:dyDescent="0.35">
      <c r="A219">
        <v>218</v>
      </c>
      <c r="B219">
        <f>IF(COUNTIF(C$2:C218,C219)&gt;0,B218,B218+1)</f>
        <v>91</v>
      </c>
      <c r="C219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19" t="s">
        <v>349</v>
      </c>
      <c r="E219" t="s">
        <v>353</v>
      </c>
      <c r="F219" t="s">
        <v>354</v>
      </c>
      <c r="G219">
        <v>2014</v>
      </c>
      <c r="H219" t="s">
        <v>83</v>
      </c>
      <c r="I219" t="s">
        <v>23</v>
      </c>
      <c r="J219">
        <v>1819</v>
      </c>
      <c r="K219">
        <v>5</v>
      </c>
      <c r="L219">
        <f>COUNTIF(Table1[Race],Table1[Race])</f>
        <v>5</v>
      </c>
      <c r="M219">
        <v>3</v>
      </c>
      <c r="N219">
        <v>1</v>
      </c>
      <c r="O219">
        <v>0</v>
      </c>
      <c r="P219">
        <v>1</v>
      </c>
      <c r="Q219" t="s">
        <v>20</v>
      </c>
      <c r="R219" t="s">
        <v>21</v>
      </c>
      <c r="S219" t="s">
        <v>15</v>
      </c>
      <c r="T219">
        <f>IFERROR(Table1[n_can_adj]/MID(Table1[district],FIND("(",Table1[district])+1,1),Table1[n_can_adj])</f>
        <v>5</v>
      </c>
      <c r="U219">
        <v>83699</v>
      </c>
      <c r="V219" t="str">
        <f>IF(Table1[Voting Population]&lt;47000,"Rural","Urban")</f>
        <v>Urban</v>
      </c>
      <c r="W219" s="3">
        <v>7.8179291174426707E-2</v>
      </c>
      <c r="X219" s="3" t="s">
        <v>5414</v>
      </c>
      <c r="Y219" s="3">
        <f>COUNTIFS(Table1[Race '#],Table1[[#This Row],[Race '#]],Table1[Gender],"F")</f>
        <v>0</v>
      </c>
      <c r="Z219" s="3">
        <f>COUNTIFS(Table1[Race '#],Table1[[#This Row],[Race '#]],Table1[Gender],"M")</f>
        <v>5</v>
      </c>
      <c r="AA219" s="3">
        <f>COUNTIFS(Table1[Race '#],Table1[[#This Row],[Race '#]],Table1[Gender],"~?")</f>
        <v>0</v>
      </c>
      <c r="AB219" s="3" t="str">
        <f>_xlfn.IFS(Y219=SUM(Table1[[#This Row],[Race-F candidates]:[Race-? Candidates]]),"All-Female",Z219=SUM(Table1[[#This Row],[Race-F candidates]:[Race-? Candidates]]),"All-Male",1=1,"Mixed-Gender")</f>
        <v>All-Male</v>
      </c>
      <c r="AC219" s="3">
        <f>COUNTIFS(Table1[genoffice],Table1[[#This Row],[genoffice]],Table1[Gender],"F")</f>
        <v>279</v>
      </c>
      <c r="AD219" s="3">
        <f>COUNTIFS(Table1[genoffice],Table1[[#This Row],[genoffice]],Table1[Gender],"M")</f>
        <v>401</v>
      </c>
      <c r="AE219" s="3">
        <f>COUNTIFS(Table1[genoffice],Table1[[#This Row],[genoffice]],Table1[Gender],"~?")</f>
        <v>23</v>
      </c>
    </row>
    <row r="220" spans="1:31" x14ac:dyDescent="0.35">
      <c r="A220">
        <v>219</v>
      </c>
      <c r="B220">
        <f>IF(COUNTIF(C$2:C219,C220)&gt;0,B219,B219+1)</f>
        <v>91</v>
      </c>
      <c r="C220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0" t="s">
        <v>349</v>
      </c>
      <c r="E220" t="s">
        <v>353</v>
      </c>
      <c r="F220" t="s">
        <v>355</v>
      </c>
      <c r="G220">
        <v>2014</v>
      </c>
      <c r="H220" t="s">
        <v>83</v>
      </c>
      <c r="I220" t="s">
        <v>23</v>
      </c>
      <c r="J220">
        <v>1355</v>
      </c>
      <c r="K220">
        <v>5</v>
      </c>
      <c r="L220">
        <f>COUNTIF(Table1[Race],Table1[Race])</f>
        <v>5</v>
      </c>
      <c r="M220">
        <v>3</v>
      </c>
      <c r="N220">
        <v>1</v>
      </c>
      <c r="O220">
        <v>0</v>
      </c>
      <c r="P220">
        <v>1</v>
      </c>
      <c r="Q220" t="s">
        <v>20</v>
      </c>
      <c r="R220" t="s">
        <v>21</v>
      </c>
      <c r="S220" t="s">
        <v>15</v>
      </c>
      <c r="T220">
        <f>IFERROR(Table1[n_can_adj]/MID(Table1[district],FIND("(",Table1[district])+1,1),Table1[n_can_adj])</f>
        <v>5</v>
      </c>
      <c r="U220">
        <v>83699</v>
      </c>
      <c r="V220" t="str">
        <f>IF(Table1[Voting Population]&lt;47000,"Rural","Urban")</f>
        <v>Urban</v>
      </c>
      <c r="W220" s="3">
        <v>7.8179291174426707E-2</v>
      </c>
      <c r="X220" s="3" t="s">
        <v>5414</v>
      </c>
      <c r="Y220" s="3">
        <f>COUNTIFS(Table1[Race '#],Table1[[#This Row],[Race '#]],Table1[Gender],"F")</f>
        <v>0</v>
      </c>
      <c r="Z220" s="3">
        <f>COUNTIFS(Table1[Race '#],Table1[[#This Row],[Race '#]],Table1[Gender],"M")</f>
        <v>5</v>
      </c>
      <c r="AA220" s="3">
        <f>COUNTIFS(Table1[Race '#],Table1[[#This Row],[Race '#]],Table1[Gender],"~?")</f>
        <v>0</v>
      </c>
      <c r="AB220" s="3" t="str">
        <f>_xlfn.IFS(Y220=SUM(Table1[[#This Row],[Race-F candidates]:[Race-? Candidates]]),"All-Female",Z220=SUM(Table1[[#This Row],[Race-F candidates]:[Race-? Candidates]]),"All-Male",1=1,"Mixed-Gender")</f>
        <v>All-Male</v>
      </c>
      <c r="AC220" s="3">
        <f>COUNTIFS(Table1[genoffice],Table1[[#This Row],[genoffice]],Table1[Gender],"F")</f>
        <v>279</v>
      </c>
      <c r="AD220" s="3">
        <f>COUNTIFS(Table1[genoffice],Table1[[#This Row],[genoffice]],Table1[Gender],"M")</f>
        <v>401</v>
      </c>
      <c r="AE220" s="3">
        <f>COUNTIFS(Table1[genoffice],Table1[[#This Row],[genoffice]],Table1[Gender],"~?")</f>
        <v>23</v>
      </c>
    </row>
    <row r="221" spans="1:31" x14ac:dyDescent="0.35">
      <c r="A221">
        <v>220</v>
      </c>
      <c r="B221">
        <f>IF(COUNTIF(C$2:C220,C221)&gt;0,B220,B220+1)</f>
        <v>91</v>
      </c>
      <c r="C221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1" t="s">
        <v>349</v>
      </c>
      <c r="E221" t="s">
        <v>353</v>
      </c>
      <c r="F221" t="s">
        <v>356</v>
      </c>
      <c r="G221">
        <v>2014</v>
      </c>
      <c r="H221" t="s">
        <v>83</v>
      </c>
      <c r="I221" t="s">
        <v>19</v>
      </c>
      <c r="J221">
        <v>803</v>
      </c>
      <c r="K221">
        <v>5</v>
      </c>
      <c r="L221">
        <f>COUNTIF(Table1[Race],Table1[Race])</f>
        <v>5</v>
      </c>
      <c r="M221">
        <v>3</v>
      </c>
      <c r="N221">
        <v>1</v>
      </c>
      <c r="O221">
        <v>0</v>
      </c>
      <c r="P221">
        <v>1</v>
      </c>
      <c r="Q221" t="s">
        <v>20</v>
      </c>
      <c r="R221" t="s">
        <v>21</v>
      </c>
      <c r="S221" t="s">
        <v>15</v>
      </c>
      <c r="T221">
        <f>IFERROR(Table1[n_can_adj]/MID(Table1[district],FIND("(",Table1[district])+1,1),Table1[n_can_adj])</f>
        <v>5</v>
      </c>
      <c r="U221">
        <v>83699</v>
      </c>
      <c r="V221" t="str">
        <f>IF(Table1[Voting Population]&lt;47000,"Rural","Urban")</f>
        <v>Urban</v>
      </c>
      <c r="W221" s="3">
        <v>7.8179291174426707E-2</v>
      </c>
      <c r="X221" s="3" t="s">
        <v>5414</v>
      </c>
      <c r="Y221" s="3">
        <f>COUNTIFS(Table1[Race '#],Table1[[#This Row],[Race '#]],Table1[Gender],"F")</f>
        <v>0</v>
      </c>
      <c r="Z221" s="3">
        <f>COUNTIFS(Table1[Race '#],Table1[[#This Row],[Race '#]],Table1[Gender],"M")</f>
        <v>5</v>
      </c>
      <c r="AA221" s="3">
        <f>COUNTIFS(Table1[Race '#],Table1[[#This Row],[Race '#]],Table1[Gender],"~?")</f>
        <v>0</v>
      </c>
      <c r="AB221" s="3" t="str">
        <f>_xlfn.IFS(Y221=SUM(Table1[[#This Row],[Race-F candidates]:[Race-? Candidates]]),"All-Female",Z221=SUM(Table1[[#This Row],[Race-F candidates]:[Race-? Candidates]]),"All-Male",1=1,"Mixed-Gender")</f>
        <v>All-Male</v>
      </c>
      <c r="AC221" s="3">
        <f>COUNTIFS(Table1[genoffice],Table1[[#This Row],[genoffice]],Table1[Gender],"F")</f>
        <v>279</v>
      </c>
      <c r="AD221" s="3">
        <f>COUNTIFS(Table1[genoffice],Table1[[#This Row],[genoffice]],Table1[Gender],"M")</f>
        <v>401</v>
      </c>
      <c r="AE221" s="3">
        <f>COUNTIFS(Table1[genoffice],Table1[[#This Row],[genoffice]],Table1[Gender],"~?")</f>
        <v>23</v>
      </c>
    </row>
    <row r="222" spans="1:31" x14ac:dyDescent="0.35">
      <c r="A222">
        <v>221</v>
      </c>
      <c r="B222">
        <f>IF(COUNTIF(C$2:C221,C222)&gt;0,B221,B221+1)</f>
        <v>91</v>
      </c>
      <c r="C222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2" t="s">
        <v>349</v>
      </c>
      <c r="E222" t="s">
        <v>353</v>
      </c>
      <c r="F222" t="s">
        <v>357</v>
      </c>
      <c r="G222">
        <v>2014</v>
      </c>
      <c r="H222" t="s">
        <v>83</v>
      </c>
      <c r="I222" t="s">
        <v>23</v>
      </c>
      <c r="J222">
        <v>1369</v>
      </c>
      <c r="K222">
        <v>5</v>
      </c>
      <c r="L222">
        <f>COUNTIF(Table1[Race],Table1[Race])</f>
        <v>5</v>
      </c>
      <c r="M222">
        <v>3</v>
      </c>
      <c r="N222">
        <v>1</v>
      </c>
      <c r="O222">
        <v>0</v>
      </c>
      <c r="P222">
        <v>1</v>
      </c>
      <c r="Q222" t="s">
        <v>20</v>
      </c>
      <c r="R222" t="s">
        <v>21</v>
      </c>
      <c r="S222" t="s">
        <v>15</v>
      </c>
      <c r="T222">
        <f>IFERROR(Table1[n_can_adj]/MID(Table1[district],FIND("(",Table1[district])+1,1),Table1[n_can_adj])</f>
        <v>5</v>
      </c>
      <c r="U222">
        <v>83699</v>
      </c>
      <c r="V222" t="str">
        <f>IF(Table1[Voting Population]&lt;47000,"Rural","Urban")</f>
        <v>Urban</v>
      </c>
      <c r="W222" s="3">
        <v>7.8179291174426707E-2</v>
      </c>
      <c r="X222" s="3" t="s">
        <v>5414</v>
      </c>
      <c r="Y222" s="3">
        <f>COUNTIFS(Table1[Race '#],Table1[[#This Row],[Race '#]],Table1[Gender],"F")</f>
        <v>0</v>
      </c>
      <c r="Z222" s="3">
        <f>COUNTIFS(Table1[Race '#],Table1[[#This Row],[Race '#]],Table1[Gender],"M")</f>
        <v>5</v>
      </c>
      <c r="AA222" s="3">
        <f>COUNTIFS(Table1[Race '#],Table1[[#This Row],[Race '#]],Table1[Gender],"~?")</f>
        <v>0</v>
      </c>
      <c r="AB222" s="3" t="str">
        <f>_xlfn.IFS(Y222=SUM(Table1[[#This Row],[Race-F candidates]:[Race-? Candidates]]),"All-Female",Z222=SUM(Table1[[#This Row],[Race-F candidates]:[Race-? Candidates]]),"All-Male",1=1,"Mixed-Gender")</f>
        <v>All-Male</v>
      </c>
      <c r="AC222" s="3">
        <f>COUNTIFS(Table1[genoffice],Table1[[#This Row],[genoffice]],Table1[Gender],"F")</f>
        <v>279</v>
      </c>
      <c r="AD222" s="3">
        <f>COUNTIFS(Table1[genoffice],Table1[[#This Row],[genoffice]],Table1[Gender],"M")</f>
        <v>401</v>
      </c>
      <c r="AE222" s="3">
        <f>COUNTIFS(Table1[genoffice],Table1[[#This Row],[genoffice]],Table1[Gender],"~?")</f>
        <v>23</v>
      </c>
    </row>
    <row r="223" spans="1:31" x14ac:dyDescent="0.35">
      <c r="A223">
        <v>222</v>
      </c>
      <c r="B223">
        <f>IF(COUNTIF(C$2:C222,C223)&gt;0,B222,B222+1)</f>
        <v>91</v>
      </c>
      <c r="C223" t="str">
        <f>Table1[[#This Row],[position]]&amp;IF(Table1[district]="NA","","-"&amp;Table1[district])&amp;IF(Table1[parish]="Multi-Parish Race","","-"&amp;Table1[parish])&amp;" ("&amp;Table1[year]&amp;")"</f>
        <v>Alderman at Large-City of Opelousas-St. Landry (2014)</v>
      </c>
      <c r="D223" t="s">
        <v>349</v>
      </c>
      <c r="E223" t="s">
        <v>353</v>
      </c>
      <c r="F223" t="s">
        <v>358</v>
      </c>
      <c r="G223">
        <v>2014</v>
      </c>
      <c r="H223" t="s">
        <v>83</v>
      </c>
      <c r="I223" t="s">
        <v>127</v>
      </c>
      <c r="J223">
        <v>410</v>
      </c>
      <c r="K223">
        <v>5</v>
      </c>
      <c r="L223">
        <f>COUNTIF(Table1[Race],Table1[Race])</f>
        <v>5</v>
      </c>
      <c r="M223">
        <v>3</v>
      </c>
      <c r="N223">
        <v>1</v>
      </c>
      <c r="O223">
        <v>0</v>
      </c>
      <c r="P223">
        <v>1</v>
      </c>
      <c r="Q223" t="s">
        <v>20</v>
      </c>
      <c r="R223" t="s">
        <v>21</v>
      </c>
      <c r="S223" t="s">
        <v>15</v>
      </c>
      <c r="T223">
        <f>IFERROR(Table1[n_can_adj]/MID(Table1[district],FIND("(",Table1[district])+1,1),Table1[n_can_adj])</f>
        <v>5</v>
      </c>
      <c r="U223">
        <v>83699</v>
      </c>
      <c r="V223" t="str">
        <f>IF(Table1[Voting Population]&lt;47000,"Rural","Urban")</f>
        <v>Urban</v>
      </c>
      <c r="W223" s="3">
        <v>7.8179291174426707E-2</v>
      </c>
      <c r="X223" s="3" t="s">
        <v>5414</v>
      </c>
      <c r="Y223" s="3">
        <f>COUNTIFS(Table1[Race '#],Table1[[#This Row],[Race '#]],Table1[Gender],"F")</f>
        <v>0</v>
      </c>
      <c r="Z223" s="3">
        <f>COUNTIFS(Table1[Race '#],Table1[[#This Row],[Race '#]],Table1[Gender],"M")</f>
        <v>5</v>
      </c>
      <c r="AA223" s="3">
        <f>COUNTIFS(Table1[Race '#],Table1[[#This Row],[Race '#]],Table1[Gender],"~?")</f>
        <v>0</v>
      </c>
      <c r="AB223" s="3" t="str">
        <f>_xlfn.IFS(Y223=SUM(Table1[[#This Row],[Race-F candidates]:[Race-? Candidates]]),"All-Female",Z223=SUM(Table1[[#This Row],[Race-F candidates]:[Race-? Candidates]]),"All-Male",1=1,"Mixed-Gender")</f>
        <v>All-Male</v>
      </c>
      <c r="AC223" s="3">
        <f>COUNTIFS(Table1[genoffice],Table1[[#This Row],[genoffice]],Table1[Gender],"F")</f>
        <v>279</v>
      </c>
      <c r="AD223" s="3">
        <f>COUNTIFS(Table1[genoffice],Table1[[#This Row],[genoffice]],Table1[Gender],"M")</f>
        <v>401</v>
      </c>
      <c r="AE223" s="3">
        <f>COUNTIFS(Table1[genoffice],Table1[[#This Row],[genoffice]],Table1[Gender],"~?")</f>
        <v>23</v>
      </c>
    </row>
    <row r="224" spans="1:31" x14ac:dyDescent="0.35">
      <c r="A224">
        <v>223</v>
      </c>
      <c r="B224">
        <f>IF(COUNTIF(C$2:C223,C224)&gt;0,B223,B223+1)</f>
        <v>92</v>
      </c>
      <c r="C224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4" t="s">
        <v>349</v>
      </c>
      <c r="E224" t="s">
        <v>359</v>
      </c>
      <c r="F224" t="s">
        <v>360</v>
      </c>
      <c r="G224">
        <v>2014</v>
      </c>
      <c r="H224" t="s">
        <v>276</v>
      </c>
      <c r="I224" t="s">
        <v>23</v>
      </c>
      <c r="J224">
        <v>1327</v>
      </c>
      <c r="K224">
        <v>3</v>
      </c>
      <c r="L224">
        <f>COUNTIF(Table1[Race],Table1[Race])</f>
        <v>3</v>
      </c>
      <c r="M224">
        <v>3</v>
      </c>
      <c r="N224">
        <v>0</v>
      </c>
      <c r="O224">
        <v>0</v>
      </c>
      <c r="P224">
        <v>0</v>
      </c>
      <c r="Q224" t="s">
        <v>20</v>
      </c>
      <c r="R224" t="s">
        <v>21</v>
      </c>
      <c r="S224" t="s">
        <v>15</v>
      </c>
      <c r="T224">
        <f>IFERROR(Table1[n_can_adj]/MID(Table1[district],FIND("(",Table1[district])+1,1),Table1[n_can_adj])</f>
        <v>3</v>
      </c>
      <c r="U224">
        <v>62372</v>
      </c>
      <c r="V224" t="str">
        <f>IF(Table1[Voting Population]&lt;47000,"Rural","Urban")</f>
        <v>Urban</v>
      </c>
      <c r="W224" s="3">
        <v>0.12309530923214812</v>
      </c>
      <c r="X224" s="3" t="s">
        <v>5414</v>
      </c>
      <c r="Y224" s="3">
        <f>COUNTIFS(Table1[Race '#],Table1[[#This Row],[Race '#]],Table1[Gender],"F")</f>
        <v>0</v>
      </c>
      <c r="Z224" s="3">
        <f>COUNTIFS(Table1[Race '#],Table1[[#This Row],[Race '#]],Table1[Gender],"M")</f>
        <v>3</v>
      </c>
      <c r="AA224" s="3">
        <f>COUNTIFS(Table1[Race '#],Table1[[#This Row],[Race '#]],Table1[Gender],"~?")</f>
        <v>0</v>
      </c>
      <c r="AB224" s="3" t="str">
        <f>_xlfn.IFS(Y224=SUM(Table1[[#This Row],[Race-F candidates]:[Race-? Candidates]]),"All-Female",Z224=SUM(Table1[[#This Row],[Race-F candidates]:[Race-? Candidates]]),"All-Male",1=1,"Mixed-Gender")</f>
        <v>All-Male</v>
      </c>
      <c r="AC224" s="3">
        <f>COUNTIFS(Table1[genoffice],Table1[[#This Row],[genoffice]],Table1[Gender],"F")</f>
        <v>279</v>
      </c>
      <c r="AD224" s="3">
        <f>COUNTIFS(Table1[genoffice],Table1[[#This Row],[genoffice]],Table1[Gender],"M")</f>
        <v>401</v>
      </c>
      <c r="AE224" s="3">
        <f>COUNTIFS(Table1[genoffice],Table1[[#This Row],[genoffice]],Table1[Gender],"~?")</f>
        <v>23</v>
      </c>
    </row>
    <row r="225" spans="1:31" x14ac:dyDescent="0.35">
      <c r="A225">
        <v>224</v>
      </c>
      <c r="B225">
        <f>IF(COUNTIF(C$2:C224,C225)&gt;0,B224,B224+1)</f>
        <v>92</v>
      </c>
      <c r="C225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5" t="s">
        <v>349</v>
      </c>
      <c r="E225" t="s">
        <v>359</v>
      </c>
      <c r="F225" t="s">
        <v>361</v>
      </c>
      <c r="G225">
        <v>2014</v>
      </c>
      <c r="H225" t="s">
        <v>276</v>
      </c>
      <c r="I225" t="s">
        <v>23</v>
      </c>
      <c r="J225">
        <v>1739</v>
      </c>
      <c r="K225">
        <v>3</v>
      </c>
      <c r="L225">
        <f>COUNTIF(Table1[Race],Table1[Race])</f>
        <v>3</v>
      </c>
      <c r="M225">
        <v>3</v>
      </c>
      <c r="N225">
        <v>0</v>
      </c>
      <c r="O225">
        <v>0</v>
      </c>
      <c r="P225">
        <v>0</v>
      </c>
      <c r="Q225" t="s">
        <v>20</v>
      </c>
      <c r="R225" t="s">
        <v>21</v>
      </c>
      <c r="S225" t="s">
        <v>15</v>
      </c>
      <c r="T225">
        <f>IFERROR(Table1[n_can_adj]/MID(Table1[district],FIND("(",Table1[district])+1,1),Table1[n_can_adj])</f>
        <v>3</v>
      </c>
      <c r="U225">
        <v>62372</v>
      </c>
      <c r="V225" t="str">
        <f>IF(Table1[Voting Population]&lt;47000,"Rural","Urban")</f>
        <v>Urban</v>
      </c>
      <c r="W225" s="3">
        <v>0.12309530923214812</v>
      </c>
      <c r="X225" s="3" t="s">
        <v>5414</v>
      </c>
      <c r="Y225" s="3">
        <f>COUNTIFS(Table1[Race '#],Table1[[#This Row],[Race '#]],Table1[Gender],"F")</f>
        <v>0</v>
      </c>
      <c r="Z225" s="3">
        <f>COUNTIFS(Table1[Race '#],Table1[[#This Row],[Race '#]],Table1[Gender],"M")</f>
        <v>3</v>
      </c>
      <c r="AA225" s="3">
        <f>COUNTIFS(Table1[Race '#],Table1[[#This Row],[Race '#]],Table1[Gender],"~?")</f>
        <v>0</v>
      </c>
      <c r="AB225" s="3" t="str">
        <f>_xlfn.IFS(Y225=SUM(Table1[[#This Row],[Race-F candidates]:[Race-? Candidates]]),"All-Female",Z225=SUM(Table1[[#This Row],[Race-F candidates]:[Race-? Candidates]]),"All-Male",1=1,"Mixed-Gender")</f>
        <v>All-Male</v>
      </c>
      <c r="AC225" s="3">
        <f>COUNTIFS(Table1[genoffice],Table1[[#This Row],[genoffice]],Table1[Gender],"F")</f>
        <v>279</v>
      </c>
      <c r="AD225" s="3">
        <f>COUNTIFS(Table1[genoffice],Table1[[#This Row],[genoffice]],Table1[Gender],"M")</f>
        <v>401</v>
      </c>
      <c r="AE225" s="3">
        <f>COUNTIFS(Table1[genoffice],Table1[[#This Row],[genoffice]],Table1[Gender],"~?")</f>
        <v>23</v>
      </c>
    </row>
    <row r="226" spans="1:31" x14ac:dyDescent="0.35">
      <c r="A226">
        <v>225</v>
      </c>
      <c r="B226">
        <f>IF(COUNTIF(C$2:C225,C226)&gt;0,B225,B225+1)</f>
        <v>92</v>
      </c>
      <c r="C226" t="str">
        <f>Table1[[#This Row],[position]]&amp;IF(Table1[district]="NA","","-"&amp;Table1[district])&amp;IF(Table1[parish]="Multi-Parish Race","","-"&amp;Table1[parish])&amp;" ("&amp;Table1[year]&amp;")"</f>
        <v>Alderman at Large-City of Rayne-Acadia (2014)</v>
      </c>
      <c r="D226" t="s">
        <v>349</v>
      </c>
      <c r="E226" t="s">
        <v>359</v>
      </c>
      <c r="F226" t="s">
        <v>362</v>
      </c>
      <c r="G226">
        <v>2014</v>
      </c>
      <c r="H226" t="s">
        <v>276</v>
      </c>
      <c r="I226" t="s">
        <v>23</v>
      </c>
      <c r="J226">
        <v>281</v>
      </c>
      <c r="K226">
        <v>3</v>
      </c>
      <c r="L226">
        <f>COUNTIF(Table1[Race],Table1[Race])</f>
        <v>3</v>
      </c>
      <c r="M226">
        <v>3</v>
      </c>
      <c r="N226">
        <v>0</v>
      </c>
      <c r="O226">
        <v>0</v>
      </c>
      <c r="P226">
        <v>0</v>
      </c>
      <c r="Q226" t="s">
        <v>20</v>
      </c>
      <c r="R226" t="s">
        <v>21</v>
      </c>
      <c r="S226" t="s">
        <v>15</v>
      </c>
      <c r="T226">
        <f>IFERROR(Table1[n_can_adj]/MID(Table1[district],FIND("(",Table1[district])+1,1),Table1[n_can_adj])</f>
        <v>3</v>
      </c>
      <c r="U226">
        <v>62372</v>
      </c>
      <c r="V226" t="str">
        <f>IF(Table1[Voting Population]&lt;47000,"Rural","Urban")</f>
        <v>Urban</v>
      </c>
      <c r="W226" s="3">
        <v>0.12309530923214812</v>
      </c>
      <c r="X226" s="3" t="s">
        <v>5414</v>
      </c>
      <c r="Y226" s="3">
        <f>COUNTIFS(Table1[Race '#],Table1[[#This Row],[Race '#]],Table1[Gender],"F")</f>
        <v>0</v>
      </c>
      <c r="Z226" s="3">
        <f>COUNTIFS(Table1[Race '#],Table1[[#This Row],[Race '#]],Table1[Gender],"M")</f>
        <v>3</v>
      </c>
      <c r="AA226" s="3">
        <f>COUNTIFS(Table1[Race '#],Table1[[#This Row],[Race '#]],Table1[Gender],"~?")</f>
        <v>0</v>
      </c>
      <c r="AB226" s="3" t="str">
        <f>_xlfn.IFS(Y226=SUM(Table1[[#This Row],[Race-F candidates]:[Race-? Candidates]]),"All-Female",Z226=SUM(Table1[[#This Row],[Race-F candidates]:[Race-? Candidates]]),"All-Male",1=1,"Mixed-Gender")</f>
        <v>All-Male</v>
      </c>
      <c r="AC226" s="3">
        <f>COUNTIFS(Table1[genoffice],Table1[[#This Row],[genoffice]],Table1[Gender],"F")</f>
        <v>279</v>
      </c>
      <c r="AD226" s="3">
        <f>COUNTIFS(Table1[genoffice],Table1[[#This Row],[genoffice]],Table1[Gender],"M")</f>
        <v>401</v>
      </c>
      <c r="AE226" s="3">
        <f>COUNTIFS(Table1[genoffice],Table1[[#This Row],[genoffice]],Table1[Gender],"~?")</f>
        <v>23</v>
      </c>
    </row>
    <row r="227" spans="1:31" x14ac:dyDescent="0.35">
      <c r="A227">
        <v>226</v>
      </c>
      <c r="B227">
        <f>IF(COUNTIF(C$2:C226,C227)&gt;0,B226,B226+1)</f>
        <v>93</v>
      </c>
      <c r="C227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7" t="s">
        <v>349</v>
      </c>
      <c r="E227" t="s">
        <v>363</v>
      </c>
      <c r="F227" t="s">
        <v>364</v>
      </c>
      <c r="G227">
        <v>2014</v>
      </c>
      <c r="H227" t="s">
        <v>98</v>
      </c>
      <c r="I227" t="s">
        <v>23</v>
      </c>
      <c r="J227">
        <v>1023</v>
      </c>
      <c r="K227">
        <v>2</v>
      </c>
      <c r="L227">
        <f>COUNTIF(Table1[Race],Table1[Race])</f>
        <v>2</v>
      </c>
      <c r="M227">
        <v>2</v>
      </c>
      <c r="N227">
        <v>0</v>
      </c>
      <c r="O227">
        <v>0</v>
      </c>
      <c r="P227">
        <v>0</v>
      </c>
      <c r="Q227" t="s">
        <v>20</v>
      </c>
      <c r="R227" t="s">
        <v>21</v>
      </c>
      <c r="S227" t="s">
        <v>15</v>
      </c>
      <c r="T227">
        <f>IFERROR(Table1[n_can_adj]/MID(Table1[district],FIND("(",Table1[district])+1,1),Table1[n_can_adj])</f>
        <v>2</v>
      </c>
      <c r="U227">
        <v>21581</v>
      </c>
      <c r="V227" t="str">
        <f>IF(Table1[Voting Population]&lt;47000,"Rural","Urban")</f>
        <v>Rural</v>
      </c>
      <c r="W227" s="3">
        <v>0.28195488721804507</v>
      </c>
      <c r="X227" s="3" t="s">
        <v>5415</v>
      </c>
      <c r="Y227" s="3">
        <f>COUNTIFS(Table1[Race '#],Table1[[#This Row],[Race '#]],Table1[Gender],"F")</f>
        <v>2</v>
      </c>
      <c r="Z227" s="3">
        <f>COUNTIFS(Table1[Race '#],Table1[[#This Row],[Race '#]],Table1[Gender],"M")</f>
        <v>0</v>
      </c>
      <c r="AA227" s="3">
        <f>COUNTIFS(Table1[Race '#],Table1[[#This Row],[Race '#]],Table1[Gender],"~?")</f>
        <v>0</v>
      </c>
      <c r="AB227" s="3" t="str">
        <f>_xlfn.IFS(Y227=SUM(Table1[[#This Row],[Race-F candidates]:[Race-? Candidates]]),"All-Female",Z227=SUM(Table1[[#This Row],[Race-F candidates]:[Race-? Candidates]]),"All-Male",1=1,"Mixed-Gender")</f>
        <v>All-Female</v>
      </c>
      <c r="AC227" s="3">
        <f>COUNTIFS(Table1[genoffice],Table1[[#This Row],[genoffice]],Table1[Gender],"F")</f>
        <v>279</v>
      </c>
      <c r="AD227" s="3">
        <f>COUNTIFS(Table1[genoffice],Table1[[#This Row],[genoffice]],Table1[Gender],"M")</f>
        <v>401</v>
      </c>
      <c r="AE227" s="3">
        <f>COUNTIFS(Table1[genoffice],Table1[[#This Row],[genoffice]],Table1[Gender],"~?")</f>
        <v>23</v>
      </c>
    </row>
    <row r="228" spans="1:31" x14ac:dyDescent="0.35">
      <c r="A228">
        <v>227</v>
      </c>
      <c r="B228">
        <f>IF(COUNTIF(C$2:C227,C228)&gt;0,B227,B227+1)</f>
        <v>93</v>
      </c>
      <c r="C228" t="str">
        <f>Table1[[#This Row],[position]]&amp;IF(Table1[district]="NA","","-"&amp;Table1[district])&amp;IF(Table1[parish]="Multi-Parish Race","","-"&amp;Table1[parish])&amp;" ("&amp;Table1[year]&amp;")"</f>
        <v>Alderman at Large-Seat One, Town of Lutcher-St. James (2014)</v>
      </c>
      <c r="D228" t="s">
        <v>349</v>
      </c>
      <c r="E228" t="s">
        <v>363</v>
      </c>
      <c r="F228" t="s">
        <v>365</v>
      </c>
      <c r="G228">
        <v>2014</v>
      </c>
      <c r="H228" t="s">
        <v>98</v>
      </c>
      <c r="I228" t="s">
        <v>23</v>
      </c>
      <c r="J228">
        <v>573</v>
      </c>
      <c r="K228">
        <v>2</v>
      </c>
      <c r="L228">
        <f>COUNTIF(Table1[Race],Table1[Race])</f>
        <v>2</v>
      </c>
      <c r="M228">
        <v>2</v>
      </c>
      <c r="N228">
        <v>0</v>
      </c>
      <c r="O228">
        <v>0</v>
      </c>
      <c r="P228">
        <v>0</v>
      </c>
      <c r="Q228" t="s">
        <v>20</v>
      </c>
      <c r="R228" t="s">
        <v>21</v>
      </c>
      <c r="S228" t="s">
        <v>15</v>
      </c>
      <c r="T228">
        <f>IFERROR(Table1[n_can_adj]/MID(Table1[district],FIND("(",Table1[district])+1,1),Table1[n_can_adj])</f>
        <v>2</v>
      </c>
      <c r="U228">
        <v>21581</v>
      </c>
      <c r="V228" t="str">
        <f>IF(Table1[Voting Population]&lt;47000,"Rural","Urban")</f>
        <v>Rural</v>
      </c>
      <c r="W228" s="3">
        <v>0.28195488721804507</v>
      </c>
      <c r="X228" s="3" t="s">
        <v>5415</v>
      </c>
      <c r="Y228" s="3">
        <f>COUNTIFS(Table1[Race '#],Table1[[#This Row],[Race '#]],Table1[Gender],"F")</f>
        <v>2</v>
      </c>
      <c r="Z228" s="3">
        <f>COUNTIFS(Table1[Race '#],Table1[[#This Row],[Race '#]],Table1[Gender],"M")</f>
        <v>0</v>
      </c>
      <c r="AA228" s="3">
        <f>COUNTIFS(Table1[Race '#],Table1[[#This Row],[Race '#]],Table1[Gender],"~?")</f>
        <v>0</v>
      </c>
      <c r="AB228" s="3" t="str">
        <f>_xlfn.IFS(Y228=SUM(Table1[[#This Row],[Race-F candidates]:[Race-? Candidates]]),"All-Female",Z228=SUM(Table1[[#This Row],[Race-F candidates]:[Race-? Candidates]]),"All-Male",1=1,"Mixed-Gender")</f>
        <v>All-Female</v>
      </c>
      <c r="AC228" s="3">
        <f>COUNTIFS(Table1[genoffice],Table1[[#This Row],[genoffice]],Table1[Gender],"F")</f>
        <v>279</v>
      </c>
      <c r="AD228" s="3">
        <f>COUNTIFS(Table1[genoffice],Table1[[#This Row],[genoffice]],Table1[Gender],"M")</f>
        <v>401</v>
      </c>
      <c r="AE228" s="3">
        <f>COUNTIFS(Table1[genoffice],Table1[[#This Row],[genoffice]],Table1[Gender],"~?")</f>
        <v>23</v>
      </c>
    </row>
    <row r="229" spans="1:31" x14ac:dyDescent="0.35">
      <c r="A229">
        <v>228</v>
      </c>
      <c r="B229">
        <f>IF(COUNTIF(C$2:C228,C229)&gt;0,B228,B228+1)</f>
        <v>94</v>
      </c>
      <c r="C229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29" t="s">
        <v>349</v>
      </c>
      <c r="E229" t="s">
        <v>366</v>
      </c>
      <c r="F229" t="s">
        <v>367</v>
      </c>
      <c r="G229">
        <v>2014</v>
      </c>
      <c r="H229" t="s">
        <v>161</v>
      </c>
      <c r="I229" t="s">
        <v>30</v>
      </c>
      <c r="J229">
        <v>264</v>
      </c>
      <c r="K229">
        <v>4</v>
      </c>
      <c r="L229">
        <f>COUNTIF(Table1[Race],Table1[Race])</f>
        <v>4</v>
      </c>
      <c r="M229">
        <v>1</v>
      </c>
      <c r="N229">
        <v>1</v>
      </c>
      <c r="O229">
        <v>2</v>
      </c>
      <c r="P229">
        <v>0</v>
      </c>
      <c r="Q229" t="s">
        <v>20</v>
      </c>
      <c r="R229" t="s">
        <v>21</v>
      </c>
      <c r="S229" t="s">
        <v>15</v>
      </c>
      <c r="T229">
        <f>IFERROR(Table1[n_can_adj]/MID(Table1[district],FIND("(",Table1[district])+1,1),Table1[n_can_adj])</f>
        <v>4</v>
      </c>
      <c r="U229">
        <v>15999</v>
      </c>
      <c r="V229" t="str">
        <f>IF(Table1[Voting Population]&lt;47000,"Rural","Urban")</f>
        <v>Rural</v>
      </c>
      <c r="W229" s="3">
        <v>0.28158844765342961</v>
      </c>
      <c r="X229" s="3" t="s">
        <v>5415</v>
      </c>
      <c r="Y229" s="3">
        <f>COUNTIFS(Table1[Race '#],Table1[[#This Row],[Race '#]],Table1[Gender],"F")</f>
        <v>3</v>
      </c>
      <c r="Z229" s="3">
        <f>COUNTIFS(Table1[Race '#],Table1[[#This Row],[Race '#]],Table1[Gender],"M")</f>
        <v>1</v>
      </c>
      <c r="AA229" s="3">
        <f>COUNTIFS(Table1[Race '#],Table1[[#This Row],[Race '#]],Table1[Gender],"~?")</f>
        <v>0</v>
      </c>
      <c r="AB229" s="3" t="str">
        <f>_xlfn.IFS(Y229=SUM(Table1[[#This Row],[Race-F candidates]:[Race-? Candidates]]),"All-Female",Z229=SUM(Table1[[#This Row],[Race-F candidates]:[Race-? Candidates]]),"All-Male",1=1,"Mixed-Gender")</f>
        <v>Mixed-Gender</v>
      </c>
      <c r="AC229" s="3">
        <f>COUNTIFS(Table1[genoffice],Table1[[#This Row],[genoffice]],Table1[Gender],"F")</f>
        <v>279</v>
      </c>
      <c r="AD229" s="3">
        <f>COUNTIFS(Table1[genoffice],Table1[[#This Row],[genoffice]],Table1[Gender],"M")</f>
        <v>401</v>
      </c>
      <c r="AE229" s="3">
        <f>COUNTIFS(Table1[genoffice],Table1[[#This Row],[genoffice]],Table1[Gender],"~?")</f>
        <v>23</v>
      </c>
    </row>
    <row r="230" spans="1:31" x14ac:dyDescent="0.35">
      <c r="A230">
        <v>229</v>
      </c>
      <c r="B230">
        <f>IF(COUNTIF(C$2:C229,C230)&gt;0,B229,B229+1)</f>
        <v>94</v>
      </c>
      <c r="C230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0" t="s">
        <v>349</v>
      </c>
      <c r="E230" t="s">
        <v>366</v>
      </c>
      <c r="F230" t="s">
        <v>368</v>
      </c>
      <c r="G230">
        <v>2014</v>
      </c>
      <c r="H230" t="s">
        <v>161</v>
      </c>
      <c r="I230" t="s">
        <v>19</v>
      </c>
      <c r="J230">
        <v>311</v>
      </c>
      <c r="K230">
        <v>4</v>
      </c>
      <c r="L230">
        <f>COUNTIF(Table1[Race],Table1[Race])</f>
        <v>4</v>
      </c>
      <c r="M230">
        <v>1</v>
      </c>
      <c r="N230">
        <v>1</v>
      </c>
      <c r="O230">
        <v>2</v>
      </c>
      <c r="P230">
        <v>0</v>
      </c>
      <c r="Q230" t="s">
        <v>20</v>
      </c>
      <c r="R230" t="s">
        <v>21</v>
      </c>
      <c r="S230" t="s">
        <v>15</v>
      </c>
      <c r="T230">
        <f>IFERROR(Table1[n_can_adj]/MID(Table1[district],FIND("(",Table1[district])+1,1),Table1[n_can_adj])</f>
        <v>4</v>
      </c>
      <c r="U230">
        <v>15999</v>
      </c>
      <c r="V230" t="str">
        <f>IF(Table1[Voting Population]&lt;47000,"Rural","Urban")</f>
        <v>Rural</v>
      </c>
      <c r="W230" s="3">
        <v>0.28158844765342961</v>
      </c>
      <c r="X230" s="3" t="s">
        <v>5414</v>
      </c>
      <c r="Y230" s="3">
        <f>COUNTIFS(Table1[Race '#],Table1[[#This Row],[Race '#]],Table1[Gender],"F")</f>
        <v>3</v>
      </c>
      <c r="Z230" s="3">
        <f>COUNTIFS(Table1[Race '#],Table1[[#This Row],[Race '#]],Table1[Gender],"M")</f>
        <v>1</v>
      </c>
      <c r="AA230" s="3">
        <f>COUNTIFS(Table1[Race '#],Table1[[#This Row],[Race '#]],Table1[Gender],"~?")</f>
        <v>0</v>
      </c>
      <c r="AB230" s="3" t="str">
        <f>_xlfn.IFS(Y230=SUM(Table1[[#This Row],[Race-F candidates]:[Race-? Candidates]]),"All-Female",Z230=SUM(Table1[[#This Row],[Race-F candidates]:[Race-? Candidates]]),"All-Male",1=1,"Mixed-Gender")</f>
        <v>Mixed-Gender</v>
      </c>
      <c r="AC230" s="3">
        <f>COUNTIFS(Table1[genoffice],Table1[[#This Row],[genoffice]],Table1[Gender],"F")</f>
        <v>279</v>
      </c>
      <c r="AD230" s="3">
        <f>COUNTIFS(Table1[genoffice],Table1[[#This Row],[genoffice]],Table1[Gender],"M")</f>
        <v>401</v>
      </c>
      <c r="AE230" s="3">
        <f>COUNTIFS(Table1[genoffice],Table1[[#This Row],[genoffice]],Table1[Gender],"~?")</f>
        <v>23</v>
      </c>
    </row>
    <row r="231" spans="1:31" x14ac:dyDescent="0.35">
      <c r="A231">
        <v>230</v>
      </c>
      <c r="B231">
        <f>IF(COUNTIF(C$2:C230,C231)&gt;0,B230,B230+1)</f>
        <v>94</v>
      </c>
      <c r="C231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1" t="s">
        <v>349</v>
      </c>
      <c r="E231" t="s">
        <v>366</v>
      </c>
      <c r="F231" t="s">
        <v>369</v>
      </c>
      <c r="G231">
        <v>2014</v>
      </c>
      <c r="H231" t="s">
        <v>161</v>
      </c>
      <c r="I231" t="s">
        <v>23</v>
      </c>
      <c r="J231">
        <v>701</v>
      </c>
      <c r="K231">
        <v>4</v>
      </c>
      <c r="L231">
        <f>COUNTIF(Table1[Race],Table1[Race])</f>
        <v>4</v>
      </c>
      <c r="M231">
        <v>1</v>
      </c>
      <c r="N231">
        <v>1</v>
      </c>
      <c r="O231">
        <v>2</v>
      </c>
      <c r="P231">
        <v>0</v>
      </c>
      <c r="Q231" t="s">
        <v>20</v>
      </c>
      <c r="R231" t="s">
        <v>21</v>
      </c>
      <c r="S231" t="s">
        <v>15</v>
      </c>
      <c r="T231">
        <f>IFERROR(Table1[n_can_adj]/MID(Table1[district],FIND("(",Table1[district])+1,1),Table1[n_can_adj])</f>
        <v>4</v>
      </c>
      <c r="U231">
        <v>15999</v>
      </c>
      <c r="V231" t="str">
        <f>IF(Table1[Voting Population]&lt;47000,"Rural","Urban")</f>
        <v>Rural</v>
      </c>
      <c r="W231" s="3">
        <v>0.28158844765342961</v>
      </c>
      <c r="X231" s="3" t="s">
        <v>5415</v>
      </c>
      <c r="Y231" s="3">
        <f>COUNTIFS(Table1[Race '#],Table1[[#This Row],[Race '#]],Table1[Gender],"F")</f>
        <v>3</v>
      </c>
      <c r="Z231" s="3">
        <f>COUNTIFS(Table1[Race '#],Table1[[#This Row],[Race '#]],Table1[Gender],"M")</f>
        <v>1</v>
      </c>
      <c r="AA231" s="3">
        <f>COUNTIFS(Table1[Race '#],Table1[[#This Row],[Race '#]],Table1[Gender],"~?")</f>
        <v>0</v>
      </c>
      <c r="AB231" s="3" t="str">
        <f>_xlfn.IFS(Y231=SUM(Table1[[#This Row],[Race-F candidates]:[Race-? Candidates]]),"All-Female",Z231=SUM(Table1[[#This Row],[Race-F candidates]:[Race-? Candidates]]),"All-Male",1=1,"Mixed-Gender")</f>
        <v>Mixed-Gender</v>
      </c>
      <c r="AC231" s="3">
        <f>COUNTIFS(Table1[genoffice],Table1[[#This Row],[genoffice]],Table1[Gender],"F")</f>
        <v>279</v>
      </c>
      <c r="AD231" s="3">
        <f>COUNTIFS(Table1[genoffice],Table1[[#This Row],[genoffice]],Table1[Gender],"M")</f>
        <v>401</v>
      </c>
      <c r="AE231" s="3">
        <f>COUNTIFS(Table1[genoffice],Table1[[#This Row],[genoffice]],Table1[Gender],"~?")</f>
        <v>23</v>
      </c>
    </row>
    <row r="232" spans="1:31" x14ac:dyDescent="0.35">
      <c r="A232">
        <v>231</v>
      </c>
      <c r="B232">
        <f>IF(COUNTIF(C$2:C231,C232)&gt;0,B231,B231+1)</f>
        <v>94</v>
      </c>
      <c r="C232" t="str">
        <f>Table1[[#This Row],[position]]&amp;IF(Table1[district]="NA","","-"&amp;Table1[district])&amp;IF(Table1[parish]="Multi-Parish Race","","-"&amp;Table1[parish])&amp;" ("&amp;Table1[year]&amp;")"</f>
        <v>Alderman at Large-Town of Jonesboro-Jackson (2014)</v>
      </c>
      <c r="D232" t="s">
        <v>349</v>
      </c>
      <c r="E232" t="s">
        <v>366</v>
      </c>
      <c r="F232" t="s">
        <v>370</v>
      </c>
      <c r="G232">
        <v>2014</v>
      </c>
      <c r="H232" t="s">
        <v>161</v>
      </c>
      <c r="I232" t="s">
        <v>30</v>
      </c>
      <c r="J232">
        <v>109</v>
      </c>
      <c r="K232">
        <v>4</v>
      </c>
      <c r="L232">
        <f>COUNTIF(Table1[Race],Table1[Race])</f>
        <v>4</v>
      </c>
      <c r="M232">
        <v>1</v>
      </c>
      <c r="N232">
        <v>1</v>
      </c>
      <c r="O232">
        <v>2</v>
      </c>
      <c r="P232">
        <v>0</v>
      </c>
      <c r="Q232" t="s">
        <v>20</v>
      </c>
      <c r="R232" t="s">
        <v>21</v>
      </c>
      <c r="S232" t="s">
        <v>15</v>
      </c>
      <c r="T232">
        <f>IFERROR(Table1[n_can_adj]/MID(Table1[district],FIND("(",Table1[district])+1,1),Table1[n_can_adj])</f>
        <v>4</v>
      </c>
      <c r="U232">
        <v>15999</v>
      </c>
      <c r="V232" t="str">
        <f>IF(Table1[Voting Population]&lt;47000,"Rural","Urban")</f>
        <v>Rural</v>
      </c>
      <c r="W232" s="3">
        <v>0.28158844765342961</v>
      </c>
      <c r="X232" s="3" t="s">
        <v>5415</v>
      </c>
      <c r="Y232" s="3">
        <f>COUNTIFS(Table1[Race '#],Table1[[#This Row],[Race '#]],Table1[Gender],"F")</f>
        <v>3</v>
      </c>
      <c r="Z232" s="3">
        <f>COUNTIFS(Table1[Race '#],Table1[[#This Row],[Race '#]],Table1[Gender],"M")</f>
        <v>1</v>
      </c>
      <c r="AA232" s="3">
        <f>COUNTIFS(Table1[Race '#],Table1[[#This Row],[Race '#]],Table1[Gender],"~?")</f>
        <v>0</v>
      </c>
      <c r="AB232" s="3" t="str">
        <f>_xlfn.IFS(Y232=SUM(Table1[[#This Row],[Race-F candidates]:[Race-? Candidates]]),"All-Female",Z232=SUM(Table1[[#This Row],[Race-F candidates]:[Race-? Candidates]]),"All-Male",1=1,"Mixed-Gender")</f>
        <v>Mixed-Gender</v>
      </c>
      <c r="AC232" s="3">
        <f>COUNTIFS(Table1[genoffice],Table1[[#This Row],[genoffice]],Table1[Gender],"F")</f>
        <v>279</v>
      </c>
      <c r="AD232" s="3">
        <f>COUNTIFS(Table1[genoffice],Table1[[#This Row],[genoffice]],Table1[Gender],"M")</f>
        <v>401</v>
      </c>
      <c r="AE232" s="3">
        <f>COUNTIFS(Table1[genoffice],Table1[[#This Row],[genoffice]],Table1[Gender],"~?")</f>
        <v>23</v>
      </c>
    </row>
    <row r="233" spans="1:31" x14ac:dyDescent="0.35">
      <c r="A233">
        <v>232</v>
      </c>
      <c r="B233">
        <f>IF(COUNTIF(C$2:C232,C233)&gt;0,B232,B232+1)</f>
        <v>95</v>
      </c>
      <c r="C233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3" t="s">
        <v>349</v>
      </c>
      <c r="E233" t="s">
        <v>371</v>
      </c>
      <c r="F233" t="s">
        <v>372</v>
      </c>
      <c r="G233">
        <v>2014</v>
      </c>
      <c r="H233" t="s">
        <v>18</v>
      </c>
      <c r="I233" t="s">
        <v>30</v>
      </c>
      <c r="J233">
        <v>251</v>
      </c>
      <c r="K233">
        <v>2</v>
      </c>
      <c r="L233">
        <f>COUNTIF(Table1[Race],Table1[Race])</f>
        <v>2</v>
      </c>
      <c r="M233">
        <v>0</v>
      </c>
      <c r="N233">
        <v>0</v>
      </c>
      <c r="O233">
        <v>2</v>
      </c>
      <c r="P233">
        <v>0</v>
      </c>
      <c r="Q233" t="s">
        <v>20</v>
      </c>
      <c r="R233" t="s">
        <v>21</v>
      </c>
      <c r="S233" t="s">
        <v>15</v>
      </c>
      <c r="T233">
        <f>IFERROR(Table1[n_can_adj]/MID(Table1[district],FIND("(",Table1[district])+1,1),Table1[n_can_adj])</f>
        <v>2</v>
      </c>
      <c r="U233">
        <v>25619</v>
      </c>
      <c r="V233" t="str">
        <f>IF(Table1[Voting Population]&lt;47000,"Rural","Urban")</f>
        <v>Rural</v>
      </c>
      <c r="W233" s="3">
        <v>0.32617449664429526</v>
      </c>
      <c r="X233" s="3" t="s">
        <v>5414</v>
      </c>
      <c r="Y233" s="3">
        <f>COUNTIFS(Table1[Race '#],Table1[[#This Row],[Race '#]],Table1[Gender],"F")</f>
        <v>0</v>
      </c>
      <c r="Z233" s="3">
        <f>COUNTIFS(Table1[Race '#],Table1[[#This Row],[Race '#]],Table1[Gender],"M")</f>
        <v>2</v>
      </c>
      <c r="AA233" s="3">
        <f>COUNTIFS(Table1[Race '#],Table1[[#This Row],[Race '#]],Table1[Gender],"~?")</f>
        <v>0</v>
      </c>
      <c r="AB233" s="3" t="str">
        <f>_xlfn.IFS(Y233=SUM(Table1[[#This Row],[Race-F candidates]:[Race-? Candidates]]),"All-Female",Z233=SUM(Table1[[#This Row],[Race-F candidates]:[Race-? Candidates]]),"All-Male",1=1,"Mixed-Gender")</f>
        <v>All-Male</v>
      </c>
      <c r="AC233" s="3">
        <f>COUNTIFS(Table1[genoffice],Table1[[#This Row],[genoffice]],Table1[Gender],"F")</f>
        <v>279</v>
      </c>
      <c r="AD233" s="3">
        <f>COUNTIFS(Table1[genoffice],Table1[[#This Row],[genoffice]],Table1[Gender],"M")</f>
        <v>401</v>
      </c>
      <c r="AE233" s="3">
        <f>COUNTIFS(Table1[genoffice],Table1[[#This Row],[genoffice]],Table1[Gender],"~?")</f>
        <v>23</v>
      </c>
    </row>
    <row r="234" spans="1:31" x14ac:dyDescent="0.35">
      <c r="A234">
        <v>233</v>
      </c>
      <c r="B234">
        <f>IF(COUNTIF(C$2:C233,C234)&gt;0,B233,B233+1)</f>
        <v>95</v>
      </c>
      <c r="C234" t="str">
        <f>Table1[[#This Row],[position]]&amp;IF(Table1[district]="NA","","-"&amp;Table1[district])&amp;IF(Table1[parish]="Multi-Parish Race","","-"&amp;Table1[parish])&amp;" ("&amp;Table1[year]&amp;")"</f>
        <v>Alderman at Large-Town of Oberlin-Allen (2014)</v>
      </c>
      <c r="D234" t="s">
        <v>349</v>
      </c>
      <c r="E234" t="s">
        <v>371</v>
      </c>
      <c r="F234" t="s">
        <v>373</v>
      </c>
      <c r="G234">
        <v>2014</v>
      </c>
      <c r="H234" t="s">
        <v>18</v>
      </c>
      <c r="I234" t="s">
        <v>30</v>
      </c>
      <c r="J234">
        <v>494</v>
      </c>
      <c r="K234">
        <v>2</v>
      </c>
      <c r="L234">
        <f>COUNTIF(Table1[Race],Table1[Race])</f>
        <v>2</v>
      </c>
      <c r="M234">
        <v>0</v>
      </c>
      <c r="N234">
        <v>0</v>
      </c>
      <c r="O234">
        <v>2</v>
      </c>
      <c r="P234">
        <v>0</v>
      </c>
      <c r="Q234" t="s">
        <v>20</v>
      </c>
      <c r="R234" t="s">
        <v>21</v>
      </c>
      <c r="S234" t="s">
        <v>15</v>
      </c>
      <c r="T234">
        <f>IFERROR(Table1[n_can_adj]/MID(Table1[district],FIND("(",Table1[district])+1,1),Table1[n_can_adj])</f>
        <v>2</v>
      </c>
      <c r="U234">
        <v>25619</v>
      </c>
      <c r="V234" t="str">
        <f>IF(Table1[Voting Population]&lt;47000,"Rural","Urban")</f>
        <v>Rural</v>
      </c>
      <c r="W234" s="3">
        <v>0.32617449664429526</v>
      </c>
      <c r="X234" s="3" t="s">
        <v>5414</v>
      </c>
      <c r="Y234" s="3">
        <f>COUNTIFS(Table1[Race '#],Table1[[#This Row],[Race '#]],Table1[Gender],"F")</f>
        <v>0</v>
      </c>
      <c r="Z234" s="3">
        <f>COUNTIFS(Table1[Race '#],Table1[[#This Row],[Race '#]],Table1[Gender],"M")</f>
        <v>2</v>
      </c>
      <c r="AA234" s="3">
        <f>COUNTIFS(Table1[Race '#],Table1[[#This Row],[Race '#]],Table1[Gender],"~?")</f>
        <v>0</v>
      </c>
      <c r="AB234" s="3" t="str">
        <f>_xlfn.IFS(Y234=SUM(Table1[[#This Row],[Race-F candidates]:[Race-? Candidates]]),"All-Female",Z234=SUM(Table1[[#This Row],[Race-F candidates]:[Race-? Candidates]]),"All-Male",1=1,"Mixed-Gender")</f>
        <v>All-Male</v>
      </c>
      <c r="AC234" s="3">
        <f>COUNTIFS(Table1[genoffice],Table1[[#This Row],[genoffice]],Table1[Gender],"F")</f>
        <v>279</v>
      </c>
      <c r="AD234" s="3">
        <f>COUNTIFS(Table1[genoffice],Table1[[#This Row],[genoffice]],Table1[Gender],"M")</f>
        <v>401</v>
      </c>
      <c r="AE234" s="3">
        <f>COUNTIFS(Table1[genoffice],Table1[[#This Row],[genoffice]],Table1[Gender],"~?")</f>
        <v>23</v>
      </c>
    </row>
    <row r="235" spans="1:31" x14ac:dyDescent="0.35">
      <c r="A235">
        <v>234</v>
      </c>
      <c r="B235">
        <f>IF(COUNTIF(C$2:C234,C235)&gt;0,B234,B234+1)</f>
        <v>96</v>
      </c>
      <c r="C235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5" t="s">
        <v>349</v>
      </c>
      <c r="E235" t="s">
        <v>374</v>
      </c>
      <c r="F235" t="s">
        <v>375</v>
      </c>
      <c r="G235">
        <v>2014</v>
      </c>
      <c r="H235" t="s">
        <v>83</v>
      </c>
      <c r="I235" t="s">
        <v>23</v>
      </c>
      <c r="J235">
        <v>667</v>
      </c>
      <c r="K235">
        <v>2</v>
      </c>
      <c r="L235">
        <f>COUNTIF(Table1[Race],Table1[Race])</f>
        <v>2</v>
      </c>
      <c r="M235">
        <v>2</v>
      </c>
      <c r="N235">
        <v>0</v>
      </c>
      <c r="O235">
        <v>0</v>
      </c>
      <c r="P235">
        <v>0</v>
      </c>
      <c r="Q235" t="s">
        <v>20</v>
      </c>
      <c r="R235" t="s">
        <v>21</v>
      </c>
      <c r="S235" t="s">
        <v>15</v>
      </c>
      <c r="T235">
        <f>IFERROR(Table1[n_can_adj]/MID(Table1[district],FIND("(",Table1[district])+1,1),Table1[n_can_adj])</f>
        <v>2</v>
      </c>
      <c r="U235">
        <v>83699</v>
      </c>
      <c r="V235" t="str">
        <f>IF(Table1[Voting Population]&lt;47000,"Rural","Urban")</f>
        <v>Urban</v>
      </c>
      <c r="W235" s="3">
        <v>0.13822525597269619</v>
      </c>
      <c r="X235" s="3" t="s">
        <v>5415</v>
      </c>
      <c r="Y235" s="3">
        <f>COUNTIFS(Table1[Race '#],Table1[[#This Row],[Race '#]],Table1[Gender],"F")</f>
        <v>1</v>
      </c>
      <c r="Z235" s="3">
        <f>COUNTIFS(Table1[Race '#],Table1[[#This Row],[Race '#]],Table1[Gender],"M")</f>
        <v>1</v>
      </c>
      <c r="AA235" s="3">
        <f>COUNTIFS(Table1[Race '#],Table1[[#This Row],[Race '#]],Table1[Gender],"~?")</f>
        <v>0</v>
      </c>
      <c r="AB235" s="3" t="str">
        <f>_xlfn.IFS(Y235=SUM(Table1[[#This Row],[Race-F candidates]:[Race-? Candidates]]),"All-Female",Z235=SUM(Table1[[#This Row],[Race-F candidates]:[Race-? Candidates]]),"All-Male",1=1,"Mixed-Gender")</f>
        <v>Mixed-Gender</v>
      </c>
      <c r="AC235" s="3">
        <f>COUNTIFS(Table1[genoffice],Table1[[#This Row],[genoffice]],Table1[Gender],"F")</f>
        <v>279</v>
      </c>
      <c r="AD235" s="3">
        <f>COUNTIFS(Table1[genoffice],Table1[[#This Row],[genoffice]],Table1[Gender],"M")</f>
        <v>401</v>
      </c>
      <c r="AE235" s="3">
        <f>COUNTIFS(Table1[genoffice],Table1[[#This Row],[genoffice]],Table1[Gender],"~?")</f>
        <v>23</v>
      </c>
    </row>
    <row r="236" spans="1:31" x14ac:dyDescent="0.35">
      <c r="A236">
        <v>235</v>
      </c>
      <c r="B236">
        <f>IF(COUNTIF(C$2:C235,C236)&gt;0,B235,B235+1)</f>
        <v>96</v>
      </c>
      <c r="C236" t="str">
        <f>Table1[[#This Row],[position]]&amp;IF(Table1[district]="NA","","-"&amp;Table1[district])&amp;IF(Table1[parish]="Multi-Parish Race","","-"&amp;Table1[parish])&amp;" ("&amp;Table1[year]&amp;")"</f>
        <v>Alderman at Large-Town of Sunset-St. Landry (2014)</v>
      </c>
      <c r="D236" t="s">
        <v>349</v>
      </c>
      <c r="E236" t="s">
        <v>374</v>
      </c>
      <c r="F236" t="s">
        <v>376</v>
      </c>
      <c r="G236">
        <v>2014</v>
      </c>
      <c r="H236" t="s">
        <v>83</v>
      </c>
      <c r="I236" t="s">
        <v>23</v>
      </c>
      <c r="J236">
        <v>505</v>
      </c>
      <c r="K236">
        <v>2</v>
      </c>
      <c r="L236">
        <f>COUNTIF(Table1[Race],Table1[Race])</f>
        <v>2</v>
      </c>
      <c r="M236">
        <v>2</v>
      </c>
      <c r="N236">
        <v>0</v>
      </c>
      <c r="O236">
        <v>0</v>
      </c>
      <c r="P236">
        <v>0</v>
      </c>
      <c r="Q236" t="s">
        <v>20</v>
      </c>
      <c r="R236" t="s">
        <v>21</v>
      </c>
      <c r="S236" t="s">
        <v>15</v>
      </c>
      <c r="T236">
        <f>IFERROR(Table1[n_can_adj]/MID(Table1[district],FIND("(",Table1[district])+1,1),Table1[n_can_adj])</f>
        <v>2</v>
      </c>
      <c r="U236">
        <v>83699</v>
      </c>
      <c r="V236" t="str">
        <f>IF(Table1[Voting Population]&lt;47000,"Rural","Urban")</f>
        <v>Urban</v>
      </c>
      <c r="W236" s="3">
        <v>0.13822525597269619</v>
      </c>
      <c r="X236" s="3" t="s">
        <v>5414</v>
      </c>
      <c r="Y236" s="3">
        <f>COUNTIFS(Table1[Race '#],Table1[[#This Row],[Race '#]],Table1[Gender],"F")</f>
        <v>1</v>
      </c>
      <c r="Z236" s="3">
        <f>COUNTIFS(Table1[Race '#],Table1[[#This Row],[Race '#]],Table1[Gender],"M")</f>
        <v>1</v>
      </c>
      <c r="AA236" s="3">
        <f>COUNTIFS(Table1[Race '#],Table1[[#This Row],[Race '#]],Table1[Gender],"~?")</f>
        <v>0</v>
      </c>
      <c r="AB236" s="3" t="str">
        <f>_xlfn.IFS(Y236=SUM(Table1[[#This Row],[Race-F candidates]:[Race-? Candidates]]),"All-Female",Z236=SUM(Table1[[#This Row],[Race-F candidates]:[Race-? Candidates]]),"All-Male",1=1,"Mixed-Gender")</f>
        <v>Mixed-Gender</v>
      </c>
      <c r="AC236" s="3">
        <f>COUNTIFS(Table1[genoffice],Table1[[#This Row],[genoffice]],Table1[Gender],"F")</f>
        <v>279</v>
      </c>
      <c r="AD236" s="3">
        <f>COUNTIFS(Table1[genoffice],Table1[[#This Row],[genoffice]],Table1[Gender],"M")</f>
        <v>401</v>
      </c>
      <c r="AE236" s="3">
        <f>COUNTIFS(Table1[genoffice],Table1[[#This Row],[genoffice]],Table1[Gender],"~?")</f>
        <v>23</v>
      </c>
    </row>
    <row r="237" spans="1:31" x14ac:dyDescent="0.35">
      <c r="A237">
        <v>236</v>
      </c>
      <c r="B237">
        <f>IF(COUNTIF(C$2:C236,C237)&gt;0,B236,B236+1)</f>
        <v>97</v>
      </c>
      <c r="C237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7" t="s">
        <v>349</v>
      </c>
      <c r="E237" t="s">
        <v>377</v>
      </c>
      <c r="F237" t="s">
        <v>378</v>
      </c>
      <c r="G237">
        <v>2014</v>
      </c>
      <c r="H237" t="s">
        <v>51</v>
      </c>
      <c r="I237" t="s">
        <v>23</v>
      </c>
      <c r="J237">
        <v>583</v>
      </c>
      <c r="K237">
        <v>2</v>
      </c>
      <c r="L237">
        <f>COUNTIF(Table1[Race],Table1[Race])</f>
        <v>2</v>
      </c>
      <c r="M237">
        <v>2</v>
      </c>
      <c r="N237">
        <v>0</v>
      </c>
      <c r="O237">
        <v>0</v>
      </c>
      <c r="P237">
        <v>0</v>
      </c>
      <c r="Q237" t="s">
        <v>20</v>
      </c>
      <c r="R237" t="s">
        <v>21</v>
      </c>
      <c r="S237" t="s">
        <v>15</v>
      </c>
      <c r="T237">
        <f>IFERROR(Table1[n_can_adj]/MID(Table1[district],FIND("(",Table1[district])+1,1),Table1[n_can_adj])</f>
        <v>2</v>
      </c>
      <c r="U237">
        <v>253125</v>
      </c>
      <c r="V237" t="str">
        <f>IF(Table1[Voting Population]&lt;47000,"Rural","Urban")</f>
        <v>Urban</v>
      </c>
      <c r="W237" s="3">
        <v>0.29555555555555557</v>
      </c>
      <c r="X237" s="3" t="s">
        <v>5415</v>
      </c>
      <c r="Y237" s="3">
        <f>COUNTIFS(Table1[Race '#],Table1[[#This Row],[Race '#]],Table1[Gender],"F")</f>
        <v>1</v>
      </c>
      <c r="Z237" s="3">
        <f>COUNTIFS(Table1[Race '#],Table1[[#This Row],[Race '#]],Table1[Gender],"M")</f>
        <v>1</v>
      </c>
      <c r="AA237" s="3">
        <f>COUNTIFS(Table1[Race '#],Table1[[#This Row],[Race '#]],Table1[Gender],"~?")</f>
        <v>0</v>
      </c>
      <c r="AB237" s="3" t="str">
        <f>_xlfn.IFS(Y237=SUM(Table1[[#This Row],[Race-F candidates]:[Race-? Candidates]]),"All-Female",Z237=SUM(Table1[[#This Row],[Race-F candidates]:[Race-? Candidates]]),"All-Male",1=1,"Mixed-Gender")</f>
        <v>Mixed-Gender</v>
      </c>
      <c r="AC237" s="3">
        <f>COUNTIFS(Table1[genoffice],Table1[[#This Row],[genoffice]],Table1[Gender],"F")</f>
        <v>279</v>
      </c>
      <c r="AD237" s="3">
        <f>COUNTIFS(Table1[genoffice],Table1[[#This Row],[genoffice]],Table1[Gender],"M")</f>
        <v>401</v>
      </c>
      <c r="AE237" s="3">
        <f>COUNTIFS(Table1[genoffice],Table1[[#This Row],[genoffice]],Table1[Gender],"~?")</f>
        <v>23</v>
      </c>
    </row>
    <row r="238" spans="1:31" x14ac:dyDescent="0.35">
      <c r="A238">
        <v>237</v>
      </c>
      <c r="B238">
        <f>IF(COUNTIF(C$2:C237,C238)&gt;0,B237,B237+1)</f>
        <v>97</v>
      </c>
      <c r="C238" t="str">
        <f>Table1[[#This Row],[position]]&amp;IF(Table1[district]="NA","","-"&amp;Table1[district])&amp;IF(Table1[parish]="Multi-Parish Race","","-"&amp;Table1[parish])&amp;" ("&amp;Table1[year]&amp;")"</f>
        <v>Alderman at Large-Town of Vivian-Caddo (2014)</v>
      </c>
      <c r="D238" t="s">
        <v>349</v>
      </c>
      <c r="E238" t="s">
        <v>377</v>
      </c>
      <c r="F238" t="s">
        <v>379</v>
      </c>
      <c r="G238">
        <v>2014</v>
      </c>
      <c r="H238" t="s">
        <v>51</v>
      </c>
      <c r="I238" t="s">
        <v>23</v>
      </c>
      <c r="J238">
        <v>317</v>
      </c>
      <c r="K238">
        <v>2</v>
      </c>
      <c r="L238">
        <f>COUNTIF(Table1[Race],Table1[Race])</f>
        <v>2</v>
      </c>
      <c r="M238">
        <v>2</v>
      </c>
      <c r="N238">
        <v>0</v>
      </c>
      <c r="O238">
        <v>0</v>
      </c>
      <c r="P238">
        <v>0</v>
      </c>
      <c r="Q238" t="s">
        <v>20</v>
      </c>
      <c r="R238" t="s">
        <v>21</v>
      </c>
      <c r="S238" t="s">
        <v>15</v>
      </c>
      <c r="T238">
        <f>IFERROR(Table1[n_can_adj]/MID(Table1[district],FIND("(",Table1[district])+1,1),Table1[n_can_adj])</f>
        <v>2</v>
      </c>
      <c r="U238">
        <v>253125</v>
      </c>
      <c r="V238" t="str">
        <f>IF(Table1[Voting Population]&lt;47000,"Rural","Urban")</f>
        <v>Urban</v>
      </c>
      <c r="W238" s="3">
        <v>0.29555555555555557</v>
      </c>
      <c r="X238" s="3" t="s">
        <v>5414</v>
      </c>
      <c r="Y238" s="3">
        <f>COUNTIFS(Table1[Race '#],Table1[[#This Row],[Race '#]],Table1[Gender],"F")</f>
        <v>1</v>
      </c>
      <c r="Z238" s="3">
        <f>COUNTIFS(Table1[Race '#],Table1[[#This Row],[Race '#]],Table1[Gender],"M")</f>
        <v>1</v>
      </c>
      <c r="AA238" s="3">
        <f>COUNTIFS(Table1[Race '#],Table1[[#This Row],[Race '#]],Table1[Gender],"~?")</f>
        <v>0</v>
      </c>
      <c r="AB238" s="3" t="str">
        <f>_xlfn.IFS(Y238=SUM(Table1[[#This Row],[Race-F candidates]:[Race-? Candidates]]),"All-Female",Z238=SUM(Table1[[#This Row],[Race-F candidates]:[Race-? Candidates]]),"All-Male",1=1,"Mixed-Gender")</f>
        <v>Mixed-Gender</v>
      </c>
      <c r="AC238" s="3">
        <f>COUNTIFS(Table1[genoffice],Table1[[#This Row],[genoffice]],Table1[Gender],"F")</f>
        <v>279</v>
      </c>
      <c r="AD238" s="3">
        <f>COUNTIFS(Table1[genoffice],Table1[[#This Row],[genoffice]],Table1[Gender],"M")</f>
        <v>401</v>
      </c>
      <c r="AE238" s="3">
        <f>COUNTIFS(Table1[genoffice],Table1[[#This Row],[genoffice]],Table1[Gender],"~?")</f>
        <v>23</v>
      </c>
    </row>
    <row r="239" spans="1:31" x14ac:dyDescent="0.35">
      <c r="A239">
        <v>238</v>
      </c>
      <c r="B239">
        <f>IF(COUNTIF(C$2:C238,C239)&gt;0,B238,B238+1)</f>
        <v>98</v>
      </c>
      <c r="C239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39" t="s">
        <v>380</v>
      </c>
      <c r="E239" t="s">
        <v>381</v>
      </c>
      <c r="F239" t="s">
        <v>382</v>
      </c>
      <c r="G239">
        <v>2014</v>
      </c>
      <c r="H239" t="s">
        <v>29</v>
      </c>
      <c r="I239" t="s">
        <v>19</v>
      </c>
      <c r="J239">
        <v>157</v>
      </c>
      <c r="K239">
        <v>4</v>
      </c>
      <c r="L239">
        <f>COUNTIF(Table1[Race],Table1[Race])</f>
        <v>4</v>
      </c>
      <c r="M239">
        <v>2</v>
      </c>
      <c r="N239">
        <v>1</v>
      </c>
      <c r="O239">
        <v>1</v>
      </c>
      <c r="P239">
        <v>0</v>
      </c>
      <c r="Q239" t="s">
        <v>20</v>
      </c>
      <c r="R239" t="s">
        <v>21</v>
      </c>
      <c r="S239" t="s">
        <v>15</v>
      </c>
      <c r="T239">
        <f>IFERROR(Table1[n_can_adj]/MID(Table1[district],FIND("(",Table1[district])+1,1),Table1[n_can_adj])</f>
        <v>2</v>
      </c>
      <c r="U239">
        <v>124720</v>
      </c>
      <c r="V239" t="str">
        <f>IF(Table1[Voting Population]&lt;47000,"Rural","Urban")</f>
        <v>Urban</v>
      </c>
      <c r="W239" s="3">
        <v>7.0723684210526327E-2</v>
      </c>
      <c r="X239" s="3" t="s">
        <v>5415</v>
      </c>
      <c r="Y239" s="3">
        <f>COUNTIFS(Table1[Race '#],Table1[[#This Row],[Race '#]],Table1[Gender],"F")</f>
        <v>2</v>
      </c>
      <c r="Z239" s="3">
        <f>COUNTIFS(Table1[Race '#],Table1[[#This Row],[Race '#]],Table1[Gender],"M")</f>
        <v>1</v>
      </c>
      <c r="AA239" s="3">
        <f>COUNTIFS(Table1[Race '#],Table1[[#This Row],[Race '#]],Table1[Gender],"~?")</f>
        <v>1</v>
      </c>
      <c r="AB239" s="3" t="str">
        <f>_xlfn.IFS(Y239=SUM(Table1[[#This Row],[Race-F candidates]:[Race-? Candidates]]),"All-Female",Z239=SUM(Table1[[#This Row],[Race-F candidates]:[Race-? Candidates]]),"All-Male",1=1,"Mixed-Gender")</f>
        <v>Mixed-Gender</v>
      </c>
      <c r="AC239" s="3">
        <f>COUNTIFS(Table1[genoffice],Table1[[#This Row],[genoffice]],Table1[Gender],"F")</f>
        <v>279</v>
      </c>
      <c r="AD239" s="3">
        <f>COUNTIFS(Table1[genoffice],Table1[[#This Row],[genoffice]],Table1[Gender],"M")</f>
        <v>401</v>
      </c>
      <c r="AE239" s="3">
        <f>COUNTIFS(Table1[genoffice],Table1[[#This Row],[genoffice]],Table1[Gender],"~?")</f>
        <v>23</v>
      </c>
    </row>
    <row r="240" spans="1:31" x14ac:dyDescent="0.35">
      <c r="A240">
        <v>239</v>
      </c>
      <c r="B240">
        <f>IF(COUNTIF(C$2:C239,C240)&gt;0,B239,B239+1)</f>
        <v>98</v>
      </c>
      <c r="C240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0" t="s">
        <v>380</v>
      </c>
      <c r="E240" t="s">
        <v>381</v>
      </c>
      <c r="F240" t="s">
        <v>383</v>
      </c>
      <c r="G240">
        <v>2014</v>
      </c>
      <c r="H240" t="s">
        <v>29</v>
      </c>
      <c r="I240" t="s">
        <v>23</v>
      </c>
      <c r="J240">
        <v>117</v>
      </c>
      <c r="K240">
        <v>4</v>
      </c>
      <c r="L240">
        <f>COUNTIF(Table1[Race],Table1[Race])</f>
        <v>4</v>
      </c>
      <c r="M240">
        <v>2</v>
      </c>
      <c r="N240">
        <v>1</v>
      </c>
      <c r="O240">
        <v>1</v>
      </c>
      <c r="P240">
        <v>0</v>
      </c>
      <c r="Q240" t="s">
        <v>20</v>
      </c>
      <c r="R240" t="s">
        <v>21</v>
      </c>
      <c r="S240" t="s">
        <v>15</v>
      </c>
      <c r="T240">
        <f>IFERROR(Table1[n_can_adj]/MID(Table1[district],FIND("(",Table1[district])+1,1),Table1[n_can_adj])</f>
        <v>2</v>
      </c>
      <c r="U240">
        <v>124720</v>
      </c>
      <c r="V240" t="str">
        <f>IF(Table1[Voting Population]&lt;47000,"Rural","Urban")</f>
        <v>Urban</v>
      </c>
      <c r="W240" s="3">
        <v>7.0723684210526327E-2</v>
      </c>
      <c r="X240" s="3" t="s">
        <v>5415</v>
      </c>
      <c r="Y240" s="3">
        <f>COUNTIFS(Table1[Race '#],Table1[[#This Row],[Race '#]],Table1[Gender],"F")</f>
        <v>2</v>
      </c>
      <c r="Z240" s="3">
        <f>COUNTIFS(Table1[Race '#],Table1[[#This Row],[Race '#]],Table1[Gender],"M")</f>
        <v>1</v>
      </c>
      <c r="AA240" s="3">
        <f>COUNTIFS(Table1[Race '#],Table1[[#This Row],[Race '#]],Table1[Gender],"~?")</f>
        <v>1</v>
      </c>
      <c r="AB240" s="3" t="str">
        <f>_xlfn.IFS(Y240=SUM(Table1[[#This Row],[Race-F candidates]:[Race-? Candidates]]),"All-Female",Z240=SUM(Table1[[#This Row],[Race-F candidates]:[Race-? Candidates]]),"All-Male",1=1,"Mixed-Gender")</f>
        <v>Mixed-Gender</v>
      </c>
      <c r="AC240" s="3">
        <f>COUNTIFS(Table1[genoffice],Table1[[#This Row],[genoffice]],Table1[Gender],"F")</f>
        <v>279</v>
      </c>
      <c r="AD240" s="3">
        <f>COUNTIFS(Table1[genoffice],Table1[[#This Row],[genoffice]],Table1[Gender],"M")</f>
        <v>401</v>
      </c>
      <c r="AE240" s="3">
        <f>COUNTIFS(Table1[genoffice],Table1[[#This Row],[genoffice]],Table1[Gender],"~?")</f>
        <v>23</v>
      </c>
    </row>
    <row r="241" spans="1:31" x14ac:dyDescent="0.35">
      <c r="A241">
        <v>240</v>
      </c>
      <c r="B241">
        <f>IF(COUNTIF(C$2:C240,C241)&gt;0,B240,B240+1)</f>
        <v>98</v>
      </c>
      <c r="C241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1" t="s">
        <v>380</v>
      </c>
      <c r="E241" t="s">
        <v>381</v>
      </c>
      <c r="F241" t="s">
        <v>384</v>
      </c>
      <c r="G241">
        <v>2014</v>
      </c>
      <c r="H241" t="s">
        <v>29</v>
      </c>
      <c r="I241" t="s">
        <v>23</v>
      </c>
      <c r="J241">
        <v>134</v>
      </c>
      <c r="K241">
        <v>4</v>
      </c>
      <c r="L241">
        <f>COUNTIF(Table1[Race],Table1[Race])</f>
        <v>4</v>
      </c>
      <c r="M241">
        <v>2</v>
      </c>
      <c r="N241">
        <v>1</v>
      </c>
      <c r="O241">
        <v>1</v>
      </c>
      <c r="P241">
        <v>0</v>
      </c>
      <c r="Q241" t="s">
        <v>20</v>
      </c>
      <c r="R241" t="s">
        <v>21</v>
      </c>
      <c r="S241" t="s">
        <v>15</v>
      </c>
      <c r="T241">
        <f>IFERROR(Table1[n_can_adj]/MID(Table1[district],FIND("(",Table1[district])+1,1),Table1[n_can_adj])</f>
        <v>2</v>
      </c>
      <c r="U241">
        <v>124720</v>
      </c>
      <c r="V241" t="str">
        <f>IF(Table1[Voting Population]&lt;47000,"Rural","Urban")</f>
        <v>Urban</v>
      </c>
      <c r="W241" s="3">
        <v>7.0723684210526327E-2</v>
      </c>
      <c r="X241" s="3" t="s">
        <v>5414</v>
      </c>
      <c r="Y241" s="3">
        <f>COUNTIFS(Table1[Race '#],Table1[[#This Row],[Race '#]],Table1[Gender],"F")</f>
        <v>2</v>
      </c>
      <c r="Z241" s="3">
        <f>COUNTIFS(Table1[Race '#],Table1[[#This Row],[Race '#]],Table1[Gender],"M")</f>
        <v>1</v>
      </c>
      <c r="AA241" s="3">
        <f>COUNTIFS(Table1[Race '#],Table1[[#This Row],[Race '#]],Table1[Gender],"~?")</f>
        <v>1</v>
      </c>
      <c r="AB241" s="3" t="str">
        <f>_xlfn.IFS(Y241=SUM(Table1[[#This Row],[Race-F candidates]:[Race-? Candidates]]),"All-Female",Z241=SUM(Table1[[#This Row],[Race-F candidates]:[Race-? Candidates]]),"All-Male",1=1,"Mixed-Gender")</f>
        <v>Mixed-Gender</v>
      </c>
      <c r="AC241" s="3">
        <f>COUNTIFS(Table1[genoffice],Table1[[#This Row],[genoffice]],Table1[Gender],"F")</f>
        <v>279</v>
      </c>
      <c r="AD241" s="3">
        <f>COUNTIFS(Table1[genoffice],Table1[[#This Row],[genoffice]],Table1[Gender],"M")</f>
        <v>401</v>
      </c>
      <c r="AE241" s="3">
        <f>COUNTIFS(Table1[genoffice],Table1[[#This Row],[genoffice]],Table1[Gender],"~?")</f>
        <v>23</v>
      </c>
    </row>
    <row r="242" spans="1:31" x14ac:dyDescent="0.35">
      <c r="A242">
        <v>241</v>
      </c>
      <c r="B242">
        <f>IF(COUNTIF(C$2:C241,C242)&gt;0,B241,B241+1)</f>
        <v>98</v>
      </c>
      <c r="C242" t="str">
        <f>Table1[[#This Row],[position]]&amp;IF(Table1[district]="NA","","-"&amp;Table1[district])&amp;IF(Table1[parish]="Multi-Parish Race","","-"&amp;Table1[parish])&amp;" ("&amp;Table1[year]&amp;")"</f>
        <v>Aldermen-District 1, Town of Plain Dealing (2 to be elected)-Bossier (2014)</v>
      </c>
      <c r="D242" t="s">
        <v>380</v>
      </c>
      <c r="E242" t="s">
        <v>381</v>
      </c>
      <c r="F242" t="s">
        <v>385</v>
      </c>
      <c r="G242">
        <v>2014</v>
      </c>
      <c r="H242" t="s">
        <v>29</v>
      </c>
      <c r="I242" t="s">
        <v>30</v>
      </c>
      <c r="J242">
        <v>200</v>
      </c>
      <c r="K242">
        <v>4</v>
      </c>
      <c r="L242">
        <f>COUNTIF(Table1[Race],Table1[Race])</f>
        <v>4</v>
      </c>
      <c r="M242">
        <v>2</v>
      </c>
      <c r="N242">
        <v>1</v>
      </c>
      <c r="O242">
        <v>1</v>
      </c>
      <c r="P242">
        <v>0</v>
      </c>
      <c r="Q242" t="s">
        <v>20</v>
      </c>
      <c r="R242" t="s">
        <v>21</v>
      </c>
      <c r="S242" t="s">
        <v>15</v>
      </c>
      <c r="T242">
        <f>IFERROR(Table1[n_can_adj]/MID(Table1[district],FIND("(",Table1[district])+1,1),Table1[n_can_adj])</f>
        <v>2</v>
      </c>
      <c r="U242">
        <v>124720</v>
      </c>
      <c r="V242" t="str">
        <f>IF(Table1[Voting Population]&lt;47000,"Rural","Urban")</f>
        <v>Urban</v>
      </c>
      <c r="W242" s="3">
        <v>7.0723684210526327E-2</v>
      </c>
      <c r="X242" s="3" t="s">
        <v>5413</v>
      </c>
      <c r="Y242" s="3">
        <f>COUNTIFS(Table1[Race '#],Table1[[#This Row],[Race '#]],Table1[Gender],"F")</f>
        <v>2</v>
      </c>
      <c r="Z242" s="3">
        <f>COUNTIFS(Table1[Race '#],Table1[[#This Row],[Race '#]],Table1[Gender],"M")</f>
        <v>1</v>
      </c>
      <c r="AA242" s="3">
        <f>COUNTIFS(Table1[Race '#],Table1[[#This Row],[Race '#]],Table1[Gender],"~?")</f>
        <v>1</v>
      </c>
      <c r="AB242" s="3" t="str">
        <f>_xlfn.IFS(Y242=SUM(Table1[[#This Row],[Race-F candidates]:[Race-? Candidates]]),"All-Female",Z242=SUM(Table1[[#This Row],[Race-F candidates]:[Race-? Candidates]]),"All-Male",1=1,"Mixed-Gender")</f>
        <v>Mixed-Gender</v>
      </c>
      <c r="AC242" s="3">
        <f>COUNTIFS(Table1[genoffice],Table1[[#This Row],[genoffice]],Table1[Gender],"F")</f>
        <v>279</v>
      </c>
      <c r="AD242" s="3">
        <f>COUNTIFS(Table1[genoffice],Table1[[#This Row],[genoffice]],Table1[Gender],"M")</f>
        <v>401</v>
      </c>
      <c r="AE242" s="3">
        <f>COUNTIFS(Table1[genoffice],Table1[[#This Row],[genoffice]],Table1[Gender],"~?")</f>
        <v>23</v>
      </c>
    </row>
    <row r="243" spans="1:31" x14ac:dyDescent="0.35">
      <c r="A243">
        <v>242</v>
      </c>
      <c r="B243">
        <f>IF(COUNTIF(C$2:C242,C243)&gt;0,B242,B242+1)</f>
        <v>99</v>
      </c>
      <c r="C243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3" t="s">
        <v>380</v>
      </c>
      <c r="E243" t="s">
        <v>386</v>
      </c>
      <c r="F243" t="s">
        <v>387</v>
      </c>
      <c r="G243">
        <v>2014</v>
      </c>
      <c r="H243" t="s">
        <v>73</v>
      </c>
      <c r="I243" t="s">
        <v>19</v>
      </c>
      <c r="J243">
        <v>187</v>
      </c>
      <c r="K243">
        <v>5</v>
      </c>
      <c r="L243">
        <f>COUNTIF(Table1[Race],Table1[Race])</f>
        <v>5</v>
      </c>
      <c r="M243">
        <v>2</v>
      </c>
      <c r="N243">
        <v>2</v>
      </c>
      <c r="O243">
        <v>1</v>
      </c>
      <c r="P243">
        <v>0</v>
      </c>
      <c r="Q243" t="s">
        <v>20</v>
      </c>
      <c r="R243" t="s">
        <v>21</v>
      </c>
      <c r="S243" t="s">
        <v>15</v>
      </c>
      <c r="T243">
        <f>IFERROR(Table1[n_can_adj]/MID(Table1[district],FIND("(",Table1[district])+1,1),Table1[n_can_adj])</f>
        <v>1.6666666666666667</v>
      </c>
      <c r="U243">
        <v>1810</v>
      </c>
      <c r="V243" t="str">
        <f>IF(Table1[Voting Population]&lt;47000,"Rural","Urban")</f>
        <v>Rural</v>
      </c>
      <c r="W243" s="3">
        <v>4.4740024183796856E-2</v>
      </c>
      <c r="X243" s="3" t="s">
        <v>5414</v>
      </c>
      <c r="Y243" s="3">
        <f>COUNTIFS(Table1[Race '#],Table1[[#This Row],[Race '#]],Table1[Gender],"F")</f>
        <v>1</v>
      </c>
      <c r="Z243" s="3">
        <f>COUNTIFS(Table1[Race '#],Table1[[#This Row],[Race '#]],Table1[Gender],"M")</f>
        <v>4</v>
      </c>
      <c r="AA243" s="3">
        <f>COUNTIFS(Table1[Race '#],Table1[[#This Row],[Race '#]],Table1[Gender],"~?")</f>
        <v>0</v>
      </c>
      <c r="AB243" s="3" t="str">
        <f>_xlfn.IFS(Y243=SUM(Table1[[#This Row],[Race-F candidates]:[Race-? Candidates]]),"All-Female",Z243=SUM(Table1[[#This Row],[Race-F candidates]:[Race-? Candidates]]),"All-Male",1=1,"Mixed-Gender")</f>
        <v>Mixed-Gender</v>
      </c>
      <c r="AC243" s="3">
        <f>COUNTIFS(Table1[genoffice],Table1[[#This Row],[genoffice]],Table1[Gender],"F")</f>
        <v>279</v>
      </c>
      <c r="AD243" s="3">
        <f>COUNTIFS(Table1[genoffice],Table1[[#This Row],[genoffice]],Table1[Gender],"M")</f>
        <v>401</v>
      </c>
      <c r="AE243" s="3">
        <f>COUNTIFS(Table1[genoffice],Table1[[#This Row],[genoffice]],Table1[Gender],"~?")</f>
        <v>23</v>
      </c>
    </row>
    <row r="244" spans="1:31" x14ac:dyDescent="0.35">
      <c r="A244">
        <v>243</v>
      </c>
      <c r="B244">
        <f>IF(COUNTIF(C$2:C243,C244)&gt;0,B243,B243+1)</f>
        <v>99</v>
      </c>
      <c r="C244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4" t="s">
        <v>380</v>
      </c>
      <c r="E244" t="s">
        <v>386</v>
      </c>
      <c r="F244" t="s">
        <v>388</v>
      </c>
      <c r="G244">
        <v>2014</v>
      </c>
      <c r="H244" t="s">
        <v>73</v>
      </c>
      <c r="I244" t="s">
        <v>30</v>
      </c>
      <c r="J244">
        <v>168</v>
      </c>
      <c r="K244">
        <v>5</v>
      </c>
      <c r="L244">
        <f>COUNTIF(Table1[Race],Table1[Race])</f>
        <v>5</v>
      </c>
      <c r="M244">
        <v>2</v>
      </c>
      <c r="N244">
        <v>2</v>
      </c>
      <c r="O244">
        <v>1</v>
      </c>
      <c r="P244">
        <v>0</v>
      </c>
      <c r="Q244" t="s">
        <v>20</v>
      </c>
      <c r="R244" t="s">
        <v>21</v>
      </c>
      <c r="S244" t="s">
        <v>15</v>
      </c>
      <c r="T244">
        <f>IFERROR(Table1[n_can_adj]/MID(Table1[district],FIND("(",Table1[district])+1,1),Table1[n_can_adj])</f>
        <v>1.6666666666666667</v>
      </c>
      <c r="U244">
        <v>1810</v>
      </c>
      <c r="V244" t="str">
        <f>IF(Table1[Voting Population]&lt;47000,"Rural","Urban")</f>
        <v>Rural</v>
      </c>
      <c r="W244" s="3">
        <v>4.4740024183796856E-2</v>
      </c>
      <c r="X244" s="3" t="s">
        <v>5415</v>
      </c>
      <c r="Y244" s="3">
        <f>COUNTIFS(Table1[Race '#],Table1[[#This Row],[Race '#]],Table1[Gender],"F")</f>
        <v>1</v>
      </c>
      <c r="Z244" s="3">
        <f>COUNTIFS(Table1[Race '#],Table1[[#This Row],[Race '#]],Table1[Gender],"M")</f>
        <v>4</v>
      </c>
      <c r="AA244" s="3">
        <f>COUNTIFS(Table1[Race '#],Table1[[#This Row],[Race '#]],Table1[Gender],"~?")</f>
        <v>0</v>
      </c>
      <c r="AB244" s="3" t="str">
        <f>_xlfn.IFS(Y244=SUM(Table1[[#This Row],[Race-F candidates]:[Race-? Candidates]]),"All-Female",Z244=SUM(Table1[[#This Row],[Race-F candidates]:[Race-? Candidates]]),"All-Male",1=1,"Mixed-Gender")</f>
        <v>Mixed-Gender</v>
      </c>
      <c r="AC244" s="3">
        <f>COUNTIFS(Table1[genoffice],Table1[[#This Row],[genoffice]],Table1[Gender],"F")</f>
        <v>279</v>
      </c>
      <c r="AD244" s="3">
        <f>COUNTIFS(Table1[genoffice],Table1[[#This Row],[genoffice]],Table1[Gender],"M")</f>
        <v>401</v>
      </c>
      <c r="AE244" s="3">
        <f>COUNTIFS(Table1[genoffice],Table1[[#This Row],[genoffice]],Table1[Gender],"~?")</f>
        <v>23</v>
      </c>
    </row>
    <row r="245" spans="1:31" x14ac:dyDescent="0.35">
      <c r="A245">
        <v>244</v>
      </c>
      <c r="B245">
        <f>IF(COUNTIF(C$2:C244,C245)&gt;0,B244,B244+1)</f>
        <v>99</v>
      </c>
      <c r="C245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5" t="s">
        <v>380</v>
      </c>
      <c r="E245" t="s">
        <v>386</v>
      </c>
      <c r="F245" t="s">
        <v>389</v>
      </c>
      <c r="G245">
        <v>2014</v>
      </c>
      <c r="H245" t="s">
        <v>73</v>
      </c>
      <c r="I245" t="s">
        <v>19</v>
      </c>
      <c r="J245">
        <v>224</v>
      </c>
      <c r="K245">
        <v>5</v>
      </c>
      <c r="L245">
        <f>COUNTIF(Table1[Race],Table1[Race])</f>
        <v>5</v>
      </c>
      <c r="M245">
        <v>2</v>
      </c>
      <c r="N245">
        <v>2</v>
      </c>
      <c r="O245">
        <v>1</v>
      </c>
      <c r="P245">
        <v>0</v>
      </c>
      <c r="Q245" t="s">
        <v>20</v>
      </c>
      <c r="R245" t="s">
        <v>21</v>
      </c>
      <c r="S245" t="s">
        <v>15</v>
      </c>
      <c r="T245">
        <f>IFERROR(Table1[n_can_adj]/MID(Table1[district],FIND("(",Table1[district])+1,1),Table1[n_can_adj])</f>
        <v>1.6666666666666667</v>
      </c>
      <c r="U245">
        <v>1810</v>
      </c>
      <c r="V245" t="str">
        <f>IF(Table1[Voting Population]&lt;47000,"Rural","Urban")</f>
        <v>Rural</v>
      </c>
      <c r="W245" s="3">
        <v>4.4740024183796856E-2</v>
      </c>
      <c r="X245" s="3" t="s">
        <v>5414</v>
      </c>
      <c r="Y245" s="3">
        <f>COUNTIFS(Table1[Race '#],Table1[[#This Row],[Race '#]],Table1[Gender],"F")</f>
        <v>1</v>
      </c>
      <c r="Z245" s="3">
        <f>COUNTIFS(Table1[Race '#],Table1[[#This Row],[Race '#]],Table1[Gender],"M")</f>
        <v>4</v>
      </c>
      <c r="AA245" s="3">
        <f>COUNTIFS(Table1[Race '#],Table1[[#This Row],[Race '#]],Table1[Gender],"~?")</f>
        <v>0</v>
      </c>
      <c r="AB245" s="3" t="str">
        <f>_xlfn.IFS(Y245=SUM(Table1[[#This Row],[Race-F candidates]:[Race-? Candidates]]),"All-Female",Z245=SUM(Table1[[#This Row],[Race-F candidates]:[Race-? Candidates]]),"All-Male",1=1,"Mixed-Gender")</f>
        <v>Mixed-Gender</v>
      </c>
      <c r="AC245" s="3">
        <f>COUNTIFS(Table1[genoffice],Table1[[#This Row],[genoffice]],Table1[Gender],"F")</f>
        <v>279</v>
      </c>
      <c r="AD245" s="3">
        <f>COUNTIFS(Table1[genoffice],Table1[[#This Row],[genoffice]],Table1[Gender],"M")</f>
        <v>401</v>
      </c>
      <c r="AE245" s="3">
        <f>COUNTIFS(Table1[genoffice],Table1[[#This Row],[genoffice]],Table1[Gender],"~?")</f>
        <v>23</v>
      </c>
    </row>
    <row r="246" spans="1:31" x14ac:dyDescent="0.35">
      <c r="A246">
        <v>245</v>
      </c>
      <c r="B246">
        <f>IF(COUNTIF(C$2:C245,C246)&gt;0,B245,B245+1)</f>
        <v>99</v>
      </c>
      <c r="C246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6" t="s">
        <v>380</v>
      </c>
      <c r="E246" t="s">
        <v>386</v>
      </c>
      <c r="F246" t="s">
        <v>390</v>
      </c>
      <c r="G246">
        <v>2014</v>
      </c>
      <c r="H246" t="s">
        <v>73</v>
      </c>
      <c r="I246" t="s">
        <v>23</v>
      </c>
      <c r="J246">
        <v>129</v>
      </c>
      <c r="K246">
        <v>5</v>
      </c>
      <c r="L246">
        <f>COUNTIF(Table1[Race],Table1[Race])</f>
        <v>5</v>
      </c>
      <c r="M246">
        <v>2</v>
      </c>
      <c r="N246">
        <v>2</v>
      </c>
      <c r="O246">
        <v>1</v>
      </c>
      <c r="P246">
        <v>0</v>
      </c>
      <c r="Q246" t="s">
        <v>20</v>
      </c>
      <c r="R246" t="s">
        <v>21</v>
      </c>
      <c r="S246" t="s">
        <v>15</v>
      </c>
      <c r="T246">
        <f>IFERROR(Table1[n_can_adj]/MID(Table1[district],FIND("(",Table1[district])+1,1),Table1[n_can_adj])</f>
        <v>1.6666666666666667</v>
      </c>
      <c r="U246">
        <v>1810</v>
      </c>
      <c r="V246" t="str">
        <f>IF(Table1[Voting Population]&lt;47000,"Rural","Urban")</f>
        <v>Rural</v>
      </c>
      <c r="W246" s="3">
        <v>4.4740024183796856E-2</v>
      </c>
      <c r="X246" s="3" t="s">
        <v>5414</v>
      </c>
      <c r="Y246" s="3">
        <f>COUNTIFS(Table1[Race '#],Table1[[#This Row],[Race '#]],Table1[Gender],"F")</f>
        <v>1</v>
      </c>
      <c r="Z246" s="3">
        <f>COUNTIFS(Table1[Race '#],Table1[[#This Row],[Race '#]],Table1[Gender],"M")</f>
        <v>4</v>
      </c>
      <c r="AA246" s="3">
        <f>COUNTIFS(Table1[Race '#],Table1[[#This Row],[Race '#]],Table1[Gender],"~?")</f>
        <v>0</v>
      </c>
      <c r="AB246" s="3" t="str">
        <f>_xlfn.IFS(Y246=SUM(Table1[[#This Row],[Race-F candidates]:[Race-? Candidates]]),"All-Female",Z246=SUM(Table1[[#This Row],[Race-F candidates]:[Race-? Candidates]]),"All-Male",1=1,"Mixed-Gender")</f>
        <v>Mixed-Gender</v>
      </c>
      <c r="AC246" s="3">
        <f>COUNTIFS(Table1[genoffice],Table1[[#This Row],[genoffice]],Table1[Gender],"F")</f>
        <v>279</v>
      </c>
      <c r="AD246" s="3">
        <f>COUNTIFS(Table1[genoffice],Table1[[#This Row],[genoffice]],Table1[Gender],"M")</f>
        <v>401</v>
      </c>
      <c r="AE246" s="3">
        <f>COUNTIFS(Table1[genoffice],Table1[[#This Row],[genoffice]],Table1[Gender],"~?")</f>
        <v>23</v>
      </c>
    </row>
    <row r="247" spans="1:31" x14ac:dyDescent="0.35">
      <c r="A247">
        <v>246</v>
      </c>
      <c r="B247">
        <f>IF(COUNTIF(C$2:C246,C247)&gt;0,B246,B246+1)</f>
        <v>99</v>
      </c>
      <c r="C247" t="str">
        <f>Table1[[#This Row],[position]]&amp;IF(Table1[district]="NA","","-"&amp;Table1[district])&amp;IF(Table1[parish]="Multi-Parish Race","","-"&amp;Table1[parish])&amp;" ("&amp;Table1[year]&amp;")"</f>
        <v>Aldermen-District 2, Town of Basile (3 to be elected) (2014)</v>
      </c>
      <c r="D247" t="s">
        <v>380</v>
      </c>
      <c r="E247" t="s">
        <v>386</v>
      </c>
      <c r="F247" t="s">
        <v>391</v>
      </c>
      <c r="G247">
        <v>2014</v>
      </c>
      <c r="H247" t="s">
        <v>73</v>
      </c>
      <c r="I247" t="s">
        <v>23</v>
      </c>
      <c r="J247">
        <v>119</v>
      </c>
      <c r="K247">
        <v>5</v>
      </c>
      <c r="L247">
        <f>COUNTIF(Table1[Race],Table1[Race])</f>
        <v>5</v>
      </c>
      <c r="M247">
        <v>2</v>
      </c>
      <c r="N247">
        <v>2</v>
      </c>
      <c r="O247">
        <v>1</v>
      </c>
      <c r="P247">
        <v>0</v>
      </c>
      <c r="Q247" t="s">
        <v>20</v>
      </c>
      <c r="R247" t="s">
        <v>21</v>
      </c>
      <c r="S247" t="s">
        <v>15</v>
      </c>
      <c r="T247">
        <f>IFERROR(Table1[n_can_adj]/MID(Table1[district],FIND("(",Table1[district])+1,1),Table1[n_can_adj])</f>
        <v>1.6666666666666667</v>
      </c>
      <c r="U247">
        <v>1810</v>
      </c>
      <c r="V247" t="str">
        <f>IF(Table1[Voting Population]&lt;47000,"Rural","Urban")</f>
        <v>Rural</v>
      </c>
      <c r="W247" s="3">
        <v>4.4740024183796856E-2</v>
      </c>
      <c r="X247" s="3" t="s">
        <v>5414</v>
      </c>
      <c r="Y247" s="3">
        <f>COUNTIFS(Table1[Race '#],Table1[[#This Row],[Race '#]],Table1[Gender],"F")</f>
        <v>1</v>
      </c>
      <c r="Z247" s="3">
        <f>COUNTIFS(Table1[Race '#],Table1[[#This Row],[Race '#]],Table1[Gender],"M")</f>
        <v>4</v>
      </c>
      <c r="AA247" s="3">
        <f>COUNTIFS(Table1[Race '#],Table1[[#This Row],[Race '#]],Table1[Gender],"~?")</f>
        <v>0</v>
      </c>
      <c r="AB247" s="3" t="str">
        <f>_xlfn.IFS(Y247=SUM(Table1[[#This Row],[Race-F candidates]:[Race-? Candidates]]),"All-Female",Z247=SUM(Table1[[#This Row],[Race-F candidates]:[Race-? Candidates]]),"All-Male",1=1,"Mixed-Gender")</f>
        <v>Mixed-Gender</v>
      </c>
      <c r="AC247" s="3">
        <f>COUNTIFS(Table1[genoffice],Table1[[#This Row],[genoffice]],Table1[Gender],"F")</f>
        <v>279</v>
      </c>
      <c r="AD247" s="3">
        <f>COUNTIFS(Table1[genoffice],Table1[[#This Row],[genoffice]],Table1[Gender],"M")</f>
        <v>401</v>
      </c>
      <c r="AE247" s="3">
        <f>COUNTIFS(Table1[genoffice],Table1[[#This Row],[genoffice]],Table1[Gender],"~?")</f>
        <v>23</v>
      </c>
    </row>
    <row r="248" spans="1:31" x14ac:dyDescent="0.35">
      <c r="A248">
        <v>247</v>
      </c>
      <c r="B248">
        <f>IF(COUNTIF(C$2:C247,C248)&gt;0,B247,B247+1)</f>
        <v>100</v>
      </c>
      <c r="C248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8" t="s">
        <v>380</v>
      </c>
      <c r="E248" t="s">
        <v>392</v>
      </c>
      <c r="F248" t="s">
        <v>393</v>
      </c>
      <c r="G248">
        <v>2016</v>
      </c>
      <c r="H248" t="s">
        <v>394</v>
      </c>
      <c r="I248" t="s">
        <v>30</v>
      </c>
      <c r="J248">
        <v>412</v>
      </c>
      <c r="K248">
        <v>9</v>
      </c>
      <c r="L248">
        <f>COUNTIF(Table1[Race],Table1[Race])</f>
        <v>9</v>
      </c>
      <c r="M248">
        <v>2</v>
      </c>
      <c r="N248">
        <v>3</v>
      </c>
      <c r="O248">
        <v>3</v>
      </c>
      <c r="P248">
        <v>1</v>
      </c>
      <c r="Q248" t="s">
        <v>20</v>
      </c>
      <c r="R248" t="s">
        <v>21</v>
      </c>
      <c r="S248" t="s">
        <v>15</v>
      </c>
      <c r="T248">
        <f>IFERROR(Table1[n_can_adj]/MID(Table1[district],FIND("(",Table1[district])+1,1),Table1[n_can_adj])</f>
        <v>2.25</v>
      </c>
      <c r="U248">
        <v>15384</v>
      </c>
      <c r="V248" t="str">
        <f>IF(Table1[Voting Population]&lt;47000,"Rural","Urban")</f>
        <v>Rural</v>
      </c>
      <c r="W248" s="3">
        <v>5.3294573643410836E-2</v>
      </c>
      <c r="X248" s="3" t="s">
        <v>5415</v>
      </c>
      <c r="Y248" s="3">
        <f>COUNTIFS(Table1[Race '#],Table1[[#This Row],[Race '#]],Table1[Gender],"F")</f>
        <v>4</v>
      </c>
      <c r="Z248" s="3">
        <f>COUNTIFS(Table1[Race '#],Table1[[#This Row],[Race '#]],Table1[Gender],"M")</f>
        <v>5</v>
      </c>
      <c r="AA248" s="3">
        <f>COUNTIFS(Table1[Race '#],Table1[[#This Row],[Race '#]],Table1[Gender],"~?")</f>
        <v>0</v>
      </c>
      <c r="AB248" s="3" t="str">
        <f>_xlfn.IFS(Y248=SUM(Table1[[#This Row],[Race-F candidates]:[Race-? Candidates]]),"All-Female",Z248=SUM(Table1[[#This Row],[Race-F candidates]:[Race-? Candidates]]),"All-Male",1=1,"Mixed-Gender")</f>
        <v>Mixed-Gender</v>
      </c>
      <c r="AC248" s="3">
        <f>COUNTIFS(Table1[genoffice],Table1[[#This Row],[genoffice]],Table1[Gender],"F")</f>
        <v>279</v>
      </c>
      <c r="AD248" s="3">
        <f>COUNTIFS(Table1[genoffice],Table1[[#This Row],[genoffice]],Table1[Gender],"M")</f>
        <v>401</v>
      </c>
      <c r="AE248" s="3">
        <f>COUNTIFS(Table1[genoffice],Table1[[#This Row],[genoffice]],Table1[Gender],"~?")</f>
        <v>23</v>
      </c>
    </row>
    <row r="249" spans="1:31" x14ac:dyDescent="0.35">
      <c r="A249">
        <v>248</v>
      </c>
      <c r="B249">
        <f>IF(COUNTIF(C$2:C248,C249)&gt;0,B248,B248+1)</f>
        <v>100</v>
      </c>
      <c r="C249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49" t="s">
        <v>380</v>
      </c>
      <c r="E249" t="s">
        <v>392</v>
      </c>
      <c r="F249" t="s">
        <v>395</v>
      </c>
      <c r="G249">
        <v>2016</v>
      </c>
      <c r="H249" t="s">
        <v>394</v>
      </c>
      <c r="I249" t="s">
        <v>30</v>
      </c>
      <c r="J249">
        <v>140</v>
      </c>
      <c r="K249">
        <v>9</v>
      </c>
      <c r="L249">
        <f>COUNTIF(Table1[Race],Table1[Race])</f>
        <v>9</v>
      </c>
      <c r="M249">
        <v>2</v>
      </c>
      <c r="N249">
        <v>3</v>
      </c>
      <c r="O249">
        <v>3</v>
      </c>
      <c r="P249">
        <v>1</v>
      </c>
      <c r="Q249" t="s">
        <v>20</v>
      </c>
      <c r="R249" t="s">
        <v>21</v>
      </c>
      <c r="S249" t="s">
        <v>15</v>
      </c>
      <c r="T249">
        <f>IFERROR(Table1[n_can_adj]/MID(Table1[district],FIND("(",Table1[district])+1,1),Table1[n_can_adj])</f>
        <v>2.25</v>
      </c>
      <c r="U249">
        <v>15384</v>
      </c>
      <c r="V249" t="str">
        <f>IF(Table1[Voting Population]&lt;47000,"Rural","Urban")</f>
        <v>Rural</v>
      </c>
      <c r="W249" s="3">
        <v>5.3294573643410836E-2</v>
      </c>
      <c r="X249" s="3" t="s">
        <v>5414</v>
      </c>
      <c r="Y249" s="3">
        <f>COUNTIFS(Table1[Race '#],Table1[[#This Row],[Race '#]],Table1[Gender],"F")</f>
        <v>4</v>
      </c>
      <c r="Z249" s="3">
        <f>COUNTIFS(Table1[Race '#],Table1[[#This Row],[Race '#]],Table1[Gender],"M")</f>
        <v>5</v>
      </c>
      <c r="AA249" s="3">
        <f>COUNTIFS(Table1[Race '#],Table1[[#This Row],[Race '#]],Table1[Gender],"~?")</f>
        <v>0</v>
      </c>
      <c r="AB249" s="3" t="str">
        <f>_xlfn.IFS(Y249=SUM(Table1[[#This Row],[Race-F candidates]:[Race-? Candidates]]),"All-Female",Z249=SUM(Table1[[#This Row],[Race-F candidates]:[Race-? Candidates]]),"All-Male",1=1,"Mixed-Gender")</f>
        <v>Mixed-Gender</v>
      </c>
      <c r="AC249" s="3">
        <f>COUNTIFS(Table1[genoffice],Table1[[#This Row],[genoffice]],Table1[Gender],"F")</f>
        <v>279</v>
      </c>
      <c r="AD249" s="3">
        <f>COUNTIFS(Table1[genoffice],Table1[[#This Row],[genoffice]],Table1[Gender],"M")</f>
        <v>401</v>
      </c>
      <c r="AE249" s="3">
        <f>COUNTIFS(Table1[genoffice],Table1[[#This Row],[genoffice]],Table1[Gender],"~?")</f>
        <v>23</v>
      </c>
    </row>
    <row r="250" spans="1:31" x14ac:dyDescent="0.35">
      <c r="A250">
        <v>249</v>
      </c>
      <c r="B250">
        <f>IF(COUNTIF(C$2:C249,C250)&gt;0,B249,B249+1)</f>
        <v>100</v>
      </c>
      <c r="C250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0" t="s">
        <v>380</v>
      </c>
      <c r="E250" t="s">
        <v>392</v>
      </c>
      <c r="F250" t="s">
        <v>396</v>
      </c>
      <c r="G250">
        <v>2016</v>
      </c>
      <c r="H250" t="s">
        <v>394</v>
      </c>
      <c r="I250" t="s">
        <v>23</v>
      </c>
      <c r="J250">
        <v>198</v>
      </c>
      <c r="K250">
        <v>9</v>
      </c>
      <c r="L250">
        <f>COUNTIF(Table1[Race],Table1[Race])</f>
        <v>9</v>
      </c>
      <c r="M250">
        <v>2</v>
      </c>
      <c r="N250">
        <v>3</v>
      </c>
      <c r="O250">
        <v>3</v>
      </c>
      <c r="P250">
        <v>1</v>
      </c>
      <c r="Q250" t="s">
        <v>20</v>
      </c>
      <c r="R250" t="s">
        <v>21</v>
      </c>
      <c r="S250" t="s">
        <v>15</v>
      </c>
      <c r="T250">
        <f>IFERROR(Table1[n_can_adj]/MID(Table1[district],FIND("(",Table1[district])+1,1),Table1[n_can_adj])</f>
        <v>2.25</v>
      </c>
      <c r="U250">
        <v>15384</v>
      </c>
      <c r="V250" t="str">
        <f>IF(Table1[Voting Population]&lt;47000,"Rural","Urban")</f>
        <v>Rural</v>
      </c>
      <c r="W250" s="3">
        <v>5.3294573643410836E-2</v>
      </c>
      <c r="X250" s="3" t="s">
        <v>5414</v>
      </c>
      <c r="Y250" s="3">
        <f>COUNTIFS(Table1[Race '#],Table1[[#This Row],[Race '#]],Table1[Gender],"F")</f>
        <v>4</v>
      </c>
      <c r="Z250" s="3">
        <f>COUNTIFS(Table1[Race '#],Table1[[#This Row],[Race '#]],Table1[Gender],"M")</f>
        <v>5</v>
      </c>
      <c r="AA250" s="3">
        <f>COUNTIFS(Table1[Race '#],Table1[[#This Row],[Race '#]],Table1[Gender],"~?")</f>
        <v>0</v>
      </c>
      <c r="AB250" s="3" t="str">
        <f>_xlfn.IFS(Y250=SUM(Table1[[#This Row],[Race-F candidates]:[Race-? Candidates]]),"All-Female",Z250=SUM(Table1[[#This Row],[Race-F candidates]:[Race-? Candidates]]),"All-Male",1=1,"Mixed-Gender")</f>
        <v>Mixed-Gender</v>
      </c>
      <c r="AC250" s="3">
        <f>COUNTIFS(Table1[genoffice],Table1[[#This Row],[genoffice]],Table1[Gender],"F")</f>
        <v>279</v>
      </c>
      <c r="AD250" s="3">
        <f>COUNTIFS(Table1[genoffice],Table1[[#This Row],[genoffice]],Table1[Gender],"M")</f>
        <v>401</v>
      </c>
      <c r="AE250" s="3">
        <f>COUNTIFS(Table1[genoffice],Table1[[#This Row],[genoffice]],Table1[Gender],"~?")</f>
        <v>23</v>
      </c>
    </row>
    <row r="251" spans="1:31" x14ac:dyDescent="0.35">
      <c r="A251">
        <v>250</v>
      </c>
      <c r="B251">
        <f>IF(COUNTIF(C$2:C250,C251)&gt;0,B250,B250+1)</f>
        <v>100</v>
      </c>
      <c r="C251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1" t="s">
        <v>380</v>
      </c>
      <c r="E251" t="s">
        <v>392</v>
      </c>
      <c r="F251" t="s">
        <v>397</v>
      </c>
      <c r="G251">
        <v>2016</v>
      </c>
      <c r="H251" t="s">
        <v>394</v>
      </c>
      <c r="I251" t="s">
        <v>19</v>
      </c>
      <c r="J251">
        <v>285</v>
      </c>
      <c r="K251">
        <v>9</v>
      </c>
      <c r="L251">
        <f>COUNTIF(Table1[Race],Table1[Race])</f>
        <v>9</v>
      </c>
      <c r="M251">
        <v>2</v>
      </c>
      <c r="N251">
        <v>3</v>
      </c>
      <c r="O251">
        <v>3</v>
      </c>
      <c r="P251">
        <v>1</v>
      </c>
      <c r="Q251" t="s">
        <v>20</v>
      </c>
      <c r="R251" t="s">
        <v>21</v>
      </c>
      <c r="S251" t="s">
        <v>15</v>
      </c>
      <c r="T251">
        <f>IFERROR(Table1[n_can_adj]/MID(Table1[district],FIND("(",Table1[district])+1,1),Table1[n_can_adj])</f>
        <v>2.25</v>
      </c>
      <c r="U251">
        <v>15384</v>
      </c>
      <c r="V251" t="str">
        <f>IF(Table1[Voting Population]&lt;47000,"Rural","Urban")</f>
        <v>Rural</v>
      </c>
      <c r="W251" s="3">
        <v>5.3294573643410836E-2</v>
      </c>
      <c r="X251" s="3" t="s">
        <v>5414</v>
      </c>
      <c r="Y251" s="3">
        <f>COUNTIFS(Table1[Race '#],Table1[[#This Row],[Race '#]],Table1[Gender],"F")</f>
        <v>4</v>
      </c>
      <c r="Z251" s="3">
        <f>COUNTIFS(Table1[Race '#],Table1[[#This Row],[Race '#]],Table1[Gender],"M")</f>
        <v>5</v>
      </c>
      <c r="AA251" s="3">
        <f>COUNTIFS(Table1[Race '#],Table1[[#This Row],[Race '#]],Table1[Gender],"~?")</f>
        <v>0</v>
      </c>
      <c r="AB251" s="3" t="str">
        <f>_xlfn.IFS(Y251=SUM(Table1[[#This Row],[Race-F candidates]:[Race-? Candidates]]),"All-Female",Z251=SUM(Table1[[#This Row],[Race-F candidates]:[Race-? Candidates]]),"All-Male",1=1,"Mixed-Gender")</f>
        <v>Mixed-Gender</v>
      </c>
      <c r="AC251" s="3">
        <f>COUNTIFS(Table1[genoffice],Table1[[#This Row],[genoffice]],Table1[Gender],"F")</f>
        <v>279</v>
      </c>
      <c r="AD251" s="3">
        <f>COUNTIFS(Table1[genoffice],Table1[[#This Row],[genoffice]],Table1[Gender],"M")</f>
        <v>401</v>
      </c>
      <c r="AE251" s="3">
        <f>COUNTIFS(Table1[genoffice],Table1[[#This Row],[genoffice]],Table1[Gender],"~?")</f>
        <v>23</v>
      </c>
    </row>
    <row r="252" spans="1:31" x14ac:dyDescent="0.35">
      <c r="A252">
        <v>251</v>
      </c>
      <c r="B252">
        <f>IF(COUNTIF(C$2:C251,C252)&gt;0,B251,B251+1)</f>
        <v>100</v>
      </c>
      <c r="C252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2" t="s">
        <v>380</v>
      </c>
      <c r="E252" t="s">
        <v>392</v>
      </c>
      <c r="F252" t="s">
        <v>398</v>
      </c>
      <c r="G252">
        <v>2016</v>
      </c>
      <c r="H252" t="s">
        <v>394</v>
      </c>
      <c r="I252" t="s">
        <v>23</v>
      </c>
      <c r="J252">
        <v>123</v>
      </c>
      <c r="K252">
        <v>9</v>
      </c>
      <c r="L252">
        <f>COUNTIF(Table1[Race],Table1[Race])</f>
        <v>9</v>
      </c>
      <c r="M252">
        <v>2</v>
      </c>
      <c r="N252">
        <v>3</v>
      </c>
      <c r="O252">
        <v>3</v>
      </c>
      <c r="P252">
        <v>1</v>
      </c>
      <c r="Q252" t="s">
        <v>20</v>
      </c>
      <c r="R252" t="s">
        <v>21</v>
      </c>
      <c r="S252" t="s">
        <v>15</v>
      </c>
      <c r="T252">
        <f>IFERROR(Table1[n_can_adj]/MID(Table1[district],FIND("(",Table1[district])+1,1),Table1[n_can_adj])</f>
        <v>2.25</v>
      </c>
      <c r="U252">
        <v>15384</v>
      </c>
      <c r="V252" t="str">
        <f>IF(Table1[Voting Population]&lt;47000,"Rural","Urban")</f>
        <v>Rural</v>
      </c>
      <c r="W252" s="3">
        <v>5.3294573643410836E-2</v>
      </c>
      <c r="X252" s="3" t="s">
        <v>5415</v>
      </c>
      <c r="Y252" s="3">
        <f>COUNTIFS(Table1[Race '#],Table1[[#This Row],[Race '#]],Table1[Gender],"F")</f>
        <v>4</v>
      </c>
      <c r="Z252" s="3">
        <f>COUNTIFS(Table1[Race '#],Table1[[#This Row],[Race '#]],Table1[Gender],"M")</f>
        <v>5</v>
      </c>
      <c r="AA252" s="3">
        <f>COUNTIFS(Table1[Race '#],Table1[[#This Row],[Race '#]],Table1[Gender],"~?")</f>
        <v>0</v>
      </c>
      <c r="AB252" s="3" t="str">
        <f>_xlfn.IFS(Y252=SUM(Table1[[#This Row],[Race-F candidates]:[Race-? Candidates]]),"All-Female",Z252=SUM(Table1[[#This Row],[Race-F candidates]:[Race-? Candidates]]),"All-Male",1=1,"Mixed-Gender")</f>
        <v>Mixed-Gender</v>
      </c>
      <c r="AC252" s="3">
        <f>COUNTIFS(Table1[genoffice],Table1[[#This Row],[genoffice]],Table1[Gender],"F")</f>
        <v>279</v>
      </c>
      <c r="AD252" s="3">
        <f>COUNTIFS(Table1[genoffice],Table1[[#This Row],[genoffice]],Table1[Gender],"M")</f>
        <v>401</v>
      </c>
      <c r="AE252" s="3">
        <f>COUNTIFS(Table1[genoffice],Table1[[#This Row],[genoffice]],Table1[Gender],"~?")</f>
        <v>23</v>
      </c>
    </row>
    <row r="253" spans="1:31" x14ac:dyDescent="0.35">
      <c r="A253">
        <v>252</v>
      </c>
      <c r="B253">
        <f>IF(COUNTIF(C$2:C252,C253)&gt;0,B252,B252+1)</f>
        <v>100</v>
      </c>
      <c r="C253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3" t="s">
        <v>380</v>
      </c>
      <c r="E253" t="s">
        <v>392</v>
      </c>
      <c r="F253" t="s">
        <v>399</v>
      </c>
      <c r="G253">
        <v>2016</v>
      </c>
      <c r="H253" t="s">
        <v>394</v>
      </c>
      <c r="I253" t="s">
        <v>30</v>
      </c>
      <c r="J253">
        <v>131</v>
      </c>
      <c r="K253">
        <v>9</v>
      </c>
      <c r="L253">
        <f>COUNTIF(Table1[Race],Table1[Race])</f>
        <v>9</v>
      </c>
      <c r="M253">
        <v>2</v>
      </c>
      <c r="N253">
        <v>3</v>
      </c>
      <c r="O253">
        <v>3</v>
      </c>
      <c r="P253">
        <v>1</v>
      </c>
      <c r="Q253" t="s">
        <v>20</v>
      </c>
      <c r="R253" t="s">
        <v>21</v>
      </c>
      <c r="S253" t="s">
        <v>15</v>
      </c>
      <c r="T253">
        <f>IFERROR(Table1[n_can_adj]/MID(Table1[district],FIND("(",Table1[district])+1,1),Table1[n_can_adj])</f>
        <v>2.25</v>
      </c>
      <c r="U253">
        <v>15384</v>
      </c>
      <c r="V253" t="str">
        <f>IF(Table1[Voting Population]&lt;47000,"Rural","Urban")</f>
        <v>Rural</v>
      </c>
      <c r="W253" s="3">
        <v>5.3294573643410836E-2</v>
      </c>
      <c r="X253" s="3" t="s">
        <v>5415</v>
      </c>
      <c r="Y253" s="3">
        <f>COUNTIFS(Table1[Race '#],Table1[[#This Row],[Race '#]],Table1[Gender],"F")</f>
        <v>4</v>
      </c>
      <c r="Z253" s="3">
        <f>COUNTIFS(Table1[Race '#],Table1[[#This Row],[Race '#]],Table1[Gender],"M")</f>
        <v>5</v>
      </c>
      <c r="AA253" s="3">
        <f>COUNTIFS(Table1[Race '#],Table1[[#This Row],[Race '#]],Table1[Gender],"~?")</f>
        <v>0</v>
      </c>
      <c r="AB253" s="3" t="str">
        <f>_xlfn.IFS(Y253=SUM(Table1[[#This Row],[Race-F candidates]:[Race-? Candidates]]),"All-Female",Z253=SUM(Table1[[#This Row],[Race-F candidates]:[Race-? Candidates]]),"All-Male",1=1,"Mixed-Gender")</f>
        <v>Mixed-Gender</v>
      </c>
      <c r="AC253" s="3">
        <f>COUNTIFS(Table1[genoffice],Table1[[#This Row],[genoffice]],Table1[Gender],"F")</f>
        <v>279</v>
      </c>
      <c r="AD253" s="3">
        <f>COUNTIFS(Table1[genoffice],Table1[[#This Row],[genoffice]],Table1[Gender],"M")</f>
        <v>401</v>
      </c>
      <c r="AE253" s="3">
        <f>COUNTIFS(Table1[genoffice],Table1[[#This Row],[genoffice]],Table1[Gender],"~?")</f>
        <v>23</v>
      </c>
    </row>
    <row r="254" spans="1:31" x14ac:dyDescent="0.35">
      <c r="A254">
        <v>253</v>
      </c>
      <c r="B254">
        <f>IF(COUNTIF(C$2:C253,C254)&gt;0,B253,B253+1)</f>
        <v>100</v>
      </c>
      <c r="C254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4" t="s">
        <v>380</v>
      </c>
      <c r="E254" t="s">
        <v>392</v>
      </c>
      <c r="F254" t="s">
        <v>400</v>
      </c>
      <c r="G254">
        <v>2016</v>
      </c>
      <c r="H254" t="s">
        <v>394</v>
      </c>
      <c r="I254" t="s">
        <v>19</v>
      </c>
      <c r="J254">
        <v>218</v>
      </c>
      <c r="K254">
        <v>9</v>
      </c>
      <c r="L254">
        <f>COUNTIF(Table1[Race],Table1[Race])</f>
        <v>9</v>
      </c>
      <c r="M254">
        <v>2</v>
      </c>
      <c r="N254">
        <v>3</v>
      </c>
      <c r="O254">
        <v>3</v>
      </c>
      <c r="P254">
        <v>1</v>
      </c>
      <c r="Q254" t="s">
        <v>20</v>
      </c>
      <c r="R254" t="s">
        <v>21</v>
      </c>
      <c r="S254" t="s">
        <v>15</v>
      </c>
      <c r="T254">
        <f>IFERROR(Table1[n_can_adj]/MID(Table1[district],FIND("(",Table1[district])+1,1),Table1[n_can_adj])</f>
        <v>2.25</v>
      </c>
      <c r="U254">
        <v>15384</v>
      </c>
      <c r="V254" t="str">
        <f>IF(Table1[Voting Population]&lt;47000,"Rural","Urban")</f>
        <v>Rural</v>
      </c>
      <c r="W254" s="3">
        <v>5.3294573643410836E-2</v>
      </c>
      <c r="X254" s="3" t="s">
        <v>5414</v>
      </c>
      <c r="Y254" s="3">
        <f>COUNTIFS(Table1[Race '#],Table1[[#This Row],[Race '#]],Table1[Gender],"F")</f>
        <v>4</v>
      </c>
      <c r="Z254" s="3">
        <f>COUNTIFS(Table1[Race '#],Table1[[#This Row],[Race '#]],Table1[Gender],"M")</f>
        <v>5</v>
      </c>
      <c r="AA254" s="3">
        <f>COUNTIFS(Table1[Race '#],Table1[[#This Row],[Race '#]],Table1[Gender],"~?")</f>
        <v>0</v>
      </c>
      <c r="AB254" s="3" t="str">
        <f>_xlfn.IFS(Y254=SUM(Table1[[#This Row],[Race-F candidates]:[Race-? Candidates]]),"All-Female",Z254=SUM(Table1[[#This Row],[Race-F candidates]:[Race-? Candidates]]),"All-Male",1=1,"Mixed-Gender")</f>
        <v>Mixed-Gender</v>
      </c>
      <c r="AC254" s="3">
        <f>COUNTIFS(Table1[genoffice],Table1[[#This Row],[genoffice]],Table1[Gender],"F")</f>
        <v>279</v>
      </c>
      <c r="AD254" s="3">
        <f>COUNTIFS(Table1[genoffice],Table1[[#This Row],[genoffice]],Table1[Gender],"M")</f>
        <v>401</v>
      </c>
      <c r="AE254" s="3">
        <f>COUNTIFS(Table1[genoffice],Table1[[#This Row],[genoffice]],Table1[Gender],"~?")</f>
        <v>23</v>
      </c>
    </row>
    <row r="255" spans="1:31" x14ac:dyDescent="0.35">
      <c r="A255">
        <v>254</v>
      </c>
      <c r="B255">
        <f>IF(COUNTIF(C$2:C254,C255)&gt;0,B254,B254+1)</f>
        <v>100</v>
      </c>
      <c r="C255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5" t="s">
        <v>380</v>
      </c>
      <c r="E255" t="s">
        <v>392</v>
      </c>
      <c r="F255" t="s">
        <v>401</v>
      </c>
      <c r="G255">
        <v>2016</v>
      </c>
      <c r="H255" t="s">
        <v>394</v>
      </c>
      <c r="I255" t="s">
        <v>19</v>
      </c>
      <c r="J255">
        <v>302</v>
      </c>
      <c r="K255">
        <v>9</v>
      </c>
      <c r="L255">
        <f>COUNTIF(Table1[Race],Table1[Race])</f>
        <v>9</v>
      </c>
      <c r="M255">
        <v>2</v>
      </c>
      <c r="N255">
        <v>3</v>
      </c>
      <c r="O255">
        <v>3</v>
      </c>
      <c r="P255">
        <v>1</v>
      </c>
      <c r="Q255" t="s">
        <v>20</v>
      </c>
      <c r="R255" t="s">
        <v>21</v>
      </c>
      <c r="S255" t="s">
        <v>15</v>
      </c>
      <c r="T255">
        <f>IFERROR(Table1[n_can_adj]/MID(Table1[district],FIND("(",Table1[district])+1,1),Table1[n_can_adj])</f>
        <v>2.25</v>
      </c>
      <c r="U255">
        <v>15384</v>
      </c>
      <c r="V255" t="str">
        <f>IF(Table1[Voting Population]&lt;47000,"Rural","Urban")</f>
        <v>Rural</v>
      </c>
      <c r="W255" s="3">
        <v>5.3294573643410836E-2</v>
      </c>
      <c r="X255" s="3" t="s">
        <v>5414</v>
      </c>
      <c r="Y255" s="3">
        <f>COUNTIFS(Table1[Race '#],Table1[[#This Row],[Race '#]],Table1[Gender],"F")</f>
        <v>4</v>
      </c>
      <c r="Z255" s="3">
        <f>COUNTIFS(Table1[Race '#],Table1[[#This Row],[Race '#]],Table1[Gender],"M")</f>
        <v>5</v>
      </c>
      <c r="AA255" s="3">
        <f>COUNTIFS(Table1[Race '#],Table1[[#This Row],[Race '#]],Table1[Gender],"~?")</f>
        <v>0</v>
      </c>
      <c r="AB255" s="3" t="str">
        <f>_xlfn.IFS(Y255=SUM(Table1[[#This Row],[Race-F candidates]:[Race-? Candidates]]),"All-Female",Z255=SUM(Table1[[#This Row],[Race-F candidates]:[Race-? Candidates]]),"All-Male",1=1,"Mixed-Gender")</f>
        <v>Mixed-Gender</v>
      </c>
      <c r="AC255" s="3">
        <f>COUNTIFS(Table1[genoffice],Table1[[#This Row],[genoffice]],Table1[Gender],"F")</f>
        <v>279</v>
      </c>
      <c r="AD255" s="3">
        <f>COUNTIFS(Table1[genoffice],Table1[[#This Row],[genoffice]],Table1[Gender],"M")</f>
        <v>401</v>
      </c>
      <c r="AE255" s="3">
        <f>COUNTIFS(Table1[genoffice],Table1[[#This Row],[genoffice]],Table1[Gender],"~?")</f>
        <v>23</v>
      </c>
    </row>
    <row r="256" spans="1:31" x14ac:dyDescent="0.35">
      <c r="A256">
        <v>255</v>
      </c>
      <c r="B256">
        <f>IF(COUNTIF(C$2:C255,C256)&gt;0,B255,B255+1)</f>
        <v>100</v>
      </c>
      <c r="C256" t="str">
        <f>Table1[[#This Row],[position]]&amp;IF(Table1[district]="NA","","-"&amp;Table1[district])&amp;IF(Table1[parish]="Multi-Parish Race","","-"&amp;Table1[parish])&amp;" ("&amp;Table1[year]&amp;")"</f>
        <v>Aldermen-Election Section 2, Town of St. Francisville (4 to be elected)-West Feliciana (2016)</v>
      </c>
      <c r="D256" t="s">
        <v>380</v>
      </c>
      <c r="E256" t="s">
        <v>392</v>
      </c>
      <c r="F256" t="s">
        <v>402</v>
      </c>
      <c r="G256">
        <v>2016</v>
      </c>
      <c r="H256" t="s">
        <v>394</v>
      </c>
      <c r="I256" t="s">
        <v>127</v>
      </c>
      <c r="J256">
        <v>255</v>
      </c>
      <c r="K256">
        <v>9</v>
      </c>
      <c r="L256">
        <f>COUNTIF(Table1[Race],Table1[Race])</f>
        <v>9</v>
      </c>
      <c r="M256">
        <v>2</v>
      </c>
      <c r="N256">
        <v>3</v>
      </c>
      <c r="O256">
        <v>3</v>
      </c>
      <c r="P256">
        <v>1</v>
      </c>
      <c r="Q256" t="s">
        <v>20</v>
      </c>
      <c r="R256" t="s">
        <v>21</v>
      </c>
      <c r="S256" t="s">
        <v>15</v>
      </c>
      <c r="T256">
        <f>IFERROR(Table1[n_can_adj]/MID(Table1[district],FIND("(",Table1[district])+1,1),Table1[n_can_adj])</f>
        <v>2.25</v>
      </c>
      <c r="U256">
        <v>15384</v>
      </c>
      <c r="V256" t="str">
        <f>IF(Table1[Voting Population]&lt;47000,"Rural","Urban")</f>
        <v>Rural</v>
      </c>
      <c r="W256" s="3">
        <v>5.3294573643410836E-2</v>
      </c>
      <c r="X256" s="3" t="s">
        <v>5415</v>
      </c>
      <c r="Y256" s="3">
        <f>COUNTIFS(Table1[Race '#],Table1[[#This Row],[Race '#]],Table1[Gender],"F")</f>
        <v>4</v>
      </c>
      <c r="Z256" s="3">
        <f>COUNTIFS(Table1[Race '#],Table1[[#This Row],[Race '#]],Table1[Gender],"M")</f>
        <v>5</v>
      </c>
      <c r="AA256" s="3">
        <f>COUNTIFS(Table1[Race '#],Table1[[#This Row],[Race '#]],Table1[Gender],"~?")</f>
        <v>0</v>
      </c>
      <c r="AB256" s="3" t="str">
        <f>_xlfn.IFS(Y256=SUM(Table1[[#This Row],[Race-F candidates]:[Race-? Candidates]]),"All-Female",Z256=SUM(Table1[[#This Row],[Race-F candidates]:[Race-? Candidates]]),"All-Male",1=1,"Mixed-Gender")</f>
        <v>Mixed-Gender</v>
      </c>
      <c r="AC256" s="3">
        <f>COUNTIFS(Table1[genoffice],Table1[[#This Row],[genoffice]],Table1[Gender],"F")</f>
        <v>279</v>
      </c>
      <c r="AD256" s="3">
        <f>COUNTIFS(Table1[genoffice],Table1[[#This Row],[genoffice]],Table1[Gender],"M")</f>
        <v>401</v>
      </c>
      <c r="AE256" s="3">
        <f>COUNTIFS(Table1[genoffice],Table1[[#This Row],[genoffice]],Table1[Gender],"~?")</f>
        <v>23</v>
      </c>
    </row>
    <row r="257" spans="1:31" x14ac:dyDescent="0.35">
      <c r="A257">
        <v>256</v>
      </c>
      <c r="B257">
        <f>IF(COUNTIF(C$2:C256,C257)&gt;0,B256,B256+1)</f>
        <v>101</v>
      </c>
      <c r="C257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7" t="s">
        <v>380</v>
      </c>
      <c r="E257" t="s">
        <v>403</v>
      </c>
      <c r="F257" t="s">
        <v>404</v>
      </c>
      <c r="G257">
        <v>2014</v>
      </c>
      <c r="H257" t="s">
        <v>405</v>
      </c>
      <c r="I257" t="s">
        <v>19</v>
      </c>
      <c r="J257">
        <v>519</v>
      </c>
      <c r="K257">
        <v>6</v>
      </c>
      <c r="L257">
        <f>COUNTIF(Table1[Race],Table1[Race])</f>
        <v>6</v>
      </c>
      <c r="M257">
        <v>0</v>
      </c>
      <c r="N257">
        <v>6</v>
      </c>
      <c r="O257">
        <v>0</v>
      </c>
      <c r="P257">
        <v>0</v>
      </c>
      <c r="Q257" t="s">
        <v>20</v>
      </c>
      <c r="R257" t="s">
        <v>21</v>
      </c>
      <c r="S257" t="s">
        <v>15</v>
      </c>
      <c r="T257">
        <f>IFERROR(Table1[n_can_adj]/MID(Table1[district],FIND("(",Table1[district])+1,1),Table1[n_can_adj])</f>
        <v>1.2</v>
      </c>
      <c r="U257">
        <v>246269</v>
      </c>
      <c r="V257" t="str">
        <f>IF(Table1[Voting Population]&lt;47000,"Rural","Urban")</f>
        <v>Urban</v>
      </c>
      <c r="W257" s="3">
        <v>2.5176803394625191E-2</v>
      </c>
      <c r="X257" s="3" t="s">
        <v>5414</v>
      </c>
      <c r="Y257" s="3">
        <f>COUNTIFS(Table1[Race '#],Table1[[#This Row],[Race '#]],Table1[Gender],"F")</f>
        <v>2</v>
      </c>
      <c r="Z257" s="3">
        <f>COUNTIFS(Table1[Race '#],Table1[[#This Row],[Race '#]],Table1[Gender],"M")</f>
        <v>3</v>
      </c>
      <c r="AA257" s="3">
        <f>COUNTIFS(Table1[Race '#],Table1[[#This Row],[Race '#]],Table1[Gender],"~?")</f>
        <v>1</v>
      </c>
      <c r="AB257" s="3" t="str">
        <f>_xlfn.IFS(Y257=SUM(Table1[[#This Row],[Race-F candidates]:[Race-? Candidates]]),"All-Female",Z257=SUM(Table1[[#This Row],[Race-F candidates]:[Race-? Candidates]]),"All-Male",1=1,"Mixed-Gender")</f>
        <v>Mixed-Gender</v>
      </c>
      <c r="AC257" s="3">
        <f>COUNTIFS(Table1[genoffice],Table1[[#This Row],[genoffice]],Table1[Gender],"F")</f>
        <v>279</v>
      </c>
      <c r="AD257" s="3">
        <f>COUNTIFS(Table1[genoffice],Table1[[#This Row],[genoffice]],Table1[Gender],"M")</f>
        <v>401</v>
      </c>
      <c r="AE257" s="3">
        <f>COUNTIFS(Table1[genoffice],Table1[[#This Row],[genoffice]],Table1[Gender],"~?")</f>
        <v>23</v>
      </c>
    </row>
    <row r="258" spans="1:31" x14ac:dyDescent="0.35">
      <c r="A258">
        <v>257</v>
      </c>
      <c r="B258">
        <f>IF(COUNTIF(C$2:C257,C258)&gt;0,B257,B257+1)</f>
        <v>101</v>
      </c>
      <c r="C258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8" t="s">
        <v>380</v>
      </c>
      <c r="E258" t="s">
        <v>403</v>
      </c>
      <c r="F258" t="s">
        <v>406</v>
      </c>
      <c r="G258">
        <v>2014</v>
      </c>
      <c r="H258" t="s">
        <v>405</v>
      </c>
      <c r="I258" t="s">
        <v>19</v>
      </c>
      <c r="J258">
        <v>699</v>
      </c>
      <c r="K258">
        <v>6</v>
      </c>
      <c r="L258">
        <f>COUNTIF(Table1[Race],Table1[Race])</f>
        <v>6</v>
      </c>
      <c r="M258">
        <v>0</v>
      </c>
      <c r="N258">
        <v>6</v>
      </c>
      <c r="O258">
        <v>0</v>
      </c>
      <c r="P258">
        <v>0</v>
      </c>
      <c r="Q258" t="s">
        <v>20</v>
      </c>
      <c r="R258" t="s">
        <v>21</v>
      </c>
      <c r="S258" t="s">
        <v>15</v>
      </c>
      <c r="T258">
        <f>IFERROR(Table1[n_can_adj]/MID(Table1[district],FIND("(",Table1[district])+1,1),Table1[n_can_adj])</f>
        <v>1.2</v>
      </c>
      <c r="U258">
        <v>246269</v>
      </c>
      <c r="V258" t="str">
        <f>IF(Table1[Voting Population]&lt;47000,"Rural","Urban")</f>
        <v>Urban</v>
      </c>
      <c r="W258" s="3">
        <v>2.5176803394625191E-2</v>
      </c>
      <c r="X258" s="3" t="s">
        <v>5415</v>
      </c>
      <c r="Y258" s="3">
        <f>COUNTIFS(Table1[Race '#],Table1[[#This Row],[Race '#]],Table1[Gender],"F")</f>
        <v>2</v>
      </c>
      <c r="Z258" s="3">
        <f>COUNTIFS(Table1[Race '#],Table1[[#This Row],[Race '#]],Table1[Gender],"M")</f>
        <v>3</v>
      </c>
      <c r="AA258" s="3">
        <f>COUNTIFS(Table1[Race '#],Table1[[#This Row],[Race '#]],Table1[Gender],"~?")</f>
        <v>1</v>
      </c>
      <c r="AB258" s="3" t="str">
        <f>_xlfn.IFS(Y258=SUM(Table1[[#This Row],[Race-F candidates]:[Race-? Candidates]]),"All-Female",Z258=SUM(Table1[[#This Row],[Race-F candidates]:[Race-? Candidates]]),"All-Male",1=1,"Mixed-Gender")</f>
        <v>Mixed-Gender</v>
      </c>
      <c r="AC258" s="3">
        <f>COUNTIFS(Table1[genoffice],Table1[[#This Row],[genoffice]],Table1[Gender],"F")</f>
        <v>279</v>
      </c>
      <c r="AD258" s="3">
        <f>COUNTIFS(Table1[genoffice],Table1[[#This Row],[genoffice]],Table1[Gender],"M")</f>
        <v>401</v>
      </c>
      <c r="AE258" s="3">
        <f>COUNTIFS(Table1[genoffice],Table1[[#This Row],[genoffice]],Table1[Gender],"~?")</f>
        <v>23</v>
      </c>
    </row>
    <row r="259" spans="1:31" x14ac:dyDescent="0.35">
      <c r="A259">
        <v>258</v>
      </c>
      <c r="B259">
        <f>IF(COUNTIF(C$2:C258,C259)&gt;0,B258,B258+1)</f>
        <v>101</v>
      </c>
      <c r="C259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59" t="s">
        <v>380</v>
      </c>
      <c r="E259" t="s">
        <v>403</v>
      </c>
      <c r="F259" t="s">
        <v>407</v>
      </c>
      <c r="G259">
        <v>2014</v>
      </c>
      <c r="H259" t="s">
        <v>405</v>
      </c>
      <c r="I259" t="s">
        <v>19</v>
      </c>
      <c r="J259">
        <v>580</v>
      </c>
      <c r="K259">
        <v>6</v>
      </c>
      <c r="L259">
        <f>COUNTIF(Table1[Race],Table1[Race])</f>
        <v>6</v>
      </c>
      <c r="M259">
        <v>0</v>
      </c>
      <c r="N259">
        <v>6</v>
      </c>
      <c r="O259">
        <v>0</v>
      </c>
      <c r="P259">
        <v>0</v>
      </c>
      <c r="Q259" t="s">
        <v>20</v>
      </c>
      <c r="R259" t="s">
        <v>21</v>
      </c>
      <c r="S259" t="s">
        <v>15</v>
      </c>
      <c r="T259">
        <f>IFERROR(Table1[n_can_adj]/MID(Table1[district],FIND("(",Table1[district])+1,1),Table1[n_can_adj])</f>
        <v>1.2</v>
      </c>
      <c r="U259">
        <v>246269</v>
      </c>
      <c r="V259" t="str">
        <f>IF(Table1[Voting Population]&lt;47000,"Rural","Urban")</f>
        <v>Urban</v>
      </c>
      <c r="W259" s="3">
        <v>2.5176803394625191E-2</v>
      </c>
      <c r="X259" s="3" t="s">
        <v>5415</v>
      </c>
      <c r="Y259" s="3">
        <f>COUNTIFS(Table1[Race '#],Table1[[#This Row],[Race '#]],Table1[Gender],"F")</f>
        <v>2</v>
      </c>
      <c r="Z259" s="3">
        <f>COUNTIFS(Table1[Race '#],Table1[[#This Row],[Race '#]],Table1[Gender],"M")</f>
        <v>3</v>
      </c>
      <c r="AA259" s="3">
        <f>COUNTIFS(Table1[Race '#],Table1[[#This Row],[Race '#]],Table1[Gender],"~?")</f>
        <v>1</v>
      </c>
      <c r="AB259" s="3" t="str">
        <f>_xlfn.IFS(Y259=SUM(Table1[[#This Row],[Race-F candidates]:[Race-? Candidates]]),"All-Female",Z259=SUM(Table1[[#This Row],[Race-F candidates]:[Race-? Candidates]]),"All-Male",1=1,"Mixed-Gender")</f>
        <v>Mixed-Gender</v>
      </c>
      <c r="AC259" s="3">
        <f>COUNTIFS(Table1[genoffice],Table1[[#This Row],[genoffice]],Table1[Gender],"F")</f>
        <v>279</v>
      </c>
      <c r="AD259" s="3">
        <f>COUNTIFS(Table1[genoffice],Table1[[#This Row],[genoffice]],Table1[Gender],"M")</f>
        <v>401</v>
      </c>
      <c r="AE259" s="3">
        <f>COUNTIFS(Table1[genoffice],Table1[[#This Row],[genoffice]],Table1[Gender],"~?")</f>
        <v>23</v>
      </c>
    </row>
    <row r="260" spans="1:31" x14ac:dyDescent="0.35">
      <c r="A260">
        <v>259</v>
      </c>
      <c r="B260">
        <f>IF(COUNTIF(C$2:C259,C260)&gt;0,B259,B259+1)</f>
        <v>101</v>
      </c>
      <c r="C260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0" t="s">
        <v>380</v>
      </c>
      <c r="E260" t="s">
        <v>403</v>
      </c>
      <c r="F260" t="s">
        <v>408</v>
      </c>
      <c r="G260">
        <v>2014</v>
      </c>
      <c r="H260" t="s">
        <v>405</v>
      </c>
      <c r="I260" t="s">
        <v>19</v>
      </c>
      <c r="J260">
        <v>609</v>
      </c>
      <c r="K260">
        <v>6</v>
      </c>
      <c r="L260">
        <f>COUNTIF(Table1[Race],Table1[Race])</f>
        <v>6</v>
      </c>
      <c r="M260">
        <v>0</v>
      </c>
      <c r="N260">
        <v>6</v>
      </c>
      <c r="O260">
        <v>0</v>
      </c>
      <c r="P260">
        <v>0</v>
      </c>
      <c r="Q260" t="s">
        <v>20</v>
      </c>
      <c r="R260" t="s">
        <v>21</v>
      </c>
      <c r="S260" t="s">
        <v>15</v>
      </c>
      <c r="T260">
        <f>IFERROR(Table1[n_can_adj]/MID(Table1[district],FIND("(",Table1[district])+1,1),Table1[n_can_adj])</f>
        <v>1.2</v>
      </c>
      <c r="U260">
        <v>246269</v>
      </c>
      <c r="V260" t="str">
        <f>IF(Table1[Voting Population]&lt;47000,"Rural","Urban")</f>
        <v>Urban</v>
      </c>
      <c r="W260" s="3">
        <v>2.5176803394625191E-2</v>
      </c>
      <c r="X260" s="3" t="s">
        <v>5414</v>
      </c>
      <c r="Y260" s="3">
        <f>COUNTIFS(Table1[Race '#],Table1[[#This Row],[Race '#]],Table1[Gender],"F")</f>
        <v>2</v>
      </c>
      <c r="Z260" s="3">
        <f>COUNTIFS(Table1[Race '#],Table1[[#This Row],[Race '#]],Table1[Gender],"M")</f>
        <v>3</v>
      </c>
      <c r="AA260" s="3">
        <f>COUNTIFS(Table1[Race '#],Table1[[#This Row],[Race '#]],Table1[Gender],"~?")</f>
        <v>1</v>
      </c>
      <c r="AB260" s="3" t="str">
        <f>_xlfn.IFS(Y260=SUM(Table1[[#This Row],[Race-F candidates]:[Race-? Candidates]]),"All-Female",Z260=SUM(Table1[[#This Row],[Race-F candidates]:[Race-? Candidates]]),"All-Male",1=1,"Mixed-Gender")</f>
        <v>Mixed-Gender</v>
      </c>
      <c r="AC260" s="3">
        <f>COUNTIFS(Table1[genoffice],Table1[[#This Row],[genoffice]],Table1[Gender],"F")</f>
        <v>279</v>
      </c>
      <c r="AD260" s="3">
        <f>COUNTIFS(Table1[genoffice],Table1[[#This Row],[genoffice]],Table1[Gender],"M")</f>
        <v>401</v>
      </c>
      <c r="AE260" s="3">
        <f>COUNTIFS(Table1[genoffice],Table1[[#This Row],[genoffice]],Table1[Gender],"~?")</f>
        <v>23</v>
      </c>
    </row>
    <row r="261" spans="1:31" x14ac:dyDescent="0.35">
      <c r="A261">
        <v>260</v>
      </c>
      <c r="B261">
        <f>IF(COUNTIF(C$2:C260,C261)&gt;0,B260,B260+1)</f>
        <v>101</v>
      </c>
      <c r="C261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1" t="s">
        <v>380</v>
      </c>
      <c r="E261" t="s">
        <v>403</v>
      </c>
      <c r="F261" t="s">
        <v>409</v>
      </c>
      <c r="G261">
        <v>2014</v>
      </c>
      <c r="H261" t="s">
        <v>405</v>
      </c>
      <c r="I261" t="s">
        <v>19</v>
      </c>
      <c r="J261">
        <v>610</v>
      </c>
      <c r="K261">
        <v>6</v>
      </c>
      <c r="L261">
        <f>COUNTIF(Table1[Race],Table1[Race])</f>
        <v>6</v>
      </c>
      <c r="M261">
        <v>0</v>
      </c>
      <c r="N261">
        <v>6</v>
      </c>
      <c r="O261">
        <v>0</v>
      </c>
      <c r="P261">
        <v>0</v>
      </c>
      <c r="Q261" t="s">
        <v>20</v>
      </c>
      <c r="R261" t="s">
        <v>21</v>
      </c>
      <c r="S261" t="s">
        <v>15</v>
      </c>
      <c r="T261">
        <f>IFERROR(Table1[n_can_adj]/MID(Table1[district],FIND("(",Table1[district])+1,1),Table1[n_can_adj])</f>
        <v>1.2</v>
      </c>
      <c r="U261">
        <v>246269</v>
      </c>
      <c r="V261" t="str">
        <f>IF(Table1[Voting Population]&lt;47000,"Rural","Urban")</f>
        <v>Urban</v>
      </c>
      <c r="W261" s="3">
        <v>2.5176803394625191E-2</v>
      </c>
      <c r="X261" s="3" t="s">
        <v>5414</v>
      </c>
      <c r="Y261" s="3">
        <f>COUNTIFS(Table1[Race '#],Table1[[#This Row],[Race '#]],Table1[Gender],"F")</f>
        <v>2</v>
      </c>
      <c r="Z261" s="3">
        <f>COUNTIFS(Table1[Race '#],Table1[[#This Row],[Race '#]],Table1[Gender],"M")</f>
        <v>3</v>
      </c>
      <c r="AA261" s="3">
        <f>COUNTIFS(Table1[Race '#],Table1[[#This Row],[Race '#]],Table1[Gender],"~?")</f>
        <v>1</v>
      </c>
      <c r="AB261" s="3" t="str">
        <f>_xlfn.IFS(Y261=SUM(Table1[[#This Row],[Race-F candidates]:[Race-? Candidates]]),"All-Female",Z261=SUM(Table1[[#This Row],[Race-F candidates]:[Race-? Candidates]]),"All-Male",1=1,"Mixed-Gender")</f>
        <v>Mixed-Gender</v>
      </c>
      <c r="AC261" s="3">
        <f>COUNTIFS(Table1[genoffice],Table1[[#This Row],[genoffice]],Table1[Gender],"F")</f>
        <v>279</v>
      </c>
      <c r="AD261" s="3">
        <f>COUNTIFS(Table1[genoffice],Table1[[#This Row],[genoffice]],Table1[Gender],"M")</f>
        <v>401</v>
      </c>
      <c r="AE261" s="3">
        <f>COUNTIFS(Table1[genoffice],Table1[[#This Row],[genoffice]],Table1[Gender],"~?")</f>
        <v>23</v>
      </c>
    </row>
    <row r="262" spans="1:31" x14ac:dyDescent="0.35">
      <c r="A262">
        <v>261</v>
      </c>
      <c r="B262">
        <f>IF(COUNTIF(C$2:C261,C262)&gt;0,B261,B261+1)</f>
        <v>101</v>
      </c>
      <c r="C262" t="str">
        <f>Table1[[#This Row],[position]]&amp;IF(Table1[district]="NA","","-"&amp;Table1[district])&amp;IF(Table1[parish]="Multi-Parish Race","","-"&amp;Table1[parish])&amp;" ("&amp;Table1[year]&amp;")"</f>
        <v>Aldermen-Town of Abita Springs (5 to be elected)-St. Tammany (2014)</v>
      </c>
      <c r="D262" t="s">
        <v>380</v>
      </c>
      <c r="E262" t="s">
        <v>403</v>
      </c>
      <c r="F262" t="s">
        <v>410</v>
      </c>
      <c r="G262">
        <v>2014</v>
      </c>
      <c r="H262" t="s">
        <v>405</v>
      </c>
      <c r="I262" t="s">
        <v>19</v>
      </c>
      <c r="J262">
        <v>518</v>
      </c>
      <c r="K262">
        <v>6</v>
      </c>
      <c r="L262">
        <f>COUNTIF(Table1[Race],Table1[Race])</f>
        <v>6</v>
      </c>
      <c r="M262">
        <v>0</v>
      </c>
      <c r="N262">
        <v>6</v>
      </c>
      <c r="O262">
        <v>0</v>
      </c>
      <c r="P262">
        <v>0</v>
      </c>
      <c r="Q262" t="s">
        <v>20</v>
      </c>
      <c r="R262" t="s">
        <v>21</v>
      </c>
      <c r="S262" t="s">
        <v>15</v>
      </c>
      <c r="T262">
        <f>IFERROR(Table1[n_can_adj]/MID(Table1[district],FIND("(",Table1[district])+1,1),Table1[n_can_adj])</f>
        <v>1.2</v>
      </c>
      <c r="U262">
        <v>246269</v>
      </c>
      <c r="V262" t="str">
        <f>IF(Table1[Voting Population]&lt;47000,"Rural","Urban")</f>
        <v>Urban</v>
      </c>
      <c r="W262" s="3">
        <v>2.5176803394625191E-2</v>
      </c>
      <c r="X262" s="3" t="s">
        <v>5413</v>
      </c>
      <c r="Y262" s="3">
        <f>COUNTIFS(Table1[Race '#],Table1[[#This Row],[Race '#]],Table1[Gender],"F")</f>
        <v>2</v>
      </c>
      <c r="Z262" s="3">
        <f>COUNTIFS(Table1[Race '#],Table1[[#This Row],[Race '#]],Table1[Gender],"M")</f>
        <v>3</v>
      </c>
      <c r="AA262" s="3">
        <f>COUNTIFS(Table1[Race '#],Table1[[#This Row],[Race '#]],Table1[Gender],"~?")</f>
        <v>1</v>
      </c>
      <c r="AB262" s="3" t="str">
        <f>_xlfn.IFS(Y262=SUM(Table1[[#This Row],[Race-F candidates]:[Race-? Candidates]]),"All-Female",Z262=SUM(Table1[[#This Row],[Race-F candidates]:[Race-? Candidates]]),"All-Male",1=1,"Mixed-Gender")</f>
        <v>Mixed-Gender</v>
      </c>
      <c r="AC262" s="3">
        <f>COUNTIFS(Table1[genoffice],Table1[[#This Row],[genoffice]],Table1[Gender],"F")</f>
        <v>279</v>
      </c>
      <c r="AD262" s="3">
        <f>COUNTIFS(Table1[genoffice],Table1[[#This Row],[genoffice]],Table1[Gender],"M")</f>
        <v>401</v>
      </c>
      <c r="AE262" s="3">
        <f>COUNTIFS(Table1[genoffice],Table1[[#This Row],[genoffice]],Table1[Gender],"~?")</f>
        <v>23</v>
      </c>
    </row>
    <row r="263" spans="1:31" x14ac:dyDescent="0.35">
      <c r="A263">
        <v>262</v>
      </c>
      <c r="B263">
        <f>IF(COUNTIF(C$2:C262,C263)&gt;0,B262,B262+1)</f>
        <v>102</v>
      </c>
      <c r="C263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3" t="s">
        <v>380</v>
      </c>
      <c r="E263" t="s">
        <v>411</v>
      </c>
      <c r="F263" t="s">
        <v>412</v>
      </c>
      <c r="G263">
        <v>2014</v>
      </c>
      <c r="H263" t="s">
        <v>73</v>
      </c>
      <c r="I263" t="s">
        <v>23</v>
      </c>
      <c r="J263">
        <v>226</v>
      </c>
      <c r="K263">
        <v>8</v>
      </c>
      <c r="L263">
        <f>COUNTIF(Table1[Race],Table1[Race])</f>
        <v>8</v>
      </c>
      <c r="M263">
        <v>5</v>
      </c>
      <c r="N263">
        <v>2</v>
      </c>
      <c r="O263">
        <v>0</v>
      </c>
      <c r="P263">
        <v>1</v>
      </c>
      <c r="Q263" t="s">
        <v>20</v>
      </c>
      <c r="R263" t="s">
        <v>21</v>
      </c>
      <c r="S263" t="s">
        <v>15</v>
      </c>
      <c r="T263">
        <f>IFERROR(Table1[n_can_adj]/MID(Table1[district],FIND("(",Table1[district])+1,1),Table1[n_can_adj])</f>
        <v>1.6</v>
      </c>
      <c r="U263">
        <v>1063</v>
      </c>
      <c r="V263" t="str">
        <f>IF(Table1[Voting Population]&lt;47000,"Rural","Urban")</f>
        <v>Rural</v>
      </c>
      <c r="W263" s="3">
        <v>1.8786127167630062E-2</v>
      </c>
      <c r="X263" s="3" t="s">
        <v>5414</v>
      </c>
      <c r="Y263" s="3">
        <f>COUNTIFS(Table1[Race '#],Table1[[#This Row],[Race '#]],Table1[Gender],"F")</f>
        <v>4</v>
      </c>
      <c r="Z263" s="3">
        <f>COUNTIFS(Table1[Race '#],Table1[[#This Row],[Race '#]],Table1[Gender],"M")</f>
        <v>4</v>
      </c>
      <c r="AA263" s="3">
        <f>COUNTIFS(Table1[Race '#],Table1[[#This Row],[Race '#]],Table1[Gender],"~?")</f>
        <v>0</v>
      </c>
      <c r="AB263" s="3" t="str">
        <f>_xlfn.IFS(Y263=SUM(Table1[[#This Row],[Race-F candidates]:[Race-? Candidates]]),"All-Female",Z263=SUM(Table1[[#This Row],[Race-F candidates]:[Race-? Candidates]]),"All-Male",1=1,"Mixed-Gender")</f>
        <v>Mixed-Gender</v>
      </c>
      <c r="AC263" s="3">
        <f>COUNTIFS(Table1[genoffice],Table1[[#This Row],[genoffice]],Table1[Gender],"F")</f>
        <v>279</v>
      </c>
      <c r="AD263" s="3">
        <f>COUNTIFS(Table1[genoffice],Table1[[#This Row],[genoffice]],Table1[Gender],"M")</f>
        <v>401</v>
      </c>
      <c r="AE263" s="3">
        <f>COUNTIFS(Table1[genoffice],Table1[[#This Row],[genoffice]],Table1[Gender],"~?")</f>
        <v>23</v>
      </c>
    </row>
    <row r="264" spans="1:31" x14ac:dyDescent="0.35">
      <c r="A264">
        <v>263</v>
      </c>
      <c r="B264">
        <f>IF(COUNTIF(C$2:C263,C264)&gt;0,B263,B263+1)</f>
        <v>102</v>
      </c>
      <c r="C264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4" t="s">
        <v>380</v>
      </c>
      <c r="E264" t="s">
        <v>411</v>
      </c>
      <c r="F264" t="s">
        <v>413</v>
      </c>
      <c r="G264">
        <v>2014</v>
      </c>
      <c r="H264" t="s">
        <v>73</v>
      </c>
      <c r="I264" t="s">
        <v>23</v>
      </c>
      <c r="J264">
        <v>256</v>
      </c>
      <c r="K264">
        <v>8</v>
      </c>
      <c r="L264">
        <f>COUNTIF(Table1[Race],Table1[Race])</f>
        <v>8</v>
      </c>
      <c r="M264">
        <v>5</v>
      </c>
      <c r="N264">
        <v>2</v>
      </c>
      <c r="O264">
        <v>0</v>
      </c>
      <c r="P264">
        <v>1</v>
      </c>
      <c r="Q264" t="s">
        <v>20</v>
      </c>
      <c r="R264" t="s">
        <v>21</v>
      </c>
      <c r="S264" t="s">
        <v>15</v>
      </c>
      <c r="T264">
        <f>IFERROR(Table1[n_can_adj]/MID(Table1[district],FIND("(",Table1[district])+1,1),Table1[n_can_adj])</f>
        <v>1.6</v>
      </c>
      <c r="U264">
        <v>1063</v>
      </c>
      <c r="V264" t="str">
        <f>IF(Table1[Voting Population]&lt;47000,"Rural","Urban")</f>
        <v>Rural</v>
      </c>
      <c r="W264" s="3">
        <v>1.8786127167630062E-2</v>
      </c>
      <c r="X264" s="3" t="s">
        <v>5415</v>
      </c>
      <c r="Y264" s="3">
        <f>COUNTIFS(Table1[Race '#],Table1[[#This Row],[Race '#]],Table1[Gender],"F")</f>
        <v>4</v>
      </c>
      <c r="Z264" s="3">
        <f>COUNTIFS(Table1[Race '#],Table1[[#This Row],[Race '#]],Table1[Gender],"M")</f>
        <v>4</v>
      </c>
      <c r="AA264" s="3">
        <f>COUNTIFS(Table1[Race '#],Table1[[#This Row],[Race '#]],Table1[Gender],"~?")</f>
        <v>0</v>
      </c>
      <c r="AB264" s="3" t="str">
        <f>_xlfn.IFS(Y264=SUM(Table1[[#This Row],[Race-F candidates]:[Race-? Candidates]]),"All-Female",Z264=SUM(Table1[[#This Row],[Race-F candidates]:[Race-? Candidates]]),"All-Male",1=1,"Mixed-Gender")</f>
        <v>Mixed-Gender</v>
      </c>
      <c r="AC264" s="3">
        <f>COUNTIFS(Table1[genoffice],Table1[[#This Row],[genoffice]],Table1[Gender],"F")</f>
        <v>279</v>
      </c>
      <c r="AD264" s="3">
        <f>COUNTIFS(Table1[genoffice],Table1[[#This Row],[genoffice]],Table1[Gender],"M")</f>
        <v>401</v>
      </c>
      <c r="AE264" s="3">
        <f>COUNTIFS(Table1[genoffice],Table1[[#This Row],[genoffice]],Table1[Gender],"~?")</f>
        <v>23</v>
      </c>
    </row>
    <row r="265" spans="1:31" x14ac:dyDescent="0.35">
      <c r="A265">
        <v>264</v>
      </c>
      <c r="B265">
        <f>IF(COUNTIF(C$2:C264,C265)&gt;0,B264,B264+1)</f>
        <v>102</v>
      </c>
      <c r="C265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5" t="s">
        <v>380</v>
      </c>
      <c r="E265" t="s">
        <v>411</v>
      </c>
      <c r="F265" t="s">
        <v>414</v>
      </c>
      <c r="G265">
        <v>2014</v>
      </c>
      <c r="H265" t="s">
        <v>73</v>
      </c>
      <c r="I265" t="s">
        <v>127</v>
      </c>
      <c r="J265">
        <v>221</v>
      </c>
      <c r="K265">
        <v>8</v>
      </c>
      <c r="L265">
        <f>COUNTIF(Table1[Race],Table1[Race])</f>
        <v>8</v>
      </c>
      <c r="M265">
        <v>5</v>
      </c>
      <c r="N265">
        <v>2</v>
      </c>
      <c r="O265">
        <v>0</v>
      </c>
      <c r="P265">
        <v>1</v>
      </c>
      <c r="Q265" t="s">
        <v>20</v>
      </c>
      <c r="R265" t="s">
        <v>21</v>
      </c>
      <c r="S265" t="s">
        <v>15</v>
      </c>
      <c r="T265">
        <f>IFERROR(Table1[n_can_adj]/MID(Table1[district],FIND("(",Table1[district])+1,1),Table1[n_can_adj])</f>
        <v>1.6</v>
      </c>
      <c r="U265">
        <v>1063</v>
      </c>
      <c r="V265" t="str">
        <f>IF(Table1[Voting Population]&lt;47000,"Rural","Urban")</f>
        <v>Rural</v>
      </c>
      <c r="W265" s="3">
        <v>1.8786127167630062E-2</v>
      </c>
      <c r="X265" s="3" t="s">
        <v>5414</v>
      </c>
      <c r="Y265" s="3">
        <f>COUNTIFS(Table1[Race '#],Table1[[#This Row],[Race '#]],Table1[Gender],"F")</f>
        <v>4</v>
      </c>
      <c r="Z265" s="3">
        <f>COUNTIFS(Table1[Race '#],Table1[[#This Row],[Race '#]],Table1[Gender],"M")</f>
        <v>4</v>
      </c>
      <c r="AA265" s="3">
        <f>COUNTIFS(Table1[Race '#],Table1[[#This Row],[Race '#]],Table1[Gender],"~?")</f>
        <v>0</v>
      </c>
      <c r="AB265" s="3" t="str">
        <f>_xlfn.IFS(Y265=SUM(Table1[[#This Row],[Race-F candidates]:[Race-? Candidates]]),"All-Female",Z265=SUM(Table1[[#This Row],[Race-F candidates]:[Race-? Candidates]]),"All-Male",1=1,"Mixed-Gender")</f>
        <v>Mixed-Gender</v>
      </c>
      <c r="AC265" s="3">
        <f>COUNTIFS(Table1[genoffice],Table1[[#This Row],[genoffice]],Table1[Gender],"F")</f>
        <v>279</v>
      </c>
      <c r="AD265" s="3">
        <f>COUNTIFS(Table1[genoffice],Table1[[#This Row],[genoffice]],Table1[Gender],"M")</f>
        <v>401</v>
      </c>
      <c r="AE265" s="3">
        <f>COUNTIFS(Table1[genoffice],Table1[[#This Row],[genoffice]],Table1[Gender],"~?")</f>
        <v>23</v>
      </c>
    </row>
    <row r="266" spans="1:31" x14ac:dyDescent="0.35">
      <c r="A266">
        <v>265</v>
      </c>
      <c r="B266">
        <f>IF(COUNTIF(C$2:C265,C266)&gt;0,B265,B265+1)</f>
        <v>102</v>
      </c>
      <c r="C266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6" t="s">
        <v>380</v>
      </c>
      <c r="E266" t="s">
        <v>411</v>
      </c>
      <c r="F266" t="s">
        <v>415</v>
      </c>
      <c r="G266">
        <v>2014</v>
      </c>
      <c r="H266" t="s">
        <v>73</v>
      </c>
      <c r="I266" t="s">
        <v>19</v>
      </c>
      <c r="J266">
        <v>247</v>
      </c>
      <c r="K266">
        <v>8</v>
      </c>
      <c r="L266">
        <f>COUNTIF(Table1[Race],Table1[Race])</f>
        <v>8</v>
      </c>
      <c r="M266">
        <v>5</v>
      </c>
      <c r="N266">
        <v>2</v>
      </c>
      <c r="O266">
        <v>0</v>
      </c>
      <c r="P266">
        <v>1</v>
      </c>
      <c r="Q266" t="s">
        <v>20</v>
      </c>
      <c r="R266" t="s">
        <v>21</v>
      </c>
      <c r="S266" t="s">
        <v>15</v>
      </c>
      <c r="T266">
        <f>IFERROR(Table1[n_can_adj]/MID(Table1[district],FIND("(",Table1[district])+1,1),Table1[n_can_adj])</f>
        <v>1.6</v>
      </c>
      <c r="U266">
        <v>1063</v>
      </c>
      <c r="V266" t="str">
        <f>IF(Table1[Voting Population]&lt;47000,"Rural","Urban")</f>
        <v>Rural</v>
      </c>
      <c r="W266" s="3">
        <v>1.8786127167630062E-2</v>
      </c>
      <c r="X266" s="3" t="s">
        <v>5415</v>
      </c>
      <c r="Y266" s="3">
        <f>COUNTIFS(Table1[Race '#],Table1[[#This Row],[Race '#]],Table1[Gender],"F")</f>
        <v>4</v>
      </c>
      <c r="Z266" s="3">
        <f>COUNTIFS(Table1[Race '#],Table1[[#This Row],[Race '#]],Table1[Gender],"M")</f>
        <v>4</v>
      </c>
      <c r="AA266" s="3">
        <f>COUNTIFS(Table1[Race '#],Table1[[#This Row],[Race '#]],Table1[Gender],"~?")</f>
        <v>0</v>
      </c>
      <c r="AB266" s="3" t="str">
        <f>_xlfn.IFS(Y266=SUM(Table1[[#This Row],[Race-F candidates]:[Race-? Candidates]]),"All-Female",Z266=SUM(Table1[[#This Row],[Race-F candidates]:[Race-? Candidates]]),"All-Male",1=1,"Mixed-Gender")</f>
        <v>Mixed-Gender</v>
      </c>
      <c r="AC266" s="3">
        <f>COUNTIFS(Table1[genoffice],Table1[[#This Row],[genoffice]],Table1[Gender],"F")</f>
        <v>279</v>
      </c>
      <c r="AD266" s="3">
        <f>COUNTIFS(Table1[genoffice],Table1[[#This Row],[genoffice]],Table1[Gender],"M")</f>
        <v>401</v>
      </c>
      <c r="AE266" s="3">
        <f>COUNTIFS(Table1[genoffice],Table1[[#This Row],[genoffice]],Table1[Gender],"~?")</f>
        <v>23</v>
      </c>
    </row>
    <row r="267" spans="1:31" x14ac:dyDescent="0.35">
      <c r="A267">
        <v>266</v>
      </c>
      <c r="B267">
        <f>IF(COUNTIF(C$2:C266,C267)&gt;0,B266,B266+1)</f>
        <v>102</v>
      </c>
      <c r="C267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7" t="s">
        <v>380</v>
      </c>
      <c r="E267" t="s">
        <v>411</v>
      </c>
      <c r="F267" t="s">
        <v>416</v>
      </c>
      <c r="G267">
        <v>2014</v>
      </c>
      <c r="H267" t="s">
        <v>73</v>
      </c>
      <c r="I267" t="s">
        <v>23</v>
      </c>
      <c r="J267">
        <v>186</v>
      </c>
      <c r="K267">
        <v>8</v>
      </c>
      <c r="L267">
        <f>COUNTIF(Table1[Race],Table1[Race])</f>
        <v>8</v>
      </c>
      <c r="M267">
        <v>5</v>
      </c>
      <c r="N267">
        <v>2</v>
      </c>
      <c r="O267">
        <v>0</v>
      </c>
      <c r="P267">
        <v>1</v>
      </c>
      <c r="Q267" t="s">
        <v>20</v>
      </c>
      <c r="R267" t="s">
        <v>21</v>
      </c>
      <c r="S267" t="s">
        <v>15</v>
      </c>
      <c r="T267">
        <f>IFERROR(Table1[n_can_adj]/MID(Table1[district],FIND("(",Table1[district])+1,1),Table1[n_can_adj])</f>
        <v>1.6</v>
      </c>
      <c r="U267">
        <v>1063</v>
      </c>
      <c r="V267" t="str">
        <f>IF(Table1[Voting Population]&lt;47000,"Rural","Urban")</f>
        <v>Rural</v>
      </c>
      <c r="W267" s="3">
        <v>1.8786127167630062E-2</v>
      </c>
      <c r="X267" s="3" t="s">
        <v>5415</v>
      </c>
      <c r="Y267" s="3">
        <f>COUNTIFS(Table1[Race '#],Table1[[#This Row],[Race '#]],Table1[Gender],"F")</f>
        <v>4</v>
      </c>
      <c r="Z267" s="3">
        <f>COUNTIFS(Table1[Race '#],Table1[[#This Row],[Race '#]],Table1[Gender],"M")</f>
        <v>4</v>
      </c>
      <c r="AA267" s="3">
        <f>COUNTIFS(Table1[Race '#],Table1[[#This Row],[Race '#]],Table1[Gender],"~?")</f>
        <v>0</v>
      </c>
      <c r="AB267" s="3" t="str">
        <f>_xlfn.IFS(Y267=SUM(Table1[[#This Row],[Race-F candidates]:[Race-? Candidates]]),"All-Female",Z267=SUM(Table1[[#This Row],[Race-F candidates]:[Race-? Candidates]]),"All-Male",1=1,"Mixed-Gender")</f>
        <v>Mixed-Gender</v>
      </c>
      <c r="AC267" s="3">
        <f>COUNTIFS(Table1[genoffice],Table1[[#This Row],[genoffice]],Table1[Gender],"F")</f>
        <v>279</v>
      </c>
      <c r="AD267" s="3">
        <f>COUNTIFS(Table1[genoffice],Table1[[#This Row],[genoffice]],Table1[Gender],"M")</f>
        <v>401</v>
      </c>
      <c r="AE267" s="3">
        <f>COUNTIFS(Table1[genoffice],Table1[[#This Row],[genoffice]],Table1[Gender],"~?")</f>
        <v>23</v>
      </c>
    </row>
    <row r="268" spans="1:31" x14ac:dyDescent="0.35">
      <c r="A268">
        <v>267</v>
      </c>
      <c r="B268">
        <f>IF(COUNTIF(C$2:C267,C268)&gt;0,B267,B267+1)</f>
        <v>102</v>
      </c>
      <c r="C268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8" t="s">
        <v>380</v>
      </c>
      <c r="E268" t="s">
        <v>411</v>
      </c>
      <c r="F268" t="s">
        <v>417</v>
      </c>
      <c r="G268">
        <v>2014</v>
      </c>
      <c r="H268" t="s">
        <v>73</v>
      </c>
      <c r="I268" t="s">
        <v>23</v>
      </c>
      <c r="J268">
        <v>273</v>
      </c>
      <c r="K268">
        <v>8</v>
      </c>
      <c r="L268">
        <f>COUNTIF(Table1[Race],Table1[Race])</f>
        <v>8</v>
      </c>
      <c r="M268">
        <v>5</v>
      </c>
      <c r="N268">
        <v>2</v>
      </c>
      <c r="O268">
        <v>0</v>
      </c>
      <c r="P268">
        <v>1</v>
      </c>
      <c r="Q268" t="s">
        <v>20</v>
      </c>
      <c r="R268" t="s">
        <v>21</v>
      </c>
      <c r="S268" t="s">
        <v>15</v>
      </c>
      <c r="T268">
        <f>IFERROR(Table1[n_can_adj]/MID(Table1[district],FIND("(",Table1[district])+1,1),Table1[n_can_adj])</f>
        <v>1.6</v>
      </c>
      <c r="U268">
        <v>1063</v>
      </c>
      <c r="V268" t="str">
        <f>IF(Table1[Voting Population]&lt;47000,"Rural","Urban")</f>
        <v>Rural</v>
      </c>
      <c r="W268" s="3">
        <v>1.8786127167630062E-2</v>
      </c>
      <c r="X268" s="3" t="s">
        <v>5414</v>
      </c>
      <c r="Y268" s="3">
        <f>COUNTIFS(Table1[Race '#],Table1[[#This Row],[Race '#]],Table1[Gender],"F")</f>
        <v>4</v>
      </c>
      <c r="Z268" s="3">
        <f>COUNTIFS(Table1[Race '#],Table1[[#This Row],[Race '#]],Table1[Gender],"M")</f>
        <v>4</v>
      </c>
      <c r="AA268" s="3">
        <f>COUNTIFS(Table1[Race '#],Table1[[#This Row],[Race '#]],Table1[Gender],"~?")</f>
        <v>0</v>
      </c>
      <c r="AB268" s="3" t="str">
        <f>_xlfn.IFS(Y268=SUM(Table1[[#This Row],[Race-F candidates]:[Race-? Candidates]]),"All-Female",Z268=SUM(Table1[[#This Row],[Race-F candidates]:[Race-? Candidates]]),"All-Male",1=1,"Mixed-Gender")</f>
        <v>Mixed-Gender</v>
      </c>
      <c r="AC268" s="3">
        <f>COUNTIFS(Table1[genoffice],Table1[[#This Row],[genoffice]],Table1[Gender],"F")</f>
        <v>279</v>
      </c>
      <c r="AD268" s="3">
        <f>COUNTIFS(Table1[genoffice],Table1[[#This Row],[genoffice]],Table1[Gender],"M")</f>
        <v>401</v>
      </c>
      <c r="AE268" s="3">
        <f>COUNTIFS(Table1[genoffice],Table1[[#This Row],[genoffice]],Table1[Gender],"~?")</f>
        <v>23</v>
      </c>
    </row>
    <row r="269" spans="1:31" x14ac:dyDescent="0.35">
      <c r="A269">
        <v>268</v>
      </c>
      <c r="B269">
        <f>IF(COUNTIF(C$2:C268,C269)&gt;0,B268,B268+1)</f>
        <v>102</v>
      </c>
      <c r="C269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69" t="s">
        <v>380</v>
      </c>
      <c r="E269" t="s">
        <v>411</v>
      </c>
      <c r="F269" t="s">
        <v>418</v>
      </c>
      <c r="G269">
        <v>2014</v>
      </c>
      <c r="H269" t="s">
        <v>73</v>
      </c>
      <c r="I269" t="s">
        <v>23</v>
      </c>
      <c r="J269">
        <v>353</v>
      </c>
      <c r="K269">
        <v>8</v>
      </c>
      <c r="L269">
        <f>COUNTIF(Table1[Race],Table1[Race])</f>
        <v>8</v>
      </c>
      <c r="M269">
        <v>5</v>
      </c>
      <c r="N269">
        <v>2</v>
      </c>
      <c r="O269">
        <v>0</v>
      </c>
      <c r="P269">
        <v>1</v>
      </c>
      <c r="Q269" t="s">
        <v>20</v>
      </c>
      <c r="R269" t="s">
        <v>21</v>
      </c>
      <c r="S269" t="s">
        <v>15</v>
      </c>
      <c r="T269">
        <f>IFERROR(Table1[n_can_adj]/MID(Table1[district],FIND("(",Table1[district])+1,1),Table1[n_can_adj])</f>
        <v>1.6</v>
      </c>
      <c r="U269">
        <v>1063</v>
      </c>
      <c r="V269" t="str">
        <f>IF(Table1[Voting Population]&lt;47000,"Rural","Urban")</f>
        <v>Rural</v>
      </c>
      <c r="W269" s="3">
        <v>1.8786127167630062E-2</v>
      </c>
      <c r="X269" s="3" t="s">
        <v>5415</v>
      </c>
      <c r="Y269" s="3">
        <f>COUNTIFS(Table1[Race '#],Table1[[#This Row],[Race '#]],Table1[Gender],"F")</f>
        <v>4</v>
      </c>
      <c r="Z269" s="3">
        <f>COUNTIFS(Table1[Race '#],Table1[[#This Row],[Race '#]],Table1[Gender],"M")</f>
        <v>4</v>
      </c>
      <c r="AA269" s="3">
        <f>COUNTIFS(Table1[Race '#],Table1[[#This Row],[Race '#]],Table1[Gender],"~?")</f>
        <v>0</v>
      </c>
      <c r="AB269" s="3" t="str">
        <f>_xlfn.IFS(Y269=SUM(Table1[[#This Row],[Race-F candidates]:[Race-? Candidates]]),"All-Female",Z269=SUM(Table1[[#This Row],[Race-F candidates]:[Race-? Candidates]]),"All-Male",1=1,"Mixed-Gender")</f>
        <v>Mixed-Gender</v>
      </c>
      <c r="AC269" s="3">
        <f>COUNTIFS(Table1[genoffice],Table1[[#This Row],[genoffice]],Table1[Gender],"F")</f>
        <v>279</v>
      </c>
      <c r="AD269" s="3">
        <f>COUNTIFS(Table1[genoffice],Table1[[#This Row],[genoffice]],Table1[Gender],"M")</f>
        <v>401</v>
      </c>
      <c r="AE269" s="3">
        <f>COUNTIFS(Table1[genoffice],Table1[[#This Row],[genoffice]],Table1[Gender],"~?")</f>
        <v>23</v>
      </c>
    </row>
    <row r="270" spans="1:31" x14ac:dyDescent="0.35">
      <c r="A270">
        <v>269</v>
      </c>
      <c r="B270">
        <f>IF(COUNTIF(C$2:C269,C270)&gt;0,B269,B269+1)</f>
        <v>102</v>
      </c>
      <c r="C270" t="str">
        <f>Table1[[#This Row],[position]]&amp;IF(Table1[district]="NA","","-"&amp;Table1[district])&amp;IF(Table1[parish]="Multi-Parish Race","","-"&amp;Table1[parish])&amp;" ("&amp;Table1[year]&amp;")"</f>
        <v>Aldermen-Town of Arnaudville (5 to be elected) (2014)</v>
      </c>
      <c r="D270" t="s">
        <v>380</v>
      </c>
      <c r="E270" t="s">
        <v>411</v>
      </c>
      <c r="F270" t="s">
        <v>419</v>
      </c>
      <c r="G270">
        <v>2014</v>
      </c>
      <c r="H270" t="s">
        <v>73</v>
      </c>
      <c r="I270" t="s">
        <v>19</v>
      </c>
      <c r="J270">
        <v>314</v>
      </c>
      <c r="K270">
        <v>8</v>
      </c>
      <c r="L270">
        <f>COUNTIF(Table1[Race],Table1[Race])</f>
        <v>8</v>
      </c>
      <c r="M270">
        <v>5</v>
      </c>
      <c r="N270">
        <v>2</v>
      </c>
      <c r="O270">
        <v>0</v>
      </c>
      <c r="P270">
        <v>1</v>
      </c>
      <c r="Q270" t="s">
        <v>20</v>
      </c>
      <c r="R270" t="s">
        <v>21</v>
      </c>
      <c r="S270" t="s">
        <v>15</v>
      </c>
      <c r="T270">
        <f>IFERROR(Table1[n_can_adj]/MID(Table1[district],FIND("(",Table1[district])+1,1),Table1[n_can_adj])</f>
        <v>1.6</v>
      </c>
      <c r="U270">
        <v>1063</v>
      </c>
      <c r="V270" t="str">
        <f>IF(Table1[Voting Population]&lt;47000,"Rural","Urban")</f>
        <v>Rural</v>
      </c>
      <c r="W270" s="3">
        <v>1.8786127167630062E-2</v>
      </c>
      <c r="X270" s="3" t="s">
        <v>5414</v>
      </c>
      <c r="Y270" s="3">
        <f>COUNTIFS(Table1[Race '#],Table1[[#This Row],[Race '#]],Table1[Gender],"F")</f>
        <v>4</v>
      </c>
      <c r="Z270" s="3">
        <f>COUNTIFS(Table1[Race '#],Table1[[#This Row],[Race '#]],Table1[Gender],"M")</f>
        <v>4</v>
      </c>
      <c r="AA270" s="3">
        <f>COUNTIFS(Table1[Race '#],Table1[[#This Row],[Race '#]],Table1[Gender],"~?")</f>
        <v>0</v>
      </c>
      <c r="AB270" s="3" t="str">
        <f>_xlfn.IFS(Y270=SUM(Table1[[#This Row],[Race-F candidates]:[Race-? Candidates]]),"All-Female",Z270=SUM(Table1[[#This Row],[Race-F candidates]:[Race-? Candidates]]),"All-Male",1=1,"Mixed-Gender")</f>
        <v>Mixed-Gender</v>
      </c>
      <c r="AC270" s="3">
        <f>COUNTIFS(Table1[genoffice],Table1[[#This Row],[genoffice]],Table1[Gender],"F")</f>
        <v>279</v>
      </c>
      <c r="AD270" s="3">
        <f>COUNTIFS(Table1[genoffice],Table1[[#This Row],[genoffice]],Table1[Gender],"M")</f>
        <v>401</v>
      </c>
      <c r="AE270" s="3">
        <f>COUNTIFS(Table1[genoffice],Table1[[#This Row],[genoffice]],Table1[Gender],"~?")</f>
        <v>23</v>
      </c>
    </row>
    <row r="271" spans="1:31" x14ac:dyDescent="0.35">
      <c r="A271">
        <v>270</v>
      </c>
      <c r="B271">
        <f>IF(COUNTIF(C$2:C270,C271)&gt;0,B270,B270+1)</f>
        <v>103</v>
      </c>
      <c r="C271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1" t="s">
        <v>380</v>
      </c>
      <c r="E271" t="s">
        <v>420</v>
      </c>
      <c r="F271" t="s">
        <v>421</v>
      </c>
      <c r="G271">
        <v>2014</v>
      </c>
      <c r="H271" t="s">
        <v>422</v>
      </c>
      <c r="I271" t="s">
        <v>23</v>
      </c>
      <c r="J271">
        <v>623</v>
      </c>
      <c r="K271">
        <v>7</v>
      </c>
      <c r="L271">
        <f>COUNTIF(Table1[Race],Table1[Race])</f>
        <v>7</v>
      </c>
      <c r="M271">
        <v>6</v>
      </c>
      <c r="N271">
        <v>0</v>
      </c>
      <c r="O271">
        <v>1</v>
      </c>
      <c r="P271">
        <v>0</v>
      </c>
      <c r="Q271" t="s">
        <v>20</v>
      </c>
      <c r="R271" t="s">
        <v>21</v>
      </c>
      <c r="S271" t="s">
        <v>15</v>
      </c>
      <c r="T271">
        <f>IFERROR(Table1[n_can_adj]/MID(Table1[district],FIND("(",Table1[district])+1,1),Table1[n_can_adj])</f>
        <v>1.4</v>
      </c>
      <c r="U271">
        <v>53053</v>
      </c>
      <c r="V271" t="str">
        <f>IF(Table1[Voting Population]&lt;47000,"Rural","Urban")</f>
        <v>Urban</v>
      </c>
      <c r="W271" s="3">
        <v>2.7989821882951904E-3</v>
      </c>
      <c r="X271" s="3" t="s">
        <v>5414</v>
      </c>
      <c r="Y271" s="3">
        <f>COUNTIFS(Table1[Race '#],Table1[[#This Row],[Race '#]],Table1[Gender],"F")</f>
        <v>1</v>
      </c>
      <c r="Z271" s="3">
        <f>COUNTIFS(Table1[Race '#],Table1[[#This Row],[Race '#]],Table1[Gender],"M")</f>
        <v>6</v>
      </c>
      <c r="AA271" s="3">
        <f>COUNTIFS(Table1[Race '#],Table1[[#This Row],[Race '#]],Table1[Gender],"~?")</f>
        <v>0</v>
      </c>
      <c r="AB271" s="3" t="str">
        <f>_xlfn.IFS(Y271=SUM(Table1[[#This Row],[Race-F candidates]:[Race-? Candidates]]),"All-Female",Z271=SUM(Table1[[#This Row],[Race-F candidates]:[Race-? Candidates]]),"All-Male",1=1,"Mixed-Gender")</f>
        <v>Mixed-Gender</v>
      </c>
      <c r="AC271" s="3">
        <f>COUNTIFS(Table1[genoffice],Table1[[#This Row],[genoffice]],Table1[Gender],"F")</f>
        <v>279</v>
      </c>
      <c r="AD271" s="3">
        <f>COUNTIFS(Table1[genoffice],Table1[[#This Row],[genoffice]],Table1[Gender],"M")</f>
        <v>401</v>
      </c>
      <c r="AE271" s="3">
        <f>COUNTIFS(Table1[genoffice],Table1[[#This Row],[genoffice]],Table1[Gender],"~?")</f>
        <v>23</v>
      </c>
    </row>
    <row r="272" spans="1:31" x14ac:dyDescent="0.35">
      <c r="A272">
        <v>271</v>
      </c>
      <c r="B272">
        <f>IF(COUNTIF(C$2:C271,C272)&gt;0,B271,B271+1)</f>
        <v>103</v>
      </c>
      <c r="C272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2" t="s">
        <v>380</v>
      </c>
      <c r="E272" t="s">
        <v>420</v>
      </c>
      <c r="F272" t="s">
        <v>423</v>
      </c>
      <c r="G272">
        <v>2014</v>
      </c>
      <c r="H272" t="s">
        <v>422</v>
      </c>
      <c r="I272" t="s">
        <v>23</v>
      </c>
      <c r="J272">
        <v>512</v>
      </c>
      <c r="K272">
        <v>7</v>
      </c>
      <c r="L272">
        <f>COUNTIF(Table1[Race],Table1[Race])</f>
        <v>7</v>
      </c>
      <c r="M272">
        <v>6</v>
      </c>
      <c r="N272">
        <v>0</v>
      </c>
      <c r="O272">
        <v>1</v>
      </c>
      <c r="P272">
        <v>0</v>
      </c>
      <c r="Q272" t="s">
        <v>20</v>
      </c>
      <c r="R272" t="s">
        <v>21</v>
      </c>
      <c r="S272" t="s">
        <v>15</v>
      </c>
      <c r="T272">
        <f>IFERROR(Table1[n_can_adj]/MID(Table1[district],FIND("(",Table1[district])+1,1),Table1[n_can_adj])</f>
        <v>1.4</v>
      </c>
      <c r="U272">
        <v>53053</v>
      </c>
      <c r="V272" t="str">
        <f>IF(Table1[Voting Population]&lt;47000,"Rural","Urban")</f>
        <v>Urban</v>
      </c>
      <c r="W272" s="3">
        <v>2.7989821882951904E-3</v>
      </c>
      <c r="X272" s="3" t="s">
        <v>5414</v>
      </c>
      <c r="Y272" s="3">
        <f>COUNTIFS(Table1[Race '#],Table1[[#This Row],[Race '#]],Table1[Gender],"F")</f>
        <v>1</v>
      </c>
      <c r="Z272" s="3">
        <f>COUNTIFS(Table1[Race '#],Table1[[#This Row],[Race '#]],Table1[Gender],"M")</f>
        <v>6</v>
      </c>
      <c r="AA272" s="3">
        <f>COUNTIFS(Table1[Race '#],Table1[[#This Row],[Race '#]],Table1[Gender],"~?")</f>
        <v>0</v>
      </c>
      <c r="AB272" s="3" t="str">
        <f>_xlfn.IFS(Y272=SUM(Table1[[#This Row],[Race-F candidates]:[Race-? Candidates]]),"All-Female",Z272=SUM(Table1[[#This Row],[Race-F candidates]:[Race-? Candidates]]),"All-Male",1=1,"Mixed-Gender")</f>
        <v>Mixed-Gender</v>
      </c>
      <c r="AC272" s="3">
        <f>COUNTIFS(Table1[genoffice],Table1[[#This Row],[genoffice]],Table1[Gender],"F")</f>
        <v>279</v>
      </c>
      <c r="AD272" s="3">
        <f>COUNTIFS(Table1[genoffice],Table1[[#This Row],[genoffice]],Table1[Gender],"M")</f>
        <v>401</v>
      </c>
      <c r="AE272" s="3">
        <f>COUNTIFS(Table1[genoffice],Table1[[#This Row],[genoffice]],Table1[Gender],"~?")</f>
        <v>23</v>
      </c>
    </row>
    <row r="273" spans="1:31" x14ac:dyDescent="0.35">
      <c r="A273">
        <v>272</v>
      </c>
      <c r="B273">
        <f>IF(COUNTIF(C$2:C272,C273)&gt;0,B272,B272+1)</f>
        <v>103</v>
      </c>
      <c r="C273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3" t="s">
        <v>380</v>
      </c>
      <c r="E273" t="s">
        <v>420</v>
      </c>
      <c r="F273" t="s">
        <v>424</v>
      </c>
      <c r="G273">
        <v>2014</v>
      </c>
      <c r="H273" t="s">
        <v>422</v>
      </c>
      <c r="I273" t="s">
        <v>23</v>
      </c>
      <c r="J273">
        <v>615</v>
      </c>
      <c r="K273">
        <v>7</v>
      </c>
      <c r="L273">
        <f>COUNTIF(Table1[Race],Table1[Race])</f>
        <v>7</v>
      </c>
      <c r="M273">
        <v>6</v>
      </c>
      <c r="N273">
        <v>0</v>
      </c>
      <c r="O273">
        <v>1</v>
      </c>
      <c r="P273">
        <v>0</v>
      </c>
      <c r="Q273" t="s">
        <v>20</v>
      </c>
      <c r="R273" t="s">
        <v>21</v>
      </c>
      <c r="S273" t="s">
        <v>15</v>
      </c>
      <c r="T273">
        <f>IFERROR(Table1[n_can_adj]/MID(Table1[district],FIND("(",Table1[district])+1,1),Table1[n_can_adj])</f>
        <v>1.4</v>
      </c>
      <c r="U273">
        <v>53053</v>
      </c>
      <c r="V273" t="str">
        <f>IF(Table1[Voting Population]&lt;47000,"Rural","Urban")</f>
        <v>Urban</v>
      </c>
      <c r="W273" s="3">
        <v>2.7989821882951904E-3</v>
      </c>
      <c r="X273" s="3" t="s">
        <v>5414</v>
      </c>
      <c r="Y273" s="3">
        <f>COUNTIFS(Table1[Race '#],Table1[[#This Row],[Race '#]],Table1[Gender],"F")</f>
        <v>1</v>
      </c>
      <c r="Z273" s="3">
        <f>COUNTIFS(Table1[Race '#],Table1[[#This Row],[Race '#]],Table1[Gender],"M")</f>
        <v>6</v>
      </c>
      <c r="AA273" s="3">
        <f>COUNTIFS(Table1[Race '#],Table1[[#This Row],[Race '#]],Table1[Gender],"~?")</f>
        <v>0</v>
      </c>
      <c r="AB273" s="3" t="str">
        <f>_xlfn.IFS(Y273=SUM(Table1[[#This Row],[Race-F candidates]:[Race-? Candidates]]),"All-Female",Z273=SUM(Table1[[#This Row],[Race-F candidates]:[Race-? Candidates]]),"All-Male",1=1,"Mixed-Gender")</f>
        <v>Mixed-Gender</v>
      </c>
      <c r="AC273" s="3">
        <f>COUNTIFS(Table1[genoffice],Table1[[#This Row],[genoffice]],Table1[Gender],"F")</f>
        <v>279</v>
      </c>
      <c r="AD273" s="3">
        <f>COUNTIFS(Table1[genoffice],Table1[[#This Row],[genoffice]],Table1[Gender],"M")</f>
        <v>401</v>
      </c>
      <c r="AE273" s="3">
        <f>COUNTIFS(Table1[genoffice],Table1[[#This Row],[genoffice]],Table1[Gender],"~?")</f>
        <v>23</v>
      </c>
    </row>
    <row r="274" spans="1:31" x14ac:dyDescent="0.35">
      <c r="A274">
        <v>273</v>
      </c>
      <c r="B274">
        <f>IF(COUNTIF(C$2:C273,C274)&gt;0,B273,B273+1)</f>
        <v>103</v>
      </c>
      <c r="C274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4" t="s">
        <v>380</v>
      </c>
      <c r="E274" t="s">
        <v>420</v>
      </c>
      <c r="F274" t="s">
        <v>425</v>
      </c>
      <c r="G274">
        <v>2014</v>
      </c>
      <c r="H274" t="s">
        <v>422</v>
      </c>
      <c r="I274" t="s">
        <v>23</v>
      </c>
      <c r="J274">
        <v>666</v>
      </c>
      <c r="K274">
        <v>7</v>
      </c>
      <c r="L274">
        <f>COUNTIF(Table1[Race],Table1[Race])</f>
        <v>7</v>
      </c>
      <c r="M274">
        <v>6</v>
      </c>
      <c r="N274">
        <v>0</v>
      </c>
      <c r="O274">
        <v>1</v>
      </c>
      <c r="P274">
        <v>0</v>
      </c>
      <c r="Q274" t="s">
        <v>20</v>
      </c>
      <c r="R274" t="s">
        <v>21</v>
      </c>
      <c r="S274" t="s">
        <v>15</v>
      </c>
      <c r="T274">
        <f>IFERROR(Table1[n_can_adj]/MID(Table1[district],FIND("(",Table1[district])+1,1),Table1[n_can_adj])</f>
        <v>1.4</v>
      </c>
      <c r="U274">
        <v>53053</v>
      </c>
      <c r="V274" t="str">
        <f>IF(Table1[Voting Population]&lt;47000,"Rural","Urban")</f>
        <v>Urban</v>
      </c>
      <c r="W274" s="3">
        <v>2.7989821882951904E-3</v>
      </c>
      <c r="X274" s="3" t="s">
        <v>5414</v>
      </c>
      <c r="Y274" s="3">
        <f>COUNTIFS(Table1[Race '#],Table1[[#This Row],[Race '#]],Table1[Gender],"F")</f>
        <v>1</v>
      </c>
      <c r="Z274" s="3">
        <f>COUNTIFS(Table1[Race '#],Table1[[#This Row],[Race '#]],Table1[Gender],"M")</f>
        <v>6</v>
      </c>
      <c r="AA274" s="3">
        <f>COUNTIFS(Table1[Race '#],Table1[[#This Row],[Race '#]],Table1[Gender],"~?")</f>
        <v>0</v>
      </c>
      <c r="AB274" s="3" t="str">
        <f>_xlfn.IFS(Y274=SUM(Table1[[#This Row],[Race-F candidates]:[Race-? Candidates]]),"All-Female",Z274=SUM(Table1[[#This Row],[Race-F candidates]:[Race-? Candidates]]),"All-Male",1=1,"Mixed-Gender")</f>
        <v>Mixed-Gender</v>
      </c>
      <c r="AC274" s="3">
        <f>COUNTIFS(Table1[genoffice],Table1[[#This Row],[genoffice]],Table1[Gender],"F")</f>
        <v>279</v>
      </c>
      <c r="AD274" s="3">
        <f>COUNTIFS(Table1[genoffice],Table1[[#This Row],[genoffice]],Table1[Gender],"M")</f>
        <v>401</v>
      </c>
      <c r="AE274" s="3">
        <f>COUNTIFS(Table1[genoffice],Table1[[#This Row],[genoffice]],Table1[Gender],"~?")</f>
        <v>23</v>
      </c>
    </row>
    <row r="275" spans="1:31" x14ac:dyDescent="0.35">
      <c r="A275">
        <v>274</v>
      </c>
      <c r="B275">
        <f>IF(COUNTIF(C$2:C274,C275)&gt;0,B274,B274+1)</f>
        <v>103</v>
      </c>
      <c r="C275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5" t="s">
        <v>380</v>
      </c>
      <c r="E275" t="s">
        <v>420</v>
      </c>
      <c r="F275" t="s">
        <v>426</v>
      </c>
      <c r="G275">
        <v>2014</v>
      </c>
      <c r="H275" t="s">
        <v>422</v>
      </c>
      <c r="I275" t="s">
        <v>23</v>
      </c>
      <c r="J275">
        <v>553</v>
      </c>
      <c r="K275">
        <v>7</v>
      </c>
      <c r="L275">
        <f>COUNTIF(Table1[Race],Table1[Race])</f>
        <v>7</v>
      </c>
      <c r="M275">
        <v>6</v>
      </c>
      <c r="N275">
        <v>0</v>
      </c>
      <c r="O275">
        <v>1</v>
      </c>
      <c r="P275">
        <v>0</v>
      </c>
      <c r="Q275" t="s">
        <v>20</v>
      </c>
      <c r="R275" t="s">
        <v>21</v>
      </c>
      <c r="S275" t="s">
        <v>15</v>
      </c>
      <c r="T275">
        <f>IFERROR(Table1[n_can_adj]/MID(Table1[district],FIND("(",Table1[district])+1,1),Table1[n_can_adj])</f>
        <v>1.4</v>
      </c>
      <c r="U275">
        <v>53053</v>
      </c>
      <c r="V275" t="str">
        <f>IF(Table1[Voting Population]&lt;47000,"Rural","Urban")</f>
        <v>Urban</v>
      </c>
      <c r="W275" s="3">
        <v>2.7989821882951904E-3</v>
      </c>
      <c r="X275" s="3" t="s">
        <v>5414</v>
      </c>
      <c r="Y275" s="3">
        <f>COUNTIFS(Table1[Race '#],Table1[[#This Row],[Race '#]],Table1[Gender],"F")</f>
        <v>1</v>
      </c>
      <c r="Z275" s="3">
        <f>COUNTIFS(Table1[Race '#],Table1[[#This Row],[Race '#]],Table1[Gender],"M")</f>
        <v>6</v>
      </c>
      <c r="AA275" s="3">
        <f>COUNTIFS(Table1[Race '#],Table1[[#This Row],[Race '#]],Table1[Gender],"~?")</f>
        <v>0</v>
      </c>
      <c r="AB275" s="3" t="str">
        <f>_xlfn.IFS(Y275=SUM(Table1[[#This Row],[Race-F candidates]:[Race-? Candidates]]),"All-Female",Z275=SUM(Table1[[#This Row],[Race-F candidates]:[Race-? Candidates]]),"All-Male",1=1,"Mixed-Gender")</f>
        <v>Mixed-Gender</v>
      </c>
      <c r="AC275" s="3">
        <f>COUNTIFS(Table1[genoffice],Table1[[#This Row],[genoffice]],Table1[Gender],"F")</f>
        <v>279</v>
      </c>
      <c r="AD275" s="3">
        <f>COUNTIFS(Table1[genoffice],Table1[[#This Row],[genoffice]],Table1[Gender],"M")</f>
        <v>401</v>
      </c>
      <c r="AE275" s="3">
        <f>COUNTIFS(Table1[genoffice],Table1[[#This Row],[genoffice]],Table1[Gender],"~?")</f>
        <v>23</v>
      </c>
    </row>
    <row r="276" spans="1:31" x14ac:dyDescent="0.35">
      <c r="A276">
        <v>275</v>
      </c>
      <c r="B276">
        <f>IF(COUNTIF(C$2:C275,C276)&gt;0,B275,B275+1)</f>
        <v>103</v>
      </c>
      <c r="C276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6" t="s">
        <v>380</v>
      </c>
      <c r="E276" t="s">
        <v>420</v>
      </c>
      <c r="F276" t="s">
        <v>427</v>
      </c>
      <c r="G276">
        <v>2014</v>
      </c>
      <c r="H276" t="s">
        <v>422</v>
      </c>
      <c r="I276" t="s">
        <v>23</v>
      </c>
      <c r="J276">
        <v>677</v>
      </c>
      <c r="K276">
        <v>7</v>
      </c>
      <c r="L276">
        <f>COUNTIF(Table1[Race],Table1[Race])</f>
        <v>7</v>
      </c>
      <c r="M276">
        <v>6</v>
      </c>
      <c r="N276">
        <v>0</v>
      </c>
      <c r="O276">
        <v>1</v>
      </c>
      <c r="P276">
        <v>0</v>
      </c>
      <c r="Q276" t="s">
        <v>20</v>
      </c>
      <c r="R276" t="s">
        <v>21</v>
      </c>
      <c r="S276" t="s">
        <v>15</v>
      </c>
      <c r="T276">
        <f>IFERROR(Table1[n_can_adj]/MID(Table1[district],FIND("(",Table1[district])+1,1),Table1[n_can_adj])</f>
        <v>1.4</v>
      </c>
      <c r="U276">
        <v>53053</v>
      </c>
      <c r="V276" t="str">
        <f>IF(Table1[Voting Population]&lt;47000,"Rural","Urban")</f>
        <v>Urban</v>
      </c>
      <c r="W276" s="3">
        <v>2.7989821882951904E-3</v>
      </c>
      <c r="X276" s="3" t="s">
        <v>5415</v>
      </c>
      <c r="Y276" s="3">
        <f>COUNTIFS(Table1[Race '#],Table1[[#This Row],[Race '#]],Table1[Gender],"F")</f>
        <v>1</v>
      </c>
      <c r="Z276" s="3">
        <f>COUNTIFS(Table1[Race '#],Table1[[#This Row],[Race '#]],Table1[Gender],"M")</f>
        <v>6</v>
      </c>
      <c r="AA276" s="3">
        <f>COUNTIFS(Table1[Race '#],Table1[[#This Row],[Race '#]],Table1[Gender],"~?")</f>
        <v>0</v>
      </c>
      <c r="AB276" s="3" t="str">
        <f>_xlfn.IFS(Y276=SUM(Table1[[#This Row],[Race-F candidates]:[Race-? Candidates]]),"All-Female",Z276=SUM(Table1[[#This Row],[Race-F candidates]:[Race-? Candidates]]),"All-Male",1=1,"Mixed-Gender")</f>
        <v>Mixed-Gender</v>
      </c>
      <c r="AC276" s="3">
        <f>COUNTIFS(Table1[genoffice],Table1[[#This Row],[genoffice]],Table1[Gender],"F")</f>
        <v>279</v>
      </c>
      <c r="AD276" s="3">
        <f>COUNTIFS(Table1[genoffice],Table1[[#This Row],[genoffice]],Table1[Gender],"M")</f>
        <v>401</v>
      </c>
      <c r="AE276" s="3">
        <f>COUNTIFS(Table1[genoffice],Table1[[#This Row],[genoffice]],Table1[Gender],"~?")</f>
        <v>23</v>
      </c>
    </row>
    <row r="277" spans="1:31" x14ac:dyDescent="0.35">
      <c r="A277">
        <v>276</v>
      </c>
      <c r="B277">
        <f>IF(COUNTIF(C$2:C276,C277)&gt;0,B276,B276+1)</f>
        <v>103</v>
      </c>
      <c r="C277" t="str">
        <f>Table1[[#This Row],[position]]&amp;IF(Table1[district]="NA","","-"&amp;Table1[district])&amp;IF(Table1[parish]="Multi-Parish Race","","-"&amp;Table1[parish])&amp;" ("&amp;Table1[year]&amp;")"</f>
        <v>Aldermen-Town of Baldwin (5 to be elected)-St. Mary (2014)</v>
      </c>
      <c r="D277" t="s">
        <v>380</v>
      </c>
      <c r="E277" t="s">
        <v>420</v>
      </c>
      <c r="F277" t="s">
        <v>428</v>
      </c>
      <c r="G277">
        <v>2014</v>
      </c>
      <c r="H277" t="s">
        <v>422</v>
      </c>
      <c r="I277" t="s">
        <v>30</v>
      </c>
      <c r="J277">
        <v>284</v>
      </c>
      <c r="K277">
        <v>7</v>
      </c>
      <c r="L277">
        <f>COUNTIF(Table1[Race],Table1[Race])</f>
        <v>7</v>
      </c>
      <c r="M277">
        <v>6</v>
      </c>
      <c r="N277">
        <v>0</v>
      </c>
      <c r="O277">
        <v>1</v>
      </c>
      <c r="P277">
        <v>0</v>
      </c>
      <c r="Q277" t="s">
        <v>20</v>
      </c>
      <c r="R277" t="s">
        <v>21</v>
      </c>
      <c r="S277" t="s">
        <v>15</v>
      </c>
      <c r="T277">
        <f>IFERROR(Table1[n_can_adj]/MID(Table1[district],FIND("(",Table1[district])+1,1),Table1[n_can_adj])</f>
        <v>1.4</v>
      </c>
      <c r="U277">
        <v>53053</v>
      </c>
      <c r="V277" t="str">
        <f>IF(Table1[Voting Population]&lt;47000,"Rural","Urban")</f>
        <v>Urban</v>
      </c>
      <c r="W277" s="3">
        <v>2.7989821882951904E-3</v>
      </c>
      <c r="X277" s="3" t="s">
        <v>5414</v>
      </c>
      <c r="Y277" s="3">
        <f>COUNTIFS(Table1[Race '#],Table1[[#This Row],[Race '#]],Table1[Gender],"F")</f>
        <v>1</v>
      </c>
      <c r="Z277" s="3">
        <f>COUNTIFS(Table1[Race '#],Table1[[#This Row],[Race '#]],Table1[Gender],"M")</f>
        <v>6</v>
      </c>
      <c r="AA277" s="3">
        <f>COUNTIFS(Table1[Race '#],Table1[[#This Row],[Race '#]],Table1[Gender],"~?")</f>
        <v>0</v>
      </c>
      <c r="AB277" s="3" t="str">
        <f>_xlfn.IFS(Y277=SUM(Table1[[#This Row],[Race-F candidates]:[Race-? Candidates]]),"All-Female",Z277=SUM(Table1[[#This Row],[Race-F candidates]:[Race-? Candidates]]),"All-Male",1=1,"Mixed-Gender")</f>
        <v>Mixed-Gender</v>
      </c>
      <c r="AC277" s="3">
        <f>COUNTIFS(Table1[genoffice],Table1[[#This Row],[genoffice]],Table1[Gender],"F")</f>
        <v>279</v>
      </c>
      <c r="AD277" s="3">
        <f>COUNTIFS(Table1[genoffice],Table1[[#This Row],[genoffice]],Table1[Gender],"M")</f>
        <v>401</v>
      </c>
      <c r="AE277" s="3">
        <f>COUNTIFS(Table1[genoffice],Table1[[#This Row],[genoffice]],Table1[Gender],"~?")</f>
        <v>23</v>
      </c>
    </row>
    <row r="278" spans="1:31" x14ac:dyDescent="0.35">
      <c r="A278">
        <v>277</v>
      </c>
      <c r="B278">
        <f>IF(COUNTIF(C$2:C277,C278)&gt;0,B277,B277+1)</f>
        <v>104</v>
      </c>
      <c r="C278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8" t="s">
        <v>380</v>
      </c>
      <c r="E278" t="s">
        <v>429</v>
      </c>
      <c r="F278" t="s">
        <v>430</v>
      </c>
      <c r="G278">
        <v>2014</v>
      </c>
      <c r="H278" t="s">
        <v>51</v>
      </c>
      <c r="I278" t="s">
        <v>19</v>
      </c>
      <c r="J278">
        <v>586</v>
      </c>
      <c r="K278">
        <v>7</v>
      </c>
      <c r="L278">
        <f>COUNTIF(Table1[Race],Table1[Race])</f>
        <v>7</v>
      </c>
      <c r="M278">
        <v>1</v>
      </c>
      <c r="N278">
        <v>5</v>
      </c>
      <c r="O278">
        <v>1</v>
      </c>
      <c r="P278">
        <v>0</v>
      </c>
      <c r="Q278" t="s">
        <v>20</v>
      </c>
      <c r="R278" t="s">
        <v>21</v>
      </c>
      <c r="S278" t="s">
        <v>15</v>
      </c>
      <c r="T278">
        <f>IFERROR(Table1[n_can_adj]/MID(Table1[district],FIND("(",Table1[district])+1,1),Table1[n_can_adj])</f>
        <v>1.4</v>
      </c>
      <c r="U278">
        <v>253125</v>
      </c>
      <c r="V278" t="str">
        <f>IF(Table1[Voting Population]&lt;47000,"Rural","Urban")</f>
        <v>Urban</v>
      </c>
      <c r="W278" s="3">
        <v>1.0902153175252061E-3</v>
      </c>
      <c r="X278" s="3" t="s">
        <v>5414</v>
      </c>
      <c r="Y278" s="3">
        <f>COUNTIFS(Table1[Race '#],Table1[[#This Row],[Race '#]],Table1[Gender],"F")</f>
        <v>2</v>
      </c>
      <c r="Z278" s="3">
        <f>COUNTIFS(Table1[Race '#],Table1[[#This Row],[Race '#]],Table1[Gender],"M")</f>
        <v>5</v>
      </c>
      <c r="AA278" s="3">
        <f>COUNTIFS(Table1[Race '#],Table1[[#This Row],[Race '#]],Table1[Gender],"~?")</f>
        <v>0</v>
      </c>
      <c r="AB278" s="3" t="str">
        <f>_xlfn.IFS(Y278=SUM(Table1[[#This Row],[Race-F candidates]:[Race-? Candidates]]),"All-Female",Z278=SUM(Table1[[#This Row],[Race-F candidates]:[Race-? Candidates]]),"All-Male",1=1,"Mixed-Gender")</f>
        <v>Mixed-Gender</v>
      </c>
      <c r="AC278" s="3">
        <f>COUNTIFS(Table1[genoffice],Table1[[#This Row],[genoffice]],Table1[Gender],"F")</f>
        <v>279</v>
      </c>
      <c r="AD278" s="3">
        <f>COUNTIFS(Table1[genoffice],Table1[[#This Row],[genoffice]],Table1[Gender],"M")</f>
        <v>401</v>
      </c>
      <c r="AE278" s="3">
        <f>COUNTIFS(Table1[genoffice],Table1[[#This Row],[genoffice]],Table1[Gender],"~?")</f>
        <v>23</v>
      </c>
    </row>
    <row r="279" spans="1:31" x14ac:dyDescent="0.35">
      <c r="A279">
        <v>278</v>
      </c>
      <c r="B279">
        <f>IF(COUNTIF(C$2:C278,C279)&gt;0,B278,B278+1)</f>
        <v>104</v>
      </c>
      <c r="C279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79" t="s">
        <v>380</v>
      </c>
      <c r="E279" t="s">
        <v>429</v>
      </c>
      <c r="F279" t="s">
        <v>431</v>
      </c>
      <c r="G279">
        <v>2014</v>
      </c>
      <c r="H279" t="s">
        <v>51</v>
      </c>
      <c r="I279" t="s">
        <v>19</v>
      </c>
      <c r="J279">
        <v>582</v>
      </c>
      <c r="K279">
        <v>7</v>
      </c>
      <c r="L279">
        <f>COUNTIF(Table1[Race],Table1[Race])</f>
        <v>7</v>
      </c>
      <c r="M279">
        <v>1</v>
      </c>
      <c r="N279">
        <v>5</v>
      </c>
      <c r="O279">
        <v>1</v>
      </c>
      <c r="P279">
        <v>0</v>
      </c>
      <c r="Q279" t="s">
        <v>20</v>
      </c>
      <c r="R279" t="s">
        <v>21</v>
      </c>
      <c r="S279" t="s">
        <v>15</v>
      </c>
      <c r="T279">
        <f>IFERROR(Table1[n_can_adj]/MID(Table1[district],FIND("(",Table1[district])+1,1),Table1[n_can_adj])</f>
        <v>1.4</v>
      </c>
      <c r="U279">
        <v>253125</v>
      </c>
      <c r="V279" t="str">
        <f>IF(Table1[Voting Population]&lt;47000,"Rural","Urban")</f>
        <v>Urban</v>
      </c>
      <c r="W279" s="3">
        <v>1.0902153175252061E-3</v>
      </c>
      <c r="X279" s="3" t="s">
        <v>5414</v>
      </c>
      <c r="Y279" s="3">
        <f>COUNTIFS(Table1[Race '#],Table1[[#This Row],[Race '#]],Table1[Gender],"F")</f>
        <v>2</v>
      </c>
      <c r="Z279" s="3">
        <f>COUNTIFS(Table1[Race '#],Table1[[#This Row],[Race '#]],Table1[Gender],"M")</f>
        <v>5</v>
      </c>
      <c r="AA279" s="3">
        <f>COUNTIFS(Table1[Race '#],Table1[[#This Row],[Race '#]],Table1[Gender],"~?")</f>
        <v>0</v>
      </c>
      <c r="AB279" s="3" t="str">
        <f>_xlfn.IFS(Y279=SUM(Table1[[#This Row],[Race-F candidates]:[Race-? Candidates]]),"All-Female",Z279=SUM(Table1[[#This Row],[Race-F candidates]:[Race-? Candidates]]),"All-Male",1=1,"Mixed-Gender")</f>
        <v>Mixed-Gender</v>
      </c>
      <c r="AC279" s="3">
        <f>COUNTIFS(Table1[genoffice],Table1[[#This Row],[genoffice]],Table1[Gender],"F")</f>
        <v>279</v>
      </c>
      <c r="AD279" s="3">
        <f>COUNTIFS(Table1[genoffice],Table1[[#This Row],[genoffice]],Table1[Gender],"M")</f>
        <v>401</v>
      </c>
      <c r="AE279" s="3">
        <f>COUNTIFS(Table1[genoffice],Table1[[#This Row],[genoffice]],Table1[Gender],"~?")</f>
        <v>23</v>
      </c>
    </row>
    <row r="280" spans="1:31" x14ac:dyDescent="0.35">
      <c r="A280">
        <v>279</v>
      </c>
      <c r="B280">
        <f>IF(COUNTIF(C$2:C279,C280)&gt;0,B279,B279+1)</f>
        <v>104</v>
      </c>
      <c r="C280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0" t="s">
        <v>380</v>
      </c>
      <c r="E280" t="s">
        <v>429</v>
      </c>
      <c r="F280" t="s">
        <v>432</v>
      </c>
      <c r="G280">
        <v>2014</v>
      </c>
      <c r="H280" t="s">
        <v>51</v>
      </c>
      <c r="I280" t="s">
        <v>23</v>
      </c>
      <c r="J280">
        <v>384</v>
      </c>
      <c r="K280">
        <v>7</v>
      </c>
      <c r="L280">
        <f>COUNTIF(Table1[Race],Table1[Race])</f>
        <v>7</v>
      </c>
      <c r="M280">
        <v>1</v>
      </c>
      <c r="N280">
        <v>5</v>
      </c>
      <c r="O280">
        <v>1</v>
      </c>
      <c r="P280">
        <v>0</v>
      </c>
      <c r="Q280" t="s">
        <v>20</v>
      </c>
      <c r="R280" t="s">
        <v>21</v>
      </c>
      <c r="S280" t="s">
        <v>15</v>
      </c>
      <c r="T280">
        <f>IFERROR(Table1[n_can_adj]/MID(Table1[district],FIND("(",Table1[district])+1,1),Table1[n_can_adj])</f>
        <v>1.4</v>
      </c>
      <c r="U280">
        <v>253125</v>
      </c>
      <c r="V280" t="str">
        <f>IF(Table1[Voting Population]&lt;47000,"Rural","Urban")</f>
        <v>Urban</v>
      </c>
      <c r="W280" s="3">
        <v>1.0902153175252061E-3</v>
      </c>
      <c r="X280" s="3" t="s">
        <v>5415</v>
      </c>
      <c r="Y280" s="3">
        <f>COUNTIFS(Table1[Race '#],Table1[[#This Row],[Race '#]],Table1[Gender],"F")</f>
        <v>2</v>
      </c>
      <c r="Z280" s="3">
        <f>COUNTIFS(Table1[Race '#],Table1[[#This Row],[Race '#]],Table1[Gender],"M")</f>
        <v>5</v>
      </c>
      <c r="AA280" s="3">
        <f>COUNTIFS(Table1[Race '#],Table1[[#This Row],[Race '#]],Table1[Gender],"~?")</f>
        <v>0</v>
      </c>
      <c r="AB280" s="3" t="str">
        <f>_xlfn.IFS(Y280=SUM(Table1[[#This Row],[Race-F candidates]:[Race-? Candidates]]),"All-Female",Z280=SUM(Table1[[#This Row],[Race-F candidates]:[Race-? Candidates]]),"All-Male",1=1,"Mixed-Gender")</f>
        <v>Mixed-Gender</v>
      </c>
      <c r="AC280" s="3">
        <f>COUNTIFS(Table1[genoffice],Table1[[#This Row],[genoffice]],Table1[Gender],"F")</f>
        <v>279</v>
      </c>
      <c r="AD280" s="3">
        <f>COUNTIFS(Table1[genoffice],Table1[[#This Row],[genoffice]],Table1[Gender],"M")</f>
        <v>401</v>
      </c>
      <c r="AE280" s="3">
        <f>COUNTIFS(Table1[genoffice],Table1[[#This Row],[genoffice]],Table1[Gender],"~?")</f>
        <v>23</v>
      </c>
    </row>
    <row r="281" spans="1:31" x14ac:dyDescent="0.35">
      <c r="A281">
        <v>280</v>
      </c>
      <c r="B281">
        <f>IF(COUNTIF(C$2:C280,C281)&gt;0,B280,B280+1)</f>
        <v>104</v>
      </c>
      <c r="C281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1" t="s">
        <v>380</v>
      </c>
      <c r="E281" t="s">
        <v>429</v>
      </c>
      <c r="F281" t="s">
        <v>433</v>
      </c>
      <c r="G281">
        <v>2014</v>
      </c>
      <c r="H281" t="s">
        <v>51</v>
      </c>
      <c r="I281" t="s">
        <v>19</v>
      </c>
      <c r="J281">
        <v>579</v>
      </c>
      <c r="K281">
        <v>7</v>
      </c>
      <c r="L281">
        <f>COUNTIF(Table1[Race],Table1[Race])</f>
        <v>7</v>
      </c>
      <c r="M281">
        <v>1</v>
      </c>
      <c r="N281">
        <v>5</v>
      </c>
      <c r="O281">
        <v>1</v>
      </c>
      <c r="P281">
        <v>0</v>
      </c>
      <c r="Q281" t="s">
        <v>20</v>
      </c>
      <c r="R281" t="s">
        <v>21</v>
      </c>
      <c r="S281" t="s">
        <v>15</v>
      </c>
      <c r="T281">
        <f>IFERROR(Table1[n_can_adj]/MID(Table1[district],FIND("(",Table1[district])+1,1),Table1[n_can_adj])</f>
        <v>1.4</v>
      </c>
      <c r="U281">
        <v>253125</v>
      </c>
      <c r="V281" t="str">
        <f>IF(Table1[Voting Population]&lt;47000,"Rural","Urban")</f>
        <v>Urban</v>
      </c>
      <c r="W281" s="3">
        <v>1.0902153175252061E-3</v>
      </c>
      <c r="X281" s="3" t="s">
        <v>5414</v>
      </c>
      <c r="Y281" s="3">
        <f>COUNTIFS(Table1[Race '#],Table1[[#This Row],[Race '#]],Table1[Gender],"F")</f>
        <v>2</v>
      </c>
      <c r="Z281" s="3">
        <f>COUNTIFS(Table1[Race '#],Table1[[#This Row],[Race '#]],Table1[Gender],"M")</f>
        <v>5</v>
      </c>
      <c r="AA281" s="3">
        <f>COUNTIFS(Table1[Race '#],Table1[[#This Row],[Race '#]],Table1[Gender],"~?")</f>
        <v>0</v>
      </c>
      <c r="AB281" s="3" t="str">
        <f>_xlfn.IFS(Y281=SUM(Table1[[#This Row],[Race-F candidates]:[Race-? Candidates]]),"All-Female",Z281=SUM(Table1[[#This Row],[Race-F candidates]:[Race-? Candidates]]),"All-Male",1=1,"Mixed-Gender")</f>
        <v>Mixed-Gender</v>
      </c>
      <c r="AC281" s="3">
        <f>COUNTIFS(Table1[genoffice],Table1[[#This Row],[genoffice]],Table1[Gender],"F")</f>
        <v>279</v>
      </c>
      <c r="AD281" s="3">
        <f>COUNTIFS(Table1[genoffice],Table1[[#This Row],[genoffice]],Table1[Gender],"M")</f>
        <v>401</v>
      </c>
      <c r="AE281" s="3">
        <f>COUNTIFS(Table1[genoffice],Table1[[#This Row],[genoffice]],Table1[Gender],"~?")</f>
        <v>23</v>
      </c>
    </row>
    <row r="282" spans="1:31" x14ac:dyDescent="0.35">
      <c r="A282">
        <v>281</v>
      </c>
      <c r="B282">
        <f>IF(COUNTIF(C$2:C281,C282)&gt;0,B281,B281+1)</f>
        <v>104</v>
      </c>
      <c r="C282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2" t="s">
        <v>380</v>
      </c>
      <c r="E282" t="s">
        <v>429</v>
      </c>
      <c r="F282" t="s">
        <v>434</v>
      </c>
      <c r="G282">
        <v>2014</v>
      </c>
      <c r="H282" t="s">
        <v>51</v>
      </c>
      <c r="I282" t="s">
        <v>30</v>
      </c>
      <c r="J282">
        <v>444</v>
      </c>
      <c r="K282">
        <v>7</v>
      </c>
      <c r="L282">
        <f>COUNTIF(Table1[Race],Table1[Race])</f>
        <v>7</v>
      </c>
      <c r="M282">
        <v>1</v>
      </c>
      <c r="N282">
        <v>5</v>
      </c>
      <c r="O282">
        <v>1</v>
      </c>
      <c r="P282">
        <v>0</v>
      </c>
      <c r="Q282" t="s">
        <v>20</v>
      </c>
      <c r="R282" t="s">
        <v>21</v>
      </c>
      <c r="S282" t="s">
        <v>15</v>
      </c>
      <c r="T282">
        <f>IFERROR(Table1[n_can_adj]/MID(Table1[district],FIND("(",Table1[district])+1,1),Table1[n_can_adj])</f>
        <v>1.4</v>
      </c>
      <c r="U282">
        <v>253125</v>
      </c>
      <c r="V282" t="str">
        <f>IF(Table1[Voting Population]&lt;47000,"Rural","Urban")</f>
        <v>Urban</v>
      </c>
      <c r="W282" s="3">
        <v>1.0902153175252061E-3</v>
      </c>
      <c r="X282" s="3" t="s">
        <v>5414</v>
      </c>
      <c r="Y282" s="3">
        <f>COUNTIFS(Table1[Race '#],Table1[[#This Row],[Race '#]],Table1[Gender],"F")</f>
        <v>2</v>
      </c>
      <c r="Z282" s="3">
        <f>COUNTIFS(Table1[Race '#],Table1[[#This Row],[Race '#]],Table1[Gender],"M")</f>
        <v>5</v>
      </c>
      <c r="AA282" s="3">
        <f>COUNTIFS(Table1[Race '#],Table1[[#This Row],[Race '#]],Table1[Gender],"~?")</f>
        <v>0</v>
      </c>
      <c r="AB282" s="3" t="str">
        <f>_xlfn.IFS(Y282=SUM(Table1[[#This Row],[Race-F candidates]:[Race-? Candidates]]),"All-Female",Z282=SUM(Table1[[#This Row],[Race-F candidates]:[Race-? Candidates]]),"All-Male",1=1,"Mixed-Gender")</f>
        <v>Mixed-Gender</v>
      </c>
      <c r="AC282" s="3">
        <f>COUNTIFS(Table1[genoffice],Table1[[#This Row],[genoffice]],Table1[Gender],"F")</f>
        <v>279</v>
      </c>
      <c r="AD282" s="3">
        <f>COUNTIFS(Table1[genoffice],Table1[[#This Row],[genoffice]],Table1[Gender],"M")</f>
        <v>401</v>
      </c>
      <c r="AE282" s="3">
        <f>COUNTIFS(Table1[genoffice],Table1[[#This Row],[genoffice]],Table1[Gender],"~?")</f>
        <v>23</v>
      </c>
    </row>
    <row r="283" spans="1:31" x14ac:dyDescent="0.35">
      <c r="A283">
        <v>282</v>
      </c>
      <c r="B283">
        <f>IF(COUNTIF(C$2:C282,C283)&gt;0,B282,B282+1)</f>
        <v>104</v>
      </c>
      <c r="C283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3" t="s">
        <v>380</v>
      </c>
      <c r="E283" t="s">
        <v>429</v>
      </c>
      <c r="F283" t="s">
        <v>435</v>
      </c>
      <c r="G283">
        <v>2014</v>
      </c>
      <c r="H283" t="s">
        <v>51</v>
      </c>
      <c r="I283" t="s">
        <v>19</v>
      </c>
      <c r="J283">
        <v>541</v>
      </c>
      <c r="K283">
        <v>7</v>
      </c>
      <c r="L283">
        <f>COUNTIF(Table1[Race],Table1[Race])</f>
        <v>7</v>
      </c>
      <c r="M283">
        <v>1</v>
      </c>
      <c r="N283">
        <v>5</v>
      </c>
      <c r="O283">
        <v>1</v>
      </c>
      <c r="P283">
        <v>0</v>
      </c>
      <c r="Q283" t="s">
        <v>20</v>
      </c>
      <c r="R283" t="s">
        <v>21</v>
      </c>
      <c r="S283" t="s">
        <v>15</v>
      </c>
      <c r="T283">
        <f>IFERROR(Table1[n_can_adj]/MID(Table1[district],FIND("(",Table1[district])+1,1),Table1[n_can_adj])</f>
        <v>1.4</v>
      </c>
      <c r="U283">
        <v>253125</v>
      </c>
      <c r="V283" t="str">
        <f>IF(Table1[Voting Population]&lt;47000,"Rural","Urban")</f>
        <v>Urban</v>
      </c>
      <c r="W283" s="3">
        <v>1.0902153175252061E-3</v>
      </c>
      <c r="X283" s="3" t="s">
        <v>5415</v>
      </c>
      <c r="Y283" s="3">
        <f>COUNTIFS(Table1[Race '#],Table1[[#This Row],[Race '#]],Table1[Gender],"F")</f>
        <v>2</v>
      </c>
      <c r="Z283" s="3">
        <f>COUNTIFS(Table1[Race '#],Table1[[#This Row],[Race '#]],Table1[Gender],"M")</f>
        <v>5</v>
      </c>
      <c r="AA283" s="3">
        <f>COUNTIFS(Table1[Race '#],Table1[[#This Row],[Race '#]],Table1[Gender],"~?")</f>
        <v>0</v>
      </c>
      <c r="AB283" s="3" t="str">
        <f>_xlfn.IFS(Y283=SUM(Table1[[#This Row],[Race-F candidates]:[Race-? Candidates]]),"All-Female",Z283=SUM(Table1[[#This Row],[Race-F candidates]:[Race-? Candidates]]),"All-Male",1=1,"Mixed-Gender")</f>
        <v>Mixed-Gender</v>
      </c>
      <c r="AC283" s="3">
        <f>COUNTIFS(Table1[genoffice],Table1[[#This Row],[genoffice]],Table1[Gender],"F")</f>
        <v>279</v>
      </c>
      <c r="AD283" s="3">
        <f>COUNTIFS(Table1[genoffice],Table1[[#This Row],[genoffice]],Table1[Gender],"M")</f>
        <v>401</v>
      </c>
      <c r="AE283" s="3">
        <f>COUNTIFS(Table1[genoffice],Table1[[#This Row],[genoffice]],Table1[Gender],"~?")</f>
        <v>23</v>
      </c>
    </row>
    <row r="284" spans="1:31" x14ac:dyDescent="0.35">
      <c r="A284">
        <v>283</v>
      </c>
      <c r="B284">
        <f>IF(COUNTIF(C$2:C283,C284)&gt;0,B283,B283+1)</f>
        <v>104</v>
      </c>
      <c r="C284" t="str">
        <f>Table1[[#This Row],[position]]&amp;IF(Table1[district]="NA","","-"&amp;Table1[district])&amp;IF(Table1[parish]="Multi-Parish Race","","-"&amp;Table1[parish])&amp;" ("&amp;Table1[year]&amp;")"</f>
        <v>Aldermen-Town of Blanchard (5 to be elected)-Caddo (2014)</v>
      </c>
      <c r="D284" t="s">
        <v>380</v>
      </c>
      <c r="E284" t="s">
        <v>429</v>
      </c>
      <c r="F284" t="s">
        <v>436</v>
      </c>
      <c r="G284">
        <v>2014</v>
      </c>
      <c r="H284" t="s">
        <v>51</v>
      </c>
      <c r="I284" t="s">
        <v>19</v>
      </c>
      <c r="J284">
        <v>553</v>
      </c>
      <c r="K284">
        <v>7</v>
      </c>
      <c r="L284">
        <f>COUNTIF(Table1[Race],Table1[Race])</f>
        <v>7</v>
      </c>
      <c r="M284">
        <v>1</v>
      </c>
      <c r="N284">
        <v>5</v>
      </c>
      <c r="O284">
        <v>1</v>
      </c>
      <c r="P284">
        <v>0</v>
      </c>
      <c r="Q284" t="s">
        <v>20</v>
      </c>
      <c r="R284" t="s">
        <v>21</v>
      </c>
      <c r="S284" t="s">
        <v>15</v>
      </c>
      <c r="T284">
        <f>IFERROR(Table1[n_can_adj]/MID(Table1[district],FIND("(",Table1[district])+1,1),Table1[n_can_adj])</f>
        <v>1.4</v>
      </c>
      <c r="U284">
        <v>253125</v>
      </c>
      <c r="V284" t="str">
        <f>IF(Table1[Voting Population]&lt;47000,"Rural","Urban")</f>
        <v>Urban</v>
      </c>
      <c r="W284" s="3">
        <v>1.0902153175252061E-3</v>
      </c>
      <c r="X284" s="3" t="s">
        <v>5414</v>
      </c>
      <c r="Y284" s="3">
        <f>COUNTIFS(Table1[Race '#],Table1[[#This Row],[Race '#]],Table1[Gender],"F")</f>
        <v>2</v>
      </c>
      <c r="Z284" s="3">
        <f>COUNTIFS(Table1[Race '#],Table1[[#This Row],[Race '#]],Table1[Gender],"M")</f>
        <v>5</v>
      </c>
      <c r="AA284" s="3">
        <f>COUNTIFS(Table1[Race '#],Table1[[#This Row],[Race '#]],Table1[Gender],"~?")</f>
        <v>0</v>
      </c>
      <c r="AB284" s="3" t="str">
        <f>_xlfn.IFS(Y284=SUM(Table1[[#This Row],[Race-F candidates]:[Race-? Candidates]]),"All-Female",Z284=SUM(Table1[[#This Row],[Race-F candidates]:[Race-? Candidates]]),"All-Male",1=1,"Mixed-Gender")</f>
        <v>Mixed-Gender</v>
      </c>
      <c r="AC284" s="3">
        <f>COUNTIFS(Table1[genoffice],Table1[[#This Row],[genoffice]],Table1[Gender],"F")</f>
        <v>279</v>
      </c>
      <c r="AD284" s="3">
        <f>COUNTIFS(Table1[genoffice],Table1[[#This Row],[genoffice]],Table1[Gender],"M")</f>
        <v>401</v>
      </c>
      <c r="AE284" s="3">
        <f>COUNTIFS(Table1[genoffice],Table1[[#This Row],[genoffice]],Table1[Gender],"~?")</f>
        <v>23</v>
      </c>
    </row>
    <row r="285" spans="1:31" x14ac:dyDescent="0.35">
      <c r="A285">
        <v>284</v>
      </c>
      <c r="B285">
        <f>IF(COUNTIF(C$2:C284,C285)&gt;0,B284,B284+1)</f>
        <v>105</v>
      </c>
      <c r="C285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5" t="s">
        <v>380</v>
      </c>
      <c r="E285" t="s">
        <v>437</v>
      </c>
      <c r="F285" t="s">
        <v>438</v>
      </c>
      <c r="G285">
        <v>2014</v>
      </c>
      <c r="H285" t="s">
        <v>238</v>
      </c>
      <c r="I285" t="s">
        <v>19</v>
      </c>
      <c r="J285">
        <v>134</v>
      </c>
      <c r="K285">
        <v>9</v>
      </c>
      <c r="L285">
        <f>COUNTIF(Table1[Race],Table1[Race])</f>
        <v>9</v>
      </c>
      <c r="M285">
        <v>8</v>
      </c>
      <c r="N285">
        <v>1</v>
      </c>
      <c r="O285">
        <v>0</v>
      </c>
      <c r="P285">
        <v>0</v>
      </c>
      <c r="Q285" t="s">
        <v>20</v>
      </c>
      <c r="R285" t="s">
        <v>21</v>
      </c>
      <c r="S285" t="s">
        <v>15</v>
      </c>
      <c r="T285">
        <f>IFERROR(Table1[n_can_adj]/MID(Table1[district],FIND("(",Table1[district])+1,1),Table1[n_can_adj])</f>
        <v>1.8</v>
      </c>
      <c r="U285">
        <v>132373</v>
      </c>
      <c r="V285" t="str">
        <f>IF(Table1[Voting Population]&lt;47000,"Rural","Urban")</f>
        <v>Urban</v>
      </c>
      <c r="W285" s="3">
        <v>1.5353121801433001E-3</v>
      </c>
      <c r="X285" s="3" t="s">
        <v>5414</v>
      </c>
      <c r="Y285" s="3">
        <f>COUNTIFS(Table1[Race '#],Table1[[#This Row],[Race '#]],Table1[Gender],"F")</f>
        <v>4</v>
      </c>
      <c r="Z285" s="3">
        <f>COUNTIFS(Table1[Race '#],Table1[[#This Row],[Race '#]],Table1[Gender],"M")</f>
        <v>5</v>
      </c>
      <c r="AA285" s="3">
        <f>COUNTIFS(Table1[Race '#],Table1[[#This Row],[Race '#]],Table1[Gender],"~?")</f>
        <v>0</v>
      </c>
      <c r="AB285" s="3" t="str">
        <f>_xlfn.IFS(Y285=SUM(Table1[[#This Row],[Race-F candidates]:[Race-? Candidates]]),"All-Female",Z285=SUM(Table1[[#This Row],[Race-F candidates]:[Race-? Candidates]]),"All-Male",1=1,"Mixed-Gender")</f>
        <v>Mixed-Gender</v>
      </c>
      <c r="AC285" s="3">
        <f>COUNTIFS(Table1[genoffice],Table1[[#This Row],[genoffice]],Table1[Gender],"F")</f>
        <v>279</v>
      </c>
      <c r="AD285" s="3">
        <f>COUNTIFS(Table1[genoffice],Table1[[#This Row],[genoffice]],Table1[Gender],"M")</f>
        <v>401</v>
      </c>
      <c r="AE285" s="3">
        <f>COUNTIFS(Table1[genoffice],Table1[[#This Row],[genoffice]],Table1[Gender],"~?")</f>
        <v>23</v>
      </c>
    </row>
    <row r="286" spans="1:31" x14ac:dyDescent="0.35">
      <c r="A286">
        <v>285</v>
      </c>
      <c r="B286">
        <f>IF(COUNTIF(C$2:C285,C286)&gt;0,B285,B285+1)</f>
        <v>105</v>
      </c>
      <c r="C286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6" t="s">
        <v>380</v>
      </c>
      <c r="E286" t="s">
        <v>437</v>
      </c>
      <c r="F286" t="s">
        <v>439</v>
      </c>
      <c r="G286">
        <v>2014</v>
      </c>
      <c r="H286" t="s">
        <v>238</v>
      </c>
      <c r="I286" t="s">
        <v>23</v>
      </c>
      <c r="J286">
        <v>279</v>
      </c>
      <c r="K286">
        <v>9</v>
      </c>
      <c r="L286">
        <f>COUNTIF(Table1[Race],Table1[Race])</f>
        <v>9</v>
      </c>
      <c r="M286">
        <v>8</v>
      </c>
      <c r="N286">
        <v>1</v>
      </c>
      <c r="O286">
        <v>0</v>
      </c>
      <c r="P286">
        <v>0</v>
      </c>
      <c r="Q286" t="s">
        <v>20</v>
      </c>
      <c r="R286" t="s">
        <v>21</v>
      </c>
      <c r="S286" t="s">
        <v>15</v>
      </c>
      <c r="T286">
        <f>IFERROR(Table1[n_can_adj]/MID(Table1[district],FIND("(",Table1[district])+1,1),Table1[n_can_adj])</f>
        <v>1.8</v>
      </c>
      <c r="U286">
        <v>132373</v>
      </c>
      <c r="V286" t="str">
        <f>IF(Table1[Voting Population]&lt;47000,"Rural","Urban")</f>
        <v>Urban</v>
      </c>
      <c r="W286" s="3">
        <v>1.5353121801433001E-3</v>
      </c>
      <c r="X286" s="3" t="s">
        <v>5415</v>
      </c>
      <c r="Y286" s="3">
        <f>COUNTIFS(Table1[Race '#],Table1[[#This Row],[Race '#]],Table1[Gender],"F")</f>
        <v>4</v>
      </c>
      <c r="Z286" s="3">
        <f>COUNTIFS(Table1[Race '#],Table1[[#This Row],[Race '#]],Table1[Gender],"M")</f>
        <v>5</v>
      </c>
      <c r="AA286" s="3">
        <f>COUNTIFS(Table1[Race '#],Table1[[#This Row],[Race '#]],Table1[Gender],"~?")</f>
        <v>0</v>
      </c>
      <c r="AB286" s="3" t="str">
        <f>_xlfn.IFS(Y286=SUM(Table1[[#This Row],[Race-F candidates]:[Race-? Candidates]]),"All-Female",Z286=SUM(Table1[[#This Row],[Race-F candidates]:[Race-? Candidates]]),"All-Male",1=1,"Mixed-Gender")</f>
        <v>Mixed-Gender</v>
      </c>
      <c r="AC286" s="3">
        <f>COUNTIFS(Table1[genoffice],Table1[[#This Row],[genoffice]],Table1[Gender],"F")</f>
        <v>279</v>
      </c>
      <c r="AD286" s="3">
        <f>COUNTIFS(Table1[genoffice],Table1[[#This Row],[genoffice]],Table1[Gender],"M")</f>
        <v>401</v>
      </c>
      <c r="AE286" s="3">
        <f>COUNTIFS(Table1[genoffice],Table1[[#This Row],[genoffice]],Table1[Gender],"~?")</f>
        <v>23</v>
      </c>
    </row>
    <row r="287" spans="1:31" x14ac:dyDescent="0.35">
      <c r="A287">
        <v>286</v>
      </c>
      <c r="B287">
        <f>IF(COUNTIF(C$2:C286,C287)&gt;0,B286,B286+1)</f>
        <v>105</v>
      </c>
      <c r="C287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7" t="s">
        <v>380</v>
      </c>
      <c r="E287" t="s">
        <v>437</v>
      </c>
      <c r="F287" t="s">
        <v>440</v>
      </c>
      <c r="G287">
        <v>2014</v>
      </c>
      <c r="H287" t="s">
        <v>238</v>
      </c>
      <c r="I287" t="s">
        <v>23</v>
      </c>
      <c r="J287">
        <v>209</v>
      </c>
      <c r="K287">
        <v>9</v>
      </c>
      <c r="L287">
        <f>COUNTIF(Table1[Race],Table1[Race])</f>
        <v>9</v>
      </c>
      <c r="M287">
        <v>8</v>
      </c>
      <c r="N287">
        <v>1</v>
      </c>
      <c r="O287">
        <v>0</v>
      </c>
      <c r="P287">
        <v>0</v>
      </c>
      <c r="Q287" t="s">
        <v>20</v>
      </c>
      <c r="R287" t="s">
        <v>21</v>
      </c>
      <c r="S287" t="s">
        <v>15</v>
      </c>
      <c r="T287">
        <f>IFERROR(Table1[n_can_adj]/MID(Table1[district],FIND("(",Table1[district])+1,1),Table1[n_can_adj])</f>
        <v>1.8</v>
      </c>
      <c r="U287">
        <v>132373</v>
      </c>
      <c r="V287" t="str">
        <f>IF(Table1[Voting Population]&lt;47000,"Rural","Urban")</f>
        <v>Urban</v>
      </c>
      <c r="W287" s="3">
        <v>1.5353121801433001E-3</v>
      </c>
      <c r="X287" s="3" t="s">
        <v>5414</v>
      </c>
      <c r="Y287" s="3">
        <f>COUNTIFS(Table1[Race '#],Table1[[#This Row],[Race '#]],Table1[Gender],"F")</f>
        <v>4</v>
      </c>
      <c r="Z287" s="3">
        <f>COUNTIFS(Table1[Race '#],Table1[[#This Row],[Race '#]],Table1[Gender],"M")</f>
        <v>5</v>
      </c>
      <c r="AA287" s="3">
        <f>COUNTIFS(Table1[Race '#],Table1[[#This Row],[Race '#]],Table1[Gender],"~?")</f>
        <v>0</v>
      </c>
      <c r="AB287" s="3" t="str">
        <f>_xlfn.IFS(Y287=SUM(Table1[[#This Row],[Race-F candidates]:[Race-? Candidates]]),"All-Female",Z287=SUM(Table1[[#This Row],[Race-F candidates]:[Race-? Candidates]]),"All-Male",1=1,"Mixed-Gender")</f>
        <v>Mixed-Gender</v>
      </c>
      <c r="AC287" s="3">
        <f>COUNTIFS(Table1[genoffice],Table1[[#This Row],[genoffice]],Table1[Gender],"F")</f>
        <v>279</v>
      </c>
      <c r="AD287" s="3">
        <f>COUNTIFS(Table1[genoffice],Table1[[#This Row],[genoffice]],Table1[Gender],"M")</f>
        <v>401</v>
      </c>
      <c r="AE287" s="3">
        <f>COUNTIFS(Table1[genoffice],Table1[[#This Row],[genoffice]],Table1[Gender],"~?")</f>
        <v>23</v>
      </c>
    </row>
    <row r="288" spans="1:31" x14ac:dyDescent="0.35">
      <c r="A288">
        <v>287</v>
      </c>
      <c r="B288">
        <f>IF(COUNTIF(C$2:C287,C288)&gt;0,B287,B287+1)</f>
        <v>105</v>
      </c>
      <c r="C288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8" t="s">
        <v>380</v>
      </c>
      <c r="E288" t="s">
        <v>437</v>
      </c>
      <c r="F288" t="s">
        <v>441</v>
      </c>
      <c r="G288">
        <v>2014</v>
      </c>
      <c r="H288" t="s">
        <v>238</v>
      </c>
      <c r="I288" t="s">
        <v>23</v>
      </c>
      <c r="J288">
        <v>241</v>
      </c>
      <c r="K288">
        <v>9</v>
      </c>
      <c r="L288">
        <f>COUNTIF(Table1[Race],Table1[Race])</f>
        <v>9</v>
      </c>
      <c r="M288">
        <v>8</v>
      </c>
      <c r="N288">
        <v>1</v>
      </c>
      <c r="O288">
        <v>0</v>
      </c>
      <c r="P288">
        <v>0</v>
      </c>
      <c r="Q288" t="s">
        <v>20</v>
      </c>
      <c r="R288" t="s">
        <v>21</v>
      </c>
      <c r="S288" t="s">
        <v>15</v>
      </c>
      <c r="T288">
        <f>IFERROR(Table1[n_can_adj]/MID(Table1[district],FIND("(",Table1[district])+1,1),Table1[n_can_adj])</f>
        <v>1.8</v>
      </c>
      <c r="U288">
        <v>132373</v>
      </c>
      <c r="V288" t="str">
        <f>IF(Table1[Voting Population]&lt;47000,"Rural","Urban")</f>
        <v>Urban</v>
      </c>
      <c r="W288" s="3">
        <v>1.5353121801433001E-3</v>
      </c>
      <c r="X288" s="3" t="s">
        <v>5414</v>
      </c>
      <c r="Y288" s="3">
        <f>COUNTIFS(Table1[Race '#],Table1[[#This Row],[Race '#]],Table1[Gender],"F")</f>
        <v>4</v>
      </c>
      <c r="Z288" s="3">
        <f>COUNTIFS(Table1[Race '#],Table1[[#This Row],[Race '#]],Table1[Gender],"M")</f>
        <v>5</v>
      </c>
      <c r="AA288" s="3">
        <f>COUNTIFS(Table1[Race '#],Table1[[#This Row],[Race '#]],Table1[Gender],"~?")</f>
        <v>0</v>
      </c>
      <c r="AB288" s="3" t="str">
        <f>_xlfn.IFS(Y288=SUM(Table1[[#This Row],[Race-F candidates]:[Race-? Candidates]]),"All-Female",Z288=SUM(Table1[[#This Row],[Race-F candidates]:[Race-? Candidates]]),"All-Male",1=1,"Mixed-Gender")</f>
        <v>Mixed-Gender</v>
      </c>
      <c r="AC288" s="3">
        <f>COUNTIFS(Table1[genoffice],Table1[[#This Row],[genoffice]],Table1[Gender],"F")</f>
        <v>279</v>
      </c>
      <c r="AD288" s="3">
        <f>COUNTIFS(Table1[genoffice],Table1[[#This Row],[genoffice]],Table1[Gender],"M")</f>
        <v>401</v>
      </c>
      <c r="AE288" s="3">
        <f>COUNTIFS(Table1[genoffice],Table1[[#This Row],[genoffice]],Table1[Gender],"~?")</f>
        <v>23</v>
      </c>
    </row>
    <row r="289" spans="1:31" x14ac:dyDescent="0.35">
      <c r="A289">
        <v>288</v>
      </c>
      <c r="B289">
        <f>IF(COUNTIF(C$2:C288,C289)&gt;0,B288,B288+1)</f>
        <v>105</v>
      </c>
      <c r="C289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89" t="s">
        <v>380</v>
      </c>
      <c r="E289" t="s">
        <v>437</v>
      </c>
      <c r="F289" t="s">
        <v>442</v>
      </c>
      <c r="G289">
        <v>2014</v>
      </c>
      <c r="H289" t="s">
        <v>238</v>
      </c>
      <c r="I289" t="s">
        <v>23</v>
      </c>
      <c r="J289">
        <v>152</v>
      </c>
      <c r="K289">
        <v>9</v>
      </c>
      <c r="L289">
        <f>COUNTIF(Table1[Race],Table1[Race])</f>
        <v>9</v>
      </c>
      <c r="M289">
        <v>8</v>
      </c>
      <c r="N289">
        <v>1</v>
      </c>
      <c r="O289">
        <v>0</v>
      </c>
      <c r="P289">
        <v>0</v>
      </c>
      <c r="Q289" t="s">
        <v>20</v>
      </c>
      <c r="R289" t="s">
        <v>21</v>
      </c>
      <c r="S289" t="s">
        <v>15</v>
      </c>
      <c r="T289">
        <f>IFERROR(Table1[n_can_adj]/MID(Table1[district],FIND("(",Table1[district])+1,1),Table1[n_can_adj])</f>
        <v>1.8</v>
      </c>
      <c r="U289">
        <v>132373</v>
      </c>
      <c r="V289" t="str">
        <f>IF(Table1[Voting Population]&lt;47000,"Rural","Urban")</f>
        <v>Urban</v>
      </c>
      <c r="W289" s="3">
        <v>1.5353121801433001E-3</v>
      </c>
      <c r="X289" s="3" t="s">
        <v>5414</v>
      </c>
      <c r="Y289" s="3">
        <f>COUNTIFS(Table1[Race '#],Table1[[#This Row],[Race '#]],Table1[Gender],"F")</f>
        <v>4</v>
      </c>
      <c r="Z289" s="3">
        <f>COUNTIFS(Table1[Race '#],Table1[[#This Row],[Race '#]],Table1[Gender],"M")</f>
        <v>5</v>
      </c>
      <c r="AA289" s="3">
        <f>COUNTIFS(Table1[Race '#],Table1[[#This Row],[Race '#]],Table1[Gender],"~?")</f>
        <v>0</v>
      </c>
      <c r="AB289" s="3" t="str">
        <f>_xlfn.IFS(Y289=SUM(Table1[[#This Row],[Race-F candidates]:[Race-? Candidates]]),"All-Female",Z289=SUM(Table1[[#This Row],[Race-F candidates]:[Race-? Candidates]]),"All-Male",1=1,"Mixed-Gender")</f>
        <v>Mixed-Gender</v>
      </c>
      <c r="AC289" s="3">
        <f>COUNTIFS(Table1[genoffice],Table1[[#This Row],[genoffice]],Table1[Gender],"F")</f>
        <v>279</v>
      </c>
      <c r="AD289" s="3">
        <f>COUNTIFS(Table1[genoffice],Table1[[#This Row],[genoffice]],Table1[Gender],"M")</f>
        <v>401</v>
      </c>
      <c r="AE289" s="3">
        <f>COUNTIFS(Table1[genoffice],Table1[[#This Row],[genoffice]],Table1[Gender],"~?")</f>
        <v>23</v>
      </c>
    </row>
    <row r="290" spans="1:31" x14ac:dyDescent="0.35">
      <c r="A290">
        <v>289</v>
      </c>
      <c r="B290">
        <f>IF(COUNTIF(C$2:C289,C290)&gt;0,B289,B289+1)</f>
        <v>105</v>
      </c>
      <c r="C290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0" t="s">
        <v>380</v>
      </c>
      <c r="E290" t="s">
        <v>437</v>
      </c>
      <c r="F290" t="s">
        <v>443</v>
      </c>
      <c r="G290">
        <v>2014</v>
      </c>
      <c r="H290" t="s">
        <v>238</v>
      </c>
      <c r="I290" t="s">
        <v>23</v>
      </c>
      <c r="J290">
        <v>215</v>
      </c>
      <c r="K290">
        <v>9</v>
      </c>
      <c r="L290">
        <f>COUNTIF(Table1[Race],Table1[Race])</f>
        <v>9</v>
      </c>
      <c r="M290">
        <v>8</v>
      </c>
      <c r="N290">
        <v>1</v>
      </c>
      <c r="O290">
        <v>0</v>
      </c>
      <c r="P290">
        <v>0</v>
      </c>
      <c r="Q290" t="s">
        <v>20</v>
      </c>
      <c r="R290" t="s">
        <v>21</v>
      </c>
      <c r="S290" t="s">
        <v>15</v>
      </c>
      <c r="T290">
        <f>IFERROR(Table1[n_can_adj]/MID(Table1[district],FIND("(",Table1[district])+1,1),Table1[n_can_adj])</f>
        <v>1.8</v>
      </c>
      <c r="U290">
        <v>132373</v>
      </c>
      <c r="V290" t="str">
        <f>IF(Table1[Voting Population]&lt;47000,"Rural","Urban")</f>
        <v>Urban</v>
      </c>
      <c r="W290" s="3">
        <v>1.5353121801433001E-3</v>
      </c>
      <c r="X290" s="3" t="s">
        <v>5414</v>
      </c>
      <c r="Y290" s="3">
        <f>COUNTIFS(Table1[Race '#],Table1[[#This Row],[Race '#]],Table1[Gender],"F")</f>
        <v>4</v>
      </c>
      <c r="Z290" s="3">
        <f>COUNTIFS(Table1[Race '#],Table1[[#This Row],[Race '#]],Table1[Gender],"M")</f>
        <v>5</v>
      </c>
      <c r="AA290" s="3">
        <f>COUNTIFS(Table1[Race '#],Table1[[#This Row],[Race '#]],Table1[Gender],"~?")</f>
        <v>0</v>
      </c>
      <c r="AB290" s="3" t="str">
        <f>_xlfn.IFS(Y290=SUM(Table1[[#This Row],[Race-F candidates]:[Race-? Candidates]]),"All-Female",Z290=SUM(Table1[[#This Row],[Race-F candidates]:[Race-? Candidates]]),"All-Male",1=1,"Mixed-Gender")</f>
        <v>Mixed-Gender</v>
      </c>
      <c r="AC290" s="3">
        <f>COUNTIFS(Table1[genoffice],Table1[[#This Row],[genoffice]],Table1[Gender],"F")</f>
        <v>279</v>
      </c>
      <c r="AD290" s="3">
        <f>COUNTIFS(Table1[genoffice],Table1[[#This Row],[genoffice]],Table1[Gender],"M")</f>
        <v>401</v>
      </c>
      <c r="AE290" s="3">
        <f>COUNTIFS(Table1[genoffice],Table1[[#This Row],[genoffice]],Table1[Gender],"~?")</f>
        <v>23</v>
      </c>
    </row>
    <row r="291" spans="1:31" x14ac:dyDescent="0.35">
      <c r="A291">
        <v>290</v>
      </c>
      <c r="B291">
        <f>IF(COUNTIF(C$2:C290,C291)&gt;0,B290,B290+1)</f>
        <v>105</v>
      </c>
      <c r="C291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1" t="s">
        <v>380</v>
      </c>
      <c r="E291" t="s">
        <v>437</v>
      </c>
      <c r="F291" t="s">
        <v>444</v>
      </c>
      <c r="G291">
        <v>2014</v>
      </c>
      <c r="H291" t="s">
        <v>238</v>
      </c>
      <c r="I291" t="s">
        <v>23</v>
      </c>
      <c r="J291">
        <v>280</v>
      </c>
      <c r="K291">
        <v>9</v>
      </c>
      <c r="L291">
        <f>COUNTIF(Table1[Race],Table1[Race])</f>
        <v>9</v>
      </c>
      <c r="M291">
        <v>8</v>
      </c>
      <c r="N291">
        <v>1</v>
      </c>
      <c r="O291">
        <v>0</v>
      </c>
      <c r="P291">
        <v>0</v>
      </c>
      <c r="Q291" t="s">
        <v>20</v>
      </c>
      <c r="R291" t="s">
        <v>21</v>
      </c>
      <c r="S291" t="s">
        <v>15</v>
      </c>
      <c r="T291">
        <f>IFERROR(Table1[n_can_adj]/MID(Table1[district],FIND("(",Table1[district])+1,1),Table1[n_can_adj])</f>
        <v>1.8</v>
      </c>
      <c r="U291">
        <v>132373</v>
      </c>
      <c r="V291" t="str">
        <f>IF(Table1[Voting Population]&lt;47000,"Rural","Urban")</f>
        <v>Urban</v>
      </c>
      <c r="W291" s="3">
        <v>1.5353121801433001E-3</v>
      </c>
      <c r="X291" s="3" t="s">
        <v>5415</v>
      </c>
      <c r="Y291" s="3">
        <f>COUNTIFS(Table1[Race '#],Table1[[#This Row],[Race '#]],Table1[Gender],"F")</f>
        <v>4</v>
      </c>
      <c r="Z291" s="3">
        <f>COUNTIFS(Table1[Race '#],Table1[[#This Row],[Race '#]],Table1[Gender],"M")</f>
        <v>5</v>
      </c>
      <c r="AA291" s="3">
        <f>COUNTIFS(Table1[Race '#],Table1[[#This Row],[Race '#]],Table1[Gender],"~?")</f>
        <v>0</v>
      </c>
      <c r="AB291" s="3" t="str">
        <f>_xlfn.IFS(Y291=SUM(Table1[[#This Row],[Race-F candidates]:[Race-? Candidates]]),"All-Female",Z291=SUM(Table1[[#This Row],[Race-F candidates]:[Race-? Candidates]]),"All-Male",1=1,"Mixed-Gender")</f>
        <v>Mixed-Gender</v>
      </c>
      <c r="AC291" s="3">
        <f>COUNTIFS(Table1[genoffice],Table1[[#This Row],[genoffice]],Table1[Gender],"F")</f>
        <v>279</v>
      </c>
      <c r="AD291" s="3">
        <f>COUNTIFS(Table1[genoffice],Table1[[#This Row],[genoffice]],Table1[Gender],"M")</f>
        <v>401</v>
      </c>
      <c r="AE291" s="3">
        <f>COUNTIFS(Table1[genoffice],Table1[[#This Row],[genoffice]],Table1[Gender],"~?")</f>
        <v>23</v>
      </c>
    </row>
    <row r="292" spans="1:31" x14ac:dyDescent="0.35">
      <c r="A292">
        <v>291</v>
      </c>
      <c r="B292">
        <f>IF(COUNTIF(C$2:C291,C292)&gt;0,B291,B291+1)</f>
        <v>105</v>
      </c>
      <c r="C292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2" t="s">
        <v>380</v>
      </c>
      <c r="E292" t="s">
        <v>437</v>
      </c>
      <c r="F292" t="s">
        <v>445</v>
      </c>
      <c r="G292">
        <v>2014</v>
      </c>
      <c r="H292" t="s">
        <v>238</v>
      </c>
      <c r="I292" t="s">
        <v>23</v>
      </c>
      <c r="J292">
        <v>283</v>
      </c>
      <c r="K292">
        <v>9</v>
      </c>
      <c r="L292">
        <f>COUNTIF(Table1[Race],Table1[Race])</f>
        <v>9</v>
      </c>
      <c r="M292">
        <v>8</v>
      </c>
      <c r="N292">
        <v>1</v>
      </c>
      <c r="O292">
        <v>0</v>
      </c>
      <c r="P292">
        <v>0</v>
      </c>
      <c r="Q292" t="s">
        <v>20</v>
      </c>
      <c r="R292" t="s">
        <v>21</v>
      </c>
      <c r="S292" t="s">
        <v>15</v>
      </c>
      <c r="T292">
        <f>IFERROR(Table1[n_can_adj]/MID(Table1[district],FIND("(",Table1[district])+1,1),Table1[n_can_adj])</f>
        <v>1.8</v>
      </c>
      <c r="U292">
        <v>132373</v>
      </c>
      <c r="V292" t="str">
        <f>IF(Table1[Voting Population]&lt;47000,"Rural","Urban")</f>
        <v>Urban</v>
      </c>
      <c r="W292" s="3">
        <v>1.5353121801433001E-3</v>
      </c>
      <c r="X292" s="3" t="s">
        <v>5415</v>
      </c>
      <c r="Y292" s="3">
        <f>COUNTIFS(Table1[Race '#],Table1[[#This Row],[Race '#]],Table1[Gender],"F")</f>
        <v>4</v>
      </c>
      <c r="Z292" s="3">
        <f>COUNTIFS(Table1[Race '#],Table1[[#This Row],[Race '#]],Table1[Gender],"M")</f>
        <v>5</v>
      </c>
      <c r="AA292" s="3">
        <f>COUNTIFS(Table1[Race '#],Table1[[#This Row],[Race '#]],Table1[Gender],"~?")</f>
        <v>0</v>
      </c>
      <c r="AB292" s="3" t="str">
        <f>_xlfn.IFS(Y292=SUM(Table1[[#This Row],[Race-F candidates]:[Race-? Candidates]]),"All-Female",Z292=SUM(Table1[[#This Row],[Race-F candidates]:[Race-? Candidates]]),"All-Male",1=1,"Mixed-Gender")</f>
        <v>Mixed-Gender</v>
      </c>
      <c r="AC292" s="3">
        <f>COUNTIFS(Table1[genoffice],Table1[[#This Row],[genoffice]],Table1[Gender],"F")</f>
        <v>279</v>
      </c>
      <c r="AD292" s="3">
        <f>COUNTIFS(Table1[genoffice],Table1[[#This Row],[genoffice]],Table1[Gender],"M")</f>
        <v>401</v>
      </c>
      <c r="AE292" s="3">
        <f>COUNTIFS(Table1[genoffice],Table1[[#This Row],[genoffice]],Table1[Gender],"~?")</f>
        <v>23</v>
      </c>
    </row>
    <row r="293" spans="1:31" x14ac:dyDescent="0.35">
      <c r="A293">
        <v>292</v>
      </c>
      <c r="B293">
        <f>IF(COUNTIF(C$2:C292,C293)&gt;0,B292,B292+1)</f>
        <v>105</v>
      </c>
      <c r="C293" t="str">
        <f>Table1[[#This Row],[position]]&amp;IF(Table1[district]="NA","","-"&amp;Table1[district])&amp;IF(Table1[parish]="Multi-Parish Race","","-"&amp;Table1[parish])&amp;" ("&amp;Table1[year]&amp;")"</f>
        <v>Aldermen-Town of Boyce (5 to be elected)-Rapides (2014)</v>
      </c>
      <c r="D293" t="s">
        <v>380</v>
      </c>
      <c r="E293" t="s">
        <v>437</v>
      </c>
      <c r="F293" t="s">
        <v>446</v>
      </c>
      <c r="G293">
        <v>2014</v>
      </c>
      <c r="H293" t="s">
        <v>238</v>
      </c>
      <c r="I293" t="s">
        <v>23</v>
      </c>
      <c r="J293">
        <v>161</v>
      </c>
      <c r="K293">
        <v>9</v>
      </c>
      <c r="L293">
        <f>COUNTIF(Table1[Race],Table1[Race])</f>
        <v>9</v>
      </c>
      <c r="M293">
        <v>8</v>
      </c>
      <c r="N293">
        <v>1</v>
      </c>
      <c r="O293">
        <v>0</v>
      </c>
      <c r="P293">
        <v>0</v>
      </c>
      <c r="Q293" t="s">
        <v>20</v>
      </c>
      <c r="R293" t="s">
        <v>21</v>
      </c>
      <c r="S293" t="s">
        <v>15</v>
      </c>
      <c r="T293">
        <f>IFERROR(Table1[n_can_adj]/MID(Table1[district],FIND("(",Table1[district])+1,1),Table1[n_can_adj])</f>
        <v>1.8</v>
      </c>
      <c r="U293">
        <v>132373</v>
      </c>
      <c r="V293" t="str">
        <f>IF(Table1[Voting Population]&lt;47000,"Rural","Urban")</f>
        <v>Urban</v>
      </c>
      <c r="W293" s="3">
        <v>1.5353121801433001E-3</v>
      </c>
      <c r="X293" s="3" t="s">
        <v>5415</v>
      </c>
      <c r="Y293" s="3">
        <f>COUNTIFS(Table1[Race '#],Table1[[#This Row],[Race '#]],Table1[Gender],"F")</f>
        <v>4</v>
      </c>
      <c r="Z293" s="3">
        <f>COUNTIFS(Table1[Race '#],Table1[[#This Row],[Race '#]],Table1[Gender],"M")</f>
        <v>5</v>
      </c>
      <c r="AA293" s="3">
        <f>COUNTIFS(Table1[Race '#],Table1[[#This Row],[Race '#]],Table1[Gender],"~?")</f>
        <v>0</v>
      </c>
      <c r="AB293" s="3" t="str">
        <f>_xlfn.IFS(Y293=SUM(Table1[[#This Row],[Race-F candidates]:[Race-? Candidates]]),"All-Female",Z293=SUM(Table1[[#This Row],[Race-F candidates]:[Race-? Candidates]]),"All-Male",1=1,"Mixed-Gender")</f>
        <v>Mixed-Gender</v>
      </c>
      <c r="AC293" s="3">
        <f>COUNTIFS(Table1[genoffice],Table1[[#This Row],[genoffice]],Table1[Gender],"F")</f>
        <v>279</v>
      </c>
      <c r="AD293" s="3">
        <f>COUNTIFS(Table1[genoffice],Table1[[#This Row],[genoffice]],Table1[Gender],"M")</f>
        <v>401</v>
      </c>
      <c r="AE293" s="3">
        <f>COUNTIFS(Table1[genoffice],Table1[[#This Row],[genoffice]],Table1[Gender],"~?")</f>
        <v>23</v>
      </c>
    </row>
    <row r="294" spans="1:31" x14ac:dyDescent="0.35">
      <c r="A294">
        <v>293</v>
      </c>
      <c r="B294">
        <f>IF(COUNTIF(C$2:C293,C294)&gt;0,B293,B293+1)</f>
        <v>106</v>
      </c>
      <c r="C294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4" t="s">
        <v>380</v>
      </c>
      <c r="E294" t="s">
        <v>447</v>
      </c>
      <c r="F294" t="s">
        <v>448</v>
      </c>
      <c r="G294">
        <v>2014</v>
      </c>
      <c r="H294" t="s">
        <v>449</v>
      </c>
      <c r="I294" t="s">
        <v>30</v>
      </c>
      <c r="J294">
        <v>90</v>
      </c>
      <c r="K294">
        <v>6</v>
      </c>
      <c r="L294">
        <f>COUNTIF(Table1[Race],Table1[Race])</f>
        <v>6</v>
      </c>
      <c r="M294">
        <v>0</v>
      </c>
      <c r="N294">
        <v>0</v>
      </c>
      <c r="O294">
        <v>6</v>
      </c>
      <c r="P294">
        <v>0</v>
      </c>
      <c r="Q294" t="s">
        <v>20</v>
      </c>
      <c r="R294" t="s">
        <v>21</v>
      </c>
      <c r="S294" t="s">
        <v>15</v>
      </c>
      <c r="T294">
        <f>IFERROR(Table1[n_can_adj]/MID(Table1[district],FIND("(",Table1[district])+1,1),Table1[n_can_adj])</f>
        <v>1.2</v>
      </c>
      <c r="U294">
        <v>9997</v>
      </c>
      <c r="V294" t="str">
        <f>IF(Table1[Voting Population]&lt;47000,"Rural","Urban")</f>
        <v>Rural</v>
      </c>
      <c r="W294" s="3">
        <v>3.8720538720538711E-2</v>
      </c>
      <c r="X294" s="3" t="s">
        <v>5415</v>
      </c>
      <c r="Y294" s="3">
        <f>COUNTIFS(Table1[Race '#],Table1[[#This Row],[Race '#]],Table1[Gender],"F")</f>
        <v>3</v>
      </c>
      <c r="Z294" s="3">
        <f>COUNTIFS(Table1[Race '#],Table1[[#This Row],[Race '#]],Table1[Gender],"M")</f>
        <v>3</v>
      </c>
      <c r="AA294" s="3">
        <f>COUNTIFS(Table1[Race '#],Table1[[#This Row],[Race '#]],Table1[Gender],"~?")</f>
        <v>0</v>
      </c>
      <c r="AB294" s="3" t="str">
        <f>_xlfn.IFS(Y294=SUM(Table1[[#This Row],[Race-F candidates]:[Race-? Candidates]]),"All-Female",Z294=SUM(Table1[[#This Row],[Race-F candidates]:[Race-? Candidates]]),"All-Male",1=1,"Mixed-Gender")</f>
        <v>Mixed-Gender</v>
      </c>
      <c r="AC294" s="3">
        <f>COUNTIFS(Table1[genoffice],Table1[[#This Row],[genoffice]],Table1[Gender],"F")</f>
        <v>279</v>
      </c>
      <c r="AD294" s="3">
        <f>COUNTIFS(Table1[genoffice],Table1[[#This Row],[genoffice]],Table1[Gender],"M")</f>
        <v>401</v>
      </c>
      <c r="AE294" s="3">
        <f>COUNTIFS(Table1[genoffice],Table1[[#This Row],[genoffice]],Table1[Gender],"~?")</f>
        <v>23</v>
      </c>
    </row>
    <row r="295" spans="1:31" x14ac:dyDescent="0.35">
      <c r="A295">
        <v>294</v>
      </c>
      <c r="B295">
        <f>IF(COUNTIF(C$2:C294,C295)&gt;0,B294,B294+1)</f>
        <v>106</v>
      </c>
      <c r="C295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5" t="s">
        <v>380</v>
      </c>
      <c r="E295" t="s">
        <v>447</v>
      </c>
      <c r="F295" t="s">
        <v>450</v>
      </c>
      <c r="G295">
        <v>2014</v>
      </c>
      <c r="H295" t="s">
        <v>449</v>
      </c>
      <c r="I295" t="s">
        <v>30</v>
      </c>
      <c r="J295">
        <v>84</v>
      </c>
      <c r="K295">
        <v>6</v>
      </c>
      <c r="L295">
        <f>COUNTIF(Table1[Race],Table1[Race])</f>
        <v>6</v>
      </c>
      <c r="M295">
        <v>0</v>
      </c>
      <c r="N295">
        <v>0</v>
      </c>
      <c r="O295">
        <v>6</v>
      </c>
      <c r="P295">
        <v>0</v>
      </c>
      <c r="Q295" t="s">
        <v>20</v>
      </c>
      <c r="R295" t="s">
        <v>21</v>
      </c>
      <c r="S295" t="s">
        <v>15</v>
      </c>
      <c r="T295">
        <f>IFERROR(Table1[n_can_adj]/MID(Table1[district],FIND("(",Table1[district])+1,1),Table1[n_can_adj])</f>
        <v>1.2</v>
      </c>
      <c r="U295">
        <v>9997</v>
      </c>
      <c r="V295" t="str">
        <f>IF(Table1[Voting Population]&lt;47000,"Rural","Urban")</f>
        <v>Rural</v>
      </c>
      <c r="W295" s="3">
        <v>3.8720538720538711E-2</v>
      </c>
      <c r="X295" s="3" t="s">
        <v>5414</v>
      </c>
      <c r="Y295" s="3">
        <f>COUNTIFS(Table1[Race '#],Table1[[#This Row],[Race '#]],Table1[Gender],"F")</f>
        <v>3</v>
      </c>
      <c r="Z295" s="3">
        <f>COUNTIFS(Table1[Race '#],Table1[[#This Row],[Race '#]],Table1[Gender],"M")</f>
        <v>3</v>
      </c>
      <c r="AA295" s="3">
        <f>COUNTIFS(Table1[Race '#],Table1[[#This Row],[Race '#]],Table1[Gender],"~?")</f>
        <v>0</v>
      </c>
      <c r="AB295" s="3" t="str">
        <f>_xlfn.IFS(Y295=SUM(Table1[[#This Row],[Race-F candidates]:[Race-? Candidates]]),"All-Female",Z295=SUM(Table1[[#This Row],[Race-F candidates]:[Race-? Candidates]]),"All-Male",1=1,"Mixed-Gender")</f>
        <v>Mixed-Gender</v>
      </c>
      <c r="AC295" s="3">
        <f>COUNTIFS(Table1[genoffice],Table1[[#This Row],[genoffice]],Table1[Gender],"F")</f>
        <v>279</v>
      </c>
      <c r="AD295" s="3">
        <f>COUNTIFS(Table1[genoffice],Table1[[#This Row],[genoffice]],Table1[Gender],"M")</f>
        <v>401</v>
      </c>
      <c r="AE295" s="3">
        <f>COUNTIFS(Table1[genoffice],Table1[[#This Row],[genoffice]],Table1[Gender],"~?")</f>
        <v>23</v>
      </c>
    </row>
    <row r="296" spans="1:31" x14ac:dyDescent="0.35">
      <c r="A296">
        <v>295</v>
      </c>
      <c r="B296">
        <f>IF(COUNTIF(C$2:C295,C296)&gt;0,B295,B295+1)</f>
        <v>106</v>
      </c>
      <c r="C296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6" t="s">
        <v>380</v>
      </c>
      <c r="E296" t="s">
        <v>447</v>
      </c>
      <c r="F296" t="s">
        <v>451</v>
      </c>
      <c r="G296">
        <v>2014</v>
      </c>
      <c r="H296" t="s">
        <v>449</v>
      </c>
      <c r="I296" t="s">
        <v>30</v>
      </c>
      <c r="J296">
        <v>97</v>
      </c>
      <c r="K296">
        <v>6</v>
      </c>
      <c r="L296">
        <f>COUNTIF(Table1[Race],Table1[Race])</f>
        <v>6</v>
      </c>
      <c r="M296">
        <v>0</v>
      </c>
      <c r="N296">
        <v>0</v>
      </c>
      <c r="O296">
        <v>6</v>
      </c>
      <c r="P296">
        <v>0</v>
      </c>
      <c r="Q296" t="s">
        <v>20</v>
      </c>
      <c r="R296" t="s">
        <v>21</v>
      </c>
      <c r="S296" t="s">
        <v>15</v>
      </c>
      <c r="T296">
        <f>IFERROR(Table1[n_can_adj]/MID(Table1[district],FIND("(",Table1[district])+1,1),Table1[n_can_adj])</f>
        <v>1.2</v>
      </c>
      <c r="U296">
        <v>9997</v>
      </c>
      <c r="V296" t="str">
        <f>IF(Table1[Voting Population]&lt;47000,"Rural","Urban")</f>
        <v>Rural</v>
      </c>
      <c r="W296" s="3">
        <v>3.8720538720538711E-2</v>
      </c>
      <c r="X296" s="3" t="s">
        <v>5414</v>
      </c>
      <c r="Y296" s="3">
        <f>COUNTIFS(Table1[Race '#],Table1[[#This Row],[Race '#]],Table1[Gender],"F")</f>
        <v>3</v>
      </c>
      <c r="Z296" s="3">
        <f>COUNTIFS(Table1[Race '#],Table1[[#This Row],[Race '#]],Table1[Gender],"M")</f>
        <v>3</v>
      </c>
      <c r="AA296" s="3">
        <f>COUNTIFS(Table1[Race '#],Table1[[#This Row],[Race '#]],Table1[Gender],"~?")</f>
        <v>0</v>
      </c>
      <c r="AB296" s="3" t="str">
        <f>_xlfn.IFS(Y296=SUM(Table1[[#This Row],[Race-F candidates]:[Race-? Candidates]]),"All-Female",Z296=SUM(Table1[[#This Row],[Race-F candidates]:[Race-? Candidates]]),"All-Male",1=1,"Mixed-Gender")</f>
        <v>Mixed-Gender</v>
      </c>
      <c r="AC296" s="3">
        <f>COUNTIFS(Table1[genoffice],Table1[[#This Row],[genoffice]],Table1[Gender],"F")</f>
        <v>279</v>
      </c>
      <c r="AD296" s="3">
        <f>COUNTIFS(Table1[genoffice],Table1[[#This Row],[genoffice]],Table1[Gender],"M")</f>
        <v>401</v>
      </c>
      <c r="AE296" s="3">
        <f>COUNTIFS(Table1[genoffice],Table1[[#This Row],[genoffice]],Table1[Gender],"~?")</f>
        <v>23</v>
      </c>
    </row>
    <row r="297" spans="1:31" x14ac:dyDescent="0.35">
      <c r="A297">
        <v>296</v>
      </c>
      <c r="B297">
        <f>IF(COUNTIF(C$2:C296,C297)&gt;0,B296,B296+1)</f>
        <v>106</v>
      </c>
      <c r="C297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7" t="s">
        <v>380</v>
      </c>
      <c r="E297" t="s">
        <v>447</v>
      </c>
      <c r="F297" t="s">
        <v>452</v>
      </c>
      <c r="G297">
        <v>2014</v>
      </c>
      <c r="H297" t="s">
        <v>449</v>
      </c>
      <c r="I297" t="s">
        <v>30</v>
      </c>
      <c r="J297">
        <v>124</v>
      </c>
      <c r="K297">
        <v>6</v>
      </c>
      <c r="L297">
        <f>COUNTIF(Table1[Race],Table1[Race])</f>
        <v>6</v>
      </c>
      <c r="M297">
        <v>0</v>
      </c>
      <c r="N297">
        <v>0</v>
      </c>
      <c r="O297">
        <v>6</v>
      </c>
      <c r="P297">
        <v>0</v>
      </c>
      <c r="Q297" t="s">
        <v>20</v>
      </c>
      <c r="R297" t="s">
        <v>21</v>
      </c>
      <c r="S297" t="s">
        <v>15</v>
      </c>
      <c r="T297">
        <f>IFERROR(Table1[n_can_adj]/MID(Table1[district],FIND("(",Table1[district])+1,1),Table1[n_can_adj])</f>
        <v>1.2</v>
      </c>
      <c r="U297">
        <v>9997</v>
      </c>
      <c r="V297" t="str">
        <f>IF(Table1[Voting Population]&lt;47000,"Rural","Urban")</f>
        <v>Rural</v>
      </c>
      <c r="W297" s="3">
        <v>3.8720538720538711E-2</v>
      </c>
      <c r="X297" s="3" t="s">
        <v>5415</v>
      </c>
      <c r="Y297" s="3">
        <f>COUNTIFS(Table1[Race '#],Table1[[#This Row],[Race '#]],Table1[Gender],"F")</f>
        <v>3</v>
      </c>
      <c r="Z297" s="3">
        <f>COUNTIFS(Table1[Race '#],Table1[[#This Row],[Race '#]],Table1[Gender],"M")</f>
        <v>3</v>
      </c>
      <c r="AA297" s="3">
        <f>COUNTIFS(Table1[Race '#],Table1[[#This Row],[Race '#]],Table1[Gender],"~?")</f>
        <v>0</v>
      </c>
      <c r="AB297" s="3" t="str">
        <f>_xlfn.IFS(Y297=SUM(Table1[[#This Row],[Race-F candidates]:[Race-? Candidates]]),"All-Female",Z297=SUM(Table1[[#This Row],[Race-F candidates]:[Race-? Candidates]]),"All-Male",1=1,"Mixed-Gender")</f>
        <v>Mixed-Gender</v>
      </c>
      <c r="AC297" s="3">
        <f>COUNTIFS(Table1[genoffice],Table1[[#This Row],[genoffice]],Table1[Gender],"F")</f>
        <v>279</v>
      </c>
      <c r="AD297" s="3">
        <f>COUNTIFS(Table1[genoffice],Table1[[#This Row],[genoffice]],Table1[Gender],"M")</f>
        <v>401</v>
      </c>
      <c r="AE297" s="3">
        <f>COUNTIFS(Table1[genoffice],Table1[[#This Row],[genoffice]],Table1[Gender],"~?")</f>
        <v>23</v>
      </c>
    </row>
    <row r="298" spans="1:31" x14ac:dyDescent="0.35">
      <c r="A298">
        <v>297</v>
      </c>
      <c r="B298">
        <f>IF(COUNTIF(C$2:C297,C298)&gt;0,B297,B297+1)</f>
        <v>106</v>
      </c>
      <c r="C298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8" t="s">
        <v>380</v>
      </c>
      <c r="E298" t="s">
        <v>447</v>
      </c>
      <c r="F298" t="s">
        <v>453</v>
      </c>
      <c r="G298">
        <v>2014</v>
      </c>
      <c r="H298" t="s">
        <v>449</v>
      </c>
      <c r="I298" t="s">
        <v>30</v>
      </c>
      <c r="J298">
        <v>98</v>
      </c>
      <c r="K298">
        <v>6</v>
      </c>
      <c r="L298">
        <f>COUNTIF(Table1[Race],Table1[Race])</f>
        <v>6</v>
      </c>
      <c r="M298">
        <v>0</v>
      </c>
      <c r="N298">
        <v>0</v>
      </c>
      <c r="O298">
        <v>6</v>
      </c>
      <c r="P298">
        <v>0</v>
      </c>
      <c r="Q298" t="s">
        <v>20</v>
      </c>
      <c r="R298" t="s">
        <v>21</v>
      </c>
      <c r="S298" t="s">
        <v>15</v>
      </c>
      <c r="T298">
        <f>IFERROR(Table1[n_can_adj]/MID(Table1[district],FIND("(",Table1[district])+1,1),Table1[n_can_adj])</f>
        <v>1.2</v>
      </c>
      <c r="U298">
        <v>9997</v>
      </c>
      <c r="V298" t="str">
        <f>IF(Table1[Voting Population]&lt;47000,"Rural","Urban")</f>
        <v>Rural</v>
      </c>
      <c r="W298" s="3">
        <v>3.8720538720538711E-2</v>
      </c>
      <c r="X298" s="3" t="s">
        <v>5415</v>
      </c>
      <c r="Y298" s="3">
        <f>COUNTIFS(Table1[Race '#],Table1[[#This Row],[Race '#]],Table1[Gender],"F")</f>
        <v>3</v>
      </c>
      <c r="Z298" s="3">
        <f>COUNTIFS(Table1[Race '#],Table1[[#This Row],[Race '#]],Table1[Gender],"M")</f>
        <v>3</v>
      </c>
      <c r="AA298" s="3">
        <f>COUNTIFS(Table1[Race '#],Table1[[#This Row],[Race '#]],Table1[Gender],"~?")</f>
        <v>0</v>
      </c>
      <c r="AB298" s="3" t="str">
        <f>_xlfn.IFS(Y298=SUM(Table1[[#This Row],[Race-F candidates]:[Race-? Candidates]]),"All-Female",Z298=SUM(Table1[[#This Row],[Race-F candidates]:[Race-? Candidates]]),"All-Male",1=1,"Mixed-Gender")</f>
        <v>Mixed-Gender</v>
      </c>
      <c r="AC298" s="3">
        <f>COUNTIFS(Table1[genoffice],Table1[[#This Row],[genoffice]],Table1[Gender],"F")</f>
        <v>279</v>
      </c>
      <c r="AD298" s="3">
        <f>COUNTIFS(Table1[genoffice],Table1[[#This Row],[genoffice]],Table1[Gender],"M")</f>
        <v>401</v>
      </c>
      <c r="AE298" s="3">
        <f>COUNTIFS(Table1[genoffice],Table1[[#This Row],[genoffice]],Table1[Gender],"~?")</f>
        <v>23</v>
      </c>
    </row>
    <row r="299" spans="1:31" x14ac:dyDescent="0.35">
      <c r="A299">
        <v>298</v>
      </c>
      <c r="B299">
        <f>IF(COUNTIF(C$2:C298,C299)&gt;0,B298,B298+1)</f>
        <v>106</v>
      </c>
      <c r="C299" t="str">
        <f>Table1[[#This Row],[position]]&amp;IF(Table1[district]="NA","","-"&amp;Table1[district])&amp;IF(Table1[parish]="Multi-Parish Race","","-"&amp;Table1[parish])&amp;" ("&amp;Table1[year]&amp;")"</f>
        <v>Aldermen-Town of Clarks (5 to be elected)-Caldwell (2014)</v>
      </c>
      <c r="D299" t="s">
        <v>380</v>
      </c>
      <c r="E299" t="s">
        <v>447</v>
      </c>
      <c r="F299" t="s">
        <v>454</v>
      </c>
      <c r="G299">
        <v>2014</v>
      </c>
      <c r="H299" t="s">
        <v>449</v>
      </c>
      <c r="I299" t="s">
        <v>30</v>
      </c>
      <c r="J299">
        <v>101</v>
      </c>
      <c r="K299">
        <v>6</v>
      </c>
      <c r="L299">
        <f>COUNTIF(Table1[Race],Table1[Race])</f>
        <v>6</v>
      </c>
      <c r="M299">
        <v>0</v>
      </c>
      <c r="N299">
        <v>0</v>
      </c>
      <c r="O299">
        <v>6</v>
      </c>
      <c r="P299">
        <v>0</v>
      </c>
      <c r="Q299" t="s">
        <v>20</v>
      </c>
      <c r="R299" t="s">
        <v>21</v>
      </c>
      <c r="S299" t="s">
        <v>15</v>
      </c>
      <c r="T299">
        <f>IFERROR(Table1[n_can_adj]/MID(Table1[district],FIND("(",Table1[district])+1,1),Table1[n_can_adj])</f>
        <v>1.2</v>
      </c>
      <c r="U299">
        <v>9997</v>
      </c>
      <c r="V299" t="str">
        <f>IF(Table1[Voting Population]&lt;47000,"Rural","Urban")</f>
        <v>Rural</v>
      </c>
      <c r="W299" s="3">
        <v>3.8720538720538711E-2</v>
      </c>
      <c r="X299" s="3" t="s">
        <v>5414</v>
      </c>
      <c r="Y299" s="3">
        <f>COUNTIFS(Table1[Race '#],Table1[[#This Row],[Race '#]],Table1[Gender],"F")</f>
        <v>3</v>
      </c>
      <c r="Z299" s="3">
        <f>COUNTIFS(Table1[Race '#],Table1[[#This Row],[Race '#]],Table1[Gender],"M")</f>
        <v>3</v>
      </c>
      <c r="AA299" s="3">
        <f>COUNTIFS(Table1[Race '#],Table1[[#This Row],[Race '#]],Table1[Gender],"~?")</f>
        <v>0</v>
      </c>
      <c r="AB299" s="3" t="str">
        <f>_xlfn.IFS(Y299=SUM(Table1[[#This Row],[Race-F candidates]:[Race-? Candidates]]),"All-Female",Z299=SUM(Table1[[#This Row],[Race-F candidates]:[Race-? Candidates]]),"All-Male",1=1,"Mixed-Gender")</f>
        <v>Mixed-Gender</v>
      </c>
      <c r="AC299" s="3">
        <f>COUNTIFS(Table1[genoffice],Table1[[#This Row],[genoffice]],Table1[Gender],"F")</f>
        <v>279</v>
      </c>
      <c r="AD299" s="3">
        <f>COUNTIFS(Table1[genoffice],Table1[[#This Row],[genoffice]],Table1[Gender],"M")</f>
        <v>401</v>
      </c>
      <c r="AE299" s="3">
        <f>COUNTIFS(Table1[genoffice],Table1[[#This Row],[genoffice]],Table1[Gender],"~?")</f>
        <v>23</v>
      </c>
    </row>
    <row r="300" spans="1:31" x14ac:dyDescent="0.35">
      <c r="A300">
        <v>299</v>
      </c>
      <c r="B300">
        <f>IF(COUNTIF(C$2:C299,C300)&gt;0,B299,B299+1)</f>
        <v>107</v>
      </c>
      <c r="C300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0" t="s">
        <v>380</v>
      </c>
      <c r="E300" t="s">
        <v>455</v>
      </c>
      <c r="F300" t="s">
        <v>456</v>
      </c>
      <c r="G300">
        <v>2016</v>
      </c>
      <c r="H300" t="s">
        <v>457</v>
      </c>
      <c r="I300" t="s">
        <v>23</v>
      </c>
      <c r="J300">
        <v>423</v>
      </c>
      <c r="K300">
        <v>9</v>
      </c>
      <c r="L300">
        <f>COUNTIF(Table1[Race],Table1[Race])</f>
        <v>9</v>
      </c>
      <c r="M300">
        <v>8</v>
      </c>
      <c r="N300">
        <v>1</v>
      </c>
      <c r="O300">
        <v>0</v>
      </c>
      <c r="P300">
        <v>0</v>
      </c>
      <c r="Q300" t="s">
        <v>20</v>
      </c>
      <c r="R300" t="s">
        <v>21</v>
      </c>
      <c r="S300" t="s">
        <v>15</v>
      </c>
      <c r="T300">
        <f>IFERROR(Table1[n_can_adj]/MID(Table1[district],FIND("(",Table1[district])+1,1),Table1[n_can_adj])</f>
        <v>1.8</v>
      </c>
      <c r="U300">
        <v>19756</v>
      </c>
      <c r="V300" t="str">
        <f>IF(Table1[Voting Population]&lt;47000,"Rural","Urban")</f>
        <v>Rural</v>
      </c>
      <c r="W300" s="3">
        <v>1.1731044349070088E-2</v>
      </c>
      <c r="X300" s="3" t="s">
        <v>5414</v>
      </c>
      <c r="Y300" s="3">
        <f>COUNTIFS(Table1[Race '#],Table1[[#This Row],[Race '#]],Table1[Gender],"F")</f>
        <v>4</v>
      </c>
      <c r="Z300" s="3">
        <f>COUNTIFS(Table1[Race '#],Table1[[#This Row],[Race '#]],Table1[Gender],"M")</f>
        <v>5</v>
      </c>
      <c r="AA300" s="3">
        <f>COUNTIFS(Table1[Race '#],Table1[[#This Row],[Race '#]],Table1[Gender],"~?")</f>
        <v>0</v>
      </c>
      <c r="AB300" s="3" t="str">
        <f>_xlfn.IFS(Y300=SUM(Table1[[#This Row],[Race-F candidates]:[Race-? Candidates]]),"All-Female",Z300=SUM(Table1[[#This Row],[Race-F candidates]:[Race-? Candidates]]),"All-Male",1=1,"Mixed-Gender")</f>
        <v>Mixed-Gender</v>
      </c>
      <c r="AC300" s="3">
        <f>COUNTIFS(Table1[genoffice],Table1[[#This Row],[genoffice]],Table1[Gender],"F")</f>
        <v>279</v>
      </c>
      <c r="AD300" s="3">
        <f>COUNTIFS(Table1[genoffice],Table1[[#This Row],[genoffice]],Table1[Gender],"M")</f>
        <v>401</v>
      </c>
      <c r="AE300" s="3">
        <f>COUNTIFS(Table1[genoffice],Table1[[#This Row],[genoffice]],Table1[Gender],"~?")</f>
        <v>23</v>
      </c>
    </row>
    <row r="301" spans="1:31" x14ac:dyDescent="0.35">
      <c r="A301">
        <v>300</v>
      </c>
      <c r="B301">
        <f>IF(COUNTIF(C$2:C300,C301)&gt;0,B300,B300+1)</f>
        <v>107</v>
      </c>
      <c r="C301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1" t="s">
        <v>380</v>
      </c>
      <c r="E301" t="s">
        <v>455</v>
      </c>
      <c r="F301" t="s">
        <v>458</v>
      </c>
      <c r="G301">
        <v>2016</v>
      </c>
      <c r="H301" t="s">
        <v>457</v>
      </c>
      <c r="I301" t="s">
        <v>23</v>
      </c>
      <c r="J301">
        <v>307</v>
      </c>
      <c r="K301">
        <v>9</v>
      </c>
      <c r="L301">
        <f>COUNTIF(Table1[Race],Table1[Race])</f>
        <v>9</v>
      </c>
      <c r="M301">
        <v>8</v>
      </c>
      <c r="N301">
        <v>1</v>
      </c>
      <c r="O301">
        <v>0</v>
      </c>
      <c r="P301">
        <v>0</v>
      </c>
      <c r="Q301" t="s">
        <v>20</v>
      </c>
      <c r="R301" t="s">
        <v>21</v>
      </c>
      <c r="S301" t="s">
        <v>15</v>
      </c>
      <c r="T301">
        <f>IFERROR(Table1[n_can_adj]/MID(Table1[district],FIND("(",Table1[district])+1,1),Table1[n_can_adj])</f>
        <v>1.8</v>
      </c>
      <c r="U301">
        <v>19756</v>
      </c>
      <c r="V301" t="str">
        <f>IF(Table1[Voting Population]&lt;47000,"Rural","Urban")</f>
        <v>Rural</v>
      </c>
      <c r="W301" s="3">
        <v>1.1731044349070088E-2</v>
      </c>
      <c r="X301" s="3" t="s">
        <v>5414</v>
      </c>
      <c r="Y301" s="3">
        <f>COUNTIFS(Table1[Race '#],Table1[[#This Row],[Race '#]],Table1[Gender],"F")</f>
        <v>4</v>
      </c>
      <c r="Z301" s="3">
        <f>COUNTIFS(Table1[Race '#],Table1[[#This Row],[Race '#]],Table1[Gender],"M")</f>
        <v>5</v>
      </c>
      <c r="AA301" s="3">
        <f>COUNTIFS(Table1[Race '#],Table1[[#This Row],[Race '#]],Table1[Gender],"~?")</f>
        <v>0</v>
      </c>
      <c r="AB301" s="3" t="str">
        <f>_xlfn.IFS(Y301=SUM(Table1[[#This Row],[Race-F candidates]:[Race-? Candidates]]),"All-Female",Z301=SUM(Table1[[#This Row],[Race-F candidates]:[Race-? Candidates]]),"All-Male",1=1,"Mixed-Gender")</f>
        <v>Mixed-Gender</v>
      </c>
      <c r="AC301" s="3">
        <f>COUNTIFS(Table1[genoffice],Table1[[#This Row],[genoffice]],Table1[Gender],"F")</f>
        <v>279</v>
      </c>
      <c r="AD301" s="3">
        <f>COUNTIFS(Table1[genoffice],Table1[[#This Row],[genoffice]],Table1[Gender],"M")</f>
        <v>401</v>
      </c>
      <c r="AE301" s="3">
        <f>COUNTIFS(Table1[genoffice],Table1[[#This Row],[genoffice]],Table1[Gender],"~?")</f>
        <v>23</v>
      </c>
    </row>
    <row r="302" spans="1:31" x14ac:dyDescent="0.35">
      <c r="A302">
        <v>301</v>
      </c>
      <c r="B302">
        <f>IF(COUNTIF(C$2:C301,C302)&gt;0,B301,B301+1)</f>
        <v>107</v>
      </c>
      <c r="C302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2" t="s">
        <v>380</v>
      </c>
      <c r="E302" t="s">
        <v>455</v>
      </c>
      <c r="F302" t="s">
        <v>459</v>
      </c>
      <c r="G302">
        <v>2016</v>
      </c>
      <c r="H302" t="s">
        <v>457</v>
      </c>
      <c r="I302" t="s">
        <v>23</v>
      </c>
      <c r="J302">
        <v>400</v>
      </c>
      <c r="K302">
        <v>9</v>
      </c>
      <c r="L302">
        <f>COUNTIF(Table1[Race],Table1[Race])</f>
        <v>9</v>
      </c>
      <c r="M302">
        <v>8</v>
      </c>
      <c r="N302">
        <v>1</v>
      </c>
      <c r="O302">
        <v>0</v>
      </c>
      <c r="P302">
        <v>0</v>
      </c>
      <c r="Q302" t="s">
        <v>20</v>
      </c>
      <c r="R302" t="s">
        <v>21</v>
      </c>
      <c r="S302" t="s">
        <v>15</v>
      </c>
      <c r="T302">
        <f>IFERROR(Table1[n_can_adj]/MID(Table1[district],FIND("(",Table1[district])+1,1),Table1[n_can_adj])</f>
        <v>1.8</v>
      </c>
      <c r="U302">
        <v>19756</v>
      </c>
      <c r="V302" t="str">
        <f>IF(Table1[Voting Population]&lt;47000,"Rural","Urban")</f>
        <v>Rural</v>
      </c>
      <c r="W302" s="3">
        <v>1.1731044349070088E-2</v>
      </c>
      <c r="X302" s="3" t="s">
        <v>5414</v>
      </c>
      <c r="Y302" s="3">
        <f>COUNTIFS(Table1[Race '#],Table1[[#This Row],[Race '#]],Table1[Gender],"F")</f>
        <v>4</v>
      </c>
      <c r="Z302" s="3">
        <f>COUNTIFS(Table1[Race '#],Table1[[#This Row],[Race '#]],Table1[Gender],"M")</f>
        <v>5</v>
      </c>
      <c r="AA302" s="3">
        <f>COUNTIFS(Table1[Race '#],Table1[[#This Row],[Race '#]],Table1[Gender],"~?")</f>
        <v>0</v>
      </c>
      <c r="AB302" s="3" t="str">
        <f>_xlfn.IFS(Y302=SUM(Table1[[#This Row],[Race-F candidates]:[Race-? Candidates]]),"All-Female",Z302=SUM(Table1[[#This Row],[Race-F candidates]:[Race-? Candidates]]),"All-Male",1=1,"Mixed-Gender")</f>
        <v>Mixed-Gender</v>
      </c>
      <c r="AC302" s="3">
        <f>COUNTIFS(Table1[genoffice],Table1[[#This Row],[genoffice]],Table1[Gender],"F")</f>
        <v>279</v>
      </c>
      <c r="AD302" s="3">
        <f>COUNTIFS(Table1[genoffice],Table1[[#This Row],[genoffice]],Table1[Gender],"M")</f>
        <v>401</v>
      </c>
      <c r="AE302" s="3">
        <f>COUNTIFS(Table1[genoffice],Table1[[#This Row],[genoffice]],Table1[Gender],"~?")</f>
        <v>23</v>
      </c>
    </row>
    <row r="303" spans="1:31" x14ac:dyDescent="0.35">
      <c r="A303">
        <v>302</v>
      </c>
      <c r="B303">
        <f>IF(COUNTIF(C$2:C302,C303)&gt;0,B302,B302+1)</f>
        <v>107</v>
      </c>
      <c r="C303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3" t="s">
        <v>380</v>
      </c>
      <c r="E303" t="s">
        <v>455</v>
      </c>
      <c r="F303" t="s">
        <v>460</v>
      </c>
      <c r="G303">
        <v>2016</v>
      </c>
      <c r="H303" t="s">
        <v>457</v>
      </c>
      <c r="I303" t="s">
        <v>23</v>
      </c>
      <c r="J303">
        <v>381</v>
      </c>
      <c r="K303">
        <v>9</v>
      </c>
      <c r="L303">
        <f>COUNTIF(Table1[Race],Table1[Race])</f>
        <v>9</v>
      </c>
      <c r="M303">
        <v>8</v>
      </c>
      <c r="N303">
        <v>1</v>
      </c>
      <c r="O303">
        <v>0</v>
      </c>
      <c r="P303">
        <v>0</v>
      </c>
      <c r="Q303" t="s">
        <v>20</v>
      </c>
      <c r="R303" t="s">
        <v>21</v>
      </c>
      <c r="S303" t="s">
        <v>15</v>
      </c>
      <c r="T303">
        <f>IFERROR(Table1[n_can_adj]/MID(Table1[district],FIND("(",Table1[district])+1,1),Table1[n_can_adj])</f>
        <v>1.8</v>
      </c>
      <c r="U303">
        <v>19756</v>
      </c>
      <c r="V303" t="str">
        <f>IF(Table1[Voting Population]&lt;47000,"Rural","Urban")</f>
        <v>Rural</v>
      </c>
      <c r="W303" s="3">
        <v>1.1731044349070088E-2</v>
      </c>
      <c r="X303" s="3" t="s">
        <v>5414</v>
      </c>
      <c r="Y303" s="3">
        <f>COUNTIFS(Table1[Race '#],Table1[[#This Row],[Race '#]],Table1[Gender],"F")</f>
        <v>4</v>
      </c>
      <c r="Z303" s="3">
        <f>COUNTIFS(Table1[Race '#],Table1[[#This Row],[Race '#]],Table1[Gender],"M")</f>
        <v>5</v>
      </c>
      <c r="AA303" s="3">
        <f>COUNTIFS(Table1[Race '#],Table1[[#This Row],[Race '#]],Table1[Gender],"~?")</f>
        <v>0</v>
      </c>
      <c r="AB303" s="3" t="str">
        <f>_xlfn.IFS(Y303=SUM(Table1[[#This Row],[Race-F candidates]:[Race-? Candidates]]),"All-Female",Z303=SUM(Table1[[#This Row],[Race-F candidates]:[Race-? Candidates]]),"All-Male",1=1,"Mixed-Gender")</f>
        <v>Mixed-Gender</v>
      </c>
      <c r="AC303" s="3">
        <f>COUNTIFS(Table1[genoffice],Table1[[#This Row],[genoffice]],Table1[Gender],"F")</f>
        <v>279</v>
      </c>
      <c r="AD303" s="3">
        <f>COUNTIFS(Table1[genoffice],Table1[[#This Row],[genoffice]],Table1[Gender],"M")</f>
        <v>401</v>
      </c>
      <c r="AE303" s="3">
        <f>COUNTIFS(Table1[genoffice],Table1[[#This Row],[genoffice]],Table1[Gender],"~?")</f>
        <v>23</v>
      </c>
    </row>
    <row r="304" spans="1:31" x14ac:dyDescent="0.35">
      <c r="A304">
        <v>303</v>
      </c>
      <c r="B304">
        <f>IF(COUNTIF(C$2:C303,C304)&gt;0,B303,B303+1)</f>
        <v>107</v>
      </c>
      <c r="C304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4" t="s">
        <v>380</v>
      </c>
      <c r="E304" t="s">
        <v>455</v>
      </c>
      <c r="F304" t="s">
        <v>461</v>
      </c>
      <c r="G304">
        <v>2016</v>
      </c>
      <c r="H304" t="s">
        <v>457</v>
      </c>
      <c r="I304" t="s">
        <v>23</v>
      </c>
      <c r="J304">
        <v>351</v>
      </c>
      <c r="K304">
        <v>9</v>
      </c>
      <c r="L304">
        <f>COUNTIF(Table1[Race],Table1[Race])</f>
        <v>9</v>
      </c>
      <c r="M304">
        <v>8</v>
      </c>
      <c r="N304">
        <v>1</v>
      </c>
      <c r="O304">
        <v>0</v>
      </c>
      <c r="P304">
        <v>0</v>
      </c>
      <c r="Q304" t="s">
        <v>20</v>
      </c>
      <c r="R304" t="s">
        <v>21</v>
      </c>
      <c r="S304" t="s">
        <v>15</v>
      </c>
      <c r="T304">
        <f>IFERROR(Table1[n_can_adj]/MID(Table1[district],FIND("(",Table1[district])+1,1),Table1[n_can_adj])</f>
        <v>1.8</v>
      </c>
      <c r="U304">
        <v>19756</v>
      </c>
      <c r="V304" t="str">
        <f>IF(Table1[Voting Population]&lt;47000,"Rural","Urban")</f>
        <v>Rural</v>
      </c>
      <c r="W304" s="3">
        <v>1.1731044349070088E-2</v>
      </c>
      <c r="X304" s="3" t="s">
        <v>5415</v>
      </c>
      <c r="Y304" s="3">
        <f>COUNTIFS(Table1[Race '#],Table1[[#This Row],[Race '#]],Table1[Gender],"F")</f>
        <v>4</v>
      </c>
      <c r="Z304" s="3">
        <f>COUNTIFS(Table1[Race '#],Table1[[#This Row],[Race '#]],Table1[Gender],"M")</f>
        <v>5</v>
      </c>
      <c r="AA304" s="3">
        <f>COUNTIFS(Table1[Race '#],Table1[[#This Row],[Race '#]],Table1[Gender],"~?")</f>
        <v>0</v>
      </c>
      <c r="AB304" s="3" t="str">
        <f>_xlfn.IFS(Y304=SUM(Table1[[#This Row],[Race-F candidates]:[Race-? Candidates]]),"All-Female",Z304=SUM(Table1[[#This Row],[Race-F candidates]:[Race-? Candidates]]),"All-Male",1=1,"Mixed-Gender")</f>
        <v>Mixed-Gender</v>
      </c>
      <c r="AC304" s="3">
        <f>COUNTIFS(Table1[genoffice],Table1[[#This Row],[genoffice]],Table1[Gender],"F")</f>
        <v>279</v>
      </c>
      <c r="AD304" s="3">
        <f>COUNTIFS(Table1[genoffice],Table1[[#This Row],[genoffice]],Table1[Gender],"M")</f>
        <v>401</v>
      </c>
      <c r="AE304" s="3">
        <f>COUNTIFS(Table1[genoffice],Table1[[#This Row],[genoffice]],Table1[Gender],"~?")</f>
        <v>23</v>
      </c>
    </row>
    <row r="305" spans="1:31" x14ac:dyDescent="0.35">
      <c r="A305">
        <v>304</v>
      </c>
      <c r="B305">
        <f>IF(COUNTIF(C$2:C304,C305)&gt;0,B304,B304+1)</f>
        <v>107</v>
      </c>
      <c r="C305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5" t="s">
        <v>380</v>
      </c>
      <c r="E305" t="s">
        <v>455</v>
      </c>
      <c r="F305" t="s">
        <v>462</v>
      </c>
      <c r="G305">
        <v>2016</v>
      </c>
      <c r="H305" t="s">
        <v>457</v>
      </c>
      <c r="I305" t="s">
        <v>23</v>
      </c>
      <c r="J305">
        <v>396</v>
      </c>
      <c r="K305">
        <v>9</v>
      </c>
      <c r="L305">
        <f>COUNTIF(Table1[Race],Table1[Race])</f>
        <v>9</v>
      </c>
      <c r="M305">
        <v>8</v>
      </c>
      <c r="N305">
        <v>1</v>
      </c>
      <c r="O305">
        <v>0</v>
      </c>
      <c r="P305">
        <v>0</v>
      </c>
      <c r="Q305" t="s">
        <v>20</v>
      </c>
      <c r="R305" t="s">
        <v>21</v>
      </c>
      <c r="S305" t="s">
        <v>15</v>
      </c>
      <c r="T305">
        <f>IFERROR(Table1[n_can_adj]/MID(Table1[district],FIND("(",Table1[district])+1,1),Table1[n_can_adj])</f>
        <v>1.8</v>
      </c>
      <c r="U305">
        <v>19756</v>
      </c>
      <c r="V305" t="str">
        <f>IF(Table1[Voting Population]&lt;47000,"Rural","Urban")</f>
        <v>Rural</v>
      </c>
      <c r="W305" s="3">
        <v>1.1731044349070088E-2</v>
      </c>
      <c r="X305" s="3" t="s">
        <v>5415</v>
      </c>
      <c r="Y305" s="3">
        <f>COUNTIFS(Table1[Race '#],Table1[[#This Row],[Race '#]],Table1[Gender],"F")</f>
        <v>4</v>
      </c>
      <c r="Z305" s="3">
        <f>COUNTIFS(Table1[Race '#],Table1[[#This Row],[Race '#]],Table1[Gender],"M")</f>
        <v>5</v>
      </c>
      <c r="AA305" s="3">
        <f>COUNTIFS(Table1[Race '#],Table1[[#This Row],[Race '#]],Table1[Gender],"~?")</f>
        <v>0</v>
      </c>
      <c r="AB305" s="3" t="str">
        <f>_xlfn.IFS(Y305=SUM(Table1[[#This Row],[Race-F candidates]:[Race-? Candidates]]),"All-Female",Z305=SUM(Table1[[#This Row],[Race-F candidates]:[Race-? Candidates]]),"All-Male",1=1,"Mixed-Gender")</f>
        <v>Mixed-Gender</v>
      </c>
      <c r="AC305" s="3">
        <f>COUNTIFS(Table1[genoffice],Table1[[#This Row],[genoffice]],Table1[Gender],"F")</f>
        <v>279</v>
      </c>
      <c r="AD305" s="3">
        <f>COUNTIFS(Table1[genoffice],Table1[[#This Row],[genoffice]],Table1[Gender],"M")</f>
        <v>401</v>
      </c>
      <c r="AE305" s="3">
        <f>COUNTIFS(Table1[genoffice],Table1[[#This Row],[genoffice]],Table1[Gender],"~?")</f>
        <v>23</v>
      </c>
    </row>
    <row r="306" spans="1:31" x14ac:dyDescent="0.35">
      <c r="A306">
        <v>305</v>
      </c>
      <c r="B306">
        <f>IF(COUNTIF(C$2:C305,C306)&gt;0,B305,B305+1)</f>
        <v>107</v>
      </c>
      <c r="C306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6" t="s">
        <v>380</v>
      </c>
      <c r="E306" t="s">
        <v>455</v>
      </c>
      <c r="F306" t="s">
        <v>463</v>
      </c>
      <c r="G306">
        <v>2016</v>
      </c>
      <c r="H306" t="s">
        <v>457</v>
      </c>
      <c r="I306" t="s">
        <v>23</v>
      </c>
      <c r="J306">
        <v>330</v>
      </c>
      <c r="K306">
        <v>9</v>
      </c>
      <c r="L306">
        <f>COUNTIF(Table1[Race],Table1[Race])</f>
        <v>9</v>
      </c>
      <c r="M306">
        <v>8</v>
      </c>
      <c r="N306">
        <v>1</v>
      </c>
      <c r="O306">
        <v>0</v>
      </c>
      <c r="P306">
        <v>0</v>
      </c>
      <c r="Q306" t="s">
        <v>20</v>
      </c>
      <c r="R306" t="s">
        <v>21</v>
      </c>
      <c r="S306" t="s">
        <v>15</v>
      </c>
      <c r="T306">
        <f>IFERROR(Table1[n_can_adj]/MID(Table1[district],FIND("(",Table1[district])+1,1),Table1[n_can_adj])</f>
        <v>1.8</v>
      </c>
      <c r="U306">
        <v>19756</v>
      </c>
      <c r="V306" t="str">
        <f>IF(Table1[Voting Population]&lt;47000,"Rural","Urban")</f>
        <v>Rural</v>
      </c>
      <c r="W306" s="3">
        <v>1.1731044349070088E-2</v>
      </c>
      <c r="X306" s="3" t="s">
        <v>5415</v>
      </c>
      <c r="Y306" s="3">
        <f>COUNTIFS(Table1[Race '#],Table1[[#This Row],[Race '#]],Table1[Gender],"F")</f>
        <v>4</v>
      </c>
      <c r="Z306" s="3">
        <f>COUNTIFS(Table1[Race '#],Table1[[#This Row],[Race '#]],Table1[Gender],"M")</f>
        <v>5</v>
      </c>
      <c r="AA306" s="3">
        <f>COUNTIFS(Table1[Race '#],Table1[[#This Row],[Race '#]],Table1[Gender],"~?")</f>
        <v>0</v>
      </c>
      <c r="AB306" s="3" t="str">
        <f>_xlfn.IFS(Y306=SUM(Table1[[#This Row],[Race-F candidates]:[Race-? Candidates]]),"All-Female",Z306=SUM(Table1[[#This Row],[Race-F candidates]:[Race-? Candidates]]),"All-Male",1=1,"Mixed-Gender")</f>
        <v>Mixed-Gender</v>
      </c>
      <c r="AC306" s="3">
        <f>COUNTIFS(Table1[genoffice],Table1[[#This Row],[genoffice]],Table1[Gender],"F")</f>
        <v>279</v>
      </c>
      <c r="AD306" s="3">
        <f>COUNTIFS(Table1[genoffice],Table1[[#This Row],[genoffice]],Table1[Gender],"M")</f>
        <v>401</v>
      </c>
      <c r="AE306" s="3">
        <f>COUNTIFS(Table1[genoffice],Table1[[#This Row],[genoffice]],Table1[Gender],"~?")</f>
        <v>23</v>
      </c>
    </row>
    <row r="307" spans="1:31" x14ac:dyDescent="0.35">
      <c r="A307">
        <v>306</v>
      </c>
      <c r="B307">
        <f>IF(COUNTIF(C$2:C306,C307)&gt;0,B306,B306+1)</f>
        <v>107</v>
      </c>
      <c r="C307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7" t="s">
        <v>380</v>
      </c>
      <c r="E307" t="s">
        <v>455</v>
      </c>
      <c r="F307" t="s">
        <v>464</v>
      </c>
      <c r="G307">
        <v>2016</v>
      </c>
      <c r="H307" t="s">
        <v>457</v>
      </c>
      <c r="I307" t="s">
        <v>23</v>
      </c>
      <c r="J307">
        <v>474</v>
      </c>
      <c r="K307">
        <v>9</v>
      </c>
      <c r="L307">
        <f>COUNTIF(Table1[Race],Table1[Race])</f>
        <v>9</v>
      </c>
      <c r="M307">
        <v>8</v>
      </c>
      <c r="N307">
        <v>1</v>
      </c>
      <c r="O307">
        <v>0</v>
      </c>
      <c r="P307">
        <v>0</v>
      </c>
      <c r="Q307" t="s">
        <v>20</v>
      </c>
      <c r="R307" t="s">
        <v>21</v>
      </c>
      <c r="S307" t="s">
        <v>15</v>
      </c>
      <c r="T307">
        <f>IFERROR(Table1[n_can_adj]/MID(Table1[district],FIND("(",Table1[district])+1,1),Table1[n_can_adj])</f>
        <v>1.8</v>
      </c>
      <c r="U307">
        <v>19756</v>
      </c>
      <c r="V307" t="str">
        <f>IF(Table1[Voting Population]&lt;47000,"Rural","Urban")</f>
        <v>Rural</v>
      </c>
      <c r="W307" s="3">
        <v>1.1731044349070088E-2</v>
      </c>
      <c r="X307" s="3" t="s">
        <v>5414</v>
      </c>
      <c r="Y307" s="3">
        <f>COUNTIFS(Table1[Race '#],Table1[[#This Row],[Race '#]],Table1[Gender],"F")</f>
        <v>4</v>
      </c>
      <c r="Z307" s="3">
        <f>COUNTIFS(Table1[Race '#],Table1[[#This Row],[Race '#]],Table1[Gender],"M")</f>
        <v>5</v>
      </c>
      <c r="AA307" s="3">
        <f>COUNTIFS(Table1[Race '#],Table1[[#This Row],[Race '#]],Table1[Gender],"~?")</f>
        <v>0</v>
      </c>
      <c r="AB307" s="3" t="str">
        <f>_xlfn.IFS(Y307=SUM(Table1[[#This Row],[Race-F candidates]:[Race-? Candidates]]),"All-Female",Z307=SUM(Table1[[#This Row],[Race-F candidates]:[Race-? Candidates]]),"All-Male",1=1,"Mixed-Gender")</f>
        <v>Mixed-Gender</v>
      </c>
      <c r="AC307" s="3">
        <f>COUNTIFS(Table1[genoffice],Table1[[#This Row],[genoffice]],Table1[Gender],"F")</f>
        <v>279</v>
      </c>
      <c r="AD307" s="3">
        <f>COUNTIFS(Table1[genoffice],Table1[[#This Row],[genoffice]],Table1[Gender],"M")</f>
        <v>401</v>
      </c>
      <c r="AE307" s="3">
        <f>COUNTIFS(Table1[genoffice],Table1[[#This Row],[genoffice]],Table1[Gender],"~?")</f>
        <v>23</v>
      </c>
    </row>
    <row r="308" spans="1:31" x14ac:dyDescent="0.35">
      <c r="A308">
        <v>307</v>
      </c>
      <c r="B308">
        <f>IF(COUNTIF(C$2:C307,C308)&gt;0,B307,B307+1)</f>
        <v>107</v>
      </c>
      <c r="C308" t="str">
        <f>Table1[[#This Row],[position]]&amp;IF(Table1[district]="NA","","-"&amp;Table1[district])&amp;IF(Table1[parish]="Multi-Parish Race","","-"&amp;Table1[parish])&amp;" ("&amp;Table1[year]&amp;")"</f>
        <v>Aldermen-Town of Clinton (5 to be elected)-East Feliciana (2016)</v>
      </c>
      <c r="D308" t="s">
        <v>380</v>
      </c>
      <c r="E308" t="s">
        <v>455</v>
      </c>
      <c r="F308" t="s">
        <v>465</v>
      </c>
      <c r="G308">
        <v>2016</v>
      </c>
      <c r="H308" t="s">
        <v>457</v>
      </c>
      <c r="I308" t="s">
        <v>19</v>
      </c>
      <c r="J308">
        <v>433</v>
      </c>
      <c r="K308">
        <v>9</v>
      </c>
      <c r="L308">
        <f>COUNTIF(Table1[Race],Table1[Race])</f>
        <v>9</v>
      </c>
      <c r="M308">
        <v>8</v>
      </c>
      <c r="N308">
        <v>1</v>
      </c>
      <c r="O308">
        <v>0</v>
      </c>
      <c r="P308">
        <v>0</v>
      </c>
      <c r="Q308" t="s">
        <v>20</v>
      </c>
      <c r="R308" t="s">
        <v>21</v>
      </c>
      <c r="S308" t="s">
        <v>15</v>
      </c>
      <c r="T308">
        <f>IFERROR(Table1[n_can_adj]/MID(Table1[district],FIND("(",Table1[district])+1,1),Table1[n_can_adj])</f>
        <v>1.8</v>
      </c>
      <c r="U308">
        <v>19756</v>
      </c>
      <c r="V308" t="str">
        <f>IF(Table1[Voting Population]&lt;47000,"Rural","Urban")</f>
        <v>Rural</v>
      </c>
      <c r="W308" s="3">
        <v>1.1731044349070088E-2</v>
      </c>
      <c r="X308" s="3" t="s">
        <v>5415</v>
      </c>
      <c r="Y308" s="3">
        <f>COUNTIFS(Table1[Race '#],Table1[[#This Row],[Race '#]],Table1[Gender],"F")</f>
        <v>4</v>
      </c>
      <c r="Z308" s="3">
        <f>COUNTIFS(Table1[Race '#],Table1[[#This Row],[Race '#]],Table1[Gender],"M")</f>
        <v>5</v>
      </c>
      <c r="AA308" s="3">
        <f>COUNTIFS(Table1[Race '#],Table1[[#This Row],[Race '#]],Table1[Gender],"~?")</f>
        <v>0</v>
      </c>
      <c r="AB308" s="3" t="str">
        <f>_xlfn.IFS(Y308=SUM(Table1[[#This Row],[Race-F candidates]:[Race-? Candidates]]),"All-Female",Z308=SUM(Table1[[#This Row],[Race-F candidates]:[Race-? Candidates]]),"All-Male",1=1,"Mixed-Gender")</f>
        <v>Mixed-Gender</v>
      </c>
      <c r="AC308" s="3">
        <f>COUNTIFS(Table1[genoffice],Table1[[#This Row],[genoffice]],Table1[Gender],"F")</f>
        <v>279</v>
      </c>
      <c r="AD308" s="3">
        <f>COUNTIFS(Table1[genoffice],Table1[[#This Row],[genoffice]],Table1[Gender],"M")</f>
        <v>401</v>
      </c>
      <c r="AE308" s="3">
        <f>COUNTIFS(Table1[genoffice],Table1[[#This Row],[genoffice]],Table1[Gender],"~?")</f>
        <v>23</v>
      </c>
    </row>
    <row r="309" spans="1:31" x14ac:dyDescent="0.35">
      <c r="A309">
        <v>308</v>
      </c>
      <c r="B309">
        <f>IF(COUNTIF(C$2:C308,C309)&gt;0,B308,B308+1)</f>
        <v>108</v>
      </c>
      <c r="C309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09" t="s">
        <v>380</v>
      </c>
      <c r="E309" t="s">
        <v>466</v>
      </c>
      <c r="F309" t="s">
        <v>467</v>
      </c>
      <c r="G309">
        <v>2016</v>
      </c>
      <c r="H309" t="s">
        <v>69</v>
      </c>
      <c r="I309" t="s">
        <v>127</v>
      </c>
      <c r="J309">
        <v>85</v>
      </c>
      <c r="K309">
        <v>9</v>
      </c>
      <c r="L309">
        <f>COUNTIF(Table1[Race],Table1[Race])</f>
        <v>9</v>
      </c>
      <c r="M309">
        <v>5</v>
      </c>
      <c r="N309">
        <v>1</v>
      </c>
      <c r="O309">
        <v>2</v>
      </c>
      <c r="P309">
        <v>1</v>
      </c>
      <c r="Q309" t="s">
        <v>20</v>
      </c>
      <c r="R309" t="s">
        <v>21</v>
      </c>
      <c r="S309" t="s">
        <v>15</v>
      </c>
      <c r="T309">
        <f>IFERROR(Table1[n_can_adj]/MID(Table1[district],FIND("(",Table1[district])+1,1),Table1[n_can_adj])</f>
        <v>1.8</v>
      </c>
      <c r="U309">
        <v>40335</v>
      </c>
      <c r="V309" t="str">
        <f>IF(Table1[Voting Population]&lt;47000,"Rural","Urban")</f>
        <v>Rural</v>
      </c>
      <c r="W309" s="3">
        <v>8.620689655172431E-3</v>
      </c>
      <c r="X309" s="3" t="s">
        <v>5414</v>
      </c>
      <c r="Y309" s="3">
        <f>COUNTIFS(Table1[Race '#],Table1[[#This Row],[Race '#]],Table1[Gender],"F")</f>
        <v>4</v>
      </c>
      <c r="Z309" s="3">
        <f>COUNTIFS(Table1[Race '#],Table1[[#This Row],[Race '#]],Table1[Gender],"M")</f>
        <v>4</v>
      </c>
      <c r="AA309" s="3">
        <f>COUNTIFS(Table1[Race '#],Table1[[#This Row],[Race '#]],Table1[Gender],"~?")</f>
        <v>1</v>
      </c>
      <c r="AB309" s="3" t="str">
        <f>_xlfn.IFS(Y309=SUM(Table1[[#This Row],[Race-F candidates]:[Race-? Candidates]]),"All-Female",Z309=SUM(Table1[[#This Row],[Race-F candidates]:[Race-? Candidates]]),"All-Male",1=1,"Mixed-Gender")</f>
        <v>Mixed-Gender</v>
      </c>
      <c r="AC309" s="3">
        <f>COUNTIFS(Table1[genoffice],Table1[[#This Row],[genoffice]],Table1[Gender],"F")</f>
        <v>279</v>
      </c>
      <c r="AD309" s="3">
        <f>COUNTIFS(Table1[genoffice],Table1[[#This Row],[genoffice]],Table1[Gender],"M")</f>
        <v>401</v>
      </c>
      <c r="AE309" s="3">
        <f>COUNTIFS(Table1[genoffice],Table1[[#This Row],[genoffice]],Table1[Gender],"~?")</f>
        <v>23</v>
      </c>
    </row>
    <row r="310" spans="1:31" x14ac:dyDescent="0.35">
      <c r="A310">
        <v>309</v>
      </c>
      <c r="B310">
        <f>IF(COUNTIF(C$2:C309,C310)&gt;0,B309,B309+1)</f>
        <v>108</v>
      </c>
      <c r="C310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0" t="s">
        <v>380</v>
      </c>
      <c r="E310" t="s">
        <v>466</v>
      </c>
      <c r="F310" t="s">
        <v>468</v>
      </c>
      <c r="G310">
        <v>2016</v>
      </c>
      <c r="H310" t="s">
        <v>69</v>
      </c>
      <c r="I310" t="s">
        <v>23</v>
      </c>
      <c r="J310">
        <v>201</v>
      </c>
      <c r="K310">
        <v>9</v>
      </c>
      <c r="L310">
        <f>COUNTIF(Table1[Race],Table1[Race])</f>
        <v>9</v>
      </c>
      <c r="M310">
        <v>5</v>
      </c>
      <c r="N310">
        <v>1</v>
      </c>
      <c r="O310">
        <v>2</v>
      </c>
      <c r="P310">
        <v>1</v>
      </c>
      <c r="Q310" t="s">
        <v>20</v>
      </c>
      <c r="R310" t="s">
        <v>21</v>
      </c>
      <c r="S310" t="s">
        <v>15</v>
      </c>
      <c r="T310">
        <f>IFERROR(Table1[n_can_adj]/MID(Table1[district],FIND("(",Table1[district])+1,1),Table1[n_can_adj])</f>
        <v>1.8</v>
      </c>
      <c r="U310">
        <v>40335</v>
      </c>
      <c r="V310" t="str">
        <f>IF(Table1[Voting Population]&lt;47000,"Rural","Urban")</f>
        <v>Rural</v>
      </c>
      <c r="W310" s="3">
        <v>8.620689655172431E-3</v>
      </c>
      <c r="X310" s="3" t="s">
        <v>5413</v>
      </c>
      <c r="Y310" s="3">
        <f>COUNTIFS(Table1[Race '#],Table1[[#This Row],[Race '#]],Table1[Gender],"F")</f>
        <v>4</v>
      </c>
      <c r="Z310" s="3">
        <f>COUNTIFS(Table1[Race '#],Table1[[#This Row],[Race '#]],Table1[Gender],"M")</f>
        <v>4</v>
      </c>
      <c r="AA310" s="3">
        <f>COUNTIFS(Table1[Race '#],Table1[[#This Row],[Race '#]],Table1[Gender],"~?")</f>
        <v>1</v>
      </c>
      <c r="AB310" s="3" t="str">
        <f>_xlfn.IFS(Y310=SUM(Table1[[#This Row],[Race-F candidates]:[Race-? Candidates]]),"All-Female",Z310=SUM(Table1[[#This Row],[Race-F candidates]:[Race-? Candidates]]),"All-Male",1=1,"Mixed-Gender")</f>
        <v>Mixed-Gender</v>
      </c>
      <c r="AC310" s="3">
        <f>COUNTIFS(Table1[genoffice],Table1[[#This Row],[genoffice]],Table1[Gender],"F")</f>
        <v>279</v>
      </c>
      <c r="AD310" s="3">
        <f>COUNTIFS(Table1[genoffice],Table1[[#This Row],[genoffice]],Table1[Gender],"M")</f>
        <v>401</v>
      </c>
      <c r="AE310" s="3">
        <f>COUNTIFS(Table1[genoffice],Table1[[#This Row],[genoffice]],Table1[Gender],"~?")</f>
        <v>23</v>
      </c>
    </row>
    <row r="311" spans="1:31" x14ac:dyDescent="0.35">
      <c r="A311">
        <v>310</v>
      </c>
      <c r="B311">
        <f>IF(COUNTIF(C$2:C310,C311)&gt;0,B310,B310+1)</f>
        <v>108</v>
      </c>
      <c r="C311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1" t="s">
        <v>380</v>
      </c>
      <c r="E311" t="s">
        <v>466</v>
      </c>
      <c r="F311" t="s">
        <v>469</v>
      </c>
      <c r="G311">
        <v>2016</v>
      </c>
      <c r="H311" t="s">
        <v>69</v>
      </c>
      <c r="I311" t="s">
        <v>19</v>
      </c>
      <c r="J311">
        <v>180</v>
      </c>
      <c r="K311">
        <v>9</v>
      </c>
      <c r="L311">
        <f>COUNTIF(Table1[Race],Table1[Race])</f>
        <v>9</v>
      </c>
      <c r="M311">
        <v>5</v>
      </c>
      <c r="N311">
        <v>1</v>
      </c>
      <c r="O311">
        <v>2</v>
      </c>
      <c r="P311">
        <v>1</v>
      </c>
      <c r="Q311" t="s">
        <v>20</v>
      </c>
      <c r="R311" t="s">
        <v>21</v>
      </c>
      <c r="S311" t="s">
        <v>15</v>
      </c>
      <c r="T311">
        <f>IFERROR(Table1[n_can_adj]/MID(Table1[district],FIND("(",Table1[district])+1,1),Table1[n_can_adj])</f>
        <v>1.8</v>
      </c>
      <c r="U311">
        <v>40335</v>
      </c>
      <c r="V311" t="str">
        <f>IF(Table1[Voting Population]&lt;47000,"Rural","Urban")</f>
        <v>Rural</v>
      </c>
      <c r="W311" s="3">
        <v>8.620689655172431E-3</v>
      </c>
      <c r="X311" s="3" t="s">
        <v>5415</v>
      </c>
      <c r="Y311" s="3">
        <f>COUNTIFS(Table1[Race '#],Table1[[#This Row],[Race '#]],Table1[Gender],"F")</f>
        <v>4</v>
      </c>
      <c r="Z311" s="3">
        <f>COUNTIFS(Table1[Race '#],Table1[[#This Row],[Race '#]],Table1[Gender],"M")</f>
        <v>4</v>
      </c>
      <c r="AA311" s="3">
        <f>COUNTIFS(Table1[Race '#],Table1[[#This Row],[Race '#]],Table1[Gender],"~?")</f>
        <v>1</v>
      </c>
      <c r="AB311" s="3" t="str">
        <f>_xlfn.IFS(Y311=SUM(Table1[[#This Row],[Race-F candidates]:[Race-? Candidates]]),"All-Female",Z311=SUM(Table1[[#This Row],[Race-F candidates]:[Race-? Candidates]]),"All-Male",1=1,"Mixed-Gender")</f>
        <v>Mixed-Gender</v>
      </c>
      <c r="AC311" s="3">
        <f>COUNTIFS(Table1[genoffice],Table1[[#This Row],[genoffice]],Table1[Gender],"F")</f>
        <v>279</v>
      </c>
      <c r="AD311" s="3">
        <f>COUNTIFS(Table1[genoffice],Table1[[#This Row],[genoffice]],Table1[Gender],"M")</f>
        <v>401</v>
      </c>
      <c r="AE311" s="3">
        <f>COUNTIFS(Table1[genoffice],Table1[[#This Row],[genoffice]],Table1[Gender],"~?")</f>
        <v>23</v>
      </c>
    </row>
    <row r="312" spans="1:31" x14ac:dyDescent="0.35">
      <c r="A312">
        <v>311</v>
      </c>
      <c r="B312">
        <f>IF(COUNTIF(C$2:C311,C312)&gt;0,B311,B311+1)</f>
        <v>108</v>
      </c>
      <c r="C312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2" t="s">
        <v>380</v>
      </c>
      <c r="E312" t="s">
        <v>466</v>
      </c>
      <c r="F312" t="s">
        <v>470</v>
      </c>
      <c r="G312">
        <v>2016</v>
      </c>
      <c r="H312" t="s">
        <v>69</v>
      </c>
      <c r="I312" t="s">
        <v>30</v>
      </c>
      <c r="J312">
        <v>68</v>
      </c>
      <c r="K312">
        <v>9</v>
      </c>
      <c r="L312">
        <f>COUNTIF(Table1[Race],Table1[Race])</f>
        <v>9</v>
      </c>
      <c r="M312">
        <v>5</v>
      </c>
      <c r="N312">
        <v>1</v>
      </c>
      <c r="O312">
        <v>2</v>
      </c>
      <c r="P312">
        <v>1</v>
      </c>
      <c r="Q312" t="s">
        <v>20</v>
      </c>
      <c r="R312" t="s">
        <v>21</v>
      </c>
      <c r="S312" t="s">
        <v>15</v>
      </c>
      <c r="T312">
        <f>IFERROR(Table1[n_can_adj]/MID(Table1[district],FIND("(",Table1[district])+1,1),Table1[n_can_adj])</f>
        <v>1.8</v>
      </c>
      <c r="U312">
        <v>40335</v>
      </c>
      <c r="V312" t="str">
        <f>IF(Table1[Voting Population]&lt;47000,"Rural","Urban")</f>
        <v>Rural</v>
      </c>
      <c r="W312" s="3">
        <v>8.620689655172431E-3</v>
      </c>
      <c r="X312" s="3" t="s">
        <v>5415</v>
      </c>
      <c r="Y312" s="3">
        <f>COUNTIFS(Table1[Race '#],Table1[[#This Row],[Race '#]],Table1[Gender],"F")</f>
        <v>4</v>
      </c>
      <c r="Z312" s="3">
        <f>COUNTIFS(Table1[Race '#],Table1[[#This Row],[Race '#]],Table1[Gender],"M")</f>
        <v>4</v>
      </c>
      <c r="AA312" s="3">
        <f>COUNTIFS(Table1[Race '#],Table1[[#This Row],[Race '#]],Table1[Gender],"~?")</f>
        <v>1</v>
      </c>
      <c r="AB312" s="3" t="str">
        <f>_xlfn.IFS(Y312=SUM(Table1[[#This Row],[Race-F candidates]:[Race-? Candidates]]),"All-Female",Z312=SUM(Table1[[#This Row],[Race-F candidates]:[Race-? Candidates]]),"All-Male",1=1,"Mixed-Gender")</f>
        <v>Mixed-Gender</v>
      </c>
      <c r="AC312" s="3">
        <f>COUNTIFS(Table1[genoffice],Table1[[#This Row],[genoffice]],Table1[Gender],"F")</f>
        <v>279</v>
      </c>
      <c r="AD312" s="3">
        <f>COUNTIFS(Table1[genoffice],Table1[[#This Row],[genoffice]],Table1[Gender],"M")</f>
        <v>401</v>
      </c>
      <c r="AE312" s="3">
        <f>COUNTIFS(Table1[genoffice],Table1[[#This Row],[genoffice]],Table1[Gender],"~?")</f>
        <v>23</v>
      </c>
    </row>
    <row r="313" spans="1:31" x14ac:dyDescent="0.35">
      <c r="A313">
        <v>312</v>
      </c>
      <c r="B313">
        <f>IF(COUNTIF(C$2:C312,C313)&gt;0,B312,B312+1)</f>
        <v>108</v>
      </c>
      <c r="C313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3" t="s">
        <v>380</v>
      </c>
      <c r="E313" t="s">
        <v>466</v>
      </c>
      <c r="F313" t="s">
        <v>471</v>
      </c>
      <c r="G313">
        <v>2016</v>
      </c>
      <c r="H313" t="s">
        <v>69</v>
      </c>
      <c r="I313" t="s">
        <v>23</v>
      </c>
      <c r="J313">
        <v>231</v>
      </c>
      <c r="K313">
        <v>9</v>
      </c>
      <c r="L313">
        <f>COUNTIF(Table1[Race],Table1[Race])</f>
        <v>9</v>
      </c>
      <c r="M313">
        <v>5</v>
      </c>
      <c r="N313">
        <v>1</v>
      </c>
      <c r="O313">
        <v>2</v>
      </c>
      <c r="P313">
        <v>1</v>
      </c>
      <c r="Q313" t="s">
        <v>20</v>
      </c>
      <c r="R313" t="s">
        <v>21</v>
      </c>
      <c r="S313" t="s">
        <v>15</v>
      </c>
      <c r="T313">
        <f>IFERROR(Table1[n_can_adj]/MID(Table1[district],FIND("(",Table1[district])+1,1),Table1[n_can_adj])</f>
        <v>1.8</v>
      </c>
      <c r="U313">
        <v>40335</v>
      </c>
      <c r="V313" t="str">
        <f>IF(Table1[Voting Population]&lt;47000,"Rural","Urban")</f>
        <v>Rural</v>
      </c>
      <c r="W313" s="3">
        <v>8.620689655172431E-3</v>
      </c>
      <c r="X313" s="3" t="s">
        <v>5415</v>
      </c>
      <c r="Y313" s="3">
        <f>COUNTIFS(Table1[Race '#],Table1[[#This Row],[Race '#]],Table1[Gender],"F")</f>
        <v>4</v>
      </c>
      <c r="Z313" s="3">
        <f>COUNTIFS(Table1[Race '#],Table1[[#This Row],[Race '#]],Table1[Gender],"M")</f>
        <v>4</v>
      </c>
      <c r="AA313" s="3">
        <f>COUNTIFS(Table1[Race '#],Table1[[#This Row],[Race '#]],Table1[Gender],"~?")</f>
        <v>1</v>
      </c>
      <c r="AB313" s="3" t="str">
        <f>_xlfn.IFS(Y313=SUM(Table1[[#This Row],[Race-F candidates]:[Race-? Candidates]]),"All-Female",Z313=SUM(Table1[[#This Row],[Race-F candidates]:[Race-? Candidates]]),"All-Male",1=1,"Mixed-Gender")</f>
        <v>Mixed-Gender</v>
      </c>
      <c r="AC313" s="3">
        <f>COUNTIFS(Table1[genoffice],Table1[[#This Row],[genoffice]],Table1[Gender],"F")</f>
        <v>279</v>
      </c>
      <c r="AD313" s="3">
        <f>COUNTIFS(Table1[genoffice],Table1[[#This Row],[genoffice]],Table1[Gender],"M")</f>
        <v>401</v>
      </c>
      <c r="AE313" s="3">
        <f>COUNTIFS(Table1[genoffice],Table1[[#This Row],[genoffice]],Table1[Gender],"~?")</f>
        <v>23</v>
      </c>
    </row>
    <row r="314" spans="1:31" x14ac:dyDescent="0.35">
      <c r="A314">
        <v>313</v>
      </c>
      <c r="B314">
        <f>IF(COUNTIF(C$2:C313,C314)&gt;0,B313,B313+1)</f>
        <v>108</v>
      </c>
      <c r="C314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4" t="s">
        <v>380</v>
      </c>
      <c r="E314" t="s">
        <v>466</v>
      </c>
      <c r="F314" t="s">
        <v>472</v>
      </c>
      <c r="G314">
        <v>2016</v>
      </c>
      <c r="H314" t="s">
        <v>69</v>
      </c>
      <c r="I314" t="s">
        <v>30</v>
      </c>
      <c r="J314">
        <v>108</v>
      </c>
      <c r="K314">
        <v>9</v>
      </c>
      <c r="L314">
        <f>COUNTIF(Table1[Race],Table1[Race])</f>
        <v>9</v>
      </c>
      <c r="M314">
        <v>5</v>
      </c>
      <c r="N314">
        <v>1</v>
      </c>
      <c r="O314">
        <v>2</v>
      </c>
      <c r="P314">
        <v>1</v>
      </c>
      <c r="Q314" t="s">
        <v>20</v>
      </c>
      <c r="R314" t="s">
        <v>21</v>
      </c>
      <c r="S314" t="s">
        <v>15</v>
      </c>
      <c r="T314">
        <f>IFERROR(Table1[n_can_adj]/MID(Table1[district],FIND("(",Table1[district])+1,1),Table1[n_can_adj])</f>
        <v>1.8</v>
      </c>
      <c r="U314">
        <v>40335</v>
      </c>
      <c r="V314" t="str">
        <f>IF(Table1[Voting Population]&lt;47000,"Rural","Urban")</f>
        <v>Rural</v>
      </c>
      <c r="W314" s="3">
        <v>8.620689655172431E-3</v>
      </c>
      <c r="X314" s="3" t="s">
        <v>5414</v>
      </c>
      <c r="Y314" s="3">
        <f>COUNTIFS(Table1[Race '#],Table1[[#This Row],[Race '#]],Table1[Gender],"F")</f>
        <v>4</v>
      </c>
      <c r="Z314" s="3">
        <f>COUNTIFS(Table1[Race '#],Table1[[#This Row],[Race '#]],Table1[Gender],"M")</f>
        <v>4</v>
      </c>
      <c r="AA314" s="3">
        <f>COUNTIFS(Table1[Race '#],Table1[[#This Row],[Race '#]],Table1[Gender],"~?")</f>
        <v>1</v>
      </c>
      <c r="AB314" s="3" t="str">
        <f>_xlfn.IFS(Y314=SUM(Table1[[#This Row],[Race-F candidates]:[Race-? Candidates]]),"All-Female",Z314=SUM(Table1[[#This Row],[Race-F candidates]:[Race-? Candidates]]),"All-Male",1=1,"Mixed-Gender")</f>
        <v>Mixed-Gender</v>
      </c>
      <c r="AC314" s="3">
        <f>COUNTIFS(Table1[genoffice],Table1[[#This Row],[genoffice]],Table1[Gender],"F")</f>
        <v>279</v>
      </c>
      <c r="AD314" s="3">
        <f>COUNTIFS(Table1[genoffice],Table1[[#This Row],[genoffice]],Table1[Gender],"M")</f>
        <v>401</v>
      </c>
      <c r="AE314" s="3">
        <f>COUNTIFS(Table1[genoffice],Table1[[#This Row],[genoffice]],Table1[Gender],"~?")</f>
        <v>23</v>
      </c>
    </row>
    <row r="315" spans="1:31" x14ac:dyDescent="0.35">
      <c r="A315">
        <v>314</v>
      </c>
      <c r="B315">
        <f>IF(COUNTIF(C$2:C314,C315)&gt;0,B314,B314+1)</f>
        <v>108</v>
      </c>
      <c r="C315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5" t="s">
        <v>380</v>
      </c>
      <c r="E315" t="s">
        <v>466</v>
      </c>
      <c r="F315" t="s">
        <v>473</v>
      </c>
      <c r="G315">
        <v>2016</v>
      </c>
      <c r="H315" t="s">
        <v>69</v>
      </c>
      <c r="I315" t="s">
        <v>23</v>
      </c>
      <c r="J315">
        <v>226</v>
      </c>
      <c r="K315">
        <v>9</v>
      </c>
      <c r="L315">
        <f>COUNTIF(Table1[Race],Table1[Race])</f>
        <v>9</v>
      </c>
      <c r="M315">
        <v>5</v>
      </c>
      <c r="N315">
        <v>1</v>
      </c>
      <c r="O315">
        <v>2</v>
      </c>
      <c r="P315">
        <v>1</v>
      </c>
      <c r="Q315" t="s">
        <v>20</v>
      </c>
      <c r="R315" t="s">
        <v>21</v>
      </c>
      <c r="S315" t="s">
        <v>15</v>
      </c>
      <c r="T315">
        <f>IFERROR(Table1[n_can_adj]/MID(Table1[district],FIND("(",Table1[district])+1,1),Table1[n_can_adj])</f>
        <v>1.8</v>
      </c>
      <c r="U315">
        <v>40335</v>
      </c>
      <c r="V315" t="str">
        <f>IF(Table1[Voting Population]&lt;47000,"Rural","Urban")</f>
        <v>Rural</v>
      </c>
      <c r="W315" s="3">
        <v>8.620689655172431E-3</v>
      </c>
      <c r="X315" s="3" t="s">
        <v>5415</v>
      </c>
      <c r="Y315" s="3">
        <f>COUNTIFS(Table1[Race '#],Table1[[#This Row],[Race '#]],Table1[Gender],"F")</f>
        <v>4</v>
      </c>
      <c r="Z315" s="3">
        <f>COUNTIFS(Table1[Race '#],Table1[[#This Row],[Race '#]],Table1[Gender],"M")</f>
        <v>4</v>
      </c>
      <c r="AA315" s="3">
        <f>COUNTIFS(Table1[Race '#],Table1[[#This Row],[Race '#]],Table1[Gender],"~?")</f>
        <v>1</v>
      </c>
      <c r="AB315" s="3" t="str">
        <f>_xlfn.IFS(Y315=SUM(Table1[[#This Row],[Race-F candidates]:[Race-? Candidates]]),"All-Female",Z315=SUM(Table1[[#This Row],[Race-F candidates]:[Race-? Candidates]]),"All-Male",1=1,"Mixed-Gender")</f>
        <v>Mixed-Gender</v>
      </c>
      <c r="AC315" s="3">
        <f>COUNTIFS(Table1[genoffice],Table1[[#This Row],[genoffice]],Table1[Gender],"F")</f>
        <v>279</v>
      </c>
      <c r="AD315" s="3">
        <f>COUNTIFS(Table1[genoffice],Table1[[#This Row],[genoffice]],Table1[Gender],"M")</f>
        <v>401</v>
      </c>
      <c r="AE315" s="3">
        <f>COUNTIFS(Table1[genoffice],Table1[[#This Row],[genoffice]],Table1[Gender],"~?")</f>
        <v>23</v>
      </c>
    </row>
    <row r="316" spans="1:31" x14ac:dyDescent="0.35">
      <c r="A316">
        <v>315</v>
      </c>
      <c r="B316">
        <f>IF(COUNTIF(C$2:C315,C316)&gt;0,B315,B315+1)</f>
        <v>108</v>
      </c>
      <c r="C316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6" t="s">
        <v>380</v>
      </c>
      <c r="E316" t="s">
        <v>466</v>
      </c>
      <c r="F316" t="s">
        <v>474</v>
      </c>
      <c r="G316">
        <v>2016</v>
      </c>
      <c r="H316" t="s">
        <v>69</v>
      </c>
      <c r="I316" t="s">
        <v>23</v>
      </c>
      <c r="J316">
        <v>165</v>
      </c>
      <c r="K316">
        <v>9</v>
      </c>
      <c r="L316">
        <f>COUNTIF(Table1[Race],Table1[Race])</f>
        <v>9</v>
      </c>
      <c r="M316">
        <v>5</v>
      </c>
      <c r="N316">
        <v>1</v>
      </c>
      <c r="O316">
        <v>2</v>
      </c>
      <c r="P316">
        <v>1</v>
      </c>
      <c r="Q316" t="s">
        <v>20</v>
      </c>
      <c r="R316" t="s">
        <v>21</v>
      </c>
      <c r="S316" t="s">
        <v>15</v>
      </c>
      <c r="T316">
        <f>IFERROR(Table1[n_can_adj]/MID(Table1[district],FIND("(",Table1[district])+1,1),Table1[n_can_adj])</f>
        <v>1.8</v>
      </c>
      <c r="U316">
        <v>40335</v>
      </c>
      <c r="V316" t="str">
        <f>IF(Table1[Voting Population]&lt;47000,"Rural","Urban")</f>
        <v>Rural</v>
      </c>
      <c r="W316" s="3">
        <v>8.620689655172431E-3</v>
      </c>
      <c r="X316" s="3" t="s">
        <v>5414</v>
      </c>
      <c r="Y316" s="3">
        <f>COUNTIFS(Table1[Race '#],Table1[[#This Row],[Race '#]],Table1[Gender],"F")</f>
        <v>4</v>
      </c>
      <c r="Z316" s="3">
        <f>COUNTIFS(Table1[Race '#],Table1[[#This Row],[Race '#]],Table1[Gender],"M")</f>
        <v>4</v>
      </c>
      <c r="AA316" s="3">
        <f>COUNTIFS(Table1[Race '#],Table1[[#This Row],[Race '#]],Table1[Gender],"~?")</f>
        <v>1</v>
      </c>
      <c r="AB316" s="3" t="str">
        <f>_xlfn.IFS(Y316=SUM(Table1[[#This Row],[Race-F candidates]:[Race-? Candidates]]),"All-Female",Z316=SUM(Table1[[#This Row],[Race-F candidates]:[Race-? Candidates]]),"All-Male",1=1,"Mixed-Gender")</f>
        <v>Mixed-Gender</v>
      </c>
      <c r="AC316" s="3">
        <f>COUNTIFS(Table1[genoffice],Table1[[#This Row],[genoffice]],Table1[Gender],"F")</f>
        <v>279</v>
      </c>
      <c r="AD316" s="3">
        <f>COUNTIFS(Table1[genoffice],Table1[[#This Row],[genoffice]],Table1[Gender],"M")</f>
        <v>401</v>
      </c>
      <c r="AE316" s="3">
        <f>COUNTIFS(Table1[genoffice],Table1[[#This Row],[genoffice]],Table1[Gender],"~?")</f>
        <v>23</v>
      </c>
    </row>
    <row r="317" spans="1:31" x14ac:dyDescent="0.35">
      <c r="A317">
        <v>316</v>
      </c>
      <c r="B317">
        <f>IF(COUNTIF(C$2:C316,C317)&gt;0,B316,B316+1)</f>
        <v>108</v>
      </c>
      <c r="C317" t="str">
        <f>Table1[[#This Row],[position]]&amp;IF(Table1[district]="NA","","-"&amp;Table1[district])&amp;IF(Table1[parish]="Multi-Parish Race","","-"&amp;Table1[parish])&amp;" ("&amp;Table1[year]&amp;")"</f>
        <v>Aldermen-Town of Cotton Valley (5 to be elected)-Webster (2016)</v>
      </c>
      <c r="D317" t="s">
        <v>380</v>
      </c>
      <c r="E317" t="s">
        <v>466</v>
      </c>
      <c r="F317" t="s">
        <v>475</v>
      </c>
      <c r="G317">
        <v>2016</v>
      </c>
      <c r="H317" t="s">
        <v>69</v>
      </c>
      <c r="I317" t="s">
        <v>23</v>
      </c>
      <c r="J317">
        <v>244</v>
      </c>
      <c r="K317">
        <v>9</v>
      </c>
      <c r="L317">
        <f>COUNTIF(Table1[Race],Table1[Race])</f>
        <v>9</v>
      </c>
      <c r="M317">
        <v>5</v>
      </c>
      <c r="N317">
        <v>1</v>
      </c>
      <c r="O317">
        <v>2</v>
      </c>
      <c r="P317">
        <v>1</v>
      </c>
      <c r="Q317" t="s">
        <v>20</v>
      </c>
      <c r="R317" t="s">
        <v>21</v>
      </c>
      <c r="S317" t="s">
        <v>15</v>
      </c>
      <c r="T317">
        <f>IFERROR(Table1[n_can_adj]/MID(Table1[district],FIND("(",Table1[district])+1,1),Table1[n_can_adj])</f>
        <v>1.8</v>
      </c>
      <c r="U317">
        <v>40335</v>
      </c>
      <c r="V317" t="str">
        <f>IF(Table1[Voting Population]&lt;47000,"Rural","Urban")</f>
        <v>Rural</v>
      </c>
      <c r="W317" s="3">
        <v>8.620689655172431E-3</v>
      </c>
      <c r="X317" s="3" t="s">
        <v>5414</v>
      </c>
      <c r="Y317" s="3">
        <f>COUNTIFS(Table1[Race '#],Table1[[#This Row],[Race '#]],Table1[Gender],"F")</f>
        <v>4</v>
      </c>
      <c r="Z317" s="3">
        <f>COUNTIFS(Table1[Race '#],Table1[[#This Row],[Race '#]],Table1[Gender],"M")</f>
        <v>4</v>
      </c>
      <c r="AA317" s="3">
        <f>COUNTIFS(Table1[Race '#],Table1[[#This Row],[Race '#]],Table1[Gender],"~?")</f>
        <v>1</v>
      </c>
      <c r="AB317" s="3" t="str">
        <f>_xlfn.IFS(Y317=SUM(Table1[[#This Row],[Race-F candidates]:[Race-? Candidates]]),"All-Female",Z317=SUM(Table1[[#This Row],[Race-F candidates]:[Race-? Candidates]]),"All-Male",1=1,"Mixed-Gender")</f>
        <v>Mixed-Gender</v>
      </c>
      <c r="AC317" s="3">
        <f>COUNTIFS(Table1[genoffice],Table1[[#This Row],[genoffice]],Table1[Gender],"F")</f>
        <v>279</v>
      </c>
      <c r="AD317" s="3">
        <f>COUNTIFS(Table1[genoffice],Table1[[#This Row],[genoffice]],Table1[Gender],"M")</f>
        <v>401</v>
      </c>
      <c r="AE317" s="3">
        <f>COUNTIFS(Table1[genoffice],Table1[[#This Row],[genoffice]],Table1[Gender],"~?")</f>
        <v>23</v>
      </c>
    </row>
    <row r="318" spans="1:31" x14ac:dyDescent="0.35">
      <c r="A318">
        <v>317</v>
      </c>
      <c r="B318">
        <f>IF(COUNTIF(C$2:C317,C318)&gt;0,B317,B317+1)</f>
        <v>109</v>
      </c>
      <c r="C318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8" t="s">
        <v>380</v>
      </c>
      <c r="E318" t="s">
        <v>476</v>
      </c>
      <c r="F318" t="s">
        <v>477</v>
      </c>
      <c r="G318">
        <v>2016</v>
      </c>
      <c r="H318" t="s">
        <v>69</v>
      </c>
      <c r="I318" t="s">
        <v>23</v>
      </c>
      <c r="J318">
        <v>200</v>
      </c>
      <c r="K318">
        <v>6</v>
      </c>
      <c r="L318">
        <f>COUNTIF(Table1[Race],Table1[Race])</f>
        <v>6</v>
      </c>
      <c r="M318">
        <v>5</v>
      </c>
      <c r="N318">
        <v>0</v>
      </c>
      <c r="O318">
        <v>0</v>
      </c>
      <c r="P318">
        <v>1</v>
      </c>
      <c r="Q318" t="s">
        <v>20</v>
      </c>
      <c r="R318" t="s">
        <v>21</v>
      </c>
      <c r="S318" t="s">
        <v>15</v>
      </c>
      <c r="T318">
        <f>IFERROR(Table1[n_can_adj]/MID(Table1[district],FIND("(",Table1[district])+1,1),Table1[n_can_adj])</f>
        <v>1.2</v>
      </c>
      <c r="U318">
        <v>40335</v>
      </c>
      <c r="V318" t="str">
        <f>IF(Table1[Voting Population]&lt;47000,"Rural","Urban")</f>
        <v>Rural</v>
      </c>
      <c r="W318" s="3">
        <v>2.9767441860465121E-2</v>
      </c>
      <c r="X318" s="3" t="s">
        <v>5415</v>
      </c>
      <c r="Y318" s="3">
        <f>COUNTIFS(Table1[Race '#],Table1[[#This Row],[Race '#]],Table1[Gender],"F")</f>
        <v>4</v>
      </c>
      <c r="Z318" s="3">
        <f>COUNTIFS(Table1[Race '#],Table1[[#This Row],[Race '#]],Table1[Gender],"M")</f>
        <v>1</v>
      </c>
      <c r="AA318" s="3">
        <f>COUNTIFS(Table1[Race '#],Table1[[#This Row],[Race '#]],Table1[Gender],"~?")</f>
        <v>1</v>
      </c>
      <c r="AB318" s="3" t="str">
        <f>_xlfn.IFS(Y318=SUM(Table1[[#This Row],[Race-F candidates]:[Race-? Candidates]]),"All-Female",Z318=SUM(Table1[[#This Row],[Race-F candidates]:[Race-? Candidates]]),"All-Male",1=1,"Mixed-Gender")</f>
        <v>Mixed-Gender</v>
      </c>
      <c r="AC318" s="3">
        <f>COUNTIFS(Table1[genoffice],Table1[[#This Row],[genoffice]],Table1[Gender],"F")</f>
        <v>279</v>
      </c>
      <c r="AD318" s="3">
        <f>COUNTIFS(Table1[genoffice],Table1[[#This Row],[genoffice]],Table1[Gender],"M")</f>
        <v>401</v>
      </c>
      <c r="AE318" s="3">
        <f>COUNTIFS(Table1[genoffice],Table1[[#This Row],[genoffice]],Table1[Gender],"~?")</f>
        <v>23</v>
      </c>
    </row>
    <row r="319" spans="1:31" x14ac:dyDescent="0.35">
      <c r="A319">
        <v>318</v>
      </c>
      <c r="B319">
        <f>IF(COUNTIF(C$2:C318,C319)&gt;0,B318,B318+1)</f>
        <v>109</v>
      </c>
      <c r="C319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19" t="s">
        <v>380</v>
      </c>
      <c r="E319" t="s">
        <v>476</v>
      </c>
      <c r="F319" t="s">
        <v>478</v>
      </c>
      <c r="G319">
        <v>2016</v>
      </c>
      <c r="H319" t="s">
        <v>69</v>
      </c>
      <c r="I319" t="s">
        <v>127</v>
      </c>
      <c r="J319">
        <v>110</v>
      </c>
      <c r="K319">
        <v>6</v>
      </c>
      <c r="L319">
        <f>COUNTIF(Table1[Race],Table1[Race])</f>
        <v>6</v>
      </c>
      <c r="M319">
        <v>5</v>
      </c>
      <c r="N319">
        <v>0</v>
      </c>
      <c r="O319">
        <v>0</v>
      </c>
      <c r="P319">
        <v>1</v>
      </c>
      <c r="Q319" t="s">
        <v>20</v>
      </c>
      <c r="R319" t="s">
        <v>21</v>
      </c>
      <c r="S319" t="s">
        <v>15</v>
      </c>
      <c r="T319">
        <f>IFERROR(Table1[n_can_adj]/MID(Table1[district],FIND("(",Table1[district])+1,1),Table1[n_can_adj])</f>
        <v>1.2</v>
      </c>
      <c r="U319">
        <v>40335</v>
      </c>
      <c r="V319" t="str">
        <f>IF(Table1[Voting Population]&lt;47000,"Rural","Urban")</f>
        <v>Rural</v>
      </c>
      <c r="W319" s="3">
        <v>2.9767441860465121E-2</v>
      </c>
      <c r="X319" s="3" t="s">
        <v>5415</v>
      </c>
      <c r="Y319" s="3">
        <f>COUNTIFS(Table1[Race '#],Table1[[#This Row],[Race '#]],Table1[Gender],"F")</f>
        <v>4</v>
      </c>
      <c r="Z319" s="3">
        <f>COUNTIFS(Table1[Race '#],Table1[[#This Row],[Race '#]],Table1[Gender],"M")</f>
        <v>1</v>
      </c>
      <c r="AA319" s="3">
        <f>COUNTIFS(Table1[Race '#],Table1[[#This Row],[Race '#]],Table1[Gender],"~?")</f>
        <v>1</v>
      </c>
      <c r="AB319" s="3" t="str">
        <f>_xlfn.IFS(Y319=SUM(Table1[[#This Row],[Race-F candidates]:[Race-? Candidates]]),"All-Female",Z319=SUM(Table1[[#This Row],[Race-F candidates]:[Race-? Candidates]]),"All-Male",1=1,"Mixed-Gender")</f>
        <v>Mixed-Gender</v>
      </c>
      <c r="AC319" s="3">
        <f>COUNTIFS(Table1[genoffice],Table1[[#This Row],[genoffice]],Table1[Gender],"F")</f>
        <v>279</v>
      </c>
      <c r="AD319" s="3">
        <f>COUNTIFS(Table1[genoffice],Table1[[#This Row],[genoffice]],Table1[Gender],"M")</f>
        <v>401</v>
      </c>
      <c r="AE319" s="3">
        <f>COUNTIFS(Table1[genoffice],Table1[[#This Row],[genoffice]],Table1[Gender],"~?")</f>
        <v>23</v>
      </c>
    </row>
    <row r="320" spans="1:31" x14ac:dyDescent="0.35">
      <c r="A320">
        <v>319</v>
      </c>
      <c r="B320">
        <f>IF(COUNTIF(C$2:C319,C320)&gt;0,B319,B319+1)</f>
        <v>109</v>
      </c>
      <c r="C320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0" t="s">
        <v>380</v>
      </c>
      <c r="E320" t="s">
        <v>476</v>
      </c>
      <c r="F320" t="s">
        <v>479</v>
      </c>
      <c r="G320">
        <v>2016</v>
      </c>
      <c r="H320" t="s">
        <v>69</v>
      </c>
      <c r="I320" t="s">
        <v>23</v>
      </c>
      <c r="J320">
        <v>199</v>
      </c>
      <c r="K320">
        <v>6</v>
      </c>
      <c r="L320">
        <f>COUNTIF(Table1[Race],Table1[Race])</f>
        <v>6</v>
      </c>
      <c r="M320">
        <v>5</v>
      </c>
      <c r="N320">
        <v>0</v>
      </c>
      <c r="O320">
        <v>0</v>
      </c>
      <c r="P320">
        <v>1</v>
      </c>
      <c r="Q320" t="s">
        <v>20</v>
      </c>
      <c r="R320" t="s">
        <v>21</v>
      </c>
      <c r="S320" t="s">
        <v>15</v>
      </c>
      <c r="T320">
        <f>IFERROR(Table1[n_can_adj]/MID(Table1[district],FIND("(",Table1[district])+1,1),Table1[n_can_adj])</f>
        <v>1.2</v>
      </c>
      <c r="U320">
        <v>40335</v>
      </c>
      <c r="V320" t="str">
        <f>IF(Table1[Voting Population]&lt;47000,"Rural","Urban")</f>
        <v>Rural</v>
      </c>
      <c r="W320" s="3">
        <v>2.9767441860465121E-2</v>
      </c>
      <c r="X320" s="3" t="s">
        <v>5415</v>
      </c>
      <c r="Y320" s="3">
        <f>COUNTIFS(Table1[Race '#],Table1[[#This Row],[Race '#]],Table1[Gender],"F")</f>
        <v>4</v>
      </c>
      <c r="Z320" s="3">
        <f>COUNTIFS(Table1[Race '#],Table1[[#This Row],[Race '#]],Table1[Gender],"M")</f>
        <v>1</v>
      </c>
      <c r="AA320" s="3">
        <f>COUNTIFS(Table1[Race '#],Table1[[#This Row],[Race '#]],Table1[Gender],"~?")</f>
        <v>1</v>
      </c>
      <c r="AB320" s="3" t="str">
        <f>_xlfn.IFS(Y320=SUM(Table1[[#This Row],[Race-F candidates]:[Race-? Candidates]]),"All-Female",Z320=SUM(Table1[[#This Row],[Race-F candidates]:[Race-? Candidates]]),"All-Male",1=1,"Mixed-Gender")</f>
        <v>Mixed-Gender</v>
      </c>
      <c r="AC320" s="3">
        <f>COUNTIFS(Table1[genoffice],Table1[[#This Row],[genoffice]],Table1[Gender],"F")</f>
        <v>279</v>
      </c>
      <c r="AD320" s="3">
        <f>COUNTIFS(Table1[genoffice],Table1[[#This Row],[genoffice]],Table1[Gender],"M")</f>
        <v>401</v>
      </c>
      <c r="AE320" s="3">
        <f>COUNTIFS(Table1[genoffice],Table1[[#This Row],[genoffice]],Table1[Gender],"~?")</f>
        <v>23</v>
      </c>
    </row>
    <row r="321" spans="1:31" x14ac:dyDescent="0.35">
      <c r="A321">
        <v>320</v>
      </c>
      <c r="B321">
        <f>IF(COUNTIF(C$2:C320,C321)&gt;0,B320,B320+1)</f>
        <v>109</v>
      </c>
      <c r="C321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1" t="s">
        <v>380</v>
      </c>
      <c r="E321" t="s">
        <v>476</v>
      </c>
      <c r="F321" t="s">
        <v>480</v>
      </c>
      <c r="G321">
        <v>2016</v>
      </c>
      <c r="H321" t="s">
        <v>69</v>
      </c>
      <c r="I321" t="s">
        <v>23</v>
      </c>
      <c r="J321">
        <v>232</v>
      </c>
      <c r="K321">
        <v>6</v>
      </c>
      <c r="L321">
        <f>COUNTIF(Table1[Race],Table1[Race])</f>
        <v>6</v>
      </c>
      <c r="M321">
        <v>5</v>
      </c>
      <c r="N321">
        <v>0</v>
      </c>
      <c r="O321">
        <v>0</v>
      </c>
      <c r="P321">
        <v>1</v>
      </c>
      <c r="Q321" t="s">
        <v>20</v>
      </c>
      <c r="R321" t="s">
        <v>21</v>
      </c>
      <c r="S321" t="s">
        <v>15</v>
      </c>
      <c r="T321">
        <f>IFERROR(Table1[n_can_adj]/MID(Table1[district],FIND("(",Table1[district])+1,1),Table1[n_can_adj])</f>
        <v>1.2</v>
      </c>
      <c r="U321">
        <v>40335</v>
      </c>
      <c r="V321" t="str">
        <f>IF(Table1[Voting Population]&lt;47000,"Rural","Urban")</f>
        <v>Rural</v>
      </c>
      <c r="W321" s="3">
        <v>2.9767441860465121E-2</v>
      </c>
      <c r="X321" s="3" t="s">
        <v>5415</v>
      </c>
      <c r="Y321" s="3">
        <f>COUNTIFS(Table1[Race '#],Table1[[#This Row],[Race '#]],Table1[Gender],"F")</f>
        <v>4</v>
      </c>
      <c r="Z321" s="3">
        <f>COUNTIFS(Table1[Race '#],Table1[[#This Row],[Race '#]],Table1[Gender],"M")</f>
        <v>1</v>
      </c>
      <c r="AA321" s="3">
        <f>COUNTIFS(Table1[Race '#],Table1[[#This Row],[Race '#]],Table1[Gender],"~?")</f>
        <v>1</v>
      </c>
      <c r="AB321" s="3" t="str">
        <f>_xlfn.IFS(Y321=SUM(Table1[[#This Row],[Race-F candidates]:[Race-? Candidates]]),"All-Female",Z321=SUM(Table1[[#This Row],[Race-F candidates]:[Race-? Candidates]]),"All-Male",1=1,"Mixed-Gender")</f>
        <v>Mixed-Gender</v>
      </c>
      <c r="AC321" s="3">
        <f>COUNTIFS(Table1[genoffice],Table1[[#This Row],[genoffice]],Table1[Gender],"F")</f>
        <v>279</v>
      </c>
      <c r="AD321" s="3">
        <f>COUNTIFS(Table1[genoffice],Table1[[#This Row],[genoffice]],Table1[Gender],"M")</f>
        <v>401</v>
      </c>
      <c r="AE321" s="3">
        <f>COUNTIFS(Table1[genoffice],Table1[[#This Row],[genoffice]],Table1[Gender],"~?")</f>
        <v>23</v>
      </c>
    </row>
    <row r="322" spans="1:31" x14ac:dyDescent="0.35">
      <c r="A322">
        <v>321</v>
      </c>
      <c r="B322">
        <f>IF(COUNTIF(C$2:C321,C322)&gt;0,B321,B321+1)</f>
        <v>109</v>
      </c>
      <c r="C322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2" t="s">
        <v>380</v>
      </c>
      <c r="E322" t="s">
        <v>476</v>
      </c>
      <c r="F322" t="s">
        <v>481</v>
      </c>
      <c r="G322">
        <v>2016</v>
      </c>
      <c r="H322" t="s">
        <v>69</v>
      </c>
      <c r="I322" t="s">
        <v>23</v>
      </c>
      <c r="J322">
        <v>163</v>
      </c>
      <c r="K322">
        <v>6</v>
      </c>
      <c r="L322">
        <f>COUNTIF(Table1[Race],Table1[Race])</f>
        <v>6</v>
      </c>
      <c r="M322">
        <v>5</v>
      </c>
      <c r="N322">
        <v>0</v>
      </c>
      <c r="O322">
        <v>0</v>
      </c>
      <c r="P322">
        <v>1</v>
      </c>
      <c r="Q322" t="s">
        <v>20</v>
      </c>
      <c r="R322" t="s">
        <v>21</v>
      </c>
      <c r="S322" t="s">
        <v>15</v>
      </c>
      <c r="T322">
        <f>IFERROR(Table1[n_can_adj]/MID(Table1[district],FIND("(",Table1[district])+1,1),Table1[n_can_adj])</f>
        <v>1.2</v>
      </c>
      <c r="U322">
        <v>40335</v>
      </c>
      <c r="V322" t="str">
        <f>IF(Table1[Voting Population]&lt;47000,"Rural","Urban")</f>
        <v>Rural</v>
      </c>
      <c r="W322" s="3">
        <v>2.9767441860465121E-2</v>
      </c>
      <c r="X322" s="3" t="s">
        <v>5413</v>
      </c>
      <c r="Y322" s="3">
        <f>COUNTIFS(Table1[Race '#],Table1[[#This Row],[Race '#]],Table1[Gender],"F")</f>
        <v>4</v>
      </c>
      <c r="Z322" s="3">
        <f>COUNTIFS(Table1[Race '#],Table1[[#This Row],[Race '#]],Table1[Gender],"M")</f>
        <v>1</v>
      </c>
      <c r="AA322" s="3">
        <f>COUNTIFS(Table1[Race '#],Table1[[#This Row],[Race '#]],Table1[Gender],"~?")</f>
        <v>1</v>
      </c>
      <c r="AB322" s="3" t="str">
        <f>_xlfn.IFS(Y322=SUM(Table1[[#This Row],[Race-F candidates]:[Race-? Candidates]]),"All-Female",Z322=SUM(Table1[[#This Row],[Race-F candidates]:[Race-? Candidates]]),"All-Male",1=1,"Mixed-Gender")</f>
        <v>Mixed-Gender</v>
      </c>
      <c r="AC322" s="3">
        <f>COUNTIFS(Table1[genoffice],Table1[[#This Row],[genoffice]],Table1[Gender],"F")</f>
        <v>279</v>
      </c>
      <c r="AD322" s="3">
        <f>COUNTIFS(Table1[genoffice],Table1[[#This Row],[genoffice]],Table1[Gender],"M")</f>
        <v>401</v>
      </c>
      <c r="AE322" s="3">
        <f>COUNTIFS(Table1[genoffice],Table1[[#This Row],[genoffice]],Table1[Gender],"~?")</f>
        <v>23</v>
      </c>
    </row>
    <row r="323" spans="1:31" x14ac:dyDescent="0.35">
      <c r="A323">
        <v>322</v>
      </c>
      <c r="B323">
        <f>IF(COUNTIF(C$2:C322,C323)&gt;0,B322,B322+1)</f>
        <v>109</v>
      </c>
      <c r="C323" t="str">
        <f>Table1[[#This Row],[position]]&amp;IF(Table1[district]="NA","","-"&amp;Table1[district])&amp;IF(Table1[parish]="Multi-Parish Race","","-"&amp;Table1[parish])&amp;" ("&amp;Table1[year]&amp;")"</f>
        <v>Aldermen-Town of Cullen (5 to be elected)-Webster (2016)</v>
      </c>
      <c r="D323" t="s">
        <v>380</v>
      </c>
      <c r="E323" t="s">
        <v>476</v>
      </c>
      <c r="F323" t="s">
        <v>482</v>
      </c>
      <c r="G323">
        <v>2016</v>
      </c>
      <c r="H323" t="s">
        <v>69</v>
      </c>
      <c r="I323" t="s">
        <v>23</v>
      </c>
      <c r="J323">
        <v>171</v>
      </c>
      <c r="K323">
        <v>6</v>
      </c>
      <c r="L323">
        <f>COUNTIF(Table1[Race],Table1[Race])</f>
        <v>6</v>
      </c>
      <c r="M323">
        <v>5</v>
      </c>
      <c r="N323">
        <v>0</v>
      </c>
      <c r="O323">
        <v>0</v>
      </c>
      <c r="P323">
        <v>1</v>
      </c>
      <c r="Q323" t="s">
        <v>20</v>
      </c>
      <c r="R323" t="s">
        <v>21</v>
      </c>
      <c r="S323" t="s">
        <v>15</v>
      </c>
      <c r="T323">
        <f>IFERROR(Table1[n_can_adj]/MID(Table1[district],FIND("(",Table1[district])+1,1),Table1[n_can_adj])</f>
        <v>1.2</v>
      </c>
      <c r="U323">
        <v>40335</v>
      </c>
      <c r="V323" t="str">
        <f>IF(Table1[Voting Population]&lt;47000,"Rural","Urban")</f>
        <v>Rural</v>
      </c>
      <c r="W323" s="3">
        <v>2.9767441860465121E-2</v>
      </c>
      <c r="X323" s="3" t="s">
        <v>5414</v>
      </c>
      <c r="Y323" s="3">
        <f>COUNTIFS(Table1[Race '#],Table1[[#This Row],[Race '#]],Table1[Gender],"F")</f>
        <v>4</v>
      </c>
      <c r="Z323" s="3">
        <f>COUNTIFS(Table1[Race '#],Table1[[#This Row],[Race '#]],Table1[Gender],"M")</f>
        <v>1</v>
      </c>
      <c r="AA323" s="3">
        <f>COUNTIFS(Table1[Race '#],Table1[[#This Row],[Race '#]],Table1[Gender],"~?")</f>
        <v>1</v>
      </c>
      <c r="AB323" s="3" t="str">
        <f>_xlfn.IFS(Y323=SUM(Table1[[#This Row],[Race-F candidates]:[Race-? Candidates]]),"All-Female",Z323=SUM(Table1[[#This Row],[Race-F candidates]:[Race-? Candidates]]),"All-Male",1=1,"Mixed-Gender")</f>
        <v>Mixed-Gender</v>
      </c>
      <c r="AC323" s="3">
        <f>COUNTIFS(Table1[genoffice],Table1[[#This Row],[genoffice]],Table1[Gender],"F")</f>
        <v>279</v>
      </c>
      <c r="AD323" s="3">
        <f>COUNTIFS(Table1[genoffice],Table1[[#This Row],[genoffice]],Table1[Gender],"M")</f>
        <v>401</v>
      </c>
      <c r="AE323" s="3">
        <f>COUNTIFS(Table1[genoffice],Table1[[#This Row],[genoffice]],Table1[Gender],"~?")</f>
        <v>23</v>
      </c>
    </row>
    <row r="324" spans="1:31" x14ac:dyDescent="0.35">
      <c r="A324">
        <v>323</v>
      </c>
      <c r="B324">
        <f>IF(COUNTIF(C$2:C323,C324)&gt;0,B323,B323+1)</f>
        <v>110</v>
      </c>
      <c r="C32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4" t="s">
        <v>380</v>
      </c>
      <c r="E324" t="s">
        <v>483</v>
      </c>
      <c r="F324" t="s">
        <v>484</v>
      </c>
      <c r="G324">
        <v>2014</v>
      </c>
      <c r="H324" t="s">
        <v>73</v>
      </c>
      <c r="I324" t="s">
        <v>127</v>
      </c>
      <c r="J324">
        <v>226</v>
      </c>
      <c r="K324">
        <v>13</v>
      </c>
      <c r="L324">
        <f>COUNTIF(Table1[Race],Table1[Race])</f>
        <v>13</v>
      </c>
      <c r="M324">
        <v>10</v>
      </c>
      <c r="N324">
        <v>1</v>
      </c>
      <c r="O324">
        <v>1</v>
      </c>
      <c r="P324">
        <v>1</v>
      </c>
      <c r="Q324" t="s">
        <v>20</v>
      </c>
      <c r="R324" t="s">
        <v>21</v>
      </c>
      <c r="S324" t="s">
        <v>15</v>
      </c>
      <c r="T324">
        <f>IFERROR(Table1[n_can_adj]/MID(Table1[district],FIND("(",Table1[district])+1,1),Table1[n_can_adj])</f>
        <v>2.6</v>
      </c>
      <c r="U324">
        <v>1792</v>
      </c>
      <c r="V324" t="str">
        <f>IF(Table1[Voting Population]&lt;47000,"Rural","Urban")</f>
        <v>Rural</v>
      </c>
      <c r="W324" s="3">
        <v>1.9973368841544603E-2</v>
      </c>
      <c r="X324" s="3" t="s">
        <v>5414</v>
      </c>
      <c r="Y324" s="3">
        <f>COUNTIFS(Table1[Race '#],Table1[[#This Row],[Race '#]],Table1[Gender],"F")</f>
        <v>5</v>
      </c>
      <c r="Z324" s="3">
        <f>COUNTIFS(Table1[Race '#],Table1[[#This Row],[Race '#]],Table1[Gender],"M")</f>
        <v>8</v>
      </c>
      <c r="AA324" s="3">
        <f>COUNTIFS(Table1[Race '#],Table1[[#This Row],[Race '#]],Table1[Gender],"~?")</f>
        <v>0</v>
      </c>
      <c r="AB324" s="3" t="str">
        <f>_xlfn.IFS(Y324=SUM(Table1[[#This Row],[Race-F candidates]:[Race-? Candidates]]),"All-Female",Z324=SUM(Table1[[#This Row],[Race-F candidates]:[Race-? Candidates]]),"All-Male",1=1,"Mixed-Gender")</f>
        <v>Mixed-Gender</v>
      </c>
      <c r="AC324" s="3">
        <f>COUNTIFS(Table1[genoffice],Table1[[#This Row],[genoffice]],Table1[Gender],"F")</f>
        <v>279</v>
      </c>
      <c r="AD324" s="3">
        <f>COUNTIFS(Table1[genoffice],Table1[[#This Row],[genoffice]],Table1[Gender],"M")</f>
        <v>401</v>
      </c>
      <c r="AE324" s="3">
        <f>COUNTIFS(Table1[genoffice],Table1[[#This Row],[genoffice]],Table1[Gender],"~?")</f>
        <v>23</v>
      </c>
    </row>
    <row r="325" spans="1:31" x14ac:dyDescent="0.35">
      <c r="A325">
        <v>324</v>
      </c>
      <c r="B325">
        <f>IF(COUNTIF(C$2:C324,C325)&gt;0,B324,B324+1)</f>
        <v>110</v>
      </c>
      <c r="C32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5" t="s">
        <v>380</v>
      </c>
      <c r="E325" t="s">
        <v>483</v>
      </c>
      <c r="F325" t="s">
        <v>485</v>
      </c>
      <c r="G325">
        <v>2014</v>
      </c>
      <c r="H325" t="s">
        <v>73</v>
      </c>
      <c r="I325" t="s">
        <v>23</v>
      </c>
      <c r="J325">
        <v>193</v>
      </c>
      <c r="K325">
        <v>13</v>
      </c>
      <c r="L325">
        <f>COUNTIF(Table1[Race],Table1[Race])</f>
        <v>13</v>
      </c>
      <c r="M325">
        <v>10</v>
      </c>
      <c r="N325">
        <v>1</v>
      </c>
      <c r="O325">
        <v>1</v>
      </c>
      <c r="P325">
        <v>1</v>
      </c>
      <c r="Q325" t="s">
        <v>20</v>
      </c>
      <c r="R325" t="s">
        <v>21</v>
      </c>
      <c r="S325" t="s">
        <v>15</v>
      </c>
      <c r="T325">
        <f>IFERROR(Table1[n_can_adj]/MID(Table1[district],FIND("(",Table1[district])+1,1),Table1[n_can_adj])</f>
        <v>2.6</v>
      </c>
      <c r="U325">
        <v>1792</v>
      </c>
      <c r="V325" t="str">
        <f>IF(Table1[Voting Population]&lt;47000,"Rural","Urban")</f>
        <v>Rural</v>
      </c>
      <c r="W325" s="3">
        <v>1.9973368841544603E-2</v>
      </c>
      <c r="X325" s="3" t="s">
        <v>5415</v>
      </c>
      <c r="Y325" s="3">
        <f>COUNTIFS(Table1[Race '#],Table1[[#This Row],[Race '#]],Table1[Gender],"F")</f>
        <v>5</v>
      </c>
      <c r="Z325" s="3">
        <f>COUNTIFS(Table1[Race '#],Table1[[#This Row],[Race '#]],Table1[Gender],"M")</f>
        <v>8</v>
      </c>
      <c r="AA325" s="3">
        <f>COUNTIFS(Table1[Race '#],Table1[[#This Row],[Race '#]],Table1[Gender],"~?")</f>
        <v>0</v>
      </c>
      <c r="AB325" s="3" t="str">
        <f>_xlfn.IFS(Y325=SUM(Table1[[#This Row],[Race-F candidates]:[Race-? Candidates]]),"All-Female",Z325=SUM(Table1[[#This Row],[Race-F candidates]:[Race-? Candidates]]),"All-Male",1=1,"Mixed-Gender")</f>
        <v>Mixed-Gender</v>
      </c>
      <c r="AC325" s="3">
        <f>COUNTIFS(Table1[genoffice],Table1[[#This Row],[genoffice]],Table1[Gender],"F")</f>
        <v>279</v>
      </c>
      <c r="AD325" s="3">
        <f>COUNTIFS(Table1[genoffice],Table1[[#This Row],[genoffice]],Table1[Gender],"M")</f>
        <v>401</v>
      </c>
      <c r="AE325" s="3">
        <f>COUNTIFS(Table1[genoffice],Table1[[#This Row],[genoffice]],Table1[Gender],"~?")</f>
        <v>23</v>
      </c>
    </row>
    <row r="326" spans="1:31" x14ac:dyDescent="0.35">
      <c r="A326">
        <v>325</v>
      </c>
      <c r="B326">
        <f>IF(COUNTIF(C$2:C325,C326)&gt;0,B325,B325+1)</f>
        <v>110</v>
      </c>
      <c r="C32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6" t="s">
        <v>380</v>
      </c>
      <c r="E326" t="s">
        <v>483</v>
      </c>
      <c r="F326" t="s">
        <v>486</v>
      </c>
      <c r="G326">
        <v>2014</v>
      </c>
      <c r="H326" t="s">
        <v>73</v>
      </c>
      <c r="I326" t="s">
        <v>23</v>
      </c>
      <c r="J326">
        <v>271</v>
      </c>
      <c r="K326">
        <v>13</v>
      </c>
      <c r="L326">
        <f>COUNTIF(Table1[Race],Table1[Race])</f>
        <v>13</v>
      </c>
      <c r="M326">
        <v>10</v>
      </c>
      <c r="N326">
        <v>1</v>
      </c>
      <c r="O326">
        <v>1</v>
      </c>
      <c r="P326">
        <v>1</v>
      </c>
      <c r="Q326" t="s">
        <v>20</v>
      </c>
      <c r="R326" t="s">
        <v>21</v>
      </c>
      <c r="S326" t="s">
        <v>15</v>
      </c>
      <c r="T326">
        <f>IFERROR(Table1[n_can_adj]/MID(Table1[district],FIND("(",Table1[district])+1,1),Table1[n_can_adj])</f>
        <v>2.6</v>
      </c>
      <c r="U326">
        <v>1792</v>
      </c>
      <c r="V326" t="str">
        <f>IF(Table1[Voting Population]&lt;47000,"Rural","Urban")</f>
        <v>Rural</v>
      </c>
      <c r="W326" s="3">
        <v>1.9973368841544603E-2</v>
      </c>
      <c r="X326" s="3" t="s">
        <v>5414</v>
      </c>
      <c r="Y326" s="3">
        <f>COUNTIFS(Table1[Race '#],Table1[[#This Row],[Race '#]],Table1[Gender],"F")</f>
        <v>5</v>
      </c>
      <c r="Z326" s="3">
        <f>COUNTIFS(Table1[Race '#],Table1[[#This Row],[Race '#]],Table1[Gender],"M")</f>
        <v>8</v>
      </c>
      <c r="AA326" s="3">
        <f>COUNTIFS(Table1[Race '#],Table1[[#This Row],[Race '#]],Table1[Gender],"~?")</f>
        <v>0</v>
      </c>
      <c r="AB326" s="3" t="str">
        <f>_xlfn.IFS(Y326=SUM(Table1[[#This Row],[Race-F candidates]:[Race-? Candidates]]),"All-Female",Z326=SUM(Table1[[#This Row],[Race-F candidates]:[Race-? Candidates]]),"All-Male",1=1,"Mixed-Gender")</f>
        <v>Mixed-Gender</v>
      </c>
      <c r="AC326" s="3">
        <f>COUNTIFS(Table1[genoffice],Table1[[#This Row],[genoffice]],Table1[Gender],"F")</f>
        <v>279</v>
      </c>
      <c r="AD326" s="3">
        <f>COUNTIFS(Table1[genoffice],Table1[[#This Row],[genoffice]],Table1[Gender],"M")</f>
        <v>401</v>
      </c>
      <c r="AE326" s="3">
        <f>COUNTIFS(Table1[genoffice],Table1[[#This Row],[genoffice]],Table1[Gender],"~?")</f>
        <v>23</v>
      </c>
    </row>
    <row r="327" spans="1:31" x14ac:dyDescent="0.35">
      <c r="A327">
        <v>326</v>
      </c>
      <c r="B327">
        <f>IF(COUNTIF(C$2:C326,C327)&gt;0,B326,B326+1)</f>
        <v>110</v>
      </c>
      <c r="C327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7" t="s">
        <v>380</v>
      </c>
      <c r="E327" t="s">
        <v>483</v>
      </c>
      <c r="F327" t="s">
        <v>487</v>
      </c>
      <c r="G327">
        <v>2014</v>
      </c>
      <c r="H327" t="s">
        <v>73</v>
      </c>
      <c r="I327" t="s">
        <v>23</v>
      </c>
      <c r="J327">
        <v>196</v>
      </c>
      <c r="K327">
        <v>13</v>
      </c>
      <c r="L327">
        <f>COUNTIF(Table1[Race],Table1[Race])</f>
        <v>13</v>
      </c>
      <c r="M327">
        <v>10</v>
      </c>
      <c r="N327">
        <v>1</v>
      </c>
      <c r="O327">
        <v>1</v>
      </c>
      <c r="P327">
        <v>1</v>
      </c>
      <c r="Q327" t="s">
        <v>20</v>
      </c>
      <c r="R327" t="s">
        <v>21</v>
      </c>
      <c r="S327" t="s">
        <v>15</v>
      </c>
      <c r="T327">
        <f>IFERROR(Table1[n_can_adj]/MID(Table1[district],FIND("(",Table1[district])+1,1),Table1[n_can_adj])</f>
        <v>2.6</v>
      </c>
      <c r="U327">
        <v>1792</v>
      </c>
      <c r="V327" t="str">
        <f>IF(Table1[Voting Population]&lt;47000,"Rural","Urban")</f>
        <v>Rural</v>
      </c>
      <c r="W327" s="3">
        <v>1.9973368841544603E-2</v>
      </c>
      <c r="X327" s="3" t="s">
        <v>5414</v>
      </c>
      <c r="Y327" s="3">
        <f>COUNTIFS(Table1[Race '#],Table1[[#This Row],[Race '#]],Table1[Gender],"F")</f>
        <v>5</v>
      </c>
      <c r="Z327" s="3">
        <f>COUNTIFS(Table1[Race '#],Table1[[#This Row],[Race '#]],Table1[Gender],"M")</f>
        <v>8</v>
      </c>
      <c r="AA327" s="3">
        <f>COUNTIFS(Table1[Race '#],Table1[[#This Row],[Race '#]],Table1[Gender],"~?")</f>
        <v>0</v>
      </c>
      <c r="AB327" s="3" t="str">
        <f>_xlfn.IFS(Y327=SUM(Table1[[#This Row],[Race-F candidates]:[Race-? Candidates]]),"All-Female",Z327=SUM(Table1[[#This Row],[Race-F candidates]:[Race-? Candidates]]),"All-Male",1=1,"Mixed-Gender")</f>
        <v>Mixed-Gender</v>
      </c>
      <c r="AC327" s="3">
        <f>COUNTIFS(Table1[genoffice],Table1[[#This Row],[genoffice]],Table1[Gender],"F")</f>
        <v>279</v>
      </c>
      <c r="AD327" s="3">
        <f>COUNTIFS(Table1[genoffice],Table1[[#This Row],[genoffice]],Table1[Gender],"M")</f>
        <v>401</v>
      </c>
      <c r="AE327" s="3">
        <f>COUNTIFS(Table1[genoffice],Table1[[#This Row],[genoffice]],Table1[Gender],"~?")</f>
        <v>23</v>
      </c>
    </row>
    <row r="328" spans="1:31" x14ac:dyDescent="0.35">
      <c r="A328">
        <v>327</v>
      </c>
      <c r="B328">
        <f>IF(COUNTIF(C$2:C327,C328)&gt;0,B327,B327+1)</f>
        <v>110</v>
      </c>
      <c r="C328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8" t="s">
        <v>380</v>
      </c>
      <c r="E328" t="s">
        <v>483</v>
      </c>
      <c r="F328" t="s">
        <v>488</v>
      </c>
      <c r="G328">
        <v>2014</v>
      </c>
      <c r="H328" t="s">
        <v>73</v>
      </c>
      <c r="I328" t="s">
        <v>30</v>
      </c>
      <c r="J328">
        <v>83</v>
      </c>
      <c r="K328">
        <v>13</v>
      </c>
      <c r="L328">
        <f>COUNTIF(Table1[Race],Table1[Race])</f>
        <v>13</v>
      </c>
      <c r="M328">
        <v>10</v>
      </c>
      <c r="N328">
        <v>1</v>
      </c>
      <c r="O328">
        <v>1</v>
      </c>
      <c r="P328">
        <v>1</v>
      </c>
      <c r="Q328" t="s">
        <v>20</v>
      </c>
      <c r="R328" t="s">
        <v>21</v>
      </c>
      <c r="S328" t="s">
        <v>15</v>
      </c>
      <c r="T328">
        <f>IFERROR(Table1[n_can_adj]/MID(Table1[district],FIND("(",Table1[district])+1,1),Table1[n_can_adj])</f>
        <v>2.6</v>
      </c>
      <c r="U328">
        <v>1792</v>
      </c>
      <c r="V328" t="str">
        <f>IF(Table1[Voting Population]&lt;47000,"Rural","Urban")</f>
        <v>Rural</v>
      </c>
      <c r="W328" s="3">
        <v>1.9973368841544603E-2</v>
      </c>
      <c r="X328" s="3" t="s">
        <v>5414</v>
      </c>
      <c r="Y328" s="3">
        <f>COUNTIFS(Table1[Race '#],Table1[[#This Row],[Race '#]],Table1[Gender],"F")</f>
        <v>5</v>
      </c>
      <c r="Z328" s="3">
        <f>COUNTIFS(Table1[Race '#],Table1[[#This Row],[Race '#]],Table1[Gender],"M")</f>
        <v>8</v>
      </c>
      <c r="AA328" s="3">
        <f>COUNTIFS(Table1[Race '#],Table1[[#This Row],[Race '#]],Table1[Gender],"~?")</f>
        <v>0</v>
      </c>
      <c r="AB328" s="3" t="str">
        <f>_xlfn.IFS(Y328=SUM(Table1[[#This Row],[Race-F candidates]:[Race-? Candidates]]),"All-Female",Z328=SUM(Table1[[#This Row],[Race-F candidates]:[Race-? Candidates]]),"All-Male",1=1,"Mixed-Gender")</f>
        <v>Mixed-Gender</v>
      </c>
      <c r="AC328" s="3">
        <f>COUNTIFS(Table1[genoffice],Table1[[#This Row],[genoffice]],Table1[Gender],"F")</f>
        <v>279</v>
      </c>
      <c r="AD328" s="3">
        <f>COUNTIFS(Table1[genoffice],Table1[[#This Row],[genoffice]],Table1[Gender],"M")</f>
        <v>401</v>
      </c>
      <c r="AE328" s="3">
        <f>COUNTIFS(Table1[genoffice],Table1[[#This Row],[genoffice]],Table1[Gender],"~?")</f>
        <v>23</v>
      </c>
    </row>
    <row r="329" spans="1:31" x14ac:dyDescent="0.35">
      <c r="A329">
        <v>328</v>
      </c>
      <c r="B329">
        <f>IF(COUNTIF(C$2:C328,C329)&gt;0,B328,B328+1)</f>
        <v>110</v>
      </c>
      <c r="C329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29" t="s">
        <v>380</v>
      </c>
      <c r="E329" t="s">
        <v>483</v>
      </c>
      <c r="F329" t="s">
        <v>489</v>
      </c>
      <c r="G329">
        <v>2014</v>
      </c>
      <c r="H329" t="s">
        <v>73</v>
      </c>
      <c r="I329" t="s">
        <v>23</v>
      </c>
      <c r="J329">
        <v>150</v>
      </c>
      <c r="K329">
        <v>13</v>
      </c>
      <c r="L329">
        <f>COUNTIF(Table1[Race],Table1[Race])</f>
        <v>13</v>
      </c>
      <c r="M329">
        <v>10</v>
      </c>
      <c r="N329">
        <v>1</v>
      </c>
      <c r="O329">
        <v>1</v>
      </c>
      <c r="P329">
        <v>1</v>
      </c>
      <c r="Q329" t="s">
        <v>20</v>
      </c>
      <c r="R329" t="s">
        <v>21</v>
      </c>
      <c r="S329" t="s">
        <v>15</v>
      </c>
      <c r="T329">
        <f>IFERROR(Table1[n_can_adj]/MID(Table1[district],FIND("(",Table1[district])+1,1),Table1[n_can_adj])</f>
        <v>2.6</v>
      </c>
      <c r="U329">
        <v>1792</v>
      </c>
      <c r="V329" t="str">
        <f>IF(Table1[Voting Population]&lt;47000,"Rural","Urban")</f>
        <v>Rural</v>
      </c>
      <c r="W329" s="3">
        <v>1.9973368841544603E-2</v>
      </c>
      <c r="X329" s="3" t="s">
        <v>5414</v>
      </c>
      <c r="Y329" s="3">
        <f>COUNTIFS(Table1[Race '#],Table1[[#This Row],[Race '#]],Table1[Gender],"F")</f>
        <v>5</v>
      </c>
      <c r="Z329" s="3">
        <f>COUNTIFS(Table1[Race '#],Table1[[#This Row],[Race '#]],Table1[Gender],"M")</f>
        <v>8</v>
      </c>
      <c r="AA329" s="3">
        <f>COUNTIFS(Table1[Race '#],Table1[[#This Row],[Race '#]],Table1[Gender],"~?")</f>
        <v>0</v>
      </c>
      <c r="AB329" s="3" t="str">
        <f>_xlfn.IFS(Y329=SUM(Table1[[#This Row],[Race-F candidates]:[Race-? Candidates]]),"All-Female",Z329=SUM(Table1[[#This Row],[Race-F candidates]:[Race-? Candidates]]),"All-Male",1=1,"Mixed-Gender")</f>
        <v>Mixed-Gender</v>
      </c>
      <c r="AC329" s="3">
        <f>COUNTIFS(Table1[genoffice],Table1[[#This Row],[genoffice]],Table1[Gender],"F")</f>
        <v>279</v>
      </c>
      <c r="AD329" s="3">
        <f>COUNTIFS(Table1[genoffice],Table1[[#This Row],[genoffice]],Table1[Gender],"M")</f>
        <v>401</v>
      </c>
      <c r="AE329" s="3">
        <f>COUNTIFS(Table1[genoffice],Table1[[#This Row],[genoffice]],Table1[Gender],"~?")</f>
        <v>23</v>
      </c>
    </row>
    <row r="330" spans="1:31" x14ac:dyDescent="0.35">
      <c r="A330">
        <v>329</v>
      </c>
      <c r="B330">
        <f>IF(COUNTIF(C$2:C329,C330)&gt;0,B329,B329+1)</f>
        <v>110</v>
      </c>
      <c r="C330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0" t="s">
        <v>380</v>
      </c>
      <c r="E330" t="s">
        <v>483</v>
      </c>
      <c r="F330" t="s">
        <v>490</v>
      </c>
      <c r="G330">
        <v>2014</v>
      </c>
      <c r="H330" t="s">
        <v>73</v>
      </c>
      <c r="I330" t="s">
        <v>19</v>
      </c>
      <c r="J330">
        <v>147</v>
      </c>
      <c r="K330">
        <v>13</v>
      </c>
      <c r="L330">
        <f>COUNTIF(Table1[Race],Table1[Race])</f>
        <v>13</v>
      </c>
      <c r="M330">
        <v>10</v>
      </c>
      <c r="N330">
        <v>1</v>
      </c>
      <c r="O330">
        <v>1</v>
      </c>
      <c r="P330">
        <v>1</v>
      </c>
      <c r="Q330" t="s">
        <v>20</v>
      </c>
      <c r="R330" t="s">
        <v>21</v>
      </c>
      <c r="S330" t="s">
        <v>15</v>
      </c>
      <c r="T330">
        <f>IFERROR(Table1[n_can_adj]/MID(Table1[district],FIND("(",Table1[district])+1,1),Table1[n_can_adj])</f>
        <v>2.6</v>
      </c>
      <c r="U330">
        <v>1792</v>
      </c>
      <c r="V330" t="str">
        <f>IF(Table1[Voting Population]&lt;47000,"Rural","Urban")</f>
        <v>Rural</v>
      </c>
      <c r="W330" s="3">
        <v>1.9973368841544603E-2</v>
      </c>
      <c r="X330" s="3" t="s">
        <v>5415</v>
      </c>
      <c r="Y330" s="3">
        <f>COUNTIFS(Table1[Race '#],Table1[[#This Row],[Race '#]],Table1[Gender],"F")</f>
        <v>5</v>
      </c>
      <c r="Z330" s="3">
        <f>COUNTIFS(Table1[Race '#],Table1[[#This Row],[Race '#]],Table1[Gender],"M")</f>
        <v>8</v>
      </c>
      <c r="AA330" s="3">
        <f>COUNTIFS(Table1[Race '#],Table1[[#This Row],[Race '#]],Table1[Gender],"~?")</f>
        <v>0</v>
      </c>
      <c r="AB330" s="3" t="str">
        <f>_xlfn.IFS(Y330=SUM(Table1[[#This Row],[Race-F candidates]:[Race-? Candidates]]),"All-Female",Z330=SUM(Table1[[#This Row],[Race-F candidates]:[Race-? Candidates]]),"All-Male",1=1,"Mixed-Gender")</f>
        <v>Mixed-Gender</v>
      </c>
      <c r="AC330" s="3">
        <f>COUNTIFS(Table1[genoffice],Table1[[#This Row],[genoffice]],Table1[Gender],"F")</f>
        <v>279</v>
      </c>
      <c r="AD330" s="3">
        <f>COUNTIFS(Table1[genoffice],Table1[[#This Row],[genoffice]],Table1[Gender],"M")</f>
        <v>401</v>
      </c>
      <c r="AE330" s="3">
        <f>COUNTIFS(Table1[genoffice],Table1[[#This Row],[genoffice]],Table1[Gender],"~?")</f>
        <v>23</v>
      </c>
    </row>
    <row r="331" spans="1:31" x14ac:dyDescent="0.35">
      <c r="A331">
        <v>330</v>
      </c>
      <c r="B331">
        <f>IF(COUNTIF(C$2:C330,C331)&gt;0,B330,B330+1)</f>
        <v>110</v>
      </c>
      <c r="C331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1" t="s">
        <v>380</v>
      </c>
      <c r="E331" t="s">
        <v>483</v>
      </c>
      <c r="F331" t="s">
        <v>491</v>
      </c>
      <c r="G331">
        <v>2014</v>
      </c>
      <c r="H331" t="s">
        <v>73</v>
      </c>
      <c r="I331" t="s">
        <v>23</v>
      </c>
      <c r="J331">
        <v>193</v>
      </c>
      <c r="K331">
        <v>13</v>
      </c>
      <c r="L331">
        <f>COUNTIF(Table1[Race],Table1[Race])</f>
        <v>13</v>
      </c>
      <c r="M331">
        <v>10</v>
      </c>
      <c r="N331">
        <v>1</v>
      </c>
      <c r="O331">
        <v>1</v>
      </c>
      <c r="P331">
        <v>1</v>
      </c>
      <c r="Q331" t="s">
        <v>20</v>
      </c>
      <c r="R331" t="s">
        <v>21</v>
      </c>
      <c r="S331" t="s">
        <v>15</v>
      </c>
      <c r="T331">
        <f>IFERROR(Table1[n_can_adj]/MID(Table1[district],FIND("(",Table1[district])+1,1),Table1[n_can_adj])</f>
        <v>2.6</v>
      </c>
      <c r="U331">
        <v>1792</v>
      </c>
      <c r="V331" t="str">
        <f>IF(Table1[Voting Population]&lt;47000,"Rural","Urban")</f>
        <v>Rural</v>
      </c>
      <c r="W331" s="3">
        <v>1.9973368841544603E-2</v>
      </c>
      <c r="X331" s="3" t="s">
        <v>5414</v>
      </c>
      <c r="Y331" s="3">
        <f>COUNTIFS(Table1[Race '#],Table1[[#This Row],[Race '#]],Table1[Gender],"F")</f>
        <v>5</v>
      </c>
      <c r="Z331" s="3">
        <f>COUNTIFS(Table1[Race '#],Table1[[#This Row],[Race '#]],Table1[Gender],"M")</f>
        <v>8</v>
      </c>
      <c r="AA331" s="3">
        <f>COUNTIFS(Table1[Race '#],Table1[[#This Row],[Race '#]],Table1[Gender],"~?")</f>
        <v>0</v>
      </c>
      <c r="AB331" s="3" t="str">
        <f>_xlfn.IFS(Y331=SUM(Table1[[#This Row],[Race-F candidates]:[Race-? Candidates]]),"All-Female",Z331=SUM(Table1[[#This Row],[Race-F candidates]:[Race-? Candidates]]),"All-Male",1=1,"Mixed-Gender")</f>
        <v>Mixed-Gender</v>
      </c>
      <c r="AC331" s="3">
        <f>COUNTIFS(Table1[genoffice],Table1[[#This Row],[genoffice]],Table1[Gender],"F")</f>
        <v>279</v>
      </c>
      <c r="AD331" s="3">
        <f>COUNTIFS(Table1[genoffice],Table1[[#This Row],[genoffice]],Table1[Gender],"M")</f>
        <v>401</v>
      </c>
      <c r="AE331" s="3">
        <f>COUNTIFS(Table1[genoffice],Table1[[#This Row],[genoffice]],Table1[Gender],"~?")</f>
        <v>23</v>
      </c>
    </row>
    <row r="332" spans="1:31" x14ac:dyDescent="0.35">
      <c r="A332">
        <v>331</v>
      </c>
      <c r="B332">
        <f>IF(COUNTIF(C$2:C331,C332)&gt;0,B331,B331+1)</f>
        <v>110</v>
      </c>
      <c r="C332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2" t="s">
        <v>380</v>
      </c>
      <c r="E332" t="s">
        <v>483</v>
      </c>
      <c r="F332" t="s">
        <v>492</v>
      </c>
      <c r="G332">
        <v>2014</v>
      </c>
      <c r="H332" t="s">
        <v>73</v>
      </c>
      <c r="I332" t="s">
        <v>23</v>
      </c>
      <c r="J332">
        <v>179</v>
      </c>
      <c r="K332">
        <v>13</v>
      </c>
      <c r="L332">
        <f>COUNTIF(Table1[Race],Table1[Race])</f>
        <v>13</v>
      </c>
      <c r="M332">
        <v>10</v>
      </c>
      <c r="N332">
        <v>1</v>
      </c>
      <c r="O332">
        <v>1</v>
      </c>
      <c r="P332">
        <v>1</v>
      </c>
      <c r="Q332" t="s">
        <v>20</v>
      </c>
      <c r="R332" t="s">
        <v>21</v>
      </c>
      <c r="S332" t="s">
        <v>15</v>
      </c>
      <c r="T332">
        <f>IFERROR(Table1[n_can_adj]/MID(Table1[district],FIND("(",Table1[district])+1,1),Table1[n_can_adj])</f>
        <v>2.6</v>
      </c>
      <c r="U332">
        <v>1792</v>
      </c>
      <c r="V332" t="str">
        <f>IF(Table1[Voting Population]&lt;47000,"Rural","Urban")</f>
        <v>Rural</v>
      </c>
      <c r="W332" s="3">
        <v>1.9973368841544603E-2</v>
      </c>
      <c r="X332" s="3" t="s">
        <v>5415</v>
      </c>
      <c r="Y332" s="3">
        <f>COUNTIFS(Table1[Race '#],Table1[[#This Row],[Race '#]],Table1[Gender],"F")</f>
        <v>5</v>
      </c>
      <c r="Z332" s="3">
        <f>COUNTIFS(Table1[Race '#],Table1[[#This Row],[Race '#]],Table1[Gender],"M")</f>
        <v>8</v>
      </c>
      <c r="AA332" s="3">
        <f>COUNTIFS(Table1[Race '#],Table1[[#This Row],[Race '#]],Table1[Gender],"~?")</f>
        <v>0</v>
      </c>
      <c r="AB332" s="3" t="str">
        <f>_xlfn.IFS(Y332=SUM(Table1[[#This Row],[Race-F candidates]:[Race-? Candidates]]),"All-Female",Z332=SUM(Table1[[#This Row],[Race-F candidates]:[Race-? Candidates]]),"All-Male",1=1,"Mixed-Gender")</f>
        <v>Mixed-Gender</v>
      </c>
      <c r="AC332" s="3">
        <f>COUNTIFS(Table1[genoffice],Table1[[#This Row],[genoffice]],Table1[Gender],"F")</f>
        <v>279</v>
      </c>
      <c r="AD332" s="3">
        <f>COUNTIFS(Table1[genoffice],Table1[[#This Row],[genoffice]],Table1[Gender],"M")</f>
        <v>401</v>
      </c>
      <c r="AE332" s="3">
        <f>COUNTIFS(Table1[genoffice],Table1[[#This Row],[genoffice]],Table1[Gender],"~?")</f>
        <v>23</v>
      </c>
    </row>
    <row r="333" spans="1:31" x14ac:dyDescent="0.35">
      <c r="A333">
        <v>332</v>
      </c>
      <c r="B333">
        <f>IF(COUNTIF(C$2:C332,C333)&gt;0,B332,B332+1)</f>
        <v>110</v>
      </c>
      <c r="C333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3" t="s">
        <v>380</v>
      </c>
      <c r="E333" t="s">
        <v>483</v>
      </c>
      <c r="F333" t="s">
        <v>493</v>
      </c>
      <c r="G333">
        <v>2014</v>
      </c>
      <c r="H333" t="s">
        <v>73</v>
      </c>
      <c r="I333" t="s">
        <v>23</v>
      </c>
      <c r="J333">
        <v>153</v>
      </c>
      <c r="K333">
        <v>13</v>
      </c>
      <c r="L333">
        <f>COUNTIF(Table1[Race],Table1[Race])</f>
        <v>13</v>
      </c>
      <c r="M333">
        <v>10</v>
      </c>
      <c r="N333">
        <v>1</v>
      </c>
      <c r="O333">
        <v>1</v>
      </c>
      <c r="P333">
        <v>1</v>
      </c>
      <c r="Q333" t="s">
        <v>20</v>
      </c>
      <c r="R333" t="s">
        <v>21</v>
      </c>
      <c r="S333" t="s">
        <v>15</v>
      </c>
      <c r="T333">
        <f>IFERROR(Table1[n_can_adj]/MID(Table1[district],FIND("(",Table1[district])+1,1),Table1[n_can_adj])</f>
        <v>2.6</v>
      </c>
      <c r="U333">
        <v>1792</v>
      </c>
      <c r="V333" t="str">
        <f>IF(Table1[Voting Population]&lt;47000,"Rural","Urban")</f>
        <v>Rural</v>
      </c>
      <c r="W333" s="3">
        <v>1.9973368841544603E-2</v>
      </c>
      <c r="X333" s="3" t="s">
        <v>5415</v>
      </c>
      <c r="Y333" s="3">
        <f>COUNTIFS(Table1[Race '#],Table1[[#This Row],[Race '#]],Table1[Gender],"F")</f>
        <v>5</v>
      </c>
      <c r="Z333" s="3">
        <f>COUNTIFS(Table1[Race '#],Table1[[#This Row],[Race '#]],Table1[Gender],"M")</f>
        <v>8</v>
      </c>
      <c r="AA333" s="3">
        <f>COUNTIFS(Table1[Race '#],Table1[[#This Row],[Race '#]],Table1[Gender],"~?")</f>
        <v>0</v>
      </c>
      <c r="AB333" s="3" t="str">
        <f>_xlfn.IFS(Y333=SUM(Table1[[#This Row],[Race-F candidates]:[Race-? Candidates]]),"All-Female",Z333=SUM(Table1[[#This Row],[Race-F candidates]:[Race-? Candidates]]),"All-Male",1=1,"Mixed-Gender")</f>
        <v>Mixed-Gender</v>
      </c>
      <c r="AC333" s="3">
        <f>COUNTIFS(Table1[genoffice],Table1[[#This Row],[genoffice]],Table1[Gender],"F")</f>
        <v>279</v>
      </c>
      <c r="AD333" s="3">
        <f>COUNTIFS(Table1[genoffice],Table1[[#This Row],[genoffice]],Table1[Gender],"M")</f>
        <v>401</v>
      </c>
      <c r="AE333" s="3">
        <f>COUNTIFS(Table1[genoffice],Table1[[#This Row],[genoffice]],Table1[Gender],"~?")</f>
        <v>23</v>
      </c>
    </row>
    <row r="334" spans="1:31" x14ac:dyDescent="0.35">
      <c r="A334">
        <v>333</v>
      </c>
      <c r="B334">
        <f>IF(COUNTIF(C$2:C333,C334)&gt;0,B333,B333+1)</f>
        <v>110</v>
      </c>
      <c r="C334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4" t="s">
        <v>380</v>
      </c>
      <c r="E334" t="s">
        <v>483</v>
      </c>
      <c r="F334" t="s">
        <v>494</v>
      </c>
      <c r="G334">
        <v>2014</v>
      </c>
      <c r="H334" t="s">
        <v>73</v>
      </c>
      <c r="I334" t="s">
        <v>23</v>
      </c>
      <c r="J334">
        <v>182</v>
      </c>
      <c r="K334">
        <v>13</v>
      </c>
      <c r="L334">
        <f>COUNTIF(Table1[Race],Table1[Race])</f>
        <v>13</v>
      </c>
      <c r="M334">
        <v>10</v>
      </c>
      <c r="N334">
        <v>1</v>
      </c>
      <c r="O334">
        <v>1</v>
      </c>
      <c r="P334">
        <v>1</v>
      </c>
      <c r="Q334" t="s">
        <v>20</v>
      </c>
      <c r="R334" t="s">
        <v>21</v>
      </c>
      <c r="S334" t="s">
        <v>15</v>
      </c>
      <c r="T334">
        <f>IFERROR(Table1[n_can_adj]/MID(Table1[district],FIND("(",Table1[district])+1,1),Table1[n_can_adj])</f>
        <v>2.6</v>
      </c>
      <c r="U334">
        <v>1792</v>
      </c>
      <c r="V334" t="str">
        <f>IF(Table1[Voting Population]&lt;47000,"Rural","Urban")</f>
        <v>Rural</v>
      </c>
      <c r="W334" s="3">
        <v>1.9973368841544603E-2</v>
      </c>
      <c r="X334" s="3" t="s">
        <v>5415</v>
      </c>
      <c r="Y334" s="3">
        <f>COUNTIFS(Table1[Race '#],Table1[[#This Row],[Race '#]],Table1[Gender],"F")</f>
        <v>5</v>
      </c>
      <c r="Z334" s="3">
        <f>COUNTIFS(Table1[Race '#],Table1[[#This Row],[Race '#]],Table1[Gender],"M")</f>
        <v>8</v>
      </c>
      <c r="AA334" s="3">
        <f>COUNTIFS(Table1[Race '#],Table1[[#This Row],[Race '#]],Table1[Gender],"~?")</f>
        <v>0</v>
      </c>
      <c r="AB334" s="3" t="str">
        <f>_xlfn.IFS(Y334=SUM(Table1[[#This Row],[Race-F candidates]:[Race-? Candidates]]),"All-Female",Z334=SUM(Table1[[#This Row],[Race-F candidates]:[Race-? Candidates]]),"All-Male",1=1,"Mixed-Gender")</f>
        <v>Mixed-Gender</v>
      </c>
      <c r="AC334" s="3">
        <f>COUNTIFS(Table1[genoffice],Table1[[#This Row],[genoffice]],Table1[Gender],"F")</f>
        <v>279</v>
      </c>
      <c r="AD334" s="3">
        <f>COUNTIFS(Table1[genoffice],Table1[[#This Row],[genoffice]],Table1[Gender],"M")</f>
        <v>401</v>
      </c>
      <c r="AE334" s="3">
        <f>COUNTIFS(Table1[genoffice],Table1[[#This Row],[genoffice]],Table1[Gender],"~?")</f>
        <v>23</v>
      </c>
    </row>
    <row r="335" spans="1:31" x14ac:dyDescent="0.35">
      <c r="A335">
        <v>334</v>
      </c>
      <c r="B335">
        <f>IF(COUNTIF(C$2:C334,C335)&gt;0,B334,B334+1)</f>
        <v>110</v>
      </c>
      <c r="C335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5" t="s">
        <v>380</v>
      </c>
      <c r="E335" t="s">
        <v>483</v>
      </c>
      <c r="F335" t="s">
        <v>495</v>
      </c>
      <c r="G335">
        <v>2014</v>
      </c>
      <c r="H335" t="s">
        <v>73</v>
      </c>
      <c r="I335" t="s">
        <v>23</v>
      </c>
      <c r="J335">
        <v>69</v>
      </c>
      <c r="K335">
        <v>13</v>
      </c>
      <c r="L335">
        <f>COUNTIF(Table1[Race],Table1[Race])</f>
        <v>13</v>
      </c>
      <c r="M335">
        <v>10</v>
      </c>
      <c r="N335">
        <v>1</v>
      </c>
      <c r="O335">
        <v>1</v>
      </c>
      <c r="P335">
        <v>1</v>
      </c>
      <c r="Q335" t="s">
        <v>20</v>
      </c>
      <c r="R335" t="s">
        <v>21</v>
      </c>
      <c r="S335" t="s">
        <v>15</v>
      </c>
      <c r="T335">
        <f>IFERROR(Table1[n_can_adj]/MID(Table1[district],FIND("(",Table1[district])+1,1),Table1[n_can_adj])</f>
        <v>2.6</v>
      </c>
      <c r="U335">
        <v>1792</v>
      </c>
      <c r="V335" t="str">
        <f>IF(Table1[Voting Population]&lt;47000,"Rural","Urban")</f>
        <v>Rural</v>
      </c>
      <c r="W335" s="3">
        <v>1.9973368841544603E-2</v>
      </c>
      <c r="X335" s="3" t="s">
        <v>5414</v>
      </c>
      <c r="Y335" s="3">
        <f>COUNTIFS(Table1[Race '#],Table1[[#This Row],[Race '#]],Table1[Gender],"F")</f>
        <v>5</v>
      </c>
      <c r="Z335" s="3">
        <f>COUNTIFS(Table1[Race '#],Table1[[#This Row],[Race '#]],Table1[Gender],"M")</f>
        <v>8</v>
      </c>
      <c r="AA335" s="3">
        <f>COUNTIFS(Table1[Race '#],Table1[[#This Row],[Race '#]],Table1[Gender],"~?")</f>
        <v>0</v>
      </c>
      <c r="AB335" s="3" t="str">
        <f>_xlfn.IFS(Y335=SUM(Table1[[#This Row],[Race-F candidates]:[Race-? Candidates]]),"All-Female",Z335=SUM(Table1[[#This Row],[Race-F candidates]:[Race-? Candidates]]),"All-Male",1=1,"Mixed-Gender")</f>
        <v>Mixed-Gender</v>
      </c>
      <c r="AC335" s="3">
        <f>COUNTIFS(Table1[genoffice],Table1[[#This Row],[genoffice]],Table1[Gender],"F")</f>
        <v>279</v>
      </c>
      <c r="AD335" s="3">
        <f>COUNTIFS(Table1[genoffice],Table1[[#This Row],[genoffice]],Table1[Gender],"M")</f>
        <v>401</v>
      </c>
      <c r="AE335" s="3">
        <f>COUNTIFS(Table1[genoffice],Table1[[#This Row],[genoffice]],Table1[Gender],"~?")</f>
        <v>23</v>
      </c>
    </row>
    <row r="336" spans="1:31" x14ac:dyDescent="0.35">
      <c r="A336">
        <v>335</v>
      </c>
      <c r="B336">
        <f>IF(COUNTIF(C$2:C335,C336)&gt;0,B335,B335+1)</f>
        <v>110</v>
      </c>
      <c r="C336" t="str">
        <f>Table1[[#This Row],[position]]&amp;IF(Table1[district]="NA","","-"&amp;Table1[district])&amp;IF(Table1[parish]="Multi-Parish Race","","-"&amp;Table1[parish])&amp;" ("&amp;Table1[year]&amp;")"</f>
        <v>Aldermen-Town of Duson (5 to be elected) (2014)</v>
      </c>
      <c r="D336" t="s">
        <v>380</v>
      </c>
      <c r="E336" t="s">
        <v>483</v>
      </c>
      <c r="F336" t="s">
        <v>496</v>
      </c>
      <c r="G336">
        <v>2014</v>
      </c>
      <c r="H336" t="s">
        <v>73</v>
      </c>
      <c r="I336" t="s">
        <v>23</v>
      </c>
      <c r="J336">
        <v>211</v>
      </c>
      <c r="K336">
        <v>13</v>
      </c>
      <c r="L336">
        <f>COUNTIF(Table1[Race],Table1[Race])</f>
        <v>13</v>
      </c>
      <c r="M336">
        <v>10</v>
      </c>
      <c r="N336">
        <v>1</v>
      </c>
      <c r="O336">
        <v>1</v>
      </c>
      <c r="P336">
        <v>1</v>
      </c>
      <c r="Q336" t="s">
        <v>20</v>
      </c>
      <c r="R336" t="s">
        <v>21</v>
      </c>
      <c r="S336" t="s">
        <v>15</v>
      </c>
      <c r="T336">
        <f>IFERROR(Table1[n_can_adj]/MID(Table1[district],FIND("(",Table1[district])+1,1),Table1[n_can_adj])</f>
        <v>2.6</v>
      </c>
      <c r="U336">
        <v>1792</v>
      </c>
      <c r="V336" t="str">
        <f>IF(Table1[Voting Population]&lt;47000,"Rural","Urban")</f>
        <v>Rural</v>
      </c>
      <c r="W336" s="3">
        <v>1.9973368841544603E-2</v>
      </c>
      <c r="X336" s="3" t="s">
        <v>5414</v>
      </c>
      <c r="Y336" s="3">
        <f>COUNTIFS(Table1[Race '#],Table1[[#This Row],[Race '#]],Table1[Gender],"F")</f>
        <v>5</v>
      </c>
      <c r="Z336" s="3">
        <f>COUNTIFS(Table1[Race '#],Table1[[#This Row],[Race '#]],Table1[Gender],"M")</f>
        <v>8</v>
      </c>
      <c r="AA336" s="3">
        <f>COUNTIFS(Table1[Race '#],Table1[[#This Row],[Race '#]],Table1[Gender],"~?")</f>
        <v>0</v>
      </c>
      <c r="AB336" s="3" t="str">
        <f>_xlfn.IFS(Y336=SUM(Table1[[#This Row],[Race-F candidates]:[Race-? Candidates]]),"All-Female",Z336=SUM(Table1[[#This Row],[Race-F candidates]:[Race-? Candidates]]),"All-Male",1=1,"Mixed-Gender")</f>
        <v>Mixed-Gender</v>
      </c>
      <c r="AC336" s="3">
        <f>COUNTIFS(Table1[genoffice],Table1[[#This Row],[genoffice]],Table1[Gender],"F")</f>
        <v>279</v>
      </c>
      <c r="AD336" s="3">
        <f>COUNTIFS(Table1[genoffice],Table1[[#This Row],[genoffice]],Table1[Gender],"M")</f>
        <v>401</v>
      </c>
      <c r="AE336" s="3">
        <f>COUNTIFS(Table1[genoffice],Table1[[#This Row],[genoffice]],Table1[Gender],"~?")</f>
        <v>23</v>
      </c>
    </row>
    <row r="337" spans="1:31" x14ac:dyDescent="0.35">
      <c r="A337">
        <v>336</v>
      </c>
      <c r="B337">
        <f>IF(COUNTIF(C$2:C336,C337)&gt;0,B336,B336+1)</f>
        <v>111</v>
      </c>
      <c r="C337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7" t="s">
        <v>380</v>
      </c>
      <c r="E337" t="s">
        <v>497</v>
      </c>
      <c r="F337" t="s">
        <v>498</v>
      </c>
      <c r="G337">
        <v>2014</v>
      </c>
      <c r="H337" t="s">
        <v>18</v>
      </c>
      <c r="I337" t="s">
        <v>23</v>
      </c>
      <c r="J337">
        <v>66</v>
      </c>
      <c r="K337">
        <v>10</v>
      </c>
      <c r="L337">
        <f>COUNTIF(Table1[Race],Table1[Race])</f>
        <v>10</v>
      </c>
      <c r="M337">
        <v>5</v>
      </c>
      <c r="N337">
        <v>3</v>
      </c>
      <c r="O337">
        <v>2</v>
      </c>
      <c r="P337">
        <v>0</v>
      </c>
      <c r="Q337" t="s">
        <v>20</v>
      </c>
      <c r="R337" t="s">
        <v>21</v>
      </c>
      <c r="S337" t="s">
        <v>15</v>
      </c>
      <c r="T337">
        <f>IFERROR(Table1[n_can_adj]/MID(Table1[district],FIND("(",Table1[district])+1,1),Table1[n_can_adj])</f>
        <v>2</v>
      </c>
      <c r="U337">
        <v>25619</v>
      </c>
      <c r="V337" t="str">
        <f>IF(Table1[Voting Population]&lt;47000,"Rural","Urban")</f>
        <v>Rural</v>
      </c>
      <c r="W337" s="3">
        <v>1.3586956521739121E-2</v>
      </c>
      <c r="X337" s="3" t="s">
        <v>5414</v>
      </c>
      <c r="Y337" s="3">
        <f>COUNTIFS(Table1[Race '#],Table1[[#This Row],[Race '#]],Table1[Gender],"F")</f>
        <v>5</v>
      </c>
      <c r="Z337" s="3">
        <f>COUNTIFS(Table1[Race '#],Table1[[#This Row],[Race '#]],Table1[Gender],"M")</f>
        <v>5</v>
      </c>
      <c r="AA337" s="3">
        <f>COUNTIFS(Table1[Race '#],Table1[[#This Row],[Race '#]],Table1[Gender],"~?")</f>
        <v>0</v>
      </c>
      <c r="AB337" s="3" t="str">
        <f>_xlfn.IFS(Y337=SUM(Table1[[#This Row],[Race-F candidates]:[Race-? Candidates]]),"All-Female",Z337=SUM(Table1[[#This Row],[Race-F candidates]:[Race-? Candidates]]),"All-Male",1=1,"Mixed-Gender")</f>
        <v>Mixed-Gender</v>
      </c>
      <c r="AC337" s="3">
        <f>COUNTIFS(Table1[genoffice],Table1[[#This Row],[genoffice]],Table1[Gender],"F")</f>
        <v>279</v>
      </c>
      <c r="AD337" s="3">
        <f>COUNTIFS(Table1[genoffice],Table1[[#This Row],[genoffice]],Table1[Gender],"M")</f>
        <v>401</v>
      </c>
      <c r="AE337" s="3">
        <f>COUNTIFS(Table1[genoffice],Table1[[#This Row],[genoffice]],Table1[Gender],"~?")</f>
        <v>23</v>
      </c>
    </row>
    <row r="338" spans="1:31" x14ac:dyDescent="0.35">
      <c r="A338">
        <v>337</v>
      </c>
      <c r="B338">
        <f>IF(COUNTIF(C$2:C337,C338)&gt;0,B337,B337+1)</f>
        <v>111</v>
      </c>
      <c r="C338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8" t="s">
        <v>380</v>
      </c>
      <c r="E338" t="s">
        <v>497</v>
      </c>
      <c r="F338" t="s">
        <v>499</v>
      </c>
      <c r="G338">
        <v>2014</v>
      </c>
      <c r="H338" t="s">
        <v>18</v>
      </c>
      <c r="I338" t="s">
        <v>23</v>
      </c>
      <c r="J338">
        <v>118</v>
      </c>
      <c r="K338">
        <v>10</v>
      </c>
      <c r="L338">
        <f>COUNTIF(Table1[Race],Table1[Race])</f>
        <v>10</v>
      </c>
      <c r="M338">
        <v>5</v>
      </c>
      <c r="N338">
        <v>3</v>
      </c>
      <c r="O338">
        <v>2</v>
      </c>
      <c r="P338">
        <v>0</v>
      </c>
      <c r="Q338" t="s">
        <v>20</v>
      </c>
      <c r="R338" t="s">
        <v>21</v>
      </c>
      <c r="S338" t="s">
        <v>15</v>
      </c>
      <c r="T338">
        <f>IFERROR(Table1[n_can_adj]/MID(Table1[district],FIND("(",Table1[district])+1,1),Table1[n_can_adj])</f>
        <v>2</v>
      </c>
      <c r="U338">
        <v>25619</v>
      </c>
      <c r="V338" t="str">
        <f>IF(Table1[Voting Population]&lt;47000,"Rural","Urban")</f>
        <v>Rural</v>
      </c>
      <c r="W338" s="3">
        <v>1.3586956521739121E-2</v>
      </c>
      <c r="X338" s="3" t="s">
        <v>5414</v>
      </c>
      <c r="Y338" s="3">
        <f>COUNTIFS(Table1[Race '#],Table1[[#This Row],[Race '#]],Table1[Gender],"F")</f>
        <v>5</v>
      </c>
      <c r="Z338" s="3">
        <f>COUNTIFS(Table1[Race '#],Table1[[#This Row],[Race '#]],Table1[Gender],"M")</f>
        <v>5</v>
      </c>
      <c r="AA338" s="3">
        <f>COUNTIFS(Table1[Race '#],Table1[[#This Row],[Race '#]],Table1[Gender],"~?")</f>
        <v>0</v>
      </c>
      <c r="AB338" s="3" t="str">
        <f>_xlfn.IFS(Y338=SUM(Table1[[#This Row],[Race-F candidates]:[Race-? Candidates]]),"All-Female",Z338=SUM(Table1[[#This Row],[Race-F candidates]:[Race-? Candidates]]),"All-Male",1=1,"Mixed-Gender")</f>
        <v>Mixed-Gender</v>
      </c>
      <c r="AC338" s="3">
        <f>COUNTIFS(Table1[genoffice],Table1[[#This Row],[genoffice]],Table1[Gender],"F")</f>
        <v>279</v>
      </c>
      <c r="AD338" s="3">
        <f>COUNTIFS(Table1[genoffice],Table1[[#This Row],[genoffice]],Table1[Gender],"M")</f>
        <v>401</v>
      </c>
      <c r="AE338" s="3">
        <f>COUNTIFS(Table1[genoffice],Table1[[#This Row],[genoffice]],Table1[Gender],"~?")</f>
        <v>23</v>
      </c>
    </row>
    <row r="339" spans="1:31" x14ac:dyDescent="0.35">
      <c r="A339">
        <v>338</v>
      </c>
      <c r="B339">
        <f>IF(COUNTIF(C$2:C338,C339)&gt;0,B338,B338+1)</f>
        <v>111</v>
      </c>
      <c r="C339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39" t="s">
        <v>380</v>
      </c>
      <c r="E339" t="s">
        <v>497</v>
      </c>
      <c r="F339" t="s">
        <v>500</v>
      </c>
      <c r="G339">
        <v>2014</v>
      </c>
      <c r="H339" t="s">
        <v>18</v>
      </c>
      <c r="I339" t="s">
        <v>23</v>
      </c>
      <c r="J339">
        <v>105</v>
      </c>
      <c r="K339">
        <v>10</v>
      </c>
      <c r="L339">
        <f>COUNTIF(Table1[Race],Table1[Race])</f>
        <v>10</v>
      </c>
      <c r="M339">
        <v>5</v>
      </c>
      <c r="N339">
        <v>3</v>
      </c>
      <c r="O339">
        <v>2</v>
      </c>
      <c r="P339">
        <v>0</v>
      </c>
      <c r="Q339" t="s">
        <v>20</v>
      </c>
      <c r="R339" t="s">
        <v>21</v>
      </c>
      <c r="S339" t="s">
        <v>15</v>
      </c>
      <c r="T339">
        <f>IFERROR(Table1[n_can_adj]/MID(Table1[district],FIND("(",Table1[district])+1,1),Table1[n_can_adj])</f>
        <v>2</v>
      </c>
      <c r="U339">
        <v>25619</v>
      </c>
      <c r="V339" t="str">
        <f>IF(Table1[Voting Population]&lt;47000,"Rural","Urban")</f>
        <v>Rural</v>
      </c>
      <c r="W339" s="3">
        <v>1.3586956521739121E-2</v>
      </c>
      <c r="X339" s="3" t="s">
        <v>5415</v>
      </c>
      <c r="Y339" s="3">
        <f>COUNTIFS(Table1[Race '#],Table1[[#This Row],[Race '#]],Table1[Gender],"F")</f>
        <v>5</v>
      </c>
      <c r="Z339" s="3">
        <f>COUNTIFS(Table1[Race '#],Table1[[#This Row],[Race '#]],Table1[Gender],"M")</f>
        <v>5</v>
      </c>
      <c r="AA339" s="3">
        <f>COUNTIFS(Table1[Race '#],Table1[[#This Row],[Race '#]],Table1[Gender],"~?")</f>
        <v>0</v>
      </c>
      <c r="AB339" s="3" t="str">
        <f>_xlfn.IFS(Y339=SUM(Table1[[#This Row],[Race-F candidates]:[Race-? Candidates]]),"All-Female",Z339=SUM(Table1[[#This Row],[Race-F candidates]:[Race-? Candidates]]),"All-Male",1=1,"Mixed-Gender")</f>
        <v>Mixed-Gender</v>
      </c>
      <c r="AC339" s="3">
        <f>COUNTIFS(Table1[genoffice],Table1[[#This Row],[genoffice]],Table1[Gender],"F")</f>
        <v>279</v>
      </c>
      <c r="AD339" s="3">
        <f>COUNTIFS(Table1[genoffice],Table1[[#This Row],[genoffice]],Table1[Gender],"M")</f>
        <v>401</v>
      </c>
      <c r="AE339" s="3">
        <f>COUNTIFS(Table1[genoffice],Table1[[#This Row],[genoffice]],Table1[Gender],"~?")</f>
        <v>23</v>
      </c>
    </row>
    <row r="340" spans="1:31" x14ac:dyDescent="0.35">
      <c r="A340">
        <v>339</v>
      </c>
      <c r="B340">
        <f>IF(COUNTIF(C$2:C339,C340)&gt;0,B339,B339+1)</f>
        <v>111</v>
      </c>
      <c r="C340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0" t="s">
        <v>380</v>
      </c>
      <c r="E340" t="s">
        <v>497</v>
      </c>
      <c r="F340" t="s">
        <v>501</v>
      </c>
      <c r="G340">
        <v>2014</v>
      </c>
      <c r="H340" t="s">
        <v>18</v>
      </c>
      <c r="I340" t="s">
        <v>30</v>
      </c>
      <c r="J340">
        <v>100</v>
      </c>
      <c r="K340">
        <v>10</v>
      </c>
      <c r="L340">
        <f>COUNTIF(Table1[Race],Table1[Race])</f>
        <v>10</v>
      </c>
      <c r="M340">
        <v>5</v>
      </c>
      <c r="N340">
        <v>3</v>
      </c>
      <c r="O340">
        <v>2</v>
      </c>
      <c r="P340">
        <v>0</v>
      </c>
      <c r="Q340" t="s">
        <v>20</v>
      </c>
      <c r="R340" t="s">
        <v>21</v>
      </c>
      <c r="S340" t="s">
        <v>15</v>
      </c>
      <c r="T340">
        <f>IFERROR(Table1[n_can_adj]/MID(Table1[district],FIND("(",Table1[district])+1,1),Table1[n_can_adj])</f>
        <v>2</v>
      </c>
      <c r="U340">
        <v>25619</v>
      </c>
      <c r="V340" t="str">
        <f>IF(Table1[Voting Population]&lt;47000,"Rural","Urban")</f>
        <v>Rural</v>
      </c>
      <c r="W340" s="3">
        <v>1.3586956521739121E-2</v>
      </c>
      <c r="X340" s="3" t="s">
        <v>5415</v>
      </c>
      <c r="Y340" s="3">
        <f>COUNTIFS(Table1[Race '#],Table1[[#This Row],[Race '#]],Table1[Gender],"F")</f>
        <v>5</v>
      </c>
      <c r="Z340" s="3">
        <f>COUNTIFS(Table1[Race '#],Table1[[#This Row],[Race '#]],Table1[Gender],"M")</f>
        <v>5</v>
      </c>
      <c r="AA340" s="3">
        <f>COUNTIFS(Table1[Race '#],Table1[[#This Row],[Race '#]],Table1[Gender],"~?")</f>
        <v>0</v>
      </c>
      <c r="AB340" s="3" t="str">
        <f>_xlfn.IFS(Y340=SUM(Table1[[#This Row],[Race-F candidates]:[Race-? Candidates]]),"All-Female",Z340=SUM(Table1[[#This Row],[Race-F candidates]:[Race-? Candidates]]),"All-Male",1=1,"Mixed-Gender")</f>
        <v>Mixed-Gender</v>
      </c>
      <c r="AC340" s="3">
        <f>COUNTIFS(Table1[genoffice],Table1[[#This Row],[genoffice]],Table1[Gender],"F")</f>
        <v>279</v>
      </c>
      <c r="AD340" s="3">
        <f>COUNTIFS(Table1[genoffice],Table1[[#This Row],[genoffice]],Table1[Gender],"M")</f>
        <v>401</v>
      </c>
      <c r="AE340" s="3">
        <f>COUNTIFS(Table1[genoffice],Table1[[#This Row],[genoffice]],Table1[Gender],"~?")</f>
        <v>23</v>
      </c>
    </row>
    <row r="341" spans="1:31" x14ac:dyDescent="0.35">
      <c r="A341">
        <v>340</v>
      </c>
      <c r="B341">
        <f>IF(COUNTIF(C$2:C340,C341)&gt;0,B340,B340+1)</f>
        <v>111</v>
      </c>
      <c r="C341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1" t="s">
        <v>380</v>
      </c>
      <c r="E341" t="s">
        <v>497</v>
      </c>
      <c r="F341" t="s">
        <v>502</v>
      </c>
      <c r="G341">
        <v>2014</v>
      </c>
      <c r="H341" t="s">
        <v>18</v>
      </c>
      <c r="I341" t="s">
        <v>23</v>
      </c>
      <c r="J341">
        <v>110</v>
      </c>
      <c r="K341">
        <v>10</v>
      </c>
      <c r="L341">
        <f>COUNTIF(Table1[Race],Table1[Race])</f>
        <v>10</v>
      </c>
      <c r="M341">
        <v>5</v>
      </c>
      <c r="N341">
        <v>3</v>
      </c>
      <c r="O341">
        <v>2</v>
      </c>
      <c r="P341">
        <v>0</v>
      </c>
      <c r="Q341" t="s">
        <v>20</v>
      </c>
      <c r="R341" t="s">
        <v>21</v>
      </c>
      <c r="S341" t="s">
        <v>15</v>
      </c>
      <c r="T341">
        <f>IFERROR(Table1[n_can_adj]/MID(Table1[district],FIND("(",Table1[district])+1,1),Table1[n_can_adj])</f>
        <v>2</v>
      </c>
      <c r="U341">
        <v>25619</v>
      </c>
      <c r="V341" t="str">
        <f>IF(Table1[Voting Population]&lt;47000,"Rural","Urban")</f>
        <v>Rural</v>
      </c>
      <c r="W341" s="3">
        <v>1.3586956521739121E-2</v>
      </c>
      <c r="X341" s="3" t="s">
        <v>5415</v>
      </c>
      <c r="Y341" s="3">
        <f>COUNTIFS(Table1[Race '#],Table1[[#This Row],[Race '#]],Table1[Gender],"F")</f>
        <v>5</v>
      </c>
      <c r="Z341" s="3">
        <f>COUNTIFS(Table1[Race '#],Table1[[#This Row],[Race '#]],Table1[Gender],"M")</f>
        <v>5</v>
      </c>
      <c r="AA341" s="3">
        <f>COUNTIFS(Table1[Race '#],Table1[[#This Row],[Race '#]],Table1[Gender],"~?")</f>
        <v>0</v>
      </c>
      <c r="AB341" s="3" t="str">
        <f>_xlfn.IFS(Y341=SUM(Table1[[#This Row],[Race-F candidates]:[Race-? Candidates]]),"All-Female",Z341=SUM(Table1[[#This Row],[Race-F candidates]:[Race-? Candidates]]),"All-Male",1=1,"Mixed-Gender")</f>
        <v>Mixed-Gender</v>
      </c>
      <c r="AC341" s="3">
        <f>COUNTIFS(Table1[genoffice],Table1[[#This Row],[genoffice]],Table1[Gender],"F")</f>
        <v>279</v>
      </c>
      <c r="AD341" s="3">
        <f>COUNTIFS(Table1[genoffice],Table1[[#This Row],[genoffice]],Table1[Gender],"M")</f>
        <v>401</v>
      </c>
      <c r="AE341" s="3">
        <f>COUNTIFS(Table1[genoffice],Table1[[#This Row],[genoffice]],Table1[Gender],"~?")</f>
        <v>23</v>
      </c>
    </row>
    <row r="342" spans="1:31" x14ac:dyDescent="0.35">
      <c r="A342">
        <v>341</v>
      </c>
      <c r="B342">
        <f>IF(COUNTIF(C$2:C341,C342)&gt;0,B341,B341+1)</f>
        <v>111</v>
      </c>
      <c r="C342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2" t="s">
        <v>380</v>
      </c>
      <c r="E342" t="s">
        <v>497</v>
      </c>
      <c r="F342" t="s">
        <v>503</v>
      </c>
      <c r="G342">
        <v>2014</v>
      </c>
      <c r="H342" t="s">
        <v>18</v>
      </c>
      <c r="I342" t="s">
        <v>30</v>
      </c>
      <c r="J342">
        <v>126</v>
      </c>
      <c r="K342">
        <v>10</v>
      </c>
      <c r="L342">
        <f>COUNTIF(Table1[Race],Table1[Race])</f>
        <v>10</v>
      </c>
      <c r="M342">
        <v>5</v>
      </c>
      <c r="N342">
        <v>3</v>
      </c>
      <c r="O342">
        <v>2</v>
      </c>
      <c r="P342">
        <v>0</v>
      </c>
      <c r="Q342" t="s">
        <v>20</v>
      </c>
      <c r="R342" t="s">
        <v>21</v>
      </c>
      <c r="S342" t="s">
        <v>15</v>
      </c>
      <c r="T342">
        <f>IFERROR(Table1[n_can_adj]/MID(Table1[district],FIND("(",Table1[district])+1,1),Table1[n_can_adj])</f>
        <v>2</v>
      </c>
      <c r="U342">
        <v>25619</v>
      </c>
      <c r="V342" t="str">
        <f>IF(Table1[Voting Population]&lt;47000,"Rural","Urban")</f>
        <v>Rural</v>
      </c>
      <c r="W342" s="3">
        <v>1.3586956521739121E-2</v>
      </c>
      <c r="X342" s="3" t="s">
        <v>5415</v>
      </c>
      <c r="Y342" s="3">
        <f>COUNTIFS(Table1[Race '#],Table1[[#This Row],[Race '#]],Table1[Gender],"F")</f>
        <v>5</v>
      </c>
      <c r="Z342" s="3">
        <f>COUNTIFS(Table1[Race '#],Table1[[#This Row],[Race '#]],Table1[Gender],"M")</f>
        <v>5</v>
      </c>
      <c r="AA342" s="3">
        <f>COUNTIFS(Table1[Race '#],Table1[[#This Row],[Race '#]],Table1[Gender],"~?")</f>
        <v>0</v>
      </c>
      <c r="AB342" s="3" t="str">
        <f>_xlfn.IFS(Y342=SUM(Table1[[#This Row],[Race-F candidates]:[Race-? Candidates]]),"All-Female",Z342=SUM(Table1[[#This Row],[Race-F candidates]:[Race-? Candidates]]),"All-Male",1=1,"Mixed-Gender")</f>
        <v>Mixed-Gender</v>
      </c>
      <c r="AC342" s="3">
        <f>COUNTIFS(Table1[genoffice],Table1[[#This Row],[genoffice]],Table1[Gender],"F")</f>
        <v>279</v>
      </c>
      <c r="AD342" s="3">
        <f>COUNTIFS(Table1[genoffice],Table1[[#This Row],[genoffice]],Table1[Gender],"M")</f>
        <v>401</v>
      </c>
      <c r="AE342" s="3">
        <f>COUNTIFS(Table1[genoffice],Table1[[#This Row],[genoffice]],Table1[Gender],"~?")</f>
        <v>23</v>
      </c>
    </row>
    <row r="343" spans="1:31" x14ac:dyDescent="0.35">
      <c r="A343">
        <v>342</v>
      </c>
      <c r="B343">
        <f>IF(COUNTIF(C$2:C342,C343)&gt;0,B342,B342+1)</f>
        <v>111</v>
      </c>
      <c r="C343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3" t="s">
        <v>380</v>
      </c>
      <c r="E343" t="s">
        <v>497</v>
      </c>
      <c r="F343" t="s">
        <v>504</v>
      </c>
      <c r="G343">
        <v>2014</v>
      </c>
      <c r="H343" t="s">
        <v>18</v>
      </c>
      <c r="I343" t="s">
        <v>19</v>
      </c>
      <c r="J343">
        <v>86</v>
      </c>
      <c r="K343">
        <v>10</v>
      </c>
      <c r="L343">
        <f>COUNTIF(Table1[Race],Table1[Race])</f>
        <v>10</v>
      </c>
      <c r="M343">
        <v>5</v>
      </c>
      <c r="N343">
        <v>3</v>
      </c>
      <c r="O343">
        <v>2</v>
      </c>
      <c r="P343">
        <v>0</v>
      </c>
      <c r="Q343" t="s">
        <v>20</v>
      </c>
      <c r="R343" t="s">
        <v>21</v>
      </c>
      <c r="S343" t="s">
        <v>15</v>
      </c>
      <c r="T343">
        <f>IFERROR(Table1[n_can_adj]/MID(Table1[district],FIND("(",Table1[district])+1,1),Table1[n_can_adj])</f>
        <v>2</v>
      </c>
      <c r="U343">
        <v>25619</v>
      </c>
      <c r="V343" t="str">
        <f>IF(Table1[Voting Population]&lt;47000,"Rural","Urban")</f>
        <v>Rural</v>
      </c>
      <c r="W343" s="3">
        <v>1.3586956521739121E-2</v>
      </c>
      <c r="X343" s="3" t="s">
        <v>5414</v>
      </c>
      <c r="Y343" s="3">
        <f>COUNTIFS(Table1[Race '#],Table1[[#This Row],[Race '#]],Table1[Gender],"F")</f>
        <v>5</v>
      </c>
      <c r="Z343" s="3">
        <f>COUNTIFS(Table1[Race '#],Table1[[#This Row],[Race '#]],Table1[Gender],"M")</f>
        <v>5</v>
      </c>
      <c r="AA343" s="3">
        <f>COUNTIFS(Table1[Race '#],Table1[[#This Row],[Race '#]],Table1[Gender],"~?")</f>
        <v>0</v>
      </c>
      <c r="AB343" s="3" t="str">
        <f>_xlfn.IFS(Y343=SUM(Table1[[#This Row],[Race-F candidates]:[Race-? Candidates]]),"All-Female",Z343=SUM(Table1[[#This Row],[Race-F candidates]:[Race-? Candidates]]),"All-Male",1=1,"Mixed-Gender")</f>
        <v>Mixed-Gender</v>
      </c>
      <c r="AC343" s="3">
        <f>COUNTIFS(Table1[genoffice],Table1[[#This Row],[genoffice]],Table1[Gender],"F")</f>
        <v>279</v>
      </c>
      <c r="AD343" s="3">
        <f>COUNTIFS(Table1[genoffice],Table1[[#This Row],[genoffice]],Table1[Gender],"M")</f>
        <v>401</v>
      </c>
      <c r="AE343" s="3">
        <f>COUNTIFS(Table1[genoffice],Table1[[#This Row],[genoffice]],Table1[Gender],"~?")</f>
        <v>23</v>
      </c>
    </row>
    <row r="344" spans="1:31" x14ac:dyDescent="0.35">
      <c r="A344">
        <v>343</v>
      </c>
      <c r="B344">
        <f>IF(COUNTIF(C$2:C343,C344)&gt;0,B343,B343+1)</f>
        <v>111</v>
      </c>
      <c r="C344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4" t="s">
        <v>380</v>
      </c>
      <c r="E344" t="s">
        <v>497</v>
      </c>
      <c r="F344" t="s">
        <v>505</v>
      </c>
      <c r="G344">
        <v>2014</v>
      </c>
      <c r="H344" t="s">
        <v>18</v>
      </c>
      <c r="I344" t="s">
        <v>19</v>
      </c>
      <c r="J344">
        <v>124</v>
      </c>
      <c r="K344">
        <v>10</v>
      </c>
      <c r="L344">
        <f>COUNTIF(Table1[Race],Table1[Race])</f>
        <v>10</v>
      </c>
      <c r="M344">
        <v>5</v>
      </c>
      <c r="N344">
        <v>3</v>
      </c>
      <c r="O344">
        <v>2</v>
      </c>
      <c r="P344">
        <v>0</v>
      </c>
      <c r="Q344" t="s">
        <v>20</v>
      </c>
      <c r="R344" t="s">
        <v>21</v>
      </c>
      <c r="S344" t="s">
        <v>15</v>
      </c>
      <c r="T344">
        <f>IFERROR(Table1[n_can_adj]/MID(Table1[district],FIND("(",Table1[district])+1,1),Table1[n_can_adj])</f>
        <v>2</v>
      </c>
      <c r="U344">
        <v>25619</v>
      </c>
      <c r="V344" t="str">
        <f>IF(Table1[Voting Population]&lt;47000,"Rural","Urban")</f>
        <v>Rural</v>
      </c>
      <c r="W344" s="3">
        <v>1.3586956521739121E-2</v>
      </c>
      <c r="X344" s="3" t="s">
        <v>5414</v>
      </c>
      <c r="Y344" s="3">
        <f>COUNTIFS(Table1[Race '#],Table1[[#This Row],[Race '#]],Table1[Gender],"F")</f>
        <v>5</v>
      </c>
      <c r="Z344" s="3">
        <f>COUNTIFS(Table1[Race '#],Table1[[#This Row],[Race '#]],Table1[Gender],"M")</f>
        <v>5</v>
      </c>
      <c r="AA344" s="3">
        <f>COUNTIFS(Table1[Race '#],Table1[[#This Row],[Race '#]],Table1[Gender],"~?")</f>
        <v>0</v>
      </c>
      <c r="AB344" s="3" t="str">
        <f>_xlfn.IFS(Y344=SUM(Table1[[#This Row],[Race-F candidates]:[Race-? Candidates]]),"All-Female",Z344=SUM(Table1[[#This Row],[Race-F candidates]:[Race-? Candidates]]),"All-Male",1=1,"Mixed-Gender")</f>
        <v>Mixed-Gender</v>
      </c>
      <c r="AC344" s="3">
        <f>COUNTIFS(Table1[genoffice],Table1[[#This Row],[genoffice]],Table1[Gender],"F")</f>
        <v>279</v>
      </c>
      <c r="AD344" s="3">
        <f>COUNTIFS(Table1[genoffice],Table1[[#This Row],[genoffice]],Table1[Gender],"M")</f>
        <v>401</v>
      </c>
      <c r="AE344" s="3">
        <f>COUNTIFS(Table1[genoffice],Table1[[#This Row],[genoffice]],Table1[Gender],"~?")</f>
        <v>23</v>
      </c>
    </row>
    <row r="345" spans="1:31" x14ac:dyDescent="0.35">
      <c r="A345">
        <v>344</v>
      </c>
      <c r="B345">
        <f>IF(COUNTIF(C$2:C344,C345)&gt;0,B344,B344+1)</f>
        <v>111</v>
      </c>
      <c r="C345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5" t="s">
        <v>380</v>
      </c>
      <c r="E345" t="s">
        <v>497</v>
      </c>
      <c r="F345" t="s">
        <v>506</v>
      </c>
      <c r="G345">
        <v>2014</v>
      </c>
      <c r="H345" t="s">
        <v>18</v>
      </c>
      <c r="I345" t="s">
        <v>23</v>
      </c>
      <c r="J345">
        <v>127</v>
      </c>
      <c r="K345">
        <v>10</v>
      </c>
      <c r="L345">
        <f>COUNTIF(Table1[Race],Table1[Race])</f>
        <v>10</v>
      </c>
      <c r="M345">
        <v>5</v>
      </c>
      <c r="N345">
        <v>3</v>
      </c>
      <c r="O345">
        <v>2</v>
      </c>
      <c r="P345">
        <v>0</v>
      </c>
      <c r="Q345" t="s">
        <v>20</v>
      </c>
      <c r="R345" t="s">
        <v>21</v>
      </c>
      <c r="S345" t="s">
        <v>15</v>
      </c>
      <c r="T345">
        <f>IFERROR(Table1[n_can_adj]/MID(Table1[district],FIND("(",Table1[district])+1,1),Table1[n_can_adj])</f>
        <v>2</v>
      </c>
      <c r="U345">
        <v>25619</v>
      </c>
      <c r="V345" t="str">
        <f>IF(Table1[Voting Population]&lt;47000,"Rural","Urban")</f>
        <v>Rural</v>
      </c>
      <c r="W345" s="3">
        <v>1.3586956521739121E-2</v>
      </c>
      <c r="X345" s="3" t="s">
        <v>5415</v>
      </c>
      <c r="Y345" s="3">
        <f>COUNTIFS(Table1[Race '#],Table1[[#This Row],[Race '#]],Table1[Gender],"F")</f>
        <v>5</v>
      </c>
      <c r="Z345" s="3">
        <f>COUNTIFS(Table1[Race '#],Table1[[#This Row],[Race '#]],Table1[Gender],"M")</f>
        <v>5</v>
      </c>
      <c r="AA345" s="3">
        <f>COUNTIFS(Table1[Race '#],Table1[[#This Row],[Race '#]],Table1[Gender],"~?")</f>
        <v>0</v>
      </c>
      <c r="AB345" s="3" t="str">
        <f>_xlfn.IFS(Y345=SUM(Table1[[#This Row],[Race-F candidates]:[Race-? Candidates]]),"All-Female",Z345=SUM(Table1[[#This Row],[Race-F candidates]:[Race-? Candidates]]),"All-Male",1=1,"Mixed-Gender")</f>
        <v>Mixed-Gender</v>
      </c>
      <c r="AC345" s="3">
        <f>COUNTIFS(Table1[genoffice],Table1[[#This Row],[genoffice]],Table1[Gender],"F")</f>
        <v>279</v>
      </c>
      <c r="AD345" s="3">
        <f>COUNTIFS(Table1[genoffice],Table1[[#This Row],[genoffice]],Table1[Gender],"M")</f>
        <v>401</v>
      </c>
      <c r="AE345" s="3">
        <f>COUNTIFS(Table1[genoffice],Table1[[#This Row],[genoffice]],Table1[Gender],"~?")</f>
        <v>23</v>
      </c>
    </row>
    <row r="346" spans="1:31" x14ac:dyDescent="0.35">
      <c r="A346">
        <v>345</v>
      </c>
      <c r="B346">
        <f>IF(COUNTIF(C$2:C345,C346)&gt;0,B345,B345+1)</f>
        <v>111</v>
      </c>
      <c r="C346" t="str">
        <f>Table1[[#This Row],[position]]&amp;IF(Table1[district]="NA","","-"&amp;Table1[district])&amp;IF(Table1[parish]="Multi-Parish Race","","-"&amp;Table1[parish])&amp;" ("&amp;Table1[year]&amp;")"</f>
        <v>Aldermen-Town of Elizabeth (5 to be elected)-Allen (2014)</v>
      </c>
      <c r="D346" t="s">
        <v>380</v>
      </c>
      <c r="E346" t="s">
        <v>497</v>
      </c>
      <c r="F346" t="s">
        <v>507</v>
      </c>
      <c r="G346">
        <v>2014</v>
      </c>
      <c r="H346" t="s">
        <v>18</v>
      </c>
      <c r="I346" t="s">
        <v>19</v>
      </c>
      <c r="J346">
        <v>142</v>
      </c>
      <c r="K346">
        <v>10</v>
      </c>
      <c r="L346">
        <f>COUNTIF(Table1[Race],Table1[Race])</f>
        <v>10</v>
      </c>
      <c r="M346">
        <v>5</v>
      </c>
      <c r="N346">
        <v>3</v>
      </c>
      <c r="O346">
        <v>2</v>
      </c>
      <c r="P346">
        <v>0</v>
      </c>
      <c r="Q346" t="s">
        <v>20</v>
      </c>
      <c r="R346" t="s">
        <v>21</v>
      </c>
      <c r="S346" t="s">
        <v>15</v>
      </c>
      <c r="T346">
        <f>IFERROR(Table1[n_can_adj]/MID(Table1[district],FIND("(",Table1[district])+1,1),Table1[n_can_adj])</f>
        <v>2</v>
      </c>
      <c r="U346">
        <v>25619</v>
      </c>
      <c r="V346" t="str">
        <f>IF(Table1[Voting Population]&lt;47000,"Rural","Urban")</f>
        <v>Rural</v>
      </c>
      <c r="W346" s="3">
        <v>1.3586956521739121E-2</v>
      </c>
      <c r="X346" s="3" t="s">
        <v>5414</v>
      </c>
      <c r="Y346" s="3">
        <f>COUNTIFS(Table1[Race '#],Table1[[#This Row],[Race '#]],Table1[Gender],"F")</f>
        <v>5</v>
      </c>
      <c r="Z346" s="3">
        <f>COUNTIFS(Table1[Race '#],Table1[[#This Row],[Race '#]],Table1[Gender],"M")</f>
        <v>5</v>
      </c>
      <c r="AA346" s="3">
        <f>COUNTIFS(Table1[Race '#],Table1[[#This Row],[Race '#]],Table1[Gender],"~?")</f>
        <v>0</v>
      </c>
      <c r="AB346" s="3" t="str">
        <f>_xlfn.IFS(Y346=SUM(Table1[[#This Row],[Race-F candidates]:[Race-? Candidates]]),"All-Female",Z346=SUM(Table1[[#This Row],[Race-F candidates]:[Race-? Candidates]]),"All-Male",1=1,"Mixed-Gender")</f>
        <v>Mixed-Gender</v>
      </c>
      <c r="AC346" s="3">
        <f>COUNTIFS(Table1[genoffice],Table1[[#This Row],[genoffice]],Table1[Gender],"F")</f>
        <v>279</v>
      </c>
      <c r="AD346" s="3">
        <f>COUNTIFS(Table1[genoffice],Table1[[#This Row],[genoffice]],Table1[Gender],"M")</f>
        <v>401</v>
      </c>
      <c r="AE346" s="3">
        <f>COUNTIFS(Table1[genoffice],Table1[[#This Row],[genoffice]],Table1[Gender],"~?")</f>
        <v>23</v>
      </c>
    </row>
    <row r="347" spans="1:31" x14ac:dyDescent="0.35">
      <c r="A347">
        <v>346</v>
      </c>
      <c r="B347">
        <f>IF(COUNTIF(C$2:C346,C347)&gt;0,B346,B346+1)</f>
        <v>112</v>
      </c>
      <c r="C347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7" t="s">
        <v>380</v>
      </c>
      <c r="E347" t="s">
        <v>508</v>
      </c>
      <c r="F347" t="s">
        <v>509</v>
      </c>
      <c r="G347">
        <v>2014</v>
      </c>
      <c r="H347" t="s">
        <v>94</v>
      </c>
      <c r="I347" t="s">
        <v>23</v>
      </c>
      <c r="J347">
        <v>577</v>
      </c>
      <c r="K347">
        <v>8</v>
      </c>
      <c r="L347">
        <f>COUNTIF(Table1[Race],Table1[Race])</f>
        <v>8</v>
      </c>
      <c r="M347">
        <v>7</v>
      </c>
      <c r="N347">
        <v>0</v>
      </c>
      <c r="O347">
        <v>0</v>
      </c>
      <c r="P347">
        <v>1</v>
      </c>
      <c r="Q347" t="s">
        <v>20</v>
      </c>
      <c r="R347" t="s">
        <v>21</v>
      </c>
      <c r="S347" t="s">
        <v>15</v>
      </c>
      <c r="T347">
        <f>IFERROR(Table1[n_can_adj]/MID(Table1[district],FIND("(",Table1[district])+1,1),Table1[n_can_adj])</f>
        <v>1.6</v>
      </c>
      <c r="U347">
        <v>59524</v>
      </c>
      <c r="V347" t="str">
        <f>IF(Table1[Voting Population]&lt;47000,"Rural","Urban")</f>
        <v>Urban</v>
      </c>
      <c r="W347" s="3">
        <v>2.6416906820364849E-3</v>
      </c>
      <c r="X347" s="3" t="s">
        <v>5414</v>
      </c>
      <c r="Y347" s="3">
        <f>COUNTIFS(Table1[Race '#],Table1[[#This Row],[Race '#]],Table1[Gender],"F")</f>
        <v>0</v>
      </c>
      <c r="Z347" s="3">
        <f>COUNTIFS(Table1[Race '#],Table1[[#This Row],[Race '#]],Table1[Gender],"M")</f>
        <v>8</v>
      </c>
      <c r="AA347" s="3">
        <f>COUNTIFS(Table1[Race '#],Table1[[#This Row],[Race '#]],Table1[Gender],"~?")</f>
        <v>0</v>
      </c>
      <c r="AB347" s="3" t="str">
        <f>_xlfn.IFS(Y347=SUM(Table1[[#This Row],[Race-F candidates]:[Race-? Candidates]]),"All-Female",Z347=SUM(Table1[[#This Row],[Race-F candidates]:[Race-? Candidates]]),"All-Male",1=1,"Mixed-Gender")</f>
        <v>All-Male</v>
      </c>
      <c r="AC347" s="3">
        <f>COUNTIFS(Table1[genoffice],Table1[[#This Row],[genoffice]],Table1[Gender],"F")</f>
        <v>279</v>
      </c>
      <c r="AD347" s="3">
        <f>COUNTIFS(Table1[genoffice],Table1[[#This Row],[genoffice]],Table1[Gender],"M")</f>
        <v>401</v>
      </c>
      <c r="AE347" s="3">
        <f>COUNTIFS(Table1[genoffice],Table1[[#This Row],[genoffice]],Table1[Gender],"~?")</f>
        <v>23</v>
      </c>
    </row>
    <row r="348" spans="1:31" x14ac:dyDescent="0.35">
      <c r="A348">
        <v>347</v>
      </c>
      <c r="B348">
        <f>IF(COUNTIF(C$2:C347,C348)&gt;0,B347,B347+1)</f>
        <v>112</v>
      </c>
      <c r="C348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8" t="s">
        <v>380</v>
      </c>
      <c r="E348" t="s">
        <v>508</v>
      </c>
      <c r="F348" t="s">
        <v>510</v>
      </c>
      <c r="G348">
        <v>2014</v>
      </c>
      <c r="H348" t="s">
        <v>94</v>
      </c>
      <c r="I348" t="s">
        <v>23</v>
      </c>
      <c r="J348">
        <v>546</v>
      </c>
      <c r="K348">
        <v>8</v>
      </c>
      <c r="L348">
        <f>COUNTIF(Table1[Race],Table1[Race])</f>
        <v>8</v>
      </c>
      <c r="M348">
        <v>7</v>
      </c>
      <c r="N348">
        <v>0</v>
      </c>
      <c r="O348">
        <v>0</v>
      </c>
      <c r="P348">
        <v>1</v>
      </c>
      <c r="Q348" t="s">
        <v>20</v>
      </c>
      <c r="R348" t="s">
        <v>21</v>
      </c>
      <c r="S348" t="s">
        <v>15</v>
      </c>
      <c r="T348">
        <f>IFERROR(Table1[n_can_adj]/MID(Table1[district],FIND("(",Table1[district])+1,1),Table1[n_can_adj])</f>
        <v>1.6</v>
      </c>
      <c r="U348">
        <v>59524</v>
      </c>
      <c r="V348" t="str">
        <f>IF(Table1[Voting Population]&lt;47000,"Rural","Urban")</f>
        <v>Urban</v>
      </c>
      <c r="W348" s="3">
        <v>2.6416906820364849E-3</v>
      </c>
      <c r="X348" s="3" t="s">
        <v>5414</v>
      </c>
      <c r="Y348" s="3">
        <f>COUNTIFS(Table1[Race '#],Table1[[#This Row],[Race '#]],Table1[Gender],"F")</f>
        <v>0</v>
      </c>
      <c r="Z348" s="3">
        <f>COUNTIFS(Table1[Race '#],Table1[[#This Row],[Race '#]],Table1[Gender],"M")</f>
        <v>8</v>
      </c>
      <c r="AA348" s="3">
        <f>COUNTIFS(Table1[Race '#],Table1[[#This Row],[Race '#]],Table1[Gender],"~?")</f>
        <v>0</v>
      </c>
      <c r="AB348" s="3" t="str">
        <f>_xlfn.IFS(Y348=SUM(Table1[[#This Row],[Race-F candidates]:[Race-? Candidates]]),"All-Female",Z348=SUM(Table1[[#This Row],[Race-F candidates]:[Race-? Candidates]]),"All-Male",1=1,"Mixed-Gender")</f>
        <v>All-Male</v>
      </c>
      <c r="AC348" s="3">
        <f>COUNTIFS(Table1[genoffice],Table1[[#This Row],[genoffice]],Table1[Gender],"F")</f>
        <v>279</v>
      </c>
      <c r="AD348" s="3">
        <f>COUNTIFS(Table1[genoffice],Table1[[#This Row],[genoffice]],Table1[Gender],"M")</f>
        <v>401</v>
      </c>
      <c r="AE348" s="3">
        <f>COUNTIFS(Table1[genoffice],Table1[[#This Row],[genoffice]],Table1[Gender],"~?")</f>
        <v>23</v>
      </c>
    </row>
    <row r="349" spans="1:31" x14ac:dyDescent="0.35">
      <c r="A349">
        <v>348</v>
      </c>
      <c r="B349">
        <f>IF(COUNTIF(C$2:C348,C349)&gt;0,B348,B348+1)</f>
        <v>112</v>
      </c>
      <c r="C349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49" t="s">
        <v>380</v>
      </c>
      <c r="E349" t="s">
        <v>508</v>
      </c>
      <c r="F349" t="s">
        <v>511</v>
      </c>
      <c r="G349">
        <v>2014</v>
      </c>
      <c r="H349" t="s">
        <v>94</v>
      </c>
      <c r="I349" t="s">
        <v>127</v>
      </c>
      <c r="J349">
        <v>479</v>
      </c>
      <c r="K349">
        <v>8</v>
      </c>
      <c r="L349">
        <f>COUNTIF(Table1[Race],Table1[Race])</f>
        <v>8</v>
      </c>
      <c r="M349">
        <v>7</v>
      </c>
      <c r="N349">
        <v>0</v>
      </c>
      <c r="O349">
        <v>0</v>
      </c>
      <c r="P349">
        <v>1</v>
      </c>
      <c r="Q349" t="s">
        <v>20</v>
      </c>
      <c r="R349" t="s">
        <v>21</v>
      </c>
      <c r="S349" t="s">
        <v>15</v>
      </c>
      <c r="T349">
        <f>IFERROR(Table1[n_can_adj]/MID(Table1[district],FIND("(",Table1[district])+1,1),Table1[n_can_adj])</f>
        <v>1.6</v>
      </c>
      <c r="U349">
        <v>59524</v>
      </c>
      <c r="V349" t="str">
        <f>IF(Table1[Voting Population]&lt;47000,"Rural","Urban")</f>
        <v>Urban</v>
      </c>
      <c r="W349" s="3">
        <v>2.6416906820364849E-3</v>
      </c>
      <c r="X349" s="3" t="s">
        <v>5414</v>
      </c>
      <c r="Y349" s="3">
        <f>COUNTIFS(Table1[Race '#],Table1[[#This Row],[Race '#]],Table1[Gender],"F")</f>
        <v>0</v>
      </c>
      <c r="Z349" s="3">
        <f>COUNTIFS(Table1[Race '#],Table1[[#This Row],[Race '#]],Table1[Gender],"M")</f>
        <v>8</v>
      </c>
      <c r="AA349" s="3">
        <f>COUNTIFS(Table1[Race '#],Table1[[#This Row],[Race '#]],Table1[Gender],"~?")</f>
        <v>0</v>
      </c>
      <c r="AB349" s="3" t="str">
        <f>_xlfn.IFS(Y349=SUM(Table1[[#This Row],[Race-F candidates]:[Race-? Candidates]]),"All-Female",Z349=SUM(Table1[[#This Row],[Race-F candidates]:[Race-? Candidates]]),"All-Male",1=1,"Mixed-Gender")</f>
        <v>All-Male</v>
      </c>
      <c r="AC349" s="3">
        <f>COUNTIFS(Table1[genoffice],Table1[[#This Row],[genoffice]],Table1[Gender],"F")</f>
        <v>279</v>
      </c>
      <c r="AD349" s="3">
        <f>COUNTIFS(Table1[genoffice],Table1[[#This Row],[genoffice]],Table1[Gender],"M")</f>
        <v>401</v>
      </c>
      <c r="AE349" s="3">
        <f>COUNTIFS(Table1[genoffice],Table1[[#This Row],[genoffice]],Table1[Gender],"~?")</f>
        <v>23</v>
      </c>
    </row>
    <row r="350" spans="1:31" x14ac:dyDescent="0.35">
      <c r="A350">
        <v>349</v>
      </c>
      <c r="B350">
        <f>IF(COUNTIF(C$2:C349,C350)&gt;0,B349,B349+1)</f>
        <v>112</v>
      </c>
      <c r="C350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0" t="s">
        <v>380</v>
      </c>
      <c r="E350" t="s">
        <v>508</v>
      </c>
      <c r="F350" t="s">
        <v>512</v>
      </c>
      <c r="G350">
        <v>2014</v>
      </c>
      <c r="H350" t="s">
        <v>94</v>
      </c>
      <c r="I350" t="s">
        <v>23</v>
      </c>
      <c r="J350">
        <v>293</v>
      </c>
      <c r="K350">
        <v>8</v>
      </c>
      <c r="L350">
        <f>COUNTIF(Table1[Race],Table1[Race])</f>
        <v>8</v>
      </c>
      <c r="M350">
        <v>7</v>
      </c>
      <c r="N350">
        <v>0</v>
      </c>
      <c r="O350">
        <v>0</v>
      </c>
      <c r="P350">
        <v>1</v>
      </c>
      <c r="Q350" t="s">
        <v>20</v>
      </c>
      <c r="R350" t="s">
        <v>21</v>
      </c>
      <c r="S350" t="s">
        <v>15</v>
      </c>
      <c r="T350">
        <f>IFERROR(Table1[n_can_adj]/MID(Table1[district],FIND("(",Table1[district])+1,1),Table1[n_can_adj])</f>
        <v>1.6</v>
      </c>
      <c r="U350">
        <v>59524</v>
      </c>
      <c r="V350" t="str">
        <f>IF(Table1[Voting Population]&lt;47000,"Rural","Urban")</f>
        <v>Urban</v>
      </c>
      <c r="W350" s="3">
        <v>2.6416906820364849E-3</v>
      </c>
      <c r="X350" s="3" t="s">
        <v>5414</v>
      </c>
      <c r="Y350" s="3">
        <f>COUNTIFS(Table1[Race '#],Table1[[#This Row],[Race '#]],Table1[Gender],"F")</f>
        <v>0</v>
      </c>
      <c r="Z350" s="3">
        <f>COUNTIFS(Table1[Race '#],Table1[[#This Row],[Race '#]],Table1[Gender],"M")</f>
        <v>8</v>
      </c>
      <c r="AA350" s="3">
        <f>COUNTIFS(Table1[Race '#],Table1[[#This Row],[Race '#]],Table1[Gender],"~?")</f>
        <v>0</v>
      </c>
      <c r="AB350" s="3" t="str">
        <f>_xlfn.IFS(Y350=SUM(Table1[[#This Row],[Race-F candidates]:[Race-? Candidates]]),"All-Female",Z350=SUM(Table1[[#This Row],[Race-F candidates]:[Race-? Candidates]]),"All-Male",1=1,"Mixed-Gender")</f>
        <v>All-Male</v>
      </c>
      <c r="AC350" s="3">
        <f>COUNTIFS(Table1[genoffice],Table1[[#This Row],[genoffice]],Table1[Gender],"F")</f>
        <v>279</v>
      </c>
      <c r="AD350" s="3">
        <f>COUNTIFS(Table1[genoffice],Table1[[#This Row],[genoffice]],Table1[Gender],"M")</f>
        <v>401</v>
      </c>
      <c r="AE350" s="3">
        <f>COUNTIFS(Table1[genoffice],Table1[[#This Row],[genoffice]],Table1[Gender],"~?")</f>
        <v>23</v>
      </c>
    </row>
    <row r="351" spans="1:31" x14ac:dyDescent="0.35">
      <c r="A351">
        <v>350</v>
      </c>
      <c r="B351">
        <f>IF(COUNTIF(C$2:C350,C351)&gt;0,B350,B350+1)</f>
        <v>112</v>
      </c>
      <c r="C351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1" t="s">
        <v>380</v>
      </c>
      <c r="E351" t="s">
        <v>508</v>
      </c>
      <c r="F351" t="s">
        <v>513</v>
      </c>
      <c r="G351">
        <v>2014</v>
      </c>
      <c r="H351" t="s">
        <v>94</v>
      </c>
      <c r="I351" t="s">
        <v>23</v>
      </c>
      <c r="J351">
        <v>504</v>
      </c>
      <c r="K351">
        <v>8</v>
      </c>
      <c r="L351">
        <f>COUNTIF(Table1[Race],Table1[Race])</f>
        <v>8</v>
      </c>
      <c r="M351">
        <v>7</v>
      </c>
      <c r="N351">
        <v>0</v>
      </c>
      <c r="O351">
        <v>0</v>
      </c>
      <c r="P351">
        <v>1</v>
      </c>
      <c r="Q351" t="s">
        <v>20</v>
      </c>
      <c r="R351" t="s">
        <v>21</v>
      </c>
      <c r="S351" t="s">
        <v>15</v>
      </c>
      <c r="T351">
        <f>IFERROR(Table1[n_can_adj]/MID(Table1[district],FIND("(",Table1[district])+1,1),Table1[n_can_adj])</f>
        <v>1.6</v>
      </c>
      <c r="U351">
        <v>59524</v>
      </c>
      <c r="V351" t="str">
        <f>IF(Table1[Voting Population]&lt;47000,"Rural","Urban")</f>
        <v>Urban</v>
      </c>
      <c r="W351" s="3">
        <v>2.6416906820364849E-3</v>
      </c>
      <c r="X351" s="3" t="s">
        <v>5414</v>
      </c>
      <c r="Y351" s="3">
        <f>COUNTIFS(Table1[Race '#],Table1[[#This Row],[Race '#]],Table1[Gender],"F")</f>
        <v>0</v>
      </c>
      <c r="Z351" s="3">
        <f>COUNTIFS(Table1[Race '#],Table1[[#This Row],[Race '#]],Table1[Gender],"M")</f>
        <v>8</v>
      </c>
      <c r="AA351" s="3">
        <f>COUNTIFS(Table1[Race '#],Table1[[#This Row],[Race '#]],Table1[Gender],"~?")</f>
        <v>0</v>
      </c>
      <c r="AB351" s="3" t="str">
        <f>_xlfn.IFS(Y351=SUM(Table1[[#This Row],[Race-F candidates]:[Race-? Candidates]]),"All-Female",Z351=SUM(Table1[[#This Row],[Race-F candidates]:[Race-? Candidates]]),"All-Male",1=1,"Mixed-Gender")</f>
        <v>All-Male</v>
      </c>
      <c r="AC351" s="3">
        <f>COUNTIFS(Table1[genoffice],Table1[[#This Row],[genoffice]],Table1[Gender],"F")</f>
        <v>279</v>
      </c>
      <c r="AD351" s="3">
        <f>COUNTIFS(Table1[genoffice],Table1[[#This Row],[genoffice]],Table1[Gender],"M")</f>
        <v>401</v>
      </c>
      <c r="AE351" s="3">
        <f>COUNTIFS(Table1[genoffice],Table1[[#This Row],[genoffice]],Table1[Gender],"~?")</f>
        <v>23</v>
      </c>
    </row>
    <row r="352" spans="1:31" x14ac:dyDescent="0.35">
      <c r="A352">
        <v>351</v>
      </c>
      <c r="B352">
        <f>IF(COUNTIF(C$2:C351,C352)&gt;0,B351,B351+1)</f>
        <v>112</v>
      </c>
      <c r="C352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2" t="s">
        <v>380</v>
      </c>
      <c r="E352" t="s">
        <v>508</v>
      </c>
      <c r="F352" t="s">
        <v>514</v>
      </c>
      <c r="G352">
        <v>2014</v>
      </c>
      <c r="H352" t="s">
        <v>94</v>
      </c>
      <c r="I352" t="s">
        <v>23</v>
      </c>
      <c r="J352">
        <v>532</v>
      </c>
      <c r="K352">
        <v>8</v>
      </c>
      <c r="L352">
        <f>COUNTIF(Table1[Race],Table1[Race])</f>
        <v>8</v>
      </c>
      <c r="M352">
        <v>7</v>
      </c>
      <c r="N352">
        <v>0</v>
      </c>
      <c r="O352">
        <v>0</v>
      </c>
      <c r="P352">
        <v>1</v>
      </c>
      <c r="Q352" t="s">
        <v>20</v>
      </c>
      <c r="R352" t="s">
        <v>21</v>
      </c>
      <c r="S352" t="s">
        <v>15</v>
      </c>
      <c r="T352">
        <f>IFERROR(Table1[n_can_adj]/MID(Table1[district],FIND("(",Table1[district])+1,1),Table1[n_can_adj])</f>
        <v>1.6</v>
      </c>
      <c r="U352">
        <v>59524</v>
      </c>
      <c r="V352" t="str">
        <f>IF(Table1[Voting Population]&lt;47000,"Rural","Urban")</f>
        <v>Urban</v>
      </c>
      <c r="W352" s="3">
        <v>2.6416906820364849E-3</v>
      </c>
      <c r="X352" s="3" t="s">
        <v>5414</v>
      </c>
      <c r="Y352" s="3">
        <f>COUNTIFS(Table1[Race '#],Table1[[#This Row],[Race '#]],Table1[Gender],"F")</f>
        <v>0</v>
      </c>
      <c r="Z352" s="3">
        <f>COUNTIFS(Table1[Race '#],Table1[[#This Row],[Race '#]],Table1[Gender],"M")</f>
        <v>8</v>
      </c>
      <c r="AA352" s="3">
        <f>COUNTIFS(Table1[Race '#],Table1[[#This Row],[Race '#]],Table1[Gender],"~?")</f>
        <v>0</v>
      </c>
      <c r="AB352" s="3" t="str">
        <f>_xlfn.IFS(Y352=SUM(Table1[[#This Row],[Race-F candidates]:[Race-? Candidates]]),"All-Female",Z352=SUM(Table1[[#This Row],[Race-F candidates]:[Race-? Candidates]]),"All-Male",1=1,"Mixed-Gender")</f>
        <v>All-Male</v>
      </c>
      <c r="AC352" s="3">
        <f>COUNTIFS(Table1[genoffice],Table1[[#This Row],[genoffice]],Table1[Gender],"F")</f>
        <v>279</v>
      </c>
      <c r="AD352" s="3">
        <f>COUNTIFS(Table1[genoffice],Table1[[#This Row],[genoffice]],Table1[Gender],"M")</f>
        <v>401</v>
      </c>
      <c r="AE352" s="3">
        <f>COUNTIFS(Table1[genoffice],Table1[[#This Row],[genoffice]],Table1[Gender],"~?")</f>
        <v>23</v>
      </c>
    </row>
    <row r="353" spans="1:31" x14ac:dyDescent="0.35">
      <c r="A353">
        <v>352</v>
      </c>
      <c r="B353">
        <f>IF(COUNTIF(C$2:C352,C353)&gt;0,B352,B352+1)</f>
        <v>112</v>
      </c>
      <c r="C353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3" t="s">
        <v>380</v>
      </c>
      <c r="E353" t="s">
        <v>508</v>
      </c>
      <c r="F353" t="s">
        <v>515</v>
      </c>
      <c r="G353">
        <v>2014</v>
      </c>
      <c r="H353" t="s">
        <v>94</v>
      </c>
      <c r="I353" t="s">
        <v>23</v>
      </c>
      <c r="J353">
        <v>622</v>
      </c>
      <c r="K353">
        <v>8</v>
      </c>
      <c r="L353">
        <f>COUNTIF(Table1[Race],Table1[Race])</f>
        <v>8</v>
      </c>
      <c r="M353">
        <v>7</v>
      </c>
      <c r="N353">
        <v>0</v>
      </c>
      <c r="O353">
        <v>0</v>
      </c>
      <c r="P353">
        <v>1</v>
      </c>
      <c r="Q353" t="s">
        <v>20</v>
      </c>
      <c r="R353" t="s">
        <v>21</v>
      </c>
      <c r="S353" t="s">
        <v>15</v>
      </c>
      <c r="T353">
        <f>IFERROR(Table1[n_can_adj]/MID(Table1[district],FIND("(",Table1[district])+1,1),Table1[n_can_adj])</f>
        <v>1.6</v>
      </c>
      <c r="U353">
        <v>59524</v>
      </c>
      <c r="V353" t="str">
        <f>IF(Table1[Voting Population]&lt;47000,"Rural","Urban")</f>
        <v>Urban</v>
      </c>
      <c r="W353" s="3">
        <v>2.6416906820364849E-3</v>
      </c>
      <c r="X353" s="3" t="s">
        <v>5414</v>
      </c>
      <c r="Y353" s="3">
        <f>COUNTIFS(Table1[Race '#],Table1[[#This Row],[Race '#]],Table1[Gender],"F")</f>
        <v>0</v>
      </c>
      <c r="Z353" s="3">
        <f>COUNTIFS(Table1[Race '#],Table1[[#This Row],[Race '#]],Table1[Gender],"M")</f>
        <v>8</v>
      </c>
      <c r="AA353" s="3">
        <f>COUNTIFS(Table1[Race '#],Table1[[#This Row],[Race '#]],Table1[Gender],"~?")</f>
        <v>0</v>
      </c>
      <c r="AB353" s="3" t="str">
        <f>_xlfn.IFS(Y353=SUM(Table1[[#This Row],[Race-F candidates]:[Race-? Candidates]]),"All-Female",Z353=SUM(Table1[[#This Row],[Race-F candidates]:[Race-? Candidates]]),"All-Male",1=1,"Mixed-Gender")</f>
        <v>All-Male</v>
      </c>
      <c r="AC353" s="3">
        <f>COUNTIFS(Table1[genoffice],Table1[[#This Row],[genoffice]],Table1[Gender],"F")</f>
        <v>279</v>
      </c>
      <c r="AD353" s="3">
        <f>COUNTIFS(Table1[genoffice],Table1[[#This Row],[genoffice]],Table1[Gender],"M")</f>
        <v>401</v>
      </c>
      <c r="AE353" s="3">
        <f>COUNTIFS(Table1[genoffice],Table1[[#This Row],[genoffice]],Table1[Gender],"~?")</f>
        <v>23</v>
      </c>
    </row>
    <row r="354" spans="1:31" x14ac:dyDescent="0.35">
      <c r="A354">
        <v>353</v>
      </c>
      <c r="B354">
        <f>IF(COUNTIF(C$2:C353,C354)&gt;0,B353,B353+1)</f>
        <v>112</v>
      </c>
      <c r="C354" t="str">
        <f>Table1[[#This Row],[position]]&amp;IF(Table1[district]="NA","","-"&amp;Table1[district])&amp;IF(Table1[parish]="Multi-Parish Race","","-"&amp;Table1[parish])&amp;" ("&amp;Table1[year]&amp;")"</f>
        <v>Aldermen-Town of Erath (5 to be elected)-Vermilion (2014)</v>
      </c>
      <c r="D354" t="s">
        <v>380</v>
      </c>
      <c r="E354" t="s">
        <v>508</v>
      </c>
      <c r="F354" t="s">
        <v>516</v>
      </c>
      <c r="G354">
        <v>2014</v>
      </c>
      <c r="H354" t="s">
        <v>94</v>
      </c>
      <c r="I354" t="s">
        <v>23</v>
      </c>
      <c r="J354">
        <v>611</v>
      </c>
      <c r="K354">
        <v>8</v>
      </c>
      <c r="L354">
        <f>COUNTIF(Table1[Race],Table1[Race])</f>
        <v>8</v>
      </c>
      <c r="M354">
        <v>7</v>
      </c>
      <c r="N354">
        <v>0</v>
      </c>
      <c r="O354">
        <v>0</v>
      </c>
      <c r="P354">
        <v>1</v>
      </c>
      <c r="Q354" t="s">
        <v>20</v>
      </c>
      <c r="R354" t="s">
        <v>21</v>
      </c>
      <c r="S354" t="s">
        <v>15</v>
      </c>
      <c r="T354">
        <f>IFERROR(Table1[n_can_adj]/MID(Table1[district],FIND("(",Table1[district])+1,1),Table1[n_can_adj])</f>
        <v>1.6</v>
      </c>
      <c r="U354">
        <v>59524</v>
      </c>
      <c r="V354" t="str">
        <f>IF(Table1[Voting Population]&lt;47000,"Rural","Urban")</f>
        <v>Urban</v>
      </c>
      <c r="W354" s="3">
        <v>2.6416906820364849E-3</v>
      </c>
      <c r="X354" s="3" t="s">
        <v>5414</v>
      </c>
      <c r="Y354" s="3">
        <f>COUNTIFS(Table1[Race '#],Table1[[#This Row],[Race '#]],Table1[Gender],"F")</f>
        <v>0</v>
      </c>
      <c r="Z354" s="3">
        <f>COUNTIFS(Table1[Race '#],Table1[[#This Row],[Race '#]],Table1[Gender],"M")</f>
        <v>8</v>
      </c>
      <c r="AA354" s="3">
        <f>COUNTIFS(Table1[Race '#],Table1[[#This Row],[Race '#]],Table1[Gender],"~?")</f>
        <v>0</v>
      </c>
      <c r="AB354" s="3" t="str">
        <f>_xlfn.IFS(Y354=SUM(Table1[[#This Row],[Race-F candidates]:[Race-? Candidates]]),"All-Female",Z354=SUM(Table1[[#This Row],[Race-F candidates]:[Race-? Candidates]]),"All-Male",1=1,"Mixed-Gender")</f>
        <v>All-Male</v>
      </c>
      <c r="AC354" s="3">
        <f>COUNTIFS(Table1[genoffice],Table1[[#This Row],[genoffice]],Table1[Gender],"F")</f>
        <v>279</v>
      </c>
      <c r="AD354" s="3">
        <f>COUNTIFS(Table1[genoffice],Table1[[#This Row],[genoffice]],Table1[Gender],"M")</f>
        <v>401</v>
      </c>
      <c r="AE354" s="3">
        <f>COUNTIFS(Table1[genoffice],Table1[[#This Row],[genoffice]],Table1[Gender],"~?")</f>
        <v>23</v>
      </c>
    </row>
    <row r="355" spans="1:31" x14ac:dyDescent="0.35">
      <c r="A355">
        <v>354</v>
      </c>
      <c r="B355">
        <f>IF(COUNTIF(C$2:C354,C355)&gt;0,B354,B354+1)</f>
        <v>113</v>
      </c>
      <c r="C355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5" t="s">
        <v>380</v>
      </c>
      <c r="E355" t="s">
        <v>517</v>
      </c>
      <c r="F355" t="s">
        <v>518</v>
      </c>
      <c r="G355">
        <v>2016</v>
      </c>
      <c r="H355" t="s">
        <v>519</v>
      </c>
      <c r="I355" t="s">
        <v>23</v>
      </c>
      <c r="J355">
        <v>664</v>
      </c>
      <c r="K355">
        <v>10</v>
      </c>
      <c r="L355">
        <f>COUNTIF(Table1[Race],Table1[Race])</f>
        <v>10</v>
      </c>
      <c r="M355">
        <v>4</v>
      </c>
      <c r="N355">
        <v>2</v>
      </c>
      <c r="O355">
        <v>1</v>
      </c>
      <c r="P355">
        <v>3</v>
      </c>
      <c r="Q355" t="s">
        <v>20</v>
      </c>
      <c r="R355" t="s">
        <v>21</v>
      </c>
      <c r="S355" t="s">
        <v>15</v>
      </c>
      <c r="T355">
        <f>IFERROR(Table1[n_can_adj]/MID(Table1[district],FIND("(",Table1[district])+1,1),Table1[n_can_adj])</f>
        <v>2</v>
      </c>
      <c r="U355">
        <v>46367</v>
      </c>
      <c r="V355" t="str">
        <f>IF(Table1[Voting Population]&lt;47000,"Rural","Urban")</f>
        <v>Rural</v>
      </c>
      <c r="W355" s="3">
        <v>3.7560364872115809E-3</v>
      </c>
      <c r="X355" s="3" t="s">
        <v>5415</v>
      </c>
      <c r="Y355" s="3">
        <f>COUNTIFS(Table1[Race '#],Table1[[#This Row],[Race '#]],Table1[Gender],"F")</f>
        <v>2</v>
      </c>
      <c r="Z355" s="3">
        <f>COUNTIFS(Table1[Race '#],Table1[[#This Row],[Race '#]],Table1[Gender],"M")</f>
        <v>8</v>
      </c>
      <c r="AA355" s="3">
        <f>COUNTIFS(Table1[Race '#],Table1[[#This Row],[Race '#]],Table1[Gender],"~?")</f>
        <v>0</v>
      </c>
      <c r="AB355" s="3" t="str">
        <f>_xlfn.IFS(Y355=SUM(Table1[[#This Row],[Race-F candidates]:[Race-? Candidates]]),"All-Female",Z355=SUM(Table1[[#This Row],[Race-F candidates]:[Race-? Candidates]]),"All-Male",1=1,"Mixed-Gender")</f>
        <v>Mixed-Gender</v>
      </c>
      <c r="AC355" s="3">
        <f>COUNTIFS(Table1[genoffice],Table1[[#This Row],[genoffice]],Table1[Gender],"F")</f>
        <v>279</v>
      </c>
      <c r="AD355" s="3">
        <f>COUNTIFS(Table1[genoffice],Table1[[#This Row],[genoffice]],Table1[Gender],"M")</f>
        <v>401</v>
      </c>
      <c r="AE355" s="3">
        <f>COUNTIFS(Table1[genoffice],Table1[[#This Row],[genoffice]],Table1[Gender],"~?")</f>
        <v>23</v>
      </c>
    </row>
    <row r="356" spans="1:31" x14ac:dyDescent="0.35">
      <c r="A356">
        <v>355</v>
      </c>
      <c r="B356">
        <f>IF(COUNTIF(C$2:C355,C356)&gt;0,B355,B355+1)</f>
        <v>113</v>
      </c>
      <c r="C356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6" t="s">
        <v>380</v>
      </c>
      <c r="E356" t="s">
        <v>517</v>
      </c>
      <c r="F356" t="s">
        <v>520</v>
      </c>
      <c r="G356">
        <v>2016</v>
      </c>
      <c r="H356" t="s">
        <v>519</v>
      </c>
      <c r="I356" t="s">
        <v>23</v>
      </c>
      <c r="J356">
        <v>685</v>
      </c>
      <c r="K356">
        <v>10</v>
      </c>
      <c r="L356">
        <f>COUNTIF(Table1[Race],Table1[Race])</f>
        <v>10</v>
      </c>
      <c r="M356">
        <v>4</v>
      </c>
      <c r="N356">
        <v>2</v>
      </c>
      <c r="O356">
        <v>1</v>
      </c>
      <c r="P356">
        <v>3</v>
      </c>
      <c r="Q356" t="s">
        <v>20</v>
      </c>
      <c r="R356" t="s">
        <v>21</v>
      </c>
      <c r="S356" t="s">
        <v>15</v>
      </c>
      <c r="T356">
        <f>IFERROR(Table1[n_can_adj]/MID(Table1[district],FIND("(",Table1[district])+1,1),Table1[n_can_adj])</f>
        <v>2</v>
      </c>
      <c r="U356">
        <v>46367</v>
      </c>
      <c r="V356" t="str">
        <f>IF(Table1[Voting Population]&lt;47000,"Rural","Urban")</f>
        <v>Rural</v>
      </c>
      <c r="W356" s="3">
        <v>3.7560364872115809E-3</v>
      </c>
      <c r="X356" s="3" t="s">
        <v>5414</v>
      </c>
      <c r="Y356" s="3">
        <f>COUNTIFS(Table1[Race '#],Table1[[#This Row],[Race '#]],Table1[Gender],"F")</f>
        <v>2</v>
      </c>
      <c r="Z356" s="3">
        <f>COUNTIFS(Table1[Race '#],Table1[[#This Row],[Race '#]],Table1[Gender],"M")</f>
        <v>8</v>
      </c>
      <c r="AA356" s="3">
        <f>COUNTIFS(Table1[Race '#],Table1[[#This Row],[Race '#]],Table1[Gender],"~?")</f>
        <v>0</v>
      </c>
      <c r="AB356" s="3" t="str">
        <f>_xlfn.IFS(Y356=SUM(Table1[[#This Row],[Race-F candidates]:[Race-? Candidates]]),"All-Female",Z356=SUM(Table1[[#This Row],[Race-F candidates]:[Race-? Candidates]]),"All-Male",1=1,"Mixed-Gender")</f>
        <v>Mixed-Gender</v>
      </c>
      <c r="AC356" s="3">
        <f>COUNTIFS(Table1[genoffice],Table1[[#This Row],[genoffice]],Table1[Gender],"F")</f>
        <v>279</v>
      </c>
      <c r="AD356" s="3">
        <f>COUNTIFS(Table1[genoffice],Table1[[#This Row],[genoffice]],Table1[Gender],"M")</f>
        <v>401</v>
      </c>
      <c r="AE356" s="3">
        <f>COUNTIFS(Table1[genoffice],Table1[[#This Row],[genoffice]],Table1[Gender],"~?")</f>
        <v>23</v>
      </c>
    </row>
    <row r="357" spans="1:31" x14ac:dyDescent="0.35">
      <c r="A357">
        <v>356</v>
      </c>
      <c r="B357">
        <f>IF(COUNTIF(C$2:C356,C357)&gt;0,B356,B356+1)</f>
        <v>113</v>
      </c>
      <c r="C357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7" t="s">
        <v>380</v>
      </c>
      <c r="E357" t="s">
        <v>517</v>
      </c>
      <c r="F357" t="s">
        <v>521</v>
      </c>
      <c r="G357">
        <v>2016</v>
      </c>
      <c r="H357" t="s">
        <v>519</v>
      </c>
      <c r="I357" t="s">
        <v>127</v>
      </c>
      <c r="J357">
        <v>463</v>
      </c>
      <c r="K357">
        <v>10</v>
      </c>
      <c r="L357">
        <f>COUNTIF(Table1[Race],Table1[Race])</f>
        <v>10</v>
      </c>
      <c r="M357">
        <v>4</v>
      </c>
      <c r="N357">
        <v>2</v>
      </c>
      <c r="O357">
        <v>1</v>
      </c>
      <c r="P357">
        <v>3</v>
      </c>
      <c r="Q357" t="s">
        <v>20</v>
      </c>
      <c r="R357" t="s">
        <v>21</v>
      </c>
      <c r="S357" t="s">
        <v>15</v>
      </c>
      <c r="T357">
        <f>IFERROR(Table1[n_can_adj]/MID(Table1[district],FIND("(",Table1[district])+1,1),Table1[n_can_adj])</f>
        <v>2</v>
      </c>
      <c r="U357">
        <v>46367</v>
      </c>
      <c r="V357" t="str">
        <f>IF(Table1[Voting Population]&lt;47000,"Rural","Urban")</f>
        <v>Rural</v>
      </c>
      <c r="W357" s="3">
        <v>3.7560364872115809E-3</v>
      </c>
      <c r="X357" s="3" t="s">
        <v>5414</v>
      </c>
      <c r="Y357" s="3">
        <f>COUNTIFS(Table1[Race '#],Table1[[#This Row],[Race '#]],Table1[Gender],"F")</f>
        <v>2</v>
      </c>
      <c r="Z357" s="3">
        <f>COUNTIFS(Table1[Race '#],Table1[[#This Row],[Race '#]],Table1[Gender],"M")</f>
        <v>8</v>
      </c>
      <c r="AA357" s="3">
        <f>COUNTIFS(Table1[Race '#],Table1[[#This Row],[Race '#]],Table1[Gender],"~?")</f>
        <v>0</v>
      </c>
      <c r="AB357" s="3" t="str">
        <f>_xlfn.IFS(Y357=SUM(Table1[[#This Row],[Race-F candidates]:[Race-? Candidates]]),"All-Female",Z357=SUM(Table1[[#This Row],[Race-F candidates]:[Race-? Candidates]]),"All-Male",1=1,"Mixed-Gender")</f>
        <v>Mixed-Gender</v>
      </c>
      <c r="AC357" s="3">
        <f>COUNTIFS(Table1[genoffice],Table1[[#This Row],[genoffice]],Table1[Gender],"F")</f>
        <v>279</v>
      </c>
      <c r="AD357" s="3">
        <f>COUNTIFS(Table1[genoffice],Table1[[#This Row],[genoffice]],Table1[Gender],"M")</f>
        <v>401</v>
      </c>
      <c r="AE357" s="3">
        <f>COUNTIFS(Table1[genoffice],Table1[[#This Row],[genoffice]],Table1[Gender],"~?")</f>
        <v>23</v>
      </c>
    </row>
    <row r="358" spans="1:31" x14ac:dyDescent="0.35">
      <c r="A358">
        <v>357</v>
      </c>
      <c r="B358">
        <f>IF(COUNTIF(C$2:C357,C358)&gt;0,B357,B357+1)</f>
        <v>113</v>
      </c>
      <c r="C358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8" t="s">
        <v>380</v>
      </c>
      <c r="E358" t="s">
        <v>517</v>
      </c>
      <c r="F358" t="s">
        <v>522</v>
      </c>
      <c r="G358">
        <v>2016</v>
      </c>
      <c r="H358" t="s">
        <v>519</v>
      </c>
      <c r="I358" t="s">
        <v>30</v>
      </c>
      <c r="J358">
        <v>399</v>
      </c>
      <c r="K358">
        <v>10</v>
      </c>
      <c r="L358">
        <f>COUNTIF(Table1[Race],Table1[Race])</f>
        <v>10</v>
      </c>
      <c r="M358">
        <v>4</v>
      </c>
      <c r="N358">
        <v>2</v>
      </c>
      <c r="O358">
        <v>1</v>
      </c>
      <c r="P358">
        <v>3</v>
      </c>
      <c r="Q358" t="s">
        <v>20</v>
      </c>
      <c r="R358" t="s">
        <v>21</v>
      </c>
      <c r="S358" t="s">
        <v>15</v>
      </c>
      <c r="T358">
        <f>IFERROR(Table1[n_can_adj]/MID(Table1[district],FIND("(",Table1[district])+1,1),Table1[n_can_adj])</f>
        <v>2</v>
      </c>
      <c r="U358">
        <v>46367</v>
      </c>
      <c r="V358" t="str">
        <f>IF(Table1[Voting Population]&lt;47000,"Rural","Urban")</f>
        <v>Rural</v>
      </c>
      <c r="W358" s="3">
        <v>3.7560364872115809E-3</v>
      </c>
      <c r="X358" s="3" t="s">
        <v>5414</v>
      </c>
      <c r="Y358" s="3">
        <f>COUNTIFS(Table1[Race '#],Table1[[#This Row],[Race '#]],Table1[Gender],"F")</f>
        <v>2</v>
      </c>
      <c r="Z358" s="3">
        <f>COUNTIFS(Table1[Race '#],Table1[[#This Row],[Race '#]],Table1[Gender],"M")</f>
        <v>8</v>
      </c>
      <c r="AA358" s="3">
        <f>COUNTIFS(Table1[Race '#],Table1[[#This Row],[Race '#]],Table1[Gender],"~?")</f>
        <v>0</v>
      </c>
      <c r="AB358" s="3" t="str">
        <f>_xlfn.IFS(Y358=SUM(Table1[[#This Row],[Race-F candidates]:[Race-? Candidates]]),"All-Female",Z358=SUM(Table1[[#This Row],[Race-F candidates]:[Race-? Candidates]]),"All-Male",1=1,"Mixed-Gender")</f>
        <v>Mixed-Gender</v>
      </c>
      <c r="AC358" s="3">
        <f>COUNTIFS(Table1[genoffice],Table1[[#This Row],[genoffice]],Table1[Gender],"F")</f>
        <v>279</v>
      </c>
      <c r="AD358" s="3">
        <f>COUNTIFS(Table1[genoffice],Table1[[#This Row],[genoffice]],Table1[Gender],"M")</f>
        <v>401</v>
      </c>
      <c r="AE358" s="3">
        <f>COUNTIFS(Table1[genoffice],Table1[[#This Row],[genoffice]],Table1[Gender],"~?")</f>
        <v>23</v>
      </c>
    </row>
    <row r="359" spans="1:31" x14ac:dyDescent="0.35">
      <c r="A359">
        <v>358</v>
      </c>
      <c r="B359">
        <f>IF(COUNTIF(C$2:C358,C359)&gt;0,B358,B358+1)</f>
        <v>113</v>
      </c>
      <c r="C359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59" t="s">
        <v>380</v>
      </c>
      <c r="E359" t="s">
        <v>517</v>
      </c>
      <c r="F359" t="s">
        <v>523</v>
      </c>
      <c r="G359">
        <v>2016</v>
      </c>
      <c r="H359" t="s">
        <v>519</v>
      </c>
      <c r="I359" t="s">
        <v>19</v>
      </c>
      <c r="J359">
        <v>552</v>
      </c>
      <c r="K359">
        <v>10</v>
      </c>
      <c r="L359">
        <f>COUNTIF(Table1[Race],Table1[Race])</f>
        <v>10</v>
      </c>
      <c r="M359">
        <v>4</v>
      </c>
      <c r="N359">
        <v>2</v>
      </c>
      <c r="O359">
        <v>1</v>
      </c>
      <c r="P359">
        <v>3</v>
      </c>
      <c r="Q359" t="s">
        <v>20</v>
      </c>
      <c r="R359" t="s">
        <v>21</v>
      </c>
      <c r="S359" t="s">
        <v>15</v>
      </c>
      <c r="T359">
        <f>IFERROR(Table1[n_can_adj]/MID(Table1[district],FIND("(",Table1[district])+1,1),Table1[n_can_adj])</f>
        <v>2</v>
      </c>
      <c r="U359">
        <v>46367</v>
      </c>
      <c r="V359" t="str">
        <f>IF(Table1[Voting Population]&lt;47000,"Rural","Urban")</f>
        <v>Rural</v>
      </c>
      <c r="W359" s="3">
        <v>3.7560364872115809E-3</v>
      </c>
      <c r="X359" s="3" t="s">
        <v>5414</v>
      </c>
      <c r="Y359" s="3">
        <f>COUNTIFS(Table1[Race '#],Table1[[#This Row],[Race '#]],Table1[Gender],"F")</f>
        <v>2</v>
      </c>
      <c r="Z359" s="3">
        <f>COUNTIFS(Table1[Race '#],Table1[[#This Row],[Race '#]],Table1[Gender],"M")</f>
        <v>8</v>
      </c>
      <c r="AA359" s="3">
        <f>COUNTIFS(Table1[Race '#],Table1[[#This Row],[Race '#]],Table1[Gender],"~?")</f>
        <v>0</v>
      </c>
      <c r="AB359" s="3" t="str">
        <f>_xlfn.IFS(Y359=SUM(Table1[[#This Row],[Race-F candidates]:[Race-? Candidates]]),"All-Female",Z359=SUM(Table1[[#This Row],[Race-F candidates]:[Race-? Candidates]]),"All-Male",1=1,"Mixed-Gender")</f>
        <v>Mixed-Gender</v>
      </c>
      <c r="AC359" s="3">
        <f>COUNTIFS(Table1[genoffice],Table1[[#This Row],[genoffice]],Table1[Gender],"F")</f>
        <v>279</v>
      </c>
      <c r="AD359" s="3">
        <f>COUNTIFS(Table1[genoffice],Table1[[#This Row],[genoffice]],Table1[Gender],"M")</f>
        <v>401</v>
      </c>
      <c r="AE359" s="3">
        <f>COUNTIFS(Table1[genoffice],Table1[[#This Row],[genoffice]],Table1[Gender],"~?")</f>
        <v>23</v>
      </c>
    </row>
    <row r="360" spans="1:31" x14ac:dyDescent="0.35">
      <c r="A360">
        <v>359</v>
      </c>
      <c r="B360">
        <f>IF(COUNTIF(C$2:C359,C360)&gt;0,B359,B359+1)</f>
        <v>113</v>
      </c>
      <c r="C360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0" t="s">
        <v>380</v>
      </c>
      <c r="E360" t="s">
        <v>517</v>
      </c>
      <c r="F360" t="s">
        <v>524</v>
      </c>
      <c r="G360">
        <v>2016</v>
      </c>
      <c r="H360" t="s">
        <v>519</v>
      </c>
      <c r="I360" t="s">
        <v>127</v>
      </c>
      <c r="J360">
        <v>549</v>
      </c>
      <c r="K360">
        <v>10</v>
      </c>
      <c r="L360">
        <f>COUNTIF(Table1[Race],Table1[Race])</f>
        <v>10</v>
      </c>
      <c r="M360">
        <v>4</v>
      </c>
      <c r="N360">
        <v>2</v>
      </c>
      <c r="O360">
        <v>1</v>
      </c>
      <c r="P360">
        <v>3</v>
      </c>
      <c r="Q360" t="s">
        <v>20</v>
      </c>
      <c r="R360" t="s">
        <v>21</v>
      </c>
      <c r="S360" t="s">
        <v>15</v>
      </c>
      <c r="T360">
        <f>IFERROR(Table1[n_can_adj]/MID(Table1[district],FIND("(",Table1[district])+1,1),Table1[n_can_adj])</f>
        <v>2</v>
      </c>
      <c r="U360">
        <v>46367</v>
      </c>
      <c r="V360" t="str">
        <f>IF(Table1[Voting Population]&lt;47000,"Rural","Urban")</f>
        <v>Rural</v>
      </c>
      <c r="W360" s="3">
        <v>3.7560364872115809E-3</v>
      </c>
      <c r="X360" s="3" t="s">
        <v>5414</v>
      </c>
      <c r="Y360" s="3">
        <f>COUNTIFS(Table1[Race '#],Table1[[#This Row],[Race '#]],Table1[Gender],"F")</f>
        <v>2</v>
      </c>
      <c r="Z360" s="3">
        <f>COUNTIFS(Table1[Race '#],Table1[[#This Row],[Race '#]],Table1[Gender],"M")</f>
        <v>8</v>
      </c>
      <c r="AA360" s="3">
        <f>COUNTIFS(Table1[Race '#],Table1[[#This Row],[Race '#]],Table1[Gender],"~?")</f>
        <v>0</v>
      </c>
      <c r="AB360" s="3" t="str">
        <f>_xlfn.IFS(Y360=SUM(Table1[[#This Row],[Race-F candidates]:[Race-? Candidates]]),"All-Female",Z360=SUM(Table1[[#This Row],[Race-F candidates]:[Race-? Candidates]]),"All-Male",1=1,"Mixed-Gender")</f>
        <v>Mixed-Gender</v>
      </c>
      <c r="AC360" s="3">
        <f>COUNTIFS(Table1[genoffice],Table1[[#This Row],[genoffice]],Table1[Gender],"F")</f>
        <v>279</v>
      </c>
      <c r="AD360" s="3">
        <f>COUNTIFS(Table1[genoffice],Table1[[#This Row],[genoffice]],Table1[Gender],"M")</f>
        <v>401</v>
      </c>
      <c r="AE360" s="3">
        <f>COUNTIFS(Table1[genoffice],Table1[[#This Row],[genoffice]],Table1[Gender],"~?")</f>
        <v>23</v>
      </c>
    </row>
    <row r="361" spans="1:31" x14ac:dyDescent="0.35">
      <c r="A361">
        <v>360</v>
      </c>
      <c r="B361">
        <f>IF(COUNTIF(C$2:C360,C361)&gt;0,B360,B360+1)</f>
        <v>113</v>
      </c>
      <c r="C361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1" t="s">
        <v>380</v>
      </c>
      <c r="E361" t="s">
        <v>517</v>
      </c>
      <c r="F361" t="s">
        <v>525</v>
      </c>
      <c r="G361">
        <v>2016</v>
      </c>
      <c r="H361" t="s">
        <v>519</v>
      </c>
      <c r="I361" t="s">
        <v>23</v>
      </c>
      <c r="J361">
        <v>517</v>
      </c>
      <c r="K361">
        <v>10</v>
      </c>
      <c r="L361">
        <f>COUNTIF(Table1[Race],Table1[Race])</f>
        <v>10</v>
      </c>
      <c r="M361">
        <v>4</v>
      </c>
      <c r="N361">
        <v>2</v>
      </c>
      <c r="O361">
        <v>1</v>
      </c>
      <c r="P361">
        <v>3</v>
      </c>
      <c r="Q361" t="s">
        <v>20</v>
      </c>
      <c r="R361" t="s">
        <v>21</v>
      </c>
      <c r="S361" t="s">
        <v>15</v>
      </c>
      <c r="T361">
        <f>IFERROR(Table1[n_can_adj]/MID(Table1[district],FIND("(",Table1[district])+1,1),Table1[n_can_adj])</f>
        <v>2</v>
      </c>
      <c r="U361">
        <v>46367</v>
      </c>
      <c r="V361" t="str">
        <f>IF(Table1[Voting Population]&lt;47000,"Rural","Urban")</f>
        <v>Rural</v>
      </c>
      <c r="W361" s="3">
        <v>3.7560364872115809E-3</v>
      </c>
      <c r="X361" s="3" t="s">
        <v>5415</v>
      </c>
      <c r="Y361" s="3">
        <f>COUNTIFS(Table1[Race '#],Table1[[#This Row],[Race '#]],Table1[Gender],"F")</f>
        <v>2</v>
      </c>
      <c r="Z361" s="3">
        <f>COUNTIFS(Table1[Race '#],Table1[[#This Row],[Race '#]],Table1[Gender],"M")</f>
        <v>8</v>
      </c>
      <c r="AA361" s="3">
        <f>COUNTIFS(Table1[Race '#],Table1[[#This Row],[Race '#]],Table1[Gender],"~?")</f>
        <v>0</v>
      </c>
      <c r="AB361" s="3" t="str">
        <f>_xlfn.IFS(Y361=SUM(Table1[[#This Row],[Race-F candidates]:[Race-? Candidates]]),"All-Female",Z361=SUM(Table1[[#This Row],[Race-F candidates]:[Race-? Candidates]]),"All-Male",1=1,"Mixed-Gender")</f>
        <v>Mixed-Gender</v>
      </c>
      <c r="AC361" s="3">
        <f>COUNTIFS(Table1[genoffice],Table1[[#This Row],[genoffice]],Table1[Gender],"F")</f>
        <v>279</v>
      </c>
      <c r="AD361" s="3">
        <f>COUNTIFS(Table1[genoffice],Table1[[#This Row],[genoffice]],Table1[Gender],"M")</f>
        <v>401</v>
      </c>
      <c r="AE361" s="3">
        <f>COUNTIFS(Table1[genoffice],Table1[[#This Row],[genoffice]],Table1[Gender],"~?")</f>
        <v>23</v>
      </c>
    </row>
    <row r="362" spans="1:31" x14ac:dyDescent="0.35">
      <c r="A362">
        <v>361</v>
      </c>
      <c r="B362">
        <f>IF(COUNTIF(C$2:C361,C362)&gt;0,B361,B361+1)</f>
        <v>113</v>
      </c>
      <c r="C362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2" t="s">
        <v>380</v>
      </c>
      <c r="E362" t="s">
        <v>517</v>
      </c>
      <c r="F362" t="s">
        <v>526</v>
      </c>
      <c r="G362">
        <v>2016</v>
      </c>
      <c r="H362" t="s">
        <v>519</v>
      </c>
      <c r="I362" t="s">
        <v>127</v>
      </c>
      <c r="J362">
        <v>522</v>
      </c>
      <c r="K362">
        <v>10</v>
      </c>
      <c r="L362">
        <f>COUNTIF(Table1[Race],Table1[Race])</f>
        <v>10</v>
      </c>
      <c r="M362">
        <v>4</v>
      </c>
      <c r="N362">
        <v>2</v>
      </c>
      <c r="O362">
        <v>1</v>
      </c>
      <c r="P362">
        <v>3</v>
      </c>
      <c r="Q362" t="s">
        <v>20</v>
      </c>
      <c r="R362" t="s">
        <v>21</v>
      </c>
      <c r="S362" t="s">
        <v>15</v>
      </c>
      <c r="T362">
        <f>IFERROR(Table1[n_can_adj]/MID(Table1[district],FIND("(",Table1[district])+1,1),Table1[n_can_adj])</f>
        <v>2</v>
      </c>
      <c r="U362">
        <v>46367</v>
      </c>
      <c r="V362" t="str">
        <f>IF(Table1[Voting Population]&lt;47000,"Rural","Urban")</f>
        <v>Rural</v>
      </c>
      <c r="W362" s="3">
        <v>3.7560364872115809E-3</v>
      </c>
      <c r="X362" s="3" t="s">
        <v>5414</v>
      </c>
      <c r="Y362" s="3">
        <f>COUNTIFS(Table1[Race '#],Table1[[#This Row],[Race '#]],Table1[Gender],"F")</f>
        <v>2</v>
      </c>
      <c r="Z362" s="3">
        <f>COUNTIFS(Table1[Race '#],Table1[[#This Row],[Race '#]],Table1[Gender],"M")</f>
        <v>8</v>
      </c>
      <c r="AA362" s="3">
        <f>COUNTIFS(Table1[Race '#],Table1[[#This Row],[Race '#]],Table1[Gender],"~?")</f>
        <v>0</v>
      </c>
      <c r="AB362" s="3" t="str">
        <f>_xlfn.IFS(Y362=SUM(Table1[[#This Row],[Race-F candidates]:[Race-? Candidates]]),"All-Female",Z362=SUM(Table1[[#This Row],[Race-F candidates]:[Race-? Candidates]]),"All-Male",1=1,"Mixed-Gender")</f>
        <v>Mixed-Gender</v>
      </c>
      <c r="AC362" s="3">
        <f>COUNTIFS(Table1[genoffice],Table1[[#This Row],[genoffice]],Table1[Gender],"F")</f>
        <v>279</v>
      </c>
      <c r="AD362" s="3">
        <f>COUNTIFS(Table1[genoffice],Table1[[#This Row],[genoffice]],Table1[Gender],"M")</f>
        <v>401</v>
      </c>
      <c r="AE362" s="3">
        <f>COUNTIFS(Table1[genoffice],Table1[[#This Row],[genoffice]],Table1[Gender],"~?")</f>
        <v>23</v>
      </c>
    </row>
    <row r="363" spans="1:31" x14ac:dyDescent="0.35">
      <c r="A363">
        <v>362</v>
      </c>
      <c r="B363">
        <f>IF(COUNTIF(C$2:C362,C363)&gt;0,B362,B362+1)</f>
        <v>113</v>
      </c>
      <c r="C363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3" t="s">
        <v>380</v>
      </c>
      <c r="E363" t="s">
        <v>517</v>
      </c>
      <c r="F363" t="s">
        <v>527</v>
      </c>
      <c r="G363">
        <v>2016</v>
      </c>
      <c r="H363" t="s">
        <v>519</v>
      </c>
      <c r="I363" t="s">
        <v>19</v>
      </c>
      <c r="J363">
        <v>616</v>
      </c>
      <c r="K363">
        <v>10</v>
      </c>
      <c r="L363">
        <f>COUNTIF(Table1[Race],Table1[Race])</f>
        <v>10</v>
      </c>
      <c r="M363">
        <v>4</v>
      </c>
      <c r="N363">
        <v>2</v>
      </c>
      <c r="O363">
        <v>1</v>
      </c>
      <c r="P363">
        <v>3</v>
      </c>
      <c r="Q363" t="s">
        <v>20</v>
      </c>
      <c r="R363" t="s">
        <v>21</v>
      </c>
      <c r="S363" t="s">
        <v>15</v>
      </c>
      <c r="T363">
        <f>IFERROR(Table1[n_can_adj]/MID(Table1[district],FIND("(",Table1[district])+1,1),Table1[n_can_adj])</f>
        <v>2</v>
      </c>
      <c r="U363">
        <v>46367</v>
      </c>
      <c r="V363" t="str">
        <f>IF(Table1[Voting Population]&lt;47000,"Rural","Urban")</f>
        <v>Rural</v>
      </c>
      <c r="W363" s="3">
        <v>3.7560364872115809E-3</v>
      </c>
      <c r="X363" s="3" t="s">
        <v>5414</v>
      </c>
      <c r="Y363" s="3">
        <f>COUNTIFS(Table1[Race '#],Table1[[#This Row],[Race '#]],Table1[Gender],"F")</f>
        <v>2</v>
      </c>
      <c r="Z363" s="3">
        <f>COUNTIFS(Table1[Race '#],Table1[[#This Row],[Race '#]],Table1[Gender],"M")</f>
        <v>8</v>
      </c>
      <c r="AA363" s="3">
        <f>COUNTIFS(Table1[Race '#],Table1[[#This Row],[Race '#]],Table1[Gender],"~?")</f>
        <v>0</v>
      </c>
      <c r="AB363" s="3" t="str">
        <f>_xlfn.IFS(Y363=SUM(Table1[[#This Row],[Race-F candidates]:[Race-? Candidates]]),"All-Female",Z363=SUM(Table1[[#This Row],[Race-F candidates]:[Race-? Candidates]]),"All-Male",1=1,"Mixed-Gender")</f>
        <v>Mixed-Gender</v>
      </c>
      <c r="AC363" s="3">
        <f>COUNTIFS(Table1[genoffice],Table1[[#This Row],[genoffice]],Table1[Gender],"F")</f>
        <v>279</v>
      </c>
      <c r="AD363" s="3">
        <f>COUNTIFS(Table1[genoffice],Table1[[#This Row],[genoffice]],Table1[Gender],"M")</f>
        <v>401</v>
      </c>
      <c r="AE363" s="3">
        <f>COUNTIFS(Table1[genoffice],Table1[[#This Row],[genoffice]],Table1[Gender],"~?")</f>
        <v>23</v>
      </c>
    </row>
    <row r="364" spans="1:31" x14ac:dyDescent="0.35">
      <c r="A364">
        <v>363</v>
      </c>
      <c r="B364">
        <f>IF(COUNTIF(C$2:C363,C364)&gt;0,B363,B363+1)</f>
        <v>113</v>
      </c>
      <c r="C364" t="str">
        <f>Table1[[#This Row],[position]]&amp;IF(Table1[district]="NA","","-"&amp;Table1[district])&amp;IF(Table1[parish]="Multi-Parish Race","","-"&amp;Table1[parish])&amp;" ("&amp;Table1[year]&amp;")"</f>
        <v>Aldermen-Town of Franklinton (5 to be elected)-Washington (2016)</v>
      </c>
      <c r="D364" t="s">
        <v>380</v>
      </c>
      <c r="E364" t="s">
        <v>517</v>
      </c>
      <c r="F364" t="s">
        <v>528</v>
      </c>
      <c r="G364">
        <v>2016</v>
      </c>
      <c r="H364" t="s">
        <v>519</v>
      </c>
      <c r="I364" t="s">
        <v>23</v>
      </c>
      <c r="J364">
        <v>624</v>
      </c>
      <c r="K364">
        <v>10</v>
      </c>
      <c r="L364">
        <f>COUNTIF(Table1[Race],Table1[Race])</f>
        <v>10</v>
      </c>
      <c r="M364">
        <v>4</v>
      </c>
      <c r="N364">
        <v>2</v>
      </c>
      <c r="O364">
        <v>1</v>
      </c>
      <c r="P364">
        <v>3</v>
      </c>
      <c r="Q364" t="s">
        <v>20</v>
      </c>
      <c r="R364" t="s">
        <v>21</v>
      </c>
      <c r="S364" t="s">
        <v>15</v>
      </c>
      <c r="T364">
        <f>IFERROR(Table1[n_can_adj]/MID(Table1[district],FIND("(",Table1[district])+1,1),Table1[n_can_adj])</f>
        <v>2</v>
      </c>
      <c r="U364">
        <v>46367</v>
      </c>
      <c r="V364" t="str">
        <f>IF(Table1[Voting Population]&lt;47000,"Rural","Urban")</f>
        <v>Rural</v>
      </c>
      <c r="W364" s="3">
        <v>3.7560364872115809E-3</v>
      </c>
      <c r="X364" s="3" t="s">
        <v>5414</v>
      </c>
      <c r="Y364" s="3">
        <f>COUNTIFS(Table1[Race '#],Table1[[#This Row],[Race '#]],Table1[Gender],"F")</f>
        <v>2</v>
      </c>
      <c r="Z364" s="3">
        <f>COUNTIFS(Table1[Race '#],Table1[[#This Row],[Race '#]],Table1[Gender],"M")</f>
        <v>8</v>
      </c>
      <c r="AA364" s="3">
        <f>COUNTIFS(Table1[Race '#],Table1[[#This Row],[Race '#]],Table1[Gender],"~?")</f>
        <v>0</v>
      </c>
      <c r="AB364" s="3" t="str">
        <f>_xlfn.IFS(Y364=SUM(Table1[[#This Row],[Race-F candidates]:[Race-? Candidates]]),"All-Female",Z364=SUM(Table1[[#This Row],[Race-F candidates]:[Race-? Candidates]]),"All-Male",1=1,"Mixed-Gender")</f>
        <v>Mixed-Gender</v>
      </c>
      <c r="AC364" s="3">
        <f>COUNTIFS(Table1[genoffice],Table1[[#This Row],[genoffice]],Table1[Gender],"F")</f>
        <v>279</v>
      </c>
      <c r="AD364" s="3">
        <f>COUNTIFS(Table1[genoffice],Table1[[#This Row],[genoffice]],Table1[Gender],"M")</f>
        <v>401</v>
      </c>
      <c r="AE364" s="3">
        <f>COUNTIFS(Table1[genoffice],Table1[[#This Row],[genoffice]],Table1[Gender],"~?")</f>
        <v>23</v>
      </c>
    </row>
    <row r="365" spans="1:31" x14ac:dyDescent="0.35">
      <c r="A365">
        <v>364</v>
      </c>
      <c r="B365">
        <f>IF(COUNTIF(C$2:C364,C365)&gt;0,B364,B364+1)</f>
        <v>114</v>
      </c>
      <c r="C365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5" t="s">
        <v>380</v>
      </c>
      <c r="E365" t="s">
        <v>529</v>
      </c>
      <c r="F365" t="s">
        <v>530</v>
      </c>
      <c r="G365">
        <v>2014</v>
      </c>
      <c r="H365" t="s">
        <v>238</v>
      </c>
      <c r="I365" t="s">
        <v>23</v>
      </c>
      <c r="J365">
        <v>262</v>
      </c>
      <c r="K365">
        <v>7</v>
      </c>
      <c r="L365">
        <f>COUNTIF(Table1[Race],Table1[Race])</f>
        <v>7</v>
      </c>
      <c r="M365">
        <v>4</v>
      </c>
      <c r="N365">
        <v>0</v>
      </c>
      <c r="O365">
        <v>2</v>
      </c>
      <c r="P365">
        <v>1</v>
      </c>
      <c r="Q365" t="s">
        <v>20</v>
      </c>
      <c r="R365" t="s">
        <v>21</v>
      </c>
      <c r="S365" t="s">
        <v>15</v>
      </c>
      <c r="T365">
        <f>IFERROR(Table1[n_can_adj]/MID(Table1[district],FIND("(",Table1[district])+1,1),Table1[n_can_adj])</f>
        <v>1.4</v>
      </c>
      <c r="U365">
        <v>132373</v>
      </c>
      <c r="V365" t="str">
        <f>IF(Table1[Voting Population]&lt;47000,"Rural","Urban")</f>
        <v>Urban</v>
      </c>
      <c r="W365" s="3">
        <v>4.2233693101830228E-3</v>
      </c>
      <c r="X365" s="3" t="s">
        <v>5414</v>
      </c>
      <c r="Y365" s="3">
        <f>COUNTIFS(Table1[Race '#],Table1[[#This Row],[Race '#]],Table1[Gender],"F")</f>
        <v>2</v>
      </c>
      <c r="Z365" s="3">
        <f>COUNTIFS(Table1[Race '#],Table1[[#This Row],[Race '#]],Table1[Gender],"M")</f>
        <v>5</v>
      </c>
      <c r="AA365" s="3">
        <f>COUNTIFS(Table1[Race '#],Table1[[#This Row],[Race '#]],Table1[Gender],"~?")</f>
        <v>0</v>
      </c>
      <c r="AB365" s="3" t="str">
        <f>_xlfn.IFS(Y365=SUM(Table1[[#This Row],[Race-F candidates]:[Race-? Candidates]]),"All-Female",Z365=SUM(Table1[[#This Row],[Race-F candidates]:[Race-? Candidates]]),"All-Male",1=1,"Mixed-Gender")</f>
        <v>Mixed-Gender</v>
      </c>
      <c r="AC365" s="3">
        <f>COUNTIFS(Table1[genoffice],Table1[[#This Row],[genoffice]],Table1[Gender],"F")</f>
        <v>279</v>
      </c>
      <c r="AD365" s="3">
        <f>COUNTIFS(Table1[genoffice],Table1[[#This Row],[genoffice]],Table1[Gender],"M")</f>
        <v>401</v>
      </c>
      <c r="AE365" s="3">
        <f>COUNTIFS(Table1[genoffice],Table1[[#This Row],[genoffice]],Table1[Gender],"~?")</f>
        <v>23</v>
      </c>
    </row>
    <row r="366" spans="1:31" x14ac:dyDescent="0.35">
      <c r="A366">
        <v>365</v>
      </c>
      <c r="B366">
        <f>IF(COUNTIF(C$2:C365,C366)&gt;0,B365,B365+1)</f>
        <v>114</v>
      </c>
      <c r="C366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6" t="s">
        <v>380</v>
      </c>
      <c r="E366" t="s">
        <v>529</v>
      </c>
      <c r="F366" t="s">
        <v>531</v>
      </c>
      <c r="G366">
        <v>2014</v>
      </c>
      <c r="H366" t="s">
        <v>238</v>
      </c>
      <c r="I366" t="s">
        <v>30</v>
      </c>
      <c r="J366">
        <v>332</v>
      </c>
      <c r="K366">
        <v>7</v>
      </c>
      <c r="L366">
        <f>COUNTIF(Table1[Race],Table1[Race])</f>
        <v>7</v>
      </c>
      <c r="M366">
        <v>4</v>
      </c>
      <c r="N366">
        <v>0</v>
      </c>
      <c r="O366">
        <v>2</v>
      </c>
      <c r="P366">
        <v>1</v>
      </c>
      <c r="Q366" t="s">
        <v>20</v>
      </c>
      <c r="R366" t="s">
        <v>21</v>
      </c>
      <c r="S366" t="s">
        <v>15</v>
      </c>
      <c r="T366">
        <f>IFERROR(Table1[n_can_adj]/MID(Table1[district],FIND("(",Table1[district])+1,1),Table1[n_can_adj])</f>
        <v>1.4</v>
      </c>
      <c r="U366">
        <v>132373</v>
      </c>
      <c r="V366" t="str">
        <f>IF(Table1[Voting Population]&lt;47000,"Rural","Urban")</f>
        <v>Urban</v>
      </c>
      <c r="W366" s="3">
        <v>4.2233693101830228E-3</v>
      </c>
      <c r="X366" s="3" t="s">
        <v>5414</v>
      </c>
      <c r="Y366" s="3">
        <f>COUNTIFS(Table1[Race '#],Table1[[#This Row],[Race '#]],Table1[Gender],"F")</f>
        <v>2</v>
      </c>
      <c r="Z366" s="3">
        <f>COUNTIFS(Table1[Race '#],Table1[[#This Row],[Race '#]],Table1[Gender],"M")</f>
        <v>5</v>
      </c>
      <c r="AA366" s="3">
        <f>COUNTIFS(Table1[Race '#],Table1[[#This Row],[Race '#]],Table1[Gender],"~?")</f>
        <v>0</v>
      </c>
      <c r="AB366" s="3" t="str">
        <f>_xlfn.IFS(Y366=SUM(Table1[[#This Row],[Race-F candidates]:[Race-? Candidates]]),"All-Female",Z366=SUM(Table1[[#This Row],[Race-F candidates]:[Race-? Candidates]]),"All-Male",1=1,"Mixed-Gender")</f>
        <v>Mixed-Gender</v>
      </c>
      <c r="AC366" s="3">
        <f>COUNTIFS(Table1[genoffice],Table1[[#This Row],[genoffice]],Table1[Gender],"F")</f>
        <v>279</v>
      </c>
      <c r="AD366" s="3">
        <f>COUNTIFS(Table1[genoffice],Table1[[#This Row],[genoffice]],Table1[Gender],"M")</f>
        <v>401</v>
      </c>
      <c r="AE366" s="3">
        <f>COUNTIFS(Table1[genoffice],Table1[[#This Row],[genoffice]],Table1[Gender],"~?")</f>
        <v>23</v>
      </c>
    </row>
    <row r="367" spans="1:31" x14ac:dyDescent="0.35">
      <c r="A367">
        <v>366</v>
      </c>
      <c r="B367">
        <f>IF(COUNTIF(C$2:C366,C367)&gt;0,B366,B366+1)</f>
        <v>114</v>
      </c>
      <c r="C367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7" t="s">
        <v>380</v>
      </c>
      <c r="E367" t="s">
        <v>529</v>
      </c>
      <c r="F367" t="s">
        <v>532</v>
      </c>
      <c r="G367">
        <v>2014</v>
      </c>
      <c r="H367" t="s">
        <v>238</v>
      </c>
      <c r="I367" t="s">
        <v>23</v>
      </c>
      <c r="J367">
        <v>319</v>
      </c>
      <c r="K367">
        <v>7</v>
      </c>
      <c r="L367">
        <f>COUNTIF(Table1[Race],Table1[Race])</f>
        <v>7</v>
      </c>
      <c r="M367">
        <v>4</v>
      </c>
      <c r="N367">
        <v>0</v>
      </c>
      <c r="O367">
        <v>2</v>
      </c>
      <c r="P367">
        <v>1</v>
      </c>
      <c r="Q367" t="s">
        <v>20</v>
      </c>
      <c r="R367" t="s">
        <v>21</v>
      </c>
      <c r="S367" t="s">
        <v>15</v>
      </c>
      <c r="T367">
        <f>IFERROR(Table1[n_can_adj]/MID(Table1[district],FIND("(",Table1[district])+1,1),Table1[n_can_adj])</f>
        <v>1.4</v>
      </c>
      <c r="U367">
        <v>132373</v>
      </c>
      <c r="V367" t="str">
        <f>IF(Table1[Voting Population]&lt;47000,"Rural","Urban")</f>
        <v>Urban</v>
      </c>
      <c r="W367" s="3">
        <v>4.2233693101830228E-3</v>
      </c>
      <c r="X367" s="3" t="s">
        <v>5415</v>
      </c>
      <c r="Y367" s="3">
        <f>COUNTIFS(Table1[Race '#],Table1[[#This Row],[Race '#]],Table1[Gender],"F")</f>
        <v>2</v>
      </c>
      <c r="Z367" s="3">
        <f>COUNTIFS(Table1[Race '#],Table1[[#This Row],[Race '#]],Table1[Gender],"M")</f>
        <v>5</v>
      </c>
      <c r="AA367" s="3">
        <f>COUNTIFS(Table1[Race '#],Table1[[#This Row],[Race '#]],Table1[Gender],"~?")</f>
        <v>0</v>
      </c>
      <c r="AB367" s="3" t="str">
        <f>_xlfn.IFS(Y367=SUM(Table1[[#This Row],[Race-F candidates]:[Race-? Candidates]]),"All-Female",Z367=SUM(Table1[[#This Row],[Race-F candidates]:[Race-? Candidates]]),"All-Male",1=1,"Mixed-Gender")</f>
        <v>Mixed-Gender</v>
      </c>
      <c r="AC367" s="3">
        <f>COUNTIFS(Table1[genoffice],Table1[[#This Row],[genoffice]],Table1[Gender],"F")</f>
        <v>279</v>
      </c>
      <c r="AD367" s="3">
        <f>COUNTIFS(Table1[genoffice],Table1[[#This Row],[genoffice]],Table1[Gender],"M")</f>
        <v>401</v>
      </c>
      <c r="AE367" s="3">
        <f>COUNTIFS(Table1[genoffice],Table1[[#This Row],[genoffice]],Table1[Gender],"~?")</f>
        <v>23</v>
      </c>
    </row>
    <row r="368" spans="1:31" x14ac:dyDescent="0.35">
      <c r="A368">
        <v>367</v>
      </c>
      <c r="B368">
        <f>IF(COUNTIF(C$2:C367,C368)&gt;0,B367,B367+1)</f>
        <v>114</v>
      </c>
      <c r="C368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8" t="s">
        <v>380</v>
      </c>
      <c r="E368" t="s">
        <v>529</v>
      </c>
      <c r="F368" t="s">
        <v>533</v>
      </c>
      <c r="G368">
        <v>2014</v>
      </c>
      <c r="H368" t="s">
        <v>238</v>
      </c>
      <c r="I368" t="s">
        <v>23</v>
      </c>
      <c r="J368">
        <v>305</v>
      </c>
      <c r="K368">
        <v>7</v>
      </c>
      <c r="L368">
        <f>COUNTIF(Table1[Race],Table1[Race])</f>
        <v>7</v>
      </c>
      <c r="M368">
        <v>4</v>
      </c>
      <c r="N368">
        <v>0</v>
      </c>
      <c r="O368">
        <v>2</v>
      </c>
      <c r="P368">
        <v>1</v>
      </c>
      <c r="Q368" t="s">
        <v>20</v>
      </c>
      <c r="R368" t="s">
        <v>21</v>
      </c>
      <c r="S368" t="s">
        <v>15</v>
      </c>
      <c r="T368">
        <f>IFERROR(Table1[n_can_adj]/MID(Table1[district],FIND("(",Table1[district])+1,1),Table1[n_can_adj])</f>
        <v>1.4</v>
      </c>
      <c r="U368">
        <v>132373</v>
      </c>
      <c r="V368" t="str">
        <f>IF(Table1[Voting Population]&lt;47000,"Rural","Urban")</f>
        <v>Urban</v>
      </c>
      <c r="W368" s="3">
        <v>4.2233693101830228E-3</v>
      </c>
      <c r="X368" s="3" t="s">
        <v>5414</v>
      </c>
      <c r="Y368" s="3">
        <f>COUNTIFS(Table1[Race '#],Table1[[#This Row],[Race '#]],Table1[Gender],"F")</f>
        <v>2</v>
      </c>
      <c r="Z368" s="3">
        <f>COUNTIFS(Table1[Race '#],Table1[[#This Row],[Race '#]],Table1[Gender],"M")</f>
        <v>5</v>
      </c>
      <c r="AA368" s="3">
        <f>COUNTIFS(Table1[Race '#],Table1[[#This Row],[Race '#]],Table1[Gender],"~?")</f>
        <v>0</v>
      </c>
      <c r="AB368" s="3" t="str">
        <f>_xlfn.IFS(Y368=SUM(Table1[[#This Row],[Race-F candidates]:[Race-? Candidates]]),"All-Female",Z368=SUM(Table1[[#This Row],[Race-F candidates]:[Race-? Candidates]]),"All-Male",1=1,"Mixed-Gender")</f>
        <v>Mixed-Gender</v>
      </c>
      <c r="AC368" s="3">
        <f>COUNTIFS(Table1[genoffice],Table1[[#This Row],[genoffice]],Table1[Gender],"F")</f>
        <v>279</v>
      </c>
      <c r="AD368" s="3">
        <f>COUNTIFS(Table1[genoffice],Table1[[#This Row],[genoffice]],Table1[Gender],"M")</f>
        <v>401</v>
      </c>
      <c r="AE368" s="3">
        <f>COUNTIFS(Table1[genoffice],Table1[[#This Row],[genoffice]],Table1[Gender],"~?")</f>
        <v>23</v>
      </c>
    </row>
    <row r="369" spans="1:31" x14ac:dyDescent="0.35">
      <c r="A369">
        <v>368</v>
      </c>
      <c r="B369">
        <f>IF(COUNTIF(C$2:C368,C369)&gt;0,B368,B368+1)</f>
        <v>114</v>
      </c>
      <c r="C369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69" t="s">
        <v>380</v>
      </c>
      <c r="E369" t="s">
        <v>529</v>
      </c>
      <c r="F369" t="s">
        <v>534</v>
      </c>
      <c r="G369">
        <v>2014</v>
      </c>
      <c r="H369" t="s">
        <v>238</v>
      </c>
      <c r="I369" t="s">
        <v>127</v>
      </c>
      <c r="J369">
        <v>323</v>
      </c>
      <c r="K369">
        <v>7</v>
      </c>
      <c r="L369">
        <f>COUNTIF(Table1[Race],Table1[Race])</f>
        <v>7</v>
      </c>
      <c r="M369">
        <v>4</v>
      </c>
      <c r="N369">
        <v>0</v>
      </c>
      <c r="O369">
        <v>2</v>
      </c>
      <c r="P369">
        <v>1</v>
      </c>
      <c r="Q369" t="s">
        <v>20</v>
      </c>
      <c r="R369" t="s">
        <v>21</v>
      </c>
      <c r="S369" t="s">
        <v>15</v>
      </c>
      <c r="T369">
        <f>IFERROR(Table1[n_can_adj]/MID(Table1[district],FIND("(",Table1[district])+1,1),Table1[n_can_adj])</f>
        <v>1.4</v>
      </c>
      <c r="U369">
        <v>132373</v>
      </c>
      <c r="V369" t="str">
        <f>IF(Table1[Voting Population]&lt;47000,"Rural","Urban")</f>
        <v>Urban</v>
      </c>
      <c r="W369" s="3">
        <v>4.2233693101830228E-3</v>
      </c>
      <c r="X369" s="3" t="s">
        <v>5414</v>
      </c>
      <c r="Y369" s="3">
        <f>COUNTIFS(Table1[Race '#],Table1[[#This Row],[Race '#]],Table1[Gender],"F")</f>
        <v>2</v>
      </c>
      <c r="Z369" s="3">
        <f>COUNTIFS(Table1[Race '#],Table1[[#This Row],[Race '#]],Table1[Gender],"M")</f>
        <v>5</v>
      </c>
      <c r="AA369" s="3">
        <f>COUNTIFS(Table1[Race '#],Table1[[#This Row],[Race '#]],Table1[Gender],"~?")</f>
        <v>0</v>
      </c>
      <c r="AB369" s="3" t="str">
        <f>_xlfn.IFS(Y369=SUM(Table1[[#This Row],[Race-F candidates]:[Race-? Candidates]]),"All-Female",Z369=SUM(Table1[[#This Row],[Race-F candidates]:[Race-? Candidates]]),"All-Male",1=1,"Mixed-Gender")</f>
        <v>Mixed-Gender</v>
      </c>
      <c r="AC369" s="3">
        <f>COUNTIFS(Table1[genoffice],Table1[[#This Row],[genoffice]],Table1[Gender],"F")</f>
        <v>279</v>
      </c>
      <c r="AD369" s="3">
        <f>COUNTIFS(Table1[genoffice],Table1[[#This Row],[genoffice]],Table1[Gender],"M")</f>
        <v>401</v>
      </c>
      <c r="AE369" s="3">
        <f>COUNTIFS(Table1[genoffice],Table1[[#This Row],[genoffice]],Table1[Gender],"~?")</f>
        <v>23</v>
      </c>
    </row>
    <row r="370" spans="1:31" x14ac:dyDescent="0.35">
      <c r="A370">
        <v>369</v>
      </c>
      <c r="B370">
        <f>IF(COUNTIF(C$2:C369,C370)&gt;0,B369,B369+1)</f>
        <v>114</v>
      </c>
      <c r="C370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0" t="s">
        <v>380</v>
      </c>
      <c r="E370" t="s">
        <v>529</v>
      </c>
      <c r="F370" t="s">
        <v>535</v>
      </c>
      <c r="G370">
        <v>2014</v>
      </c>
      <c r="H370" t="s">
        <v>238</v>
      </c>
      <c r="I370" t="s">
        <v>30</v>
      </c>
      <c r="J370">
        <v>273</v>
      </c>
      <c r="K370">
        <v>7</v>
      </c>
      <c r="L370">
        <f>COUNTIF(Table1[Race],Table1[Race])</f>
        <v>7</v>
      </c>
      <c r="M370">
        <v>4</v>
      </c>
      <c r="N370">
        <v>0</v>
      </c>
      <c r="O370">
        <v>2</v>
      </c>
      <c r="P370">
        <v>1</v>
      </c>
      <c r="Q370" t="s">
        <v>20</v>
      </c>
      <c r="R370" t="s">
        <v>21</v>
      </c>
      <c r="S370" t="s">
        <v>15</v>
      </c>
      <c r="T370">
        <f>IFERROR(Table1[n_can_adj]/MID(Table1[district],FIND("(",Table1[district])+1,1),Table1[n_can_adj])</f>
        <v>1.4</v>
      </c>
      <c r="U370">
        <v>132373</v>
      </c>
      <c r="V370" t="str">
        <f>IF(Table1[Voting Population]&lt;47000,"Rural","Urban")</f>
        <v>Urban</v>
      </c>
      <c r="W370" s="3">
        <v>4.2233693101830228E-3</v>
      </c>
      <c r="X370" s="3" t="s">
        <v>5415</v>
      </c>
      <c r="Y370" s="3">
        <f>COUNTIFS(Table1[Race '#],Table1[[#This Row],[Race '#]],Table1[Gender],"F")</f>
        <v>2</v>
      </c>
      <c r="Z370" s="3">
        <f>COUNTIFS(Table1[Race '#],Table1[[#This Row],[Race '#]],Table1[Gender],"M")</f>
        <v>5</v>
      </c>
      <c r="AA370" s="3">
        <f>COUNTIFS(Table1[Race '#],Table1[[#This Row],[Race '#]],Table1[Gender],"~?")</f>
        <v>0</v>
      </c>
      <c r="AB370" s="3" t="str">
        <f>_xlfn.IFS(Y370=SUM(Table1[[#This Row],[Race-F candidates]:[Race-? Candidates]]),"All-Female",Z370=SUM(Table1[[#This Row],[Race-F candidates]:[Race-? Candidates]]),"All-Male",1=1,"Mixed-Gender")</f>
        <v>Mixed-Gender</v>
      </c>
      <c r="AC370" s="3">
        <f>COUNTIFS(Table1[genoffice],Table1[[#This Row],[genoffice]],Table1[Gender],"F")</f>
        <v>279</v>
      </c>
      <c r="AD370" s="3">
        <f>COUNTIFS(Table1[genoffice],Table1[[#This Row],[genoffice]],Table1[Gender],"M")</f>
        <v>401</v>
      </c>
      <c r="AE370" s="3">
        <f>COUNTIFS(Table1[genoffice],Table1[[#This Row],[genoffice]],Table1[Gender],"~?")</f>
        <v>23</v>
      </c>
    </row>
    <row r="371" spans="1:31" x14ac:dyDescent="0.35">
      <c r="A371">
        <v>370</v>
      </c>
      <c r="B371">
        <f>IF(COUNTIF(C$2:C370,C371)&gt;0,B370,B370+1)</f>
        <v>114</v>
      </c>
      <c r="C371" t="str">
        <f>Table1[[#This Row],[position]]&amp;IF(Table1[district]="NA","","-"&amp;Table1[district])&amp;IF(Table1[parish]="Multi-Parish Race","","-"&amp;Table1[parish])&amp;" ("&amp;Table1[year]&amp;")"</f>
        <v>Aldermen-Town of Glenmora (5 to be elected)-Rapides (2014)</v>
      </c>
      <c r="D371" t="s">
        <v>380</v>
      </c>
      <c r="E371" t="s">
        <v>529</v>
      </c>
      <c r="F371" t="s">
        <v>536</v>
      </c>
      <c r="G371">
        <v>2014</v>
      </c>
      <c r="H371" t="s">
        <v>238</v>
      </c>
      <c r="I371" t="s">
        <v>23</v>
      </c>
      <c r="J371">
        <v>317</v>
      </c>
      <c r="K371">
        <v>7</v>
      </c>
      <c r="L371">
        <f>COUNTIF(Table1[Race],Table1[Race])</f>
        <v>7</v>
      </c>
      <c r="M371">
        <v>4</v>
      </c>
      <c r="N371">
        <v>0</v>
      </c>
      <c r="O371">
        <v>2</v>
      </c>
      <c r="P371">
        <v>1</v>
      </c>
      <c r="Q371" t="s">
        <v>20</v>
      </c>
      <c r="R371" t="s">
        <v>21</v>
      </c>
      <c r="S371" t="s">
        <v>15</v>
      </c>
      <c r="T371">
        <f>IFERROR(Table1[n_can_adj]/MID(Table1[district],FIND("(",Table1[district])+1,1),Table1[n_can_adj])</f>
        <v>1.4</v>
      </c>
      <c r="U371">
        <v>132373</v>
      </c>
      <c r="V371" t="str">
        <f>IF(Table1[Voting Population]&lt;47000,"Rural","Urban")</f>
        <v>Urban</v>
      </c>
      <c r="W371" s="3">
        <v>4.2233693101830228E-3</v>
      </c>
      <c r="X371" s="3" t="s">
        <v>5414</v>
      </c>
      <c r="Y371" s="3">
        <f>COUNTIFS(Table1[Race '#],Table1[[#This Row],[Race '#]],Table1[Gender],"F")</f>
        <v>2</v>
      </c>
      <c r="Z371" s="3">
        <f>COUNTIFS(Table1[Race '#],Table1[[#This Row],[Race '#]],Table1[Gender],"M")</f>
        <v>5</v>
      </c>
      <c r="AA371" s="3">
        <f>COUNTIFS(Table1[Race '#],Table1[[#This Row],[Race '#]],Table1[Gender],"~?")</f>
        <v>0</v>
      </c>
      <c r="AB371" s="3" t="str">
        <f>_xlfn.IFS(Y371=SUM(Table1[[#This Row],[Race-F candidates]:[Race-? Candidates]]),"All-Female",Z371=SUM(Table1[[#This Row],[Race-F candidates]:[Race-? Candidates]]),"All-Male",1=1,"Mixed-Gender")</f>
        <v>Mixed-Gender</v>
      </c>
      <c r="AC371" s="3">
        <f>COUNTIFS(Table1[genoffice],Table1[[#This Row],[genoffice]],Table1[Gender],"F")</f>
        <v>279</v>
      </c>
      <c r="AD371" s="3">
        <f>COUNTIFS(Table1[genoffice],Table1[[#This Row],[genoffice]],Table1[Gender],"M")</f>
        <v>401</v>
      </c>
      <c r="AE371" s="3">
        <f>COUNTIFS(Table1[genoffice],Table1[[#This Row],[genoffice]],Table1[Gender],"~?")</f>
        <v>23</v>
      </c>
    </row>
    <row r="372" spans="1:31" x14ac:dyDescent="0.35">
      <c r="A372">
        <v>371</v>
      </c>
      <c r="B372">
        <f>IF(COUNTIF(C$2:C371,C372)&gt;0,B371,B371+1)</f>
        <v>115</v>
      </c>
      <c r="C372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2" t="s">
        <v>380</v>
      </c>
      <c r="E372" t="s">
        <v>537</v>
      </c>
      <c r="F372" t="s">
        <v>538</v>
      </c>
      <c r="G372">
        <v>2014</v>
      </c>
      <c r="H372" t="s">
        <v>83</v>
      </c>
      <c r="I372" t="s">
        <v>23</v>
      </c>
      <c r="J372">
        <v>345</v>
      </c>
      <c r="K372">
        <v>9</v>
      </c>
      <c r="L372">
        <f>COUNTIF(Table1[Race],Table1[Race])</f>
        <v>9</v>
      </c>
      <c r="M372">
        <v>8</v>
      </c>
      <c r="N372">
        <v>0</v>
      </c>
      <c r="O372">
        <v>1</v>
      </c>
      <c r="P372">
        <v>0</v>
      </c>
      <c r="Q372" t="s">
        <v>20</v>
      </c>
      <c r="R372" t="s">
        <v>21</v>
      </c>
      <c r="S372" t="s">
        <v>15</v>
      </c>
      <c r="T372">
        <f>IFERROR(Table1[n_can_adj]/MID(Table1[district],FIND("(",Table1[district])+1,1),Table1[n_can_adj])</f>
        <v>1.8</v>
      </c>
      <c r="U372">
        <v>83699</v>
      </c>
      <c r="V372" t="str">
        <f>IF(Table1[Voting Population]&lt;47000,"Rural","Urban")</f>
        <v>Urban</v>
      </c>
      <c r="W372" s="3">
        <v>1.9870839542970697E-2</v>
      </c>
      <c r="X372" s="3" t="s">
        <v>5414</v>
      </c>
      <c r="Y372" s="3">
        <f>COUNTIFS(Table1[Race '#],Table1[[#This Row],[Race '#]],Table1[Gender],"F")</f>
        <v>4</v>
      </c>
      <c r="Z372" s="3">
        <f>COUNTIFS(Table1[Race '#],Table1[[#This Row],[Race '#]],Table1[Gender],"M")</f>
        <v>5</v>
      </c>
      <c r="AA372" s="3">
        <f>COUNTIFS(Table1[Race '#],Table1[[#This Row],[Race '#]],Table1[Gender],"~?")</f>
        <v>0</v>
      </c>
      <c r="AB372" s="3" t="str">
        <f>_xlfn.IFS(Y372=SUM(Table1[[#This Row],[Race-F candidates]:[Race-? Candidates]]),"All-Female",Z372=SUM(Table1[[#This Row],[Race-F candidates]:[Race-? Candidates]]),"All-Male",1=1,"Mixed-Gender")</f>
        <v>Mixed-Gender</v>
      </c>
      <c r="AC372" s="3">
        <f>COUNTIFS(Table1[genoffice],Table1[[#This Row],[genoffice]],Table1[Gender],"F")</f>
        <v>279</v>
      </c>
      <c r="AD372" s="3">
        <f>COUNTIFS(Table1[genoffice],Table1[[#This Row],[genoffice]],Table1[Gender],"M")</f>
        <v>401</v>
      </c>
      <c r="AE372" s="3">
        <f>COUNTIFS(Table1[genoffice],Table1[[#This Row],[genoffice]],Table1[Gender],"~?")</f>
        <v>23</v>
      </c>
    </row>
    <row r="373" spans="1:31" x14ac:dyDescent="0.35">
      <c r="A373">
        <v>372</v>
      </c>
      <c r="B373">
        <f>IF(COUNTIF(C$2:C372,C373)&gt;0,B372,B372+1)</f>
        <v>115</v>
      </c>
      <c r="C373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3" t="s">
        <v>380</v>
      </c>
      <c r="E373" t="s">
        <v>537</v>
      </c>
      <c r="F373" t="s">
        <v>539</v>
      </c>
      <c r="G373">
        <v>2014</v>
      </c>
      <c r="H373" t="s">
        <v>83</v>
      </c>
      <c r="I373" t="s">
        <v>23</v>
      </c>
      <c r="J373">
        <v>187</v>
      </c>
      <c r="K373">
        <v>9</v>
      </c>
      <c r="L373">
        <f>COUNTIF(Table1[Race],Table1[Race])</f>
        <v>9</v>
      </c>
      <c r="M373">
        <v>8</v>
      </c>
      <c r="N373">
        <v>0</v>
      </c>
      <c r="O373">
        <v>1</v>
      </c>
      <c r="P373">
        <v>0</v>
      </c>
      <c r="Q373" t="s">
        <v>20</v>
      </c>
      <c r="R373" t="s">
        <v>21</v>
      </c>
      <c r="S373" t="s">
        <v>15</v>
      </c>
      <c r="T373">
        <f>IFERROR(Table1[n_can_adj]/MID(Table1[district],FIND("(",Table1[district])+1,1),Table1[n_can_adj])</f>
        <v>1.8</v>
      </c>
      <c r="U373">
        <v>83699</v>
      </c>
      <c r="V373" t="str">
        <f>IF(Table1[Voting Population]&lt;47000,"Rural","Urban")</f>
        <v>Urban</v>
      </c>
      <c r="W373" s="3">
        <v>1.9870839542970697E-2</v>
      </c>
      <c r="X373" s="3" t="s">
        <v>5415</v>
      </c>
      <c r="Y373" s="3">
        <f>COUNTIFS(Table1[Race '#],Table1[[#This Row],[Race '#]],Table1[Gender],"F")</f>
        <v>4</v>
      </c>
      <c r="Z373" s="3">
        <f>COUNTIFS(Table1[Race '#],Table1[[#This Row],[Race '#]],Table1[Gender],"M")</f>
        <v>5</v>
      </c>
      <c r="AA373" s="3">
        <f>COUNTIFS(Table1[Race '#],Table1[[#This Row],[Race '#]],Table1[Gender],"~?")</f>
        <v>0</v>
      </c>
      <c r="AB373" s="3" t="str">
        <f>_xlfn.IFS(Y373=SUM(Table1[[#This Row],[Race-F candidates]:[Race-? Candidates]]),"All-Female",Z373=SUM(Table1[[#This Row],[Race-F candidates]:[Race-? Candidates]]),"All-Male",1=1,"Mixed-Gender")</f>
        <v>Mixed-Gender</v>
      </c>
      <c r="AC373" s="3">
        <f>COUNTIFS(Table1[genoffice],Table1[[#This Row],[genoffice]],Table1[Gender],"F")</f>
        <v>279</v>
      </c>
      <c r="AD373" s="3">
        <f>COUNTIFS(Table1[genoffice],Table1[[#This Row],[genoffice]],Table1[Gender],"M")</f>
        <v>401</v>
      </c>
      <c r="AE373" s="3">
        <f>COUNTIFS(Table1[genoffice],Table1[[#This Row],[genoffice]],Table1[Gender],"~?")</f>
        <v>23</v>
      </c>
    </row>
    <row r="374" spans="1:31" x14ac:dyDescent="0.35">
      <c r="A374">
        <v>373</v>
      </c>
      <c r="B374">
        <f>IF(COUNTIF(C$2:C373,C374)&gt;0,B373,B373+1)</f>
        <v>115</v>
      </c>
      <c r="C374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4" t="s">
        <v>380</v>
      </c>
      <c r="E374" t="s">
        <v>537</v>
      </c>
      <c r="F374" t="s">
        <v>540</v>
      </c>
      <c r="G374">
        <v>2014</v>
      </c>
      <c r="H374" t="s">
        <v>83</v>
      </c>
      <c r="I374" t="s">
        <v>23</v>
      </c>
      <c r="J374">
        <v>193</v>
      </c>
      <c r="K374">
        <v>9</v>
      </c>
      <c r="L374">
        <f>COUNTIF(Table1[Race],Table1[Race])</f>
        <v>9</v>
      </c>
      <c r="M374">
        <v>8</v>
      </c>
      <c r="N374">
        <v>0</v>
      </c>
      <c r="O374">
        <v>1</v>
      </c>
      <c r="P374">
        <v>0</v>
      </c>
      <c r="Q374" t="s">
        <v>20</v>
      </c>
      <c r="R374" t="s">
        <v>21</v>
      </c>
      <c r="S374" t="s">
        <v>15</v>
      </c>
      <c r="T374">
        <f>IFERROR(Table1[n_can_adj]/MID(Table1[district],FIND("(",Table1[district])+1,1),Table1[n_can_adj])</f>
        <v>1.8</v>
      </c>
      <c r="U374">
        <v>83699</v>
      </c>
      <c r="V374" t="str">
        <f>IF(Table1[Voting Population]&lt;47000,"Rural","Urban")</f>
        <v>Urban</v>
      </c>
      <c r="W374" s="3">
        <v>1.9870839542970697E-2</v>
      </c>
      <c r="X374" s="3" t="s">
        <v>5414</v>
      </c>
      <c r="Y374" s="3">
        <f>COUNTIFS(Table1[Race '#],Table1[[#This Row],[Race '#]],Table1[Gender],"F")</f>
        <v>4</v>
      </c>
      <c r="Z374" s="3">
        <f>COUNTIFS(Table1[Race '#],Table1[[#This Row],[Race '#]],Table1[Gender],"M")</f>
        <v>5</v>
      </c>
      <c r="AA374" s="3">
        <f>COUNTIFS(Table1[Race '#],Table1[[#This Row],[Race '#]],Table1[Gender],"~?")</f>
        <v>0</v>
      </c>
      <c r="AB374" s="3" t="str">
        <f>_xlfn.IFS(Y374=SUM(Table1[[#This Row],[Race-F candidates]:[Race-? Candidates]]),"All-Female",Z374=SUM(Table1[[#This Row],[Race-F candidates]:[Race-? Candidates]]),"All-Male",1=1,"Mixed-Gender")</f>
        <v>Mixed-Gender</v>
      </c>
      <c r="AC374" s="3">
        <f>COUNTIFS(Table1[genoffice],Table1[[#This Row],[genoffice]],Table1[Gender],"F")</f>
        <v>279</v>
      </c>
      <c r="AD374" s="3">
        <f>COUNTIFS(Table1[genoffice],Table1[[#This Row],[genoffice]],Table1[Gender],"M")</f>
        <v>401</v>
      </c>
      <c r="AE374" s="3">
        <f>COUNTIFS(Table1[genoffice],Table1[[#This Row],[genoffice]],Table1[Gender],"~?")</f>
        <v>23</v>
      </c>
    </row>
    <row r="375" spans="1:31" x14ac:dyDescent="0.35">
      <c r="A375">
        <v>374</v>
      </c>
      <c r="B375">
        <f>IF(COUNTIF(C$2:C374,C375)&gt;0,B374,B374+1)</f>
        <v>115</v>
      </c>
      <c r="C375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5" t="s">
        <v>380</v>
      </c>
      <c r="E375" t="s">
        <v>537</v>
      </c>
      <c r="F375" t="s">
        <v>541</v>
      </c>
      <c r="G375">
        <v>2014</v>
      </c>
      <c r="H375" t="s">
        <v>83</v>
      </c>
      <c r="I375" t="s">
        <v>30</v>
      </c>
      <c r="J375">
        <v>70</v>
      </c>
      <c r="K375">
        <v>9</v>
      </c>
      <c r="L375">
        <f>COUNTIF(Table1[Race],Table1[Race])</f>
        <v>9</v>
      </c>
      <c r="M375">
        <v>8</v>
      </c>
      <c r="N375">
        <v>0</v>
      </c>
      <c r="O375">
        <v>1</v>
      </c>
      <c r="P375">
        <v>0</v>
      </c>
      <c r="Q375" t="s">
        <v>20</v>
      </c>
      <c r="R375" t="s">
        <v>21</v>
      </c>
      <c r="S375" t="s">
        <v>15</v>
      </c>
      <c r="T375">
        <f>IFERROR(Table1[n_can_adj]/MID(Table1[district],FIND("(",Table1[district])+1,1),Table1[n_can_adj])</f>
        <v>1.8</v>
      </c>
      <c r="U375">
        <v>83699</v>
      </c>
      <c r="V375" t="str">
        <f>IF(Table1[Voting Population]&lt;47000,"Rural","Urban")</f>
        <v>Urban</v>
      </c>
      <c r="W375" s="3">
        <v>1.9870839542970697E-2</v>
      </c>
      <c r="X375" s="3" t="s">
        <v>5414</v>
      </c>
      <c r="Y375" s="3">
        <f>COUNTIFS(Table1[Race '#],Table1[[#This Row],[Race '#]],Table1[Gender],"F")</f>
        <v>4</v>
      </c>
      <c r="Z375" s="3">
        <f>COUNTIFS(Table1[Race '#],Table1[[#This Row],[Race '#]],Table1[Gender],"M")</f>
        <v>5</v>
      </c>
      <c r="AA375" s="3">
        <f>COUNTIFS(Table1[Race '#],Table1[[#This Row],[Race '#]],Table1[Gender],"~?")</f>
        <v>0</v>
      </c>
      <c r="AB375" s="3" t="str">
        <f>_xlfn.IFS(Y375=SUM(Table1[[#This Row],[Race-F candidates]:[Race-? Candidates]]),"All-Female",Z375=SUM(Table1[[#This Row],[Race-F candidates]:[Race-? Candidates]]),"All-Male",1=1,"Mixed-Gender")</f>
        <v>Mixed-Gender</v>
      </c>
      <c r="AC375" s="3">
        <f>COUNTIFS(Table1[genoffice],Table1[[#This Row],[genoffice]],Table1[Gender],"F")</f>
        <v>279</v>
      </c>
      <c r="AD375" s="3">
        <f>COUNTIFS(Table1[genoffice],Table1[[#This Row],[genoffice]],Table1[Gender],"M")</f>
        <v>401</v>
      </c>
      <c r="AE375" s="3">
        <f>COUNTIFS(Table1[genoffice],Table1[[#This Row],[genoffice]],Table1[Gender],"~?")</f>
        <v>23</v>
      </c>
    </row>
    <row r="376" spans="1:31" x14ac:dyDescent="0.35">
      <c r="A376">
        <v>375</v>
      </c>
      <c r="B376">
        <f>IF(COUNTIF(C$2:C375,C376)&gt;0,B375,B375+1)</f>
        <v>115</v>
      </c>
      <c r="C376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6" t="s">
        <v>380</v>
      </c>
      <c r="E376" t="s">
        <v>537</v>
      </c>
      <c r="F376" t="s">
        <v>542</v>
      </c>
      <c r="G376">
        <v>2014</v>
      </c>
      <c r="H376" t="s">
        <v>83</v>
      </c>
      <c r="I376" t="s">
        <v>23</v>
      </c>
      <c r="J376">
        <v>216</v>
      </c>
      <c r="K376">
        <v>9</v>
      </c>
      <c r="L376">
        <f>COUNTIF(Table1[Race],Table1[Race])</f>
        <v>9</v>
      </c>
      <c r="M376">
        <v>8</v>
      </c>
      <c r="N376">
        <v>0</v>
      </c>
      <c r="O376">
        <v>1</v>
      </c>
      <c r="P376">
        <v>0</v>
      </c>
      <c r="Q376" t="s">
        <v>20</v>
      </c>
      <c r="R376" t="s">
        <v>21</v>
      </c>
      <c r="S376" t="s">
        <v>15</v>
      </c>
      <c r="T376">
        <f>IFERROR(Table1[n_can_adj]/MID(Table1[district],FIND("(",Table1[district])+1,1),Table1[n_can_adj])</f>
        <v>1.8</v>
      </c>
      <c r="U376">
        <v>83699</v>
      </c>
      <c r="V376" t="str">
        <f>IF(Table1[Voting Population]&lt;47000,"Rural","Urban")</f>
        <v>Urban</v>
      </c>
      <c r="W376" s="3">
        <v>1.9870839542970697E-2</v>
      </c>
      <c r="X376" s="3" t="s">
        <v>5415</v>
      </c>
      <c r="Y376" s="3">
        <f>COUNTIFS(Table1[Race '#],Table1[[#This Row],[Race '#]],Table1[Gender],"F")</f>
        <v>4</v>
      </c>
      <c r="Z376" s="3">
        <f>COUNTIFS(Table1[Race '#],Table1[[#This Row],[Race '#]],Table1[Gender],"M")</f>
        <v>5</v>
      </c>
      <c r="AA376" s="3">
        <f>COUNTIFS(Table1[Race '#],Table1[[#This Row],[Race '#]],Table1[Gender],"~?")</f>
        <v>0</v>
      </c>
      <c r="AB376" s="3" t="str">
        <f>_xlfn.IFS(Y376=SUM(Table1[[#This Row],[Race-F candidates]:[Race-? Candidates]]),"All-Female",Z376=SUM(Table1[[#This Row],[Race-F candidates]:[Race-? Candidates]]),"All-Male",1=1,"Mixed-Gender")</f>
        <v>Mixed-Gender</v>
      </c>
      <c r="AC376" s="3">
        <f>COUNTIFS(Table1[genoffice],Table1[[#This Row],[genoffice]],Table1[Gender],"F")</f>
        <v>279</v>
      </c>
      <c r="AD376" s="3">
        <f>COUNTIFS(Table1[genoffice],Table1[[#This Row],[genoffice]],Table1[Gender],"M")</f>
        <v>401</v>
      </c>
      <c r="AE376" s="3">
        <f>COUNTIFS(Table1[genoffice],Table1[[#This Row],[genoffice]],Table1[Gender],"~?")</f>
        <v>23</v>
      </c>
    </row>
    <row r="377" spans="1:31" x14ac:dyDescent="0.35">
      <c r="A377">
        <v>376</v>
      </c>
      <c r="B377">
        <f>IF(COUNTIF(C$2:C376,C377)&gt;0,B376,B376+1)</f>
        <v>115</v>
      </c>
      <c r="C377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7" t="s">
        <v>380</v>
      </c>
      <c r="E377" t="s">
        <v>537</v>
      </c>
      <c r="F377" t="s">
        <v>543</v>
      </c>
      <c r="G377">
        <v>2014</v>
      </c>
      <c r="H377" t="s">
        <v>83</v>
      </c>
      <c r="I377" t="s">
        <v>23</v>
      </c>
      <c r="J377">
        <v>296</v>
      </c>
      <c r="K377">
        <v>9</v>
      </c>
      <c r="L377">
        <f>COUNTIF(Table1[Race],Table1[Race])</f>
        <v>9</v>
      </c>
      <c r="M377">
        <v>8</v>
      </c>
      <c r="N377">
        <v>0</v>
      </c>
      <c r="O377">
        <v>1</v>
      </c>
      <c r="P377">
        <v>0</v>
      </c>
      <c r="Q377" t="s">
        <v>20</v>
      </c>
      <c r="R377" t="s">
        <v>21</v>
      </c>
      <c r="S377" t="s">
        <v>15</v>
      </c>
      <c r="T377">
        <f>IFERROR(Table1[n_can_adj]/MID(Table1[district],FIND("(",Table1[district])+1,1),Table1[n_can_adj])</f>
        <v>1.8</v>
      </c>
      <c r="U377">
        <v>83699</v>
      </c>
      <c r="V377" t="str">
        <f>IF(Table1[Voting Population]&lt;47000,"Rural","Urban")</f>
        <v>Urban</v>
      </c>
      <c r="W377" s="3">
        <v>1.9870839542970697E-2</v>
      </c>
      <c r="X377" s="3" t="s">
        <v>5414</v>
      </c>
      <c r="Y377" s="3">
        <f>COUNTIFS(Table1[Race '#],Table1[[#This Row],[Race '#]],Table1[Gender],"F")</f>
        <v>4</v>
      </c>
      <c r="Z377" s="3">
        <f>COUNTIFS(Table1[Race '#],Table1[[#This Row],[Race '#]],Table1[Gender],"M")</f>
        <v>5</v>
      </c>
      <c r="AA377" s="3">
        <f>COUNTIFS(Table1[Race '#],Table1[[#This Row],[Race '#]],Table1[Gender],"~?")</f>
        <v>0</v>
      </c>
      <c r="AB377" s="3" t="str">
        <f>_xlfn.IFS(Y377=SUM(Table1[[#This Row],[Race-F candidates]:[Race-? Candidates]]),"All-Female",Z377=SUM(Table1[[#This Row],[Race-F candidates]:[Race-? Candidates]]),"All-Male",1=1,"Mixed-Gender")</f>
        <v>Mixed-Gender</v>
      </c>
      <c r="AC377" s="3">
        <f>COUNTIFS(Table1[genoffice],Table1[[#This Row],[genoffice]],Table1[Gender],"F")</f>
        <v>279</v>
      </c>
      <c r="AD377" s="3">
        <f>COUNTIFS(Table1[genoffice],Table1[[#This Row],[genoffice]],Table1[Gender],"M")</f>
        <v>401</v>
      </c>
      <c r="AE377" s="3">
        <f>COUNTIFS(Table1[genoffice],Table1[[#This Row],[genoffice]],Table1[Gender],"~?")</f>
        <v>23</v>
      </c>
    </row>
    <row r="378" spans="1:31" x14ac:dyDescent="0.35">
      <c r="A378">
        <v>377</v>
      </c>
      <c r="B378">
        <f>IF(COUNTIF(C$2:C377,C378)&gt;0,B377,B377+1)</f>
        <v>115</v>
      </c>
      <c r="C378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8" t="s">
        <v>380</v>
      </c>
      <c r="E378" t="s">
        <v>537</v>
      </c>
      <c r="F378" t="s">
        <v>544</v>
      </c>
      <c r="G378">
        <v>2014</v>
      </c>
      <c r="H378" t="s">
        <v>83</v>
      </c>
      <c r="I378" t="s">
        <v>23</v>
      </c>
      <c r="J378">
        <v>305</v>
      </c>
      <c r="K378">
        <v>9</v>
      </c>
      <c r="L378">
        <f>COUNTIF(Table1[Race],Table1[Race])</f>
        <v>9</v>
      </c>
      <c r="M378">
        <v>8</v>
      </c>
      <c r="N378">
        <v>0</v>
      </c>
      <c r="O378">
        <v>1</v>
      </c>
      <c r="P378">
        <v>0</v>
      </c>
      <c r="Q378" t="s">
        <v>20</v>
      </c>
      <c r="R378" t="s">
        <v>21</v>
      </c>
      <c r="S378" t="s">
        <v>15</v>
      </c>
      <c r="T378">
        <f>IFERROR(Table1[n_can_adj]/MID(Table1[district],FIND("(",Table1[district])+1,1),Table1[n_can_adj])</f>
        <v>1.8</v>
      </c>
      <c r="U378">
        <v>83699</v>
      </c>
      <c r="V378" t="str">
        <f>IF(Table1[Voting Population]&lt;47000,"Rural","Urban")</f>
        <v>Urban</v>
      </c>
      <c r="W378" s="3">
        <v>1.9870839542970697E-2</v>
      </c>
      <c r="X378" s="3" t="s">
        <v>5415</v>
      </c>
      <c r="Y378" s="3">
        <f>COUNTIFS(Table1[Race '#],Table1[[#This Row],[Race '#]],Table1[Gender],"F")</f>
        <v>4</v>
      </c>
      <c r="Z378" s="3">
        <f>COUNTIFS(Table1[Race '#],Table1[[#This Row],[Race '#]],Table1[Gender],"M")</f>
        <v>5</v>
      </c>
      <c r="AA378" s="3">
        <f>COUNTIFS(Table1[Race '#],Table1[[#This Row],[Race '#]],Table1[Gender],"~?")</f>
        <v>0</v>
      </c>
      <c r="AB378" s="3" t="str">
        <f>_xlfn.IFS(Y378=SUM(Table1[[#This Row],[Race-F candidates]:[Race-? Candidates]]),"All-Female",Z378=SUM(Table1[[#This Row],[Race-F candidates]:[Race-? Candidates]]),"All-Male",1=1,"Mixed-Gender")</f>
        <v>Mixed-Gender</v>
      </c>
      <c r="AC378" s="3">
        <f>COUNTIFS(Table1[genoffice],Table1[[#This Row],[genoffice]],Table1[Gender],"F")</f>
        <v>279</v>
      </c>
      <c r="AD378" s="3">
        <f>COUNTIFS(Table1[genoffice],Table1[[#This Row],[genoffice]],Table1[Gender],"M")</f>
        <v>401</v>
      </c>
      <c r="AE378" s="3">
        <f>COUNTIFS(Table1[genoffice],Table1[[#This Row],[genoffice]],Table1[Gender],"~?")</f>
        <v>23</v>
      </c>
    </row>
    <row r="379" spans="1:31" x14ac:dyDescent="0.35">
      <c r="A379">
        <v>378</v>
      </c>
      <c r="B379">
        <f>IF(COUNTIF(C$2:C378,C379)&gt;0,B378,B378+1)</f>
        <v>115</v>
      </c>
      <c r="C379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79" t="s">
        <v>380</v>
      </c>
      <c r="E379" t="s">
        <v>537</v>
      </c>
      <c r="F379" t="s">
        <v>545</v>
      </c>
      <c r="G379">
        <v>2014</v>
      </c>
      <c r="H379" t="s">
        <v>83</v>
      </c>
      <c r="I379" t="s">
        <v>23</v>
      </c>
      <c r="J379">
        <v>242</v>
      </c>
      <c r="K379">
        <v>9</v>
      </c>
      <c r="L379">
        <f>COUNTIF(Table1[Race],Table1[Race])</f>
        <v>9</v>
      </c>
      <c r="M379">
        <v>8</v>
      </c>
      <c r="N379">
        <v>0</v>
      </c>
      <c r="O379">
        <v>1</v>
      </c>
      <c r="P379">
        <v>0</v>
      </c>
      <c r="Q379" t="s">
        <v>20</v>
      </c>
      <c r="R379" t="s">
        <v>21</v>
      </c>
      <c r="S379" t="s">
        <v>15</v>
      </c>
      <c r="T379">
        <f>IFERROR(Table1[n_can_adj]/MID(Table1[district],FIND("(",Table1[district])+1,1),Table1[n_can_adj])</f>
        <v>1.8</v>
      </c>
      <c r="U379">
        <v>83699</v>
      </c>
      <c r="V379" t="str">
        <f>IF(Table1[Voting Population]&lt;47000,"Rural","Urban")</f>
        <v>Urban</v>
      </c>
      <c r="W379" s="3">
        <v>1.9870839542970697E-2</v>
      </c>
      <c r="X379" s="3" t="s">
        <v>5415</v>
      </c>
      <c r="Y379" s="3">
        <f>COUNTIFS(Table1[Race '#],Table1[[#This Row],[Race '#]],Table1[Gender],"F")</f>
        <v>4</v>
      </c>
      <c r="Z379" s="3">
        <f>COUNTIFS(Table1[Race '#],Table1[[#This Row],[Race '#]],Table1[Gender],"M")</f>
        <v>5</v>
      </c>
      <c r="AA379" s="3">
        <f>COUNTIFS(Table1[Race '#],Table1[[#This Row],[Race '#]],Table1[Gender],"~?")</f>
        <v>0</v>
      </c>
      <c r="AB379" s="3" t="str">
        <f>_xlfn.IFS(Y379=SUM(Table1[[#This Row],[Race-F candidates]:[Race-? Candidates]]),"All-Female",Z379=SUM(Table1[[#This Row],[Race-F candidates]:[Race-? Candidates]]),"All-Male",1=1,"Mixed-Gender")</f>
        <v>Mixed-Gender</v>
      </c>
      <c r="AC379" s="3">
        <f>COUNTIFS(Table1[genoffice],Table1[[#This Row],[genoffice]],Table1[Gender],"F")</f>
        <v>279</v>
      </c>
      <c r="AD379" s="3">
        <f>COUNTIFS(Table1[genoffice],Table1[[#This Row],[genoffice]],Table1[Gender],"M")</f>
        <v>401</v>
      </c>
      <c r="AE379" s="3">
        <f>COUNTIFS(Table1[genoffice],Table1[[#This Row],[genoffice]],Table1[Gender],"~?")</f>
        <v>23</v>
      </c>
    </row>
    <row r="380" spans="1:31" x14ac:dyDescent="0.35">
      <c r="A380">
        <v>379</v>
      </c>
      <c r="B380">
        <f>IF(COUNTIF(C$2:C379,C380)&gt;0,B379,B379+1)</f>
        <v>115</v>
      </c>
      <c r="C380" t="str">
        <f>Table1[[#This Row],[position]]&amp;IF(Table1[district]="NA","","-"&amp;Table1[district])&amp;IF(Table1[parish]="Multi-Parish Race","","-"&amp;Table1[parish])&amp;" ("&amp;Table1[year]&amp;")"</f>
        <v>Aldermen-Town of Grand Coteau (5 to be elected)-St. Landry (2014)</v>
      </c>
      <c r="D380" t="s">
        <v>380</v>
      </c>
      <c r="E380" t="s">
        <v>537</v>
      </c>
      <c r="F380" t="s">
        <v>546</v>
      </c>
      <c r="G380">
        <v>2014</v>
      </c>
      <c r="H380" t="s">
        <v>83</v>
      </c>
      <c r="I380" t="s">
        <v>23</v>
      </c>
      <c r="J380">
        <v>159</v>
      </c>
      <c r="K380">
        <v>9</v>
      </c>
      <c r="L380">
        <f>COUNTIF(Table1[Race],Table1[Race])</f>
        <v>9</v>
      </c>
      <c r="M380">
        <v>8</v>
      </c>
      <c r="N380">
        <v>0</v>
      </c>
      <c r="O380">
        <v>1</v>
      </c>
      <c r="P380">
        <v>0</v>
      </c>
      <c r="Q380" t="s">
        <v>20</v>
      </c>
      <c r="R380" t="s">
        <v>21</v>
      </c>
      <c r="S380" t="s">
        <v>15</v>
      </c>
      <c r="T380">
        <f>IFERROR(Table1[n_can_adj]/MID(Table1[district],FIND("(",Table1[district])+1,1),Table1[n_can_adj])</f>
        <v>1.8</v>
      </c>
      <c r="U380">
        <v>83699</v>
      </c>
      <c r="V380" t="str">
        <f>IF(Table1[Voting Population]&lt;47000,"Rural","Urban")</f>
        <v>Urban</v>
      </c>
      <c r="W380" s="3">
        <v>1.9870839542970697E-2</v>
      </c>
      <c r="X380" s="3" t="s">
        <v>5414</v>
      </c>
      <c r="Y380" s="3">
        <f>COUNTIFS(Table1[Race '#],Table1[[#This Row],[Race '#]],Table1[Gender],"F")</f>
        <v>4</v>
      </c>
      <c r="Z380" s="3">
        <f>COUNTIFS(Table1[Race '#],Table1[[#This Row],[Race '#]],Table1[Gender],"M")</f>
        <v>5</v>
      </c>
      <c r="AA380" s="3">
        <f>COUNTIFS(Table1[Race '#],Table1[[#This Row],[Race '#]],Table1[Gender],"~?")</f>
        <v>0</v>
      </c>
      <c r="AB380" s="3" t="str">
        <f>_xlfn.IFS(Y380=SUM(Table1[[#This Row],[Race-F candidates]:[Race-? Candidates]]),"All-Female",Z380=SUM(Table1[[#This Row],[Race-F candidates]:[Race-? Candidates]]),"All-Male",1=1,"Mixed-Gender")</f>
        <v>Mixed-Gender</v>
      </c>
      <c r="AC380" s="3">
        <f>COUNTIFS(Table1[genoffice],Table1[[#This Row],[genoffice]],Table1[Gender],"F")</f>
        <v>279</v>
      </c>
      <c r="AD380" s="3">
        <f>COUNTIFS(Table1[genoffice],Table1[[#This Row],[genoffice]],Table1[Gender],"M")</f>
        <v>401</v>
      </c>
      <c r="AE380" s="3">
        <f>COUNTIFS(Table1[genoffice],Table1[[#This Row],[genoffice]],Table1[Gender],"~?")</f>
        <v>23</v>
      </c>
    </row>
    <row r="381" spans="1:31" x14ac:dyDescent="0.35">
      <c r="A381">
        <v>380</v>
      </c>
      <c r="B381">
        <f>IF(COUNTIF(C$2:C380,C381)&gt;0,B380,B380+1)</f>
        <v>116</v>
      </c>
      <c r="C38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1" t="s">
        <v>380</v>
      </c>
      <c r="E381" t="s">
        <v>547</v>
      </c>
      <c r="F381" t="s">
        <v>548</v>
      </c>
      <c r="G381">
        <v>2016</v>
      </c>
      <c r="H381" t="s">
        <v>29</v>
      </c>
      <c r="I381" t="s">
        <v>23</v>
      </c>
      <c r="J381">
        <v>346</v>
      </c>
      <c r="K381">
        <v>11</v>
      </c>
      <c r="L381">
        <f>COUNTIF(Table1[Race],Table1[Race])</f>
        <v>11</v>
      </c>
      <c r="M381">
        <v>5</v>
      </c>
      <c r="N381">
        <v>6</v>
      </c>
      <c r="O381">
        <v>0</v>
      </c>
      <c r="P381">
        <v>0</v>
      </c>
      <c r="Q381" t="s">
        <v>20</v>
      </c>
      <c r="R381" t="s">
        <v>21</v>
      </c>
      <c r="S381" t="s">
        <v>15</v>
      </c>
      <c r="T381">
        <f>IFERROR(Table1[n_can_adj]/MID(Table1[district],FIND("(",Table1[district])+1,1),Table1[n_can_adj])</f>
        <v>2.2000000000000002</v>
      </c>
      <c r="U381">
        <v>124720</v>
      </c>
      <c r="V381" t="str">
        <f>IF(Table1[Voting Population]&lt;47000,"Rural","Urban")</f>
        <v>Urban</v>
      </c>
      <c r="W381" s="3">
        <v>4.1356052538161173E-2</v>
      </c>
      <c r="X381" s="3" t="s">
        <v>5415</v>
      </c>
      <c r="Y381" s="3">
        <f>COUNTIFS(Table1[Race '#],Table1[[#This Row],[Race '#]],Table1[Gender],"F")</f>
        <v>7</v>
      </c>
      <c r="Z381" s="3">
        <f>COUNTIFS(Table1[Race '#],Table1[[#This Row],[Race '#]],Table1[Gender],"M")</f>
        <v>4</v>
      </c>
      <c r="AA381" s="3">
        <f>COUNTIFS(Table1[Race '#],Table1[[#This Row],[Race '#]],Table1[Gender],"~?")</f>
        <v>0</v>
      </c>
      <c r="AB381" s="3" t="str">
        <f>_xlfn.IFS(Y381=SUM(Table1[[#This Row],[Race-F candidates]:[Race-? Candidates]]),"All-Female",Z381=SUM(Table1[[#This Row],[Race-F candidates]:[Race-? Candidates]]),"All-Male",1=1,"Mixed-Gender")</f>
        <v>Mixed-Gender</v>
      </c>
      <c r="AC381" s="3">
        <f>COUNTIFS(Table1[genoffice],Table1[[#This Row],[genoffice]],Table1[Gender],"F")</f>
        <v>279</v>
      </c>
      <c r="AD381" s="3">
        <f>COUNTIFS(Table1[genoffice],Table1[[#This Row],[genoffice]],Table1[Gender],"M")</f>
        <v>401</v>
      </c>
      <c r="AE381" s="3">
        <f>COUNTIFS(Table1[genoffice],Table1[[#This Row],[genoffice]],Table1[Gender],"~?")</f>
        <v>23</v>
      </c>
    </row>
    <row r="382" spans="1:31" x14ac:dyDescent="0.35">
      <c r="A382">
        <v>381</v>
      </c>
      <c r="B382">
        <f>IF(COUNTIF(C$2:C381,C382)&gt;0,B381,B381+1)</f>
        <v>116</v>
      </c>
      <c r="C382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2" t="s">
        <v>380</v>
      </c>
      <c r="E382" t="s">
        <v>547</v>
      </c>
      <c r="F382" t="s">
        <v>549</v>
      </c>
      <c r="G382">
        <v>2016</v>
      </c>
      <c r="H382" t="s">
        <v>29</v>
      </c>
      <c r="I382" t="s">
        <v>23</v>
      </c>
      <c r="J382">
        <v>435</v>
      </c>
      <c r="K382">
        <v>11</v>
      </c>
      <c r="L382">
        <f>COUNTIF(Table1[Race],Table1[Race])</f>
        <v>11</v>
      </c>
      <c r="M382">
        <v>5</v>
      </c>
      <c r="N382">
        <v>6</v>
      </c>
      <c r="O382">
        <v>0</v>
      </c>
      <c r="P382">
        <v>0</v>
      </c>
      <c r="Q382" t="s">
        <v>20</v>
      </c>
      <c r="R382" t="s">
        <v>21</v>
      </c>
      <c r="S382" t="s">
        <v>15</v>
      </c>
      <c r="T382">
        <f>IFERROR(Table1[n_can_adj]/MID(Table1[district],FIND("(",Table1[district])+1,1),Table1[n_can_adj])</f>
        <v>2.2000000000000002</v>
      </c>
      <c r="U382">
        <v>124720</v>
      </c>
      <c r="V382" t="str">
        <f>IF(Table1[Voting Population]&lt;47000,"Rural","Urban")</f>
        <v>Urban</v>
      </c>
      <c r="W382" s="3">
        <v>4.1356052538161173E-2</v>
      </c>
      <c r="X382" s="3" t="s">
        <v>5414</v>
      </c>
      <c r="Y382" s="3">
        <f>COUNTIFS(Table1[Race '#],Table1[[#This Row],[Race '#]],Table1[Gender],"F")</f>
        <v>7</v>
      </c>
      <c r="Z382" s="3">
        <f>COUNTIFS(Table1[Race '#],Table1[[#This Row],[Race '#]],Table1[Gender],"M")</f>
        <v>4</v>
      </c>
      <c r="AA382" s="3">
        <f>COUNTIFS(Table1[Race '#],Table1[[#This Row],[Race '#]],Table1[Gender],"~?")</f>
        <v>0</v>
      </c>
      <c r="AB382" s="3" t="str">
        <f>_xlfn.IFS(Y382=SUM(Table1[[#This Row],[Race-F candidates]:[Race-? Candidates]]),"All-Female",Z382=SUM(Table1[[#This Row],[Race-F candidates]:[Race-? Candidates]]),"All-Male",1=1,"Mixed-Gender")</f>
        <v>Mixed-Gender</v>
      </c>
      <c r="AC382" s="3">
        <f>COUNTIFS(Table1[genoffice],Table1[[#This Row],[genoffice]],Table1[Gender],"F")</f>
        <v>279</v>
      </c>
      <c r="AD382" s="3">
        <f>COUNTIFS(Table1[genoffice],Table1[[#This Row],[genoffice]],Table1[Gender],"M")</f>
        <v>401</v>
      </c>
      <c r="AE382" s="3">
        <f>COUNTIFS(Table1[genoffice],Table1[[#This Row],[genoffice]],Table1[Gender],"~?")</f>
        <v>23</v>
      </c>
    </row>
    <row r="383" spans="1:31" x14ac:dyDescent="0.35">
      <c r="A383">
        <v>382</v>
      </c>
      <c r="B383">
        <f>IF(COUNTIF(C$2:C382,C383)&gt;0,B382,B382+1)</f>
        <v>116</v>
      </c>
      <c r="C383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3" t="s">
        <v>380</v>
      </c>
      <c r="E383" t="s">
        <v>547</v>
      </c>
      <c r="F383" t="s">
        <v>550</v>
      </c>
      <c r="G383">
        <v>2016</v>
      </c>
      <c r="H383" t="s">
        <v>29</v>
      </c>
      <c r="I383" t="s">
        <v>19</v>
      </c>
      <c r="J383">
        <v>476</v>
      </c>
      <c r="K383">
        <v>11</v>
      </c>
      <c r="L383">
        <f>COUNTIF(Table1[Race],Table1[Race])</f>
        <v>11</v>
      </c>
      <c r="M383">
        <v>5</v>
      </c>
      <c r="N383">
        <v>6</v>
      </c>
      <c r="O383">
        <v>0</v>
      </c>
      <c r="P383">
        <v>0</v>
      </c>
      <c r="Q383" t="s">
        <v>20</v>
      </c>
      <c r="R383" t="s">
        <v>21</v>
      </c>
      <c r="S383" t="s">
        <v>15</v>
      </c>
      <c r="T383">
        <f>IFERROR(Table1[n_can_adj]/MID(Table1[district],FIND("(",Table1[district])+1,1),Table1[n_can_adj])</f>
        <v>2.2000000000000002</v>
      </c>
      <c r="U383">
        <v>124720</v>
      </c>
      <c r="V383" t="str">
        <f>IF(Table1[Voting Population]&lt;47000,"Rural","Urban")</f>
        <v>Urban</v>
      </c>
      <c r="W383" s="3">
        <v>4.1356052538161173E-2</v>
      </c>
      <c r="X383" s="3" t="s">
        <v>5415</v>
      </c>
      <c r="Y383" s="3">
        <f>COUNTIFS(Table1[Race '#],Table1[[#This Row],[Race '#]],Table1[Gender],"F")</f>
        <v>7</v>
      </c>
      <c r="Z383" s="3">
        <f>COUNTIFS(Table1[Race '#],Table1[[#This Row],[Race '#]],Table1[Gender],"M")</f>
        <v>4</v>
      </c>
      <c r="AA383" s="3">
        <f>COUNTIFS(Table1[Race '#],Table1[[#This Row],[Race '#]],Table1[Gender],"~?")</f>
        <v>0</v>
      </c>
      <c r="AB383" s="3" t="str">
        <f>_xlfn.IFS(Y383=SUM(Table1[[#This Row],[Race-F candidates]:[Race-? Candidates]]),"All-Female",Z383=SUM(Table1[[#This Row],[Race-F candidates]:[Race-? Candidates]]),"All-Male",1=1,"Mixed-Gender")</f>
        <v>Mixed-Gender</v>
      </c>
      <c r="AC383" s="3">
        <f>COUNTIFS(Table1[genoffice],Table1[[#This Row],[genoffice]],Table1[Gender],"F")</f>
        <v>279</v>
      </c>
      <c r="AD383" s="3">
        <f>COUNTIFS(Table1[genoffice],Table1[[#This Row],[genoffice]],Table1[Gender],"M")</f>
        <v>401</v>
      </c>
      <c r="AE383" s="3">
        <f>COUNTIFS(Table1[genoffice],Table1[[#This Row],[genoffice]],Table1[Gender],"~?")</f>
        <v>23</v>
      </c>
    </row>
    <row r="384" spans="1:31" x14ac:dyDescent="0.35">
      <c r="A384">
        <v>383</v>
      </c>
      <c r="B384">
        <f>IF(COUNTIF(C$2:C383,C384)&gt;0,B383,B383+1)</f>
        <v>116</v>
      </c>
      <c r="C384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4" t="s">
        <v>380</v>
      </c>
      <c r="E384" t="s">
        <v>547</v>
      </c>
      <c r="F384" t="s">
        <v>551</v>
      </c>
      <c r="G384">
        <v>2016</v>
      </c>
      <c r="H384" t="s">
        <v>29</v>
      </c>
      <c r="I384" t="s">
        <v>23</v>
      </c>
      <c r="J384">
        <v>434</v>
      </c>
      <c r="K384">
        <v>11</v>
      </c>
      <c r="L384">
        <f>COUNTIF(Table1[Race],Table1[Race])</f>
        <v>11</v>
      </c>
      <c r="M384">
        <v>5</v>
      </c>
      <c r="N384">
        <v>6</v>
      </c>
      <c r="O384">
        <v>0</v>
      </c>
      <c r="P384">
        <v>0</v>
      </c>
      <c r="Q384" t="s">
        <v>20</v>
      </c>
      <c r="R384" t="s">
        <v>21</v>
      </c>
      <c r="S384" t="s">
        <v>15</v>
      </c>
      <c r="T384">
        <f>IFERROR(Table1[n_can_adj]/MID(Table1[district],FIND("(",Table1[district])+1,1),Table1[n_can_adj])</f>
        <v>2.2000000000000002</v>
      </c>
      <c r="U384">
        <v>124720</v>
      </c>
      <c r="V384" t="str">
        <f>IF(Table1[Voting Population]&lt;47000,"Rural","Urban")</f>
        <v>Urban</v>
      </c>
      <c r="W384" s="3">
        <v>4.1356052538161173E-2</v>
      </c>
      <c r="X384" s="3" t="s">
        <v>5415</v>
      </c>
      <c r="Y384" s="3">
        <f>COUNTIFS(Table1[Race '#],Table1[[#This Row],[Race '#]],Table1[Gender],"F")</f>
        <v>7</v>
      </c>
      <c r="Z384" s="3">
        <f>COUNTIFS(Table1[Race '#],Table1[[#This Row],[Race '#]],Table1[Gender],"M")</f>
        <v>4</v>
      </c>
      <c r="AA384" s="3">
        <f>COUNTIFS(Table1[Race '#],Table1[[#This Row],[Race '#]],Table1[Gender],"~?")</f>
        <v>0</v>
      </c>
      <c r="AB384" s="3" t="str">
        <f>_xlfn.IFS(Y384=SUM(Table1[[#This Row],[Race-F candidates]:[Race-? Candidates]]),"All-Female",Z384=SUM(Table1[[#This Row],[Race-F candidates]:[Race-? Candidates]]),"All-Male",1=1,"Mixed-Gender")</f>
        <v>Mixed-Gender</v>
      </c>
      <c r="AC384" s="3">
        <f>COUNTIFS(Table1[genoffice],Table1[[#This Row],[genoffice]],Table1[Gender],"F")</f>
        <v>279</v>
      </c>
      <c r="AD384" s="3">
        <f>COUNTIFS(Table1[genoffice],Table1[[#This Row],[genoffice]],Table1[Gender],"M")</f>
        <v>401</v>
      </c>
      <c r="AE384" s="3">
        <f>COUNTIFS(Table1[genoffice],Table1[[#This Row],[genoffice]],Table1[Gender],"~?")</f>
        <v>23</v>
      </c>
    </row>
    <row r="385" spans="1:31" x14ac:dyDescent="0.35">
      <c r="A385">
        <v>384</v>
      </c>
      <c r="B385">
        <f>IF(COUNTIF(C$2:C384,C385)&gt;0,B384,B384+1)</f>
        <v>116</v>
      </c>
      <c r="C385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5" t="s">
        <v>380</v>
      </c>
      <c r="E385" t="s">
        <v>547</v>
      </c>
      <c r="F385" t="s">
        <v>552</v>
      </c>
      <c r="G385">
        <v>2016</v>
      </c>
      <c r="H385" t="s">
        <v>29</v>
      </c>
      <c r="I385" t="s">
        <v>23</v>
      </c>
      <c r="J385">
        <v>290</v>
      </c>
      <c r="K385">
        <v>11</v>
      </c>
      <c r="L385">
        <f>COUNTIF(Table1[Race],Table1[Race])</f>
        <v>11</v>
      </c>
      <c r="M385">
        <v>5</v>
      </c>
      <c r="N385">
        <v>6</v>
      </c>
      <c r="O385">
        <v>0</v>
      </c>
      <c r="P385">
        <v>0</v>
      </c>
      <c r="Q385" t="s">
        <v>20</v>
      </c>
      <c r="R385" t="s">
        <v>21</v>
      </c>
      <c r="S385" t="s">
        <v>15</v>
      </c>
      <c r="T385">
        <f>IFERROR(Table1[n_can_adj]/MID(Table1[district],FIND("(",Table1[district])+1,1),Table1[n_can_adj])</f>
        <v>2.2000000000000002</v>
      </c>
      <c r="U385">
        <v>124720</v>
      </c>
      <c r="V385" t="str">
        <f>IF(Table1[Voting Population]&lt;47000,"Rural","Urban")</f>
        <v>Urban</v>
      </c>
      <c r="W385" s="3">
        <v>4.1356052538161173E-2</v>
      </c>
      <c r="X385" s="3" t="s">
        <v>5414</v>
      </c>
      <c r="Y385" s="3">
        <f>COUNTIFS(Table1[Race '#],Table1[[#This Row],[Race '#]],Table1[Gender],"F")</f>
        <v>7</v>
      </c>
      <c r="Z385" s="3">
        <f>COUNTIFS(Table1[Race '#],Table1[[#This Row],[Race '#]],Table1[Gender],"M")</f>
        <v>4</v>
      </c>
      <c r="AA385" s="3">
        <f>COUNTIFS(Table1[Race '#],Table1[[#This Row],[Race '#]],Table1[Gender],"~?")</f>
        <v>0</v>
      </c>
      <c r="AB385" s="3" t="str">
        <f>_xlfn.IFS(Y385=SUM(Table1[[#This Row],[Race-F candidates]:[Race-? Candidates]]),"All-Female",Z385=SUM(Table1[[#This Row],[Race-F candidates]:[Race-? Candidates]]),"All-Male",1=1,"Mixed-Gender")</f>
        <v>Mixed-Gender</v>
      </c>
      <c r="AC385" s="3">
        <f>COUNTIFS(Table1[genoffice],Table1[[#This Row],[genoffice]],Table1[Gender],"F")</f>
        <v>279</v>
      </c>
      <c r="AD385" s="3">
        <f>COUNTIFS(Table1[genoffice],Table1[[#This Row],[genoffice]],Table1[Gender],"M")</f>
        <v>401</v>
      </c>
      <c r="AE385" s="3">
        <f>COUNTIFS(Table1[genoffice],Table1[[#This Row],[genoffice]],Table1[Gender],"~?")</f>
        <v>23</v>
      </c>
    </row>
    <row r="386" spans="1:31" x14ac:dyDescent="0.35">
      <c r="A386">
        <v>385</v>
      </c>
      <c r="B386">
        <f>IF(COUNTIF(C$2:C385,C386)&gt;0,B385,B385+1)</f>
        <v>116</v>
      </c>
      <c r="C386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6" t="s">
        <v>380</v>
      </c>
      <c r="E386" t="s">
        <v>547</v>
      </c>
      <c r="F386" t="s">
        <v>553</v>
      </c>
      <c r="G386">
        <v>2016</v>
      </c>
      <c r="H386" t="s">
        <v>29</v>
      </c>
      <c r="I386" t="s">
        <v>19</v>
      </c>
      <c r="J386">
        <v>641</v>
      </c>
      <c r="K386">
        <v>11</v>
      </c>
      <c r="L386">
        <f>COUNTIF(Table1[Race],Table1[Race])</f>
        <v>11</v>
      </c>
      <c r="M386">
        <v>5</v>
      </c>
      <c r="N386">
        <v>6</v>
      </c>
      <c r="O386">
        <v>0</v>
      </c>
      <c r="P386">
        <v>0</v>
      </c>
      <c r="Q386" t="s">
        <v>20</v>
      </c>
      <c r="R386" t="s">
        <v>21</v>
      </c>
      <c r="S386" t="s">
        <v>15</v>
      </c>
      <c r="T386">
        <f>IFERROR(Table1[n_can_adj]/MID(Table1[district],FIND("(",Table1[district])+1,1),Table1[n_can_adj])</f>
        <v>2.2000000000000002</v>
      </c>
      <c r="U386">
        <v>124720</v>
      </c>
      <c r="V386" t="str">
        <f>IF(Table1[Voting Population]&lt;47000,"Rural","Urban")</f>
        <v>Urban</v>
      </c>
      <c r="W386" s="3">
        <v>4.1356052538161173E-2</v>
      </c>
      <c r="X386" s="3" t="s">
        <v>5415</v>
      </c>
      <c r="Y386" s="3">
        <f>COUNTIFS(Table1[Race '#],Table1[[#This Row],[Race '#]],Table1[Gender],"F")</f>
        <v>7</v>
      </c>
      <c r="Z386" s="3">
        <f>COUNTIFS(Table1[Race '#],Table1[[#This Row],[Race '#]],Table1[Gender],"M")</f>
        <v>4</v>
      </c>
      <c r="AA386" s="3">
        <f>COUNTIFS(Table1[Race '#],Table1[[#This Row],[Race '#]],Table1[Gender],"~?")</f>
        <v>0</v>
      </c>
      <c r="AB386" s="3" t="str">
        <f>_xlfn.IFS(Y386=SUM(Table1[[#This Row],[Race-F candidates]:[Race-? Candidates]]),"All-Female",Z386=SUM(Table1[[#This Row],[Race-F candidates]:[Race-? Candidates]]),"All-Male",1=1,"Mixed-Gender")</f>
        <v>Mixed-Gender</v>
      </c>
      <c r="AC386" s="3">
        <f>COUNTIFS(Table1[genoffice],Table1[[#This Row],[genoffice]],Table1[Gender],"F")</f>
        <v>279</v>
      </c>
      <c r="AD386" s="3">
        <f>COUNTIFS(Table1[genoffice],Table1[[#This Row],[genoffice]],Table1[Gender],"M")</f>
        <v>401</v>
      </c>
      <c r="AE386" s="3">
        <f>COUNTIFS(Table1[genoffice],Table1[[#This Row],[genoffice]],Table1[Gender],"~?")</f>
        <v>23</v>
      </c>
    </row>
    <row r="387" spans="1:31" x14ac:dyDescent="0.35">
      <c r="A387">
        <v>386</v>
      </c>
      <c r="B387">
        <f>IF(COUNTIF(C$2:C386,C387)&gt;0,B386,B386+1)</f>
        <v>116</v>
      </c>
      <c r="C387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7" t="s">
        <v>380</v>
      </c>
      <c r="E387" t="s">
        <v>547</v>
      </c>
      <c r="F387" t="s">
        <v>554</v>
      </c>
      <c r="G387">
        <v>2016</v>
      </c>
      <c r="H387" t="s">
        <v>29</v>
      </c>
      <c r="I387" t="s">
        <v>19</v>
      </c>
      <c r="J387">
        <v>473</v>
      </c>
      <c r="K387">
        <v>11</v>
      </c>
      <c r="L387">
        <f>COUNTIF(Table1[Race],Table1[Race])</f>
        <v>11</v>
      </c>
      <c r="M387">
        <v>5</v>
      </c>
      <c r="N387">
        <v>6</v>
      </c>
      <c r="O387">
        <v>0</v>
      </c>
      <c r="P387">
        <v>0</v>
      </c>
      <c r="Q387" t="s">
        <v>20</v>
      </c>
      <c r="R387" t="s">
        <v>21</v>
      </c>
      <c r="S387" t="s">
        <v>15</v>
      </c>
      <c r="T387">
        <f>IFERROR(Table1[n_can_adj]/MID(Table1[district],FIND("(",Table1[district])+1,1),Table1[n_can_adj])</f>
        <v>2.2000000000000002</v>
      </c>
      <c r="U387">
        <v>124720</v>
      </c>
      <c r="V387" t="str">
        <f>IF(Table1[Voting Population]&lt;47000,"Rural","Urban")</f>
        <v>Urban</v>
      </c>
      <c r="W387" s="3">
        <v>4.1356052538161173E-2</v>
      </c>
      <c r="X387" s="3" t="s">
        <v>5414</v>
      </c>
      <c r="Y387" s="3">
        <f>COUNTIFS(Table1[Race '#],Table1[[#This Row],[Race '#]],Table1[Gender],"F")</f>
        <v>7</v>
      </c>
      <c r="Z387" s="3">
        <f>COUNTIFS(Table1[Race '#],Table1[[#This Row],[Race '#]],Table1[Gender],"M")</f>
        <v>4</v>
      </c>
      <c r="AA387" s="3">
        <f>COUNTIFS(Table1[Race '#],Table1[[#This Row],[Race '#]],Table1[Gender],"~?")</f>
        <v>0</v>
      </c>
      <c r="AB387" s="3" t="str">
        <f>_xlfn.IFS(Y387=SUM(Table1[[#This Row],[Race-F candidates]:[Race-? Candidates]]),"All-Female",Z387=SUM(Table1[[#This Row],[Race-F candidates]:[Race-? Candidates]]),"All-Male",1=1,"Mixed-Gender")</f>
        <v>Mixed-Gender</v>
      </c>
      <c r="AC387" s="3">
        <f>COUNTIFS(Table1[genoffice],Table1[[#This Row],[genoffice]],Table1[Gender],"F")</f>
        <v>279</v>
      </c>
      <c r="AD387" s="3">
        <f>COUNTIFS(Table1[genoffice],Table1[[#This Row],[genoffice]],Table1[Gender],"M")</f>
        <v>401</v>
      </c>
      <c r="AE387" s="3">
        <f>COUNTIFS(Table1[genoffice],Table1[[#This Row],[genoffice]],Table1[Gender],"~?")</f>
        <v>23</v>
      </c>
    </row>
    <row r="388" spans="1:31" x14ac:dyDescent="0.35">
      <c r="A388">
        <v>387</v>
      </c>
      <c r="B388">
        <f>IF(COUNTIF(C$2:C387,C388)&gt;0,B387,B387+1)</f>
        <v>116</v>
      </c>
      <c r="C388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8" t="s">
        <v>380</v>
      </c>
      <c r="E388" t="s">
        <v>547</v>
      </c>
      <c r="F388" t="s">
        <v>555</v>
      </c>
      <c r="G388">
        <v>2016</v>
      </c>
      <c r="H388" t="s">
        <v>29</v>
      </c>
      <c r="I388" t="s">
        <v>19</v>
      </c>
      <c r="J388">
        <v>893</v>
      </c>
      <c r="K388">
        <v>11</v>
      </c>
      <c r="L388">
        <f>COUNTIF(Table1[Race],Table1[Race])</f>
        <v>11</v>
      </c>
      <c r="M388">
        <v>5</v>
      </c>
      <c r="N388">
        <v>6</v>
      </c>
      <c r="O388">
        <v>0</v>
      </c>
      <c r="P388">
        <v>0</v>
      </c>
      <c r="Q388" t="s">
        <v>20</v>
      </c>
      <c r="R388" t="s">
        <v>21</v>
      </c>
      <c r="S388" t="s">
        <v>15</v>
      </c>
      <c r="T388">
        <f>IFERROR(Table1[n_can_adj]/MID(Table1[district],FIND("(",Table1[district])+1,1),Table1[n_can_adj])</f>
        <v>2.2000000000000002</v>
      </c>
      <c r="U388">
        <v>124720</v>
      </c>
      <c r="V388" t="str">
        <f>IF(Table1[Voting Population]&lt;47000,"Rural","Urban")</f>
        <v>Urban</v>
      </c>
      <c r="W388" s="3">
        <v>4.1356052538161173E-2</v>
      </c>
      <c r="X388" s="3" t="s">
        <v>5415</v>
      </c>
      <c r="Y388" s="3">
        <f>COUNTIFS(Table1[Race '#],Table1[[#This Row],[Race '#]],Table1[Gender],"F")</f>
        <v>7</v>
      </c>
      <c r="Z388" s="3">
        <f>COUNTIFS(Table1[Race '#],Table1[[#This Row],[Race '#]],Table1[Gender],"M")</f>
        <v>4</v>
      </c>
      <c r="AA388" s="3">
        <f>COUNTIFS(Table1[Race '#],Table1[[#This Row],[Race '#]],Table1[Gender],"~?")</f>
        <v>0</v>
      </c>
      <c r="AB388" s="3" t="str">
        <f>_xlfn.IFS(Y388=SUM(Table1[[#This Row],[Race-F candidates]:[Race-? Candidates]]),"All-Female",Z388=SUM(Table1[[#This Row],[Race-F candidates]:[Race-? Candidates]]),"All-Male",1=1,"Mixed-Gender")</f>
        <v>Mixed-Gender</v>
      </c>
      <c r="AC388" s="3">
        <f>COUNTIFS(Table1[genoffice],Table1[[#This Row],[genoffice]],Table1[Gender],"F")</f>
        <v>279</v>
      </c>
      <c r="AD388" s="3">
        <f>COUNTIFS(Table1[genoffice],Table1[[#This Row],[genoffice]],Table1[Gender],"M")</f>
        <v>401</v>
      </c>
      <c r="AE388" s="3">
        <f>COUNTIFS(Table1[genoffice],Table1[[#This Row],[genoffice]],Table1[Gender],"~?")</f>
        <v>23</v>
      </c>
    </row>
    <row r="389" spans="1:31" x14ac:dyDescent="0.35">
      <c r="A389">
        <v>388</v>
      </c>
      <c r="B389">
        <f>IF(COUNTIF(C$2:C388,C389)&gt;0,B388,B388+1)</f>
        <v>116</v>
      </c>
      <c r="C389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89" t="s">
        <v>380</v>
      </c>
      <c r="E389" t="s">
        <v>547</v>
      </c>
      <c r="F389" t="s">
        <v>556</v>
      </c>
      <c r="G389">
        <v>2016</v>
      </c>
      <c r="H389" t="s">
        <v>29</v>
      </c>
      <c r="I389" t="s">
        <v>19</v>
      </c>
      <c r="J389">
        <v>660</v>
      </c>
      <c r="K389">
        <v>11</v>
      </c>
      <c r="L389">
        <f>COUNTIF(Table1[Race],Table1[Race])</f>
        <v>11</v>
      </c>
      <c r="M389">
        <v>5</v>
      </c>
      <c r="N389">
        <v>6</v>
      </c>
      <c r="O389">
        <v>0</v>
      </c>
      <c r="P389">
        <v>0</v>
      </c>
      <c r="Q389" t="s">
        <v>20</v>
      </c>
      <c r="R389" t="s">
        <v>21</v>
      </c>
      <c r="S389" t="s">
        <v>15</v>
      </c>
      <c r="T389">
        <f>IFERROR(Table1[n_can_adj]/MID(Table1[district],FIND("(",Table1[district])+1,1),Table1[n_can_adj])</f>
        <v>2.2000000000000002</v>
      </c>
      <c r="U389">
        <v>124720</v>
      </c>
      <c r="V389" t="str">
        <f>IF(Table1[Voting Population]&lt;47000,"Rural","Urban")</f>
        <v>Urban</v>
      </c>
      <c r="W389" s="3">
        <v>4.1356052538161173E-2</v>
      </c>
      <c r="X389" s="3" t="s">
        <v>5415</v>
      </c>
      <c r="Y389" s="3">
        <f>COUNTIFS(Table1[Race '#],Table1[[#This Row],[Race '#]],Table1[Gender],"F")</f>
        <v>7</v>
      </c>
      <c r="Z389" s="3">
        <f>COUNTIFS(Table1[Race '#],Table1[[#This Row],[Race '#]],Table1[Gender],"M")</f>
        <v>4</v>
      </c>
      <c r="AA389" s="3">
        <f>COUNTIFS(Table1[Race '#],Table1[[#This Row],[Race '#]],Table1[Gender],"~?")</f>
        <v>0</v>
      </c>
      <c r="AB389" s="3" t="str">
        <f>_xlfn.IFS(Y389=SUM(Table1[[#This Row],[Race-F candidates]:[Race-? Candidates]]),"All-Female",Z389=SUM(Table1[[#This Row],[Race-F candidates]:[Race-? Candidates]]),"All-Male",1=1,"Mixed-Gender")</f>
        <v>Mixed-Gender</v>
      </c>
      <c r="AC389" s="3">
        <f>COUNTIFS(Table1[genoffice],Table1[[#This Row],[genoffice]],Table1[Gender],"F")</f>
        <v>279</v>
      </c>
      <c r="AD389" s="3">
        <f>COUNTIFS(Table1[genoffice],Table1[[#This Row],[genoffice]],Table1[Gender],"M")</f>
        <v>401</v>
      </c>
      <c r="AE389" s="3">
        <f>COUNTIFS(Table1[genoffice],Table1[[#This Row],[genoffice]],Table1[Gender],"~?")</f>
        <v>23</v>
      </c>
    </row>
    <row r="390" spans="1:31" x14ac:dyDescent="0.35">
      <c r="A390">
        <v>389</v>
      </c>
      <c r="B390">
        <f>IF(COUNTIF(C$2:C389,C390)&gt;0,B389,B389+1)</f>
        <v>116</v>
      </c>
      <c r="C390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0" t="s">
        <v>380</v>
      </c>
      <c r="E390" t="s">
        <v>547</v>
      </c>
      <c r="F390" t="s">
        <v>557</v>
      </c>
      <c r="G390">
        <v>2016</v>
      </c>
      <c r="H390" t="s">
        <v>29</v>
      </c>
      <c r="I390" t="s">
        <v>23</v>
      </c>
      <c r="J390">
        <v>407</v>
      </c>
      <c r="K390">
        <v>11</v>
      </c>
      <c r="L390">
        <f>COUNTIF(Table1[Race],Table1[Race])</f>
        <v>11</v>
      </c>
      <c r="M390">
        <v>5</v>
      </c>
      <c r="N390">
        <v>6</v>
      </c>
      <c r="O390">
        <v>0</v>
      </c>
      <c r="P390">
        <v>0</v>
      </c>
      <c r="Q390" t="s">
        <v>20</v>
      </c>
      <c r="R390" t="s">
        <v>21</v>
      </c>
      <c r="S390" t="s">
        <v>15</v>
      </c>
      <c r="T390">
        <f>IFERROR(Table1[n_can_adj]/MID(Table1[district],FIND("(",Table1[district])+1,1),Table1[n_can_adj])</f>
        <v>2.2000000000000002</v>
      </c>
      <c r="U390">
        <v>124720</v>
      </c>
      <c r="V390" t="str">
        <f>IF(Table1[Voting Population]&lt;47000,"Rural","Urban")</f>
        <v>Urban</v>
      </c>
      <c r="W390" s="3">
        <v>4.1356052538161173E-2</v>
      </c>
      <c r="X390" s="3" t="s">
        <v>5415</v>
      </c>
      <c r="Y390" s="3">
        <f>COUNTIFS(Table1[Race '#],Table1[[#This Row],[Race '#]],Table1[Gender],"F")</f>
        <v>7</v>
      </c>
      <c r="Z390" s="3">
        <f>COUNTIFS(Table1[Race '#],Table1[[#This Row],[Race '#]],Table1[Gender],"M")</f>
        <v>4</v>
      </c>
      <c r="AA390" s="3">
        <f>COUNTIFS(Table1[Race '#],Table1[[#This Row],[Race '#]],Table1[Gender],"~?")</f>
        <v>0</v>
      </c>
      <c r="AB390" s="3" t="str">
        <f>_xlfn.IFS(Y390=SUM(Table1[[#This Row],[Race-F candidates]:[Race-? Candidates]]),"All-Female",Z390=SUM(Table1[[#This Row],[Race-F candidates]:[Race-? Candidates]]),"All-Male",1=1,"Mixed-Gender")</f>
        <v>Mixed-Gender</v>
      </c>
      <c r="AC390" s="3">
        <f>COUNTIFS(Table1[genoffice],Table1[[#This Row],[genoffice]],Table1[Gender],"F")</f>
        <v>279</v>
      </c>
      <c r="AD390" s="3">
        <f>COUNTIFS(Table1[genoffice],Table1[[#This Row],[genoffice]],Table1[Gender],"M")</f>
        <v>401</v>
      </c>
      <c r="AE390" s="3">
        <f>COUNTIFS(Table1[genoffice],Table1[[#This Row],[genoffice]],Table1[Gender],"~?")</f>
        <v>23</v>
      </c>
    </row>
    <row r="391" spans="1:31" x14ac:dyDescent="0.35">
      <c r="A391">
        <v>390</v>
      </c>
      <c r="B391">
        <f>IF(COUNTIF(C$2:C390,C391)&gt;0,B390,B390+1)</f>
        <v>116</v>
      </c>
      <c r="C391" t="str">
        <f>Table1[[#This Row],[position]]&amp;IF(Table1[district]="NA","","-"&amp;Table1[district])&amp;IF(Table1[parish]="Multi-Parish Race","","-"&amp;Table1[parish])&amp;" ("&amp;Table1[year]&amp;")"</f>
        <v>Aldermen-Town of Haughton (5 to be elected)-Bossier (2016)</v>
      </c>
      <c r="D391" t="s">
        <v>380</v>
      </c>
      <c r="E391" t="s">
        <v>547</v>
      </c>
      <c r="F391" t="s">
        <v>558</v>
      </c>
      <c r="G391">
        <v>2016</v>
      </c>
      <c r="H391" t="s">
        <v>29</v>
      </c>
      <c r="I391" t="s">
        <v>19</v>
      </c>
      <c r="J391">
        <v>579</v>
      </c>
      <c r="K391">
        <v>11</v>
      </c>
      <c r="L391">
        <f>COUNTIF(Table1[Race],Table1[Race])</f>
        <v>11</v>
      </c>
      <c r="M391">
        <v>5</v>
      </c>
      <c r="N391">
        <v>6</v>
      </c>
      <c r="O391">
        <v>0</v>
      </c>
      <c r="P391">
        <v>0</v>
      </c>
      <c r="Q391" t="s">
        <v>20</v>
      </c>
      <c r="R391" t="s">
        <v>21</v>
      </c>
      <c r="S391" t="s">
        <v>15</v>
      </c>
      <c r="T391">
        <f>IFERROR(Table1[n_can_adj]/MID(Table1[district],FIND("(",Table1[district])+1,1),Table1[n_can_adj])</f>
        <v>2.2000000000000002</v>
      </c>
      <c r="U391">
        <v>124720</v>
      </c>
      <c r="V391" t="str">
        <f>IF(Table1[Voting Population]&lt;47000,"Rural","Urban")</f>
        <v>Urban</v>
      </c>
      <c r="W391" s="3">
        <v>4.1356052538161173E-2</v>
      </c>
      <c r="X391" s="3" t="s">
        <v>5414</v>
      </c>
      <c r="Y391" s="3">
        <f>COUNTIFS(Table1[Race '#],Table1[[#This Row],[Race '#]],Table1[Gender],"F")</f>
        <v>7</v>
      </c>
      <c r="Z391" s="3">
        <f>COUNTIFS(Table1[Race '#],Table1[[#This Row],[Race '#]],Table1[Gender],"M")</f>
        <v>4</v>
      </c>
      <c r="AA391" s="3">
        <f>COUNTIFS(Table1[Race '#],Table1[[#This Row],[Race '#]],Table1[Gender],"~?")</f>
        <v>0</v>
      </c>
      <c r="AB391" s="3" t="str">
        <f>_xlfn.IFS(Y391=SUM(Table1[[#This Row],[Race-F candidates]:[Race-? Candidates]]),"All-Female",Z391=SUM(Table1[[#This Row],[Race-F candidates]:[Race-? Candidates]]),"All-Male",1=1,"Mixed-Gender")</f>
        <v>Mixed-Gender</v>
      </c>
      <c r="AC391" s="3">
        <f>COUNTIFS(Table1[genoffice],Table1[[#This Row],[genoffice]],Table1[Gender],"F")</f>
        <v>279</v>
      </c>
      <c r="AD391" s="3">
        <f>COUNTIFS(Table1[genoffice],Table1[[#This Row],[genoffice]],Table1[Gender],"M")</f>
        <v>401</v>
      </c>
      <c r="AE391" s="3">
        <f>COUNTIFS(Table1[genoffice],Table1[[#This Row],[genoffice]],Table1[Gender],"~?")</f>
        <v>23</v>
      </c>
    </row>
    <row r="392" spans="1:31" x14ac:dyDescent="0.35">
      <c r="A392">
        <v>391</v>
      </c>
      <c r="B392">
        <f>IF(COUNTIF(C$2:C391,C392)&gt;0,B391,B391+1)</f>
        <v>117</v>
      </c>
      <c r="C392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2" t="s">
        <v>380</v>
      </c>
      <c r="E392" t="s">
        <v>559</v>
      </c>
      <c r="F392" t="s">
        <v>560</v>
      </c>
      <c r="G392">
        <v>2014</v>
      </c>
      <c r="H392" t="s">
        <v>276</v>
      </c>
      <c r="I392" t="s">
        <v>127</v>
      </c>
      <c r="J392">
        <v>303</v>
      </c>
      <c r="K392">
        <v>7</v>
      </c>
      <c r="L392">
        <f>COUNTIF(Table1[Race],Table1[Race])</f>
        <v>7</v>
      </c>
      <c r="M392">
        <v>4</v>
      </c>
      <c r="N392">
        <v>1</v>
      </c>
      <c r="O392">
        <v>1</v>
      </c>
      <c r="P392">
        <v>1</v>
      </c>
      <c r="Q392" t="s">
        <v>20</v>
      </c>
      <c r="R392" t="s">
        <v>21</v>
      </c>
      <c r="S392" t="s">
        <v>15</v>
      </c>
      <c r="T392">
        <f>IFERROR(Table1[n_can_adj]/MID(Table1[district],FIND("(",Table1[district])+1,1),Table1[n_can_adj])</f>
        <v>1.4</v>
      </c>
      <c r="U392">
        <v>62372</v>
      </c>
      <c r="V392" t="str">
        <f>IF(Table1[Voting Population]&lt;47000,"Rural","Urban")</f>
        <v>Urban</v>
      </c>
      <c r="W392" s="3">
        <v>2.031602708803612E-2</v>
      </c>
      <c r="X392" s="3" t="s">
        <v>5415</v>
      </c>
      <c r="Y392" s="3">
        <f>COUNTIFS(Table1[Race '#],Table1[[#This Row],[Race '#]],Table1[Gender],"F")</f>
        <v>1</v>
      </c>
      <c r="Z392" s="3">
        <f>COUNTIFS(Table1[Race '#],Table1[[#This Row],[Race '#]],Table1[Gender],"M")</f>
        <v>6</v>
      </c>
      <c r="AA392" s="3">
        <f>COUNTIFS(Table1[Race '#],Table1[[#This Row],[Race '#]],Table1[Gender],"~?")</f>
        <v>0</v>
      </c>
      <c r="AB392" s="3" t="str">
        <f>_xlfn.IFS(Y392=SUM(Table1[[#This Row],[Race-F candidates]:[Race-? Candidates]]),"All-Female",Z392=SUM(Table1[[#This Row],[Race-F candidates]:[Race-? Candidates]]),"All-Male",1=1,"Mixed-Gender")</f>
        <v>Mixed-Gender</v>
      </c>
      <c r="AC392" s="3">
        <f>COUNTIFS(Table1[genoffice],Table1[[#This Row],[genoffice]],Table1[Gender],"F")</f>
        <v>279</v>
      </c>
      <c r="AD392" s="3">
        <f>COUNTIFS(Table1[genoffice],Table1[[#This Row],[genoffice]],Table1[Gender],"M")</f>
        <v>401</v>
      </c>
      <c r="AE392" s="3">
        <f>COUNTIFS(Table1[genoffice],Table1[[#This Row],[genoffice]],Table1[Gender],"~?")</f>
        <v>23</v>
      </c>
    </row>
    <row r="393" spans="1:31" x14ac:dyDescent="0.35">
      <c r="A393">
        <v>392</v>
      </c>
      <c r="B393">
        <f>IF(COUNTIF(C$2:C392,C393)&gt;0,B392,B392+1)</f>
        <v>117</v>
      </c>
      <c r="C393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3" t="s">
        <v>380</v>
      </c>
      <c r="E393" t="s">
        <v>559</v>
      </c>
      <c r="F393" t="s">
        <v>561</v>
      </c>
      <c r="G393">
        <v>2014</v>
      </c>
      <c r="H393" t="s">
        <v>276</v>
      </c>
      <c r="I393" t="s">
        <v>19</v>
      </c>
      <c r="J393">
        <v>393</v>
      </c>
      <c r="K393">
        <v>7</v>
      </c>
      <c r="L393">
        <f>COUNTIF(Table1[Race],Table1[Race])</f>
        <v>7</v>
      </c>
      <c r="M393">
        <v>4</v>
      </c>
      <c r="N393">
        <v>1</v>
      </c>
      <c r="O393">
        <v>1</v>
      </c>
      <c r="P393">
        <v>1</v>
      </c>
      <c r="Q393" t="s">
        <v>20</v>
      </c>
      <c r="R393" t="s">
        <v>21</v>
      </c>
      <c r="S393" t="s">
        <v>15</v>
      </c>
      <c r="T393">
        <f>IFERROR(Table1[n_can_adj]/MID(Table1[district],FIND("(",Table1[district])+1,1),Table1[n_can_adj])</f>
        <v>1.4</v>
      </c>
      <c r="U393">
        <v>62372</v>
      </c>
      <c r="V393" t="str">
        <f>IF(Table1[Voting Population]&lt;47000,"Rural","Urban")</f>
        <v>Urban</v>
      </c>
      <c r="W393" s="3">
        <v>2.031602708803612E-2</v>
      </c>
      <c r="X393" s="3" t="s">
        <v>5414</v>
      </c>
      <c r="Y393" s="3">
        <f>COUNTIFS(Table1[Race '#],Table1[[#This Row],[Race '#]],Table1[Gender],"F")</f>
        <v>1</v>
      </c>
      <c r="Z393" s="3">
        <f>COUNTIFS(Table1[Race '#],Table1[[#This Row],[Race '#]],Table1[Gender],"M")</f>
        <v>6</v>
      </c>
      <c r="AA393" s="3">
        <f>COUNTIFS(Table1[Race '#],Table1[[#This Row],[Race '#]],Table1[Gender],"~?")</f>
        <v>0</v>
      </c>
      <c r="AB393" s="3" t="str">
        <f>_xlfn.IFS(Y393=SUM(Table1[[#This Row],[Race-F candidates]:[Race-? Candidates]]),"All-Female",Z393=SUM(Table1[[#This Row],[Race-F candidates]:[Race-? Candidates]]),"All-Male",1=1,"Mixed-Gender")</f>
        <v>Mixed-Gender</v>
      </c>
      <c r="AC393" s="3">
        <f>COUNTIFS(Table1[genoffice],Table1[[#This Row],[genoffice]],Table1[Gender],"F")</f>
        <v>279</v>
      </c>
      <c r="AD393" s="3">
        <f>COUNTIFS(Table1[genoffice],Table1[[#This Row],[genoffice]],Table1[Gender],"M")</f>
        <v>401</v>
      </c>
      <c r="AE393" s="3">
        <f>COUNTIFS(Table1[genoffice],Table1[[#This Row],[genoffice]],Table1[Gender],"~?")</f>
        <v>23</v>
      </c>
    </row>
    <row r="394" spans="1:31" x14ac:dyDescent="0.35">
      <c r="A394">
        <v>393</v>
      </c>
      <c r="B394">
        <f>IF(COUNTIF(C$2:C393,C394)&gt;0,B393,B393+1)</f>
        <v>117</v>
      </c>
      <c r="C394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4" t="s">
        <v>380</v>
      </c>
      <c r="E394" t="s">
        <v>559</v>
      </c>
      <c r="F394" t="s">
        <v>562</v>
      </c>
      <c r="G394">
        <v>2014</v>
      </c>
      <c r="H394" t="s">
        <v>276</v>
      </c>
      <c r="I394" t="s">
        <v>23</v>
      </c>
      <c r="J394">
        <v>348</v>
      </c>
      <c r="K394">
        <v>7</v>
      </c>
      <c r="L394">
        <f>COUNTIF(Table1[Race],Table1[Race])</f>
        <v>7</v>
      </c>
      <c r="M394">
        <v>4</v>
      </c>
      <c r="N394">
        <v>1</v>
      </c>
      <c r="O394">
        <v>1</v>
      </c>
      <c r="P394">
        <v>1</v>
      </c>
      <c r="Q394" t="s">
        <v>20</v>
      </c>
      <c r="R394" t="s">
        <v>21</v>
      </c>
      <c r="S394" t="s">
        <v>15</v>
      </c>
      <c r="T394">
        <f>IFERROR(Table1[n_can_adj]/MID(Table1[district],FIND("(",Table1[district])+1,1),Table1[n_can_adj])</f>
        <v>1.4</v>
      </c>
      <c r="U394">
        <v>62372</v>
      </c>
      <c r="V394" t="str">
        <f>IF(Table1[Voting Population]&lt;47000,"Rural","Urban")</f>
        <v>Urban</v>
      </c>
      <c r="W394" s="3">
        <v>2.031602708803612E-2</v>
      </c>
      <c r="X394" s="3" t="s">
        <v>5414</v>
      </c>
      <c r="Y394" s="3">
        <f>COUNTIFS(Table1[Race '#],Table1[[#This Row],[Race '#]],Table1[Gender],"F")</f>
        <v>1</v>
      </c>
      <c r="Z394" s="3">
        <f>COUNTIFS(Table1[Race '#],Table1[[#This Row],[Race '#]],Table1[Gender],"M")</f>
        <v>6</v>
      </c>
      <c r="AA394" s="3">
        <f>COUNTIFS(Table1[Race '#],Table1[[#This Row],[Race '#]],Table1[Gender],"~?")</f>
        <v>0</v>
      </c>
      <c r="AB394" s="3" t="str">
        <f>_xlfn.IFS(Y394=SUM(Table1[[#This Row],[Race-F candidates]:[Race-? Candidates]]),"All-Female",Z394=SUM(Table1[[#This Row],[Race-F candidates]:[Race-? Candidates]]),"All-Male",1=1,"Mixed-Gender")</f>
        <v>Mixed-Gender</v>
      </c>
      <c r="AC394" s="3">
        <f>COUNTIFS(Table1[genoffice],Table1[[#This Row],[genoffice]],Table1[Gender],"F")</f>
        <v>279</v>
      </c>
      <c r="AD394" s="3">
        <f>COUNTIFS(Table1[genoffice],Table1[[#This Row],[genoffice]],Table1[Gender],"M")</f>
        <v>401</v>
      </c>
      <c r="AE394" s="3">
        <f>COUNTIFS(Table1[genoffice],Table1[[#This Row],[genoffice]],Table1[Gender],"~?")</f>
        <v>23</v>
      </c>
    </row>
    <row r="395" spans="1:31" x14ac:dyDescent="0.35">
      <c r="A395">
        <v>394</v>
      </c>
      <c r="B395">
        <f>IF(COUNTIF(C$2:C394,C395)&gt;0,B394,B394+1)</f>
        <v>117</v>
      </c>
      <c r="C395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5" t="s">
        <v>380</v>
      </c>
      <c r="E395" t="s">
        <v>559</v>
      </c>
      <c r="F395" t="s">
        <v>563</v>
      </c>
      <c r="G395">
        <v>2014</v>
      </c>
      <c r="H395" t="s">
        <v>276</v>
      </c>
      <c r="I395" t="s">
        <v>30</v>
      </c>
      <c r="J395">
        <v>241</v>
      </c>
      <c r="K395">
        <v>7</v>
      </c>
      <c r="L395">
        <f>COUNTIF(Table1[Race],Table1[Race])</f>
        <v>7</v>
      </c>
      <c r="M395">
        <v>4</v>
      </c>
      <c r="N395">
        <v>1</v>
      </c>
      <c r="O395">
        <v>1</v>
      </c>
      <c r="P395">
        <v>1</v>
      </c>
      <c r="Q395" t="s">
        <v>20</v>
      </c>
      <c r="R395" t="s">
        <v>21</v>
      </c>
      <c r="S395" t="s">
        <v>15</v>
      </c>
      <c r="T395">
        <f>IFERROR(Table1[n_can_adj]/MID(Table1[district],FIND("(",Table1[district])+1,1),Table1[n_can_adj])</f>
        <v>1.4</v>
      </c>
      <c r="U395">
        <v>62372</v>
      </c>
      <c r="V395" t="str">
        <f>IF(Table1[Voting Population]&lt;47000,"Rural","Urban")</f>
        <v>Urban</v>
      </c>
      <c r="W395" s="3">
        <v>2.031602708803612E-2</v>
      </c>
      <c r="X395" s="3" t="s">
        <v>5414</v>
      </c>
      <c r="Y395" s="3">
        <f>COUNTIFS(Table1[Race '#],Table1[[#This Row],[Race '#]],Table1[Gender],"F")</f>
        <v>1</v>
      </c>
      <c r="Z395" s="3">
        <f>COUNTIFS(Table1[Race '#],Table1[[#This Row],[Race '#]],Table1[Gender],"M")</f>
        <v>6</v>
      </c>
      <c r="AA395" s="3">
        <f>COUNTIFS(Table1[Race '#],Table1[[#This Row],[Race '#]],Table1[Gender],"~?")</f>
        <v>0</v>
      </c>
      <c r="AB395" s="3" t="str">
        <f>_xlfn.IFS(Y395=SUM(Table1[[#This Row],[Race-F candidates]:[Race-? Candidates]]),"All-Female",Z395=SUM(Table1[[#This Row],[Race-F candidates]:[Race-? Candidates]]),"All-Male",1=1,"Mixed-Gender")</f>
        <v>Mixed-Gender</v>
      </c>
      <c r="AC395" s="3">
        <f>COUNTIFS(Table1[genoffice],Table1[[#This Row],[genoffice]],Table1[Gender],"F")</f>
        <v>279</v>
      </c>
      <c r="AD395" s="3">
        <f>COUNTIFS(Table1[genoffice],Table1[[#This Row],[genoffice]],Table1[Gender],"M")</f>
        <v>401</v>
      </c>
      <c r="AE395" s="3">
        <f>COUNTIFS(Table1[genoffice],Table1[[#This Row],[genoffice]],Table1[Gender],"~?")</f>
        <v>23</v>
      </c>
    </row>
    <row r="396" spans="1:31" x14ac:dyDescent="0.35">
      <c r="A396">
        <v>395</v>
      </c>
      <c r="B396">
        <f>IF(COUNTIF(C$2:C395,C396)&gt;0,B395,B395+1)</f>
        <v>117</v>
      </c>
      <c r="C396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6" t="s">
        <v>380</v>
      </c>
      <c r="E396" t="s">
        <v>559</v>
      </c>
      <c r="F396" t="s">
        <v>564</v>
      </c>
      <c r="G396">
        <v>2014</v>
      </c>
      <c r="H396" t="s">
        <v>276</v>
      </c>
      <c r="I396" t="s">
        <v>23</v>
      </c>
      <c r="J396">
        <v>291</v>
      </c>
      <c r="K396">
        <v>7</v>
      </c>
      <c r="L396">
        <f>COUNTIF(Table1[Race],Table1[Race])</f>
        <v>7</v>
      </c>
      <c r="M396">
        <v>4</v>
      </c>
      <c r="N396">
        <v>1</v>
      </c>
      <c r="O396">
        <v>1</v>
      </c>
      <c r="P396">
        <v>1</v>
      </c>
      <c r="Q396" t="s">
        <v>20</v>
      </c>
      <c r="R396" t="s">
        <v>21</v>
      </c>
      <c r="S396" t="s">
        <v>15</v>
      </c>
      <c r="T396">
        <f>IFERROR(Table1[n_can_adj]/MID(Table1[district],FIND("(",Table1[district])+1,1),Table1[n_can_adj])</f>
        <v>1.4</v>
      </c>
      <c r="U396">
        <v>62372</v>
      </c>
      <c r="V396" t="str">
        <f>IF(Table1[Voting Population]&lt;47000,"Rural","Urban")</f>
        <v>Urban</v>
      </c>
      <c r="W396" s="3">
        <v>2.031602708803612E-2</v>
      </c>
      <c r="X396" s="3" t="s">
        <v>5414</v>
      </c>
      <c r="Y396" s="3">
        <f>COUNTIFS(Table1[Race '#],Table1[[#This Row],[Race '#]],Table1[Gender],"F")</f>
        <v>1</v>
      </c>
      <c r="Z396" s="3">
        <f>COUNTIFS(Table1[Race '#],Table1[[#This Row],[Race '#]],Table1[Gender],"M")</f>
        <v>6</v>
      </c>
      <c r="AA396" s="3">
        <f>COUNTIFS(Table1[Race '#],Table1[[#This Row],[Race '#]],Table1[Gender],"~?")</f>
        <v>0</v>
      </c>
      <c r="AB396" s="3" t="str">
        <f>_xlfn.IFS(Y396=SUM(Table1[[#This Row],[Race-F candidates]:[Race-? Candidates]]),"All-Female",Z396=SUM(Table1[[#This Row],[Race-F candidates]:[Race-? Candidates]]),"All-Male",1=1,"Mixed-Gender")</f>
        <v>Mixed-Gender</v>
      </c>
      <c r="AC396" s="3">
        <f>COUNTIFS(Table1[genoffice],Table1[[#This Row],[genoffice]],Table1[Gender],"F")</f>
        <v>279</v>
      </c>
      <c r="AD396" s="3">
        <f>COUNTIFS(Table1[genoffice],Table1[[#This Row],[genoffice]],Table1[Gender],"M")</f>
        <v>401</v>
      </c>
      <c r="AE396" s="3">
        <f>COUNTIFS(Table1[genoffice],Table1[[#This Row],[genoffice]],Table1[Gender],"~?")</f>
        <v>23</v>
      </c>
    </row>
    <row r="397" spans="1:31" x14ac:dyDescent="0.35">
      <c r="A397">
        <v>396</v>
      </c>
      <c r="B397">
        <f>IF(COUNTIF(C$2:C396,C397)&gt;0,B396,B396+1)</f>
        <v>117</v>
      </c>
      <c r="C397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7" t="s">
        <v>380</v>
      </c>
      <c r="E397" t="s">
        <v>559</v>
      </c>
      <c r="F397" t="s">
        <v>565</v>
      </c>
      <c r="G397">
        <v>2014</v>
      </c>
      <c r="H397" t="s">
        <v>276</v>
      </c>
      <c r="I397" t="s">
        <v>23</v>
      </c>
      <c r="J397">
        <v>316</v>
      </c>
      <c r="K397">
        <v>7</v>
      </c>
      <c r="L397">
        <f>COUNTIF(Table1[Race],Table1[Race])</f>
        <v>7</v>
      </c>
      <c r="M397">
        <v>4</v>
      </c>
      <c r="N397">
        <v>1</v>
      </c>
      <c r="O397">
        <v>1</v>
      </c>
      <c r="P397">
        <v>1</v>
      </c>
      <c r="Q397" t="s">
        <v>20</v>
      </c>
      <c r="R397" t="s">
        <v>21</v>
      </c>
      <c r="S397" t="s">
        <v>15</v>
      </c>
      <c r="T397">
        <f>IFERROR(Table1[n_can_adj]/MID(Table1[district],FIND("(",Table1[district])+1,1),Table1[n_can_adj])</f>
        <v>1.4</v>
      </c>
      <c r="U397">
        <v>62372</v>
      </c>
      <c r="V397" t="str">
        <f>IF(Table1[Voting Population]&lt;47000,"Rural","Urban")</f>
        <v>Urban</v>
      </c>
      <c r="W397" s="3">
        <v>2.031602708803612E-2</v>
      </c>
      <c r="X397" s="3" t="s">
        <v>5414</v>
      </c>
      <c r="Y397" s="3">
        <f>COUNTIFS(Table1[Race '#],Table1[[#This Row],[Race '#]],Table1[Gender],"F")</f>
        <v>1</v>
      </c>
      <c r="Z397" s="3">
        <f>COUNTIFS(Table1[Race '#],Table1[[#This Row],[Race '#]],Table1[Gender],"M")</f>
        <v>6</v>
      </c>
      <c r="AA397" s="3">
        <f>COUNTIFS(Table1[Race '#],Table1[[#This Row],[Race '#]],Table1[Gender],"~?")</f>
        <v>0</v>
      </c>
      <c r="AB397" s="3" t="str">
        <f>_xlfn.IFS(Y397=SUM(Table1[[#This Row],[Race-F candidates]:[Race-? Candidates]]),"All-Female",Z397=SUM(Table1[[#This Row],[Race-F candidates]:[Race-? Candidates]]),"All-Male",1=1,"Mixed-Gender")</f>
        <v>Mixed-Gender</v>
      </c>
      <c r="AC397" s="3">
        <f>COUNTIFS(Table1[genoffice],Table1[[#This Row],[genoffice]],Table1[Gender],"F")</f>
        <v>279</v>
      </c>
      <c r="AD397" s="3">
        <f>COUNTIFS(Table1[genoffice],Table1[[#This Row],[genoffice]],Table1[Gender],"M")</f>
        <v>401</v>
      </c>
      <c r="AE397" s="3">
        <f>COUNTIFS(Table1[genoffice],Table1[[#This Row],[genoffice]],Table1[Gender],"~?")</f>
        <v>23</v>
      </c>
    </row>
    <row r="398" spans="1:31" x14ac:dyDescent="0.35">
      <c r="A398">
        <v>397</v>
      </c>
      <c r="B398">
        <f>IF(COUNTIF(C$2:C397,C398)&gt;0,B397,B397+1)</f>
        <v>117</v>
      </c>
      <c r="C398" t="str">
        <f>Table1[[#This Row],[position]]&amp;IF(Table1[district]="NA","","-"&amp;Table1[district])&amp;IF(Table1[parish]="Multi-Parish Race","","-"&amp;Table1[parish])&amp;" ("&amp;Table1[year]&amp;")"</f>
        <v>Aldermen-Town of Iota (5 to be elected)-Acadia (2014)</v>
      </c>
      <c r="D398" t="s">
        <v>380</v>
      </c>
      <c r="E398" t="s">
        <v>559</v>
      </c>
      <c r="F398" t="s">
        <v>566</v>
      </c>
      <c r="G398">
        <v>2014</v>
      </c>
      <c r="H398" t="s">
        <v>276</v>
      </c>
      <c r="I398" t="s">
        <v>23</v>
      </c>
      <c r="J398">
        <v>323</v>
      </c>
      <c r="K398">
        <v>7</v>
      </c>
      <c r="L398">
        <f>COUNTIF(Table1[Race],Table1[Race])</f>
        <v>7</v>
      </c>
      <c r="M398">
        <v>4</v>
      </c>
      <c r="N398">
        <v>1</v>
      </c>
      <c r="O398">
        <v>1</v>
      </c>
      <c r="P398">
        <v>1</v>
      </c>
      <c r="Q398" t="s">
        <v>20</v>
      </c>
      <c r="R398" t="s">
        <v>21</v>
      </c>
      <c r="S398" t="s">
        <v>15</v>
      </c>
      <c r="T398">
        <f>IFERROR(Table1[n_can_adj]/MID(Table1[district],FIND("(",Table1[district])+1,1),Table1[n_can_adj])</f>
        <v>1.4</v>
      </c>
      <c r="U398">
        <v>62372</v>
      </c>
      <c r="V398" t="str">
        <f>IF(Table1[Voting Population]&lt;47000,"Rural","Urban")</f>
        <v>Urban</v>
      </c>
      <c r="W398" s="3">
        <v>2.031602708803612E-2</v>
      </c>
      <c r="X398" s="3" t="s">
        <v>5414</v>
      </c>
      <c r="Y398" s="3">
        <f>COUNTIFS(Table1[Race '#],Table1[[#This Row],[Race '#]],Table1[Gender],"F")</f>
        <v>1</v>
      </c>
      <c r="Z398" s="3">
        <f>COUNTIFS(Table1[Race '#],Table1[[#This Row],[Race '#]],Table1[Gender],"M")</f>
        <v>6</v>
      </c>
      <c r="AA398" s="3">
        <f>COUNTIFS(Table1[Race '#],Table1[[#This Row],[Race '#]],Table1[Gender],"~?")</f>
        <v>0</v>
      </c>
      <c r="AB398" s="3" t="str">
        <f>_xlfn.IFS(Y398=SUM(Table1[[#This Row],[Race-F candidates]:[Race-? Candidates]]),"All-Female",Z398=SUM(Table1[[#This Row],[Race-F candidates]:[Race-? Candidates]]),"All-Male",1=1,"Mixed-Gender")</f>
        <v>Mixed-Gender</v>
      </c>
      <c r="AC398" s="3">
        <f>COUNTIFS(Table1[genoffice],Table1[[#This Row],[genoffice]],Table1[Gender],"F")</f>
        <v>279</v>
      </c>
      <c r="AD398" s="3">
        <f>COUNTIFS(Table1[genoffice],Table1[[#This Row],[genoffice]],Table1[Gender],"M")</f>
        <v>401</v>
      </c>
      <c r="AE398" s="3">
        <f>COUNTIFS(Table1[genoffice],Table1[[#This Row],[genoffice]],Table1[Gender],"~?")</f>
        <v>23</v>
      </c>
    </row>
    <row r="399" spans="1:31" x14ac:dyDescent="0.35">
      <c r="A399">
        <v>398</v>
      </c>
      <c r="B399">
        <f>IF(COUNTIF(C$2:C398,C399)&gt;0,B398,B398+1)</f>
        <v>118</v>
      </c>
      <c r="C39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399" t="s">
        <v>380</v>
      </c>
      <c r="E399" t="s">
        <v>567</v>
      </c>
      <c r="F399" t="s">
        <v>568</v>
      </c>
      <c r="G399">
        <v>2014</v>
      </c>
      <c r="H399" t="s">
        <v>569</v>
      </c>
      <c r="I399" t="s">
        <v>23</v>
      </c>
      <c r="J399">
        <v>741</v>
      </c>
      <c r="K399">
        <v>14</v>
      </c>
      <c r="L399">
        <f>COUNTIF(Table1[Race],Table1[Race])</f>
        <v>14</v>
      </c>
      <c r="M399">
        <v>14</v>
      </c>
      <c r="N399">
        <v>0</v>
      </c>
      <c r="O399">
        <v>0</v>
      </c>
      <c r="P399">
        <v>0</v>
      </c>
      <c r="Q399" t="s">
        <v>20</v>
      </c>
      <c r="R399" t="s">
        <v>21</v>
      </c>
      <c r="S399" t="s">
        <v>15</v>
      </c>
      <c r="T399">
        <f>IFERROR(Table1[n_can_adj]/MID(Table1[district],FIND("(",Table1[district])+1,1),Table1[n_can_adj])</f>
        <v>2.8</v>
      </c>
      <c r="U399">
        <v>7419</v>
      </c>
      <c r="V399" t="str">
        <f>IF(Table1[Voting Population]&lt;47000,"Rural","Urban")</f>
        <v>Rural</v>
      </c>
      <c r="W399" s="3">
        <v>1.2372243141473907E-2</v>
      </c>
      <c r="X399" s="3" t="s">
        <v>5414</v>
      </c>
      <c r="Y399" s="3">
        <f>COUNTIFS(Table1[Race '#],Table1[[#This Row],[Race '#]],Table1[Gender],"F")</f>
        <v>3</v>
      </c>
      <c r="Z399" s="3">
        <f>COUNTIFS(Table1[Race '#],Table1[[#This Row],[Race '#]],Table1[Gender],"M")</f>
        <v>10</v>
      </c>
      <c r="AA399" s="3">
        <f>COUNTIFS(Table1[Race '#],Table1[[#This Row],[Race '#]],Table1[Gender],"~?")</f>
        <v>1</v>
      </c>
      <c r="AB399" s="3" t="str">
        <f>_xlfn.IFS(Y399=SUM(Table1[[#This Row],[Race-F candidates]:[Race-? Candidates]]),"All-Female",Z399=SUM(Table1[[#This Row],[Race-F candidates]:[Race-? Candidates]]),"All-Male",1=1,"Mixed-Gender")</f>
        <v>Mixed-Gender</v>
      </c>
      <c r="AC399" s="3">
        <f>COUNTIFS(Table1[genoffice],Table1[[#This Row],[genoffice]],Table1[Gender],"F")</f>
        <v>279</v>
      </c>
      <c r="AD399" s="3">
        <f>COUNTIFS(Table1[genoffice],Table1[[#This Row],[genoffice]],Table1[Gender],"M")</f>
        <v>401</v>
      </c>
      <c r="AE399" s="3">
        <f>COUNTIFS(Table1[genoffice],Table1[[#This Row],[genoffice]],Table1[Gender],"~?")</f>
        <v>23</v>
      </c>
    </row>
    <row r="400" spans="1:31" x14ac:dyDescent="0.35">
      <c r="A400">
        <v>399</v>
      </c>
      <c r="B400">
        <f>IF(COUNTIF(C$2:C399,C400)&gt;0,B399,B399+1)</f>
        <v>118</v>
      </c>
      <c r="C40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0" t="s">
        <v>380</v>
      </c>
      <c r="E400" t="s">
        <v>567</v>
      </c>
      <c r="F400" t="s">
        <v>570</v>
      </c>
      <c r="G400">
        <v>2014</v>
      </c>
      <c r="H400" t="s">
        <v>569</v>
      </c>
      <c r="I400" t="s">
        <v>23</v>
      </c>
      <c r="J400">
        <v>968</v>
      </c>
      <c r="K400">
        <v>14</v>
      </c>
      <c r="L400">
        <f>COUNTIF(Table1[Race],Table1[Race])</f>
        <v>14</v>
      </c>
      <c r="M400">
        <v>14</v>
      </c>
      <c r="N400">
        <v>0</v>
      </c>
      <c r="O400">
        <v>0</v>
      </c>
      <c r="P400">
        <v>0</v>
      </c>
      <c r="Q400" t="s">
        <v>20</v>
      </c>
      <c r="R400" t="s">
        <v>21</v>
      </c>
      <c r="S400" t="s">
        <v>15</v>
      </c>
      <c r="T400">
        <f>IFERROR(Table1[n_can_adj]/MID(Table1[district],FIND("(",Table1[district])+1,1),Table1[n_can_adj])</f>
        <v>2.8</v>
      </c>
      <c r="U400">
        <v>7419</v>
      </c>
      <c r="V400" t="str">
        <f>IF(Table1[Voting Population]&lt;47000,"Rural","Urban")</f>
        <v>Rural</v>
      </c>
      <c r="W400" s="3">
        <v>1.2372243141473907E-2</v>
      </c>
      <c r="X400" s="3" t="s">
        <v>5415</v>
      </c>
      <c r="Y400" s="3">
        <f>COUNTIFS(Table1[Race '#],Table1[[#This Row],[Race '#]],Table1[Gender],"F")</f>
        <v>3</v>
      </c>
      <c r="Z400" s="3">
        <f>COUNTIFS(Table1[Race '#],Table1[[#This Row],[Race '#]],Table1[Gender],"M")</f>
        <v>10</v>
      </c>
      <c r="AA400" s="3">
        <f>COUNTIFS(Table1[Race '#],Table1[[#This Row],[Race '#]],Table1[Gender],"~?")</f>
        <v>1</v>
      </c>
      <c r="AB400" s="3" t="str">
        <f>_xlfn.IFS(Y400=SUM(Table1[[#This Row],[Race-F candidates]:[Race-? Candidates]]),"All-Female",Z400=SUM(Table1[[#This Row],[Race-F candidates]:[Race-? Candidates]]),"All-Male",1=1,"Mixed-Gender")</f>
        <v>Mixed-Gender</v>
      </c>
      <c r="AC400" s="3">
        <f>COUNTIFS(Table1[genoffice],Table1[[#This Row],[genoffice]],Table1[Gender],"F")</f>
        <v>279</v>
      </c>
      <c r="AD400" s="3">
        <f>COUNTIFS(Table1[genoffice],Table1[[#This Row],[genoffice]],Table1[Gender],"M")</f>
        <v>401</v>
      </c>
      <c r="AE400" s="3">
        <f>COUNTIFS(Table1[genoffice],Table1[[#This Row],[genoffice]],Table1[Gender],"~?")</f>
        <v>23</v>
      </c>
    </row>
    <row r="401" spans="1:31" x14ac:dyDescent="0.35">
      <c r="A401">
        <v>400</v>
      </c>
      <c r="B401">
        <f>IF(COUNTIF(C$2:C400,C401)&gt;0,B400,B400+1)</f>
        <v>118</v>
      </c>
      <c r="C40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1" t="s">
        <v>380</v>
      </c>
      <c r="E401" t="s">
        <v>567</v>
      </c>
      <c r="F401" t="s">
        <v>571</v>
      </c>
      <c r="G401">
        <v>2014</v>
      </c>
      <c r="H401" t="s">
        <v>569</v>
      </c>
      <c r="I401" t="s">
        <v>23</v>
      </c>
      <c r="J401">
        <v>555</v>
      </c>
      <c r="K401">
        <v>14</v>
      </c>
      <c r="L401">
        <f>COUNTIF(Table1[Race],Table1[Race])</f>
        <v>14</v>
      </c>
      <c r="M401">
        <v>14</v>
      </c>
      <c r="N401">
        <v>0</v>
      </c>
      <c r="O401">
        <v>0</v>
      </c>
      <c r="P401">
        <v>0</v>
      </c>
      <c r="Q401" t="s">
        <v>20</v>
      </c>
      <c r="R401" t="s">
        <v>21</v>
      </c>
      <c r="S401" t="s">
        <v>15</v>
      </c>
      <c r="T401">
        <f>IFERROR(Table1[n_can_adj]/MID(Table1[district],FIND("(",Table1[district])+1,1),Table1[n_can_adj])</f>
        <v>2.8</v>
      </c>
      <c r="U401">
        <v>7419</v>
      </c>
      <c r="V401" t="str">
        <f>IF(Table1[Voting Population]&lt;47000,"Rural","Urban")</f>
        <v>Rural</v>
      </c>
      <c r="W401" s="3">
        <v>1.2372243141473907E-2</v>
      </c>
      <c r="X401" s="3" t="s">
        <v>5414</v>
      </c>
      <c r="Y401" s="3">
        <f>COUNTIFS(Table1[Race '#],Table1[[#This Row],[Race '#]],Table1[Gender],"F")</f>
        <v>3</v>
      </c>
      <c r="Z401" s="3">
        <f>COUNTIFS(Table1[Race '#],Table1[[#This Row],[Race '#]],Table1[Gender],"M")</f>
        <v>10</v>
      </c>
      <c r="AA401" s="3">
        <f>COUNTIFS(Table1[Race '#],Table1[[#This Row],[Race '#]],Table1[Gender],"~?")</f>
        <v>1</v>
      </c>
      <c r="AB401" s="3" t="str">
        <f>_xlfn.IFS(Y401=SUM(Table1[[#This Row],[Race-F candidates]:[Race-? Candidates]]),"All-Female",Z401=SUM(Table1[[#This Row],[Race-F candidates]:[Race-? Candidates]]),"All-Male",1=1,"Mixed-Gender")</f>
        <v>Mixed-Gender</v>
      </c>
      <c r="AC401" s="3">
        <f>COUNTIFS(Table1[genoffice],Table1[[#This Row],[genoffice]],Table1[Gender],"F")</f>
        <v>279</v>
      </c>
      <c r="AD401" s="3">
        <f>COUNTIFS(Table1[genoffice],Table1[[#This Row],[genoffice]],Table1[Gender],"M")</f>
        <v>401</v>
      </c>
      <c r="AE401" s="3">
        <f>COUNTIFS(Table1[genoffice],Table1[[#This Row],[genoffice]],Table1[Gender],"~?")</f>
        <v>23</v>
      </c>
    </row>
    <row r="402" spans="1:31" x14ac:dyDescent="0.35">
      <c r="A402">
        <v>401</v>
      </c>
      <c r="B402">
        <f>IF(COUNTIF(C$2:C401,C402)&gt;0,B401,B401+1)</f>
        <v>118</v>
      </c>
      <c r="C40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2" t="s">
        <v>380</v>
      </c>
      <c r="E402" t="s">
        <v>567</v>
      </c>
      <c r="F402" t="s">
        <v>572</v>
      </c>
      <c r="G402">
        <v>2014</v>
      </c>
      <c r="H402" t="s">
        <v>569</v>
      </c>
      <c r="I402" t="s">
        <v>23</v>
      </c>
      <c r="J402">
        <v>367</v>
      </c>
      <c r="K402">
        <v>14</v>
      </c>
      <c r="L402">
        <f>COUNTIF(Table1[Race],Table1[Race])</f>
        <v>14</v>
      </c>
      <c r="M402">
        <v>14</v>
      </c>
      <c r="N402">
        <v>0</v>
      </c>
      <c r="O402">
        <v>0</v>
      </c>
      <c r="P402">
        <v>0</v>
      </c>
      <c r="Q402" t="s">
        <v>20</v>
      </c>
      <c r="R402" t="s">
        <v>21</v>
      </c>
      <c r="S402" t="s">
        <v>15</v>
      </c>
      <c r="T402">
        <f>IFERROR(Table1[n_can_adj]/MID(Table1[district],FIND("(",Table1[district])+1,1),Table1[n_can_adj])</f>
        <v>2.8</v>
      </c>
      <c r="U402">
        <v>7419</v>
      </c>
      <c r="V402" t="str">
        <f>IF(Table1[Voting Population]&lt;47000,"Rural","Urban")</f>
        <v>Rural</v>
      </c>
      <c r="W402" s="3">
        <v>1.2372243141473907E-2</v>
      </c>
      <c r="X402" s="3" t="s">
        <v>5414</v>
      </c>
      <c r="Y402" s="3">
        <f>COUNTIFS(Table1[Race '#],Table1[[#This Row],[Race '#]],Table1[Gender],"F")</f>
        <v>3</v>
      </c>
      <c r="Z402" s="3">
        <f>COUNTIFS(Table1[Race '#],Table1[[#This Row],[Race '#]],Table1[Gender],"M")</f>
        <v>10</v>
      </c>
      <c r="AA402" s="3">
        <f>COUNTIFS(Table1[Race '#],Table1[[#This Row],[Race '#]],Table1[Gender],"~?")</f>
        <v>1</v>
      </c>
      <c r="AB402" s="3" t="str">
        <f>_xlfn.IFS(Y402=SUM(Table1[[#This Row],[Race-F candidates]:[Race-? Candidates]]),"All-Female",Z402=SUM(Table1[[#This Row],[Race-F candidates]:[Race-? Candidates]]),"All-Male",1=1,"Mixed-Gender")</f>
        <v>Mixed-Gender</v>
      </c>
      <c r="AC402" s="3">
        <f>COUNTIFS(Table1[genoffice],Table1[[#This Row],[genoffice]],Table1[Gender],"F")</f>
        <v>279</v>
      </c>
      <c r="AD402" s="3">
        <f>COUNTIFS(Table1[genoffice],Table1[[#This Row],[genoffice]],Table1[Gender],"M")</f>
        <v>401</v>
      </c>
      <c r="AE402" s="3">
        <f>COUNTIFS(Table1[genoffice],Table1[[#This Row],[genoffice]],Table1[Gender],"~?")</f>
        <v>23</v>
      </c>
    </row>
    <row r="403" spans="1:31" x14ac:dyDescent="0.35">
      <c r="A403">
        <v>402</v>
      </c>
      <c r="B403">
        <f>IF(COUNTIF(C$2:C402,C403)&gt;0,B402,B402+1)</f>
        <v>118</v>
      </c>
      <c r="C403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3" t="s">
        <v>380</v>
      </c>
      <c r="E403" t="s">
        <v>567</v>
      </c>
      <c r="F403" t="s">
        <v>573</v>
      </c>
      <c r="G403">
        <v>2014</v>
      </c>
      <c r="H403" t="s">
        <v>569</v>
      </c>
      <c r="I403" t="s">
        <v>23</v>
      </c>
      <c r="J403">
        <v>383</v>
      </c>
      <c r="K403">
        <v>14</v>
      </c>
      <c r="L403">
        <f>COUNTIF(Table1[Race],Table1[Race])</f>
        <v>14</v>
      </c>
      <c r="M403">
        <v>14</v>
      </c>
      <c r="N403">
        <v>0</v>
      </c>
      <c r="O403">
        <v>0</v>
      </c>
      <c r="P403">
        <v>0</v>
      </c>
      <c r="Q403" t="s">
        <v>20</v>
      </c>
      <c r="R403" t="s">
        <v>21</v>
      </c>
      <c r="S403" t="s">
        <v>15</v>
      </c>
      <c r="T403">
        <f>IFERROR(Table1[n_can_adj]/MID(Table1[district],FIND("(",Table1[district])+1,1),Table1[n_can_adj])</f>
        <v>2.8</v>
      </c>
      <c r="U403">
        <v>7419</v>
      </c>
      <c r="V403" t="str">
        <f>IF(Table1[Voting Population]&lt;47000,"Rural","Urban")</f>
        <v>Rural</v>
      </c>
      <c r="W403" s="3">
        <v>1.2372243141473907E-2</v>
      </c>
      <c r="X403" s="3" t="s">
        <v>5414</v>
      </c>
      <c r="Y403" s="3">
        <f>COUNTIFS(Table1[Race '#],Table1[[#This Row],[Race '#]],Table1[Gender],"F")</f>
        <v>3</v>
      </c>
      <c r="Z403" s="3">
        <f>COUNTIFS(Table1[Race '#],Table1[[#This Row],[Race '#]],Table1[Gender],"M")</f>
        <v>10</v>
      </c>
      <c r="AA403" s="3">
        <f>COUNTIFS(Table1[Race '#],Table1[[#This Row],[Race '#]],Table1[Gender],"~?")</f>
        <v>1</v>
      </c>
      <c r="AB403" s="3" t="str">
        <f>_xlfn.IFS(Y403=SUM(Table1[[#This Row],[Race-F candidates]:[Race-? Candidates]]),"All-Female",Z403=SUM(Table1[[#This Row],[Race-F candidates]:[Race-? Candidates]]),"All-Male",1=1,"Mixed-Gender")</f>
        <v>Mixed-Gender</v>
      </c>
      <c r="AC403" s="3">
        <f>COUNTIFS(Table1[genoffice],Table1[[#This Row],[genoffice]],Table1[Gender],"F")</f>
        <v>279</v>
      </c>
      <c r="AD403" s="3">
        <f>COUNTIFS(Table1[genoffice],Table1[[#This Row],[genoffice]],Table1[Gender],"M")</f>
        <v>401</v>
      </c>
      <c r="AE403" s="3">
        <f>COUNTIFS(Table1[genoffice],Table1[[#This Row],[genoffice]],Table1[Gender],"~?")</f>
        <v>23</v>
      </c>
    </row>
    <row r="404" spans="1:31" x14ac:dyDescent="0.35">
      <c r="A404">
        <v>403</v>
      </c>
      <c r="B404">
        <f>IF(COUNTIF(C$2:C403,C404)&gt;0,B403,B403+1)</f>
        <v>118</v>
      </c>
      <c r="C404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4" t="s">
        <v>380</v>
      </c>
      <c r="E404" t="s">
        <v>567</v>
      </c>
      <c r="F404" t="s">
        <v>574</v>
      </c>
      <c r="G404">
        <v>2014</v>
      </c>
      <c r="H404" t="s">
        <v>569</v>
      </c>
      <c r="I404" t="s">
        <v>23</v>
      </c>
      <c r="J404">
        <v>361</v>
      </c>
      <c r="K404">
        <v>14</v>
      </c>
      <c r="L404">
        <f>COUNTIF(Table1[Race],Table1[Race])</f>
        <v>14</v>
      </c>
      <c r="M404">
        <v>14</v>
      </c>
      <c r="N404">
        <v>0</v>
      </c>
      <c r="O404">
        <v>0</v>
      </c>
      <c r="P404">
        <v>0</v>
      </c>
      <c r="Q404" t="s">
        <v>20</v>
      </c>
      <c r="R404" t="s">
        <v>21</v>
      </c>
      <c r="S404" t="s">
        <v>15</v>
      </c>
      <c r="T404">
        <f>IFERROR(Table1[n_can_adj]/MID(Table1[district],FIND("(",Table1[district])+1,1),Table1[n_can_adj])</f>
        <v>2.8</v>
      </c>
      <c r="U404">
        <v>7419</v>
      </c>
      <c r="V404" t="str">
        <f>IF(Table1[Voting Population]&lt;47000,"Rural","Urban")</f>
        <v>Rural</v>
      </c>
      <c r="W404" s="3">
        <v>1.2372243141473907E-2</v>
      </c>
      <c r="X404" s="3" t="s">
        <v>5414</v>
      </c>
      <c r="Y404" s="3">
        <f>COUNTIFS(Table1[Race '#],Table1[[#This Row],[Race '#]],Table1[Gender],"F")</f>
        <v>3</v>
      </c>
      <c r="Z404" s="3">
        <f>COUNTIFS(Table1[Race '#],Table1[[#This Row],[Race '#]],Table1[Gender],"M")</f>
        <v>10</v>
      </c>
      <c r="AA404" s="3">
        <f>COUNTIFS(Table1[Race '#],Table1[[#This Row],[Race '#]],Table1[Gender],"~?")</f>
        <v>1</v>
      </c>
      <c r="AB404" s="3" t="str">
        <f>_xlfn.IFS(Y404=SUM(Table1[[#This Row],[Race-F candidates]:[Race-? Candidates]]),"All-Female",Z404=SUM(Table1[[#This Row],[Race-F candidates]:[Race-? Candidates]]),"All-Male",1=1,"Mixed-Gender")</f>
        <v>Mixed-Gender</v>
      </c>
      <c r="AC404" s="3">
        <f>COUNTIFS(Table1[genoffice],Table1[[#This Row],[genoffice]],Table1[Gender],"F")</f>
        <v>279</v>
      </c>
      <c r="AD404" s="3">
        <f>COUNTIFS(Table1[genoffice],Table1[[#This Row],[genoffice]],Table1[Gender],"M")</f>
        <v>401</v>
      </c>
      <c r="AE404" s="3">
        <f>COUNTIFS(Table1[genoffice],Table1[[#This Row],[genoffice]],Table1[Gender],"~?")</f>
        <v>23</v>
      </c>
    </row>
    <row r="405" spans="1:31" x14ac:dyDescent="0.35">
      <c r="A405">
        <v>404</v>
      </c>
      <c r="B405">
        <f>IF(COUNTIF(C$2:C404,C405)&gt;0,B404,B404+1)</f>
        <v>118</v>
      </c>
      <c r="C405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5" t="s">
        <v>380</v>
      </c>
      <c r="E405" t="s">
        <v>567</v>
      </c>
      <c r="F405" t="s">
        <v>575</v>
      </c>
      <c r="G405">
        <v>2014</v>
      </c>
      <c r="H405" t="s">
        <v>569</v>
      </c>
      <c r="I405" t="s">
        <v>23</v>
      </c>
      <c r="J405">
        <v>695</v>
      </c>
      <c r="K405">
        <v>14</v>
      </c>
      <c r="L405">
        <f>COUNTIF(Table1[Race],Table1[Race])</f>
        <v>14</v>
      </c>
      <c r="M405">
        <v>14</v>
      </c>
      <c r="N405">
        <v>0</v>
      </c>
      <c r="O405">
        <v>0</v>
      </c>
      <c r="P405">
        <v>0</v>
      </c>
      <c r="Q405" t="s">
        <v>20</v>
      </c>
      <c r="R405" t="s">
        <v>21</v>
      </c>
      <c r="S405" t="s">
        <v>15</v>
      </c>
      <c r="T405">
        <f>IFERROR(Table1[n_can_adj]/MID(Table1[district],FIND("(",Table1[district])+1,1),Table1[n_can_adj])</f>
        <v>2.8</v>
      </c>
      <c r="U405">
        <v>7419</v>
      </c>
      <c r="V405" t="str">
        <f>IF(Table1[Voting Population]&lt;47000,"Rural","Urban")</f>
        <v>Rural</v>
      </c>
      <c r="W405" s="3">
        <v>1.2372243141473907E-2</v>
      </c>
      <c r="X405" s="3" t="s">
        <v>5414</v>
      </c>
      <c r="Y405" s="3">
        <f>COUNTIFS(Table1[Race '#],Table1[[#This Row],[Race '#]],Table1[Gender],"F")</f>
        <v>3</v>
      </c>
      <c r="Z405" s="3">
        <f>COUNTIFS(Table1[Race '#],Table1[[#This Row],[Race '#]],Table1[Gender],"M")</f>
        <v>10</v>
      </c>
      <c r="AA405" s="3">
        <f>COUNTIFS(Table1[Race '#],Table1[[#This Row],[Race '#]],Table1[Gender],"~?")</f>
        <v>1</v>
      </c>
      <c r="AB405" s="3" t="str">
        <f>_xlfn.IFS(Y405=SUM(Table1[[#This Row],[Race-F candidates]:[Race-? Candidates]]),"All-Female",Z405=SUM(Table1[[#This Row],[Race-F candidates]:[Race-? Candidates]]),"All-Male",1=1,"Mixed-Gender")</f>
        <v>Mixed-Gender</v>
      </c>
      <c r="AC405" s="3">
        <f>COUNTIFS(Table1[genoffice],Table1[[#This Row],[genoffice]],Table1[Gender],"F")</f>
        <v>279</v>
      </c>
      <c r="AD405" s="3">
        <f>COUNTIFS(Table1[genoffice],Table1[[#This Row],[genoffice]],Table1[Gender],"M")</f>
        <v>401</v>
      </c>
      <c r="AE405" s="3">
        <f>COUNTIFS(Table1[genoffice],Table1[[#This Row],[genoffice]],Table1[Gender],"~?")</f>
        <v>23</v>
      </c>
    </row>
    <row r="406" spans="1:31" x14ac:dyDescent="0.35">
      <c r="A406">
        <v>405</v>
      </c>
      <c r="B406">
        <f>IF(COUNTIF(C$2:C405,C406)&gt;0,B405,B405+1)</f>
        <v>118</v>
      </c>
      <c r="C406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6" t="s">
        <v>380</v>
      </c>
      <c r="E406" t="s">
        <v>567</v>
      </c>
      <c r="F406" t="s">
        <v>576</v>
      </c>
      <c r="G406">
        <v>2014</v>
      </c>
      <c r="H406" t="s">
        <v>569</v>
      </c>
      <c r="I406" t="s">
        <v>23</v>
      </c>
      <c r="J406">
        <v>651</v>
      </c>
      <c r="K406">
        <v>14</v>
      </c>
      <c r="L406">
        <f>COUNTIF(Table1[Race],Table1[Race])</f>
        <v>14</v>
      </c>
      <c r="M406">
        <v>14</v>
      </c>
      <c r="N406">
        <v>0</v>
      </c>
      <c r="O406">
        <v>0</v>
      </c>
      <c r="P406">
        <v>0</v>
      </c>
      <c r="Q406" t="s">
        <v>20</v>
      </c>
      <c r="R406" t="s">
        <v>21</v>
      </c>
      <c r="S406" t="s">
        <v>15</v>
      </c>
      <c r="T406">
        <f>IFERROR(Table1[n_can_adj]/MID(Table1[district],FIND("(",Table1[district])+1,1),Table1[n_can_adj])</f>
        <v>2.8</v>
      </c>
      <c r="U406">
        <v>7419</v>
      </c>
      <c r="V406" t="str">
        <f>IF(Table1[Voting Population]&lt;47000,"Rural","Urban")</f>
        <v>Rural</v>
      </c>
      <c r="W406" s="3">
        <v>1.2372243141473907E-2</v>
      </c>
      <c r="X406" s="3" t="s">
        <v>5414</v>
      </c>
      <c r="Y406" s="3">
        <f>COUNTIFS(Table1[Race '#],Table1[[#This Row],[Race '#]],Table1[Gender],"F")</f>
        <v>3</v>
      </c>
      <c r="Z406" s="3">
        <f>COUNTIFS(Table1[Race '#],Table1[[#This Row],[Race '#]],Table1[Gender],"M")</f>
        <v>10</v>
      </c>
      <c r="AA406" s="3">
        <f>COUNTIFS(Table1[Race '#],Table1[[#This Row],[Race '#]],Table1[Gender],"~?")</f>
        <v>1</v>
      </c>
      <c r="AB406" s="3" t="str">
        <f>_xlfn.IFS(Y406=SUM(Table1[[#This Row],[Race-F candidates]:[Race-? Candidates]]),"All-Female",Z406=SUM(Table1[[#This Row],[Race-F candidates]:[Race-? Candidates]]),"All-Male",1=1,"Mixed-Gender")</f>
        <v>Mixed-Gender</v>
      </c>
      <c r="AC406" s="3">
        <f>COUNTIFS(Table1[genoffice],Table1[[#This Row],[genoffice]],Table1[Gender],"F")</f>
        <v>279</v>
      </c>
      <c r="AD406" s="3">
        <f>COUNTIFS(Table1[genoffice],Table1[[#This Row],[genoffice]],Table1[Gender],"M")</f>
        <v>401</v>
      </c>
      <c r="AE406" s="3">
        <f>COUNTIFS(Table1[genoffice],Table1[[#This Row],[genoffice]],Table1[Gender],"~?")</f>
        <v>23</v>
      </c>
    </row>
    <row r="407" spans="1:31" x14ac:dyDescent="0.35">
      <c r="A407">
        <v>406</v>
      </c>
      <c r="B407">
        <f>IF(COUNTIF(C$2:C406,C407)&gt;0,B406,B406+1)</f>
        <v>118</v>
      </c>
      <c r="C407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7" t="s">
        <v>380</v>
      </c>
      <c r="E407" t="s">
        <v>567</v>
      </c>
      <c r="F407" t="s">
        <v>577</v>
      </c>
      <c r="G407">
        <v>2014</v>
      </c>
      <c r="H407" t="s">
        <v>569</v>
      </c>
      <c r="I407" t="s">
        <v>23</v>
      </c>
      <c r="J407">
        <v>284</v>
      </c>
      <c r="K407">
        <v>14</v>
      </c>
      <c r="L407">
        <f>COUNTIF(Table1[Race],Table1[Race])</f>
        <v>14</v>
      </c>
      <c r="M407">
        <v>14</v>
      </c>
      <c r="N407">
        <v>0</v>
      </c>
      <c r="O407">
        <v>0</v>
      </c>
      <c r="P407">
        <v>0</v>
      </c>
      <c r="Q407" t="s">
        <v>20</v>
      </c>
      <c r="R407" t="s">
        <v>21</v>
      </c>
      <c r="S407" t="s">
        <v>15</v>
      </c>
      <c r="T407">
        <f>IFERROR(Table1[n_can_adj]/MID(Table1[district],FIND("(",Table1[district])+1,1),Table1[n_can_adj])</f>
        <v>2.8</v>
      </c>
      <c r="U407">
        <v>7419</v>
      </c>
      <c r="V407" t="str">
        <f>IF(Table1[Voting Population]&lt;47000,"Rural","Urban")</f>
        <v>Rural</v>
      </c>
      <c r="W407" s="3">
        <v>1.2372243141473907E-2</v>
      </c>
      <c r="X407" s="3" t="s">
        <v>5415</v>
      </c>
      <c r="Y407" s="3">
        <f>COUNTIFS(Table1[Race '#],Table1[[#This Row],[Race '#]],Table1[Gender],"F")</f>
        <v>3</v>
      </c>
      <c r="Z407" s="3">
        <f>COUNTIFS(Table1[Race '#],Table1[[#This Row],[Race '#]],Table1[Gender],"M")</f>
        <v>10</v>
      </c>
      <c r="AA407" s="3">
        <f>COUNTIFS(Table1[Race '#],Table1[[#This Row],[Race '#]],Table1[Gender],"~?")</f>
        <v>1</v>
      </c>
      <c r="AB407" s="3" t="str">
        <f>_xlfn.IFS(Y407=SUM(Table1[[#This Row],[Race-F candidates]:[Race-? Candidates]]),"All-Female",Z407=SUM(Table1[[#This Row],[Race-F candidates]:[Race-? Candidates]]),"All-Male",1=1,"Mixed-Gender")</f>
        <v>Mixed-Gender</v>
      </c>
      <c r="AC407" s="3">
        <f>COUNTIFS(Table1[genoffice],Table1[[#This Row],[genoffice]],Table1[Gender],"F")</f>
        <v>279</v>
      </c>
      <c r="AD407" s="3">
        <f>COUNTIFS(Table1[genoffice],Table1[[#This Row],[genoffice]],Table1[Gender],"M")</f>
        <v>401</v>
      </c>
      <c r="AE407" s="3">
        <f>COUNTIFS(Table1[genoffice],Table1[[#This Row],[genoffice]],Table1[Gender],"~?")</f>
        <v>23</v>
      </c>
    </row>
    <row r="408" spans="1:31" x14ac:dyDescent="0.35">
      <c r="A408">
        <v>407</v>
      </c>
      <c r="B408">
        <f>IF(COUNTIF(C$2:C407,C408)&gt;0,B407,B407+1)</f>
        <v>118</v>
      </c>
      <c r="C408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8" t="s">
        <v>380</v>
      </c>
      <c r="E408" t="s">
        <v>567</v>
      </c>
      <c r="F408" t="s">
        <v>578</v>
      </c>
      <c r="G408">
        <v>2014</v>
      </c>
      <c r="H408" t="s">
        <v>569</v>
      </c>
      <c r="I408" t="s">
        <v>23</v>
      </c>
      <c r="J408">
        <v>876</v>
      </c>
      <c r="K408">
        <v>14</v>
      </c>
      <c r="L408">
        <f>COUNTIF(Table1[Race],Table1[Race])</f>
        <v>14</v>
      </c>
      <c r="M408">
        <v>14</v>
      </c>
      <c r="N408">
        <v>0</v>
      </c>
      <c r="O408">
        <v>0</v>
      </c>
      <c r="P408">
        <v>0</v>
      </c>
      <c r="Q408" t="s">
        <v>20</v>
      </c>
      <c r="R408" t="s">
        <v>21</v>
      </c>
      <c r="S408" t="s">
        <v>15</v>
      </c>
      <c r="T408">
        <f>IFERROR(Table1[n_can_adj]/MID(Table1[district],FIND("(",Table1[district])+1,1),Table1[n_can_adj])</f>
        <v>2.8</v>
      </c>
      <c r="U408">
        <v>7419</v>
      </c>
      <c r="V408" t="str">
        <f>IF(Table1[Voting Population]&lt;47000,"Rural","Urban")</f>
        <v>Rural</v>
      </c>
      <c r="W408" s="3">
        <v>1.2372243141473907E-2</v>
      </c>
      <c r="X408" s="3" t="s">
        <v>5413</v>
      </c>
      <c r="Y408" s="3">
        <f>COUNTIFS(Table1[Race '#],Table1[[#This Row],[Race '#]],Table1[Gender],"F")</f>
        <v>3</v>
      </c>
      <c r="Z408" s="3">
        <f>COUNTIFS(Table1[Race '#],Table1[[#This Row],[Race '#]],Table1[Gender],"M")</f>
        <v>10</v>
      </c>
      <c r="AA408" s="3">
        <f>COUNTIFS(Table1[Race '#],Table1[[#This Row],[Race '#]],Table1[Gender],"~?")</f>
        <v>1</v>
      </c>
      <c r="AB408" s="3" t="str">
        <f>_xlfn.IFS(Y408=SUM(Table1[[#This Row],[Race-F candidates]:[Race-? Candidates]]),"All-Female",Z408=SUM(Table1[[#This Row],[Race-F candidates]:[Race-? Candidates]]),"All-Male",1=1,"Mixed-Gender")</f>
        <v>Mixed-Gender</v>
      </c>
      <c r="AC408" s="3">
        <f>COUNTIFS(Table1[genoffice],Table1[[#This Row],[genoffice]],Table1[Gender],"F")</f>
        <v>279</v>
      </c>
      <c r="AD408" s="3">
        <f>COUNTIFS(Table1[genoffice],Table1[[#This Row],[genoffice]],Table1[Gender],"M")</f>
        <v>401</v>
      </c>
      <c r="AE408" s="3">
        <f>COUNTIFS(Table1[genoffice],Table1[[#This Row],[genoffice]],Table1[Gender],"~?")</f>
        <v>23</v>
      </c>
    </row>
    <row r="409" spans="1:31" x14ac:dyDescent="0.35">
      <c r="A409">
        <v>408</v>
      </c>
      <c r="B409">
        <f>IF(COUNTIF(C$2:C408,C409)&gt;0,B408,B408+1)</f>
        <v>118</v>
      </c>
      <c r="C409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09" t="s">
        <v>380</v>
      </c>
      <c r="E409" t="s">
        <v>567</v>
      </c>
      <c r="F409" t="s">
        <v>579</v>
      </c>
      <c r="G409">
        <v>2014</v>
      </c>
      <c r="H409" t="s">
        <v>569</v>
      </c>
      <c r="I409" t="s">
        <v>23</v>
      </c>
      <c r="J409">
        <v>489</v>
      </c>
      <c r="K409">
        <v>14</v>
      </c>
      <c r="L409">
        <f>COUNTIF(Table1[Race],Table1[Race])</f>
        <v>14</v>
      </c>
      <c r="M409">
        <v>14</v>
      </c>
      <c r="N409">
        <v>0</v>
      </c>
      <c r="O409">
        <v>0</v>
      </c>
      <c r="P409">
        <v>0</v>
      </c>
      <c r="Q409" t="s">
        <v>20</v>
      </c>
      <c r="R409" t="s">
        <v>21</v>
      </c>
      <c r="S409" t="s">
        <v>15</v>
      </c>
      <c r="T409">
        <f>IFERROR(Table1[n_can_adj]/MID(Table1[district],FIND("(",Table1[district])+1,1),Table1[n_can_adj])</f>
        <v>2.8</v>
      </c>
      <c r="U409">
        <v>7419</v>
      </c>
      <c r="V409" t="str">
        <f>IF(Table1[Voting Population]&lt;47000,"Rural","Urban")</f>
        <v>Rural</v>
      </c>
      <c r="W409" s="3">
        <v>1.2372243141473907E-2</v>
      </c>
      <c r="X409" s="3" t="s">
        <v>5415</v>
      </c>
      <c r="Y409" s="3">
        <f>COUNTIFS(Table1[Race '#],Table1[[#This Row],[Race '#]],Table1[Gender],"F")</f>
        <v>3</v>
      </c>
      <c r="Z409" s="3">
        <f>COUNTIFS(Table1[Race '#],Table1[[#This Row],[Race '#]],Table1[Gender],"M")</f>
        <v>10</v>
      </c>
      <c r="AA409" s="3">
        <f>COUNTIFS(Table1[Race '#],Table1[[#This Row],[Race '#]],Table1[Gender],"~?")</f>
        <v>1</v>
      </c>
      <c r="AB409" s="3" t="str">
        <f>_xlfn.IFS(Y409=SUM(Table1[[#This Row],[Race-F candidates]:[Race-? Candidates]]),"All-Female",Z409=SUM(Table1[[#This Row],[Race-F candidates]:[Race-? Candidates]]),"All-Male",1=1,"Mixed-Gender")</f>
        <v>Mixed-Gender</v>
      </c>
      <c r="AC409" s="3">
        <f>COUNTIFS(Table1[genoffice],Table1[[#This Row],[genoffice]],Table1[Gender],"F")</f>
        <v>279</v>
      </c>
      <c r="AD409" s="3">
        <f>COUNTIFS(Table1[genoffice],Table1[[#This Row],[genoffice]],Table1[Gender],"M")</f>
        <v>401</v>
      </c>
      <c r="AE409" s="3">
        <f>COUNTIFS(Table1[genoffice],Table1[[#This Row],[genoffice]],Table1[Gender],"~?")</f>
        <v>23</v>
      </c>
    </row>
    <row r="410" spans="1:31" x14ac:dyDescent="0.35">
      <c r="A410">
        <v>409</v>
      </c>
      <c r="B410">
        <f>IF(COUNTIF(C$2:C409,C410)&gt;0,B409,B409+1)</f>
        <v>118</v>
      </c>
      <c r="C410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0" t="s">
        <v>380</v>
      </c>
      <c r="E410" t="s">
        <v>567</v>
      </c>
      <c r="F410" t="s">
        <v>580</v>
      </c>
      <c r="G410">
        <v>2014</v>
      </c>
      <c r="H410" t="s">
        <v>569</v>
      </c>
      <c r="I410" t="s">
        <v>23</v>
      </c>
      <c r="J410">
        <v>208</v>
      </c>
      <c r="K410">
        <v>14</v>
      </c>
      <c r="L410">
        <f>COUNTIF(Table1[Race],Table1[Race])</f>
        <v>14</v>
      </c>
      <c r="M410">
        <v>14</v>
      </c>
      <c r="N410">
        <v>0</v>
      </c>
      <c r="O410">
        <v>0</v>
      </c>
      <c r="P410">
        <v>0</v>
      </c>
      <c r="Q410" t="s">
        <v>20</v>
      </c>
      <c r="R410" t="s">
        <v>21</v>
      </c>
      <c r="S410" t="s">
        <v>15</v>
      </c>
      <c r="T410">
        <f>IFERROR(Table1[n_can_adj]/MID(Table1[district],FIND("(",Table1[district])+1,1),Table1[n_can_adj])</f>
        <v>2.8</v>
      </c>
      <c r="U410">
        <v>7419</v>
      </c>
      <c r="V410" t="str">
        <f>IF(Table1[Voting Population]&lt;47000,"Rural","Urban")</f>
        <v>Rural</v>
      </c>
      <c r="W410" s="3">
        <v>1.2372243141473907E-2</v>
      </c>
      <c r="X410" s="3" t="s">
        <v>5414</v>
      </c>
      <c r="Y410" s="3">
        <f>COUNTIFS(Table1[Race '#],Table1[[#This Row],[Race '#]],Table1[Gender],"F")</f>
        <v>3</v>
      </c>
      <c r="Z410" s="3">
        <f>COUNTIFS(Table1[Race '#],Table1[[#This Row],[Race '#]],Table1[Gender],"M")</f>
        <v>10</v>
      </c>
      <c r="AA410" s="3">
        <f>COUNTIFS(Table1[Race '#],Table1[[#This Row],[Race '#]],Table1[Gender],"~?")</f>
        <v>1</v>
      </c>
      <c r="AB410" s="3" t="str">
        <f>_xlfn.IFS(Y410=SUM(Table1[[#This Row],[Race-F candidates]:[Race-? Candidates]]),"All-Female",Z410=SUM(Table1[[#This Row],[Race-F candidates]:[Race-? Candidates]]),"All-Male",1=1,"Mixed-Gender")</f>
        <v>Mixed-Gender</v>
      </c>
      <c r="AC410" s="3">
        <f>COUNTIFS(Table1[genoffice],Table1[[#This Row],[genoffice]],Table1[Gender],"F")</f>
        <v>279</v>
      </c>
      <c r="AD410" s="3">
        <f>COUNTIFS(Table1[genoffice],Table1[[#This Row],[genoffice]],Table1[Gender],"M")</f>
        <v>401</v>
      </c>
      <c r="AE410" s="3">
        <f>COUNTIFS(Table1[genoffice],Table1[[#This Row],[genoffice]],Table1[Gender],"~?")</f>
        <v>23</v>
      </c>
    </row>
    <row r="411" spans="1:31" x14ac:dyDescent="0.35">
      <c r="A411">
        <v>410</v>
      </c>
      <c r="B411">
        <f>IF(COUNTIF(C$2:C410,C411)&gt;0,B410,B410+1)</f>
        <v>118</v>
      </c>
      <c r="C411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1" t="s">
        <v>380</v>
      </c>
      <c r="E411" t="s">
        <v>567</v>
      </c>
      <c r="F411" t="s">
        <v>581</v>
      </c>
      <c r="G411">
        <v>2014</v>
      </c>
      <c r="H411" t="s">
        <v>569</v>
      </c>
      <c r="I411" t="s">
        <v>23</v>
      </c>
      <c r="J411">
        <v>545</v>
      </c>
      <c r="K411">
        <v>14</v>
      </c>
      <c r="L411">
        <f>COUNTIF(Table1[Race],Table1[Race])</f>
        <v>14</v>
      </c>
      <c r="M411">
        <v>14</v>
      </c>
      <c r="N411">
        <v>0</v>
      </c>
      <c r="O411">
        <v>0</v>
      </c>
      <c r="P411">
        <v>0</v>
      </c>
      <c r="Q411" t="s">
        <v>20</v>
      </c>
      <c r="R411" t="s">
        <v>21</v>
      </c>
      <c r="S411" t="s">
        <v>15</v>
      </c>
      <c r="T411">
        <f>IFERROR(Table1[n_can_adj]/MID(Table1[district],FIND("(",Table1[district])+1,1),Table1[n_can_adj])</f>
        <v>2.8</v>
      </c>
      <c r="U411">
        <v>7419</v>
      </c>
      <c r="V411" t="str">
        <f>IF(Table1[Voting Population]&lt;47000,"Rural","Urban")</f>
        <v>Rural</v>
      </c>
      <c r="W411" s="3">
        <v>1.2372243141473907E-2</v>
      </c>
      <c r="X411" s="3" t="s">
        <v>5414</v>
      </c>
      <c r="Y411" s="3">
        <f>COUNTIFS(Table1[Race '#],Table1[[#This Row],[Race '#]],Table1[Gender],"F")</f>
        <v>3</v>
      </c>
      <c r="Z411" s="3">
        <f>COUNTIFS(Table1[Race '#],Table1[[#This Row],[Race '#]],Table1[Gender],"M")</f>
        <v>10</v>
      </c>
      <c r="AA411" s="3">
        <f>COUNTIFS(Table1[Race '#],Table1[[#This Row],[Race '#]],Table1[Gender],"~?")</f>
        <v>1</v>
      </c>
      <c r="AB411" s="3" t="str">
        <f>_xlfn.IFS(Y411=SUM(Table1[[#This Row],[Race-F candidates]:[Race-? Candidates]]),"All-Female",Z411=SUM(Table1[[#This Row],[Race-F candidates]:[Race-? Candidates]]),"All-Male",1=1,"Mixed-Gender")</f>
        <v>Mixed-Gender</v>
      </c>
      <c r="AC411" s="3">
        <f>COUNTIFS(Table1[genoffice],Table1[[#This Row],[genoffice]],Table1[Gender],"F")</f>
        <v>279</v>
      </c>
      <c r="AD411" s="3">
        <f>COUNTIFS(Table1[genoffice],Table1[[#This Row],[genoffice]],Table1[Gender],"M")</f>
        <v>401</v>
      </c>
      <c r="AE411" s="3">
        <f>COUNTIFS(Table1[genoffice],Table1[[#This Row],[genoffice]],Table1[Gender],"~?")</f>
        <v>23</v>
      </c>
    </row>
    <row r="412" spans="1:31" x14ac:dyDescent="0.35">
      <c r="A412">
        <v>411</v>
      </c>
      <c r="B412">
        <f>IF(COUNTIF(C$2:C411,C412)&gt;0,B411,B411+1)</f>
        <v>118</v>
      </c>
      <c r="C412" t="str">
        <f>Table1[[#This Row],[position]]&amp;IF(Table1[district]="NA","","-"&amp;Table1[district])&amp;IF(Table1[parish]="Multi-Parish Race","","-"&amp;Table1[parish])&amp;" ("&amp;Table1[year]&amp;")"</f>
        <v>Aldermen-Town of Lake Providence (5 to be elected)-East Carroll (2014)</v>
      </c>
      <c r="D412" t="s">
        <v>380</v>
      </c>
      <c r="E412" t="s">
        <v>567</v>
      </c>
      <c r="F412" t="s">
        <v>582</v>
      </c>
      <c r="G412">
        <v>2014</v>
      </c>
      <c r="H412" t="s">
        <v>569</v>
      </c>
      <c r="I412" t="s">
        <v>23</v>
      </c>
      <c r="J412">
        <v>313</v>
      </c>
      <c r="K412">
        <v>14</v>
      </c>
      <c r="L412">
        <f>COUNTIF(Table1[Race],Table1[Race])</f>
        <v>14</v>
      </c>
      <c r="M412">
        <v>14</v>
      </c>
      <c r="N412">
        <v>0</v>
      </c>
      <c r="O412">
        <v>0</v>
      </c>
      <c r="P412">
        <v>0</v>
      </c>
      <c r="Q412" t="s">
        <v>20</v>
      </c>
      <c r="R412" t="s">
        <v>21</v>
      </c>
      <c r="S412" t="s">
        <v>15</v>
      </c>
      <c r="T412">
        <f>IFERROR(Table1[n_can_adj]/MID(Table1[district],FIND("(",Table1[district])+1,1),Table1[n_can_adj])</f>
        <v>2.8</v>
      </c>
      <c r="U412">
        <v>7419</v>
      </c>
      <c r="V412" t="str">
        <f>IF(Table1[Voting Population]&lt;47000,"Rural","Urban")</f>
        <v>Rural</v>
      </c>
      <c r="W412" s="3">
        <v>1.2372243141473907E-2</v>
      </c>
      <c r="X412" s="3" t="s">
        <v>5414</v>
      </c>
      <c r="Y412" s="3">
        <f>COUNTIFS(Table1[Race '#],Table1[[#This Row],[Race '#]],Table1[Gender],"F")</f>
        <v>3</v>
      </c>
      <c r="Z412" s="3">
        <f>COUNTIFS(Table1[Race '#],Table1[[#This Row],[Race '#]],Table1[Gender],"M")</f>
        <v>10</v>
      </c>
      <c r="AA412" s="3">
        <f>COUNTIFS(Table1[Race '#],Table1[[#This Row],[Race '#]],Table1[Gender],"~?")</f>
        <v>1</v>
      </c>
      <c r="AB412" s="3" t="str">
        <f>_xlfn.IFS(Y412=SUM(Table1[[#This Row],[Race-F candidates]:[Race-? Candidates]]),"All-Female",Z412=SUM(Table1[[#This Row],[Race-F candidates]:[Race-? Candidates]]),"All-Male",1=1,"Mixed-Gender")</f>
        <v>Mixed-Gender</v>
      </c>
      <c r="AC412" s="3">
        <f>COUNTIFS(Table1[genoffice],Table1[[#This Row],[genoffice]],Table1[Gender],"F")</f>
        <v>279</v>
      </c>
      <c r="AD412" s="3">
        <f>COUNTIFS(Table1[genoffice],Table1[[#This Row],[genoffice]],Table1[Gender],"M")</f>
        <v>401</v>
      </c>
      <c r="AE412" s="3">
        <f>COUNTIFS(Table1[genoffice],Table1[[#This Row],[genoffice]],Table1[Gender],"~?")</f>
        <v>23</v>
      </c>
    </row>
    <row r="413" spans="1:31" x14ac:dyDescent="0.35">
      <c r="A413">
        <v>412</v>
      </c>
      <c r="B413">
        <f>IF(COUNTIF(C$2:C412,C413)&gt;0,B412,B412+1)</f>
        <v>119</v>
      </c>
      <c r="C413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3" t="s">
        <v>380</v>
      </c>
      <c r="E413" t="s">
        <v>583</v>
      </c>
      <c r="F413" t="s">
        <v>584</v>
      </c>
      <c r="G413">
        <v>2014</v>
      </c>
      <c r="H413" t="s">
        <v>238</v>
      </c>
      <c r="I413" t="s">
        <v>23</v>
      </c>
      <c r="J413">
        <v>309</v>
      </c>
      <c r="K413">
        <v>6</v>
      </c>
      <c r="L413">
        <f>COUNTIF(Table1[Race],Table1[Race])</f>
        <v>6</v>
      </c>
      <c r="M413">
        <v>6</v>
      </c>
      <c r="N413">
        <v>0</v>
      </c>
      <c r="O413">
        <v>0</v>
      </c>
      <c r="P413">
        <v>0</v>
      </c>
      <c r="Q413" t="s">
        <v>20</v>
      </c>
      <c r="R413" t="s">
        <v>21</v>
      </c>
      <c r="S413" t="s">
        <v>15</v>
      </c>
      <c r="T413">
        <f>IFERROR(Table1[n_can_adj]/MID(Table1[district],FIND("(",Table1[district])+1,1),Table1[n_can_adj])</f>
        <v>1.2</v>
      </c>
      <c r="U413">
        <v>132373</v>
      </c>
      <c r="V413" t="str">
        <f>IF(Table1[Voting Population]&lt;47000,"Rural","Urban")</f>
        <v>Urban</v>
      </c>
      <c r="W413" s="3">
        <v>1.6806722689075654E-2</v>
      </c>
      <c r="X413" s="3" t="s">
        <v>5413</v>
      </c>
      <c r="Y413" s="3">
        <f>COUNTIFS(Table1[Race '#],Table1[[#This Row],[Race '#]],Table1[Gender],"F")</f>
        <v>2</v>
      </c>
      <c r="Z413" s="3">
        <f>COUNTIFS(Table1[Race '#],Table1[[#This Row],[Race '#]],Table1[Gender],"M")</f>
        <v>3</v>
      </c>
      <c r="AA413" s="3">
        <f>COUNTIFS(Table1[Race '#],Table1[[#This Row],[Race '#]],Table1[Gender],"~?")</f>
        <v>1</v>
      </c>
      <c r="AB413" s="3" t="str">
        <f>_xlfn.IFS(Y413=SUM(Table1[[#This Row],[Race-F candidates]:[Race-? Candidates]]),"All-Female",Z413=SUM(Table1[[#This Row],[Race-F candidates]:[Race-? Candidates]]),"All-Male",1=1,"Mixed-Gender")</f>
        <v>Mixed-Gender</v>
      </c>
      <c r="AC413" s="3">
        <f>COUNTIFS(Table1[genoffice],Table1[[#This Row],[genoffice]],Table1[Gender],"F")</f>
        <v>279</v>
      </c>
      <c r="AD413" s="3">
        <f>COUNTIFS(Table1[genoffice],Table1[[#This Row],[genoffice]],Table1[Gender],"M")</f>
        <v>401</v>
      </c>
      <c r="AE413" s="3">
        <f>COUNTIFS(Table1[genoffice],Table1[[#This Row],[genoffice]],Table1[Gender],"~?")</f>
        <v>23</v>
      </c>
    </row>
    <row r="414" spans="1:31" x14ac:dyDescent="0.35">
      <c r="A414">
        <v>413</v>
      </c>
      <c r="B414">
        <f>IF(COUNTIF(C$2:C413,C414)&gt;0,B413,B413+1)</f>
        <v>119</v>
      </c>
      <c r="C414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4" t="s">
        <v>380</v>
      </c>
      <c r="E414" t="s">
        <v>583</v>
      </c>
      <c r="F414" t="s">
        <v>585</v>
      </c>
      <c r="G414">
        <v>2014</v>
      </c>
      <c r="H414" t="s">
        <v>238</v>
      </c>
      <c r="I414" t="s">
        <v>23</v>
      </c>
      <c r="J414">
        <v>283</v>
      </c>
      <c r="K414">
        <v>6</v>
      </c>
      <c r="L414">
        <f>COUNTIF(Table1[Race],Table1[Race])</f>
        <v>6</v>
      </c>
      <c r="M414">
        <v>6</v>
      </c>
      <c r="N414">
        <v>0</v>
      </c>
      <c r="O414">
        <v>0</v>
      </c>
      <c r="P414">
        <v>0</v>
      </c>
      <c r="Q414" t="s">
        <v>20</v>
      </c>
      <c r="R414" t="s">
        <v>21</v>
      </c>
      <c r="S414" t="s">
        <v>15</v>
      </c>
      <c r="T414">
        <f>IFERROR(Table1[n_can_adj]/MID(Table1[district],FIND("(",Table1[district])+1,1),Table1[n_can_adj])</f>
        <v>1.2</v>
      </c>
      <c r="U414">
        <v>132373</v>
      </c>
      <c r="V414" t="str">
        <f>IF(Table1[Voting Population]&lt;47000,"Rural","Urban")</f>
        <v>Urban</v>
      </c>
      <c r="W414" s="3">
        <v>1.6806722689075654E-2</v>
      </c>
      <c r="X414" s="3" t="s">
        <v>5414</v>
      </c>
      <c r="Y414" s="3">
        <f>COUNTIFS(Table1[Race '#],Table1[[#This Row],[Race '#]],Table1[Gender],"F")</f>
        <v>2</v>
      </c>
      <c r="Z414" s="3">
        <f>COUNTIFS(Table1[Race '#],Table1[[#This Row],[Race '#]],Table1[Gender],"M")</f>
        <v>3</v>
      </c>
      <c r="AA414" s="3">
        <f>COUNTIFS(Table1[Race '#],Table1[[#This Row],[Race '#]],Table1[Gender],"~?")</f>
        <v>1</v>
      </c>
      <c r="AB414" s="3" t="str">
        <f>_xlfn.IFS(Y414=SUM(Table1[[#This Row],[Race-F candidates]:[Race-? Candidates]]),"All-Female",Z414=SUM(Table1[[#This Row],[Race-F candidates]:[Race-? Candidates]]),"All-Male",1=1,"Mixed-Gender")</f>
        <v>Mixed-Gender</v>
      </c>
      <c r="AC414" s="3">
        <f>COUNTIFS(Table1[genoffice],Table1[[#This Row],[genoffice]],Table1[Gender],"F")</f>
        <v>279</v>
      </c>
      <c r="AD414" s="3">
        <f>COUNTIFS(Table1[genoffice],Table1[[#This Row],[genoffice]],Table1[Gender],"M")</f>
        <v>401</v>
      </c>
      <c r="AE414" s="3">
        <f>COUNTIFS(Table1[genoffice],Table1[[#This Row],[genoffice]],Table1[Gender],"~?")</f>
        <v>23</v>
      </c>
    </row>
    <row r="415" spans="1:31" x14ac:dyDescent="0.35">
      <c r="A415">
        <v>414</v>
      </c>
      <c r="B415">
        <f>IF(COUNTIF(C$2:C414,C415)&gt;0,B414,B414+1)</f>
        <v>119</v>
      </c>
      <c r="C415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5" t="s">
        <v>380</v>
      </c>
      <c r="E415" t="s">
        <v>583</v>
      </c>
      <c r="F415" t="s">
        <v>586</v>
      </c>
      <c r="G415">
        <v>2014</v>
      </c>
      <c r="H415" t="s">
        <v>238</v>
      </c>
      <c r="I415" t="s">
        <v>23</v>
      </c>
      <c r="J415">
        <v>232</v>
      </c>
      <c r="K415">
        <v>6</v>
      </c>
      <c r="L415">
        <f>COUNTIF(Table1[Race],Table1[Race])</f>
        <v>6</v>
      </c>
      <c r="M415">
        <v>6</v>
      </c>
      <c r="N415">
        <v>0</v>
      </c>
      <c r="O415">
        <v>0</v>
      </c>
      <c r="P415">
        <v>0</v>
      </c>
      <c r="Q415" t="s">
        <v>20</v>
      </c>
      <c r="R415" t="s">
        <v>21</v>
      </c>
      <c r="S415" t="s">
        <v>15</v>
      </c>
      <c r="T415">
        <f>IFERROR(Table1[n_can_adj]/MID(Table1[district],FIND("(",Table1[district])+1,1),Table1[n_can_adj])</f>
        <v>1.2</v>
      </c>
      <c r="U415">
        <v>132373</v>
      </c>
      <c r="V415" t="str">
        <f>IF(Table1[Voting Population]&lt;47000,"Rural","Urban")</f>
        <v>Urban</v>
      </c>
      <c r="W415" s="3">
        <v>1.6806722689075654E-2</v>
      </c>
      <c r="X415" s="3" t="s">
        <v>5414</v>
      </c>
      <c r="Y415" s="3">
        <f>COUNTIFS(Table1[Race '#],Table1[[#This Row],[Race '#]],Table1[Gender],"F")</f>
        <v>2</v>
      </c>
      <c r="Z415" s="3">
        <f>COUNTIFS(Table1[Race '#],Table1[[#This Row],[Race '#]],Table1[Gender],"M")</f>
        <v>3</v>
      </c>
      <c r="AA415" s="3">
        <f>COUNTIFS(Table1[Race '#],Table1[[#This Row],[Race '#]],Table1[Gender],"~?")</f>
        <v>1</v>
      </c>
      <c r="AB415" s="3" t="str">
        <f>_xlfn.IFS(Y415=SUM(Table1[[#This Row],[Race-F candidates]:[Race-? Candidates]]),"All-Female",Z415=SUM(Table1[[#This Row],[Race-F candidates]:[Race-? Candidates]]),"All-Male",1=1,"Mixed-Gender")</f>
        <v>Mixed-Gender</v>
      </c>
      <c r="AC415" s="3">
        <f>COUNTIFS(Table1[genoffice],Table1[[#This Row],[genoffice]],Table1[Gender],"F")</f>
        <v>279</v>
      </c>
      <c r="AD415" s="3">
        <f>COUNTIFS(Table1[genoffice],Table1[[#This Row],[genoffice]],Table1[Gender],"M")</f>
        <v>401</v>
      </c>
      <c r="AE415" s="3">
        <f>COUNTIFS(Table1[genoffice],Table1[[#This Row],[genoffice]],Table1[Gender],"~?")</f>
        <v>23</v>
      </c>
    </row>
    <row r="416" spans="1:31" x14ac:dyDescent="0.35">
      <c r="A416">
        <v>415</v>
      </c>
      <c r="B416">
        <f>IF(COUNTIF(C$2:C415,C416)&gt;0,B415,B415+1)</f>
        <v>119</v>
      </c>
      <c r="C416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6" t="s">
        <v>380</v>
      </c>
      <c r="E416" t="s">
        <v>583</v>
      </c>
      <c r="F416" t="s">
        <v>587</v>
      </c>
      <c r="G416">
        <v>2014</v>
      </c>
      <c r="H416" t="s">
        <v>238</v>
      </c>
      <c r="I416" t="s">
        <v>23</v>
      </c>
      <c r="J416">
        <v>239</v>
      </c>
      <c r="K416">
        <v>6</v>
      </c>
      <c r="L416">
        <f>COUNTIF(Table1[Race],Table1[Race])</f>
        <v>6</v>
      </c>
      <c r="M416">
        <v>6</v>
      </c>
      <c r="N416">
        <v>0</v>
      </c>
      <c r="O416">
        <v>0</v>
      </c>
      <c r="P416">
        <v>0</v>
      </c>
      <c r="Q416" t="s">
        <v>20</v>
      </c>
      <c r="R416" t="s">
        <v>21</v>
      </c>
      <c r="S416" t="s">
        <v>15</v>
      </c>
      <c r="T416">
        <f>IFERROR(Table1[n_can_adj]/MID(Table1[district],FIND("(",Table1[district])+1,1),Table1[n_can_adj])</f>
        <v>1.2</v>
      </c>
      <c r="U416">
        <v>132373</v>
      </c>
      <c r="V416" t="str">
        <f>IF(Table1[Voting Population]&lt;47000,"Rural","Urban")</f>
        <v>Urban</v>
      </c>
      <c r="W416" s="3">
        <v>1.6806722689075654E-2</v>
      </c>
      <c r="X416" s="3" t="s">
        <v>5414</v>
      </c>
      <c r="Y416" s="3">
        <f>COUNTIFS(Table1[Race '#],Table1[[#This Row],[Race '#]],Table1[Gender],"F")</f>
        <v>2</v>
      </c>
      <c r="Z416" s="3">
        <f>COUNTIFS(Table1[Race '#],Table1[[#This Row],[Race '#]],Table1[Gender],"M")</f>
        <v>3</v>
      </c>
      <c r="AA416" s="3">
        <f>COUNTIFS(Table1[Race '#],Table1[[#This Row],[Race '#]],Table1[Gender],"~?")</f>
        <v>1</v>
      </c>
      <c r="AB416" s="3" t="str">
        <f>_xlfn.IFS(Y416=SUM(Table1[[#This Row],[Race-F candidates]:[Race-? Candidates]]),"All-Female",Z416=SUM(Table1[[#This Row],[Race-F candidates]:[Race-? Candidates]]),"All-Male",1=1,"Mixed-Gender")</f>
        <v>Mixed-Gender</v>
      </c>
      <c r="AC416" s="3">
        <f>COUNTIFS(Table1[genoffice],Table1[[#This Row],[genoffice]],Table1[Gender],"F")</f>
        <v>279</v>
      </c>
      <c r="AD416" s="3">
        <f>COUNTIFS(Table1[genoffice],Table1[[#This Row],[genoffice]],Table1[Gender],"M")</f>
        <v>401</v>
      </c>
      <c r="AE416" s="3">
        <f>COUNTIFS(Table1[genoffice],Table1[[#This Row],[genoffice]],Table1[Gender],"~?")</f>
        <v>23</v>
      </c>
    </row>
    <row r="417" spans="1:31" x14ac:dyDescent="0.35">
      <c r="A417">
        <v>416</v>
      </c>
      <c r="B417">
        <f>IF(COUNTIF(C$2:C416,C417)&gt;0,B416,B416+1)</f>
        <v>119</v>
      </c>
      <c r="C417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7" t="s">
        <v>380</v>
      </c>
      <c r="E417" t="s">
        <v>583</v>
      </c>
      <c r="F417" t="s">
        <v>588</v>
      </c>
      <c r="G417">
        <v>2014</v>
      </c>
      <c r="H417" t="s">
        <v>238</v>
      </c>
      <c r="I417" t="s">
        <v>23</v>
      </c>
      <c r="J417">
        <v>235</v>
      </c>
      <c r="K417">
        <v>6</v>
      </c>
      <c r="L417">
        <f>COUNTIF(Table1[Race],Table1[Race])</f>
        <v>6</v>
      </c>
      <c r="M417">
        <v>6</v>
      </c>
      <c r="N417">
        <v>0</v>
      </c>
      <c r="O417">
        <v>0</v>
      </c>
      <c r="P417">
        <v>0</v>
      </c>
      <c r="Q417" t="s">
        <v>20</v>
      </c>
      <c r="R417" t="s">
        <v>21</v>
      </c>
      <c r="S417" t="s">
        <v>15</v>
      </c>
      <c r="T417">
        <f>IFERROR(Table1[n_can_adj]/MID(Table1[district],FIND("(",Table1[district])+1,1),Table1[n_can_adj])</f>
        <v>1.2</v>
      </c>
      <c r="U417">
        <v>132373</v>
      </c>
      <c r="V417" t="str">
        <f>IF(Table1[Voting Population]&lt;47000,"Rural","Urban")</f>
        <v>Urban</v>
      </c>
      <c r="W417" s="3">
        <v>1.6806722689075654E-2</v>
      </c>
      <c r="X417" s="3" t="s">
        <v>5415</v>
      </c>
      <c r="Y417" s="3">
        <f>COUNTIFS(Table1[Race '#],Table1[[#This Row],[Race '#]],Table1[Gender],"F")</f>
        <v>2</v>
      </c>
      <c r="Z417" s="3">
        <f>COUNTIFS(Table1[Race '#],Table1[[#This Row],[Race '#]],Table1[Gender],"M")</f>
        <v>3</v>
      </c>
      <c r="AA417" s="3">
        <f>COUNTIFS(Table1[Race '#],Table1[[#This Row],[Race '#]],Table1[Gender],"~?")</f>
        <v>1</v>
      </c>
      <c r="AB417" s="3" t="str">
        <f>_xlfn.IFS(Y417=SUM(Table1[[#This Row],[Race-F candidates]:[Race-? Candidates]]),"All-Female",Z417=SUM(Table1[[#This Row],[Race-F candidates]:[Race-? Candidates]]),"All-Male",1=1,"Mixed-Gender")</f>
        <v>Mixed-Gender</v>
      </c>
      <c r="AC417" s="3">
        <f>COUNTIFS(Table1[genoffice],Table1[[#This Row],[genoffice]],Table1[Gender],"F")</f>
        <v>279</v>
      </c>
      <c r="AD417" s="3">
        <f>COUNTIFS(Table1[genoffice],Table1[[#This Row],[genoffice]],Table1[Gender],"M")</f>
        <v>401</v>
      </c>
      <c r="AE417" s="3">
        <f>COUNTIFS(Table1[genoffice],Table1[[#This Row],[genoffice]],Table1[Gender],"~?")</f>
        <v>23</v>
      </c>
    </row>
    <row r="418" spans="1:31" x14ac:dyDescent="0.35">
      <c r="A418">
        <v>417</v>
      </c>
      <c r="B418">
        <f>IF(COUNTIF(C$2:C417,C418)&gt;0,B417,B417+1)</f>
        <v>119</v>
      </c>
      <c r="C418" t="str">
        <f>Table1[[#This Row],[position]]&amp;IF(Table1[district]="NA","","-"&amp;Table1[district])&amp;IF(Table1[parish]="Multi-Parish Race","","-"&amp;Table1[parish])&amp;" ("&amp;Table1[year]&amp;")"</f>
        <v>Aldermen-Town of Lecompte (5 to be elected)-Rapides (2014)</v>
      </c>
      <c r="D418" t="s">
        <v>380</v>
      </c>
      <c r="E418" t="s">
        <v>583</v>
      </c>
      <c r="F418" t="s">
        <v>589</v>
      </c>
      <c r="G418">
        <v>2014</v>
      </c>
      <c r="H418" t="s">
        <v>238</v>
      </c>
      <c r="I418" t="s">
        <v>23</v>
      </c>
      <c r="J418">
        <v>249</v>
      </c>
      <c r="K418">
        <v>6</v>
      </c>
      <c r="L418">
        <f>COUNTIF(Table1[Race],Table1[Race])</f>
        <v>6</v>
      </c>
      <c r="M418">
        <v>6</v>
      </c>
      <c r="N418">
        <v>0</v>
      </c>
      <c r="O418">
        <v>0</v>
      </c>
      <c r="P418">
        <v>0</v>
      </c>
      <c r="Q418" t="s">
        <v>20</v>
      </c>
      <c r="R418" t="s">
        <v>21</v>
      </c>
      <c r="S418" t="s">
        <v>15</v>
      </c>
      <c r="T418">
        <f>IFERROR(Table1[n_can_adj]/MID(Table1[district],FIND("(",Table1[district])+1,1),Table1[n_can_adj])</f>
        <v>1.2</v>
      </c>
      <c r="U418">
        <v>132373</v>
      </c>
      <c r="V418" t="str">
        <f>IF(Table1[Voting Population]&lt;47000,"Rural","Urban")</f>
        <v>Urban</v>
      </c>
      <c r="W418" s="3">
        <v>1.6806722689075654E-2</v>
      </c>
      <c r="X418" s="3" t="s">
        <v>5415</v>
      </c>
      <c r="Y418" s="3">
        <f>COUNTIFS(Table1[Race '#],Table1[[#This Row],[Race '#]],Table1[Gender],"F")</f>
        <v>2</v>
      </c>
      <c r="Z418" s="3">
        <f>COUNTIFS(Table1[Race '#],Table1[[#This Row],[Race '#]],Table1[Gender],"M")</f>
        <v>3</v>
      </c>
      <c r="AA418" s="3">
        <f>COUNTIFS(Table1[Race '#],Table1[[#This Row],[Race '#]],Table1[Gender],"~?")</f>
        <v>1</v>
      </c>
      <c r="AB418" s="3" t="str">
        <f>_xlfn.IFS(Y418=SUM(Table1[[#This Row],[Race-F candidates]:[Race-? Candidates]]),"All-Female",Z418=SUM(Table1[[#This Row],[Race-F candidates]:[Race-? Candidates]]),"All-Male",1=1,"Mixed-Gender")</f>
        <v>Mixed-Gender</v>
      </c>
      <c r="AC418" s="3">
        <f>COUNTIFS(Table1[genoffice],Table1[[#This Row],[genoffice]],Table1[Gender],"F")</f>
        <v>279</v>
      </c>
      <c r="AD418" s="3">
        <f>COUNTIFS(Table1[genoffice],Table1[[#This Row],[genoffice]],Table1[Gender],"M")</f>
        <v>401</v>
      </c>
      <c r="AE418" s="3">
        <f>COUNTIFS(Table1[genoffice],Table1[[#This Row],[genoffice]],Table1[Gender],"~?")</f>
        <v>23</v>
      </c>
    </row>
    <row r="419" spans="1:31" x14ac:dyDescent="0.35">
      <c r="A419">
        <v>418</v>
      </c>
      <c r="B419">
        <f>IF(COUNTIF(C$2:C418,C419)&gt;0,B418,B418+1)</f>
        <v>120</v>
      </c>
      <c r="C419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19" t="s">
        <v>380</v>
      </c>
      <c r="E419" t="s">
        <v>590</v>
      </c>
      <c r="F419" t="s">
        <v>591</v>
      </c>
      <c r="G419">
        <v>2014</v>
      </c>
      <c r="H419" t="s">
        <v>153</v>
      </c>
      <c r="I419" t="s">
        <v>19</v>
      </c>
      <c r="J419">
        <v>119</v>
      </c>
      <c r="K419">
        <v>7</v>
      </c>
      <c r="L419">
        <f>COUNTIF(Table1[Race],Table1[Race])</f>
        <v>7</v>
      </c>
      <c r="M419">
        <v>1</v>
      </c>
      <c r="N419">
        <v>2</v>
      </c>
      <c r="O419">
        <v>0</v>
      </c>
      <c r="P419">
        <v>4</v>
      </c>
      <c r="Q419" t="s">
        <v>20</v>
      </c>
      <c r="R419" t="s">
        <v>21</v>
      </c>
      <c r="S419" t="s">
        <v>15</v>
      </c>
      <c r="T419">
        <f>IFERROR(Table1[n_can_adj]/MID(Table1[district],FIND("(",Table1[district])+1,1),Table1[n_can_adj])</f>
        <v>1.4</v>
      </c>
      <c r="U419">
        <v>20692</v>
      </c>
      <c r="V419" t="str">
        <f>IF(Table1[Voting Population]&lt;47000,"Rural","Urban")</f>
        <v>Rural</v>
      </c>
      <c r="W419" s="3">
        <v>2.4009603841536609E-3</v>
      </c>
      <c r="X419" s="3" t="s">
        <v>5414</v>
      </c>
      <c r="Y419" s="3">
        <f>COUNTIFS(Table1[Race '#],Table1[[#This Row],[Race '#]],Table1[Gender],"F")</f>
        <v>2</v>
      </c>
      <c r="Z419" s="3">
        <f>COUNTIFS(Table1[Race '#],Table1[[#This Row],[Race '#]],Table1[Gender],"M")</f>
        <v>5</v>
      </c>
      <c r="AA419" s="3">
        <f>COUNTIFS(Table1[Race '#],Table1[[#This Row],[Race '#]],Table1[Gender],"~?")</f>
        <v>0</v>
      </c>
      <c r="AB419" s="3" t="str">
        <f>_xlfn.IFS(Y419=SUM(Table1[[#This Row],[Race-F candidates]:[Race-? Candidates]]),"All-Female",Z419=SUM(Table1[[#This Row],[Race-F candidates]:[Race-? Candidates]]),"All-Male",1=1,"Mixed-Gender")</f>
        <v>Mixed-Gender</v>
      </c>
      <c r="AC419" s="3">
        <f>COUNTIFS(Table1[genoffice],Table1[[#This Row],[genoffice]],Table1[Gender],"F")</f>
        <v>279</v>
      </c>
      <c r="AD419" s="3">
        <f>COUNTIFS(Table1[genoffice],Table1[[#This Row],[genoffice]],Table1[Gender],"M")</f>
        <v>401</v>
      </c>
      <c r="AE419" s="3">
        <f>COUNTIFS(Table1[genoffice],Table1[[#This Row],[genoffice]],Table1[Gender],"~?")</f>
        <v>23</v>
      </c>
    </row>
    <row r="420" spans="1:31" x14ac:dyDescent="0.35">
      <c r="A420">
        <v>419</v>
      </c>
      <c r="B420">
        <f>IF(COUNTIF(C$2:C419,C420)&gt;0,B419,B419+1)</f>
        <v>120</v>
      </c>
      <c r="C420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0" t="s">
        <v>380</v>
      </c>
      <c r="E420" t="s">
        <v>590</v>
      </c>
      <c r="F420" t="s">
        <v>592</v>
      </c>
      <c r="G420">
        <v>2014</v>
      </c>
      <c r="H420" t="s">
        <v>153</v>
      </c>
      <c r="I420" t="s">
        <v>19</v>
      </c>
      <c r="J420">
        <v>83</v>
      </c>
      <c r="K420">
        <v>7</v>
      </c>
      <c r="L420">
        <f>COUNTIF(Table1[Race],Table1[Race])</f>
        <v>7</v>
      </c>
      <c r="M420">
        <v>1</v>
      </c>
      <c r="N420">
        <v>2</v>
      </c>
      <c r="O420">
        <v>0</v>
      </c>
      <c r="P420">
        <v>4</v>
      </c>
      <c r="Q420" t="s">
        <v>20</v>
      </c>
      <c r="R420" t="s">
        <v>21</v>
      </c>
      <c r="S420" t="s">
        <v>15</v>
      </c>
      <c r="T420">
        <f>IFERROR(Table1[n_can_adj]/MID(Table1[district],FIND("(",Table1[district])+1,1),Table1[n_can_adj])</f>
        <v>1.4</v>
      </c>
      <c r="U420">
        <v>20692</v>
      </c>
      <c r="V420" t="str">
        <f>IF(Table1[Voting Population]&lt;47000,"Rural","Urban")</f>
        <v>Rural</v>
      </c>
      <c r="W420" s="3">
        <v>2.4009603841536609E-3</v>
      </c>
      <c r="X420" s="3" t="s">
        <v>5414</v>
      </c>
      <c r="Y420" s="3">
        <f>COUNTIFS(Table1[Race '#],Table1[[#This Row],[Race '#]],Table1[Gender],"F")</f>
        <v>2</v>
      </c>
      <c r="Z420" s="3">
        <f>COUNTIFS(Table1[Race '#],Table1[[#This Row],[Race '#]],Table1[Gender],"M")</f>
        <v>5</v>
      </c>
      <c r="AA420" s="3">
        <f>COUNTIFS(Table1[Race '#],Table1[[#This Row],[Race '#]],Table1[Gender],"~?")</f>
        <v>0</v>
      </c>
      <c r="AB420" s="3" t="str">
        <f>_xlfn.IFS(Y420=SUM(Table1[[#This Row],[Race-F candidates]:[Race-? Candidates]]),"All-Female",Z420=SUM(Table1[[#This Row],[Race-F candidates]:[Race-? Candidates]]),"All-Male",1=1,"Mixed-Gender")</f>
        <v>Mixed-Gender</v>
      </c>
      <c r="AC420" s="3">
        <f>COUNTIFS(Table1[genoffice],Table1[[#This Row],[genoffice]],Table1[Gender],"F")</f>
        <v>279</v>
      </c>
      <c r="AD420" s="3">
        <f>COUNTIFS(Table1[genoffice],Table1[[#This Row],[genoffice]],Table1[Gender],"M")</f>
        <v>401</v>
      </c>
      <c r="AE420" s="3">
        <f>COUNTIFS(Table1[genoffice],Table1[[#This Row],[genoffice]],Table1[Gender],"~?")</f>
        <v>23</v>
      </c>
    </row>
    <row r="421" spans="1:31" x14ac:dyDescent="0.35">
      <c r="A421">
        <v>420</v>
      </c>
      <c r="B421">
        <f>IF(COUNTIF(C$2:C420,C421)&gt;0,B420,B420+1)</f>
        <v>120</v>
      </c>
      <c r="C421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1" t="s">
        <v>380</v>
      </c>
      <c r="E421" t="s">
        <v>590</v>
      </c>
      <c r="F421" t="s">
        <v>593</v>
      </c>
      <c r="G421">
        <v>2014</v>
      </c>
      <c r="H421" t="s">
        <v>153</v>
      </c>
      <c r="I421" t="s">
        <v>23</v>
      </c>
      <c r="J421">
        <v>132</v>
      </c>
      <c r="K421">
        <v>7</v>
      </c>
      <c r="L421">
        <f>COUNTIF(Table1[Race],Table1[Race])</f>
        <v>7</v>
      </c>
      <c r="M421">
        <v>1</v>
      </c>
      <c r="N421">
        <v>2</v>
      </c>
      <c r="O421">
        <v>0</v>
      </c>
      <c r="P421">
        <v>4</v>
      </c>
      <c r="Q421" t="s">
        <v>20</v>
      </c>
      <c r="R421" t="s">
        <v>21</v>
      </c>
      <c r="S421" t="s">
        <v>15</v>
      </c>
      <c r="T421">
        <f>IFERROR(Table1[n_can_adj]/MID(Table1[district],FIND("(",Table1[district])+1,1),Table1[n_can_adj])</f>
        <v>1.4</v>
      </c>
      <c r="U421">
        <v>20692</v>
      </c>
      <c r="V421" t="str">
        <f>IF(Table1[Voting Population]&lt;47000,"Rural","Urban")</f>
        <v>Rural</v>
      </c>
      <c r="W421" s="3">
        <v>2.4009603841536609E-3</v>
      </c>
      <c r="X421" s="3" t="s">
        <v>5414</v>
      </c>
      <c r="Y421" s="3">
        <f>COUNTIFS(Table1[Race '#],Table1[[#This Row],[Race '#]],Table1[Gender],"F")</f>
        <v>2</v>
      </c>
      <c r="Z421" s="3">
        <f>COUNTIFS(Table1[Race '#],Table1[[#This Row],[Race '#]],Table1[Gender],"M")</f>
        <v>5</v>
      </c>
      <c r="AA421" s="3">
        <f>COUNTIFS(Table1[Race '#],Table1[[#This Row],[Race '#]],Table1[Gender],"~?")</f>
        <v>0</v>
      </c>
      <c r="AB421" s="3" t="str">
        <f>_xlfn.IFS(Y421=SUM(Table1[[#This Row],[Race-F candidates]:[Race-? Candidates]]),"All-Female",Z421=SUM(Table1[[#This Row],[Race-F candidates]:[Race-? Candidates]]),"All-Male",1=1,"Mixed-Gender")</f>
        <v>Mixed-Gender</v>
      </c>
      <c r="AC421" s="3">
        <f>COUNTIFS(Table1[genoffice],Table1[[#This Row],[genoffice]],Table1[Gender],"F")</f>
        <v>279</v>
      </c>
      <c r="AD421" s="3">
        <f>COUNTIFS(Table1[genoffice],Table1[[#This Row],[genoffice]],Table1[Gender],"M")</f>
        <v>401</v>
      </c>
      <c r="AE421" s="3">
        <f>COUNTIFS(Table1[genoffice],Table1[[#This Row],[genoffice]],Table1[Gender],"~?")</f>
        <v>23</v>
      </c>
    </row>
    <row r="422" spans="1:31" x14ac:dyDescent="0.35">
      <c r="A422">
        <v>421</v>
      </c>
      <c r="B422">
        <f>IF(COUNTIF(C$2:C421,C422)&gt;0,B421,B421+1)</f>
        <v>120</v>
      </c>
      <c r="C422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2" t="s">
        <v>380</v>
      </c>
      <c r="E422" t="s">
        <v>590</v>
      </c>
      <c r="F422" t="s">
        <v>594</v>
      </c>
      <c r="G422">
        <v>2014</v>
      </c>
      <c r="H422" t="s">
        <v>153</v>
      </c>
      <c r="I422" t="s">
        <v>127</v>
      </c>
      <c r="J422">
        <v>122</v>
      </c>
      <c r="K422">
        <v>7</v>
      </c>
      <c r="L422">
        <f>COUNTIF(Table1[Race],Table1[Race])</f>
        <v>7</v>
      </c>
      <c r="M422">
        <v>1</v>
      </c>
      <c r="N422">
        <v>2</v>
      </c>
      <c r="O422">
        <v>0</v>
      </c>
      <c r="P422">
        <v>4</v>
      </c>
      <c r="Q422" t="s">
        <v>20</v>
      </c>
      <c r="R422" t="s">
        <v>21</v>
      </c>
      <c r="S422" t="s">
        <v>15</v>
      </c>
      <c r="T422">
        <f>IFERROR(Table1[n_can_adj]/MID(Table1[district],FIND("(",Table1[district])+1,1),Table1[n_can_adj])</f>
        <v>1.4</v>
      </c>
      <c r="U422">
        <v>20692</v>
      </c>
      <c r="V422" t="str">
        <f>IF(Table1[Voting Population]&lt;47000,"Rural","Urban")</f>
        <v>Rural</v>
      </c>
      <c r="W422" s="3">
        <v>2.4009603841536609E-3</v>
      </c>
      <c r="X422" s="3" t="s">
        <v>5414</v>
      </c>
      <c r="Y422" s="3">
        <f>COUNTIFS(Table1[Race '#],Table1[[#This Row],[Race '#]],Table1[Gender],"F")</f>
        <v>2</v>
      </c>
      <c r="Z422" s="3">
        <f>COUNTIFS(Table1[Race '#],Table1[[#This Row],[Race '#]],Table1[Gender],"M")</f>
        <v>5</v>
      </c>
      <c r="AA422" s="3">
        <f>COUNTIFS(Table1[Race '#],Table1[[#This Row],[Race '#]],Table1[Gender],"~?")</f>
        <v>0</v>
      </c>
      <c r="AB422" s="3" t="str">
        <f>_xlfn.IFS(Y422=SUM(Table1[[#This Row],[Race-F candidates]:[Race-? Candidates]]),"All-Female",Z422=SUM(Table1[[#This Row],[Race-F candidates]:[Race-? Candidates]]),"All-Male",1=1,"Mixed-Gender")</f>
        <v>Mixed-Gender</v>
      </c>
      <c r="AC422" s="3">
        <f>COUNTIFS(Table1[genoffice],Table1[[#This Row],[genoffice]],Table1[Gender],"F")</f>
        <v>279</v>
      </c>
      <c r="AD422" s="3">
        <f>COUNTIFS(Table1[genoffice],Table1[[#This Row],[genoffice]],Table1[Gender],"M")</f>
        <v>401</v>
      </c>
      <c r="AE422" s="3">
        <f>COUNTIFS(Table1[genoffice],Table1[[#This Row],[genoffice]],Table1[Gender],"~?")</f>
        <v>23</v>
      </c>
    </row>
    <row r="423" spans="1:31" x14ac:dyDescent="0.35">
      <c r="A423">
        <v>422</v>
      </c>
      <c r="B423">
        <f>IF(COUNTIF(C$2:C422,C423)&gt;0,B422,B422+1)</f>
        <v>120</v>
      </c>
      <c r="C423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3" t="s">
        <v>380</v>
      </c>
      <c r="E423" t="s">
        <v>590</v>
      </c>
      <c r="F423" t="s">
        <v>595</v>
      </c>
      <c r="G423">
        <v>2014</v>
      </c>
      <c r="H423" t="s">
        <v>153</v>
      </c>
      <c r="I423" t="s">
        <v>127</v>
      </c>
      <c r="J423">
        <v>115</v>
      </c>
      <c r="K423">
        <v>7</v>
      </c>
      <c r="L423">
        <f>COUNTIF(Table1[Race],Table1[Race])</f>
        <v>7</v>
      </c>
      <c r="M423">
        <v>1</v>
      </c>
      <c r="N423">
        <v>2</v>
      </c>
      <c r="O423">
        <v>0</v>
      </c>
      <c r="P423">
        <v>4</v>
      </c>
      <c r="Q423" t="s">
        <v>20</v>
      </c>
      <c r="R423" t="s">
        <v>21</v>
      </c>
      <c r="S423" t="s">
        <v>15</v>
      </c>
      <c r="T423">
        <f>IFERROR(Table1[n_can_adj]/MID(Table1[district],FIND("(",Table1[district])+1,1),Table1[n_can_adj])</f>
        <v>1.4</v>
      </c>
      <c r="U423">
        <v>20692</v>
      </c>
      <c r="V423" t="str">
        <f>IF(Table1[Voting Population]&lt;47000,"Rural","Urban")</f>
        <v>Rural</v>
      </c>
      <c r="W423" s="3">
        <v>2.4009603841536609E-3</v>
      </c>
      <c r="X423" s="3" t="s">
        <v>5415</v>
      </c>
      <c r="Y423" s="3">
        <f>COUNTIFS(Table1[Race '#],Table1[[#This Row],[Race '#]],Table1[Gender],"F")</f>
        <v>2</v>
      </c>
      <c r="Z423" s="3">
        <f>COUNTIFS(Table1[Race '#],Table1[[#This Row],[Race '#]],Table1[Gender],"M")</f>
        <v>5</v>
      </c>
      <c r="AA423" s="3">
        <f>COUNTIFS(Table1[Race '#],Table1[[#This Row],[Race '#]],Table1[Gender],"~?")</f>
        <v>0</v>
      </c>
      <c r="AB423" s="3" t="str">
        <f>_xlfn.IFS(Y423=SUM(Table1[[#This Row],[Race-F candidates]:[Race-? Candidates]]),"All-Female",Z423=SUM(Table1[[#This Row],[Race-F candidates]:[Race-? Candidates]]),"All-Male",1=1,"Mixed-Gender")</f>
        <v>Mixed-Gender</v>
      </c>
      <c r="AC423" s="3">
        <f>COUNTIFS(Table1[genoffice],Table1[[#This Row],[genoffice]],Table1[Gender],"F")</f>
        <v>279</v>
      </c>
      <c r="AD423" s="3">
        <f>COUNTIFS(Table1[genoffice],Table1[[#This Row],[genoffice]],Table1[Gender],"M")</f>
        <v>401</v>
      </c>
      <c r="AE423" s="3">
        <f>COUNTIFS(Table1[genoffice],Table1[[#This Row],[genoffice]],Table1[Gender],"~?")</f>
        <v>23</v>
      </c>
    </row>
    <row r="424" spans="1:31" x14ac:dyDescent="0.35">
      <c r="A424">
        <v>423</v>
      </c>
      <c r="B424">
        <f>IF(COUNTIF(C$2:C423,C424)&gt;0,B423,B423+1)</f>
        <v>120</v>
      </c>
      <c r="C424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4" t="s">
        <v>380</v>
      </c>
      <c r="E424" t="s">
        <v>590</v>
      </c>
      <c r="F424" t="s">
        <v>596</v>
      </c>
      <c r="G424">
        <v>2014</v>
      </c>
      <c r="H424" t="s">
        <v>153</v>
      </c>
      <c r="I424" t="s">
        <v>127</v>
      </c>
      <c r="J424">
        <v>128</v>
      </c>
      <c r="K424">
        <v>7</v>
      </c>
      <c r="L424">
        <f>COUNTIF(Table1[Race],Table1[Race])</f>
        <v>7</v>
      </c>
      <c r="M424">
        <v>1</v>
      </c>
      <c r="N424">
        <v>2</v>
      </c>
      <c r="O424">
        <v>0</v>
      </c>
      <c r="P424">
        <v>4</v>
      </c>
      <c r="Q424" t="s">
        <v>20</v>
      </c>
      <c r="R424" t="s">
        <v>21</v>
      </c>
      <c r="S424" t="s">
        <v>15</v>
      </c>
      <c r="T424">
        <f>IFERROR(Table1[n_can_adj]/MID(Table1[district],FIND("(",Table1[district])+1,1),Table1[n_can_adj])</f>
        <v>1.4</v>
      </c>
      <c r="U424">
        <v>20692</v>
      </c>
      <c r="V424" t="str">
        <f>IF(Table1[Voting Population]&lt;47000,"Rural","Urban")</f>
        <v>Rural</v>
      </c>
      <c r="W424" s="3">
        <v>2.4009603841536609E-3</v>
      </c>
      <c r="X424" s="3" t="s">
        <v>5414</v>
      </c>
      <c r="Y424" s="3">
        <f>COUNTIFS(Table1[Race '#],Table1[[#This Row],[Race '#]],Table1[Gender],"F")</f>
        <v>2</v>
      </c>
      <c r="Z424" s="3">
        <f>COUNTIFS(Table1[Race '#],Table1[[#This Row],[Race '#]],Table1[Gender],"M")</f>
        <v>5</v>
      </c>
      <c r="AA424" s="3">
        <f>COUNTIFS(Table1[Race '#],Table1[[#This Row],[Race '#]],Table1[Gender],"~?")</f>
        <v>0</v>
      </c>
      <c r="AB424" s="3" t="str">
        <f>_xlfn.IFS(Y424=SUM(Table1[[#This Row],[Race-F candidates]:[Race-? Candidates]]),"All-Female",Z424=SUM(Table1[[#This Row],[Race-F candidates]:[Race-? Candidates]]),"All-Male",1=1,"Mixed-Gender")</f>
        <v>Mixed-Gender</v>
      </c>
      <c r="AC424" s="3">
        <f>COUNTIFS(Table1[genoffice],Table1[[#This Row],[genoffice]],Table1[Gender],"F")</f>
        <v>279</v>
      </c>
      <c r="AD424" s="3">
        <f>COUNTIFS(Table1[genoffice],Table1[[#This Row],[genoffice]],Table1[Gender],"M")</f>
        <v>401</v>
      </c>
      <c r="AE424" s="3">
        <f>COUNTIFS(Table1[genoffice],Table1[[#This Row],[genoffice]],Table1[Gender],"~?")</f>
        <v>23</v>
      </c>
    </row>
    <row r="425" spans="1:31" x14ac:dyDescent="0.35">
      <c r="A425">
        <v>424</v>
      </c>
      <c r="B425">
        <f>IF(COUNTIF(C$2:C424,C425)&gt;0,B424,B424+1)</f>
        <v>120</v>
      </c>
      <c r="C425" t="str">
        <f>Table1[[#This Row],[position]]&amp;IF(Table1[district]="NA","","-"&amp;Table1[district])&amp;IF(Table1[parish]="Multi-Parish Race","","-"&amp;Table1[parish])&amp;" ("&amp;Table1[year]&amp;")"</f>
        <v>Aldermen-Town of Mangham (5 to be elected)-Richland (2014)</v>
      </c>
      <c r="D425" t="s">
        <v>380</v>
      </c>
      <c r="E425" t="s">
        <v>590</v>
      </c>
      <c r="F425" t="s">
        <v>597</v>
      </c>
      <c r="G425">
        <v>2014</v>
      </c>
      <c r="H425" t="s">
        <v>153</v>
      </c>
      <c r="I425" t="s">
        <v>127</v>
      </c>
      <c r="J425">
        <v>134</v>
      </c>
      <c r="K425">
        <v>7</v>
      </c>
      <c r="L425">
        <f>COUNTIF(Table1[Race],Table1[Race])</f>
        <v>7</v>
      </c>
      <c r="M425">
        <v>1</v>
      </c>
      <c r="N425">
        <v>2</v>
      </c>
      <c r="O425">
        <v>0</v>
      </c>
      <c r="P425">
        <v>4</v>
      </c>
      <c r="Q425" t="s">
        <v>20</v>
      </c>
      <c r="R425" t="s">
        <v>21</v>
      </c>
      <c r="S425" t="s">
        <v>15</v>
      </c>
      <c r="T425">
        <f>IFERROR(Table1[n_can_adj]/MID(Table1[district],FIND("(",Table1[district])+1,1),Table1[n_can_adj])</f>
        <v>1.4</v>
      </c>
      <c r="U425">
        <v>20692</v>
      </c>
      <c r="V425" t="str">
        <f>IF(Table1[Voting Population]&lt;47000,"Rural","Urban")</f>
        <v>Rural</v>
      </c>
      <c r="W425" s="3">
        <v>2.4009603841536609E-3</v>
      </c>
      <c r="X425" s="3" t="s">
        <v>5415</v>
      </c>
      <c r="Y425" s="3">
        <f>COUNTIFS(Table1[Race '#],Table1[[#This Row],[Race '#]],Table1[Gender],"F")</f>
        <v>2</v>
      </c>
      <c r="Z425" s="3">
        <f>COUNTIFS(Table1[Race '#],Table1[[#This Row],[Race '#]],Table1[Gender],"M")</f>
        <v>5</v>
      </c>
      <c r="AA425" s="3">
        <f>COUNTIFS(Table1[Race '#],Table1[[#This Row],[Race '#]],Table1[Gender],"~?")</f>
        <v>0</v>
      </c>
      <c r="AB425" s="3" t="str">
        <f>_xlfn.IFS(Y425=SUM(Table1[[#This Row],[Race-F candidates]:[Race-? Candidates]]),"All-Female",Z425=SUM(Table1[[#This Row],[Race-F candidates]:[Race-? Candidates]]),"All-Male",1=1,"Mixed-Gender")</f>
        <v>Mixed-Gender</v>
      </c>
      <c r="AC425" s="3">
        <f>COUNTIFS(Table1[genoffice],Table1[[#This Row],[genoffice]],Table1[Gender],"F")</f>
        <v>279</v>
      </c>
      <c r="AD425" s="3">
        <f>COUNTIFS(Table1[genoffice],Table1[[#This Row],[genoffice]],Table1[Gender],"M")</f>
        <v>401</v>
      </c>
      <c r="AE425" s="3">
        <f>COUNTIFS(Table1[genoffice],Table1[[#This Row],[genoffice]],Table1[Gender],"~?")</f>
        <v>23</v>
      </c>
    </row>
    <row r="426" spans="1:31" x14ac:dyDescent="0.35">
      <c r="A426">
        <v>425</v>
      </c>
      <c r="B426">
        <f>IF(COUNTIF(C$2:C425,C426)&gt;0,B425,B425+1)</f>
        <v>121</v>
      </c>
      <c r="C426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6" t="s">
        <v>380</v>
      </c>
      <c r="E426" t="s">
        <v>598</v>
      </c>
      <c r="F426" t="s">
        <v>599</v>
      </c>
      <c r="G426">
        <v>2014</v>
      </c>
      <c r="H426" t="s">
        <v>64</v>
      </c>
      <c r="I426" t="s">
        <v>19</v>
      </c>
      <c r="J426">
        <v>226</v>
      </c>
      <c r="K426">
        <v>9</v>
      </c>
      <c r="L426">
        <f>COUNTIF(Table1[Race],Table1[Race])</f>
        <v>9</v>
      </c>
      <c r="M426">
        <v>6</v>
      </c>
      <c r="N426">
        <v>2</v>
      </c>
      <c r="O426">
        <v>1</v>
      </c>
      <c r="P426">
        <v>0</v>
      </c>
      <c r="Q426" t="s">
        <v>20</v>
      </c>
      <c r="R426" t="s">
        <v>21</v>
      </c>
      <c r="S426" t="s">
        <v>15</v>
      </c>
      <c r="T426">
        <f>IFERROR(Table1[n_can_adj]/MID(Table1[district],FIND("(",Table1[district])+1,1),Table1[n_can_adj])</f>
        <v>1.8</v>
      </c>
      <c r="U426">
        <v>41252</v>
      </c>
      <c r="V426" t="str">
        <f>IF(Table1[Voting Population]&lt;47000,"Rural","Urban")</f>
        <v>Rural</v>
      </c>
      <c r="W426" s="3">
        <v>4.1152263374485687E-3</v>
      </c>
      <c r="X426" s="3" t="s">
        <v>5415</v>
      </c>
      <c r="Y426" s="3">
        <f>COUNTIFS(Table1[Race '#],Table1[[#This Row],[Race '#]],Table1[Gender],"F")</f>
        <v>4</v>
      </c>
      <c r="Z426" s="3">
        <f>COUNTIFS(Table1[Race '#],Table1[[#This Row],[Race '#]],Table1[Gender],"M")</f>
        <v>3</v>
      </c>
      <c r="AA426" s="3">
        <f>COUNTIFS(Table1[Race '#],Table1[[#This Row],[Race '#]],Table1[Gender],"~?")</f>
        <v>2</v>
      </c>
      <c r="AB426" s="3" t="str">
        <f>_xlfn.IFS(Y426=SUM(Table1[[#This Row],[Race-F candidates]:[Race-? Candidates]]),"All-Female",Z426=SUM(Table1[[#This Row],[Race-F candidates]:[Race-? Candidates]]),"All-Male",1=1,"Mixed-Gender")</f>
        <v>Mixed-Gender</v>
      </c>
      <c r="AC426" s="3">
        <f>COUNTIFS(Table1[genoffice],Table1[[#This Row],[genoffice]],Table1[Gender],"F")</f>
        <v>279</v>
      </c>
      <c r="AD426" s="3">
        <f>COUNTIFS(Table1[genoffice],Table1[[#This Row],[genoffice]],Table1[Gender],"M")</f>
        <v>401</v>
      </c>
      <c r="AE426" s="3">
        <f>COUNTIFS(Table1[genoffice],Table1[[#This Row],[genoffice]],Table1[Gender],"~?")</f>
        <v>23</v>
      </c>
    </row>
    <row r="427" spans="1:31" x14ac:dyDescent="0.35">
      <c r="A427">
        <v>426</v>
      </c>
      <c r="B427">
        <f>IF(COUNTIF(C$2:C426,C427)&gt;0,B426,B426+1)</f>
        <v>121</v>
      </c>
      <c r="C427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7" t="s">
        <v>380</v>
      </c>
      <c r="E427" t="s">
        <v>598</v>
      </c>
      <c r="F427" t="s">
        <v>600</v>
      </c>
      <c r="G427">
        <v>2014</v>
      </c>
      <c r="H427" t="s">
        <v>64</v>
      </c>
      <c r="I427" t="s">
        <v>23</v>
      </c>
      <c r="J427">
        <v>230</v>
      </c>
      <c r="K427">
        <v>9</v>
      </c>
      <c r="L427">
        <f>COUNTIF(Table1[Race],Table1[Race])</f>
        <v>9</v>
      </c>
      <c r="M427">
        <v>6</v>
      </c>
      <c r="N427">
        <v>2</v>
      </c>
      <c r="O427">
        <v>1</v>
      </c>
      <c r="P427">
        <v>0</v>
      </c>
      <c r="Q427" t="s">
        <v>20</v>
      </c>
      <c r="R427" t="s">
        <v>21</v>
      </c>
      <c r="S427" t="s">
        <v>15</v>
      </c>
      <c r="T427">
        <f>IFERROR(Table1[n_can_adj]/MID(Table1[district],FIND("(",Table1[district])+1,1),Table1[n_can_adj])</f>
        <v>1.8</v>
      </c>
      <c r="U427">
        <v>41252</v>
      </c>
      <c r="V427" t="str">
        <f>IF(Table1[Voting Population]&lt;47000,"Rural","Urban")</f>
        <v>Rural</v>
      </c>
      <c r="W427" s="3">
        <v>4.1152263374485687E-3</v>
      </c>
      <c r="X427" s="3" t="s">
        <v>5413</v>
      </c>
      <c r="Y427" s="3">
        <f>COUNTIFS(Table1[Race '#],Table1[[#This Row],[Race '#]],Table1[Gender],"F")</f>
        <v>4</v>
      </c>
      <c r="Z427" s="3">
        <f>COUNTIFS(Table1[Race '#],Table1[[#This Row],[Race '#]],Table1[Gender],"M")</f>
        <v>3</v>
      </c>
      <c r="AA427" s="3">
        <f>COUNTIFS(Table1[Race '#],Table1[[#This Row],[Race '#]],Table1[Gender],"~?")</f>
        <v>2</v>
      </c>
      <c r="AB427" s="3" t="str">
        <f>_xlfn.IFS(Y427=SUM(Table1[[#This Row],[Race-F candidates]:[Race-? Candidates]]),"All-Female",Z427=SUM(Table1[[#This Row],[Race-F candidates]:[Race-? Candidates]]),"All-Male",1=1,"Mixed-Gender")</f>
        <v>Mixed-Gender</v>
      </c>
      <c r="AC427" s="3">
        <f>COUNTIFS(Table1[genoffice],Table1[[#This Row],[genoffice]],Table1[Gender],"F")</f>
        <v>279</v>
      </c>
      <c r="AD427" s="3">
        <f>COUNTIFS(Table1[genoffice],Table1[[#This Row],[genoffice]],Table1[Gender],"M")</f>
        <v>401</v>
      </c>
      <c r="AE427" s="3">
        <f>COUNTIFS(Table1[genoffice],Table1[[#This Row],[genoffice]],Table1[Gender],"~?")</f>
        <v>23</v>
      </c>
    </row>
    <row r="428" spans="1:31" x14ac:dyDescent="0.35">
      <c r="A428">
        <v>427</v>
      </c>
      <c r="B428">
        <f>IF(COUNTIF(C$2:C427,C428)&gt;0,B427,B427+1)</f>
        <v>121</v>
      </c>
      <c r="C428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8" t="s">
        <v>380</v>
      </c>
      <c r="E428" t="s">
        <v>598</v>
      </c>
      <c r="F428" t="s">
        <v>601</v>
      </c>
      <c r="G428">
        <v>2014</v>
      </c>
      <c r="H428" t="s">
        <v>64</v>
      </c>
      <c r="I428" t="s">
        <v>30</v>
      </c>
      <c r="J428">
        <v>338</v>
      </c>
      <c r="K428">
        <v>9</v>
      </c>
      <c r="L428">
        <f>COUNTIF(Table1[Race],Table1[Race])</f>
        <v>9</v>
      </c>
      <c r="M428">
        <v>6</v>
      </c>
      <c r="N428">
        <v>2</v>
      </c>
      <c r="O428">
        <v>1</v>
      </c>
      <c r="P428">
        <v>0</v>
      </c>
      <c r="Q428" t="s">
        <v>20</v>
      </c>
      <c r="R428" t="s">
        <v>21</v>
      </c>
      <c r="S428" t="s">
        <v>15</v>
      </c>
      <c r="T428">
        <f>IFERROR(Table1[n_can_adj]/MID(Table1[district],FIND("(",Table1[district])+1,1),Table1[n_can_adj])</f>
        <v>1.8</v>
      </c>
      <c r="U428">
        <v>41252</v>
      </c>
      <c r="V428" t="str">
        <f>IF(Table1[Voting Population]&lt;47000,"Rural","Urban")</f>
        <v>Rural</v>
      </c>
      <c r="W428" s="3">
        <v>4.1152263374485687E-3</v>
      </c>
      <c r="X428" s="3" t="s">
        <v>5413</v>
      </c>
      <c r="Y428" s="3">
        <f>COUNTIFS(Table1[Race '#],Table1[[#This Row],[Race '#]],Table1[Gender],"F")</f>
        <v>4</v>
      </c>
      <c r="Z428" s="3">
        <f>COUNTIFS(Table1[Race '#],Table1[[#This Row],[Race '#]],Table1[Gender],"M")</f>
        <v>3</v>
      </c>
      <c r="AA428" s="3">
        <f>COUNTIFS(Table1[Race '#],Table1[[#This Row],[Race '#]],Table1[Gender],"~?")</f>
        <v>2</v>
      </c>
      <c r="AB428" s="3" t="str">
        <f>_xlfn.IFS(Y428=SUM(Table1[[#This Row],[Race-F candidates]:[Race-? Candidates]]),"All-Female",Z428=SUM(Table1[[#This Row],[Race-F candidates]:[Race-? Candidates]]),"All-Male",1=1,"Mixed-Gender")</f>
        <v>Mixed-Gender</v>
      </c>
      <c r="AC428" s="3">
        <f>COUNTIFS(Table1[genoffice],Table1[[#This Row],[genoffice]],Table1[Gender],"F")</f>
        <v>279</v>
      </c>
      <c r="AD428" s="3">
        <f>COUNTIFS(Table1[genoffice],Table1[[#This Row],[genoffice]],Table1[Gender],"M")</f>
        <v>401</v>
      </c>
      <c r="AE428" s="3">
        <f>COUNTIFS(Table1[genoffice],Table1[[#This Row],[genoffice]],Table1[Gender],"~?")</f>
        <v>23</v>
      </c>
    </row>
    <row r="429" spans="1:31" x14ac:dyDescent="0.35">
      <c r="A429">
        <v>428</v>
      </c>
      <c r="B429">
        <f>IF(COUNTIF(C$2:C428,C429)&gt;0,B428,B428+1)</f>
        <v>121</v>
      </c>
      <c r="C429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29" t="s">
        <v>380</v>
      </c>
      <c r="E429" t="s">
        <v>598</v>
      </c>
      <c r="F429" t="s">
        <v>602</v>
      </c>
      <c r="G429">
        <v>2014</v>
      </c>
      <c r="H429" t="s">
        <v>64</v>
      </c>
      <c r="I429" t="s">
        <v>23</v>
      </c>
      <c r="J429">
        <v>212</v>
      </c>
      <c r="K429">
        <v>9</v>
      </c>
      <c r="L429">
        <f>COUNTIF(Table1[Race],Table1[Race])</f>
        <v>9</v>
      </c>
      <c r="M429">
        <v>6</v>
      </c>
      <c r="N429">
        <v>2</v>
      </c>
      <c r="O429">
        <v>1</v>
      </c>
      <c r="P429">
        <v>0</v>
      </c>
      <c r="Q429" t="s">
        <v>20</v>
      </c>
      <c r="R429" t="s">
        <v>21</v>
      </c>
      <c r="S429" t="s">
        <v>15</v>
      </c>
      <c r="T429">
        <f>IFERROR(Table1[n_can_adj]/MID(Table1[district],FIND("(",Table1[district])+1,1),Table1[n_can_adj])</f>
        <v>1.8</v>
      </c>
      <c r="U429">
        <v>41252</v>
      </c>
      <c r="V429" t="str">
        <f>IF(Table1[Voting Population]&lt;47000,"Rural","Urban")</f>
        <v>Rural</v>
      </c>
      <c r="W429" s="3">
        <v>4.1152263374485687E-3</v>
      </c>
      <c r="X429" s="3" t="s">
        <v>5414</v>
      </c>
      <c r="Y429" s="3">
        <f>COUNTIFS(Table1[Race '#],Table1[[#This Row],[Race '#]],Table1[Gender],"F")</f>
        <v>4</v>
      </c>
      <c r="Z429" s="3">
        <f>COUNTIFS(Table1[Race '#],Table1[[#This Row],[Race '#]],Table1[Gender],"M")</f>
        <v>3</v>
      </c>
      <c r="AA429" s="3">
        <f>COUNTIFS(Table1[Race '#],Table1[[#This Row],[Race '#]],Table1[Gender],"~?")</f>
        <v>2</v>
      </c>
      <c r="AB429" s="3" t="str">
        <f>_xlfn.IFS(Y429=SUM(Table1[[#This Row],[Race-F candidates]:[Race-? Candidates]]),"All-Female",Z429=SUM(Table1[[#This Row],[Race-F candidates]:[Race-? Candidates]]),"All-Male",1=1,"Mixed-Gender")</f>
        <v>Mixed-Gender</v>
      </c>
      <c r="AC429" s="3">
        <f>COUNTIFS(Table1[genoffice],Table1[[#This Row],[genoffice]],Table1[Gender],"F")</f>
        <v>279</v>
      </c>
      <c r="AD429" s="3">
        <f>COUNTIFS(Table1[genoffice],Table1[[#This Row],[genoffice]],Table1[Gender],"M")</f>
        <v>401</v>
      </c>
      <c r="AE429" s="3">
        <f>COUNTIFS(Table1[genoffice],Table1[[#This Row],[genoffice]],Table1[Gender],"~?")</f>
        <v>23</v>
      </c>
    </row>
    <row r="430" spans="1:31" x14ac:dyDescent="0.35">
      <c r="A430">
        <v>429</v>
      </c>
      <c r="B430">
        <f>IF(COUNTIF(C$2:C429,C430)&gt;0,B429,B429+1)</f>
        <v>121</v>
      </c>
      <c r="C430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0" t="s">
        <v>380</v>
      </c>
      <c r="E430" t="s">
        <v>598</v>
      </c>
      <c r="F430" t="s">
        <v>603</v>
      </c>
      <c r="G430">
        <v>2014</v>
      </c>
      <c r="H430" t="s">
        <v>64</v>
      </c>
      <c r="I430" t="s">
        <v>23</v>
      </c>
      <c r="J430">
        <v>289</v>
      </c>
      <c r="K430">
        <v>9</v>
      </c>
      <c r="L430">
        <f>COUNTIF(Table1[Race],Table1[Race])</f>
        <v>9</v>
      </c>
      <c r="M430">
        <v>6</v>
      </c>
      <c r="N430">
        <v>2</v>
      </c>
      <c r="O430">
        <v>1</v>
      </c>
      <c r="P430">
        <v>0</v>
      </c>
      <c r="Q430" t="s">
        <v>20</v>
      </c>
      <c r="R430" t="s">
        <v>21</v>
      </c>
      <c r="S430" t="s">
        <v>15</v>
      </c>
      <c r="T430">
        <f>IFERROR(Table1[n_can_adj]/MID(Table1[district],FIND("(",Table1[district])+1,1),Table1[n_can_adj])</f>
        <v>1.8</v>
      </c>
      <c r="U430">
        <v>41252</v>
      </c>
      <c r="V430" t="str">
        <f>IF(Table1[Voting Population]&lt;47000,"Rural","Urban")</f>
        <v>Rural</v>
      </c>
      <c r="W430" s="3">
        <v>4.1152263374485687E-3</v>
      </c>
      <c r="X430" s="3" t="s">
        <v>5415</v>
      </c>
      <c r="Y430" s="3">
        <f>COUNTIFS(Table1[Race '#],Table1[[#This Row],[Race '#]],Table1[Gender],"F")</f>
        <v>4</v>
      </c>
      <c r="Z430" s="3">
        <f>COUNTIFS(Table1[Race '#],Table1[[#This Row],[Race '#]],Table1[Gender],"M")</f>
        <v>3</v>
      </c>
      <c r="AA430" s="3">
        <f>COUNTIFS(Table1[Race '#],Table1[[#This Row],[Race '#]],Table1[Gender],"~?")</f>
        <v>2</v>
      </c>
      <c r="AB430" s="3" t="str">
        <f>_xlfn.IFS(Y430=SUM(Table1[[#This Row],[Race-F candidates]:[Race-? Candidates]]),"All-Female",Z430=SUM(Table1[[#This Row],[Race-F candidates]:[Race-? Candidates]]),"All-Male",1=1,"Mixed-Gender")</f>
        <v>Mixed-Gender</v>
      </c>
      <c r="AC430" s="3">
        <f>COUNTIFS(Table1[genoffice],Table1[[#This Row],[genoffice]],Table1[Gender],"F")</f>
        <v>279</v>
      </c>
      <c r="AD430" s="3">
        <f>COUNTIFS(Table1[genoffice],Table1[[#This Row],[genoffice]],Table1[Gender],"M")</f>
        <v>401</v>
      </c>
      <c r="AE430" s="3">
        <f>COUNTIFS(Table1[genoffice],Table1[[#This Row],[genoffice]],Table1[Gender],"~?")</f>
        <v>23</v>
      </c>
    </row>
    <row r="431" spans="1:31" x14ac:dyDescent="0.35">
      <c r="A431">
        <v>430</v>
      </c>
      <c r="B431">
        <f>IF(COUNTIF(C$2:C430,C431)&gt;0,B430,B430+1)</f>
        <v>121</v>
      </c>
      <c r="C431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1" t="s">
        <v>380</v>
      </c>
      <c r="E431" t="s">
        <v>598</v>
      </c>
      <c r="F431" t="s">
        <v>604</v>
      </c>
      <c r="G431">
        <v>2014</v>
      </c>
      <c r="H431" t="s">
        <v>64</v>
      </c>
      <c r="I431" t="s">
        <v>23</v>
      </c>
      <c r="J431">
        <v>329</v>
      </c>
      <c r="K431">
        <v>9</v>
      </c>
      <c r="L431">
        <f>COUNTIF(Table1[Race],Table1[Race])</f>
        <v>9</v>
      </c>
      <c r="M431">
        <v>6</v>
      </c>
      <c r="N431">
        <v>2</v>
      </c>
      <c r="O431">
        <v>1</v>
      </c>
      <c r="P431">
        <v>0</v>
      </c>
      <c r="Q431" t="s">
        <v>20</v>
      </c>
      <c r="R431" t="s">
        <v>21</v>
      </c>
      <c r="S431" t="s">
        <v>15</v>
      </c>
      <c r="T431">
        <f>IFERROR(Table1[n_can_adj]/MID(Table1[district],FIND("(",Table1[district])+1,1),Table1[n_can_adj])</f>
        <v>1.8</v>
      </c>
      <c r="U431">
        <v>41252</v>
      </c>
      <c r="V431" t="str">
        <f>IF(Table1[Voting Population]&lt;47000,"Rural","Urban")</f>
        <v>Rural</v>
      </c>
      <c r="W431" s="3">
        <v>4.1152263374485687E-3</v>
      </c>
      <c r="X431" s="3" t="s">
        <v>5415</v>
      </c>
      <c r="Y431" s="3">
        <f>COUNTIFS(Table1[Race '#],Table1[[#This Row],[Race '#]],Table1[Gender],"F")</f>
        <v>4</v>
      </c>
      <c r="Z431" s="3">
        <f>COUNTIFS(Table1[Race '#],Table1[[#This Row],[Race '#]],Table1[Gender],"M")</f>
        <v>3</v>
      </c>
      <c r="AA431" s="3">
        <f>COUNTIFS(Table1[Race '#],Table1[[#This Row],[Race '#]],Table1[Gender],"~?")</f>
        <v>2</v>
      </c>
      <c r="AB431" s="3" t="str">
        <f>_xlfn.IFS(Y431=SUM(Table1[[#This Row],[Race-F candidates]:[Race-? Candidates]]),"All-Female",Z431=SUM(Table1[[#This Row],[Race-F candidates]:[Race-? Candidates]]),"All-Male",1=1,"Mixed-Gender")</f>
        <v>Mixed-Gender</v>
      </c>
      <c r="AC431" s="3">
        <f>COUNTIFS(Table1[genoffice],Table1[[#This Row],[genoffice]],Table1[Gender],"F")</f>
        <v>279</v>
      </c>
      <c r="AD431" s="3">
        <f>COUNTIFS(Table1[genoffice],Table1[[#This Row],[genoffice]],Table1[Gender],"M")</f>
        <v>401</v>
      </c>
      <c r="AE431" s="3">
        <f>COUNTIFS(Table1[genoffice],Table1[[#This Row],[genoffice]],Table1[Gender],"~?")</f>
        <v>23</v>
      </c>
    </row>
    <row r="432" spans="1:31" x14ac:dyDescent="0.35">
      <c r="A432">
        <v>431</v>
      </c>
      <c r="B432">
        <f>IF(COUNTIF(C$2:C431,C432)&gt;0,B431,B431+1)</f>
        <v>121</v>
      </c>
      <c r="C432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2" t="s">
        <v>380</v>
      </c>
      <c r="E432" t="s">
        <v>598</v>
      </c>
      <c r="F432" t="s">
        <v>605</v>
      </c>
      <c r="G432">
        <v>2014</v>
      </c>
      <c r="H432" t="s">
        <v>64</v>
      </c>
      <c r="I432" t="s">
        <v>23</v>
      </c>
      <c r="J432">
        <v>286</v>
      </c>
      <c r="K432">
        <v>9</v>
      </c>
      <c r="L432">
        <f>COUNTIF(Table1[Race],Table1[Race])</f>
        <v>9</v>
      </c>
      <c r="M432">
        <v>6</v>
      </c>
      <c r="N432">
        <v>2</v>
      </c>
      <c r="O432">
        <v>1</v>
      </c>
      <c r="P432">
        <v>0</v>
      </c>
      <c r="Q432" t="s">
        <v>20</v>
      </c>
      <c r="R432" t="s">
        <v>21</v>
      </c>
      <c r="S432" t="s">
        <v>15</v>
      </c>
      <c r="T432">
        <f>IFERROR(Table1[n_can_adj]/MID(Table1[district],FIND("(",Table1[district])+1,1),Table1[n_can_adj])</f>
        <v>1.8</v>
      </c>
      <c r="U432">
        <v>41252</v>
      </c>
      <c r="V432" t="str">
        <f>IF(Table1[Voting Population]&lt;47000,"Rural","Urban")</f>
        <v>Rural</v>
      </c>
      <c r="W432" s="3">
        <v>4.1152263374485687E-3</v>
      </c>
      <c r="X432" s="3" t="s">
        <v>5415</v>
      </c>
      <c r="Y432" s="3">
        <f>COUNTIFS(Table1[Race '#],Table1[[#This Row],[Race '#]],Table1[Gender],"F")</f>
        <v>4</v>
      </c>
      <c r="Z432" s="3">
        <f>COUNTIFS(Table1[Race '#],Table1[[#This Row],[Race '#]],Table1[Gender],"M")</f>
        <v>3</v>
      </c>
      <c r="AA432" s="3">
        <f>COUNTIFS(Table1[Race '#],Table1[[#This Row],[Race '#]],Table1[Gender],"~?")</f>
        <v>2</v>
      </c>
      <c r="AB432" s="3" t="str">
        <f>_xlfn.IFS(Y432=SUM(Table1[[#This Row],[Race-F candidates]:[Race-? Candidates]]),"All-Female",Z432=SUM(Table1[[#This Row],[Race-F candidates]:[Race-? Candidates]]),"All-Male",1=1,"Mixed-Gender")</f>
        <v>Mixed-Gender</v>
      </c>
      <c r="AC432" s="3">
        <f>COUNTIFS(Table1[genoffice],Table1[[#This Row],[genoffice]],Table1[Gender],"F")</f>
        <v>279</v>
      </c>
      <c r="AD432" s="3">
        <f>COUNTIFS(Table1[genoffice],Table1[[#This Row],[genoffice]],Table1[Gender],"M")</f>
        <v>401</v>
      </c>
      <c r="AE432" s="3">
        <f>COUNTIFS(Table1[genoffice],Table1[[#This Row],[genoffice]],Table1[Gender],"~?")</f>
        <v>23</v>
      </c>
    </row>
    <row r="433" spans="1:31" x14ac:dyDescent="0.35">
      <c r="A433">
        <v>432</v>
      </c>
      <c r="B433">
        <f>IF(COUNTIF(C$2:C432,C433)&gt;0,B432,B432+1)</f>
        <v>121</v>
      </c>
      <c r="C433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3" t="s">
        <v>380</v>
      </c>
      <c r="E433" t="s">
        <v>598</v>
      </c>
      <c r="F433" t="s">
        <v>606</v>
      </c>
      <c r="G433">
        <v>2014</v>
      </c>
      <c r="H433" t="s">
        <v>64</v>
      </c>
      <c r="I433" t="s">
        <v>23</v>
      </c>
      <c r="J433">
        <v>151</v>
      </c>
      <c r="K433">
        <v>9</v>
      </c>
      <c r="L433">
        <f>COUNTIF(Table1[Race],Table1[Race])</f>
        <v>9</v>
      </c>
      <c r="M433">
        <v>6</v>
      </c>
      <c r="N433">
        <v>2</v>
      </c>
      <c r="O433">
        <v>1</v>
      </c>
      <c r="P433">
        <v>0</v>
      </c>
      <c r="Q433" t="s">
        <v>20</v>
      </c>
      <c r="R433" t="s">
        <v>21</v>
      </c>
      <c r="S433" t="s">
        <v>15</v>
      </c>
      <c r="T433">
        <f>IFERROR(Table1[n_can_adj]/MID(Table1[district],FIND("(",Table1[district])+1,1),Table1[n_can_adj])</f>
        <v>1.8</v>
      </c>
      <c r="U433">
        <v>41252</v>
      </c>
      <c r="V433" t="str">
        <f>IF(Table1[Voting Population]&lt;47000,"Rural","Urban")</f>
        <v>Rural</v>
      </c>
      <c r="W433" s="3">
        <v>4.1152263374485687E-3</v>
      </c>
      <c r="X433" s="3" t="s">
        <v>5414</v>
      </c>
      <c r="Y433" s="3">
        <f>COUNTIFS(Table1[Race '#],Table1[[#This Row],[Race '#]],Table1[Gender],"F")</f>
        <v>4</v>
      </c>
      <c r="Z433" s="3">
        <f>COUNTIFS(Table1[Race '#],Table1[[#This Row],[Race '#]],Table1[Gender],"M")</f>
        <v>3</v>
      </c>
      <c r="AA433" s="3">
        <f>COUNTIFS(Table1[Race '#],Table1[[#This Row],[Race '#]],Table1[Gender],"~?")</f>
        <v>2</v>
      </c>
      <c r="AB433" s="3" t="str">
        <f>_xlfn.IFS(Y433=SUM(Table1[[#This Row],[Race-F candidates]:[Race-? Candidates]]),"All-Female",Z433=SUM(Table1[[#This Row],[Race-F candidates]:[Race-? Candidates]]),"All-Male",1=1,"Mixed-Gender")</f>
        <v>Mixed-Gender</v>
      </c>
      <c r="AC433" s="3">
        <f>COUNTIFS(Table1[genoffice],Table1[[#This Row],[genoffice]],Table1[Gender],"F")</f>
        <v>279</v>
      </c>
      <c r="AD433" s="3">
        <f>COUNTIFS(Table1[genoffice],Table1[[#This Row],[genoffice]],Table1[Gender],"M")</f>
        <v>401</v>
      </c>
      <c r="AE433" s="3">
        <f>COUNTIFS(Table1[genoffice],Table1[[#This Row],[genoffice]],Table1[Gender],"~?")</f>
        <v>23</v>
      </c>
    </row>
    <row r="434" spans="1:31" x14ac:dyDescent="0.35">
      <c r="A434">
        <v>433</v>
      </c>
      <c r="B434">
        <f>IF(COUNTIF(C$2:C433,C434)&gt;0,B433,B433+1)</f>
        <v>121</v>
      </c>
      <c r="C434" t="str">
        <f>Table1[[#This Row],[position]]&amp;IF(Table1[district]="NA","","-"&amp;Table1[district])&amp;IF(Table1[parish]="Multi-Parish Race","","-"&amp;Table1[parish])&amp;" ("&amp;Table1[year]&amp;")"</f>
        <v>Aldermen-Town of Mansura (5 to be elected)-Avoyelles (2014)</v>
      </c>
      <c r="D434" t="s">
        <v>380</v>
      </c>
      <c r="E434" t="s">
        <v>598</v>
      </c>
      <c r="F434" t="s">
        <v>607</v>
      </c>
      <c r="G434">
        <v>2014</v>
      </c>
      <c r="H434" t="s">
        <v>64</v>
      </c>
      <c r="I434" t="s">
        <v>19</v>
      </c>
      <c r="J434">
        <v>126</v>
      </c>
      <c r="K434">
        <v>9</v>
      </c>
      <c r="L434">
        <f>COUNTIF(Table1[Race],Table1[Race])</f>
        <v>9</v>
      </c>
      <c r="M434">
        <v>6</v>
      </c>
      <c r="N434">
        <v>2</v>
      </c>
      <c r="O434">
        <v>1</v>
      </c>
      <c r="P434">
        <v>0</v>
      </c>
      <c r="Q434" t="s">
        <v>20</v>
      </c>
      <c r="R434" t="s">
        <v>21</v>
      </c>
      <c r="S434" t="s">
        <v>15</v>
      </c>
      <c r="T434">
        <f>IFERROR(Table1[n_can_adj]/MID(Table1[district],FIND("(",Table1[district])+1,1),Table1[n_can_adj])</f>
        <v>1.8</v>
      </c>
      <c r="U434">
        <v>41252</v>
      </c>
      <c r="V434" t="str">
        <f>IF(Table1[Voting Population]&lt;47000,"Rural","Urban")</f>
        <v>Rural</v>
      </c>
      <c r="W434" s="3">
        <v>4.1152263374485687E-3</v>
      </c>
      <c r="X434" s="3" t="s">
        <v>5414</v>
      </c>
      <c r="Y434" s="3">
        <f>COUNTIFS(Table1[Race '#],Table1[[#This Row],[Race '#]],Table1[Gender],"F")</f>
        <v>4</v>
      </c>
      <c r="Z434" s="3">
        <f>COUNTIFS(Table1[Race '#],Table1[[#This Row],[Race '#]],Table1[Gender],"M")</f>
        <v>3</v>
      </c>
      <c r="AA434" s="3">
        <f>COUNTIFS(Table1[Race '#],Table1[[#This Row],[Race '#]],Table1[Gender],"~?")</f>
        <v>2</v>
      </c>
      <c r="AB434" s="3" t="str">
        <f>_xlfn.IFS(Y434=SUM(Table1[[#This Row],[Race-F candidates]:[Race-? Candidates]]),"All-Female",Z434=SUM(Table1[[#This Row],[Race-F candidates]:[Race-? Candidates]]),"All-Male",1=1,"Mixed-Gender")</f>
        <v>Mixed-Gender</v>
      </c>
      <c r="AC434" s="3">
        <f>COUNTIFS(Table1[genoffice],Table1[[#This Row],[genoffice]],Table1[Gender],"F")</f>
        <v>279</v>
      </c>
      <c r="AD434" s="3">
        <f>COUNTIFS(Table1[genoffice],Table1[[#This Row],[genoffice]],Table1[Gender],"M")</f>
        <v>401</v>
      </c>
      <c r="AE434" s="3">
        <f>COUNTIFS(Table1[genoffice],Table1[[#This Row],[genoffice]],Table1[Gender],"~?")</f>
        <v>23</v>
      </c>
    </row>
    <row r="435" spans="1:31" x14ac:dyDescent="0.35">
      <c r="A435">
        <v>434</v>
      </c>
      <c r="B435">
        <f>IF(COUNTIF(C$2:C434,C435)&gt;0,B434,B434+1)</f>
        <v>122</v>
      </c>
      <c r="C435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5" t="s">
        <v>380</v>
      </c>
      <c r="E435" t="s">
        <v>608</v>
      </c>
      <c r="F435" t="s">
        <v>609</v>
      </c>
      <c r="G435">
        <v>2014</v>
      </c>
      <c r="H435" t="s">
        <v>231</v>
      </c>
      <c r="I435" t="s">
        <v>23</v>
      </c>
      <c r="J435">
        <v>277</v>
      </c>
      <c r="K435">
        <v>9</v>
      </c>
      <c r="L435">
        <f>COUNTIF(Table1[Race],Table1[Race])</f>
        <v>9</v>
      </c>
      <c r="M435">
        <v>9</v>
      </c>
      <c r="N435">
        <v>0</v>
      </c>
      <c r="O435">
        <v>0</v>
      </c>
      <c r="P435">
        <v>0</v>
      </c>
      <c r="Q435" t="s">
        <v>20</v>
      </c>
      <c r="R435" t="s">
        <v>21</v>
      </c>
      <c r="S435" t="s">
        <v>15</v>
      </c>
      <c r="T435">
        <f>IFERROR(Table1[n_can_adj]/MID(Table1[district],FIND("(",Table1[district])+1,1),Table1[n_can_adj])</f>
        <v>1.8</v>
      </c>
      <c r="U435">
        <v>33159</v>
      </c>
      <c r="V435" t="str">
        <f>IF(Table1[Voting Population]&lt;47000,"Rural","Urban")</f>
        <v>Rural</v>
      </c>
      <c r="W435" s="3">
        <v>1.1895625479662303E-2</v>
      </c>
      <c r="X435" s="3" t="s">
        <v>5414</v>
      </c>
      <c r="Y435" s="3">
        <f>COUNTIFS(Table1[Race '#],Table1[[#This Row],[Race '#]],Table1[Gender],"F")</f>
        <v>3</v>
      </c>
      <c r="Z435" s="3">
        <f>COUNTIFS(Table1[Race '#],Table1[[#This Row],[Race '#]],Table1[Gender],"M")</f>
        <v>6</v>
      </c>
      <c r="AA435" s="3">
        <f>COUNTIFS(Table1[Race '#],Table1[[#This Row],[Race '#]],Table1[Gender],"~?")</f>
        <v>0</v>
      </c>
      <c r="AB435" s="3" t="str">
        <f>_xlfn.IFS(Y435=SUM(Table1[[#This Row],[Race-F candidates]:[Race-? Candidates]]),"All-Female",Z435=SUM(Table1[[#This Row],[Race-F candidates]:[Race-? Candidates]]),"All-Male",1=1,"Mixed-Gender")</f>
        <v>Mixed-Gender</v>
      </c>
      <c r="AC435" s="3">
        <f>COUNTIFS(Table1[genoffice],Table1[[#This Row],[genoffice]],Table1[Gender],"F")</f>
        <v>279</v>
      </c>
      <c r="AD435" s="3">
        <f>COUNTIFS(Table1[genoffice],Table1[[#This Row],[genoffice]],Table1[Gender],"M")</f>
        <v>401</v>
      </c>
      <c r="AE435" s="3">
        <f>COUNTIFS(Table1[genoffice],Table1[[#This Row],[genoffice]],Table1[Gender],"~?")</f>
        <v>23</v>
      </c>
    </row>
    <row r="436" spans="1:31" x14ac:dyDescent="0.35">
      <c r="A436">
        <v>435</v>
      </c>
      <c r="B436">
        <f>IF(COUNTIF(C$2:C435,C436)&gt;0,B435,B435+1)</f>
        <v>122</v>
      </c>
      <c r="C436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6" t="s">
        <v>380</v>
      </c>
      <c r="E436" t="s">
        <v>608</v>
      </c>
      <c r="F436" t="s">
        <v>610</v>
      </c>
      <c r="G436">
        <v>2014</v>
      </c>
      <c r="H436" t="s">
        <v>231</v>
      </c>
      <c r="I436" t="s">
        <v>23</v>
      </c>
      <c r="J436">
        <v>356</v>
      </c>
      <c r="K436">
        <v>9</v>
      </c>
      <c r="L436">
        <f>COUNTIF(Table1[Race],Table1[Race])</f>
        <v>9</v>
      </c>
      <c r="M436">
        <v>9</v>
      </c>
      <c r="N436">
        <v>0</v>
      </c>
      <c r="O436">
        <v>0</v>
      </c>
      <c r="P436">
        <v>0</v>
      </c>
      <c r="Q436" t="s">
        <v>20</v>
      </c>
      <c r="R436" t="s">
        <v>21</v>
      </c>
      <c r="S436" t="s">
        <v>15</v>
      </c>
      <c r="T436">
        <f>IFERROR(Table1[n_can_adj]/MID(Table1[district],FIND("(",Table1[district])+1,1),Table1[n_can_adj])</f>
        <v>1.8</v>
      </c>
      <c r="U436">
        <v>33159</v>
      </c>
      <c r="V436" t="str">
        <f>IF(Table1[Voting Population]&lt;47000,"Rural","Urban")</f>
        <v>Rural</v>
      </c>
      <c r="W436" s="3">
        <v>1.1895625479662303E-2</v>
      </c>
      <c r="X436" s="3" t="s">
        <v>5414</v>
      </c>
      <c r="Y436" s="3">
        <f>COUNTIFS(Table1[Race '#],Table1[[#This Row],[Race '#]],Table1[Gender],"F")</f>
        <v>3</v>
      </c>
      <c r="Z436" s="3">
        <f>COUNTIFS(Table1[Race '#],Table1[[#This Row],[Race '#]],Table1[Gender],"M")</f>
        <v>6</v>
      </c>
      <c r="AA436" s="3">
        <f>COUNTIFS(Table1[Race '#],Table1[[#This Row],[Race '#]],Table1[Gender],"~?")</f>
        <v>0</v>
      </c>
      <c r="AB436" s="3" t="str">
        <f>_xlfn.IFS(Y436=SUM(Table1[[#This Row],[Race-F candidates]:[Race-? Candidates]]),"All-Female",Z436=SUM(Table1[[#This Row],[Race-F candidates]:[Race-? Candidates]]),"All-Male",1=1,"Mixed-Gender")</f>
        <v>Mixed-Gender</v>
      </c>
      <c r="AC436" s="3">
        <f>COUNTIFS(Table1[genoffice],Table1[[#This Row],[genoffice]],Table1[Gender],"F")</f>
        <v>279</v>
      </c>
      <c r="AD436" s="3">
        <f>COUNTIFS(Table1[genoffice],Table1[[#This Row],[genoffice]],Table1[Gender],"M")</f>
        <v>401</v>
      </c>
      <c r="AE436" s="3">
        <f>COUNTIFS(Table1[genoffice],Table1[[#This Row],[genoffice]],Table1[Gender],"~?")</f>
        <v>23</v>
      </c>
    </row>
    <row r="437" spans="1:31" x14ac:dyDescent="0.35">
      <c r="A437">
        <v>436</v>
      </c>
      <c r="B437">
        <f>IF(COUNTIF(C$2:C436,C437)&gt;0,B436,B436+1)</f>
        <v>122</v>
      </c>
      <c r="C437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7" t="s">
        <v>380</v>
      </c>
      <c r="E437" t="s">
        <v>608</v>
      </c>
      <c r="F437" t="s">
        <v>611</v>
      </c>
      <c r="G437">
        <v>2014</v>
      </c>
      <c r="H437" t="s">
        <v>231</v>
      </c>
      <c r="I437" t="s">
        <v>23</v>
      </c>
      <c r="J437">
        <v>253</v>
      </c>
      <c r="K437">
        <v>9</v>
      </c>
      <c r="L437">
        <f>COUNTIF(Table1[Race],Table1[Race])</f>
        <v>9</v>
      </c>
      <c r="M437">
        <v>9</v>
      </c>
      <c r="N437">
        <v>0</v>
      </c>
      <c r="O437">
        <v>0</v>
      </c>
      <c r="P437">
        <v>0</v>
      </c>
      <c r="Q437" t="s">
        <v>20</v>
      </c>
      <c r="R437" t="s">
        <v>21</v>
      </c>
      <c r="S437" t="s">
        <v>15</v>
      </c>
      <c r="T437">
        <f>IFERROR(Table1[n_can_adj]/MID(Table1[district],FIND("(",Table1[district])+1,1),Table1[n_can_adj])</f>
        <v>1.8</v>
      </c>
      <c r="U437">
        <v>33159</v>
      </c>
      <c r="V437" t="str">
        <f>IF(Table1[Voting Population]&lt;47000,"Rural","Urban")</f>
        <v>Rural</v>
      </c>
      <c r="W437" s="3">
        <v>1.1895625479662303E-2</v>
      </c>
      <c r="X437" s="3" t="s">
        <v>5414</v>
      </c>
      <c r="Y437" s="3">
        <f>COUNTIFS(Table1[Race '#],Table1[[#This Row],[Race '#]],Table1[Gender],"F")</f>
        <v>3</v>
      </c>
      <c r="Z437" s="3">
        <f>COUNTIFS(Table1[Race '#],Table1[[#This Row],[Race '#]],Table1[Gender],"M")</f>
        <v>6</v>
      </c>
      <c r="AA437" s="3">
        <f>COUNTIFS(Table1[Race '#],Table1[[#This Row],[Race '#]],Table1[Gender],"~?")</f>
        <v>0</v>
      </c>
      <c r="AB437" s="3" t="str">
        <f>_xlfn.IFS(Y437=SUM(Table1[[#This Row],[Race-F candidates]:[Race-? Candidates]]),"All-Female",Z437=SUM(Table1[[#This Row],[Race-F candidates]:[Race-? Candidates]]),"All-Male",1=1,"Mixed-Gender")</f>
        <v>Mixed-Gender</v>
      </c>
      <c r="AC437" s="3">
        <f>COUNTIFS(Table1[genoffice],Table1[[#This Row],[genoffice]],Table1[Gender],"F")</f>
        <v>279</v>
      </c>
      <c r="AD437" s="3">
        <f>COUNTIFS(Table1[genoffice],Table1[[#This Row],[genoffice]],Table1[Gender],"M")</f>
        <v>401</v>
      </c>
      <c r="AE437" s="3">
        <f>COUNTIFS(Table1[genoffice],Table1[[#This Row],[genoffice]],Table1[Gender],"~?")</f>
        <v>23</v>
      </c>
    </row>
    <row r="438" spans="1:31" x14ac:dyDescent="0.35">
      <c r="A438">
        <v>437</v>
      </c>
      <c r="B438">
        <f>IF(COUNTIF(C$2:C437,C438)&gt;0,B437,B437+1)</f>
        <v>122</v>
      </c>
      <c r="C438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8" t="s">
        <v>380</v>
      </c>
      <c r="E438" t="s">
        <v>608</v>
      </c>
      <c r="F438" t="s">
        <v>612</v>
      </c>
      <c r="G438">
        <v>2014</v>
      </c>
      <c r="H438" t="s">
        <v>231</v>
      </c>
      <c r="I438" t="s">
        <v>23</v>
      </c>
      <c r="J438">
        <v>345</v>
      </c>
      <c r="K438">
        <v>9</v>
      </c>
      <c r="L438">
        <f>COUNTIF(Table1[Race],Table1[Race])</f>
        <v>9</v>
      </c>
      <c r="M438">
        <v>9</v>
      </c>
      <c r="N438">
        <v>0</v>
      </c>
      <c r="O438">
        <v>0</v>
      </c>
      <c r="P438">
        <v>0</v>
      </c>
      <c r="Q438" t="s">
        <v>20</v>
      </c>
      <c r="R438" t="s">
        <v>21</v>
      </c>
      <c r="S438" t="s">
        <v>15</v>
      </c>
      <c r="T438">
        <f>IFERROR(Table1[n_can_adj]/MID(Table1[district],FIND("(",Table1[district])+1,1),Table1[n_can_adj])</f>
        <v>1.8</v>
      </c>
      <c r="U438">
        <v>33159</v>
      </c>
      <c r="V438" t="str">
        <f>IF(Table1[Voting Population]&lt;47000,"Rural","Urban")</f>
        <v>Rural</v>
      </c>
      <c r="W438" s="3">
        <v>1.1895625479662303E-2</v>
      </c>
      <c r="X438" s="3" t="s">
        <v>5414</v>
      </c>
      <c r="Y438" s="3">
        <f>COUNTIFS(Table1[Race '#],Table1[[#This Row],[Race '#]],Table1[Gender],"F")</f>
        <v>3</v>
      </c>
      <c r="Z438" s="3">
        <f>COUNTIFS(Table1[Race '#],Table1[[#This Row],[Race '#]],Table1[Gender],"M")</f>
        <v>6</v>
      </c>
      <c r="AA438" s="3">
        <f>COUNTIFS(Table1[Race '#],Table1[[#This Row],[Race '#]],Table1[Gender],"~?")</f>
        <v>0</v>
      </c>
      <c r="AB438" s="3" t="str">
        <f>_xlfn.IFS(Y438=SUM(Table1[[#This Row],[Race-F candidates]:[Race-? Candidates]]),"All-Female",Z438=SUM(Table1[[#This Row],[Race-F candidates]:[Race-? Candidates]]),"All-Male",1=1,"Mixed-Gender")</f>
        <v>Mixed-Gender</v>
      </c>
      <c r="AC438" s="3">
        <f>COUNTIFS(Table1[genoffice],Table1[[#This Row],[genoffice]],Table1[Gender],"F")</f>
        <v>279</v>
      </c>
      <c r="AD438" s="3">
        <f>COUNTIFS(Table1[genoffice],Table1[[#This Row],[genoffice]],Table1[Gender],"M")</f>
        <v>401</v>
      </c>
      <c r="AE438" s="3">
        <f>COUNTIFS(Table1[genoffice],Table1[[#This Row],[genoffice]],Table1[Gender],"~?")</f>
        <v>23</v>
      </c>
    </row>
    <row r="439" spans="1:31" x14ac:dyDescent="0.35">
      <c r="A439">
        <v>438</v>
      </c>
      <c r="B439">
        <f>IF(COUNTIF(C$2:C438,C439)&gt;0,B438,B438+1)</f>
        <v>122</v>
      </c>
      <c r="C439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39" t="s">
        <v>380</v>
      </c>
      <c r="E439" t="s">
        <v>608</v>
      </c>
      <c r="F439" t="s">
        <v>613</v>
      </c>
      <c r="G439">
        <v>2014</v>
      </c>
      <c r="H439" t="s">
        <v>231</v>
      </c>
      <c r="I439" t="s">
        <v>23</v>
      </c>
      <c r="J439">
        <v>387</v>
      </c>
      <c r="K439">
        <v>9</v>
      </c>
      <c r="L439">
        <f>COUNTIF(Table1[Race],Table1[Race])</f>
        <v>9</v>
      </c>
      <c r="M439">
        <v>9</v>
      </c>
      <c r="N439">
        <v>0</v>
      </c>
      <c r="O439">
        <v>0</v>
      </c>
      <c r="P439">
        <v>0</v>
      </c>
      <c r="Q439" t="s">
        <v>20</v>
      </c>
      <c r="R439" t="s">
        <v>21</v>
      </c>
      <c r="S439" t="s">
        <v>15</v>
      </c>
      <c r="T439">
        <f>IFERROR(Table1[n_can_adj]/MID(Table1[district],FIND("(",Table1[district])+1,1),Table1[n_can_adj])</f>
        <v>1.8</v>
      </c>
      <c r="U439">
        <v>33159</v>
      </c>
      <c r="V439" t="str">
        <f>IF(Table1[Voting Population]&lt;47000,"Rural","Urban")</f>
        <v>Rural</v>
      </c>
      <c r="W439" s="3">
        <v>1.1895625479662303E-2</v>
      </c>
      <c r="X439" s="3" t="s">
        <v>5414</v>
      </c>
      <c r="Y439" s="3">
        <f>COUNTIFS(Table1[Race '#],Table1[[#This Row],[Race '#]],Table1[Gender],"F")</f>
        <v>3</v>
      </c>
      <c r="Z439" s="3">
        <f>COUNTIFS(Table1[Race '#],Table1[[#This Row],[Race '#]],Table1[Gender],"M")</f>
        <v>6</v>
      </c>
      <c r="AA439" s="3">
        <f>COUNTIFS(Table1[Race '#],Table1[[#This Row],[Race '#]],Table1[Gender],"~?")</f>
        <v>0</v>
      </c>
      <c r="AB439" s="3" t="str">
        <f>_xlfn.IFS(Y439=SUM(Table1[[#This Row],[Race-F candidates]:[Race-? Candidates]]),"All-Female",Z439=SUM(Table1[[#This Row],[Race-F candidates]:[Race-? Candidates]]),"All-Male",1=1,"Mixed-Gender")</f>
        <v>Mixed-Gender</v>
      </c>
      <c r="AC439" s="3">
        <f>COUNTIFS(Table1[genoffice],Table1[[#This Row],[genoffice]],Table1[Gender],"F")</f>
        <v>279</v>
      </c>
      <c r="AD439" s="3">
        <f>COUNTIFS(Table1[genoffice],Table1[[#This Row],[genoffice]],Table1[Gender],"M")</f>
        <v>401</v>
      </c>
      <c r="AE439" s="3">
        <f>COUNTIFS(Table1[genoffice],Table1[[#This Row],[genoffice]],Table1[Gender],"~?")</f>
        <v>23</v>
      </c>
    </row>
    <row r="440" spans="1:31" x14ac:dyDescent="0.35">
      <c r="A440">
        <v>439</v>
      </c>
      <c r="B440">
        <f>IF(COUNTIF(C$2:C439,C440)&gt;0,B439,B439+1)</f>
        <v>122</v>
      </c>
      <c r="C440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0" t="s">
        <v>380</v>
      </c>
      <c r="E440" t="s">
        <v>608</v>
      </c>
      <c r="F440" t="s">
        <v>614</v>
      </c>
      <c r="G440">
        <v>2014</v>
      </c>
      <c r="H440" t="s">
        <v>231</v>
      </c>
      <c r="I440" t="s">
        <v>23</v>
      </c>
      <c r="J440">
        <v>256</v>
      </c>
      <c r="K440">
        <v>9</v>
      </c>
      <c r="L440">
        <f>COUNTIF(Table1[Race],Table1[Race])</f>
        <v>9</v>
      </c>
      <c r="M440">
        <v>9</v>
      </c>
      <c r="N440">
        <v>0</v>
      </c>
      <c r="O440">
        <v>0</v>
      </c>
      <c r="P440">
        <v>0</v>
      </c>
      <c r="Q440" t="s">
        <v>20</v>
      </c>
      <c r="R440" t="s">
        <v>21</v>
      </c>
      <c r="S440" t="s">
        <v>15</v>
      </c>
      <c r="T440">
        <f>IFERROR(Table1[n_can_adj]/MID(Table1[district],FIND("(",Table1[district])+1,1),Table1[n_can_adj])</f>
        <v>1.8</v>
      </c>
      <c r="U440">
        <v>33159</v>
      </c>
      <c r="V440" t="str">
        <f>IF(Table1[Voting Population]&lt;47000,"Rural","Urban")</f>
        <v>Rural</v>
      </c>
      <c r="W440" s="3">
        <v>1.1895625479662303E-2</v>
      </c>
      <c r="X440" s="3" t="s">
        <v>5414</v>
      </c>
      <c r="Y440" s="3">
        <f>COUNTIFS(Table1[Race '#],Table1[[#This Row],[Race '#]],Table1[Gender],"F")</f>
        <v>3</v>
      </c>
      <c r="Z440" s="3">
        <f>COUNTIFS(Table1[Race '#],Table1[[#This Row],[Race '#]],Table1[Gender],"M")</f>
        <v>6</v>
      </c>
      <c r="AA440" s="3">
        <f>COUNTIFS(Table1[Race '#],Table1[[#This Row],[Race '#]],Table1[Gender],"~?")</f>
        <v>0</v>
      </c>
      <c r="AB440" s="3" t="str">
        <f>_xlfn.IFS(Y440=SUM(Table1[[#This Row],[Race-F candidates]:[Race-? Candidates]]),"All-Female",Z440=SUM(Table1[[#This Row],[Race-F candidates]:[Race-? Candidates]]),"All-Male",1=1,"Mixed-Gender")</f>
        <v>Mixed-Gender</v>
      </c>
      <c r="AC440" s="3">
        <f>COUNTIFS(Table1[genoffice],Table1[[#This Row],[genoffice]],Table1[Gender],"F")</f>
        <v>279</v>
      </c>
      <c r="AD440" s="3">
        <f>COUNTIFS(Table1[genoffice],Table1[[#This Row],[genoffice]],Table1[Gender],"M")</f>
        <v>401</v>
      </c>
      <c r="AE440" s="3">
        <f>COUNTIFS(Table1[genoffice],Table1[[#This Row],[genoffice]],Table1[Gender],"~?")</f>
        <v>23</v>
      </c>
    </row>
    <row r="441" spans="1:31" x14ac:dyDescent="0.35">
      <c r="A441">
        <v>440</v>
      </c>
      <c r="B441">
        <f>IF(COUNTIF(C$2:C440,C441)&gt;0,B440,B440+1)</f>
        <v>122</v>
      </c>
      <c r="C441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1" t="s">
        <v>380</v>
      </c>
      <c r="E441" t="s">
        <v>608</v>
      </c>
      <c r="F441" t="s">
        <v>615</v>
      </c>
      <c r="G441">
        <v>2014</v>
      </c>
      <c r="H441" t="s">
        <v>231</v>
      </c>
      <c r="I441" t="s">
        <v>23</v>
      </c>
      <c r="J441">
        <v>206</v>
      </c>
      <c r="K441">
        <v>9</v>
      </c>
      <c r="L441">
        <f>COUNTIF(Table1[Race],Table1[Race])</f>
        <v>9</v>
      </c>
      <c r="M441">
        <v>9</v>
      </c>
      <c r="N441">
        <v>0</v>
      </c>
      <c r="O441">
        <v>0</v>
      </c>
      <c r="P441">
        <v>0</v>
      </c>
      <c r="Q441" t="s">
        <v>20</v>
      </c>
      <c r="R441" t="s">
        <v>21</v>
      </c>
      <c r="S441" t="s">
        <v>15</v>
      </c>
      <c r="T441">
        <f>IFERROR(Table1[n_can_adj]/MID(Table1[district],FIND("(",Table1[district])+1,1),Table1[n_can_adj])</f>
        <v>1.8</v>
      </c>
      <c r="U441">
        <v>33159</v>
      </c>
      <c r="V441" t="str">
        <f>IF(Table1[Voting Population]&lt;47000,"Rural","Urban")</f>
        <v>Rural</v>
      </c>
      <c r="W441" s="3">
        <v>1.1895625479662303E-2</v>
      </c>
      <c r="X441" s="3" t="s">
        <v>5415</v>
      </c>
      <c r="Y441" s="3">
        <f>COUNTIFS(Table1[Race '#],Table1[[#This Row],[Race '#]],Table1[Gender],"F")</f>
        <v>3</v>
      </c>
      <c r="Z441" s="3">
        <f>COUNTIFS(Table1[Race '#],Table1[[#This Row],[Race '#]],Table1[Gender],"M")</f>
        <v>6</v>
      </c>
      <c r="AA441" s="3">
        <f>COUNTIFS(Table1[Race '#],Table1[[#This Row],[Race '#]],Table1[Gender],"~?")</f>
        <v>0</v>
      </c>
      <c r="AB441" s="3" t="str">
        <f>_xlfn.IFS(Y441=SUM(Table1[[#This Row],[Race-F candidates]:[Race-? Candidates]]),"All-Female",Z441=SUM(Table1[[#This Row],[Race-F candidates]:[Race-? Candidates]]),"All-Male",1=1,"Mixed-Gender")</f>
        <v>Mixed-Gender</v>
      </c>
      <c r="AC441" s="3">
        <f>COUNTIFS(Table1[genoffice],Table1[[#This Row],[genoffice]],Table1[Gender],"F")</f>
        <v>279</v>
      </c>
      <c r="AD441" s="3">
        <f>COUNTIFS(Table1[genoffice],Table1[[#This Row],[genoffice]],Table1[Gender],"M")</f>
        <v>401</v>
      </c>
      <c r="AE441" s="3">
        <f>COUNTIFS(Table1[genoffice],Table1[[#This Row],[genoffice]],Table1[Gender],"~?")</f>
        <v>23</v>
      </c>
    </row>
    <row r="442" spans="1:31" x14ac:dyDescent="0.35">
      <c r="A442">
        <v>441</v>
      </c>
      <c r="B442">
        <f>IF(COUNTIF(C$2:C441,C442)&gt;0,B441,B441+1)</f>
        <v>122</v>
      </c>
      <c r="C442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2" t="s">
        <v>380</v>
      </c>
      <c r="E442" t="s">
        <v>608</v>
      </c>
      <c r="F442" t="s">
        <v>616</v>
      </c>
      <c r="G442">
        <v>2014</v>
      </c>
      <c r="H442" t="s">
        <v>231</v>
      </c>
      <c r="I442" t="s">
        <v>23</v>
      </c>
      <c r="J442">
        <v>230</v>
      </c>
      <c r="K442">
        <v>9</v>
      </c>
      <c r="L442">
        <f>COUNTIF(Table1[Race],Table1[Race])</f>
        <v>9</v>
      </c>
      <c r="M442">
        <v>9</v>
      </c>
      <c r="N442">
        <v>0</v>
      </c>
      <c r="O442">
        <v>0</v>
      </c>
      <c r="P442">
        <v>0</v>
      </c>
      <c r="Q442" t="s">
        <v>20</v>
      </c>
      <c r="R442" t="s">
        <v>21</v>
      </c>
      <c r="S442" t="s">
        <v>15</v>
      </c>
      <c r="T442">
        <f>IFERROR(Table1[n_can_adj]/MID(Table1[district],FIND("(",Table1[district])+1,1),Table1[n_can_adj])</f>
        <v>1.8</v>
      </c>
      <c r="U442">
        <v>33159</v>
      </c>
      <c r="V442" t="str">
        <f>IF(Table1[Voting Population]&lt;47000,"Rural","Urban")</f>
        <v>Rural</v>
      </c>
      <c r="W442" s="3">
        <v>1.1895625479662303E-2</v>
      </c>
      <c r="X442" s="3" t="s">
        <v>5415</v>
      </c>
      <c r="Y442" s="3">
        <f>COUNTIFS(Table1[Race '#],Table1[[#This Row],[Race '#]],Table1[Gender],"F")</f>
        <v>3</v>
      </c>
      <c r="Z442" s="3">
        <f>COUNTIFS(Table1[Race '#],Table1[[#This Row],[Race '#]],Table1[Gender],"M")</f>
        <v>6</v>
      </c>
      <c r="AA442" s="3">
        <f>COUNTIFS(Table1[Race '#],Table1[[#This Row],[Race '#]],Table1[Gender],"~?")</f>
        <v>0</v>
      </c>
      <c r="AB442" s="3" t="str">
        <f>_xlfn.IFS(Y442=SUM(Table1[[#This Row],[Race-F candidates]:[Race-? Candidates]]),"All-Female",Z442=SUM(Table1[[#This Row],[Race-F candidates]:[Race-? Candidates]]),"All-Male",1=1,"Mixed-Gender")</f>
        <v>Mixed-Gender</v>
      </c>
      <c r="AC442" s="3">
        <f>COUNTIFS(Table1[genoffice],Table1[[#This Row],[genoffice]],Table1[Gender],"F")</f>
        <v>279</v>
      </c>
      <c r="AD442" s="3">
        <f>COUNTIFS(Table1[genoffice],Table1[[#This Row],[genoffice]],Table1[Gender],"M")</f>
        <v>401</v>
      </c>
      <c r="AE442" s="3">
        <f>COUNTIFS(Table1[genoffice],Table1[[#This Row],[genoffice]],Table1[Gender],"~?")</f>
        <v>23</v>
      </c>
    </row>
    <row r="443" spans="1:31" x14ac:dyDescent="0.35">
      <c r="A443">
        <v>442</v>
      </c>
      <c r="B443">
        <f>IF(COUNTIF(C$2:C442,C443)&gt;0,B442,B442+1)</f>
        <v>122</v>
      </c>
      <c r="C443" t="str">
        <f>Table1[[#This Row],[position]]&amp;IF(Table1[district]="NA","","-"&amp;Table1[district])&amp;IF(Table1[parish]="Multi-Parish Race","","-"&amp;Table1[parish])&amp;" ("&amp;Table1[year]&amp;")"</f>
        <v>Aldermen-Town of Maringouin (5 to be elected)-Iberville (2014)</v>
      </c>
      <c r="D443" t="s">
        <v>380</v>
      </c>
      <c r="E443" t="s">
        <v>608</v>
      </c>
      <c r="F443" t="s">
        <v>617</v>
      </c>
      <c r="G443">
        <v>2014</v>
      </c>
      <c r="H443" t="s">
        <v>231</v>
      </c>
      <c r="I443" t="s">
        <v>23</v>
      </c>
      <c r="J443">
        <v>296</v>
      </c>
      <c r="K443">
        <v>9</v>
      </c>
      <c r="L443">
        <f>COUNTIF(Table1[Race],Table1[Race])</f>
        <v>9</v>
      </c>
      <c r="M443">
        <v>9</v>
      </c>
      <c r="N443">
        <v>0</v>
      </c>
      <c r="O443">
        <v>0</v>
      </c>
      <c r="P443">
        <v>0</v>
      </c>
      <c r="Q443" t="s">
        <v>20</v>
      </c>
      <c r="R443" t="s">
        <v>21</v>
      </c>
      <c r="S443" t="s">
        <v>15</v>
      </c>
      <c r="T443">
        <f>IFERROR(Table1[n_can_adj]/MID(Table1[district],FIND("(",Table1[district])+1,1),Table1[n_can_adj])</f>
        <v>1.8</v>
      </c>
      <c r="U443">
        <v>33159</v>
      </c>
      <c r="V443" t="str">
        <f>IF(Table1[Voting Population]&lt;47000,"Rural","Urban")</f>
        <v>Rural</v>
      </c>
      <c r="W443" s="3">
        <v>1.1895625479662303E-2</v>
      </c>
      <c r="X443" s="3" t="s">
        <v>5415</v>
      </c>
      <c r="Y443" s="3">
        <f>COUNTIFS(Table1[Race '#],Table1[[#This Row],[Race '#]],Table1[Gender],"F")</f>
        <v>3</v>
      </c>
      <c r="Z443" s="3">
        <f>COUNTIFS(Table1[Race '#],Table1[[#This Row],[Race '#]],Table1[Gender],"M")</f>
        <v>6</v>
      </c>
      <c r="AA443" s="3">
        <f>COUNTIFS(Table1[Race '#],Table1[[#This Row],[Race '#]],Table1[Gender],"~?")</f>
        <v>0</v>
      </c>
      <c r="AB443" s="3" t="str">
        <f>_xlfn.IFS(Y443=SUM(Table1[[#This Row],[Race-F candidates]:[Race-? Candidates]]),"All-Female",Z443=SUM(Table1[[#This Row],[Race-F candidates]:[Race-? Candidates]]),"All-Male",1=1,"Mixed-Gender")</f>
        <v>Mixed-Gender</v>
      </c>
      <c r="AC443" s="3">
        <f>COUNTIFS(Table1[genoffice],Table1[[#This Row],[genoffice]],Table1[Gender],"F")</f>
        <v>279</v>
      </c>
      <c r="AD443" s="3">
        <f>COUNTIFS(Table1[genoffice],Table1[[#This Row],[genoffice]],Table1[Gender],"M")</f>
        <v>401</v>
      </c>
      <c r="AE443" s="3">
        <f>COUNTIFS(Table1[genoffice],Table1[[#This Row],[genoffice]],Table1[Gender],"~?")</f>
        <v>23</v>
      </c>
    </row>
    <row r="444" spans="1:31" x14ac:dyDescent="0.35">
      <c r="A444">
        <v>443</v>
      </c>
      <c r="B444">
        <f>IF(COUNTIF(C$2:C443,C444)&gt;0,B443,B443+1)</f>
        <v>123</v>
      </c>
      <c r="C44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4" t="s">
        <v>380</v>
      </c>
      <c r="E444" t="s">
        <v>618</v>
      </c>
      <c r="F444" t="s">
        <v>619</v>
      </c>
      <c r="G444">
        <v>2014</v>
      </c>
      <c r="H444" t="s">
        <v>405</v>
      </c>
      <c r="I444" t="s">
        <v>23</v>
      </c>
      <c r="J444">
        <v>217</v>
      </c>
      <c r="K444">
        <v>13</v>
      </c>
      <c r="L444">
        <f>COUNTIF(Table1[Race],Table1[Race])</f>
        <v>13</v>
      </c>
      <c r="M444">
        <v>4</v>
      </c>
      <c r="N444">
        <v>5</v>
      </c>
      <c r="O444">
        <v>4</v>
      </c>
      <c r="P444">
        <v>0</v>
      </c>
      <c r="Q444" t="s">
        <v>20</v>
      </c>
      <c r="R444" t="s">
        <v>21</v>
      </c>
      <c r="S444" t="s">
        <v>15</v>
      </c>
      <c r="T444">
        <f>IFERROR(Table1[n_can_adj]/MID(Table1[district],FIND("(",Table1[district])+1,1),Table1[n_can_adj])</f>
        <v>2.6</v>
      </c>
      <c r="U444">
        <v>246269</v>
      </c>
      <c r="V444" t="str">
        <f>IF(Table1[Voting Population]&lt;47000,"Rural","Urban")</f>
        <v>Urban</v>
      </c>
      <c r="W444" s="3">
        <v>1.6458970138725618E-2</v>
      </c>
      <c r="X444" s="3" t="s">
        <v>5415</v>
      </c>
      <c r="Y444" s="3">
        <f>COUNTIFS(Table1[Race '#],Table1[[#This Row],[Race '#]],Table1[Gender],"F")</f>
        <v>8</v>
      </c>
      <c r="Z444" s="3">
        <f>COUNTIFS(Table1[Race '#],Table1[[#This Row],[Race '#]],Table1[Gender],"M")</f>
        <v>5</v>
      </c>
      <c r="AA444" s="3">
        <f>COUNTIFS(Table1[Race '#],Table1[[#This Row],[Race '#]],Table1[Gender],"~?")</f>
        <v>0</v>
      </c>
      <c r="AB444" s="3" t="str">
        <f>_xlfn.IFS(Y444=SUM(Table1[[#This Row],[Race-F candidates]:[Race-? Candidates]]),"All-Female",Z444=SUM(Table1[[#This Row],[Race-F candidates]:[Race-? Candidates]]),"All-Male",1=1,"Mixed-Gender")</f>
        <v>Mixed-Gender</v>
      </c>
      <c r="AC444" s="3">
        <f>COUNTIFS(Table1[genoffice],Table1[[#This Row],[genoffice]],Table1[Gender],"F")</f>
        <v>279</v>
      </c>
      <c r="AD444" s="3">
        <f>COUNTIFS(Table1[genoffice],Table1[[#This Row],[genoffice]],Table1[Gender],"M")</f>
        <v>401</v>
      </c>
      <c r="AE444" s="3">
        <f>COUNTIFS(Table1[genoffice],Table1[[#This Row],[genoffice]],Table1[Gender],"~?")</f>
        <v>23</v>
      </c>
    </row>
    <row r="445" spans="1:31" x14ac:dyDescent="0.35">
      <c r="A445">
        <v>444</v>
      </c>
      <c r="B445">
        <f>IF(COUNTIF(C$2:C444,C445)&gt;0,B444,B444+1)</f>
        <v>123</v>
      </c>
      <c r="C44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5" t="s">
        <v>380</v>
      </c>
      <c r="E445" t="s">
        <v>618</v>
      </c>
      <c r="F445" t="s">
        <v>620</v>
      </c>
      <c r="G445">
        <v>2014</v>
      </c>
      <c r="H445" t="s">
        <v>405</v>
      </c>
      <c r="I445" t="s">
        <v>23</v>
      </c>
      <c r="J445">
        <v>290</v>
      </c>
      <c r="K445">
        <v>13</v>
      </c>
      <c r="L445">
        <f>COUNTIF(Table1[Race],Table1[Race])</f>
        <v>13</v>
      </c>
      <c r="M445">
        <v>4</v>
      </c>
      <c r="N445">
        <v>5</v>
      </c>
      <c r="O445">
        <v>4</v>
      </c>
      <c r="P445">
        <v>0</v>
      </c>
      <c r="Q445" t="s">
        <v>20</v>
      </c>
      <c r="R445" t="s">
        <v>21</v>
      </c>
      <c r="S445" t="s">
        <v>15</v>
      </c>
      <c r="T445">
        <f>IFERROR(Table1[n_can_adj]/MID(Table1[district],FIND("(",Table1[district])+1,1),Table1[n_can_adj])</f>
        <v>2.6</v>
      </c>
      <c r="U445">
        <v>246269</v>
      </c>
      <c r="V445" t="str">
        <f>IF(Table1[Voting Population]&lt;47000,"Rural","Urban")</f>
        <v>Urban</v>
      </c>
      <c r="W445" s="3">
        <v>1.6458970138725618E-2</v>
      </c>
      <c r="X445" s="3" t="s">
        <v>5414</v>
      </c>
      <c r="Y445" s="3">
        <f>COUNTIFS(Table1[Race '#],Table1[[#This Row],[Race '#]],Table1[Gender],"F")</f>
        <v>8</v>
      </c>
      <c r="Z445" s="3">
        <f>COUNTIFS(Table1[Race '#],Table1[[#This Row],[Race '#]],Table1[Gender],"M")</f>
        <v>5</v>
      </c>
      <c r="AA445" s="3">
        <f>COUNTIFS(Table1[Race '#],Table1[[#This Row],[Race '#]],Table1[Gender],"~?")</f>
        <v>0</v>
      </c>
      <c r="AB445" s="3" t="str">
        <f>_xlfn.IFS(Y445=SUM(Table1[[#This Row],[Race-F candidates]:[Race-? Candidates]]),"All-Female",Z445=SUM(Table1[[#This Row],[Race-F candidates]:[Race-? Candidates]]),"All-Male",1=1,"Mixed-Gender")</f>
        <v>Mixed-Gender</v>
      </c>
      <c r="AC445" s="3">
        <f>COUNTIFS(Table1[genoffice],Table1[[#This Row],[genoffice]],Table1[Gender],"F")</f>
        <v>279</v>
      </c>
      <c r="AD445" s="3">
        <f>COUNTIFS(Table1[genoffice],Table1[[#This Row],[genoffice]],Table1[Gender],"M")</f>
        <v>401</v>
      </c>
      <c r="AE445" s="3">
        <f>COUNTIFS(Table1[genoffice],Table1[[#This Row],[genoffice]],Table1[Gender],"~?")</f>
        <v>23</v>
      </c>
    </row>
    <row r="446" spans="1:31" x14ac:dyDescent="0.35">
      <c r="A446">
        <v>445</v>
      </c>
      <c r="B446">
        <f>IF(COUNTIF(C$2:C445,C446)&gt;0,B445,B445+1)</f>
        <v>123</v>
      </c>
      <c r="C44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6" t="s">
        <v>380</v>
      </c>
      <c r="E446" t="s">
        <v>618</v>
      </c>
      <c r="F446" t="s">
        <v>621</v>
      </c>
      <c r="G446">
        <v>2014</v>
      </c>
      <c r="H446" t="s">
        <v>405</v>
      </c>
      <c r="I446" t="s">
        <v>23</v>
      </c>
      <c r="J446">
        <v>298</v>
      </c>
      <c r="K446">
        <v>13</v>
      </c>
      <c r="L446">
        <f>COUNTIF(Table1[Race],Table1[Race])</f>
        <v>13</v>
      </c>
      <c r="M446">
        <v>4</v>
      </c>
      <c r="N446">
        <v>5</v>
      </c>
      <c r="O446">
        <v>4</v>
      </c>
      <c r="P446">
        <v>0</v>
      </c>
      <c r="Q446" t="s">
        <v>20</v>
      </c>
      <c r="R446" t="s">
        <v>21</v>
      </c>
      <c r="S446" t="s">
        <v>15</v>
      </c>
      <c r="T446">
        <f>IFERROR(Table1[n_can_adj]/MID(Table1[district],FIND("(",Table1[district])+1,1),Table1[n_can_adj])</f>
        <v>2.6</v>
      </c>
      <c r="U446">
        <v>246269</v>
      </c>
      <c r="V446" t="str">
        <f>IF(Table1[Voting Population]&lt;47000,"Rural","Urban")</f>
        <v>Urban</v>
      </c>
      <c r="W446" s="3">
        <v>1.6458970138725618E-2</v>
      </c>
      <c r="X446" s="3" t="s">
        <v>5415</v>
      </c>
      <c r="Y446" s="3">
        <f>COUNTIFS(Table1[Race '#],Table1[[#This Row],[Race '#]],Table1[Gender],"F")</f>
        <v>8</v>
      </c>
      <c r="Z446" s="3">
        <f>COUNTIFS(Table1[Race '#],Table1[[#This Row],[Race '#]],Table1[Gender],"M")</f>
        <v>5</v>
      </c>
      <c r="AA446" s="3">
        <f>COUNTIFS(Table1[Race '#],Table1[[#This Row],[Race '#]],Table1[Gender],"~?")</f>
        <v>0</v>
      </c>
      <c r="AB446" s="3" t="str">
        <f>_xlfn.IFS(Y446=SUM(Table1[[#This Row],[Race-F candidates]:[Race-? Candidates]]),"All-Female",Z446=SUM(Table1[[#This Row],[Race-F candidates]:[Race-? Candidates]]),"All-Male",1=1,"Mixed-Gender")</f>
        <v>Mixed-Gender</v>
      </c>
      <c r="AC446" s="3">
        <f>COUNTIFS(Table1[genoffice],Table1[[#This Row],[genoffice]],Table1[Gender],"F")</f>
        <v>279</v>
      </c>
      <c r="AD446" s="3">
        <f>COUNTIFS(Table1[genoffice],Table1[[#This Row],[genoffice]],Table1[Gender],"M")</f>
        <v>401</v>
      </c>
      <c r="AE446" s="3">
        <f>COUNTIFS(Table1[genoffice],Table1[[#This Row],[genoffice]],Table1[Gender],"~?")</f>
        <v>23</v>
      </c>
    </row>
    <row r="447" spans="1:31" x14ac:dyDescent="0.35">
      <c r="A447">
        <v>446</v>
      </c>
      <c r="B447">
        <f>IF(COUNTIF(C$2:C446,C447)&gt;0,B446,B446+1)</f>
        <v>123</v>
      </c>
      <c r="C447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7" t="s">
        <v>380</v>
      </c>
      <c r="E447" t="s">
        <v>618</v>
      </c>
      <c r="F447" t="s">
        <v>622</v>
      </c>
      <c r="G447">
        <v>2014</v>
      </c>
      <c r="H447" t="s">
        <v>405</v>
      </c>
      <c r="I447" t="s">
        <v>19</v>
      </c>
      <c r="J447">
        <v>438</v>
      </c>
      <c r="K447">
        <v>13</v>
      </c>
      <c r="L447">
        <f>COUNTIF(Table1[Race],Table1[Race])</f>
        <v>13</v>
      </c>
      <c r="M447">
        <v>4</v>
      </c>
      <c r="N447">
        <v>5</v>
      </c>
      <c r="O447">
        <v>4</v>
      </c>
      <c r="P447">
        <v>0</v>
      </c>
      <c r="Q447" t="s">
        <v>20</v>
      </c>
      <c r="R447" t="s">
        <v>21</v>
      </c>
      <c r="S447" t="s">
        <v>15</v>
      </c>
      <c r="T447">
        <f>IFERROR(Table1[n_can_adj]/MID(Table1[district],FIND("(",Table1[district])+1,1),Table1[n_can_adj])</f>
        <v>2.6</v>
      </c>
      <c r="U447">
        <v>246269</v>
      </c>
      <c r="V447" t="str">
        <f>IF(Table1[Voting Population]&lt;47000,"Rural","Urban")</f>
        <v>Urban</v>
      </c>
      <c r="W447" s="3">
        <v>1.6458970138725618E-2</v>
      </c>
      <c r="X447" s="3" t="s">
        <v>5415</v>
      </c>
      <c r="Y447" s="3">
        <f>COUNTIFS(Table1[Race '#],Table1[[#This Row],[Race '#]],Table1[Gender],"F")</f>
        <v>8</v>
      </c>
      <c r="Z447" s="3">
        <f>COUNTIFS(Table1[Race '#],Table1[[#This Row],[Race '#]],Table1[Gender],"M")</f>
        <v>5</v>
      </c>
      <c r="AA447" s="3">
        <f>COUNTIFS(Table1[Race '#],Table1[[#This Row],[Race '#]],Table1[Gender],"~?")</f>
        <v>0</v>
      </c>
      <c r="AB447" s="3" t="str">
        <f>_xlfn.IFS(Y447=SUM(Table1[[#This Row],[Race-F candidates]:[Race-? Candidates]]),"All-Female",Z447=SUM(Table1[[#This Row],[Race-F candidates]:[Race-? Candidates]]),"All-Male",1=1,"Mixed-Gender")</f>
        <v>Mixed-Gender</v>
      </c>
      <c r="AC447" s="3">
        <f>COUNTIFS(Table1[genoffice],Table1[[#This Row],[genoffice]],Table1[Gender],"F")</f>
        <v>279</v>
      </c>
      <c r="AD447" s="3">
        <f>COUNTIFS(Table1[genoffice],Table1[[#This Row],[genoffice]],Table1[Gender],"M")</f>
        <v>401</v>
      </c>
      <c r="AE447" s="3">
        <f>COUNTIFS(Table1[genoffice],Table1[[#This Row],[genoffice]],Table1[Gender],"~?")</f>
        <v>23</v>
      </c>
    </row>
    <row r="448" spans="1:31" x14ac:dyDescent="0.35">
      <c r="A448">
        <v>447</v>
      </c>
      <c r="B448">
        <f>IF(COUNTIF(C$2:C447,C448)&gt;0,B447,B447+1)</f>
        <v>123</v>
      </c>
      <c r="C448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8" t="s">
        <v>380</v>
      </c>
      <c r="E448" t="s">
        <v>618</v>
      </c>
      <c r="F448" t="s">
        <v>623</v>
      </c>
      <c r="G448">
        <v>2014</v>
      </c>
      <c r="H448" t="s">
        <v>405</v>
      </c>
      <c r="I448" t="s">
        <v>19</v>
      </c>
      <c r="J448">
        <v>397</v>
      </c>
      <c r="K448">
        <v>13</v>
      </c>
      <c r="L448">
        <f>COUNTIF(Table1[Race],Table1[Race])</f>
        <v>13</v>
      </c>
      <c r="M448">
        <v>4</v>
      </c>
      <c r="N448">
        <v>5</v>
      </c>
      <c r="O448">
        <v>4</v>
      </c>
      <c r="P448">
        <v>0</v>
      </c>
      <c r="Q448" t="s">
        <v>20</v>
      </c>
      <c r="R448" t="s">
        <v>21</v>
      </c>
      <c r="S448" t="s">
        <v>15</v>
      </c>
      <c r="T448">
        <f>IFERROR(Table1[n_can_adj]/MID(Table1[district],FIND("(",Table1[district])+1,1),Table1[n_can_adj])</f>
        <v>2.6</v>
      </c>
      <c r="U448">
        <v>246269</v>
      </c>
      <c r="V448" t="str">
        <f>IF(Table1[Voting Population]&lt;47000,"Rural","Urban")</f>
        <v>Urban</v>
      </c>
      <c r="W448" s="3">
        <v>1.6458970138725618E-2</v>
      </c>
      <c r="X448" s="3" t="s">
        <v>5414</v>
      </c>
      <c r="Y448" s="3">
        <f>COUNTIFS(Table1[Race '#],Table1[[#This Row],[Race '#]],Table1[Gender],"F")</f>
        <v>8</v>
      </c>
      <c r="Z448" s="3">
        <f>COUNTIFS(Table1[Race '#],Table1[[#This Row],[Race '#]],Table1[Gender],"M")</f>
        <v>5</v>
      </c>
      <c r="AA448" s="3">
        <f>COUNTIFS(Table1[Race '#],Table1[[#This Row],[Race '#]],Table1[Gender],"~?")</f>
        <v>0</v>
      </c>
      <c r="AB448" s="3" t="str">
        <f>_xlfn.IFS(Y448=SUM(Table1[[#This Row],[Race-F candidates]:[Race-? Candidates]]),"All-Female",Z448=SUM(Table1[[#This Row],[Race-F candidates]:[Race-? Candidates]]),"All-Male",1=1,"Mixed-Gender")</f>
        <v>Mixed-Gender</v>
      </c>
      <c r="AC448" s="3">
        <f>COUNTIFS(Table1[genoffice],Table1[[#This Row],[genoffice]],Table1[Gender],"F")</f>
        <v>279</v>
      </c>
      <c r="AD448" s="3">
        <f>COUNTIFS(Table1[genoffice],Table1[[#This Row],[genoffice]],Table1[Gender],"M")</f>
        <v>401</v>
      </c>
      <c r="AE448" s="3">
        <f>COUNTIFS(Table1[genoffice],Table1[[#This Row],[genoffice]],Table1[Gender],"~?")</f>
        <v>23</v>
      </c>
    </row>
    <row r="449" spans="1:31" x14ac:dyDescent="0.35">
      <c r="A449">
        <v>448</v>
      </c>
      <c r="B449">
        <f>IF(COUNTIF(C$2:C448,C449)&gt;0,B448,B448+1)</f>
        <v>123</v>
      </c>
      <c r="C449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49" t="s">
        <v>380</v>
      </c>
      <c r="E449" t="s">
        <v>618</v>
      </c>
      <c r="F449" t="s">
        <v>624</v>
      </c>
      <c r="G449">
        <v>2014</v>
      </c>
      <c r="H449" t="s">
        <v>405</v>
      </c>
      <c r="I449" t="s">
        <v>19</v>
      </c>
      <c r="J449">
        <v>285</v>
      </c>
      <c r="K449">
        <v>13</v>
      </c>
      <c r="L449">
        <f>COUNTIF(Table1[Race],Table1[Race])</f>
        <v>13</v>
      </c>
      <c r="M449">
        <v>4</v>
      </c>
      <c r="N449">
        <v>5</v>
      </c>
      <c r="O449">
        <v>4</v>
      </c>
      <c r="P449">
        <v>0</v>
      </c>
      <c r="Q449" t="s">
        <v>20</v>
      </c>
      <c r="R449" t="s">
        <v>21</v>
      </c>
      <c r="S449" t="s">
        <v>15</v>
      </c>
      <c r="T449">
        <f>IFERROR(Table1[n_can_adj]/MID(Table1[district],FIND("(",Table1[district])+1,1),Table1[n_can_adj])</f>
        <v>2.6</v>
      </c>
      <c r="U449">
        <v>246269</v>
      </c>
      <c r="V449" t="str">
        <f>IF(Table1[Voting Population]&lt;47000,"Rural","Urban")</f>
        <v>Urban</v>
      </c>
      <c r="W449" s="3">
        <v>1.6458970138725618E-2</v>
      </c>
      <c r="X449" s="3" t="s">
        <v>5415</v>
      </c>
      <c r="Y449" s="3">
        <f>COUNTIFS(Table1[Race '#],Table1[[#This Row],[Race '#]],Table1[Gender],"F")</f>
        <v>8</v>
      </c>
      <c r="Z449" s="3">
        <f>COUNTIFS(Table1[Race '#],Table1[[#This Row],[Race '#]],Table1[Gender],"M")</f>
        <v>5</v>
      </c>
      <c r="AA449" s="3">
        <f>COUNTIFS(Table1[Race '#],Table1[[#This Row],[Race '#]],Table1[Gender],"~?")</f>
        <v>0</v>
      </c>
      <c r="AB449" s="3" t="str">
        <f>_xlfn.IFS(Y449=SUM(Table1[[#This Row],[Race-F candidates]:[Race-? Candidates]]),"All-Female",Z449=SUM(Table1[[#This Row],[Race-F candidates]:[Race-? Candidates]]),"All-Male",1=1,"Mixed-Gender")</f>
        <v>Mixed-Gender</v>
      </c>
      <c r="AC449" s="3">
        <f>COUNTIFS(Table1[genoffice],Table1[[#This Row],[genoffice]],Table1[Gender],"F")</f>
        <v>279</v>
      </c>
      <c r="AD449" s="3">
        <f>COUNTIFS(Table1[genoffice],Table1[[#This Row],[genoffice]],Table1[Gender],"M")</f>
        <v>401</v>
      </c>
      <c r="AE449" s="3">
        <f>COUNTIFS(Table1[genoffice],Table1[[#This Row],[genoffice]],Table1[Gender],"~?")</f>
        <v>23</v>
      </c>
    </row>
    <row r="450" spans="1:31" x14ac:dyDescent="0.35">
      <c r="A450">
        <v>449</v>
      </c>
      <c r="B450">
        <f>IF(COUNTIF(C$2:C449,C450)&gt;0,B449,B449+1)</f>
        <v>123</v>
      </c>
      <c r="C450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0" t="s">
        <v>380</v>
      </c>
      <c r="E450" t="s">
        <v>618</v>
      </c>
      <c r="F450" t="s">
        <v>625</v>
      </c>
      <c r="G450">
        <v>2014</v>
      </c>
      <c r="H450" t="s">
        <v>405</v>
      </c>
      <c r="I450" t="s">
        <v>19</v>
      </c>
      <c r="J450">
        <v>364</v>
      </c>
      <c r="K450">
        <v>13</v>
      </c>
      <c r="L450">
        <f>COUNTIF(Table1[Race],Table1[Race])</f>
        <v>13</v>
      </c>
      <c r="M450">
        <v>4</v>
      </c>
      <c r="N450">
        <v>5</v>
      </c>
      <c r="O450">
        <v>4</v>
      </c>
      <c r="P450">
        <v>0</v>
      </c>
      <c r="Q450" t="s">
        <v>20</v>
      </c>
      <c r="R450" t="s">
        <v>21</v>
      </c>
      <c r="S450" t="s">
        <v>15</v>
      </c>
      <c r="T450">
        <f>IFERROR(Table1[n_can_adj]/MID(Table1[district],FIND("(",Table1[district])+1,1),Table1[n_can_adj])</f>
        <v>2.6</v>
      </c>
      <c r="U450">
        <v>246269</v>
      </c>
      <c r="V450" t="str">
        <f>IF(Table1[Voting Population]&lt;47000,"Rural","Urban")</f>
        <v>Urban</v>
      </c>
      <c r="W450" s="3">
        <v>1.6458970138725618E-2</v>
      </c>
      <c r="X450" s="3" t="s">
        <v>5414</v>
      </c>
      <c r="Y450" s="3">
        <f>COUNTIFS(Table1[Race '#],Table1[[#This Row],[Race '#]],Table1[Gender],"F")</f>
        <v>8</v>
      </c>
      <c r="Z450" s="3">
        <f>COUNTIFS(Table1[Race '#],Table1[[#This Row],[Race '#]],Table1[Gender],"M")</f>
        <v>5</v>
      </c>
      <c r="AA450" s="3">
        <f>COUNTIFS(Table1[Race '#],Table1[[#This Row],[Race '#]],Table1[Gender],"~?")</f>
        <v>0</v>
      </c>
      <c r="AB450" s="3" t="str">
        <f>_xlfn.IFS(Y450=SUM(Table1[[#This Row],[Race-F candidates]:[Race-? Candidates]]),"All-Female",Z450=SUM(Table1[[#This Row],[Race-F candidates]:[Race-? Candidates]]),"All-Male",1=1,"Mixed-Gender")</f>
        <v>Mixed-Gender</v>
      </c>
      <c r="AC450" s="3">
        <f>COUNTIFS(Table1[genoffice],Table1[[#This Row],[genoffice]],Table1[Gender],"F")</f>
        <v>279</v>
      </c>
      <c r="AD450" s="3">
        <f>COUNTIFS(Table1[genoffice],Table1[[#This Row],[genoffice]],Table1[Gender],"M")</f>
        <v>401</v>
      </c>
      <c r="AE450" s="3">
        <f>COUNTIFS(Table1[genoffice],Table1[[#This Row],[genoffice]],Table1[Gender],"~?")</f>
        <v>23</v>
      </c>
    </row>
    <row r="451" spans="1:31" x14ac:dyDescent="0.35">
      <c r="A451">
        <v>450</v>
      </c>
      <c r="B451">
        <f>IF(COUNTIF(C$2:C450,C451)&gt;0,B450,B450+1)</f>
        <v>123</v>
      </c>
      <c r="C451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1" t="s">
        <v>380</v>
      </c>
      <c r="E451" t="s">
        <v>618</v>
      </c>
      <c r="F451" t="s">
        <v>626</v>
      </c>
      <c r="G451">
        <v>2014</v>
      </c>
      <c r="H451" t="s">
        <v>405</v>
      </c>
      <c r="I451" t="s">
        <v>30</v>
      </c>
      <c r="J451">
        <v>248</v>
      </c>
      <c r="K451">
        <v>13</v>
      </c>
      <c r="L451">
        <f>COUNTIF(Table1[Race],Table1[Race])</f>
        <v>13</v>
      </c>
      <c r="M451">
        <v>4</v>
      </c>
      <c r="N451">
        <v>5</v>
      </c>
      <c r="O451">
        <v>4</v>
      </c>
      <c r="P451">
        <v>0</v>
      </c>
      <c r="Q451" t="s">
        <v>20</v>
      </c>
      <c r="R451" t="s">
        <v>21</v>
      </c>
      <c r="S451" t="s">
        <v>15</v>
      </c>
      <c r="T451">
        <f>IFERROR(Table1[n_can_adj]/MID(Table1[district],FIND("(",Table1[district])+1,1),Table1[n_can_adj])</f>
        <v>2.6</v>
      </c>
      <c r="U451">
        <v>246269</v>
      </c>
      <c r="V451" t="str">
        <f>IF(Table1[Voting Population]&lt;47000,"Rural","Urban")</f>
        <v>Urban</v>
      </c>
      <c r="W451" s="3">
        <v>1.6458970138725618E-2</v>
      </c>
      <c r="X451" s="3" t="s">
        <v>5415</v>
      </c>
      <c r="Y451" s="3">
        <f>COUNTIFS(Table1[Race '#],Table1[[#This Row],[Race '#]],Table1[Gender],"F")</f>
        <v>8</v>
      </c>
      <c r="Z451" s="3">
        <f>COUNTIFS(Table1[Race '#],Table1[[#This Row],[Race '#]],Table1[Gender],"M")</f>
        <v>5</v>
      </c>
      <c r="AA451" s="3">
        <f>COUNTIFS(Table1[Race '#],Table1[[#This Row],[Race '#]],Table1[Gender],"~?")</f>
        <v>0</v>
      </c>
      <c r="AB451" s="3" t="str">
        <f>_xlfn.IFS(Y451=SUM(Table1[[#This Row],[Race-F candidates]:[Race-? Candidates]]),"All-Female",Z451=SUM(Table1[[#This Row],[Race-F candidates]:[Race-? Candidates]]),"All-Male",1=1,"Mixed-Gender")</f>
        <v>Mixed-Gender</v>
      </c>
      <c r="AC451" s="3">
        <f>COUNTIFS(Table1[genoffice],Table1[[#This Row],[genoffice]],Table1[Gender],"F")</f>
        <v>279</v>
      </c>
      <c r="AD451" s="3">
        <f>COUNTIFS(Table1[genoffice],Table1[[#This Row],[genoffice]],Table1[Gender],"M")</f>
        <v>401</v>
      </c>
      <c r="AE451" s="3">
        <f>COUNTIFS(Table1[genoffice],Table1[[#This Row],[genoffice]],Table1[Gender],"~?")</f>
        <v>23</v>
      </c>
    </row>
    <row r="452" spans="1:31" x14ac:dyDescent="0.35">
      <c r="A452">
        <v>451</v>
      </c>
      <c r="B452">
        <f>IF(COUNTIF(C$2:C451,C452)&gt;0,B451,B451+1)</f>
        <v>123</v>
      </c>
      <c r="C452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2" t="s">
        <v>380</v>
      </c>
      <c r="E452" t="s">
        <v>618</v>
      </c>
      <c r="F452" t="s">
        <v>627</v>
      </c>
      <c r="G452">
        <v>2014</v>
      </c>
      <c r="H452" t="s">
        <v>405</v>
      </c>
      <c r="I452" t="s">
        <v>19</v>
      </c>
      <c r="J452">
        <v>508</v>
      </c>
      <c r="K452">
        <v>13</v>
      </c>
      <c r="L452">
        <f>COUNTIF(Table1[Race],Table1[Race])</f>
        <v>13</v>
      </c>
      <c r="M452">
        <v>4</v>
      </c>
      <c r="N452">
        <v>5</v>
      </c>
      <c r="O452">
        <v>4</v>
      </c>
      <c r="P452">
        <v>0</v>
      </c>
      <c r="Q452" t="s">
        <v>20</v>
      </c>
      <c r="R452" t="s">
        <v>21</v>
      </c>
      <c r="S452" t="s">
        <v>15</v>
      </c>
      <c r="T452">
        <f>IFERROR(Table1[n_can_adj]/MID(Table1[district],FIND("(",Table1[district])+1,1),Table1[n_can_adj])</f>
        <v>2.6</v>
      </c>
      <c r="U452">
        <v>246269</v>
      </c>
      <c r="V452" t="str">
        <f>IF(Table1[Voting Population]&lt;47000,"Rural","Urban")</f>
        <v>Urban</v>
      </c>
      <c r="W452" s="3">
        <v>1.6458970138725618E-2</v>
      </c>
      <c r="X452" s="3" t="s">
        <v>5415</v>
      </c>
      <c r="Y452" s="3">
        <f>COUNTIFS(Table1[Race '#],Table1[[#This Row],[Race '#]],Table1[Gender],"F")</f>
        <v>8</v>
      </c>
      <c r="Z452" s="3">
        <f>COUNTIFS(Table1[Race '#],Table1[[#This Row],[Race '#]],Table1[Gender],"M")</f>
        <v>5</v>
      </c>
      <c r="AA452" s="3">
        <f>COUNTIFS(Table1[Race '#],Table1[[#This Row],[Race '#]],Table1[Gender],"~?")</f>
        <v>0</v>
      </c>
      <c r="AB452" s="3" t="str">
        <f>_xlfn.IFS(Y452=SUM(Table1[[#This Row],[Race-F candidates]:[Race-? Candidates]]),"All-Female",Z452=SUM(Table1[[#This Row],[Race-F candidates]:[Race-? Candidates]]),"All-Male",1=1,"Mixed-Gender")</f>
        <v>Mixed-Gender</v>
      </c>
      <c r="AC452" s="3">
        <f>COUNTIFS(Table1[genoffice],Table1[[#This Row],[genoffice]],Table1[Gender],"F")</f>
        <v>279</v>
      </c>
      <c r="AD452" s="3">
        <f>COUNTIFS(Table1[genoffice],Table1[[#This Row],[genoffice]],Table1[Gender],"M")</f>
        <v>401</v>
      </c>
      <c r="AE452" s="3">
        <f>COUNTIFS(Table1[genoffice],Table1[[#This Row],[genoffice]],Table1[Gender],"~?")</f>
        <v>23</v>
      </c>
    </row>
    <row r="453" spans="1:31" x14ac:dyDescent="0.35">
      <c r="A453">
        <v>452</v>
      </c>
      <c r="B453">
        <f>IF(COUNTIF(C$2:C452,C453)&gt;0,B452,B452+1)</f>
        <v>123</v>
      </c>
      <c r="C453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3" t="s">
        <v>380</v>
      </c>
      <c r="E453" t="s">
        <v>618</v>
      </c>
      <c r="F453" t="s">
        <v>628</v>
      </c>
      <c r="G453">
        <v>2014</v>
      </c>
      <c r="H453" t="s">
        <v>405</v>
      </c>
      <c r="I453" t="s">
        <v>30</v>
      </c>
      <c r="J453">
        <v>256</v>
      </c>
      <c r="K453">
        <v>13</v>
      </c>
      <c r="L453">
        <f>COUNTIF(Table1[Race],Table1[Race])</f>
        <v>13</v>
      </c>
      <c r="M453">
        <v>4</v>
      </c>
      <c r="N453">
        <v>5</v>
      </c>
      <c r="O453">
        <v>4</v>
      </c>
      <c r="P453">
        <v>0</v>
      </c>
      <c r="Q453" t="s">
        <v>20</v>
      </c>
      <c r="R453" t="s">
        <v>21</v>
      </c>
      <c r="S453" t="s">
        <v>15</v>
      </c>
      <c r="T453">
        <f>IFERROR(Table1[n_can_adj]/MID(Table1[district],FIND("(",Table1[district])+1,1),Table1[n_can_adj])</f>
        <v>2.6</v>
      </c>
      <c r="U453">
        <v>246269</v>
      </c>
      <c r="V453" t="str">
        <f>IF(Table1[Voting Population]&lt;47000,"Rural","Urban")</f>
        <v>Urban</v>
      </c>
      <c r="W453" s="3">
        <v>1.6458970138725618E-2</v>
      </c>
      <c r="X453" s="3" t="s">
        <v>5414</v>
      </c>
      <c r="Y453" s="3">
        <f>COUNTIFS(Table1[Race '#],Table1[[#This Row],[Race '#]],Table1[Gender],"F")</f>
        <v>8</v>
      </c>
      <c r="Z453" s="3">
        <f>COUNTIFS(Table1[Race '#],Table1[[#This Row],[Race '#]],Table1[Gender],"M")</f>
        <v>5</v>
      </c>
      <c r="AA453" s="3">
        <f>COUNTIFS(Table1[Race '#],Table1[[#This Row],[Race '#]],Table1[Gender],"~?")</f>
        <v>0</v>
      </c>
      <c r="AB453" s="3" t="str">
        <f>_xlfn.IFS(Y453=SUM(Table1[[#This Row],[Race-F candidates]:[Race-? Candidates]]),"All-Female",Z453=SUM(Table1[[#This Row],[Race-F candidates]:[Race-? Candidates]]),"All-Male",1=1,"Mixed-Gender")</f>
        <v>Mixed-Gender</v>
      </c>
      <c r="AC453" s="3">
        <f>COUNTIFS(Table1[genoffice],Table1[[#This Row],[genoffice]],Table1[Gender],"F")</f>
        <v>279</v>
      </c>
      <c r="AD453" s="3">
        <f>COUNTIFS(Table1[genoffice],Table1[[#This Row],[genoffice]],Table1[Gender],"M")</f>
        <v>401</v>
      </c>
      <c r="AE453" s="3">
        <f>COUNTIFS(Table1[genoffice],Table1[[#This Row],[genoffice]],Table1[Gender],"~?")</f>
        <v>23</v>
      </c>
    </row>
    <row r="454" spans="1:31" x14ac:dyDescent="0.35">
      <c r="A454">
        <v>453</v>
      </c>
      <c r="B454">
        <f>IF(COUNTIF(C$2:C453,C454)&gt;0,B453,B453+1)</f>
        <v>123</v>
      </c>
      <c r="C454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4" t="s">
        <v>380</v>
      </c>
      <c r="E454" t="s">
        <v>618</v>
      </c>
      <c r="F454" t="s">
        <v>629</v>
      </c>
      <c r="G454">
        <v>2014</v>
      </c>
      <c r="H454" t="s">
        <v>405</v>
      </c>
      <c r="I454" t="s">
        <v>23</v>
      </c>
      <c r="J454">
        <v>174</v>
      </c>
      <c r="K454">
        <v>13</v>
      </c>
      <c r="L454">
        <f>COUNTIF(Table1[Race],Table1[Race])</f>
        <v>13</v>
      </c>
      <c r="M454">
        <v>4</v>
      </c>
      <c r="N454">
        <v>5</v>
      </c>
      <c r="O454">
        <v>4</v>
      </c>
      <c r="P454">
        <v>0</v>
      </c>
      <c r="Q454" t="s">
        <v>20</v>
      </c>
      <c r="R454" t="s">
        <v>21</v>
      </c>
      <c r="S454" t="s">
        <v>15</v>
      </c>
      <c r="T454">
        <f>IFERROR(Table1[n_can_adj]/MID(Table1[district],FIND("(",Table1[district])+1,1),Table1[n_can_adj])</f>
        <v>2.6</v>
      </c>
      <c r="U454">
        <v>246269</v>
      </c>
      <c r="V454" t="str">
        <f>IF(Table1[Voting Population]&lt;47000,"Rural","Urban")</f>
        <v>Urban</v>
      </c>
      <c r="W454" s="3">
        <v>1.6458970138725618E-2</v>
      </c>
      <c r="X454" s="3" t="s">
        <v>5415</v>
      </c>
      <c r="Y454" s="3">
        <f>COUNTIFS(Table1[Race '#],Table1[[#This Row],[Race '#]],Table1[Gender],"F")</f>
        <v>8</v>
      </c>
      <c r="Z454" s="3">
        <f>COUNTIFS(Table1[Race '#],Table1[[#This Row],[Race '#]],Table1[Gender],"M")</f>
        <v>5</v>
      </c>
      <c r="AA454" s="3">
        <f>COUNTIFS(Table1[Race '#],Table1[[#This Row],[Race '#]],Table1[Gender],"~?")</f>
        <v>0</v>
      </c>
      <c r="AB454" s="3" t="str">
        <f>_xlfn.IFS(Y454=SUM(Table1[[#This Row],[Race-F candidates]:[Race-? Candidates]]),"All-Female",Z454=SUM(Table1[[#This Row],[Race-F candidates]:[Race-? Candidates]]),"All-Male",1=1,"Mixed-Gender")</f>
        <v>Mixed-Gender</v>
      </c>
      <c r="AC454" s="3">
        <f>COUNTIFS(Table1[genoffice],Table1[[#This Row],[genoffice]],Table1[Gender],"F")</f>
        <v>279</v>
      </c>
      <c r="AD454" s="3">
        <f>COUNTIFS(Table1[genoffice],Table1[[#This Row],[genoffice]],Table1[Gender],"M")</f>
        <v>401</v>
      </c>
      <c r="AE454" s="3">
        <f>COUNTIFS(Table1[genoffice],Table1[[#This Row],[genoffice]],Table1[Gender],"~?")</f>
        <v>23</v>
      </c>
    </row>
    <row r="455" spans="1:31" x14ac:dyDescent="0.35">
      <c r="A455">
        <v>454</v>
      </c>
      <c r="B455">
        <f>IF(COUNTIF(C$2:C454,C455)&gt;0,B454,B454+1)</f>
        <v>123</v>
      </c>
      <c r="C455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5" t="s">
        <v>380</v>
      </c>
      <c r="E455" t="s">
        <v>618</v>
      </c>
      <c r="F455" t="s">
        <v>630</v>
      </c>
      <c r="G455">
        <v>2014</v>
      </c>
      <c r="H455" t="s">
        <v>405</v>
      </c>
      <c r="I455" t="s">
        <v>30</v>
      </c>
      <c r="J455">
        <v>381</v>
      </c>
      <c r="K455">
        <v>13</v>
      </c>
      <c r="L455">
        <f>COUNTIF(Table1[Race],Table1[Race])</f>
        <v>13</v>
      </c>
      <c r="M455">
        <v>4</v>
      </c>
      <c r="N455">
        <v>5</v>
      </c>
      <c r="O455">
        <v>4</v>
      </c>
      <c r="P455">
        <v>0</v>
      </c>
      <c r="Q455" t="s">
        <v>20</v>
      </c>
      <c r="R455" t="s">
        <v>21</v>
      </c>
      <c r="S455" t="s">
        <v>15</v>
      </c>
      <c r="T455">
        <f>IFERROR(Table1[n_can_adj]/MID(Table1[district],FIND("(",Table1[district])+1,1),Table1[n_can_adj])</f>
        <v>2.6</v>
      </c>
      <c r="U455">
        <v>246269</v>
      </c>
      <c r="V455" t="str">
        <f>IF(Table1[Voting Population]&lt;47000,"Rural","Urban")</f>
        <v>Urban</v>
      </c>
      <c r="W455" s="3">
        <v>1.6458970138725618E-2</v>
      </c>
      <c r="X455" s="3" t="s">
        <v>5415</v>
      </c>
      <c r="Y455" s="3">
        <f>COUNTIFS(Table1[Race '#],Table1[[#This Row],[Race '#]],Table1[Gender],"F")</f>
        <v>8</v>
      </c>
      <c r="Z455" s="3">
        <f>COUNTIFS(Table1[Race '#],Table1[[#This Row],[Race '#]],Table1[Gender],"M")</f>
        <v>5</v>
      </c>
      <c r="AA455" s="3">
        <f>COUNTIFS(Table1[Race '#],Table1[[#This Row],[Race '#]],Table1[Gender],"~?")</f>
        <v>0</v>
      </c>
      <c r="AB455" s="3" t="str">
        <f>_xlfn.IFS(Y455=SUM(Table1[[#This Row],[Race-F candidates]:[Race-? Candidates]]),"All-Female",Z455=SUM(Table1[[#This Row],[Race-F candidates]:[Race-? Candidates]]),"All-Male",1=1,"Mixed-Gender")</f>
        <v>Mixed-Gender</v>
      </c>
      <c r="AC455" s="3">
        <f>COUNTIFS(Table1[genoffice],Table1[[#This Row],[genoffice]],Table1[Gender],"F")</f>
        <v>279</v>
      </c>
      <c r="AD455" s="3">
        <f>COUNTIFS(Table1[genoffice],Table1[[#This Row],[genoffice]],Table1[Gender],"M")</f>
        <v>401</v>
      </c>
      <c r="AE455" s="3">
        <f>COUNTIFS(Table1[genoffice],Table1[[#This Row],[genoffice]],Table1[Gender],"~?")</f>
        <v>23</v>
      </c>
    </row>
    <row r="456" spans="1:31" x14ac:dyDescent="0.35">
      <c r="A456">
        <v>455</v>
      </c>
      <c r="B456">
        <f>IF(COUNTIF(C$2:C455,C456)&gt;0,B455,B455+1)</f>
        <v>123</v>
      </c>
      <c r="C456" t="str">
        <f>Table1[[#This Row],[position]]&amp;IF(Table1[district]="NA","","-"&amp;Table1[district])&amp;IF(Table1[parish]="Multi-Parish Race","","-"&amp;Table1[parish])&amp;" ("&amp;Table1[year]&amp;")"</f>
        <v>Aldermen-Town of Pearl River (5 to be elected)-St. Tammany (2014)</v>
      </c>
      <c r="D456" t="s">
        <v>380</v>
      </c>
      <c r="E456" t="s">
        <v>618</v>
      </c>
      <c r="F456" t="s">
        <v>631</v>
      </c>
      <c r="G456">
        <v>2014</v>
      </c>
      <c r="H456" t="s">
        <v>405</v>
      </c>
      <c r="I456" t="s">
        <v>30</v>
      </c>
      <c r="J456">
        <v>397</v>
      </c>
      <c r="K456">
        <v>13</v>
      </c>
      <c r="L456">
        <f>COUNTIF(Table1[Race],Table1[Race])</f>
        <v>13</v>
      </c>
      <c r="M456">
        <v>4</v>
      </c>
      <c r="N456">
        <v>5</v>
      </c>
      <c r="O456">
        <v>4</v>
      </c>
      <c r="P456">
        <v>0</v>
      </c>
      <c r="Q456" t="s">
        <v>20</v>
      </c>
      <c r="R456" t="s">
        <v>21</v>
      </c>
      <c r="S456" t="s">
        <v>15</v>
      </c>
      <c r="T456">
        <f>IFERROR(Table1[n_can_adj]/MID(Table1[district],FIND("(",Table1[district])+1,1),Table1[n_can_adj])</f>
        <v>2.6</v>
      </c>
      <c r="U456">
        <v>246269</v>
      </c>
      <c r="V456" t="str">
        <f>IF(Table1[Voting Population]&lt;47000,"Rural","Urban")</f>
        <v>Urban</v>
      </c>
      <c r="W456" s="3">
        <v>1.6458970138725618E-2</v>
      </c>
      <c r="X456" s="3" t="s">
        <v>5414</v>
      </c>
      <c r="Y456" s="3">
        <f>COUNTIFS(Table1[Race '#],Table1[[#This Row],[Race '#]],Table1[Gender],"F")</f>
        <v>8</v>
      </c>
      <c r="Z456" s="3">
        <f>COUNTIFS(Table1[Race '#],Table1[[#This Row],[Race '#]],Table1[Gender],"M")</f>
        <v>5</v>
      </c>
      <c r="AA456" s="3">
        <f>COUNTIFS(Table1[Race '#],Table1[[#This Row],[Race '#]],Table1[Gender],"~?")</f>
        <v>0</v>
      </c>
      <c r="AB456" s="3" t="str">
        <f>_xlfn.IFS(Y456=SUM(Table1[[#This Row],[Race-F candidates]:[Race-? Candidates]]),"All-Female",Z456=SUM(Table1[[#This Row],[Race-F candidates]:[Race-? Candidates]]),"All-Male",1=1,"Mixed-Gender")</f>
        <v>Mixed-Gender</v>
      </c>
      <c r="AC456" s="3">
        <f>COUNTIFS(Table1[genoffice],Table1[[#This Row],[genoffice]],Table1[Gender],"F")</f>
        <v>279</v>
      </c>
      <c r="AD456" s="3">
        <f>COUNTIFS(Table1[genoffice],Table1[[#This Row],[genoffice]],Table1[Gender],"M")</f>
        <v>401</v>
      </c>
      <c r="AE456" s="3">
        <f>COUNTIFS(Table1[genoffice],Table1[[#This Row],[genoffice]],Table1[Gender],"~?")</f>
        <v>23</v>
      </c>
    </row>
    <row r="457" spans="1:31" x14ac:dyDescent="0.35">
      <c r="A457">
        <v>456</v>
      </c>
      <c r="B457">
        <f>IF(COUNTIF(C$2:C456,C457)&gt;0,B456,B456+1)</f>
        <v>124</v>
      </c>
      <c r="C457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7" t="s">
        <v>380</v>
      </c>
      <c r="E457" t="s">
        <v>632</v>
      </c>
      <c r="F457" t="s">
        <v>633</v>
      </c>
      <c r="G457">
        <v>2014</v>
      </c>
      <c r="H457" t="s">
        <v>83</v>
      </c>
      <c r="I457" t="s">
        <v>23</v>
      </c>
      <c r="J457">
        <v>448</v>
      </c>
      <c r="K457">
        <v>6</v>
      </c>
      <c r="L457">
        <f>COUNTIF(Table1[Race],Table1[Race])</f>
        <v>6</v>
      </c>
      <c r="M457">
        <v>4</v>
      </c>
      <c r="N457">
        <v>0</v>
      </c>
      <c r="O457">
        <v>0</v>
      </c>
      <c r="P457">
        <v>2</v>
      </c>
      <c r="Q457" t="s">
        <v>20</v>
      </c>
      <c r="R457" t="s">
        <v>21</v>
      </c>
      <c r="S457" t="s">
        <v>15</v>
      </c>
      <c r="T457">
        <f>IFERROR(Table1[n_can_adj]/MID(Table1[district],FIND("(",Table1[district])+1,1),Table1[n_can_adj])</f>
        <v>1.2</v>
      </c>
      <c r="U457">
        <v>83699</v>
      </c>
      <c r="V457" t="str">
        <f>IF(Table1[Voting Population]&lt;47000,"Rural","Urban")</f>
        <v>Urban</v>
      </c>
      <c r="W457" s="3">
        <v>1.2250612530626537E-2</v>
      </c>
      <c r="X457" s="3" t="s">
        <v>5414</v>
      </c>
      <c r="Y457" s="3">
        <f>COUNTIFS(Table1[Race '#],Table1[[#This Row],[Race '#]],Table1[Gender],"F")</f>
        <v>2</v>
      </c>
      <c r="Z457" s="3">
        <f>COUNTIFS(Table1[Race '#],Table1[[#This Row],[Race '#]],Table1[Gender],"M")</f>
        <v>4</v>
      </c>
      <c r="AA457" s="3">
        <f>COUNTIFS(Table1[Race '#],Table1[[#This Row],[Race '#]],Table1[Gender],"~?")</f>
        <v>0</v>
      </c>
      <c r="AB457" s="3" t="str">
        <f>_xlfn.IFS(Y457=SUM(Table1[[#This Row],[Race-F candidates]:[Race-? Candidates]]),"All-Female",Z457=SUM(Table1[[#This Row],[Race-F candidates]:[Race-? Candidates]]),"All-Male",1=1,"Mixed-Gender")</f>
        <v>Mixed-Gender</v>
      </c>
      <c r="AC457" s="3">
        <f>COUNTIFS(Table1[genoffice],Table1[[#This Row],[genoffice]],Table1[Gender],"F")</f>
        <v>279</v>
      </c>
      <c r="AD457" s="3">
        <f>COUNTIFS(Table1[genoffice],Table1[[#This Row],[genoffice]],Table1[Gender],"M")</f>
        <v>401</v>
      </c>
      <c r="AE457" s="3">
        <f>COUNTIFS(Table1[genoffice],Table1[[#This Row],[genoffice]],Table1[Gender],"~?")</f>
        <v>23</v>
      </c>
    </row>
    <row r="458" spans="1:31" x14ac:dyDescent="0.35">
      <c r="A458">
        <v>457</v>
      </c>
      <c r="B458">
        <f>IF(COUNTIF(C$2:C457,C458)&gt;0,B457,B457+1)</f>
        <v>124</v>
      </c>
      <c r="C458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8" t="s">
        <v>380</v>
      </c>
      <c r="E458" t="s">
        <v>632</v>
      </c>
      <c r="F458" t="s">
        <v>634</v>
      </c>
      <c r="G458">
        <v>2014</v>
      </c>
      <c r="H458" t="s">
        <v>83</v>
      </c>
      <c r="I458" t="s">
        <v>23</v>
      </c>
      <c r="J458">
        <v>462</v>
      </c>
      <c r="K458">
        <v>6</v>
      </c>
      <c r="L458">
        <f>COUNTIF(Table1[Race],Table1[Race])</f>
        <v>6</v>
      </c>
      <c r="M458">
        <v>4</v>
      </c>
      <c r="N458">
        <v>0</v>
      </c>
      <c r="O458">
        <v>0</v>
      </c>
      <c r="P458">
        <v>2</v>
      </c>
      <c r="Q458" t="s">
        <v>20</v>
      </c>
      <c r="R458" t="s">
        <v>21</v>
      </c>
      <c r="S458" t="s">
        <v>15</v>
      </c>
      <c r="T458">
        <f>IFERROR(Table1[n_can_adj]/MID(Table1[district],FIND("(",Table1[district])+1,1),Table1[n_can_adj])</f>
        <v>1.2</v>
      </c>
      <c r="U458">
        <v>83699</v>
      </c>
      <c r="V458" t="str">
        <f>IF(Table1[Voting Population]&lt;47000,"Rural","Urban")</f>
        <v>Urban</v>
      </c>
      <c r="W458" s="3">
        <v>1.2250612530626537E-2</v>
      </c>
      <c r="X458" s="3" t="s">
        <v>5414</v>
      </c>
      <c r="Y458" s="3">
        <f>COUNTIFS(Table1[Race '#],Table1[[#This Row],[Race '#]],Table1[Gender],"F")</f>
        <v>2</v>
      </c>
      <c r="Z458" s="3">
        <f>COUNTIFS(Table1[Race '#],Table1[[#This Row],[Race '#]],Table1[Gender],"M")</f>
        <v>4</v>
      </c>
      <c r="AA458" s="3">
        <f>COUNTIFS(Table1[Race '#],Table1[[#This Row],[Race '#]],Table1[Gender],"~?")</f>
        <v>0</v>
      </c>
      <c r="AB458" s="3" t="str">
        <f>_xlfn.IFS(Y458=SUM(Table1[[#This Row],[Race-F candidates]:[Race-? Candidates]]),"All-Female",Z458=SUM(Table1[[#This Row],[Race-F candidates]:[Race-? Candidates]]),"All-Male",1=1,"Mixed-Gender")</f>
        <v>Mixed-Gender</v>
      </c>
      <c r="AC458" s="3">
        <f>COUNTIFS(Table1[genoffice],Table1[[#This Row],[genoffice]],Table1[Gender],"F")</f>
        <v>279</v>
      </c>
      <c r="AD458" s="3">
        <f>COUNTIFS(Table1[genoffice],Table1[[#This Row],[genoffice]],Table1[Gender],"M")</f>
        <v>401</v>
      </c>
      <c r="AE458" s="3">
        <f>COUNTIFS(Table1[genoffice],Table1[[#This Row],[genoffice]],Table1[Gender],"~?")</f>
        <v>23</v>
      </c>
    </row>
    <row r="459" spans="1:31" x14ac:dyDescent="0.35">
      <c r="A459">
        <v>458</v>
      </c>
      <c r="B459">
        <f>IF(COUNTIF(C$2:C458,C459)&gt;0,B458,B458+1)</f>
        <v>124</v>
      </c>
      <c r="C459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59" t="s">
        <v>380</v>
      </c>
      <c r="E459" t="s">
        <v>632</v>
      </c>
      <c r="F459" t="s">
        <v>635</v>
      </c>
      <c r="G459">
        <v>2014</v>
      </c>
      <c r="H459" t="s">
        <v>83</v>
      </c>
      <c r="I459" t="s">
        <v>127</v>
      </c>
      <c r="J459">
        <v>503</v>
      </c>
      <c r="K459">
        <v>6</v>
      </c>
      <c r="L459">
        <f>COUNTIF(Table1[Race],Table1[Race])</f>
        <v>6</v>
      </c>
      <c r="M459">
        <v>4</v>
      </c>
      <c r="N459">
        <v>0</v>
      </c>
      <c r="O459">
        <v>0</v>
      </c>
      <c r="P459">
        <v>2</v>
      </c>
      <c r="Q459" t="s">
        <v>20</v>
      </c>
      <c r="R459" t="s">
        <v>21</v>
      </c>
      <c r="S459" t="s">
        <v>15</v>
      </c>
      <c r="T459">
        <f>IFERROR(Table1[n_can_adj]/MID(Table1[district],FIND("(",Table1[district])+1,1),Table1[n_can_adj])</f>
        <v>1.2</v>
      </c>
      <c r="U459">
        <v>83699</v>
      </c>
      <c r="V459" t="str">
        <f>IF(Table1[Voting Population]&lt;47000,"Rural","Urban")</f>
        <v>Urban</v>
      </c>
      <c r="W459" s="3">
        <v>1.2250612530626537E-2</v>
      </c>
      <c r="X459" s="3" t="s">
        <v>5414</v>
      </c>
      <c r="Y459" s="3">
        <f>COUNTIFS(Table1[Race '#],Table1[[#This Row],[Race '#]],Table1[Gender],"F")</f>
        <v>2</v>
      </c>
      <c r="Z459" s="3">
        <f>COUNTIFS(Table1[Race '#],Table1[[#This Row],[Race '#]],Table1[Gender],"M")</f>
        <v>4</v>
      </c>
      <c r="AA459" s="3">
        <f>COUNTIFS(Table1[Race '#],Table1[[#This Row],[Race '#]],Table1[Gender],"~?")</f>
        <v>0</v>
      </c>
      <c r="AB459" s="3" t="str">
        <f>_xlfn.IFS(Y459=SUM(Table1[[#This Row],[Race-F candidates]:[Race-? Candidates]]),"All-Female",Z459=SUM(Table1[[#This Row],[Race-F candidates]:[Race-? Candidates]]),"All-Male",1=1,"Mixed-Gender")</f>
        <v>Mixed-Gender</v>
      </c>
      <c r="AC459" s="3">
        <f>COUNTIFS(Table1[genoffice],Table1[[#This Row],[genoffice]],Table1[Gender],"F")</f>
        <v>279</v>
      </c>
      <c r="AD459" s="3">
        <f>COUNTIFS(Table1[genoffice],Table1[[#This Row],[genoffice]],Table1[Gender],"M")</f>
        <v>401</v>
      </c>
      <c r="AE459" s="3">
        <f>COUNTIFS(Table1[genoffice],Table1[[#This Row],[genoffice]],Table1[Gender],"~?")</f>
        <v>23</v>
      </c>
    </row>
    <row r="460" spans="1:31" x14ac:dyDescent="0.35">
      <c r="A460">
        <v>459</v>
      </c>
      <c r="B460">
        <f>IF(COUNTIF(C$2:C459,C460)&gt;0,B459,B459+1)</f>
        <v>124</v>
      </c>
      <c r="C460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0" t="s">
        <v>380</v>
      </c>
      <c r="E460" t="s">
        <v>632</v>
      </c>
      <c r="F460" t="s">
        <v>259</v>
      </c>
      <c r="G460">
        <v>2014</v>
      </c>
      <c r="H460" t="s">
        <v>83</v>
      </c>
      <c r="I460" t="s">
        <v>23</v>
      </c>
      <c r="J460">
        <v>404</v>
      </c>
      <c r="K460">
        <v>6</v>
      </c>
      <c r="L460">
        <f>COUNTIF(Table1[Race],Table1[Race])</f>
        <v>6</v>
      </c>
      <c r="M460">
        <v>4</v>
      </c>
      <c r="N460">
        <v>0</v>
      </c>
      <c r="O460">
        <v>0</v>
      </c>
      <c r="P460">
        <v>2</v>
      </c>
      <c r="Q460" t="s">
        <v>20</v>
      </c>
      <c r="R460" t="s">
        <v>21</v>
      </c>
      <c r="S460" t="s">
        <v>15</v>
      </c>
      <c r="T460">
        <f>IFERROR(Table1[n_can_adj]/MID(Table1[district],FIND("(",Table1[district])+1,1),Table1[n_can_adj])</f>
        <v>1.2</v>
      </c>
      <c r="U460">
        <v>83699</v>
      </c>
      <c r="V460" t="str">
        <f>IF(Table1[Voting Population]&lt;47000,"Rural","Urban")</f>
        <v>Urban</v>
      </c>
      <c r="W460" s="3">
        <v>1.2250612530626537E-2</v>
      </c>
      <c r="X460" s="3" t="s">
        <v>5414</v>
      </c>
      <c r="Y460" s="3">
        <f>COUNTIFS(Table1[Race '#],Table1[[#This Row],[Race '#]],Table1[Gender],"F")</f>
        <v>2</v>
      </c>
      <c r="Z460" s="3">
        <f>COUNTIFS(Table1[Race '#],Table1[[#This Row],[Race '#]],Table1[Gender],"M")</f>
        <v>4</v>
      </c>
      <c r="AA460" s="3">
        <f>COUNTIFS(Table1[Race '#],Table1[[#This Row],[Race '#]],Table1[Gender],"~?")</f>
        <v>0</v>
      </c>
      <c r="AB460" s="3" t="str">
        <f>_xlfn.IFS(Y460=SUM(Table1[[#This Row],[Race-F candidates]:[Race-? Candidates]]),"All-Female",Z460=SUM(Table1[[#This Row],[Race-F candidates]:[Race-? Candidates]]),"All-Male",1=1,"Mixed-Gender")</f>
        <v>Mixed-Gender</v>
      </c>
      <c r="AC460" s="3">
        <f>COUNTIFS(Table1[genoffice],Table1[[#This Row],[genoffice]],Table1[Gender],"F")</f>
        <v>279</v>
      </c>
      <c r="AD460" s="3">
        <f>COUNTIFS(Table1[genoffice],Table1[[#This Row],[genoffice]],Table1[Gender],"M")</f>
        <v>401</v>
      </c>
      <c r="AE460" s="3">
        <f>COUNTIFS(Table1[genoffice],Table1[[#This Row],[genoffice]],Table1[Gender],"~?")</f>
        <v>23</v>
      </c>
    </row>
    <row r="461" spans="1:31" x14ac:dyDescent="0.35">
      <c r="A461">
        <v>460</v>
      </c>
      <c r="B461">
        <f>IF(COUNTIF(C$2:C460,C461)&gt;0,B460,B460+1)</f>
        <v>124</v>
      </c>
      <c r="C461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1" t="s">
        <v>380</v>
      </c>
      <c r="E461" t="s">
        <v>632</v>
      </c>
      <c r="F461" t="s">
        <v>636</v>
      </c>
      <c r="G461">
        <v>2014</v>
      </c>
      <c r="H461" t="s">
        <v>83</v>
      </c>
      <c r="I461" t="s">
        <v>127</v>
      </c>
      <c r="J461">
        <v>538</v>
      </c>
      <c r="K461">
        <v>6</v>
      </c>
      <c r="L461">
        <f>COUNTIF(Table1[Race],Table1[Race])</f>
        <v>6</v>
      </c>
      <c r="M461">
        <v>4</v>
      </c>
      <c r="N461">
        <v>0</v>
      </c>
      <c r="O461">
        <v>0</v>
      </c>
      <c r="P461">
        <v>2</v>
      </c>
      <c r="Q461" t="s">
        <v>20</v>
      </c>
      <c r="R461" t="s">
        <v>21</v>
      </c>
      <c r="S461" t="s">
        <v>15</v>
      </c>
      <c r="T461">
        <f>IFERROR(Table1[n_can_adj]/MID(Table1[district],FIND("(",Table1[district])+1,1),Table1[n_can_adj])</f>
        <v>1.2</v>
      </c>
      <c r="U461">
        <v>83699</v>
      </c>
      <c r="V461" t="str">
        <f>IF(Table1[Voting Population]&lt;47000,"Rural","Urban")</f>
        <v>Urban</v>
      </c>
      <c r="W461" s="3">
        <v>1.2250612530626537E-2</v>
      </c>
      <c r="X461" s="3" t="s">
        <v>5415</v>
      </c>
      <c r="Y461" s="3">
        <f>COUNTIFS(Table1[Race '#],Table1[[#This Row],[Race '#]],Table1[Gender],"F")</f>
        <v>2</v>
      </c>
      <c r="Z461" s="3">
        <f>COUNTIFS(Table1[Race '#],Table1[[#This Row],[Race '#]],Table1[Gender],"M")</f>
        <v>4</v>
      </c>
      <c r="AA461" s="3">
        <f>COUNTIFS(Table1[Race '#],Table1[[#This Row],[Race '#]],Table1[Gender],"~?")</f>
        <v>0</v>
      </c>
      <c r="AB461" s="3" t="str">
        <f>_xlfn.IFS(Y461=SUM(Table1[[#This Row],[Race-F candidates]:[Race-? Candidates]]),"All-Female",Z461=SUM(Table1[[#This Row],[Race-F candidates]:[Race-? Candidates]]),"All-Male",1=1,"Mixed-Gender")</f>
        <v>Mixed-Gender</v>
      </c>
      <c r="AC461" s="3">
        <f>COUNTIFS(Table1[genoffice],Table1[[#This Row],[genoffice]],Table1[Gender],"F")</f>
        <v>279</v>
      </c>
      <c r="AD461" s="3">
        <f>COUNTIFS(Table1[genoffice],Table1[[#This Row],[genoffice]],Table1[Gender],"M")</f>
        <v>401</v>
      </c>
      <c r="AE461" s="3">
        <f>COUNTIFS(Table1[genoffice],Table1[[#This Row],[genoffice]],Table1[Gender],"~?")</f>
        <v>23</v>
      </c>
    </row>
    <row r="462" spans="1:31" x14ac:dyDescent="0.35">
      <c r="A462">
        <v>461</v>
      </c>
      <c r="B462">
        <f>IF(COUNTIF(C$2:C461,C462)&gt;0,B461,B461+1)</f>
        <v>124</v>
      </c>
      <c r="C462" t="str">
        <f>Table1[[#This Row],[position]]&amp;IF(Table1[district]="NA","","-"&amp;Table1[district])&amp;IF(Table1[parish]="Multi-Parish Race","","-"&amp;Table1[parish])&amp;" ("&amp;Table1[year]&amp;")"</f>
        <v>Aldermen-Town of Port Barre (5 to be elected)-St. Landry (2014)</v>
      </c>
      <c r="D462" t="s">
        <v>380</v>
      </c>
      <c r="E462" t="s">
        <v>632</v>
      </c>
      <c r="F462" t="s">
        <v>637</v>
      </c>
      <c r="G462">
        <v>2014</v>
      </c>
      <c r="H462" t="s">
        <v>83</v>
      </c>
      <c r="I462" t="s">
        <v>23</v>
      </c>
      <c r="J462">
        <v>502</v>
      </c>
      <c r="K462">
        <v>6</v>
      </c>
      <c r="L462">
        <f>COUNTIF(Table1[Race],Table1[Race])</f>
        <v>6</v>
      </c>
      <c r="M462">
        <v>4</v>
      </c>
      <c r="N462">
        <v>0</v>
      </c>
      <c r="O462">
        <v>0</v>
      </c>
      <c r="P462">
        <v>2</v>
      </c>
      <c r="Q462" t="s">
        <v>20</v>
      </c>
      <c r="R462" t="s">
        <v>21</v>
      </c>
      <c r="S462" t="s">
        <v>15</v>
      </c>
      <c r="T462">
        <f>IFERROR(Table1[n_can_adj]/MID(Table1[district],FIND("(",Table1[district])+1,1),Table1[n_can_adj])</f>
        <v>1.2</v>
      </c>
      <c r="U462">
        <v>83699</v>
      </c>
      <c r="V462" t="str">
        <f>IF(Table1[Voting Population]&lt;47000,"Rural","Urban")</f>
        <v>Urban</v>
      </c>
      <c r="W462" s="3">
        <v>1.2250612530626537E-2</v>
      </c>
      <c r="X462" s="3" t="s">
        <v>5415</v>
      </c>
      <c r="Y462" s="3">
        <f>COUNTIFS(Table1[Race '#],Table1[[#This Row],[Race '#]],Table1[Gender],"F")</f>
        <v>2</v>
      </c>
      <c r="Z462" s="3">
        <f>COUNTIFS(Table1[Race '#],Table1[[#This Row],[Race '#]],Table1[Gender],"M")</f>
        <v>4</v>
      </c>
      <c r="AA462" s="3">
        <f>COUNTIFS(Table1[Race '#],Table1[[#This Row],[Race '#]],Table1[Gender],"~?")</f>
        <v>0</v>
      </c>
      <c r="AB462" s="3" t="str">
        <f>_xlfn.IFS(Y462=SUM(Table1[[#This Row],[Race-F candidates]:[Race-? Candidates]]),"All-Female",Z462=SUM(Table1[[#This Row],[Race-F candidates]:[Race-? Candidates]]),"All-Male",1=1,"Mixed-Gender")</f>
        <v>Mixed-Gender</v>
      </c>
      <c r="AC462" s="3">
        <f>COUNTIFS(Table1[genoffice],Table1[[#This Row],[genoffice]],Table1[Gender],"F")</f>
        <v>279</v>
      </c>
      <c r="AD462" s="3">
        <f>COUNTIFS(Table1[genoffice],Table1[[#This Row],[genoffice]],Table1[Gender],"M")</f>
        <v>401</v>
      </c>
      <c r="AE462" s="3">
        <f>COUNTIFS(Table1[genoffice],Table1[[#This Row],[genoffice]],Table1[Gender],"~?")</f>
        <v>23</v>
      </c>
    </row>
    <row r="463" spans="1:31" x14ac:dyDescent="0.35">
      <c r="A463">
        <v>462</v>
      </c>
      <c r="B463">
        <f>IF(COUNTIF(C$2:C462,C463)&gt;0,B462,B462+1)</f>
        <v>125</v>
      </c>
      <c r="C463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3" t="s">
        <v>380</v>
      </c>
      <c r="E463" t="s">
        <v>638</v>
      </c>
      <c r="F463" t="s">
        <v>639</v>
      </c>
      <c r="G463">
        <v>2016</v>
      </c>
      <c r="H463" t="s">
        <v>640</v>
      </c>
      <c r="I463" t="s">
        <v>30</v>
      </c>
      <c r="J463">
        <v>196</v>
      </c>
      <c r="K463">
        <v>9</v>
      </c>
      <c r="L463">
        <f>COUNTIF(Table1[Race],Table1[Race])</f>
        <v>9</v>
      </c>
      <c r="M463">
        <v>8</v>
      </c>
      <c r="N463">
        <v>0</v>
      </c>
      <c r="O463">
        <v>1</v>
      </c>
      <c r="P463">
        <v>0</v>
      </c>
      <c r="Q463" t="s">
        <v>20</v>
      </c>
      <c r="R463" t="s">
        <v>21</v>
      </c>
      <c r="S463" t="s">
        <v>15</v>
      </c>
      <c r="T463">
        <f>IFERROR(Table1[n_can_adj]/MID(Table1[district],FIND("(",Table1[district])+1,1),Table1[n_can_adj])</f>
        <v>1.8</v>
      </c>
      <c r="U463">
        <v>127115</v>
      </c>
      <c r="V463" t="str">
        <f>IF(Table1[Voting Population]&lt;47000,"Rural","Urban")</f>
        <v>Urban</v>
      </c>
      <c r="W463" s="3">
        <v>2.1019442984760911E-2</v>
      </c>
      <c r="X463" s="3" t="s">
        <v>5415</v>
      </c>
      <c r="Y463" s="3">
        <f>COUNTIFS(Table1[Race '#],Table1[[#This Row],[Race '#]],Table1[Gender],"F")</f>
        <v>5</v>
      </c>
      <c r="Z463" s="3">
        <f>COUNTIFS(Table1[Race '#],Table1[[#This Row],[Race '#]],Table1[Gender],"M")</f>
        <v>4</v>
      </c>
      <c r="AA463" s="3">
        <f>COUNTIFS(Table1[Race '#],Table1[[#This Row],[Race '#]],Table1[Gender],"~?")</f>
        <v>0</v>
      </c>
      <c r="AB463" s="3" t="str">
        <f>_xlfn.IFS(Y463=SUM(Table1[[#This Row],[Race-F candidates]:[Race-? Candidates]]),"All-Female",Z463=SUM(Table1[[#This Row],[Race-F candidates]:[Race-? Candidates]]),"All-Male",1=1,"Mixed-Gender")</f>
        <v>Mixed-Gender</v>
      </c>
      <c r="AC463" s="3">
        <f>COUNTIFS(Table1[genoffice],Table1[[#This Row],[genoffice]],Table1[Gender],"F")</f>
        <v>279</v>
      </c>
      <c r="AD463" s="3">
        <f>COUNTIFS(Table1[genoffice],Table1[[#This Row],[genoffice]],Table1[Gender],"M")</f>
        <v>401</v>
      </c>
      <c r="AE463" s="3">
        <f>COUNTIFS(Table1[genoffice],Table1[[#This Row],[genoffice]],Table1[Gender],"~?")</f>
        <v>23</v>
      </c>
    </row>
    <row r="464" spans="1:31" x14ac:dyDescent="0.35">
      <c r="A464">
        <v>463</v>
      </c>
      <c r="B464">
        <f>IF(COUNTIF(C$2:C463,C464)&gt;0,B463,B463+1)</f>
        <v>125</v>
      </c>
      <c r="C464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4" t="s">
        <v>380</v>
      </c>
      <c r="E464" t="s">
        <v>638</v>
      </c>
      <c r="F464" t="s">
        <v>641</v>
      </c>
      <c r="G464">
        <v>2016</v>
      </c>
      <c r="H464" t="s">
        <v>640</v>
      </c>
      <c r="I464" t="s">
        <v>23</v>
      </c>
      <c r="J464">
        <v>186</v>
      </c>
      <c r="K464">
        <v>9</v>
      </c>
      <c r="L464">
        <f>COUNTIF(Table1[Race],Table1[Race])</f>
        <v>9</v>
      </c>
      <c r="M464">
        <v>8</v>
      </c>
      <c r="N464">
        <v>0</v>
      </c>
      <c r="O464">
        <v>1</v>
      </c>
      <c r="P464">
        <v>0</v>
      </c>
      <c r="Q464" t="s">
        <v>20</v>
      </c>
      <c r="R464" t="s">
        <v>21</v>
      </c>
      <c r="S464" t="s">
        <v>15</v>
      </c>
      <c r="T464">
        <f>IFERROR(Table1[n_can_adj]/MID(Table1[district],FIND("(",Table1[district])+1,1),Table1[n_can_adj])</f>
        <v>1.8</v>
      </c>
      <c r="U464">
        <v>127115</v>
      </c>
      <c r="V464" t="str">
        <f>IF(Table1[Voting Population]&lt;47000,"Rural","Urban")</f>
        <v>Urban</v>
      </c>
      <c r="W464" s="3">
        <v>2.1019442984760911E-2</v>
      </c>
      <c r="X464" s="3" t="s">
        <v>5415</v>
      </c>
      <c r="Y464" s="3">
        <f>COUNTIFS(Table1[Race '#],Table1[[#This Row],[Race '#]],Table1[Gender],"F")</f>
        <v>5</v>
      </c>
      <c r="Z464" s="3">
        <f>COUNTIFS(Table1[Race '#],Table1[[#This Row],[Race '#]],Table1[Gender],"M")</f>
        <v>4</v>
      </c>
      <c r="AA464" s="3">
        <f>COUNTIFS(Table1[Race '#],Table1[[#This Row],[Race '#]],Table1[Gender],"~?")</f>
        <v>0</v>
      </c>
      <c r="AB464" s="3" t="str">
        <f>_xlfn.IFS(Y464=SUM(Table1[[#This Row],[Race-F candidates]:[Race-? Candidates]]),"All-Female",Z464=SUM(Table1[[#This Row],[Race-F candidates]:[Race-? Candidates]]),"All-Male",1=1,"Mixed-Gender")</f>
        <v>Mixed-Gender</v>
      </c>
      <c r="AC464" s="3">
        <f>COUNTIFS(Table1[genoffice],Table1[[#This Row],[genoffice]],Table1[Gender],"F")</f>
        <v>279</v>
      </c>
      <c r="AD464" s="3">
        <f>COUNTIFS(Table1[genoffice],Table1[[#This Row],[genoffice]],Table1[Gender],"M")</f>
        <v>401</v>
      </c>
      <c r="AE464" s="3">
        <f>COUNTIFS(Table1[genoffice],Table1[[#This Row],[genoffice]],Table1[Gender],"~?")</f>
        <v>23</v>
      </c>
    </row>
    <row r="465" spans="1:31" x14ac:dyDescent="0.35">
      <c r="A465">
        <v>464</v>
      </c>
      <c r="B465">
        <f>IF(COUNTIF(C$2:C464,C465)&gt;0,B464,B464+1)</f>
        <v>125</v>
      </c>
      <c r="C465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5" t="s">
        <v>380</v>
      </c>
      <c r="E465" t="s">
        <v>638</v>
      </c>
      <c r="F465" t="s">
        <v>642</v>
      </c>
      <c r="G465">
        <v>2016</v>
      </c>
      <c r="H465" t="s">
        <v>640</v>
      </c>
      <c r="I465" t="s">
        <v>23</v>
      </c>
      <c r="J465">
        <v>235</v>
      </c>
      <c r="K465">
        <v>9</v>
      </c>
      <c r="L465">
        <f>COUNTIF(Table1[Race],Table1[Race])</f>
        <v>9</v>
      </c>
      <c r="M465">
        <v>8</v>
      </c>
      <c r="N465">
        <v>0</v>
      </c>
      <c r="O465">
        <v>1</v>
      </c>
      <c r="P465">
        <v>0</v>
      </c>
      <c r="Q465" t="s">
        <v>20</v>
      </c>
      <c r="R465" t="s">
        <v>21</v>
      </c>
      <c r="S465" t="s">
        <v>15</v>
      </c>
      <c r="T465">
        <f>IFERROR(Table1[n_can_adj]/MID(Table1[district],FIND("(",Table1[district])+1,1),Table1[n_can_adj])</f>
        <v>1.8</v>
      </c>
      <c r="U465">
        <v>127115</v>
      </c>
      <c r="V465" t="str">
        <f>IF(Table1[Voting Population]&lt;47000,"Rural","Urban")</f>
        <v>Urban</v>
      </c>
      <c r="W465" s="3">
        <v>2.1019442984760911E-2</v>
      </c>
      <c r="X465" s="3" t="s">
        <v>5414</v>
      </c>
      <c r="Y465" s="3">
        <f>COUNTIFS(Table1[Race '#],Table1[[#This Row],[Race '#]],Table1[Gender],"F")</f>
        <v>5</v>
      </c>
      <c r="Z465" s="3">
        <f>COUNTIFS(Table1[Race '#],Table1[[#This Row],[Race '#]],Table1[Gender],"M")</f>
        <v>4</v>
      </c>
      <c r="AA465" s="3">
        <f>COUNTIFS(Table1[Race '#],Table1[[#This Row],[Race '#]],Table1[Gender],"~?")</f>
        <v>0</v>
      </c>
      <c r="AB465" s="3" t="str">
        <f>_xlfn.IFS(Y465=SUM(Table1[[#This Row],[Race-F candidates]:[Race-? Candidates]]),"All-Female",Z465=SUM(Table1[[#This Row],[Race-F candidates]:[Race-? Candidates]]),"All-Male",1=1,"Mixed-Gender")</f>
        <v>Mixed-Gender</v>
      </c>
      <c r="AC465" s="3">
        <f>COUNTIFS(Table1[genoffice],Table1[[#This Row],[genoffice]],Table1[Gender],"F")</f>
        <v>279</v>
      </c>
      <c r="AD465" s="3">
        <f>COUNTIFS(Table1[genoffice],Table1[[#This Row],[genoffice]],Table1[Gender],"M")</f>
        <v>401</v>
      </c>
      <c r="AE465" s="3">
        <f>COUNTIFS(Table1[genoffice],Table1[[#This Row],[genoffice]],Table1[Gender],"~?")</f>
        <v>23</v>
      </c>
    </row>
    <row r="466" spans="1:31" x14ac:dyDescent="0.35">
      <c r="A466">
        <v>465</v>
      </c>
      <c r="B466">
        <f>IF(COUNTIF(C$2:C465,C466)&gt;0,B465,B465+1)</f>
        <v>125</v>
      </c>
      <c r="C466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6" t="s">
        <v>380</v>
      </c>
      <c r="E466" t="s">
        <v>638</v>
      </c>
      <c r="F466" t="s">
        <v>643</v>
      </c>
      <c r="G466">
        <v>2016</v>
      </c>
      <c r="H466" t="s">
        <v>640</v>
      </c>
      <c r="I466" t="s">
        <v>23</v>
      </c>
      <c r="J466">
        <v>161</v>
      </c>
      <c r="K466">
        <v>9</v>
      </c>
      <c r="L466">
        <f>COUNTIF(Table1[Race],Table1[Race])</f>
        <v>9</v>
      </c>
      <c r="M466">
        <v>8</v>
      </c>
      <c r="N466">
        <v>0</v>
      </c>
      <c r="O466">
        <v>1</v>
      </c>
      <c r="P466">
        <v>0</v>
      </c>
      <c r="Q466" t="s">
        <v>20</v>
      </c>
      <c r="R466" t="s">
        <v>21</v>
      </c>
      <c r="S466" t="s">
        <v>15</v>
      </c>
      <c r="T466">
        <f>IFERROR(Table1[n_can_adj]/MID(Table1[district],FIND("(",Table1[district])+1,1),Table1[n_can_adj])</f>
        <v>1.8</v>
      </c>
      <c r="U466">
        <v>127115</v>
      </c>
      <c r="V466" t="str">
        <f>IF(Table1[Voting Population]&lt;47000,"Rural","Urban")</f>
        <v>Urban</v>
      </c>
      <c r="W466" s="3">
        <v>2.1019442984760911E-2</v>
      </c>
      <c r="X466" s="3" t="s">
        <v>5414</v>
      </c>
      <c r="Y466" s="3">
        <f>COUNTIFS(Table1[Race '#],Table1[[#This Row],[Race '#]],Table1[Gender],"F")</f>
        <v>5</v>
      </c>
      <c r="Z466" s="3">
        <f>COUNTIFS(Table1[Race '#],Table1[[#This Row],[Race '#]],Table1[Gender],"M")</f>
        <v>4</v>
      </c>
      <c r="AA466" s="3">
        <f>COUNTIFS(Table1[Race '#],Table1[[#This Row],[Race '#]],Table1[Gender],"~?")</f>
        <v>0</v>
      </c>
      <c r="AB466" s="3" t="str">
        <f>_xlfn.IFS(Y466=SUM(Table1[[#This Row],[Race-F candidates]:[Race-? Candidates]]),"All-Female",Z466=SUM(Table1[[#This Row],[Race-F candidates]:[Race-? Candidates]]),"All-Male",1=1,"Mixed-Gender")</f>
        <v>Mixed-Gender</v>
      </c>
      <c r="AC466" s="3">
        <f>COUNTIFS(Table1[genoffice],Table1[[#This Row],[genoffice]],Table1[Gender],"F")</f>
        <v>279</v>
      </c>
      <c r="AD466" s="3">
        <f>COUNTIFS(Table1[genoffice],Table1[[#This Row],[genoffice]],Table1[Gender],"M")</f>
        <v>401</v>
      </c>
      <c r="AE466" s="3">
        <f>COUNTIFS(Table1[genoffice],Table1[[#This Row],[genoffice]],Table1[Gender],"~?")</f>
        <v>23</v>
      </c>
    </row>
    <row r="467" spans="1:31" x14ac:dyDescent="0.35">
      <c r="A467">
        <v>466</v>
      </c>
      <c r="B467">
        <f>IF(COUNTIF(C$2:C466,C467)&gt;0,B466,B466+1)</f>
        <v>125</v>
      </c>
      <c r="C467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7" t="s">
        <v>380</v>
      </c>
      <c r="E467" t="s">
        <v>638</v>
      </c>
      <c r="F467" t="s">
        <v>644</v>
      </c>
      <c r="G467">
        <v>2016</v>
      </c>
      <c r="H467" t="s">
        <v>640</v>
      </c>
      <c r="I467" t="s">
        <v>23</v>
      </c>
      <c r="J467">
        <v>189</v>
      </c>
      <c r="K467">
        <v>9</v>
      </c>
      <c r="L467">
        <f>COUNTIF(Table1[Race],Table1[Race])</f>
        <v>9</v>
      </c>
      <c r="M467">
        <v>8</v>
      </c>
      <c r="N467">
        <v>0</v>
      </c>
      <c r="O467">
        <v>1</v>
      </c>
      <c r="P467">
        <v>0</v>
      </c>
      <c r="Q467" t="s">
        <v>20</v>
      </c>
      <c r="R467" t="s">
        <v>21</v>
      </c>
      <c r="S467" t="s">
        <v>15</v>
      </c>
      <c r="T467">
        <f>IFERROR(Table1[n_can_adj]/MID(Table1[district],FIND("(",Table1[district])+1,1),Table1[n_can_adj])</f>
        <v>1.8</v>
      </c>
      <c r="U467">
        <v>127115</v>
      </c>
      <c r="V467" t="str">
        <f>IF(Table1[Voting Population]&lt;47000,"Rural","Urban")</f>
        <v>Urban</v>
      </c>
      <c r="W467" s="3">
        <v>2.1019442984760911E-2</v>
      </c>
      <c r="X467" s="3" t="s">
        <v>5415</v>
      </c>
      <c r="Y467" s="3">
        <f>COUNTIFS(Table1[Race '#],Table1[[#This Row],[Race '#]],Table1[Gender],"F")</f>
        <v>5</v>
      </c>
      <c r="Z467" s="3">
        <f>COUNTIFS(Table1[Race '#],Table1[[#This Row],[Race '#]],Table1[Gender],"M")</f>
        <v>4</v>
      </c>
      <c r="AA467" s="3">
        <f>COUNTIFS(Table1[Race '#],Table1[[#This Row],[Race '#]],Table1[Gender],"~?")</f>
        <v>0</v>
      </c>
      <c r="AB467" s="3" t="str">
        <f>_xlfn.IFS(Y467=SUM(Table1[[#This Row],[Race-F candidates]:[Race-? Candidates]]),"All-Female",Z467=SUM(Table1[[#This Row],[Race-F candidates]:[Race-? Candidates]]),"All-Male",1=1,"Mixed-Gender")</f>
        <v>Mixed-Gender</v>
      </c>
      <c r="AC467" s="3">
        <f>COUNTIFS(Table1[genoffice],Table1[[#This Row],[genoffice]],Table1[Gender],"F")</f>
        <v>279</v>
      </c>
      <c r="AD467" s="3">
        <f>COUNTIFS(Table1[genoffice],Table1[[#This Row],[genoffice]],Table1[Gender],"M")</f>
        <v>401</v>
      </c>
      <c r="AE467" s="3">
        <f>COUNTIFS(Table1[genoffice],Table1[[#This Row],[genoffice]],Table1[Gender],"~?")</f>
        <v>23</v>
      </c>
    </row>
    <row r="468" spans="1:31" x14ac:dyDescent="0.35">
      <c r="A468">
        <v>467</v>
      </c>
      <c r="B468">
        <f>IF(COUNTIF(C$2:C467,C468)&gt;0,B467,B467+1)</f>
        <v>125</v>
      </c>
      <c r="C468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8" t="s">
        <v>380</v>
      </c>
      <c r="E468" t="s">
        <v>638</v>
      </c>
      <c r="F468" t="s">
        <v>645</v>
      </c>
      <c r="G468">
        <v>2016</v>
      </c>
      <c r="H468" t="s">
        <v>640</v>
      </c>
      <c r="I468" t="s">
        <v>23</v>
      </c>
      <c r="J468">
        <v>172</v>
      </c>
      <c r="K468">
        <v>9</v>
      </c>
      <c r="L468">
        <f>COUNTIF(Table1[Race],Table1[Race])</f>
        <v>9</v>
      </c>
      <c r="M468">
        <v>8</v>
      </c>
      <c r="N468">
        <v>0</v>
      </c>
      <c r="O468">
        <v>1</v>
      </c>
      <c r="P468">
        <v>0</v>
      </c>
      <c r="Q468" t="s">
        <v>20</v>
      </c>
      <c r="R468" t="s">
        <v>21</v>
      </c>
      <c r="S468" t="s">
        <v>15</v>
      </c>
      <c r="T468">
        <f>IFERROR(Table1[n_can_adj]/MID(Table1[district],FIND("(",Table1[district])+1,1),Table1[n_can_adj])</f>
        <v>1.8</v>
      </c>
      <c r="U468">
        <v>127115</v>
      </c>
      <c r="V468" t="str">
        <f>IF(Table1[Voting Population]&lt;47000,"Rural","Urban")</f>
        <v>Urban</v>
      </c>
      <c r="W468" s="3">
        <v>2.1019442984760911E-2</v>
      </c>
      <c r="X468" s="3" t="s">
        <v>5414</v>
      </c>
      <c r="Y468" s="3">
        <f>COUNTIFS(Table1[Race '#],Table1[[#This Row],[Race '#]],Table1[Gender],"F")</f>
        <v>5</v>
      </c>
      <c r="Z468" s="3">
        <f>COUNTIFS(Table1[Race '#],Table1[[#This Row],[Race '#]],Table1[Gender],"M")</f>
        <v>4</v>
      </c>
      <c r="AA468" s="3">
        <f>COUNTIFS(Table1[Race '#],Table1[[#This Row],[Race '#]],Table1[Gender],"~?")</f>
        <v>0</v>
      </c>
      <c r="AB468" s="3" t="str">
        <f>_xlfn.IFS(Y468=SUM(Table1[[#This Row],[Race-F candidates]:[Race-? Candidates]]),"All-Female",Z468=SUM(Table1[[#This Row],[Race-F candidates]:[Race-? Candidates]]),"All-Male",1=1,"Mixed-Gender")</f>
        <v>Mixed-Gender</v>
      </c>
      <c r="AC468" s="3">
        <f>COUNTIFS(Table1[genoffice],Table1[[#This Row],[genoffice]],Table1[Gender],"F")</f>
        <v>279</v>
      </c>
      <c r="AD468" s="3">
        <f>COUNTIFS(Table1[genoffice],Table1[[#This Row],[genoffice]],Table1[Gender],"M")</f>
        <v>401</v>
      </c>
      <c r="AE468" s="3">
        <f>COUNTIFS(Table1[genoffice],Table1[[#This Row],[genoffice]],Table1[Gender],"~?")</f>
        <v>23</v>
      </c>
    </row>
    <row r="469" spans="1:31" x14ac:dyDescent="0.35">
      <c r="A469">
        <v>468</v>
      </c>
      <c r="B469">
        <f>IF(COUNTIF(C$2:C468,C469)&gt;0,B468,B468+1)</f>
        <v>125</v>
      </c>
      <c r="C469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69" t="s">
        <v>380</v>
      </c>
      <c r="E469" t="s">
        <v>638</v>
      </c>
      <c r="F469" t="s">
        <v>646</v>
      </c>
      <c r="G469">
        <v>2016</v>
      </c>
      <c r="H469" t="s">
        <v>640</v>
      </c>
      <c r="I469" t="s">
        <v>23</v>
      </c>
      <c r="J469">
        <v>218</v>
      </c>
      <c r="K469">
        <v>9</v>
      </c>
      <c r="L469">
        <f>COUNTIF(Table1[Race],Table1[Race])</f>
        <v>9</v>
      </c>
      <c r="M469">
        <v>8</v>
      </c>
      <c r="N469">
        <v>0</v>
      </c>
      <c r="O469">
        <v>1</v>
      </c>
      <c r="P469">
        <v>0</v>
      </c>
      <c r="Q469" t="s">
        <v>20</v>
      </c>
      <c r="R469" t="s">
        <v>21</v>
      </c>
      <c r="S469" t="s">
        <v>15</v>
      </c>
      <c r="T469">
        <f>IFERROR(Table1[n_can_adj]/MID(Table1[district],FIND("(",Table1[district])+1,1),Table1[n_can_adj])</f>
        <v>1.8</v>
      </c>
      <c r="U469">
        <v>127115</v>
      </c>
      <c r="V469" t="str">
        <f>IF(Table1[Voting Population]&lt;47000,"Rural","Urban")</f>
        <v>Urban</v>
      </c>
      <c r="W469" s="3">
        <v>2.1019442984760911E-2</v>
      </c>
      <c r="X469" s="3" t="s">
        <v>5414</v>
      </c>
      <c r="Y469" s="3">
        <f>COUNTIFS(Table1[Race '#],Table1[[#This Row],[Race '#]],Table1[Gender],"F")</f>
        <v>5</v>
      </c>
      <c r="Z469" s="3">
        <f>COUNTIFS(Table1[Race '#],Table1[[#This Row],[Race '#]],Table1[Gender],"M")</f>
        <v>4</v>
      </c>
      <c r="AA469" s="3">
        <f>COUNTIFS(Table1[Race '#],Table1[[#This Row],[Race '#]],Table1[Gender],"~?")</f>
        <v>0</v>
      </c>
      <c r="AB469" s="3" t="str">
        <f>_xlfn.IFS(Y469=SUM(Table1[[#This Row],[Race-F candidates]:[Race-? Candidates]]),"All-Female",Z469=SUM(Table1[[#This Row],[Race-F candidates]:[Race-? Candidates]]),"All-Male",1=1,"Mixed-Gender")</f>
        <v>Mixed-Gender</v>
      </c>
      <c r="AC469" s="3">
        <f>COUNTIFS(Table1[genoffice],Table1[[#This Row],[genoffice]],Table1[Gender],"F")</f>
        <v>279</v>
      </c>
      <c r="AD469" s="3">
        <f>COUNTIFS(Table1[genoffice],Table1[[#This Row],[genoffice]],Table1[Gender],"M")</f>
        <v>401</v>
      </c>
      <c r="AE469" s="3">
        <f>COUNTIFS(Table1[genoffice],Table1[[#This Row],[genoffice]],Table1[Gender],"~?")</f>
        <v>23</v>
      </c>
    </row>
    <row r="470" spans="1:31" x14ac:dyDescent="0.35">
      <c r="A470">
        <v>469</v>
      </c>
      <c r="B470">
        <f>IF(COUNTIF(C$2:C469,C470)&gt;0,B469,B469+1)</f>
        <v>125</v>
      </c>
      <c r="C470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0" t="s">
        <v>380</v>
      </c>
      <c r="E470" t="s">
        <v>638</v>
      </c>
      <c r="F470" t="s">
        <v>647</v>
      </c>
      <c r="G470">
        <v>2016</v>
      </c>
      <c r="H470" t="s">
        <v>640</v>
      </c>
      <c r="I470" t="s">
        <v>23</v>
      </c>
      <c r="J470">
        <v>253</v>
      </c>
      <c r="K470">
        <v>9</v>
      </c>
      <c r="L470">
        <f>COUNTIF(Table1[Race],Table1[Race])</f>
        <v>9</v>
      </c>
      <c r="M470">
        <v>8</v>
      </c>
      <c r="N470">
        <v>0</v>
      </c>
      <c r="O470">
        <v>1</v>
      </c>
      <c r="P470">
        <v>0</v>
      </c>
      <c r="Q470" t="s">
        <v>20</v>
      </c>
      <c r="R470" t="s">
        <v>21</v>
      </c>
      <c r="S470" t="s">
        <v>15</v>
      </c>
      <c r="T470">
        <f>IFERROR(Table1[n_can_adj]/MID(Table1[district],FIND("(",Table1[district])+1,1),Table1[n_can_adj])</f>
        <v>1.8</v>
      </c>
      <c r="U470">
        <v>127115</v>
      </c>
      <c r="V470" t="str">
        <f>IF(Table1[Voting Population]&lt;47000,"Rural","Urban")</f>
        <v>Urban</v>
      </c>
      <c r="W470" s="3">
        <v>2.1019442984760911E-2</v>
      </c>
      <c r="X470" s="3" t="s">
        <v>5415</v>
      </c>
      <c r="Y470" s="3">
        <f>COUNTIFS(Table1[Race '#],Table1[[#This Row],[Race '#]],Table1[Gender],"F")</f>
        <v>5</v>
      </c>
      <c r="Z470" s="3">
        <f>COUNTIFS(Table1[Race '#],Table1[[#This Row],[Race '#]],Table1[Gender],"M")</f>
        <v>4</v>
      </c>
      <c r="AA470" s="3">
        <f>COUNTIFS(Table1[Race '#],Table1[[#This Row],[Race '#]],Table1[Gender],"~?")</f>
        <v>0</v>
      </c>
      <c r="AB470" s="3" t="str">
        <f>_xlfn.IFS(Y470=SUM(Table1[[#This Row],[Race-F candidates]:[Race-? Candidates]]),"All-Female",Z470=SUM(Table1[[#This Row],[Race-F candidates]:[Race-? Candidates]]),"All-Male",1=1,"Mixed-Gender")</f>
        <v>Mixed-Gender</v>
      </c>
      <c r="AC470" s="3">
        <f>COUNTIFS(Table1[genoffice],Table1[[#This Row],[genoffice]],Table1[Gender],"F")</f>
        <v>279</v>
      </c>
      <c r="AD470" s="3">
        <f>COUNTIFS(Table1[genoffice],Table1[[#This Row],[genoffice]],Table1[Gender],"M")</f>
        <v>401</v>
      </c>
      <c r="AE470" s="3">
        <f>COUNTIFS(Table1[genoffice],Table1[[#This Row],[genoffice]],Table1[Gender],"~?")</f>
        <v>23</v>
      </c>
    </row>
    <row r="471" spans="1:31" x14ac:dyDescent="0.35">
      <c r="A471">
        <v>470</v>
      </c>
      <c r="B471">
        <f>IF(COUNTIF(C$2:C470,C471)&gt;0,B470,B470+1)</f>
        <v>125</v>
      </c>
      <c r="C471" t="str">
        <f>Table1[[#This Row],[position]]&amp;IF(Table1[district]="NA","","-"&amp;Table1[district])&amp;IF(Table1[parish]="Multi-Parish Race","","-"&amp;Table1[parish])&amp;" ("&amp;Table1[year]&amp;")"</f>
        <v>Aldermen-Town of Roseland (5 to be elected)-Tangipahoa (2016)</v>
      </c>
      <c r="D471" t="s">
        <v>380</v>
      </c>
      <c r="E471" t="s">
        <v>638</v>
      </c>
      <c r="F471" t="s">
        <v>648</v>
      </c>
      <c r="G471">
        <v>2016</v>
      </c>
      <c r="H471" t="s">
        <v>640</v>
      </c>
      <c r="I471" t="s">
        <v>23</v>
      </c>
      <c r="J471">
        <v>293</v>
      </c>
      <c r="K471">
        <v>9</v>
      </c>
      <c r="L471">
        <f>COUNTIF(Table1[Race],Table1[Race])</f>
        <v>9</v>
      </c>
      <c r="M471">
        <v>8</v>
      </c>
      <c r="N471">
        <v>0</v>
      </c>
      <c r="O471">
        <v>1</v>
      </c>
      <c r="P471">
        <v>0</v>
      </c>
      <c r="Q471" t="s">
        <v>20</v>
      </c>
      <c r="R471" t="s">
        <v>21</v>
      </c>
      <c r="S471" t="s">
        <v>15</v>
      </c>
      <c r="T471">
        <f>IFERROR(Table1[n_can_adj]/MID(Table1[district],FIND("(",Table1[district])+1,1),Table1[n_can_adj])</f>
        <v>1.8</v>
      </c>
      <c r="U471">
        <v>127115</v>
      </c>
      <c r="V471" t="str">
        <f>IF(Table1[Voting Population]&lt;47000,"Rural","Urban")</f>
        <v>Urban</v>
      </c>
      <c r="W471" s="3">
        <v>2.1019442984760911E-2</v>
      </c>
      <c r="X471" s="3" t="s">
        <v>5415</v>
      </c>
      <c r="Y471" s="3">
        <f>COUNTIFS(Table1[Race '#],Table1[[#This Row],[Race '#]],Table1[Gender],"F")</f>
        <v>5</v>
      </c>
      <c r="Z471" s="3">
        <f>COUNTIFS(Table1[Race '#],Table1[[#This Row],[Race '#]],Table1[Gender],"M")</f>
        <v>4</v>
      </c>
      <c r="AA471" s="3">
        <f>COUNTIFS(Table1[Race '#],Table1[[#This Row],[Race '#]],Table1[Gender],"~?")</f>
        <v>0</v>
      </c>
      <c r="AB471" s="3" t="str">
        <f>_xlfn.IFS(Y471=SUM(Table1[[#This Row],[Race-F candidates]:[Race-? Candidates]]),"All-Female",Z471=SUM(Table1[[#This Row],[Race-F candidates]:[Race-? Candidates]]),"All-Male",1=1,"Mixed-Gender")</f>
        <v>Mixed-Gender</v>
      </c>
      <c r="AC471" s="3">
        <f>COUNTIFS(Table1[genoffice],Table1[[#This Row],[genoffice]],Table1[Gender],"F")</f>
        <v>279</v>
      </c>
      <c r="AD471" s="3">
        <f>COUNTIFS(Table1[genoffice],Table1[[#This Row],[genoffice]],Table1[Gender],"M")</f>
        <v>401</v>
      </c>
      <c r="AE471" s="3">
        <f>COUNTIFS(Table1[genoffice],Table1[[#This Row],[genoffice]],Table1[Gender],"~?")</f>
        <v>23</v>
      </c>
    </row>
    <row r="472" spans="1:31" x14ac:dyDescent="0.35">
      <c r="A472">
        <v>471</v>
      </c>
      <c r="B472">
        <f>IF(COUNTIF(C$2:C471,C472)&gt;0,B471,B471+1)</f>
        <v>126</v>
      </c>
      <c r="C472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2" t="s">
        <v>380</v>
      </c>
      <c r="E472" t="s">
        <v>649</v>
      </c>
      <c r="F472" t="s">
        <v>650</v>
      </c>
      <c r="G472">
        <v>2014</v>
      </c>
      <c r="H472" t="s">
        <v>651</v>
      </c>
      <c r="I472" t="s">
        <v>19</v>
      </c>
      <c r="J472">
        <v>250</v>
      </c>
      <c r="K472">
        <v>9</v>
      </c>
      <c r="L472">
        <f>COUNTIF(Table1[Race],Table1[Race])</f>
        <v>9</v>
      </c>
      <c r="M472">
        <v>1</v>
      </c>
      <c r="N472">
        <v>4</v>
      </c>
      <c r="O472">
        <v>4</v>
      </c>
      <c r="P472">
        <v>0</v>
      </c>
      <c r="Q472" t="s">
        <v>20</v>
      </c>
      <c r="R472" t="s">
        <v>21</v>
      </c>
      <c r="S472" t="s">
        <v>15</v>
      </c>
      <c r="T472">
        <f>IFERROR(Table1[n_can_adj]/MID(Table1[district],FIND("(",Table1[district])+1,1),Table1[n_can_adj])</f>
        <v>1.8</v>
      </c>
      <c r="U472">
        <v>52101</v>
      </c>
      <c r="V472" t="str">
        <f>IF(Table1[Voting Population]&lt;47000,"Rural","Urban")</f>
        <v>Urban</v>
      </c>
      <c r="W472" s="3">
        <v>3.6923076923076892E-3</v>
      </c>
      <c r="X472" s="3" t="s">
        <v>5414</v>
      </c>
      <c r="Y472" s="3">
        <f>COUNTIFS(Table1[Race '#],Table1[[#This Row],[Race '#]],Table1[Gender],"F")</f>
        <v>1</v>
      </c>
      <c r="Z472" s="3">
        <f>COUNTIFS(Table1[Race '#],Table1[[#This Row],[Race '#]],Table1[Gender],"M")</f>
        <v>8</v>
      </c>
      <c r="AA472" s="3">
        <f>COUNTIFS(Table1[Race '#],Table1[[#This Row],[Race '#]],Table1[Gender],"~?")</f>
        <v>0</v>
      </c>
      <c r="AB472" s="3" t="str">
        <f>_xlfn.IFS(Y472=SUM(Table1[[#This Row],[Race-F candidates]:[Race-? Candidates]]),"All-Female",Z472=SUM(Table1[[#This Row],[Race-F candidates]:[Race-? Candidates]]),"All-Male",1=1,"Mixed-Gender")</f>
        <v>Mixed-Gender</v>
      </c>
      <c r="AC472" s="3">
        <f>COUNTIFS(Table1[genoffice],Table1[[#This Row],[genoffice]],Table1[Gender],"F")</f>
        <v>279</v>
      </c>
      <c r="AD472" s="3">
        <f>COUNTIFS(Table1[genoffice],Table1[[#This Row],[genoffice]],Table1[Gender],"M")</f>
        <v>401</v>
      </c>
      <c r="AE472" s="3">
        <f>COUNTIFS(Table1[genoffice],Table1[[#This Row],[genoffice]],Table1[Gender],"~?")</f>
        <v>23</v>
      </c>
    </row>
    <row r="473" spans="1:31" x14ac:dyDescent="0.35">
      <c r="A473">
        <v>472</v>
      </c>
      <c r="B473">
        <f>IF(COUNTIF(C$2:C472,C473)&gt;0,B472,B472+1)</f>
        <v>126</v>
      </c>
      <c r="C473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3" t="s">
        <v>380</v>
      </c>
      <c r="E473" t="s">
        <v>649</v>
      </c>
      <c r="F473" t="s">
        <v>652</v>
      </c>
      <c r="G473">
        <v>2014</v>
      </c>
      <c r="H473" t="s">
        <v>651</v>
      </c>
      <c r="I473" t="s">
        <v>19</v>
      </c>
      <c r="J473">
        <v>244</v>
      </c>
      <c r="K473">
        <v>9</v>
      </c>
      <c r="L473">
        <f>COUNTIF(Table1[Race],Table1[Race])</f>
        <v>9</v>
      </c>
      <c r="M473">
        <v>1</v>
      </c>
      <c r="N473">
        <v>4</v>
      </c>
      <c r="O473">
        <v>4</v>
      </c>
      <c r="P473">
        <v>0</v>
      </c>
      <c r="Q473" t="s">
        <v>20</v>
      </c>
      <c r="R473" t="s">
        <v>21</v>
      </c>
      <c r="S473" t="s">
        <v>15</v>
      </c>
      <c r="T473">
        <f>IFERROR(Table1[n_can_adj]/MID(Table1[district],FIND("(",Table1[district])+1,1),Table1[n_can_adj])</f>
        <v>1.8</v>
      </c>
      <c r="U473">
        <v>52101</v>
      </c>
      <c r="V473" t="str">
        <f>IF(Table1[Voting Population]&lt;47000,"Rural","Urban")</f>
        <v>Urban</v>
      </c>
      <c r="W473" s="3">
        <v>3.6923076923076892E-3</v>
      </c>
      <c r="X473" s="3" t="s">
        <v>5414</v>
      </c>
      <c r="Y473" s="3">
        <f>COUNTIFS(Table1[Race '#],Table1[[#This Row],[Race '#]],Table1[Gender],"F")</f>
        <v>1</v>
      </c>
      <c r="Z473" s="3">
        <f>COUNTIFS(Table1[Race '#],Table1[[#This Row],[Race '#]],Table1[Gender],"M")</f>
        <v>8</v>
      </c>
      <c r="AA473" s="3">
        <f>COUNTIFS(Table1[Race '#],Table1[[#This Row],[Race '#]],Table1[Gender],"~?")</f>
        <v>0</v>
      </c>
      <c r="AB473" s="3" t="str">
        <f>_xlfn.IFS(Y473=SUM(Table1[[#This Row],[Race-F candidates]:[Race-? Candidates]]),"All-Female",Z473=SUM(Table1[[#This Row],[Race-F candidates]:[Race-? Candidates]]),"All-Male",1=1,"Mixed-Gender")</f>
        <v>Mixed-Gender</v>
      </c>
      <c r="AC473" s="3">
        <f>COUNTIFS(Table1[genoffice],Table1[[#This Row],[genoffice]],Table1[Gender],"F")</f>
        <v>279</v>
      </c>
      <c r="AD473" s="3">
        <f>COUNTIFS(Table1[genoffice],Table1[[#This Row],[genoffice]],Table1[Gender],"M")</f>
        <v>401</v>
      </c>
      <c r="AE473" s="3">
        <f>COUNTIFS(Table1[genoffice],Table1[[#This Row],[genoffice]],Table1[Gender],"~?")</f>
        <v>23</v>
      </c>
    </row>
    <row r="474" spans="1:31" x14ac:dyDescent="0.35">
      <c r="A474">
        <v>473</v>
      </c>
      <c r="B474">
        <f>IF(COUNTIF(C$2:C473,C474)&gt;0,B473,B473+1)</f>
        <v>126</v>
      </c>
      <c r="C474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4" t="s">
        <v>380</v>
      </c>
      <c r="E474" t="s">
        <v>649</v>
      </c>
      <c r="F474" t="s">
        <v>653</v>
      </c>
      <c r="G474">
        <v>2014</v>
      </c>
      <c r="H474" t="s">
        <v>651</v>
      </c>
      <c r="I474" t="s">
        <v>30</v>
      </c>
      <c r="J474">
        <v>133</v>
      </c>
      <c r="K474">
        <v>9</v>
      </c>
      <c r="L474">
        <f>COUNTIF(Table1[Race],Table1[Race])</f>
        <v>9</v>
      </c>
      <c r="M474">
        <v>1</v>
      </c>
      <c r="N474">
        <v>4</v>
      </c>
      <c r="O474">
        <v>4</v>
      </c>
      <c r="P474">
        <v>0</v>
      </c>
      <c r="Q474" t="s">
        <v>20</v>
      </c>
      <c r="R474" t="s">
        <v>21</v>
      </c>
      <c r="S474" t="s">
        <v>15</v>
      </c>
      <c r="T474">
        <f>IFERROR(Table1[n_can_adj]/MID(Table1[district],FIND("(",Table1[district])+1,1),Table1[n_can_adj])</f>
        <v>1.8</v>
      </c>
      <c r="U474">
        <v>52101</v>
      </c>
      <c r="V474" t="str">
        <f>IF(Table1[Voting Population]&lt;47000,"Rural","Urban")</f>
        <v>Urban</v>
      </c>
      <c r="W474" s="3">
        <v>3.6923076923076892E-3</v>
      </c>
      <c r="X474" s="3" t="s">
        <v>5414</v>
      </c>
      <c r="Y474" s="3">
        <f>COUNTIFS(Table1[Race '#],Table1[[#This Row],[Race '#]],Table1[Gender],"F")</f>
        <v>1</v>
      </c>
      <c r="Z474" s="3">
        <f>COUNTIFS(Table1[Race '#],Table1[[#This Row],[Race '#]],Table1[Gender],"M")</f>
        <v>8</v>
      </c>
      <c r="AA474" s="3">
        <f>COUNTIFS(Table1[Race '#],Table1[[#This Row],[Race '#]],Table1[Gender],"~?")</f>
        <v>0</v>
      </c>
      <c r="AB474" s="3" t="str">
        <f>_xlfn.IFS(Y474=SUM(Table1[[#This Row],[Race-F candidates]:[Race-? Candidates]]),"All-Female",Z474=SUM(Table1[[#This Row],[Race-F candidates]:[Race-? Candidates]]),"All-Male",1=1,"Mixed-Gender")</f>
        <v>Mixed-Gender</v>
      </c>
      <c r="AC474" s="3">
        <f>COUNTIFS(Table1[genoffice],Table1[[#This Row],[genoffice]],Table1[Gender],"F")</f>
        <v>279</v>
      </c>
      <c r="AD474" s="3">
        <f>COUNTIFS(Table1[genoffice],Table1[[#This Row],[genoffice]],Table1[Gender],"M")</f>
        <v>401</v>
      </c>
      <c r="AE474" s="3">
        <f>COUNTIFS(Table1[genoffice],Table1[[#This Row],[genoffice]],Table1[Gender],"~?")</f>
        <v>23</v>
      </c>
    </row>
    <row r="475" spans="1:31" x14ac:dyDescent="0.35">
      <c r="A475">
        <v>474</v>
      </c>
      <c r="B475">
        <f>IF(COUNTIF(C$2:C474,C475)&gt;0,B474,B474+1)</f>
        <v>126</v>
      </c>
      <c r="C475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5" t="s">
        <v>380</v>
      </c>
      <c r="E475" t="s">
        <v>649</v>
      </c>
      <c r="F475" t="s">
        <v>654</v>
      </c>
      <c r="G475">
        <v>2014</v>
      </c>
      <c r="H475" t="s">
        <v>651</v>
      </c>
      <c r="I475" t="s">
        <v>30</v>
      </c>
      <c r="J475">
        <v>59</v>
      </c>
      <c r="K475">
        <v>9</v>
      </c>
      <c r="L475">
        <f>COUNTIF(Table1[Race],Table1[Race])</f>
        <v>9</v>
      </c>
      <c r="M475">
        <v>1</v>
      </c>
      <c r="N475">
        <v>4</v>
      </c>
      <c r="O475">
        <v>4</v>
      </c>
      <c r="P475">
        <v>0</v>
      </c>
      <c r="Q475" t="s">
        <v>20</v>
      </c>
      <c r="R475" t="s">
        <v>21</v>
      </c>
      <c r="S475" t="s">
        <v>15</v>
      </c>
      <c r="T475">
        <f>IFERROR(Table1[n_can_adj]/MID(Table1[district],FIND("(",Table1[district])+1,1),Table1[n_can_adj])</f>
        <v>1.8</v>
      </c>
      <c r="U475">
        <v>52101</v>
      </c>
      <c r="V475" t="str">
        <f>IF(Table1[Voting Population]&lt;47000,"Rural","Urban")</f>
        <v>Urban</v>
      </c>
      <c r="W475" s="3">
        <v>3.6923076923076892E-3</v>
      </c>
      <c r="X475" s="3" t="s">
        <v>5414</v>
      </c>
      <c r="Y475" s="3">
        <f>COUNTIFS(Table1[Race '#],Table1[[#This Row],[Race '#]],Table1[Gender],"F")</f>
        <v>1</v>
      </c>
      <c r="Z475" s="3">
        <f>COUNTIFS(Table1[Race '#],Table1[[#This Row],[Race '#]],Table1[Gender],"M")</f>
        <v>8</v>
      </c>
      <c r="AA475" s="3">
        <f>COUNTIFS(Table1[Race '#],Table1[[#This Row],[Race '#]],Table1[Gender],"~?")</f>
        <v>0</v>
      </c>
      <c r="AB475" s="3" t="str">
        <f>_xlfn.IFS(Y475=SUM(Table1[[#This Row],[Race-F candidates]:[Race-? Candidates]]),"All-Female",Z475=SUM(Table1[[#This Row],[Race-F candidates]:[Race-? Candidates]]),"All-Male",1=1,"Mixed-Gender")</f>
        <v>Mixed-Gender</v>
      </c>
      <c r="AC475" s="3">
        <f>COUNTIFS(Table1[genoffice],Table1[[#This Row],[genoffice]],Table1[Gender],"F")</f>
        <v>279</v>
      </c>
      <c r="AD475" s="3">
        <f>COUNTIFS(Table1[genoffice],Table1[[#This Row],[genoffice]],Table1[Gender],"M")</f>
        <v>401</v>
      </c>
      <c r="AE475" s="3">
        <f>COUNTIFS(Table1[genoffice],Table1[[#This Row],[genoffice]],Table1[Gender],"~?")</f>
        <v>23</v>
      </c>
    </row>
    <row r="476" spans="1:31" x14ac:dyDescent="0.35">
      <c r="A476">
        <v>475</v>
      </c>
      <c r="B476">
        <f>IF(COUNTIF(C$2:C475,C476)&gt;0,B475,B475+1)</f>
        <v>126</v>
      </c>
      <c r="C476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6" t="s">
        <v>380</v>
      </c>
      <c r="E476" t="s">
        <v>649</v>
      </c>
      <c r="F476" t="s">
        <v>655</v>
      </c>
      <c r="G476">
        <v>2014</v>
      </c>
      <c r="H476" t="s">
        <v>651</v>
      </c>
      <c r="I476" t="s">
        <v>23</v>
      </c>
      <c r="J476">
        <v>185</v>
      </c>
      <c r="K476">
        <v>9</v>
      </c>
      <c r="L476">
        <f>COUNTIF(Table1[Race],Table1[Race])</f>
        <v>9</v>
      </c>
      <c r="M476">
        <v>1</v>
      </c>
      <c r="N476">
        <v>4</v>
      </c>
      <c r="O476">
        <v>4</v>
      </c>
      <c r="P476">
        <v>0</v>
      </c>
      <c r="Q476" t="s">
        <v>20</v>
      </c>
      <c r="R476" t="s">
        <v>21</v>
      </c>
      <c r="S476" t="s">
        <v>15</v>
      </c>
      <c r="T476">
        <f>IFERROR(Table1[n_can_adj]/MID(Table1[district],FIND("(",Table1[district])+1,1),Table1[n_can_adj])</f>
        <v>1.8</v>
      </c>
      <c r="U476">
        <v>52101</v>
      </c>
      <c r="V476" t="str">
        <f>IF(Table1[Voting Population]&lt;47000,"Rural","Urban")</f>
        <v>Urban</v>
      </c>
      <c r="W476" s="3">
        <v>3.6923076923076892E-3</v>
      </c>
      <c r="X476" s="3" t="s">
        <v>5414</v>
      </c>
      <c r="Y476" s="3">
        <f>COUNTIFS(Table1[Race '#],Table1[[#This Row],[Race '#]],Table1[Gender],"F")</f>
        <v>1</v>
      </c>
      <c r="Z476" s="3">
        <f>COUNTIFS(Table1[Race '#],Table1[[#This Row],[Race '#]],Table1[Gender],"M")</f>
        <v>8</v>
      </c>
      <c r="AA476" s="3">
        <f>COUNTIFS(Table1[Race '#],Table1[[#This Row],[Race '#]],Table1[Gender],"~?")</f>
        <v>0</v>
      </c>
      <c r="AB476" s="3" t="str">
        <f>_xlfn.IFS(Y476=SUM(Table1[[#This Row],[Race-F candidates]:[Race-? Candidates]]),"All-Female",Z476=SUM(Table1[[#This Row],[Race-F candidates]:[Race-? Candidates]]),"All-Male",1=1,"Mixed-Gender")</f>
        <v>Mixed-Gender</v>
      </c>
      <c r="AC476" s="3">
        <f>COUNTIFS(Table1[genoffice],Table1[[#This Row],[genoffice]],Table1[Gender],"F")</f>
        <v>279</v>
      </c>
      <c r="AD476" s="3">
        <f>COUNTIFS(Table1[genoffice],Table1[[#This Row],[genoffice]],Table1[Gender],"M")</f>
        <v>401</v>
      </c>
      <c r="AE476" s="3">
        <f>COUNTIFS(Table1[genoffice],Table1[[#This Row],[genoffice]],Table1[Gender],"~?")</f>
        <v>23</v>
      </c>
    </row>
    <row r="477" spans="1:31" x14ac:dyDescent="0.35">
      <c r="A477">
        <v>476</v>
      </c>
      <c r="B477">
        <f>IF(COUNTIF(C$2:C476,C477)&gt;0,B476,B476+1)</f>
        <v>126</v>
      </c>
      <c r="C477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7" t="s">
        <v>380</v>
      </c>
      <c r="E477" t="s">
        <v>649</v>
      </c>
      <c r="F477" t="s">
        <v>656</v>
      </c>
      <c r="G477">
        <v>2014</v>
      </c>
      <c r="H477" t="s">
        <v>651</v>
      </c>
      <c r="I477" t="s">
        <v>19</v>
      </c>
      <c r="J477">
        <v>233</v>
      </c>
      <c r="K477">
        <v>9</v>
      </c>
      <c r="L477">
        <f>COUNTIF(Table1[Race],Table1[Race])</f>
        <v>9</v>
      </c>
      <c r="M477">
        <v>1</v>
      </c>
      <c r="N477">
        <v>4</v>
      </c>
      <c r="O477">
        <v>4</v>
      </c>
      <c r="P477">
        <v>0</v>
      </c>
      <c r="Q477" t="s">
        <v>20</v>
      </c>
      <c r="R477" t="s">
        <v>21</v>
      </c>
      <c r="S477" t="s">
        <v>15</v>
      </c>
      <c r="T477">
        <f>IFERROR(Table1[n_can_adj]/MID(Table1[district],FIND("(",Table1[district])+1,1),Table1[n_can_adj])</f>
        <v>1.8</v>
      </c>
      <c r="U477">
        <v>52101</v>
      </c>
      <c r="V477" t="str">
        <f>IF(Table1[Voting Population]&lt;47000,"Rural","Urban")</f>
        <v>Urban</v>
      </c>
      <c r="W477" s="3">
        <v>3.6923076923076892E-3</v>
      </c>
      <c r="X477" s="3" t="s">
        <v>5414</v>
      </c>
      <c r="Y477" s="3">
        <f>COUNTIFS(Table1[Race '#],Table1[[#This Row],[Race '#]],Table1[Gender],"F")</f>
        <v>1</v>
      </c>
      <c r="Z477" s="3">
        <f>COUNTIFS(Table1[Race '#],Table1[[#This Row],[Race '#]],Table1[Gender],"M")</f>
        <v>8</v>
      </c>
      <c r="AA477" s="3">
        <f>COUNTIFS(Table1[Race '#],Table1[[#This Row],[Race '#]],Table1[Gender],"~?")</f>
        <v>0</v>
      </c>
      <c r="AB477" s="3" t="str">
        <f>_xlfn.IFS(Y477=SUM(Table1[[#This Row],[Race-F candidates]:[Race-? Candidates]]),"All-Female",Z477=SUM(Table1[[#This Row],[Race-F candidates]:[Race-? Candidates]]),"All-Male",1=1,"Mixed-Gender")</f>
        <v>Mixed-Gender</v>
      </c>
      <c r="AC477" s="3">
        <f>COUNTIFS(Table1[genoffice],Table1[[#This Row],[genoffice]],Table1[Gender],"F")</f>
        <v>279</v>
      </c>
      <c r="AD477" s="3">
        <f>COUNTIFS(Table1[genoffice],Table1[[#This Row],[genoffice]],Table1[Gender],"M")</f>
        <v>401</v>
      </c>
      <c r="AE477" s="3">
        <f>COUNTIFS(Table1[genoffice],Table1[[#This Row],[genoffice]],Table1[Gender],"~?")</f>
        <v>23</v>
      </c>
    </row>
    <row r="478" spans="1:31" x14ac:dyDescent="0.35">
      <c r="A478">
        <v>477</v>
      </c>
      <c r="B478">
        <f>IF(COUNTIF(C$2:C477,C478)&gt;0,B477,B477+1)</f>
        <v>126</v>
      </c>
      <c r="C478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8" t="s">
        <v>380</v>
      </c>
      <c r="E478" t="s">
        <v>649</v>
      </c>
      <c r="F478" t="s">
        <v>657</v>
      </c>
      <c r="G478">
        <v>2014</v>
      </c>
      <c r="H478" t="s">
        <v>651</v>
      </c>
      <c r="I478" t="s">
        <v>30</v>
      </c>
      <c r="J478">
        <v>215</v>
      </c>
      <c r="K478">
        <v>9</v>
      </c>
      <c r="L478">
        <f>COUNTIF(Table1[Race],Table1[Race])</f>
        <v>9</v>
      </c>
      <c r="M478">
        <v>1</v>
      </c>
      <c r="N478">
        <v>4</v>
      </c>
      <c r="O478">
        <v>4</v>
      </c>
      <c r="P478">
        <v>0</v>
      </c>
      <c r="Q478" t="s">
        <v>20</v>
      </c>
      <c r="R478" t="s">
        <v>21</v>
      </c>
      <c r="S478" t="s">
        <v>15</v>
      </c>
      <c r="T478">
        <f>IFERROR(Table1[n_can_adj]/MID(Table1[district],FIND("(",Table1[district])+1,1),Table1[n_can_adj])</f>
        <v>1.8</v>
      </c>
      <c r="U478">
        <v>52101</v>
      </c>
      <c r="V478" t="str">
        <f>IF(Table1[Voting Population]&lt;47000,"Rural","Urban")</f>
        <v>Urban</v>
      </c>
      <c r="W478" s="3">
        <v>3.6923076923076892E-3</v>
      </c>
      <c r="X478" s="3" t="s">
        <v>5414</v>
      </c>
      <c r="Y478" s="3">
        <f>COUNTIFS(Table1[Race '#],Table1[[#This Row],[Race '#]],Table1[Gender],"F")</f>
        <v>1</v>
      </c>
      <c r="Z478" s="3">
        <f>COUNTIFS(Table1[Race '#],Table1[[#This Row],[Race '#]],Table1[Gender],"M")</f>
        <v>8</v>
      </c>
      <c r="AA478" s="3">
        <f>COUNTIFS(Table1[Race '#],Table1[[#This Row],[Race '#]],Table1[Gender],"~?")</f>
        <v>0</v>
      </c>
      <c r="AB478" s="3" t="str">
        <f>_xlfn.IFS(Y478=SUM(Table1[[#This Row],[Race-F candidates]:[Race-? Candidates]]),"All-Female",Z478=SUM(Table1[[#This Row],[Race-F candidates]:[Race-? Candidates]]),"All-Male",1=1,"Mixed-Gender")</f>
        <v>Mixed-Gender</v>
      </c>
      <c r="AC478" s="3">
        <f>COUNTIFS(Table1[genoffice],Table1[[#This Row],[genoffice]],Table1[Gender],"F")</f>
        <v>279</v>
      </c>
      <c r="AD478" s="3">
        <f>COUNTIFS(Table1[genoffice],Table1[[#This Row],[genoffice]],Table1[Gender],"M")</f>
        <v>401</v>
      </c>
      <c r="AE478" s="3">
        <f>COUNTIFS(Table1[genoffice],Table1[[#This Row],[genoffice]],Table1[Gender],"~?")</f>
        <v>23</v>
      </c>
    </row>
    <row r="479" spans="1:31" x14ac:dyDescent="0.35">
      <c r="A479">
        <v>478</v>
      </c>
      <c r="B479">
        <f>IF(COUNTIF(C$2:C478,C479)&gt;0,B478,B478+1)</f>
        <v>126</v>
      </c>
      <c r="C479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79" t="s">
        <v>380</v>
      </c>
      <c r="E479" t="s">
        <v>649</v>
      </c>
      <c r="F479" t="s">
        <v>658</v>
      </c>
      <c r="G479">
        <v>2014</v>
      </c>
      <c r="H479" t="s">
        <v>651</v>
      </c>
      <c r="I479" t="s">
        <v>30</v>
      </c>
      <c r="J479">
        <v>90</v>
      </c>
      <c r="K479">
        <v>9</v>
      </c>
      <c r="L479">
        <f>COUNTIF(Table1[Race],Table1[Race])</f>
        <v>9</v>
      </c>
      <c r="M479">
        <v>1</v>
      </c>
      <c r="N479">
        <v>4</v>
      </c>
      <c r="O479">
        <v>4</v>
      </c>
      <c r="P479">
        <v>0</v>
      </c>
      <c r="Q479" t="s">
        <v>20</v>
      </c>
      <c r="R479" t="s">
        <v>21</v>
      </c>
      <c r="S479" t="s">
        <v>15</v>
      </c>
      <c r="T479">
        <f>IFERROR(Table1[n_can_adj]/MID(Table1[district],FIND("(",Table1[district])+1,1),Table1[n_can_adj])</f>
        <v>1.8</v>
      </c>
      <c r="U479">
        <v>52101</v>
      </c>
      <c r="V479" t="str">
        <f>IF(Table1[Voting Population]&lt;47000,"Rural","Urban")</f>
        <v>Urban</v>
      </c>
      <c r="W479" s="3">
        <v>3.6923076923076892E-3</v>
      </c>
      <c r="X479" s="3" t="s">
        <v>5415</v>
      </c>
      <c r="Y479" s="3">
        <f>COUNTIFS(Table1[Race '#],Table1[[#This Row],[Race '#]],Table1[Gender],"F")</f>
        <v>1</v>
      </c>
      <c r="Z479" s="3">
        <f>COUNTIFS(Table1[Race '#],Table1[[#This Row],[Race '#]],Table1[Gender],"M")</f>
        <v>8</v>
      </c>
      <c r="AA479" s="3">
        <f>COUNTIFS(Table1[Race '#],Table1[[#This Row],[Race '#]],Table1[Gender],"~?")</f>
        <v>0</v>
      </c>
      <c r="AB479" s="3" t="str">
        <f>_xlfn.IFS(Y479=SUM(Table1[[#This Row],[Race-F candidates]:[Race-? Candidates]]),"All-Female",Z479=SUM(Table1[[#This Row],[Race-F candidates]:[Race-? Candidates]]),"All-Male",1=1,"Mixed-Gender")</f>
        <v>Mixed-Gender</v>
      </c>
      <c r="AC479" s="3">
        <f>COUNTIFS(Table1[genoffice],Table1[[#This Row],[genoffice]],Table1[Gender],"F")</f>
        <v>279</v>
      </c>
      <c r="AD479" s="3">
        <f>COUNTIFS(Table1[genoffice],Table1[[#This Row],[genoffice]],Table1[Gender],"M")</f>
        <v>401</v>
      </c>
      <c r="AE479" s="3">
        <f>COUNTIFS(Table1[genoffice],Table1[[#This Row],[genoffice]],Table1[Gender],"~?")</f>
        <v>23</v>
      </c>
    </row>
    <row r="480" spans="1:31" x14ac:dyDescent="0.35">
      <c r="A480">
        <v>479</v>
      </c>
      <c r="B480">
        <f>IF(COUNTIF(C$2:C479,C480)&gt;0,B479,B479+1)</f>
        <v>126</v>
      </c>
      <c r="C480" t="str">
        <f>Table1[[#This Row],[position]]&amp;IF(Table1[district]="NA","","-"&amp;Table1[district])&amp;IF(Table1[parish]="Multi-Parish Race","","-"&amp;Table1[parish])&amp;" ("&amp;Table1[year]&amp;")"</f>
        <v>Aldermen-Town of Rosepine (5 to be elected)-Vernon (2014)</v>
      </c>
      <c r="D480" t="s">
        <v>380</v>
      </c>
      <c r="E480" t="s">
        <v>649</v>
      </c>
      <c r="F480" t="s">
        <v>659</v>
      </c>
      <c r="G480">
        <v>2014</v>
      </c>
      <c r="H480" t="s">
        <v>651</v>
      </c>
      <c r="I480" t="s">
        <v>19</v>
      </c>
      <c r="J480">
        <v>216</v>
      </c>
      <c r="K480">
        <v>9</v>
      </c>
      <c r="L480">
        <f>COUNTIF(Table1[Race],Table1[Race])</f>
        <v>9</v>
      </c>
      <c r="M480">
        <v>1</v>
      </c>
      <c r="N480">
        <v>4</v>
      </c>
      <c r="O480">
        <v>4</v>
      </c>
      <c r="P480">
        <v>0</v>
      </c>
      <c r="Q480" t="s">
        <v>20</v>
      </c>
      <c r="R480" t="s">
        <v>21</v>
      </c>
      <c r="S480" t="s">
        <v>15</v>
      </c>
      <c r="T480">
        <f>IFERROR(Table1[n_can_adj]/MID(Table1[district],FIND("(",Table1[district])+1,1),Table1[n_can_adj])</f>
        <v>1.8</v>
      </c>
      <c r="U480">
        <v>52101</v>
      </c>
      <c r="V480" t="str">
        <f>IF(Table1[Voting Population]&lt;47000,"Rural","Urban")</f>
        <v>Urban</v>
      </c>
      <c r="W480" s="3">
        <v>3.6923076923076892E-3</v>
      </c>
      <c r="X480" s="3" t="s">
        <v>5414</v>
      </c>
      <c r="Y480" s="3">
        <f>COUNTIFS(Table1[Race '#],Table1[[#This Row],[Race '#]],Table1[Gender],"F")</f>
        <v>1</v>
      </c>
      <c r="Z480" s="3">
        <f>COUNTIFS(Table1[Race '#],Table1[[#This Row],[Race '#]],Table1[Gender],"M")</f>
        <v>8</v>
      </c>
      <c r="AA480" s="3">
        <f>COUNTIFS(Table1[Race '#],Table1[[#This Row],[Race '#]],Table1[Gender],"~?")</f>
        <v>0</v>
      </c>
      <c r="AB480" s="3" t="str">
        <f>_xlfn.IFS(Y480=SUM(Table1[[#This Row],[Race-F candidates]:[Race-? Candidates]]),"All-Female",Z480=SUM(Table1[[#This Row],[Race-F candidates]:[Race-? Candidates]]),"All-Male",1=1,"Mixed-Gender")</f>
        <v>Mixed-Gender</v>
      </c>
      <c r="AC480" s="3">
        <f>COUNTIFS(Table1[genoffice],Table1[[#This Row],[genoffice]],Table1[Gender],"F")</f>
        <v>279</v>
      </c>
      <c r="AD480" s="3">
        <f>COUNTIFS(Table1[genoffice],Table1[[#This Row],[genoffice]],Table1[Gender],"M")</f>
        <v>401</v>
      </c>
      <c r="AE480" s="3">
        <f>COUNTIFS(Table1[genoffice],Table1[[#This Row],[genoffice]],Table1[Gender],"~?")</f>
        <v>23</v>
      </c>
    </row>
    <row r="481" spans="1:31" x14ac:dyDescent="0.35">
      <c r="A481">
        <v>480</v>
      </c>
      <c r="B481">
        <f>IF(COUNTIF(C$2:C480,C481)&gt;0,B480,B480+1)</f>
        <v>127</v>
      </c>
      <c r="C481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1" t="s">
        <v>380</v>
      </c>
      <c r="E481" t="s">
        <v>660</v>
      </c>
      <c r="F481" t="s">
        <v>661</v>
      </c>
      <c r="G481">
        <v>2016</v>
      </c>
      <c r="H481" t="s">
        <v>69</v>
      </c>
      <c r="I481" t="s">
        <v>30</v>
      </c>
      <c r="J481">
        <v>202</v>
      </c>
      <c r="K481">
        <v>7</v>
      </c>
      <c r="L481">
        <f>COUNTIF(Table1[Race],Table1[Race])</f>
        <v>7</v>
      </c>
      <c r="M481">
        <v>0</v>
      </c>
      <c r="N481">
        <v>4</v>
      </c>
      <c r="O481">
        <v>3</v>
      </c>
      <c r="P481">
        <v>0</v>
      </c>
      <c r="Q481" t="s">
        <v>20</v>
      </c>
      <c r="R481" t="s">
        <v>21</v>
      </c>
      <c r="S481" t="s">
        <v>15</v>
      </c>
      <c r="T481">
        <f>IFERROR(Table1[n_can_adj]/MID(Table1[district],FIND("(",Table1[district])+1,1),Table1[n_can_adj])</f>
        <v>1.4</v>
      </c>
      <c r="U481">
        <v>40335</v>
      </c>
      <c r="V481" t="str">
        <f>IF(Table1[Voting Population]&lt;47000,"Rural","Urban")</f>
        <v>Rural</v>
      </c>
      <c r="W481" s="3">
        <v>2.3733162283515075E-2</v>
      </c>
      <c r="X481" s="3" t="s">
        <v>5414</v>
      </c>
      <c r="Y481" s="3">
        <f>COUNTIFS(Table1[Race '#],Table1[[#This Row],[Race '#]],Table1[Gender],"F")</f>
        <v>3</v>
      </c>
      <c r="Z481" s="3">
        <f>COUNTIFS(Table1[Race '#],Table1[[#This Row],[Race '#]],Table1[Gender],"M")</f>
        <v>4</v>
      </c>
      <c r="AA481" s="3">
        <f>COUNTIFS(Table1[Race '#],Table1[[#This Row],[Race '#]],Table1[Gender],"~?")</f>
        <v>0</v>
      </c>
      <c r="AB481" s="3" t="str">
        <f>_xlfn.IFS(Y481=SUM(Table1[[#This Row],[Race-F candidates]:[Race-? Candidates]]),"All-Female",Z481=SUM(Table1[[#This Row],[Race-F candidates]:[Race-? Candidates]]),"All-Male",1=1,"Mixed-Gender")</f>
        <v>Mixed-Gender</v>
      </c>
      <c r="AC481" s="3">
        <f>COUNTIFS(Table1[genoffice],Table1[[#This Row],[genoffice]],Table1[Gender],"F")</f>
        <v>279</v>
      </c>
      <c r="AD481" s="3">
        <f>COUNTIFS(Table1[genoffice],Table1[[#This Row],[genoffice]],Table1[Gender],"M")</f>
        <v>401</v>
      </c>
      <c r="AE481" s="3">
        <f>COUNTIFS(Table1[genoffice],Table1[[#This Row],[genoffice]],Table1[Gender],"~?")</f>
        <v>23</v>
      </c>
    </row>
    <row r="482" spans="1:31" x14ac:dyDescent="0.35">
      <c r="A482">
        <v>481</v>
      </c>
      <c r="B482">
        <f>IF(COUNTIF(C$2:C481,C482)&gt;0,B481,B481+1)</f>
        <v>127</v>
      </c>
      <c r="C482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2" t="s">
        <v>380</v>
      </c>
      <c r="E482" t="s">
        <v>660</v>
      </c>
      <c r="F482" t="s">
        <v>662</v>
      </c>
      <c r="G482">
        <v>2016</v>
      </c>
      <c r="H482" t="s">
        <v>69</v>
      </c>
      <c r="I482" t="s">
        <v>19</v>
      </c>
      <c r="J482">
        <v>291</v>
      </c>
      <c r="K482">
        <v>7</v>
      </c>
      <c r="L482">
        <f>COUNTIF(Table1[Race],Table1[Race])</f>
        <v>7</v>
      </c>
      <c r="M482">
        <v>0</v>
      </c>
      <c r="N482">
        <v>4</v>
      </c>
      <c r="O482">
        <v>3</v>
      </c>
      <c r="P482">
        <v>0</v>
      </c>
      <c r="Q482" t="s">
        <v>20</v>
      </c>
      <c r="R482" t="s">
        <v>21</v>
      </c>
      <c r="S482" t="s">
        <v>15</v>
      </c>
      <c r="T482">
        <f>IFERROR(Table1[n_can_adj]/MID(Table1[district],FIND("(",Table1[district])+1,1),Table1[n_can_adj])</f>
        <v>1.4</v>
      </c>
      <c r="U482">
        <v>40335</v>
      </c>
      <c r="V482" t="str">
        <f>IF(Table1[Voting Population]&lt;47000,"Rural","Urban")</f>
        <v>Rural</v>
      </c>
      <c r="W482" s="3">
        <v>2.3733162283515075E-2</v>
      </c>
      <c r="X482" s="3" t="s">
        <v>5414</v>
      </c>
      <c r="Y482" s="3">
        <f>COUNTIFS(Table1[Race '#],Table1[[#This Row],[Race '#]],Table1[Gender],"F")</f>
        <v>3</v>
      </c>
      <c r="Z482" s="3">
        <f>COUNTIFS(Table1[Race '#],Table1[[#This Row],[Race '#]],Table1[Gender],"M")</f>
        <v>4</v>
      </c>
      <c r="AA482" s="3">
        <f>COUNTIFS(Table1[Race '#],Table1[[#This Row],[Race '#]],Table1[Gender],"~?")</f>
        <v>0</v>
      </c>
      <c r="AB482" s="3" t="str">
        <f>_xlfn.IFS(Y482=SUM(Table1[[#This Row],[Race-F candidates]:[Race-? Candidates]]),"All-Female",Z482=SUM(Table1[[#This Row],[Race-F candidates]:[Race-? Candidates]]),"All-Male",1=1,"Mixed-Gender")</f>
        <v>Mixed-Gender</v>
      </c>
      <c r="AC482" s="3">
        <f>COUNTIFS(Table1[genoffice],Table1[[#This Row],[genoffice]],Table1[Gender],"F")</f>
        <v>279</v>
      </c>
      <c r="AD482" s="3">
        <f>COUNTIFS(Table1[genoffice],Table1[[#This Row],[genoffice]],Table1[Gender],"M")</f>
        <v>401</v>
      </c>
      <c r="AE482" s="3">
        <f>COUNTIFS(Table1[genoffice],Table1[[#This Row],[genoffice]],Table1[Gender],"~?")</f>
        <v>23</v>
      </c>
    </row>
    <row r="483" spans="1:31" x14ac:dyDescent="0.35">
      <c r="A483">
        <v>482</v>
      </c>
      <c r="B483">
        <f>IF(COUNTIF(C$2:C482,C483)&gt;0,B482,B482+1)</f>
        <v>127</v>
      </c>
      <c r="C483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3" t="s">
        <v>380</v>
      </c>
      <c r="E483" t="s">
        <v>660</v>
      </c>
      <c r="F483" t="s">
        <v>663</v>
      </c>
      <c r="G483">
        <v>2016</v>
      </c>
      <c r="H483" t="s">
        <v>69</v>
      </c>
      <c r="I483" t="s">
        <v>30</v>
      </c>
      <c r="J483">
        <v>201</v>
      </c>
      <c r="K483">
        <v>7</v>
      </c>
      <c r="L483">
        <f>COUNTIF(Table1[Race],Table1[Race])</f>
        <v>7</v>
      </c>
      <c r="M483">
        <v>0</v>
      </c>
      <c r="N483">
        <v>4</v>
      </c>
      <c r="O483">
        <v>3</v>
      </c>
      <c r="P483">
        <v>0</v>
      </c>
      <c r="Q483" t="s">
        <v>20</v>
      </c>
      <c r="R483" t="s">
        <v>21</v>
      </c>
      <c r="S483" t="s">
        <v>15</v>
      </c>
      <c r="T483">
        <f>IFERROR(Table1[n_can_adj]/MID(Table1[district],FIND("(",Table1[district])+1,1),Table1[n_can_adj])</f>
        <v>1.4</v>
      </c>
      <c r="U483">
        <v>40335</v>
      </c>
      <c r="V483" t="str">
        <f>IF(Table1[Voting Population]&lt;47000,"Rural","Urban")</f>
        <v>Rural</v>
      </c>
      <c r="W483" s="3">
        <v>2.3733162283515075E-2</v>
      </c>
      <c r="X483" s="3" t="s">
        <v>5414</v>
      </c>
      <c r="Y483" s="3">
        <f>COUNTIFS(Table1[Race '#],Table1[[#This Row],[Race '#]],Table1[Gender],"F")</f>
        <v>3</v>
      </c>
      <c r="Z483" s="3">
        <f>COUNTIFS(Table1[Race '#],Table1[[#This Row],[Race '#]],Table1[Gender],"M")</f>
        <v>4</v>
      </c>
      <c r="AA483" s="3">
        <f>COUNTIFS(Table1[Race '#],Table1[[#This Row],[Race '#]],Table1[Gender],"~?")</f>
        <v>0</v>
      </c>
      <c r="AB483" s="3" t="str">
        <f>_xlfn.IFS(Y483=SUM(Table1[[#This Row],[Race-F candidates]:[Race-? Candidates]]),"All-Female",Z483=SUM(Table1[[#This Row],[Race-F candidates]:[Race-? Candidates]]),"All-Male",1=1,"Mixed-Gender")</f>
        <v>Mixed-Gender</v>
      </c>
      <c r="AC483" s="3">
        <f>COUNTIFS(Table1[genoffice],Table1[[#This Row],[genoffice]],Table1[Gender],"F")</f>
        <v>279</v>
      </c>
      <c r="AD483" s="3">
        <f>COUNTIFS(Table1[genoffice],Table1[[#This Row],[genoffice]],Table1[Gender],"M")</f>
        <v>401</v>
      </c>
      <c r="AE483" s="3">
        <f>COUNTIFS(Table1[genoffice],Table1[[#This Row],[genoffice]],Table1[Gender],"~?")</f>
        <v>23</v>
      </c>
    </row>
    <row r="484" spans="1:31" x14ac:dyDescent="0.35">
      <c r="A484">
        <v>483</v>
      </c>
      <c r="B484">
        <f>IF(COUNTIF(C$2:C483,C484)&gt;0,B483,B483+1)</f>
        <v>127</v>
      </c>
      <c r="C484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4" t="s">
        <v>380</v>
      </c>
      <c r="E484" t="s">
        <v>660</v>
      </c>
      <c r="F484" t="s">
        <v>664</v>
      </c>
      <c r="G484">
        <v>2016</v>
      </c>
      <c r="H484" t="s">
        <v>69</v>
      </c>
      <c r="I484" t="s">
        <v>19</v>
      </c>
      <c r="J484">
        <v>254</v>
      </c>
      <c r="K484">
        <v>7</v>
      </c>
      <c r="L484">
        <f>COUNTIF(Table1[Race],Table1[Race])</f>
        <v>7</v>
      </c>
      <c r="M484">
        <v>0</v>
      </c>
      <c r="N484">
        <v>4</v>
      </c>
      <c r="O484">
        <v>3</v>
      </c>
      <c r="P484">
        <v>0</v>
      </c>
      <c r="Q484" t="s">
        <v>20</v>
      </c>
      <c r="R484" t="s">
        <v>21</v>
      </c>
      <c r="S484" t="s">
        <v>15</v>
      </c>
      <c r="T484">
        <f>IFERROR(Table1[n_can_adj]/MID(Table1[district],FIND("(",Table1[district])+1,1),Table1[n_can_adj])</f>
        <v>1.4</v>
      </c>
      <c r="U484">
        <v>40335</v>
      </c>
      <c r="V484" t="str">
        <f>IF(Table1[Voting Population]&lt;47000,"Rural","Urban")</f>
        <v>Rural</v>
      </c>
      <c r="W484" s="3">
        <v>2.3733162283515075E-2</v>
      </c>
      <c r="X484" s="3" t="s">
        <v>5415</v>
      </c>
      <c r="Y484" s="3">
        <f>COUNTIFS(Table1[Race '#],Table1[[#This Row],[Race '#]],Table1[Gender],"F")</f>
        <v>3</v>
      </c>
      <c r="Z484" s="3">
        <f>COUNTIFS(Table1[Race '#],Table1[[#This Row],[Race '#]],Table1[Gender],"M")</f>
        <v>4</v>
      </c>
      <c r="AA484" s="3">
        <f>COUNTIFS(Table1[Race '#],Table1[[#This Row],[Race '#]],Table1[Gender],"~?")</f>
        <v>0</v>
      </c>
      <c r="AB484" s="3" t="str">
        <f>_xlfn.IFS(Y484=SUM(Table1[[#This Row],[Race-F candidates]:[Race-? Candidates]]),"All-Female",Z484=SUM(Table1[[#This Row],[Race-F candidates]:[Race-? Candidates]]),"All-Male",1=1,"Mixed-Gender")</f>
        <v>Mixed-Gender</v>
      </c>
      <c r="AC484" s="3">
        <f>COUNTIFS(Table1[genoffice],Table1[[#This Row],[genoffice]],Table1[Gender],"F")</f>
        <v>279</v>
      </c>
      <c r="AD484" s="3">
        <f>COUNTIFS(Table1[genoffice],Table1[[#This Row],[genoffice]],Table1[Gender],"M")</f>
        <v>401</v>
      </c>
      <c r="AE484" s="3">
        <f>COUNTIFS(Table1[genoffice],Table1[[#This Row],[genoffice]],Table1[Gender],"~?")</f>
        <v>23</v>
      </c>
    </row>
    <row r="485" spans="1:31" x14ac:dyDescent="0.35">
      <c r="A485">
        <v>484</v>
      </c>
      <c r="B485">
        <f>IF(COUNTIF(C$2:C484,C485)&gt;0,B484,B484+1)</f>
        <v>127</v>
      </c>
      <c r="C485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5" t="s">
        <v>380</v>
      </c>
      <c r="E485" t="s">
        <v>660</v>
      </c>
      <c r="F485" t="s">
        <v>665</v>
      </c>
      <c r="G485">
        <v>2016</v>
      </c>
      <c r="H485" t="s">
        <v>69</v>
      </c>
      <c r="I485" t="s">
        <v>19</v>
      </c>
      <c r="J485">
        <v>225</v>
      </c>
      <c r="K485">
        <v>7</v>
      </c>
      <c r="L485">
        <f>COUNTIF(Table1[Race],Table1[Race])</f>
        <v>7</v>
      </c>
      <c r="M485">
        <v>0</v>
      </c>
      <c r="N485">
        <v>4</v>
      </c>
      <c r="O485">
        <v>3</v>
      </c>
      <c r="P485">
        <v>0</v>
      </c>
      <c r="Q485" t="s">
        <v>20</v>
      </c>
      <c r="R485" t="s">
        <v>21</v>
      </c>
      <c r="S485" t="s">
        <v>15</v>
      </c>
      <c r="T485">
        <f>IFERROR(Table1[n_can_adj]/MID(Table1[district],FIND("(",Table1[district])+1,1),Table1[n_can_adj])</f>
        <v>1.4</v>
      </c>
      <c r="U485">
        <v>40335</v>
      </c>
      <c r="V485" t="str">
        <f>IF(Table1[Voting Population]&lt;47000,"Rural","Urban")</f>
        <v>Rural</v>
      </c>
      <c r="W485" s="3">
        <v>2.3733162283515075E-2</v>
      </c>
      <c r="X485" s="3" t="s">
        <v>5415</v>
      </c>
      <c r="Y485" s="3">
        <f>COUNTIFS(Table1[Race '#],Table1[[#This Row],[Race '#]],Table1[Gender],"F")</f>
        <v>3</v>
      </c>
      <c r="Z485" s="3">
        <f>COUNTIFS(Table1[Race '#],Table1[[#This Row],[Race '#]],Table1[Gender],"M")</f>
        <v>4</v>
      </c>
      <c r="AA485" s="3">
        <f>COUNTIFS(Table1[Race '#],Table1[[#This Row],[Race '#]],Table1[Gender],"~?")</f>
        <v>0</v>
      </c>
      <c r="AB485" s="3" t="str">
        <f>_xlfn.IFS(Y485=SUM(Table1[[#This Row],[Race-F candidates]:[Race-? Candidates]]),"All-Female",Z485=SUM(Table1[[#This Row],[Race-F candidates]:[Race-? Candidates]]),"All-Male",1=1,"Mixed-Gender")</f>
        <v>Mixed-Gender</v>
      </c>
      <c r="AC485" s="3">
        <f>COUNTIFS(Table1[genoffice],Table1[[#This Row],[genoffice]],Table1[Gender],"F")</f>
        <v>279</v>
      </c>
      <c r="AD485" s="3">
        <f>COUNTIFS(Table1[genoffice],Table1[[#This Row],[genoffice]],Table1[Gender],"M")</f>
        <v>401</v>
      </c>
      <c r="AE485" s="3">
        <f>COUNTIFS(Table1[genoffice],Table1[[#This Row],[genoffice]],Table1[Gender],"~?")</f>
        <v>23</v>
      </c>
    </row>
    <row r="486" spans="1:31" x14ac:dyDescent="0.35">
      <c r="A486">
        <v>485</v>
      </c>
      <c r="B486">
        <f>IF(COUNTIF(C$2:C485,C486)&gt;0,B485,B485+1)</f>
        <v>127</v>
      </c>
      <c r="C486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6" t="s">
        <v>380</v>
      </c>
      <c r="E486" t="s">
        <v>660</v>
      </c>
      <c r="F486" t="s">
        <v>666</v>
      </c>
      <c r="G486">
        <v>2016</v>
      </c>
      <c r="H486" t="s">
        <v>69</v>
      </c>
      <c r="I486" t="s">
        <v>19</v>
      </c>
      <c r="J486">
        <v>250</v>
      </c>
      <c r="K486">
        <v>7</v>
      </c>
      <c r="L486">
        <f>COUNTIF(Table1[Race],Table1[Race])</f>
        <v>7</v>
      </c>
      <c r="M486">
        <v>0</v>
      </c>
      <c r="N486">
        <v>4</v>
      </c>
      <c r="O486">
        <v>3</v>
      </c>
      <c r="P486">
        <v>0</v>
      </c>
      <c r="Q486" t="s">
        <v>20</v>
      </c>
      <c r="R486" t="s">
        <v>21</v>
      </c>
      <c r="S486" t="s">
        <v>15</v>
      </c>
      <c r="T486">
        <f>IFERROR(Table1[n_can_adj]/MID(Table1[district],FIND("(",Table1[district])+1,1),Table1[n_can_adj])</f>
        <v>1.4</v>
      </c>
      <c r="U486">
        <v>40335</v>
      </c>
      <c r="V486" t="str">
        <f>IF(Table1[Voting Population]&lt;47000,"Rural","Urban")</f>
        <v>Rural</v>
      </c>
      <c r="W486" s="3">
        <v>2.3733162283515075E-2</v>
      </c>
      <c r="X486" s="3" t="s">
        <v>5414</v>
      </c>
      <c r="Y486" s="3">
        <f>COUNTIFS(Table1[Race '#],Table1[[#This Row],[Race '#]],Table1[Gender],"F")</f>
        <v>3</v>
      </c>
      <c r="Z486" s="3">
        <f>COUNTIFS(Table1[Race '#],Table1[[#This Row],[Race '#]],Table1[Gender],"M")</f>
        <v>4</v>
      </c>
      <c r="AA486" s="3">
        <f>COUNTIFS(Table1[Race '#],Table1[[#This Row],[Race '#]],Table1[Gender],"~?")</f>
        <v>0</v>
      </c>
      <c r="AB486" s="3" t="str">
        <f>_xlfn.IFS(Y486=SUM(Table1[[#This Row],[Race-F candidates]:[Race-? Candidates]]),"All-Female",Z486=SUM(Table1[[#This Row],[Race-F candidates]:[Race-? Candidates]]),"All-Male",1=1,"Mixed-Gender")</f>
        <v>Mixed-Gender</v>
      </c>
      <c r="AC486" s="3">
        <f>COUNTIFS(Table1[genoffice],Table1[[#This Row],[genoffice]],Table1[Gender],"F")</f>
        <v>279</v>
      </c>
      <c r="AD486" s="3">
        <f>COUNTIFS(Table1[genoffice],Table1[[#This Row],[genoffice]],Table1[Gender],"M")</f>
        <v>401</v>
      </c>
      <c r="AE486" s="3">
        <f>COUNTIFS(Table1[genoffice],Table1[[#This Row],[genoffice]],Table1[Gender],"~?")</f>
        <v>23</v>
      </c>
    </row>
    <row r="487" spans="1:31" x14ac:dyDescent="0.35">
      <c r="A487">
        <v>486</v>
      </c>
      <c r="B487">
        <f>IF(COUNTIF(C$2:C486,C487)&gt;0,B486,B486+1)</f>
        <v>127</v>
      </c>
      <c r="C487" t="str">
        <f>Table1[[#This Row],[position]]&amp;IF(Table1[district]="NA","","-"&amp;Table1[district])&amp;IF(Table1[parish]="Multi-Parish Race","","-"&amp;Table1[parish])&amp;" ("&amp;Table1[year]&amp;")"</f>
        <v>Aldermen-Town of Sarepta (5 to be elected)-Webster (2016)</v>
      </c>
      <c r="D487" t="s">
        <v>380</v>
      </c>
      <c r="E487" t="s">
        <v>660</v>
      </c>
      <c r="F487" t="s">
        <v>667</v>
      </c>
      <c r="G487">
        <v>2016</v>
      </c>
      <c r="H487" t="s">
        <v>69</v>
      </c>
      <c r="I487" t="s">
        <v>30</v>
      </c>
      <c r="J487">
        <v>136</v>
      </c>
      <c r="K487">
        <v>7</v>
      </c>
      <c r="L487">
        <f>COUNTIF(Table1[Race],Table1[Race])</f>
        <v>7</v>
      </c>
      <c r="M487">
        <v>0</v>
      </c>
      <c r="N487">
        <v>4</v>
      </c>
      <c r="O487">
        <v>3</v>
      </c>
      <c r="P487">
        <v>0</v>
      </c>
      <c r="Q487" t="s">
        <v>20</v>
      </c>
      <c r="R487" t="s">
        <v>21</v>
      </c>
      <c r="S487" t="s">
        <v>15</v>
      </c>
      <c r="T487">
        <f>IFERROR(Table1[n_can_adj]/MID(Table1[district],FIND("(",Table1[district])+1,1),Table1[n_can_adj])</f>
        <v>1.4</v>
      </c>
      <c r="U487">
        <v>40335</v>
      </c>
      <c r="V487" t="str">
        <f>IF(Table1[Voting Population]&lt;47000,"Rural","Urban")</f>
        <v>Rural</v>
      </c>
      <c r="W487" s="3">
        <v>2.3733162283515075E-2</v>
      </c>
      <c r="X487" s="3" t="s">
        <v>5415</v>
      </c>
      <c r="Y487" s="3">
        <f>COUNTIFS(Table1[Race '#],Table1[[#This Row],[Race '#]],Table1[Gender],"F")</f>
        <v>3</v>
      </c>
      <c r="Z487" s="3">
        <f>COUNTIFS(Table1[Race '#],Table1[[#This Row],[Race '#]],Table1[Gender],"M")</f>
        <v>4</v>
      </c>
      <c r="AA487" s="3">
        <f>COUNTIFS(Table1[Race '#],Table1[[#This Row],[Race '#]],Table1[Gender],"~?")</f>
        <v>0</v>
      </c>
      <c r="AB487" s="3" t="str">
        <f>_xlfn.IFS(Y487=SUM(Table1[[#This Row],[Race-F candidates]:[Race-? Candidates]]),"All-Female",Z487=SUM(Table1[[#This Row],[Race-F candidates]:[Race-? Candidates]]),"All-Male",1=1,"Mixed-Gender")</f>
        <v>Mixed-Gender</v>
      </c>
      <c r="AC487" s="3">
        <f>COUNTIFS(Table1[genoffice],Table1[[#This Row],[genoffice]],Table1[Gender],"F")</f>
        <v>279</v>
      </c>
      <c r="AD487" s="3">
        <f>COUNTIFS(Table1[genoffice],Table1[[#This Row],[genoffice]],Table1[Gender],"M")</f>
        <v>401</v>
      </c>
      <c r="AE487" s="3">
        <f>COUNTIFS(Table1[genoffice],Table1[[#This Row],[genoffice]],Table1[Gender],"~?")</f>
        <v>23</v>
      </c>
    </row>
    <row r="488" spans="1:31" x14ac:dyDescent="0.35">
      <c r="A488">
        <v>487</v>
      </c>
      <c r="B488">
        <f>IF(COUNTIF(C$2:C487,C488)&gt;0,B487,B487+1)</f>
        <v>128</v>
      </c>
      <c r="C488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8" t="s">
        <v>380</v>
      </c>
      <c r="E488" t="s">
        <v>668</v>
      </c>
      <c r="F488" t="s">
        <v>669</v>
      </c>
      <c r="G488">
        <v>2014</v>
      </c>
      <c r="H488" t="s">
        <v>670</v>
      </c>
      <c r="I488" t="s">
        <v>30</v>
      </c>
      <c r="J488">
        <v>274</v>
      </c>
      <c r="K488">
        <v>8</v>
      </c>
      <c r="L488">
        <f>COUNTIF(Table1[Race],Table1[Race])</f>
        <v>8</v>
      </c>
      <c r="M488">
        <v>0</v>
      </c>
      <c r="N488">
        <v>7</v>
      </c>
      <c r="O488">
        <v>1</v>
      </c>
      <c r="P488">
        <v>0</v>
      </c>
      <c r="Q488" t="s">
        <v>20</v>
      </c>
      <c r="R488" t="s">
        <v>21</v>
      </c>
      <c r="S488" t="s">
        <v>15</v>
      </c>
      <c r="T488">
        <f>IFERROR(Table1[n_can_adj]/MID(Table1[district],FIND("(",Table1[district])+1,1),Table1[n_can_adj])</f>
        <v>1.6</v>
      </c>
      <c r="U488">
        <v>156398</v>
      </c>
      <c r="V488" t="str">
        <f>IF(Table1[Voting Population]&lt;47000,"Rural","Urban")</f>
        <v>Urban</v>
      </c>
      <c r="W488" s="3">
        <v>1.7215189873417719E-2</v>
      </c>
      <c r="X488" s="3" t="s">
        <v>5415</v>
      </c>
      <c r="Y488" s="3">
        <f>COUNTIFS(Table1[Race '#],Table1[[#This Row],[Race '#]],Table1[Gender],"F")</f>
        <v>3</v>
      </c>
      <c r="Z488" s="3">
        <f>COUNTIFS(Table1[Race '#],Table1[[#This Row],[Race '#]],Table1[Gender],"M")</f>
        <v>4</v>
      </c>
      <c r="AA488" s="3">
        <f>COUNTIFS(Table1[Race '#],Table1[[#This Row],[Race '#]],Table1[Gender],"~?")</f>
        <v>1</v>
      </c>
      <c r="AB488" s="3" t="str">
        <f>_xlfn.IFS(Y488=SUM(Table1[[#This Row],[Race-F candidates]:[Race-? Candidates]]),"All-Female",Z488=SUM(Table1[[#This Row],[Race-F candidates]:[Race-? Candidates]]),"All-Male",1=1,"Mixed-Gender")</f>
        <v>Mixed-Gender</v>
      </c>
      <c r="AC488" s="3">
        <f>COUNTIFS(Table1[genoffice],Table1[[#This Row],[genoffice]],Table1[Gender],"F")</f>
        <v>279</v>
      </c>
      <c r="AD488" s="3">
        <f>COUNTIFS(Table1[genoffice],Table1[[#This Row],[genoffice]],Table1[Gender],"M")</f>
        <v>401</v>
      </c>
      <c r="AE488" s="3">
        <f>COUNTIFS(Table1[genoffice],Table1[[#This Row],[genoffice]],Table1[Gender],"~?")</f>
        <v>23</v>
      </c>
    </row>
    <row r="489" spans="1:31" x14ac:dyDescent="0.35">
      <c r="A489">
        <v>488</v>
      </c>
      <c r="B489">
        <f>IF(COUNTIF(C$2:C488,C489)&gt;0,B488,B488+1)</f>
        <v>128</v>
      </c>
      <c r="C489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89" t="s">
        <v>380</v>
      </c>
      <c r="E489" t="s">
        <v>668</v>
      </c>
      <c r="F489" t="s">
        <v>671</v>
      </c>
      <c r="G489">
        <v>2014</v>
      </c>
      <c r="H489" t="s">
        <v>670</v>
      </c>
      <c r="I489" t="s">
        <v>19</v>
      </c>
      <c r="J489">
        <v>296</v>
      </c>
      <c r="K489">
        <v>8</v>
      </c>
      <c r="L489">
        <f>COUNTIF(Table1[Race],Table1[Race])</f>
        <v>8</v>
      </c>
      <c r="M489">
        <v>0</v>
      </c>
      <c r="N489">
        <v>7</v>
      </c>
      <c r="O489">
        <v>1</v>
      </c>
      <c r="P489">
        <v>0</v>
      </c>
      <c r="Q489" t="s">
        <v>20</v>
      </c>
      <c r="R489" t="s">
        <v>21</v>
      </c>
      <c r="S489" t="s">
        <v>15</v>
      </c>
      <c r="T489">
        <f>IFERROR(Table1[n_can_adj]/MID(Table1[district],FIND("(",Table1[district])+1,1),Table1[n_can_adj])</f>
        <v>1.6</v>
      </c>
      <c r="U489">
        <v>156398</v>
      </c>
      <c r="V489" t="str">
        <f>IF(Table1[Voting Population]&lt;47000,"Rural","Urban")</f>
        <v>Urban</v>
      </c>
      <c r="W489" s="3">
        <v>1.7215189873417719E-2</v>
      </c>
      <c r="X489" s="3" t="s">
        <v>5414</v>
      </c>
      <c r="Y489" s="3">
        <f>COUNTIFS(Table1[Race '#],Table1[[#This Row],[Race '#]],Table1[Gender],"F")</f>
        <v>3</v>
      </c>
      <c r="Z489" s="3">
        <f>COUNTIFS(Table1[Race '#],Table1[[#This Row],[Race '#]],Table1[Gender],"M")</f>
        <v>4</v>
      </c>
      <c r="AA489" s="3">
        <f>COUNTIFS(Table1[Race '#],Table1[[#This Row],[Race '#]],Table1[Gender],"~?")</f>
        <v>1</v>
      </c>
      <c r="AB489" s="3" t="str">
        <f>_xlfn.IFS(Y489=SUM(Table1[[#This Row],[Race-F candidates]:[Race-? Candidates]]),"All-Female",Z489=SUM(Table1[[#This Row],[Race-F candidates]:[Race-? Candidates]]),"All-Male",1=1,"Mixed-Gender")</f>
        <v>Mixed-Gender</v>
      </c>
      <c r="AC489" s="3">
        <f>COUNTIFS(Table1[genoffice],Table1[[#This Row],[genoffice]],Table1[Gender],"F")</f>
        <v>279</v>
      </c>
      <c r="AD489" s="3">
        <f>COUNTIFS(Table1[genoffice],Table1[[#This Row],[genoffice]],Table1[Gender],"M")</f>
        <v>401</v>
      </c>
      <c r="AE489" s="3">
        <f>COUNTIFS(Table1[genoffice],Table1[[#This Row],[genoffice]],Table1[Gender],"~?")</f>
        <v>23</v>
      </c>
    </row>
    <row r="490" spans="1:31" x14ac:dyDescent="0.35">
      <c r="A490">
        <v>489</v>
      </c>
      <c r="B490">
        <f>IF(COUNTIF(C$2:C489,C490)&gt;0,B489,B489+1)</f>
        <v>128</v>
      </c>
      <c r="C490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0" t="s">
        <v>380</v>
      </c>
      <c r="E490" t="s">
        <v>668</v>
      </c>
      <c r="F490" t="s">
        <v>672</v>
      </c>
      <c r="G490">
        <v>2014</v>
      </c>
      <c r="H490" t="s">
        <v>670</v>
      </c>
      <c r="I490" t="s">
        <v>19</v>
      </c>
      <c r="J490">
        <v>126</v>
      </c>
      <c r="K490">
        <v>8</v>
      </c>
      <c r="L490">
        <f>COUNTIF(Table1[Race],Table1[Race])</f>
        <v>8</v>
      </c>
      <c r="M490">
        <v>0</v>
      </c>
      <c r="N490">
        <v>7</v>
      </c>
      <c r="O490">
        <v>1</v>
      </c>
      <c r="P490">
        <v>0</v>
      </c>
      <c r="Q490" t="s">
        <v>20</v>
      </c>
      <c r="R490" t="s">
        <v>21</v>
      </c>
      <c r="S490" t="s">
        <v>15</v>
      </c>
      <c r="T490">
        <f>IFERROR(Table1[n_can_adj]/MID(Table1[district],FIND("(",Table1[district])+1,1),Table1[n_can_adj])</f>
        <v>1.6</v>
      </c>
      <c r="U490">
        <v>156398</v>
      </c>
      <c r="V490" t="str">
        <f>IF(Table1[Voting Population]&lt;47000,"Rural","Urban")</f>
        <v>Urban</v>
      </c>
      <c r="W490" s="3">
        <v>1.7215189873417719E-2</v>
      </c>
      <c r="X490" s="3" t="s">
        <v>5414</v>
      </c>
      <c r="Y490" s="3">
        <f>COUNTIFS(Table1[Race '#],Table1[[#This Row],[Race '#]],Table1[Gender],"F")</f>
        <v>3</v>
      </c>
      <c r="Z490" s="3">
        <f>COUNTIFS(Table1[Race '#],Table1[[#This Row],[Race '#]],Table1[Gender],"M")</f>
        <v>4</v>
      </c>
      <c r="AA490" s="3">
        <f>COUNTIFS(Table1[Race '#],Table1[[#This Row],[Race '#]],Table1[Gender],"~?")</f>
        <v>1</v>
      </c>
      <c r="AB490" s="3" t="str">
        <f>_xlfn.IFS(Y490=SUM(Table1[[#This Row],[Race-F candidates]:[Race-? Candidates]]),"All-Female",Z490=SUM(Table1[[#This Row],[Race-F candidates]:[Race-? Candidates]]),"All-Male",1=1,"Mixed-Gender")</f>
        <v>Mixed-Gender</v>
      </c>
      <c r="AC490" s="3">
        <f>COUNTIFS(Table1[genoffice],Table1[[#This Row],[genoffice]],Table1[Gender],"F")</f>
        <v>279</v>
      </c>
      <c r="AD490" s="3">
        <f>COUNTIFS(Table1[genoffice],Table1[[#This Row],[genoffice]],Table1[Gender],"M")</f>
        <v>401</v>
      </c>
      <c r="AE490" s="3">
        <f>COUNTIFS(Table1[genoffice],Table1[[#This Row],[genoffice]],Table1[Gender],"~?")</f>
        <v>23</v>
      </c>
    </row>
    <row r="491" spans="1:31" x14ac:dyDescent="0.35">
      <c r="A491">
        <v>490</v>
      </c>
      <c r="B491">
        <f>IF(COUNTIF(C$2:C490,C491)&gt;0,B490,B490+1)</f>
        <v>128</v>
      </c>
      <c r="C491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1" t="s">
        <v>380</v>
      </c>
      <c r="E491" t="s">
        <v>668</v>
      </c>
      <c r="F491" t="s">
        <v>673</v>
      </c>
      <c r="G491">
        <v>2014</v>
      </c>
      <c r="H491" t="s">
        <v>670</v>
      </c>
      <c r="I491" t="s">
        <v>19</v>
      </c>
      <c r="J491">
        <v>298</v>
      </c>
      <c r="K491">
        <v>8</v>
      </c>
      <c r="L491">
        <f>COUNTIF(Table1[Race],Table1[Race])</f>
        <v>8</v>
      </c>
      <c r="M491">
        <v>0</v>
      </c>
      <c r="N491">
        <v>7</v>
      </c>
      <c r="O491">
        <v>1</v>
      </c>
      <c r="P491">
        <v>0</v>
      </c>
      <c r="Q491" t="s">
        <v>20</v>
      </c>
      <c r="R491" t="s">
        <v>21</v>
      </c>
      <c r="S491" t="s">
        <v>15</v>
      </c>
      <c r="T491">
        <f>IFERROR(Table1[n_can_adj]/MID(Table1[district],FIND("(",Table1[district])+1,1),Table1[n_can_adj])</f>
        <v>1.6</v>
      </c>
      <c r="U491">
        <v>156398</v>
      </c>
      <c r="V491" t="str">
        <f>IF(Table1[Voting Population]&lt;47000,"Rural","Urban")</f>
        <v>Urban</v>
      </c>
      <c r="W491" s="3">
        <v>1.7215189873417719E-2</v>
      </c>
      <c r="X491" s="3" t="s">
        <v>5413</v>
      </c>
      <c r="Y491" s="3">
        <f>COUNTIFS(Table1[Race '#],Table1[[#This Row],[Race '#]],Table1[Gender],"F")</f>
        <v>3</v>
      </c>
      <c r="Z491" s="3">
        <f>COUNTIFS(Table1[Race '#],Table1[[#This Row],[Race '#]],Table1[Gender],"M")</f>
        <v>4</v>
      </c>
      <c r="AA491" s="3">
        <f>COUNTIFS(Table1[Race '#],Table1[[#This Row],[Race '#]],Table1[Gender],"~?")</f>
        <v>1</v>
      </c>
      <c r="AB491" s="3" t="str">
        <f>_xlfn.IFS(Y491=SUM(Table1[[#This Row],[Race-F candidates]:[Race-? Candidates]]),"All-Female",Z491=SUM(Table1[[#This Row],[Race-F candidates]:[Race-? Candidates]]),"All-Male",1=1,"Mixed-Gender")</f>
        <v>Mixed-Gender</v>
      </c>
      <c r="AC491" s="3">
        <f>COUNTIFS(Table1[genoffice],Table1[[#This Row],[genoffice]],Table1[Gender],"F")</f>
        <v>279</v>
      </c>
      <c r="AD491" s="3">
        <f>COUNTIFS(Table1[genoffice],Table1[[#This Row],[genoffice]],Table1[Gender],"M")</f>
        <v>401</v>
      </c>
      <c r="AE491" s="3">
        <f>COUNTIFS(Table1[genoffice],Table1[[#This Row],[genoffice]],Table1[Gender],"~?")</f>
        <v>23</v>
      </c>
    </row>
    <row r="492" spans="1:31" x14ac:dyDescent="0.35">
      <c r="A492">
        <v>491</v>
      </c>
      <c r="B492">
        <f>IF(COUNTIF(C$2:C491,C492)&gt;0,B491,B491+1)</f>
        <v>128</v>
      </c>
      <c r="C492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2" t="s">
        <v>380</v>
      </c>
      <c r="E492" t="s">
        <v>668</v>
      </c>
      <c r="F492" t="s">
        <v>674</v>
      </c>
      <c r="G492">
        <v>2014</v>
      </c>
      <c r="H492" t="s">
        <v>670</v>
      </c>
      <c r="I492" t="s">
        <v>19</v>
      </c>
      <c r="J492">
        <v>332</v>
      </c>
      <c r="K492">
        <v>8</v>
      </c>
      <c r="L492">
        <f>COUNTIF(Table1[Race],Table1[Race])</f>
        <v>8</v>
      </c>
      <c r="M492">
        <v>0</v>
      </c>
      <c r="N492">
        <v>7</v>
      </c>
      <c r="O492">
        <v>1</v>
      </c>
      <c r="P492">
        <v>0</v>
      </c>
      <c r="Q492" t="s">
        <v>20</v>
      </c>
      <c r="R492" t="s">
        <v>21</v>
      </c>
      <c r="S492" t="s">
        <v>15</v>
      </c>
      <c r="T492">
        <f>IFERROR(Table1[n_can_adj]/MID(Table1[district],FIND("(",Table1[district])+1,1),Table1[n_can_adj])</f>
        <v>1.6</v>
      </c>
      <c r="U492">
        <v>156398</v>
      </c>
      <c r="V492" t="str">
        <f>IF(Table1[Voting Population]&lt;47000,"Rural","Urban")</f>
        <v>Urban</v>
      </c>
      <c r="W492" s="3">
        <v>1.7215189873417719E-2</v>
      </c>
      <c r="X492" s="3" t="s">
        <v>5415</v>
      </c>
      <c r="Y492" s="3">
        <f>COUNTIFS(Table1[Race '#],Table1[[#This Row],[Race '#]],Table1[Gender],"F")</f>
        <v>3</v>
      </c>
      <c r="Z492" s="3">
        <f>COUNTIFS(Table1[Race '#],Table1[[#This Row],[Race '#]],Table1[Gender],"M")</f>
        <v>4</v>
      </c>
      <c r="AA492" s="3">
        <f>COUNTIFS(Table1[Race '#],Table1[[#This Row],[Race '#]],Table1[Gender],"~?")</f>
        <v>1</v>
      </c>
      <c r="AB492" s="3" t="str">
        <f>_xlfn.IFS(Y492=SUM(Table1[[#This Row],[Race-F candidates]:[Race-? Candidates]]),"All-Female",Z492=SUM(Table1[[#This Row],[Race-F candidates]:[Race-? Candidates]]),"All-Male",1=1,"Mixed-Gender")</f>
        <v>Mixed-Gender</v>
      </c>
      <c r="AC492" s="3">
        <f>COUNTIFS(Table1[genoffice],Table1[[#This Row],[genoffice]],Table1[Gender],"F")</f>
        <v>279</v>
      </c>
      <c r="AD492" s="3">
        <f>COUNTIFS(Table1[genoffice],Table1[[#This Row],[genoffice]],Table1[Gender],"M")</f>
        <v>401</v>
      </c>
      <c r="AE492" s="3">
        <f>COUNTIFS(Table1[genoffice],Table1[[#This Row],[genoffice]],Table1[Gender],"~?")</f>
        <v>23</v>
      </c>
    </row>
    <row r="493" spans="1:31" x14ac:dyDescent="0.35">
      <c r="A493">
        <v>492</v>
      </c>
      <c r="B493">
        <f>IF(COUNTIF(C$2:C492,C493)&gt;0,B492,B492+1)</f>
        <v>128</v>
      </c>
      <c r="C493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3" t="s">
        <v>380</v>
      </c>
      <c r="E493" t="s">
        <v>668</v>
      </c>
      <c r="F493" t="s">
        <v>675</v>
      </c>
      <c r="G493">
        <v>2014</v>
      </c>
      <c r="H493" t="s">
        <v>670</v>
      </c>
      <c r="I493" t="s">
        <v>19</v>
      </c>
      <c r="J493">
        <v>239</v>
      </c>
      <c r="K493">
        <v>8</v>
      </c>
      <c r="L493">
        <f>COUNTIF(Table1[Race],Table1[Race])</f>
        <v>8</v>
      </c>
      <c r="M493">
        <v>0</v>
      </c>
      <c r="N493">
        <v>7</v>
      </c>
      <c r="O493">
        <v>1</v>
      </c>
      <c r="P493">
        <v>0</v>
      </c>
      <c r="Q493" t="s">
        <v>20</v>
      </c>
      <c r="R493" t="s">
        <v>21</v>
      </c>
      <c r="S493" t="s">
        <v>15</v>
      </c>
      <c r="T493">
        <f>IFERROR(Table1[n_can_adj]/MID(Table1[district],FIND("(",Table1[district])+1,1),Table1[n_can_adj])</f>
        <v>1.6</v>
      </c>
      <c r="U493">
        <v>156398</v>
      </c>
      <c r="V493" t="str">
        <f>IF(Table1[Voting Population]&lt;47000,"Rural","Urban")</f>
        <v>Urban</v>
      </c>
      <c r="W493" s="3">
        <v>1.7215189873417719E-2</v>
      </c>
      <c r="X493" s="3" t="s">
        <v>5415</v>
      </c>
      <c r="Y493" s="3">
        <f>COUNTIFS(Table1[Race '#],Table1[[#This Row],[Race '#]],Table1[Gender],"F")</f>
        <v>3</v>
      </c>
      <c r="Z493" s="3">
        <f>COUNTIFS(Table1[Race '#],Table1[[#This Row],[Race '#]],Table1[Gender],"M")</f>
        <v>4</v>
      </c>
      <c r="AA493" s="3">
        <f>COUNTIFS(Table1[Race '#],Table1[[#This Row],[Race '#]],Table1[Gender],"~?")</f>
        <v>1</v>
      </c>
      <c r="AB493" s="3" t="str">
        <f>_xlfn.IFS(Y493=SUM(Table1[[#This Row],[Race-F candidates]:[Race-? Candidates]]),"All-Female",Z493=SUM(Table1[[#This Row],[Race-F candidates]:[Race-? Candidates]]),"All-Male",1=1,"Mixed-Gender")</f>
        <v>Mixed-Gender</v>
      </c>
      <c r="AC493" s="3">
        <f>COUNTIFS(Table1[genoffice],Table1[[#This Row],[genoffice]],Table1[Gender],"F")</f>
        <v>279</v>
      </c>
      <c r="AD493" s="3">
        <f>COUNTIFS(Table1[genoffice],Table1[[#This Row],[genoffice]],Table1[Gender],"M")</f>
        <v>401</v>
      </c>
      <c r="AE493" s="3">
        <f>COUNTIFS(Table1[genoffice],Table1[[#This Row],[genoffice]],Table1[Gender],"~?")</f>
        <v>23</v>
      </c>
    </row>
    <row r="494" spans="1:31" x14ac:dyDescent="0.35">
      <c r="A494">
        <v>493</v>
      </c>
      <c r="B494">
        <f>IF(COUNTIF(C$2:C493,C494)&gt;0,B493,B493+1)</f>
        <v>128</v>
      </c>
      <c r="C494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4" t="s">
        <v>380</v>
      </c>
      <c r="E494" t="s">
        <v>668</v>
      </c>
      <c r="F494" t="s">
        <v>676</v>
      </c>
      <c r="G494">
        <v>2014</v>
      </c>
      <c r="H494" t="s">
        <v>670</v>
      </c>
      <c r="I494" t="s">
        <v>19</v>
      </c>
      <c r="J494">
        <v>182</v>
      </c>
      <c r="K494">
        <v>8</v>
      </c>
      <c r="L494">
        <f>COUNTIF(Table1[Race],Table1[Race])</f>
        <v>8</v>
      </c>
      <c r="M494">
        <v>0</v>
      </c>
      <c r="N494">
        <v>7</v>
      </c>
      <c r="O494">
        <v>1</v>
      </c>
      <c r="P494">
        <v>0</v>
      </c>
      <c r="Q494" t="s">
        <v>20</v>
      </c>
      <c r="R494" t="s">
        <v>21</v>
      </c>
      <c r="S494" t="s">
        <v>15</v>
      </c>
      <c r="T494">
        <f>IFERROR(Table1[n_can_adj]/MID(Table1[district],FIND("(",Table1[district])+1,1),Table1[n_can_adj])</f>
        <v>1.6</v>
      </c>
      <c r="U494">
        <v>156398</v>
      </c>
      <c r="V494" t="str">
        <f>IF(Table1[Voting Population]&lt;47000,"Rural","Urban")</f>
        <v>Urban</v>
      </c>
      <c r="W494" s="3">
        <v>1.7215189873417719E-2</v>
      </c>
      <c r="X494" s="3" t="s">
        <v>5414</v>
      </c>
      <c r="Y494" s="3">
        <f>COUNTIFS(Table1[Race '#],Table1[[#This Row],[Race '#]],Table1[Gender],"F")</f>
        <v>3</v>
      </c>
      <c r="Z494" s="3">
        <f>COUNTIFS(Table1[Race '#],Table1[[#This Row],[Race '#]],Table1[Gender],"M")</f>
        <v>4</v>
      </c>
      <c r="AA494" s="3">
        <f>COUNTIFS(Table1[Race '#],Table1[[#This Row],[Race '#]],Table1[Gender],"~?")</f>
        <v>1</v>
      </c>
      <c r="AB494" s="3" t="str">
        <f>_xlfn.IFS(Y494=SUM(Table1[[#This Row],[Race-F candidates]:[Race-? Candidates]]),"All-Female",Z494=SUM(Table1[[#This Row],[Race-F candidates]:[Race-? Candidates]]),"All-Male",1=1,"Mixed-Gender")</f>
        <v>Mixed-Gender</v>
      </c>
      <c r="AC494" s="3">
        <f>COUNTIFS(Table1[genoffice],Table1[[#This Row],[genoffice]],Table1[Gender],"F")</f>
        <v>279</v>
      </c>
      <c r="AD494" s="3">
        <f>COUNTIFS(Table1[genoffice],Table1[[#This Row],[genoffice]],Table1[Gender],"M")</f>
        <v>401</v>
      </c>
      <c r="AE494" s="3">
        <f>COUNTIFS(Table1[genoffice],Table1[[#This Row],[genoffice]],Table1[Gender],"~?")</f>
        <v>23</v>
      </c>
    </row>
    <row r="495" spans="1:31" x14ac:dyDescent="0.35">
      <c r="A495">
        <v>494</v>
      </c>
      <c r="B495">
        <f>IF(COUNTIF(C$2:C494,C495)&gt;0,B494,B494+1)</f>
        <v>128</v>
      </c>
      <c r="C495" t="str">
        <f>Table1[[#This Row],[position]]&amp;IF(Table1[district]="NA","","-"&amp;Table1[district])&amp;IF(Table1[parish]="Multi-Parish Race","","-"&amp;Table1[parish])&amp;" ("&amp;Table1[year]&amp;")"</f>
        <v>Aldermen-Town of Sterlington (5 to be elected)-Ouachita (2014)</v>
      </c>
      <c r="D495" t="s">
        <v>380</v>
      </c>
      <c r="E495" t="s">
        <v>668</v>
      </c>
      <c r="F495" t="s">
        <v>677</v>
      </c>
      <c r="G495">
        <v>2014</v>
      </c>
      <c r="H495" t="s">
        <v>670</v>
      </c>
      <c r="I495" t="s">
        <v>19</v>
      </c>
      <c r="J495">
        <v>228</v>
      </c>
      <c r="K495">
        <v>8</v>
      </c>
      <c r="L495">
        <f>COUNTIF(Table1[Race],Table1[Race])</f>
        <v>8</v>
      </c>
      <c r="M495">
        <v>0</v>
      </c>
      <c r="N495">
        <v>7</v>
      </c>
      <c r="O495">
        <v>1</v>
      </c>
      <c r="P495">
        <v>0</v>
      </c>
      <c r="Q495" t="s">
        <v>20</v>
      </c>
      <c r="R495" t="s">
        <v>21</v>
      </c>
      <c r="S495" t="s">
        <v>15</v>
      </c>
      <c r="T495">
        <f>IFERROR(Table1[n_can_adj]/MID(Table1[district],FIND("(",Table1[district])+1,1),Table1[n_can_adj])</f>
        <v>1.6</v>
      </c>
      <c r="U495">
        <v>156398</v>
      </c>
      <c r="V495" t="str">
        <f>IF(Table1[Voting Population]&lt;47000,"Rural","Urban")</f>
        <v>Urban</v>
      </c>
      <c r="W495" s="3">
        <v>1.7215189873417719E-2</v>
      </c>
      <c r="X495" s="3" t="s">
        <v>5414</v>
      </c>
      <c r="Y495" s="3">
        <f>COUNTIFS(Table1[Race '#],Table1[[#This Row],[Race '#]],Table1[Gender],"F")</f>
        <v>3</v>
      </c>
      <c r="Z495" s="3">
        <f>COUNTIFS(Table1[Race '#],Table1[[#This Row],[Race '#]],Table1[Gender],"M")</f>
        <v>4</v>
      </c>
      <c r="AA495" s="3">
        <f>COUNTIFS(Table1[Race '#],Table1[[#This Row],[Race '#]],Table1[Gender],"~?")</f>
        <v>1</v>
      </c>
      <c r="AB495" s="3" t="str">
        <f>_xlfn.IFS(Y495=SUM(Table1[[#This Row],[Race-F candidates]:[Race-? Candidates]]),"All-Female",Z495=SUM(Table1[[#This Row],[Race-F candidates]:[Race-? Candidates]]),"All-Male",1=1,"Mixed-Gender")</f>
        <v>Mixed-Gender</v>
      </c>
      <c r="AC495" s="3">
        <f>COUNTIFS(Table1[genoffice],Table1[[#This Row],[genoffice]],Table1[Gender],"F")</f>
        <v>279</v>
      </c>
      <c r="AD495" s="3">
        <f>COUNTIFS(Table1[genoffice],Table1[[#This Row],[genoffice]],Table1[Gender],"M")</f>
        <v>401</v>
      </c>
      <c r="AE495" s="3">
        <f>COUNTIFS(Table1[genoffice],Table1[[#This Row],[genoffice]],Table1[Gender],"~?")</f>
        <v>23</v>
      </c>
    </row>
    <row r="496" spans="1:31" x14ac:dyDescent="0.35">
      <c r="A496">
        <v>495</v>
      </c>
      <c r="B496">
        <f>IF(COUNTIF(C$2:C495,C496)&gt;0,B495,B495+1)</f>
        <v>129</v>
      </c>
      <c r="C496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6" t="s">
        <v>380</v>
      </c>
      <c r="E496" t="s">
        <v>678</v>
      </c>
      <c r="F496" t="s">
        <v>679</v>
      </c>
      <c r="G496">
        <v>2014</v>
      </c>
      <c r="H496" t="s">
        <v>680</v>
      </c>
      <c r="I496" t="s">
        <v>30</v>
      </c>
      <c r="J496">
        <v>74</v>
      </c>
      <c r="K496">
        <v>6</v>
      </c>
      <c r="L496">
        <f>COUNTIF(Table1[Race],Table1[Race])</f>
        <v>6</v>
      </c>
      <c r="M496">
        <v>0</v>
      </c>
      <c r="N496">
        <v>1</v>
      </c>
      <c r="O496">
        <v>5</v>
      </c>
      <c r="P496">
        <v>0</v>
      </c>
      <c r="Q496" t="s">
        <v>20</v>
      </c>
      <c r="R496" t="s">
        <v>21</v>
      </c>
      <c r="S496" t="s">
        <v>15</v>
      </c>
      <c r="T496">
        <f>IFERROR(Table1[n_can_adj]/MID(Table1[district],FIND("(",Table1[district])+1,1),Table1[n_can_adj])</f>
        <v>1.2</v>
      </c>
      <c r="U496">
        <v>14927</v>
      </c>
      <c r="V496" t="str">
        <f>IF(Table1[Voting Population]&lt;47000,"Rural","Urban")</f>
        <v>Rural</v>
      </c>
      <c r="W496" s="3">
        <v>1.6241299303944329E-2</v>
      </c>
      <c r="X496" s="3" t="s">
        <v>5414</v>
      </c>
      <c r="Y496" s="3">
        <f>COUNTIFS(Table1[Race '#],Table1[[#This Row],[Race '#]],Table1[Gender],"F")</f>
        <v>3</v>
      </c>
      <c r="Z496" s="3">
        <f>COUNTIFS(Table1[Race '#],Table1[[#This Row],[Race '#]],Table1[Gender],"M")</f>
        <v>3</v>
      </c>
      <c r="AA496" s="3">
        <f>COUNTIFS(Table1[Race '#],Table1[[#This Row],[Race '#]],Table1[Gender],"~?")</f>
        <v>0</v>
      </c>
      <c r="AB496" s="3" t="str">
        <f>_xlfn.IFS(Y496=SUM(Table1[[#This Row],[Race-F candidates]:[Race-? Candidates]]),"All-Female",Z496=SUM(Table1[[#This Row],[Race-F candidates]:[Race-? Candidates]]),"All-Male",1=1,"Mixed-Gender")</f>
        <v>Mixed-Gender</v>
      </c>
      <c r="AC496" s="3">
        <f>COUNTIFS(Table1[genoffice],Table1[[#This Row],[genoffice]],Table1[Gender],"F")</f>
        <v>279</v>
      </c>
      <c r="AD496" s="3">
        <f>COUNTIFS(Table1[genoffice],Table1[[#This Row],[genoffice]],Table1[Gender],"M")</f>
        <v>401</v>
      </c>
      <c r="AE496" s="3">
        <f>COUNTIFS(Table1[genoffice],Table1[[#This Row],[genoffice]],Table1[Gender],"~?")</f>
        <v>23</v>
      </c>
    </row>
    <row r="497" spans="1:31" x14ac:dyDescent="0.35">
      <c r="A497">
        <v>496</v>
      </c>
      <c r="B497">
        <f>IF(COUNTIF(C$2:C496,C497)&gt;0,B496,B496+1)</f>
        <v>129</v>
      </c>
      <c r="C497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7" t="s">
        <v>380</v>
      </c>
      <c r="E497" t="s">
        <v>678</v>
      </c>
      <c r="F497" t="s">
        <v>681</v>
      </c>
      <c r="G497">
        <v>2014</v>
      </c>
      <c r="H497" t="s">
        <v>680</v>
      </c>
      <c r="I497" t="s">
        <v>19</v>
      </c>
      <c r="J497">
        <v>71</v>
      </c>
      <c r="K497">
        <v>6</v>
      </c>
      <c r="L497">
        <f>COUNTIF(Table1[Race],Table1[Race])</f>
        <v>6</v>
      </c>
      <c r="M497">
        <v>0</v>
      </c>
      <c r="N497">
        <v>1</v>
      </c>
      <c r="O497">
        <v>5</v>
      </c>
      <c r="P497">
        <v>0</v>
      </c>
      <c r="Q497" t="s">
        <v>20</v>
      </c>
      <c r="R497" t="s">
        <v>21</v>
      </c>
      <c r="S497" t="s">
        <v>15</v>
      </c>
      <c r="T497">
        <f>IFERROR(Table1[n_can_adj]/MID(Table1[district],FIND("(",Table1[district])+1,1),Table1[n_can_adj])</f>
        <v>1.2</v>
      </c>
      <c r="U497">
        <v>14927</v>
      </c>
      <c r="V497" t="str">
        <f>IF(Table1[Voting Population]&lt;47000,"Rural","Urban")</f>
        <v>Rural</v>
      </c>
      <c r="W497" s="3">
        <v>1.6241299303944329E-2</v>
      </c>
      <c r="X497" s="3" t="s">
        <v>5414</v>
      </c>
      <c r="Y497" s="3">
        <f>COUNTIFS(Table1[Race '#],Table1[[#This Row],[Race '#]],Table1[Gender],"F")</f>
        <v>3</v>
      </c>
      <c r="Z497" s="3">
        <f>COUNTIFS(Table1[Race '#],Table1[[#This Row],[Race '#]],Table1[Gender],"M")</f>
        <v>3</v>
      </c>
      <c r="AA497" s="3">
        <f>COUNTIFS(Table1[Race '#],Table1[[#This Row],[Race '#]],Table1[Gender],"~?")</f>
        <v>0</v>
      </c>
      <c r="AB497" s="3" t="str">
        <f>_xlfn.IFS(Y497=SUM(Table1[[#This Row],[Race-F candidates]:[Race-? Candidates]]),"All-Female",Z497=SUM(Table1[[#This Row],[Race-F candidates]:[Race-? Candidates]]),"All-Male",1=1,"Mixed-Gender")</f>
        <v>Mixed-Gender</v>
      </c>
      <c r="AC497" s="3">
        <f>COUNTIFS(Table1[genoffice],Table1[[#This Row],[genoffice]],Table1[Gender],"F")</f>
        <v>279</v>
      </c>
      <c r="AD497" s="3">
        <f>COUNTIFS(Table1[genoffice],Table1[[#This Row],[genoffice]],Table1[Gender],"M")</f>
        <v>401</v>
      </c>
      <c r="AE497" s="3">
        <f>COUNTIFS(Table1[genoffice],Table1[[#This Row],[genoffice]],Table1[Gender],"~?")</f>
        <v>23</v>
      </c>
    </row>
    <row r="498" spans="1:31" x14ac:dyDescent="0.35">
      <c r="A498">
        <v>497</v>
      </c>
      <c r="B498">
        <f>IF(COUNTIF(C$2:C497,C498)&gt;0,B497,B497+1)</f>
        <v>129</v>
      </c>
      <c r="C498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8" t="s">
        <v>380</v>
      </c>
      <c r="E498" t="s">
        <v>678</v>
      </c>
      <c r="F498" t="s">
        <v>682</v>
      </c>
      <c r="G498">
        <v>2014</v>
      </c>
      <c r="H498" t="s">
        <v>680</v>
      </c>
      <c r="I498" t="s">
        <v>30</v>
      </c>
      <c r="J498">
        <v>89</v>
      </c>
      <c r="K498">
        <v>6</v>
      </c>
      <c r="L498">
        <f>COUNTIF(Table1[Race],Table1[Race])</f>
        <v>6</v>
      </c>
      <c r="M498">
        <v>0</v>
      </c>
      <c r="N498">
        <v>1</v>
      </c>
      <c r="O498">
        <v>5</v>
      </c>
      <c r="P498">
        <v>0</v>
      </c>
      <c r="Q498" t="s">
        <v>20</v>
      </c>
      <c r="R498" t="s">
        <v>21</v>
      </c>
      <c r="S498" t="s">
        <v>15</v>
      </c>
      <c r="T498">
        <f>IFERROR(Table1[n_can_adj]/MID(Table1[district],FIND("(",Table1[district])+1,1),Table1[n_can_adj])</f>
        <v>1.2</v>
      </c>
      <c r="U498">
        <v>14927</v>
      </c>
      <c r="V498" t="str">
        <f>IF(Table1[Voting Population]&lt;47000,"Rural","Urban")</f>
        <v>Rural</v>
      </c>
      <c r="W498" s="3">
        <v>1.6241299303944329E-2</v>
      </c>
      <c r="X498" s="3" t="s">
        <v>5415</v>
      </c>
      <c r="Y498" s="3">
        <f>COUNTIFS(Table1[Race '#],Table1[[#This Row],[Race '#]],Table1[Gender],"F")</f>
        <v>3</v>
      </c>
      <c r="Z498" s="3">
        <f>COUNTIFS(Table1[Race '#],Table1[[#This Row],[Race '#]],Table1[Gender],"M")</f>
        <v>3</v>
      </c>
      <c r="AA498" s="3">
        <f>COUNTIFS(Table1[Race '#],Table1[[#This Row],[Race '#]],Table1[Gender],"~?")</f>
        <v>0</v>
      </c>
      <c r="AB498" s="3" t="str">
        <f>_xlfn.IFS(Y498=SUM(Table1[[#This Row],[Race-F candidates]:[Race-? Candidates]]),"All-Female",Z498=SUM(Table1[[#This Row],[Race-F candidates]:[Race-? Candidates]]),"All-Male",1=1,"Mixed-Gender")</f>
        <v>Mixed-Gender</v>
      </c>
      <c r="AC498" s="3">
        <f>COUNTIFS(Table1[genoffice],Table1[[#This Row],[genoffice]],Table1[Gender],"F")</f>
        <v>279</v>
      </c>
      <c r="AD498" s="3">
        <f>COUNTIFS(Table1[genoffice],Table1[[#This Row],[genoffice]],Table1[Gender],"M")</f>
        <v>401</v>
      </c>
      <c r="AE498" s="3">
        <f>COUNTIFS(Table1[genoffice],Table1[[#This Row],[genoffice]],Table1[Gender],"~?")</f>
        <v>23</v>
      </c>
    </row>
    <row r="499" spans="1:31" x14ac:dyDescent="0.35">
      <c r="A499">
        <v>498</v>
      </c>
      <c r="B499">
        <f>IF(COUNTIF(C$2:C498,C499)&gt;0,B498,B498+1)</f>
        <v>129</v>
      </c>
      <c r="C499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499" t="s">
        <v>380</v>
      </c>
      <c r="E499" t="s">
        <v>678</v>
      </c>
      <c r="F499" t="s">
        <v>683</v>
      </c>
      <c r="G499">
        <v>2014</v>
      </c>
      <c r="H499" t="s">
        <v>680</v>
      </c>
      <c r="I499" t="s">
        <v>30</v>
      </c>
      <c r="J499">
        <v>40</v>
      </c>
      <c r="K499">
        <v>6</v>
      </c>
      <c r="L499">
        <f>COUNTIF(Table1[Race],Table1[Race])</f>
        <v>6</v>
      </c>
      <c r="M499">
        <v>0</v>
      </c>
      <c r="N499">
        <v>1</v>
      </c>
      <c r="O499">
        <v>5</v>
      </c>
      <c r="P499">
        <v>0</v>
      </c>
      <c r="Q499" t="s">
        <v>20</v>
      </c>
      <c r="R499" t="s">
        <v>21</v>
      </c>
      <c r="S499" t="s">
        <v>15</v>
      </c>
      <c r="T499">
        <f>IFERROR(Table1[n_can_adj]/MID(Table1[district],FIND("(",Table1[district])+1,1),Table1[n_can_adj])</f>
        <v>1.2</v>
      </c>
      <c r="U499">
        <v>14927</v>
      </c>
      <c r="V499" t="str">
        <f>IF(Table1[Voting Population]&lt;47000,"Rural","Urban")</f>
        <v>Rural</v>
      </c>
      <c r="W499" s="3">
        <v>1.6241299303944329E-2</v>
      </c>
      <c r="X499" s="3" t="s">
        <v>5415</v>
      </c>
      <c r="Y499" s="3">
        <f>COUNTIFS(Table1[Race '#],Table1[[#This Row],[Race '#]],Table1[Gender],"F")</f>
        <v>3</v>
      </c>
      <c r="Z499" s="3">
        <f>COUNTIFS(Table1[Race '#],Table1[[#This Row],[Race '#]],Table1[Gender],"M")</f>
        <v>3</v>
      </c>
      <c r="AA499" s="3">
        <f>COUNTIFS(Table1[Race '#],Table1[[#This Row],[Race '#]],Table1[Gender],"~?")</f>
        <v>0</v>
      </c>
      <c r="AB499" s="3" t="str">
        <f>_xlfn.IFS(Y499=SUM(Table1[[#This Row],[Race-F candidates]:[Race-? Candidates]]),"All-Female",Z499=SUM(Table1[[#This Row],[Race-F candidates]:[Race-? Candidates]]),"All-Male",1=1,"Mixed-Gender")</f>
        <v>Mixed-Gender</v>
      </c>
      <c r="AC499" s="3">
        <f>COUNTIFS(Table1[genoffice],Table1[[#This Row],[genoffice]],Table1[Gender],"F")</f>
        <v>279</v>
      </c>
      <c r="AD499" s="3">
        <f>COUNTIFS(Table1[genoffice],Table1[[#This Row],[genoffice]],Table1[Gender],"M")</f>
        <v>401</v>
      </c>
      <c r="AE499" s="3">
        <f>COUNTIFS(Table1[genoffice],Table1[[#This Row],[genoffice]],Table1[Gender],"~?")</f>
        <v>23</v>
      </c>
    </row>
    <row r="500" spans="1:31" x14ac:dyDescent="0.35">
      <c r="A500">
        <v>499</v>
      </c>
      <c r="B500">
        <f>IF(COUNTIF(C$2:C499,C500)&gt;0,B499,B499+1)</f>
        <v>129</v>
      </c>
      <c r="C500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0" t="s">
        <v>380</v>
      </c>
      <c r="E500" t="s">
        <v>678</v>
      </c>
      <c r="F500" t="s">
        <v>684</v>
      </c>
      <c r="G500">
        <v>2014</v>
      </c>
      <c r="H500" t="s">
        <v>680</v>
      </c>
      <c r="I500" t="s">
        <v>30</v>
      </c>
      <c r="J500">
        <v>75</v>
      </c>
      <c r="K500">
        <v>6</v>
      </c>
      <c r="L500">
        <f>COUNTIF(Table1[Race],Table1[Race])</f>
        <v>6</v>
      </c>
      <c r="M500">
        <v>0</v>
      </c>
      <c r="N500">
        <v>1</v>
      </c>
      <c r="O500">
        <v>5</v>
      </c>
      <c r="P500">
        <v>0</v>
      </c>
      <c r="Q500" t="s">
        <v>20</v>
      </c>
      <c r="R500" t="s">
        <v>21</v>
      </c>
      <c r="S500" t="s">
        <v>15</v>
      </c>
      <c r="T500">
        <f>IFERROR(Table1[n_can_adj]/MID(Table1[district],FIND("(",Table1[district])+1,1),Table1[n_can_adj])</f>
        <v>1.2</v>
      </c>
      <c r="U500">
        <v>14927</v>
      </c>
      <c r="V500" t="str">
        <f>IF(Table1[Voting Population]&lt;47000,"Rural","Urban")</f>
        <v>Rural</v>
      </c>
      <c r="W500" s="3">
        <v>1.6241299303944329E-2</v>
      </c>
      <c r="X500" s="3" t="s">
        <v>5414</v>
      </c>
      <c r="Y500" s="3">
        <f>COUNTIFS(Table1[Race '#],Table1[[#This Row],[Race '#]],Table1[Gender],"F")</f>
        <v>3</v>
      </c>
      <c r="Z500" s="3">
        <f>COUNTIFS(Table1[Race '#],Table1[[#This Row],[Race '#]],Table1[Gender],"M")</f>
        <v>3</v>
      </c>
      <c r="AA500" s="3">
        <f>COUNTIFS(Table1[Race '#],Table1[[#This Row],[Race '#]],Table1[Gender],"~?")</f>
        <v>0</v>
      </c>
      <c r="AB500" s="3" t="str">
        <f>_xlfn.IFS(Y500=SUM(Table1[[#This Row],[Race-F candidates]:[Race-? Candidates]]),"All-Female",Z500=SUM(Table1[[#This Row],[Race-F candidates]:[Race-? Candidates]]),"All-Male",1=1,"Mixed-Gender")</f>
        <v>Mixed-Gender</v>
      </c>
      <c r="AC500" s="3">
        <f>COUNTIFS(Table1[genoffice],Table1[[#This Row],[genoffice]],Table1[Gender],"F")</f>
        <v>279</v>
      </c>
      <c r="AD500" s="3">
        <f>COUNTIFS(Table1[genoffice],Table1[[#This Row],[genoffice]],Table1[Gender],"M")</f>
        <v>401</v>
      </c>
      <c r="AE500" s="3">
        <f>COUNTIFS(Table1[genoffice],Table1[[#This Row],[genoffice]],Table1[Gender],"~?")</f>
        <v>23</v>
      </c>
    </row>
    <row r="501" spans="1:31" x14ac:dyDescent="0.35">
      <c r="A501">
        <v>500</v>
      </c>
      <c r="B501">
        <f>IF(COUNTIF(C$2:C500,C501)&gt;0,B500,B500+1)</f>
        <v>129</v>
      </c>
      <c r="C501" t="str">
        <f>Table1[[#This Row],[position]]&amp;IF(Table1[district]="NA","","-"&amp;Table1[district])&amp;IF(Table1[parish]="Multi-Parish Race","","-"&amp;Table1[parish])&amp;" ("&amp;Table1[year]&amp;")"</f>
        <v>Aldermen-Town of Tullos (5 to be elected)-Lasalle (2014)</v>
      </c>
      <c r="D501" t="s">
        <v>380</v>
      </c>
      <c r="E501" t="s">
        <v>678</v>
      </c>
      <c r="F501" t="s">
        <v>685</v>
      </c>
      <c r="G501">
        <v>2014</v>
      </c>
      <c r="H501" t="s">
        <v>680</v>
      </c>
      <c r="I501" t="s">
        <v>30</v>
      </c>
      <c r="J501">
        <v>82</v>
      </c>
      <c r="K501">
        <v>6</v>
      </c>
      <c r="L501">
        <f>COUNTIF(Table1[Race],Table1[Race])</f>
        <v>6</v>
      </c>
      <c r="M501">
        <v>0</v>
      </c>
      <c r="N501">
        <v>1</v>
      </c>
      <c r="O501">
        <v>5</v>
      </c>
      <c r="P501">
        <v>0</v>
      </c>
      <c r="Q501" t="s">
        <v>20</v>
      </c>
      <c r="R501" t="s">
        <v>21</v>
      </c>
      <c r="S501" t="s">
        <v>15</v>
      </c>
      <c r="T501">
        <f>IFERROR(Table1[n_can_adj]/MID(Table1[district],FIND("(",Table1[district])+1,1),Table1[n_can_adj])</f>
        <v>1.2</v>
      </c>
      <c r="U501">
        <v>14927</v>
      </c>
      <c r="V501" t="str">
        <f>IF(Table1[Voting Population]&lt;47000,"Rural","Urban")</f>
        <v>Rural</v>
      </c>
      <c r="W501" s="3">
        <v>1.6241299303944329E-2</v>
      </c>
      <c r="X501" s="3" t="s">
        <v>5415</v>
      </c>
      <c r="Y501" s="3">
        <f>COUNTIFS(Table1[Race '#],Table1[[#This Row],[Race '#]],Table1[Gender],"F")</f>
        <v>3</v>
      </c>
      <c r="Z501" s="3">
        <f>COUNTIFS(Table1[Race '#],Table1[[#This Row],[Race '#]],Table1[Gender],"M")</f>
        <v>3</v>
      </c>
      <c r="AA501" s="3">
        <f>COUNTIFS(Table1[Race '#],Table1[[#This Row],[Race '#]],Table1[Gender],"~?")</f>
        <v>0</v>
      </c>
      <c r="AB501" s="3" t="str">
        <f>_xlfn.IFS(Y501=SUM(Table1[[#This Row],[Race-F candidates]:[Race-? Candidates]]),"All-Female",Z501=SUM(Table1[[#This Row],[Race-F candidates]:[Race-? Candidates]]),"All-Male",1=1,"Mixed-Gender")</f>
        <v>Mixed-Gender</v>
      </c>
      <c r="AC501" s="3">
        <f>COUNTIFS(Table1[genoffice],Table1[[#This Row],[genoffice]],Table1[Gender],"F")</f>
        <v>279</v>
      </c>
      <c r="AD501" s="3">
        <f>COUNTIFS(Table1[genoffice],Table1[[#This Row],[genoffice]],Table1[Gender],"M")</f>
        <v>401</v>
      </c>
      <c r="AE501" s="3">
        <f>COUNTIFS(Table1[genoffice],Table1[[#This Row],[genoffice]],Table1[Gender],"~?")</f>
        <v>23</v>
      </c>
    </row>
    <row r="502" spans="1:31" x14ac:dyDescent="0.35">
      <c r="A502">
        <v>501</v>
      </c>
      <c r="B502">
        <f>IF(COUNTIF(C$2:C501,C502)&gt;0,B501,B501+1)</f>
        <v>130</v>
      </c>
      <c r="C502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2" t="s">
        <v>380</v>
      </c>
      <c r="E502" t="s">
        <v>686</v>
      </c>
      <c r="F502" t="s">
        <v>687</v>
      </c>
      <c r="G502">
        <v>2014</v>
      </c>
      <c r="H502" t="s">
        <v>680</v>
      </c>
      <c r="I502" t="s">
        <v>19</v>
      </c>
      <c r="J502">
        <v>115</v>
      </c>
      <c r="K502">
        <v>6</v>
      </c>
      <c r="L502">
        <f>COUNTIF(Table1[Race],Table1[Race])</f>
        <v>6</v>
      </c>
      <c r="M502">
        <v>1</v>
      </c>
      <c r="N502">
        <v>4</v>
      </c>
      <c r="O502">
        <v>1</v>
      </c>
      <c r="P502">
        <v>0</v>
      </c>
      <c r="Q502" t="s">
        <v>20</v>
      </c>
      <c r="R502" t="s">
        <v>21</v>
      </c>
      <c r="S502" t="s">
        <v>15</v>
      </c>
      <c r="T502">
        <f>IFERROR(Table1[n_can_adj]/MID(Table1[district],FIND("(",Table1[district])+1,1),Table1[n_can_adj])</f>
        <v>1.2</v>
      </c>
      <c r="U502">
        <v>14927</v>
      </c>
      <c r="V502" t="str">
        <f>IF(Table1[Voting Population]&lt;47000,"Rural","Urban")</f>
        <v>Rural</v>
      </c>
      <c r="W502" s="3">
        <v>2.4968789013732895E-3</v>
      </c>
      <c r="X502" s="3" t="s">
        <v>5414</v>
      </c>
      <c r="Y502" s="3">
        <f>COUNTIFS(Table1[Race '#],Table1[[#This Row],[Race '#]],Table1[Gender],"F")</f>
        <v>2</v>
      </c>
      <c r="Z502" s="3">
        <f>COUNTIFS(Table1[Race '#],Table1[[#This Row],[Race '#]],Table1[Gender],"M")</f>
        <v>4</v>
      </c>
      <c r="AA502" s="3">
        <f>COUNTIFS(Table1[Race '#],Table1[[#This Row],[Race '#]],Table1[Gender],"~?")</f>
        <v>0</v>
      </c>
      <c r="AB502" s="3" t="str">
        <f>_xlfn.IFS(Y502=SUM(Table1[[#This Row],[Race-F candidates]:[Race-? Candidates]]),"All-Female",Z502=SUM(Table1[[#This Row],[Race-F candidates]:[Race-? Candidates]]),"All-Male",1=1,"Mixed-Gender")</f>
        <v>Mixed-Gender</v>
      </c>
      <c r="AC502" s="3">
        <f>COUNTIFS(Table1[genoffice],Table1[[#This Row],[genoffice]],Table1[Gender],"F")</f>
        <v>279</v>
      </c>
      <c r="AD502" s="3">
        <f>COUNTIFS(Table1[genoffice],Table1[[#This Row],[genoffice]],Table1[Gender],"M")</f>
        <v>401</v>
      </c>
      <c r="AE502" s="3">
        <f>COUNTIFS(Table1[genoffice],Table1[[#This Row],[genoffice]],Table1[Gender],"~?")</f>
        <v>23</v>
      </c>
    </row>
    <row r="503" spans="1:31" x14ac:dyDescent="0.35">
      <c r="A503">
        <v>502</v>
      </c>
      <c r="B503">
        <f>IF(COUNTIF(C$2:C502,C503)&gt;0,B502,B502+1)</f>
        <v>130</v>
      </c>
      <c r="C503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3" t="s">
        <v>380</v>
      </c>
      <c r="E503" t="s">
        <v>686</v>
      </c>
      <c r="F503" t="s">
        <v>688</v>
      </c>
      <c r="G503">
        <v>2014</v>
      </c>
      <c r="H503" t="s">
        <v>680</v>
      </c>
      <c r="I503" t="s">
        <v>30</v>
      </c>
      <c r="J503">
        <v>129</v>
      </c>
      <c r="K503">
        <v>6</v>
      </c>
      <c r="L503">
        <f>COUNTIF(Table1[Race],Table1[Race])</f>
        <v>6</v>
      </c>
      <c r="M503">
        <v>1</v>
      </c>
      <c r="N503">
        <v>4</v>
      </c>
      <c r="O503">
        <v>1</v>
      </c>
      <c r="P503">
        <v>0</v>
      </c>
      <c r="Q503" t="s">
        <v>20</v>
      </c>
      <c r="R503" t="s">
        <v>21</v>
      </c>
      <c r="S503" t="s">
        <v>15</v>
      </c>
      <c r="T503">
        <f>IFERROR(Table1[n_can_adj]/MID(Table1[district],FIND("(",Table1[district])+1,1),Table1[n_can_adj])</f>
        <v>1.2</v>
      </c>
      <c r="U503">
        <v>14927</v>
      </c>
      <c r="V503" t="str">
        <f>IF(Table1[Voting Population]&lt;47000,"Rural","Urban")</f>
        <v>Rural</v>
      </c>
      <c r="W503" s="3">
        <v>2.4968789013732895E-3</v>
      </c>
      <c r="X503" s="3" t="s">
        <v>5415</v>
      </c>
      <c r="Y503" s="3">
        <f>COUNTIFS(Table1[Race '#],Table1[[#This Row],[Race '#]],Table1[Gender],"F")</f>
        <v>2</v>
      </c>
      <c r="Z503" s="3">
        <f>COUNTIFS(Table1[Race '#],Table1[[#This Row],[Race '#]],Table1[Gender],"M")</f>
        <v>4</v>
      </c>
      <c r="AA503" s="3">
        <f>COUNTIFS(Table1[Race '#],Table1[[#This Row],[Race '#]],Table1[Gender],"~?")</f>
        <v>0</v>
      </c>
      <c r="AB503" s="3" t="str">
        <f>_xlfn.IFS(Y503=SUM(Table1[[#This Row],[Race-F candidates]:[Race-? Candidates]]),"All-Female",Z503=SUM(Table1[[#This Row],[Race-F candidates]:[Race-? Candidates]]),"All-Male",1=1,"Mixed-Gender")</f>
        <v>Mixed-Gender</v>
      </c>
      <c r="AC503" s="3">
        <f>COUNTIFS(Table1[genoffice],Table1[[#This Row],[genoffice]],Table1[Gender],"F")</f>
        <v>279</v>
      </c>
      <c r="AD503" s="3">
        <f>COUNTIFS(Table1[genoffice],Table1[[#This Row],[genoffice]],Table1[Gender],"M")</f>
        <v>401</v>
      </c>
      <c r="AE503" s="3">
        <f>COUNTIFS(Table1[genoffice],Table1[[#This Row],[genoffice]],Table1[Gender],"~?")</f>
        <v>23</v>
      </c>
    </row>
    <row r="504" spans="1:31" x14ac:dyDescent="0.35">
      <c r="A504">
        <v>503</v>
      </c>
      <c r="B504">
        <f>IF(COUNTIF(C$2:C503,C504)&gt;0,B503,B503+1)</f>
        <v>130</v>
      </c>
      <c r="C504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4" t="s">
        <v>380</v>
      </c>
      <c r="E504" t="s">
        <v>686</v>
      </c>
      <c r="F504" t="s">
        <v>689</v>
      </c>
      <c r="G504">
        <v>2014</v>
      </c>
      <c r="H504" t="s">
        <v>680</v>
      </c>
      <c r="I504" t="s">
        <v>19</v>
      </c>
      <c r="J504">
        <v>153</v>
      </c>
      <c r="K504">
        <v>6</v>
      </c>
      <c r="L504">
        <f>COUNTIF(Table1[Race],Table1[Race])</f>
        <v>6</v>
      </c>
      <c r="M504">
        <v>1</v>
      </c>
      <c r="N504">
        <v>4</v>
      </c>
      <c r="O504">
        <v>1</v>
      </c>
      <c r="P504">
        <v>0</v>
      </c>
      <c r="Q504" t="s">
        <v>20</v>
      </c>
      <c r="R504" t="s">
        <v>21</v>
      </c>
      <c r="S504" t="s">
        <v>15</v>
      </c>
      <c r="T504">
        <f>IFERROR(Table1[n_can_adj]/MID(Table1[district],FIND("(",Table1[district])+1,1),Table1[n_can_adj])</f>
        <v>1.2</v>
      </c>
      <c r="U504">
        <v>14927</v>
      </c>
      <c r="V504" t="str">
        <f>IF(Table1[Voting Population]&lt;47000,"Rural","Urban")</f>
        <v>Rural</v>
      </c>
      <c r="W504" s="3">
        <v>2.4968789013732895E-3</v>
      </c>
      <c r="X504" s="3" t="s">
        <v>5414</v>
      </c>
      <c r="Y504" s="3">
        <f>COUNTIFS(Table1[Race '#],Table1[[#This Row],[Race '#]],Table1[Gender],"F")</f>
        <v>2</v>
      </c>
      <c r="Z504" s="3">
        <f>COUNTIFS(Table1[Race '#],Table1[[#This Row],[Race '#]],Table1[Gender],"M")</f>
        <v>4</v>
      </c>
      <c r="AA504" s="3">
        <f>COUNTIFS(Table1[Race '#],Table1[[#This Row],[Race '#]],Table1[Gender],"~?")</f>
        <v>0</v>
      </c>
      <c r="AB504" s="3" t="str">
        <f>_xlfn.IFS(Y504=SUM(Table1[[#This Row],[Race-F candidates]:[Race-? Candidates]]),"All-Female",Z504=SUM(Table1[[#This Row],[Race-F candidates]:[Race-? Candidates]]),"All-Male",1=1,"Mixed-Gender")</f>
        <v>Mixed-Gender</v>
      </c>
      <c r="AC504" s="3">
        <f>COUNTIFS(Table1[genoffice],Table1[[#This Row],[genoffice]],Table1[Gender],"F")</f>
        <v>279</v>
      </c>
      <c r="AD504" s="3">
        <f>COUNTIFS(Table1[genoffice],Table1[[#This Row],[genoffice]],Table1[Gender],"M")</f>
        <v>401</v>
      </c>
      <c r="AE504" s="3">
        <f>COUNTIFS(Table1[genoffice],Table1[[#This Row],[genoffice]],Table1[Gender],"~?")</f>
        <v>23</v>
      </c>
    </row>
    <row r="505" spans="1:31" x14ac:dyDescent="0.35">
      <c r="A505">
        <v>504</v>
      </c>
      <c r="B505">
        <f>IF(COUNTIF(C$2:C504,C505)&gt;0,B504,B504+1)</f>
        <v>130</v>
      </c>
      <c r="C505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5" t="s">
        <v>380</v>
      </c>
      <c r="E505" t="s">
        <v>686</v>
      </c>
      <c r="F505" t="s">
        <v>690</v>
      </c>
      <c r="G505">
        <v>2014</v>
      </c>
      <c r="H505" t="s">
        <v>680</v>
      </c>
      <c r="I505" t="s">
        <v>19</v>
      </c>
      <c r="J505">
        <v>151</v>
      </c>
      <c r="K505">
        <v>6</v>
      </c>
      <c r="L505">
        <f>COUNTIF(Table1[Race],Table1[Race])</f>
        <v>6</v>
      </c>
      <c r="M505">
        <v>1</v>
      </c>
      <c r="N505">
        <v>4</v>
      </c>
      <c r="O505">
        <v>1</v>
      </c>
      <c r="P505">
        <v>0</v>
      </c>
      <c r="Q505" t="s">
        <v>20</v>
      </c>
      <c r="R505" t="s">
        <v>21</v>
      </c>
      <c r="S505" t="s">
        <v>15</v>
      </c>
      <c r="T505">
        <f>IFERROR(Table1[n_can_adj]/MID(Table1[district],FIND("(",Table1[district])+1,1),Table1[n_can_adj])</f>
        <v>1.2</v>
      </c>
      <c r="U505">
        <v>14927</v>
      </c>
      <c r="V505" t="str">
        <f>IF(Table1[Voting Population]&lt;47000,"Rural","Urban")</f>
        <v>Rural</v>
      </c>
      <c r="W505" s="3">
        <v>2.4968789013732895E-3</v>
      </c>
      <c r="X505" s="3" t="s">
        <v>5414</v>
      </c>
      <c r="Y505" s="3">
        <f>COUNTIFS(Table1[Race '#],Table1[[#This Row],[Race '#]],Table1[Gender],"F")</f>
        <v>2</v>
      </c>
      <c r="Z505" s="3">
        <f>COUNTIFS(Table1[Race '#],Table1[[#This Row],[Race '#]],Table1[Gender],"M")</f>
        <v>4</v>
      </c>
      <c r="AA505" s="3">
        <f>COUNTIFS(Table1[Race '#],Table1[[#This Row],[Race '#]],Table1[Gender],"~?")</f>
        <v>0</v>
      </c>
      <c r="AB505" s="3" t="str">
        <f>_xlfn.IFS(Y505=SUM(Table1[[#This Row],[Race-F candidates]:[Race-? Candidates]]),"All-Female",Z505=SUM(Table1[[#This Row],[Race-F candidates]:[Race-? Candidates]]),"All-Male",1=1,"Mixed-Gender")</f>
        <v>Mixed-Gender</v>
      </c>
      <c r="AC505" s="3">
        <f>COUNTIFS(Table1[genoffice],Table1[[#This Row],[genoffice]],Table1[Gender],"F")</f>
        <v>279</v>
      </c>
      <c r="AD505" s="3">
        <f>COUNTIFS(Table1[genoffice],Table1[[#This Row],[genoffice]],Table1[Gender],"M")</f>
        <v>401</v>
      </c>
      <c r="AE505" s="3">
        <f>COUNTIFS(Table1[genoffice],Table1[[#This Row],[genoffice]],Table1[Gender],"~?")</f>
        <v>23</v>
      </c>
    </row>
    <row r="506" spans="1:31" x14ac:dyDescent="0.35">
      <c r="A506">
        <v>505</v>
      </c>
      <c r="B506">
        <f>IF(COUNTIF(C$2:C505,C506)&gt;0,B505,B505+1)</f>
        <v>130</v>
      </c>
      <c r="C506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6" t="s">
        <v>380</v>
      </c>
      <c r="E506" t="s">
        <v>686</v>
      </c>
      <c r="F506" t="s">
        <v>691</v>
      </c>
      <c r="G506">
        <v>2014</v>
      </c>
      <c r="H506" t="s">
        <v>680</v>
      </c>
      <c r="I506" t="s">
        <v>23</v>
      </c>
      <c r="J506">
        <v>123</v>
      </c>
      <c r="K506">
        <v>6</v>
      </c>
      <c r="L506">
        <f>COUNTIF(Table1[Race],Table1[Race])</f>
        <v>6</v>
      </c>
      <c r="M506">
        <v>1</v>
      </c>
      <c r="N506">
        <v>4</v>
      </c>
      <c r="O506">
        <v>1</v>
      </c>
      <c r="P506">
        <v>0</v>
      </c>
      <c r="Q506" t="s">
        <v>20</v>
      </c>
      <c r="R506" t="s">
        <v>21</v>
      </c>
      <c r="S506" t="s">
        <v>15</v>
      </c>
      <c r="T506">
        <f>IFERROR(Table1[n_can_adj]/MID(Table1[district],FIND("(",Table1[district])+1,1),Table1[n_can_adj])</f>
        <v>1.2</v>
      </c>
      <c r="U506">
        <v>14927</v>
      </c>
      <c r="V506" t="str">
        <f>IF(Table1[Voting Population]&lt;47000,"Rural","Urban")</f>
        <v>Rural</v>
      </c>
      <c r="W506" s="3">
        <v>2.4968789013732895E-3</v>
      </c>
      <c r="X506" s="3" t="s">
        <v>5415</v>
      </c>
      <c r="Y506" s="3">
        <f>COUNTIFS(Table1[Race '#],Table1[[#This Row],[Race '#]],Table1[Gender],"F")</f>
        <v>2</v>
      </c>
      <c r="Z506" s="3">
        <f>COUNTIFS(Table1[Race '#],Table1[[#This Row],[Race '#]],Table1[Gender],"M")</f>
        <v>4</v>
      </c>
      <c r="AA506" s="3">
        <f>COUNTIFS(Table1[Race '#],Table1[[#This Row],[Race '#]],Table1[Gender],"~?")</f>
        <v>0</v>
      </c>
      <c r="AB506" s="3" t="str">
        <f>_xlfn.IFS(Y506=SUM(Table1[[#This Row],[Race-F candidates]:[Race-? Candidates]]),"All-Female",Z506=SUM(Table1[[#This Row],[Race-F candidates]:[Race-? Candidates]]),"All-Male",1=1,"Mixed-Gender")</f>
        <v>Mixed-Gender</v>
      </c>
      <c r="AC506" s="3">
        <f>COUNTIFS(Table1[genoffice],Table1[[#This Row],[genoffice]],Table1[Gender],"F")</f>
        <v>279</v>
      </c>
      <c r="AD506" s="3">
        <f>COUNTIFS(Table1[genoffice],Table1[[#This Row],[genoffice]],Table1[Gender],"M")</f>
        <v>401</v>
      </c>
      <c r="AE506" s="3">
        <f>COUNTIFS(Table1[genoffice],Table1[[#This Row],[genoffice]],Table1[Gender],"~?")</f>
        <v>23</v>
      </c>
    </row>
    <row r="507" spans="1:31" x14ac:dyDescent="0.35">
      <c r="A507">
        <v>506</v>
      </c>
      <c r="B507">
        <f>IF(COUNTIF(C$2:C506,C507)&gt;0,B506,B506+1)</f>
        <v>130</v>
      </c>
      <c r="C507" t="str">
        <f>Table1[[#This Row],[position]]&amp;IF(Table1[district]="NA","","-"&amp;Table1[district])&amp;IF(Table1[parish]="Multi-Parish Race","","-"&amp;Table1[parish])&amp;" ("&amp;Table1[year]&amp;")"</f>
        <v>Aldermen-Town of Urania (5 to be elected)-Lasalle (2014)</v>
      </c>
      <c r="D507" t="s">
        <v>380</v>
      </c>
      <c r="E507" t="s">
        <v>686</v>
      </c>
      <c r="F507" t="s">
        <v>692</v>
      </c>
      <c r="G507">
        <v>2014</v>
      </c>
      <c r="H507" t="s">
        <v>680</v>
      </c>
      <c r="I507" t="s">
        <v>19</v>
      </c>
      <c r="J507">
        <v>130</v>
      </c>
      <c r="K507">
        <v>6</v>
      </c>
      <c r="L507">
        <f>COUNTIF(Table1[Race],Table1[Race])</f>
        <v>6</v>
      </c>
      <c r="M507">
        <v>1</v>
      </c>
      <c r="N507">
        <v>4</v>
      </c>
      <c r="O507">
        <v>1</v>
      </c>
      <c r="P507">
        <v>0</v>
      </c>
      <c r="Q507" t="s">
        <v>20</v>
      </c>
      <c r="R507" t="s">
        <v>21</v>
      </c>
      <c r="S507" t="s">
        <v>15</v>
      </c>
      <c r="T507">
        <f>IFERROR(Table1[n_can_adj]/MID(Table1[district],FIND("(",Table1[district])+1,1),Table1[n_can_adj])</f>
        <v>1.2</v>
      </c>
      <c r="U507">
        <v>14927</v>
      </c>
      <c r="V507" t="str">
        <f>IF(Table1[Voting Population]&lt;47000,"Rural","Urban")</f>
        <v>Rural</v>
      </c>
      <c r="W507" s="3">
        <v>2.4968789013732895E-3</v>
      </c>
      <c r="X507" s="3" t="s">
        <v>5414</v>
      </c>
      <c r="Y507" s="3">
        <f>COUNTIFS(Table1[Race '#],Table1[[#This Row],[Race '#]],Table1[Gender],"F")</f>
        <v>2</v>
      </c>
      <c r="Z507" s="3">
        <f>COUNTIFS(Table1[Race '#],Table1[[#This Row],[Race '#]],Table1[Gender],"M")</f>
        <v>4</v>
      </c>
      <c r="AA507" s="3">
        <f>COUNTIFS(Table1[Race '#],Table1[[#This Row],[Race '#]],Table1[Gender],"~?")</f>
        <v>0</v>
      </c>
      <c r="AB507" s="3" t="str">
        <f>_xlfn.IFS(Y507=SUM(Table1[[#This Row],[Race-F candidates]:[Race-? Candidates]]),"All-Female",Z507=SUM(Table1[[#This Row],[Race-F candidates]:[Race-? Candidates]]),"All-Male",1=1,"Mixed-Gender")</f>
        <v>Mixed-Gender</v>
      </c>
      <c r="AC507" s="3">
        <f>COUNTIFS(Table1[genoffice],Table1[[#This Row],[genoffice]],Table1[Gender],"F")</f>
        <v>279</v>
      </c>
      <c r="AD507" s="3">
        <f>COUNTIFS(Table1[genoffice],Table1[[#This Row],[genoffice]],Table1[Gender],"M")</f>
        <v>401</v>
      </c>
      <c r="AE507" s="3">
        <f>COUNTIFS(Table1[genoffice],Table1[[#This Row],[genoffice]],Table1[Gender],"~?")</f>
        <v>23</v>
      </c>
    </row>
    <row r="508" spans="1:31" x14ac:dyDescent="0.35">
      <c r="A508">
        <v>507</v>
      </c>
      <c r="B508">
        <f>IF(COUNTIF(C$2:C507,C508)&gt;0,B507,B507+1)</f>
        <v>131</v>
      </c>
      <c r="C508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8" t="s">
        <v>380</v>
      </c>
      <c r="E508" t="s">
        <v>693</v>
      </c>
      <c r="F508" t="s">
        <v>694</v>
      </c>
      <c r="G508">
        <v>2016</v>
      </c>
      <c r="H508" t="s">
        <v>695</v>
      </c>
      <c r="I508" t="s">
        <v>23</v>
      </c>
      <c r="J508">
        <v>899</v>
      </c>
      <c r="K508">
        <v>9</v>
      </c>
      <c r="L508">
        <f>COUNTIF(Table1[Race],Table1[Race])</f>
        <v>9</v>
      </c>
      <c r="M508">
        <v>4</v>
      </c>
      <c r="N508">
        <v>4</v>
      </c>
      <c r="O508">
        <v>1</v>
      </c>
      <c r="P508">
        <v>0</v>
      </c>
      <c r="Q508" t="s">
        <v>20</v>
      </c>
      <c r="R508" t="s">
        <v>21</v>
      </c>
      <c r="S508" t="s">
        <v>15</v>
      </c>
      <c r="T508">
        <f>IFERROR(Table1[n_can_adj]/MID(Table1[district],FIND("(",Table1[district])+1,1),Table1[n_can_adj])</f>
        <v>1.8</v>
      </c>
      <c r="U508">
        <v>31399</v>
      </c>
      <c r="V508" t="str">
        <f>IF(Table1[Voting Population]&lt;47000,"Rural","Urban")</f>
        <v>Rural</v>
      </c>
      <c r="W508" s="3">
        <v>2.2659323367427209E-2</v>
      </c>
      <c r="X508" s="3" t="s">
        <v>5415</v>
      </c>
      <c r="Y508" s="3">
        <f>COUNTIFS(Table1[Race '#],Table1[[#This Row],[Race '#]],Table1[Gender],"F")</f>
        <v>2</v>
      </c>
      <c r="Z508" s="3">
        <f>COUNTIFS(Table1[Race '#],Table1[[#This Row],[Race '#]],Table1[Gender],"M")</f>
        <v>6</v>
      </c>
      <c r="AA508" s="3">
        <f>COUNTIFS(Table1[Race '#],Table1[[#This Row],[Race '#]],Table1[Gender],"~?")</f>
        <v>1</v>
      </c>
      <c r="AB508" s="3" t="str">
        <f>_xlfn.IFS(Y508=SUM(Table1[[#This Row],[Race-F candidates]:[Race-? Candidates]]),"All-Female",Z508=SUM(Table1[[#This Row],[Race-F candidates]:[Race-? Candidates]]),"All-Male",1=1,"Mixed-Gender")</f>
        <v>Mixed-Gender</v>
      </c>
      <c r="AC508" s="3">
        <f>COUNTIFS(Table1[genoffice],Table1[[#This Row],[genoffice]],Table1[Gender],"F")</f>
        <v>279</v>
      </c>
      <c r="AD508" s="3">
        <f>COUNTIFS(Table1[genoffice],Table1[[#This Row],[genoffice]],Table1[Gender],"M")</f>
        <v>401</v>
      </c>
      <c r="AE508" s="3">
        <f>COUNTIFS(Table1[genoffice],Table1[[#This Row],[genoffice]],Table1[Gender],"~?")</f>
        <v>23</v>
      </c>
    </row>
    <row r="509" spans="1:31" x14ac:dyDescent="0.35">
      <c r="A509">
        <v>508</v>
      </c>
      <c r="B509">
        <f>IF(COUNTIF(C$2:C508,C509)&gt;0,B508,B508+1)</f>
        <v>131</v>
      </c>
      <c r="C509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09" t="s">
        <v>380</v>
      </c>
      <c r="E509" t="s">
        <v>693</v>
      </c>
      <c r="F509" t="s">
        <v>696</v>
      </c>
      <c r="G509">
        <v>2016</v>
      </c>
      <c r="H509" t="s">
        <v>695</v>
      </c>
      <c r="I509" t="s">
        <v>23</v>
      </c>
      <c r="J509">
        <v>421</v>
      </c>
      <c r="K509">
        <v>9</v>
      </c>
      <c r="L509">
        <f>COUNTIF(Table1[Race],Table1[Race])</f>
        <v>9</v>
      </c>
      <c r="M509">
        <v>4</v>
      </c>
      <c r="N509">
        <v>4</v>
      </c>
      <c r="O509">
        <v>1</v>
      </c>
      <c r="P509">
        <v>0</v>
      </c>
      <c r="Q509" t="s">
        <v>20</v>
      </c>
      <c r="R509" t="s">
        <v>21</v>
      </c>
      <c r="S509" t="s">
        <v>15</v>
      </c>
      <c r="T509">
        <f>IFERROR(Table1[n_can_adj]/MID(Table1[district],FIND("(",Table1[district])+1,1),Table1[n_can_adj])</f>
        <v>1.8</v>
      </c>
      <c r="U509">
        <v>31399</v>
      </c>
      <c r="V509" t="str">
        <f>IF(Table1[Voting Population]&lt;47000,"Rural","Urban")</f>
        <v>Rural</v>
      </c>
      <c r="W509" s="3">
        <v>2.2659323367427209E-2</v>
      </c>
      <c r="X509" s="3" t="s">
        <v>5414</v>
      </c>
      <c r="Y509" s="3">
        <f>COUNTIFS(Table1[Race '#],Table1[[#This Row],[Race '#]],Table1[Gender],"F")</f>
        <v>2</v>
      </c>
      <c r="Z509" s="3">
        <f>COUNTIFS(Table1[Race '#],Table1[[#This Row],[Race '#]],Table1[Gender],"M")</f>
        <v>6</v>
      </c>
      <c r="AA509" s="3">
        <f>COUNTIFS(Table1[Race '#],Table1[[#This Row],[Race '#]],Table1[Gender],"~?")</f>
        <v>1</v>
      </c>
      <c r="AB509" s="3" t="str">
        <f>_xlfn.IFS(Y509=SUM(Table1[[#This Row],[Race-F candidates]:[Race-? Candidates]]),"All-Female",Z509=SUM(Table1[[#This Row],[Race-F candidates]:[Race-? Candidates]]),"All-Male",1=1,"Mixed-Gender")</f>
        <v>Mixed-Gender</v>
      </c>
      <c r="AC509" s="3">
        <f>COUNTIFS(Table1[genoffice],Table1[[#This Row],[genoffice]],Table1[Gender],"F")</f>
        <v>279</v>
      </c>
      <c r="AD509" s="3">
        <f>COUNTIFS(Table1[genoffice],Table1[[#This Row],[genoffice]],Table1[Gender],"M")</f>
        <v>401</v>
      </c>
      <c r="AE509" s="3">
        <f>COUNTIFS(Table1[genoffice],Table1[[#This Row],[genoffice]],Table1[Gender],"~?")</f>
        <v>23</v>
      </c>
    </row>
    <row r="510" spans="1:31" x14ac:dyDescent="0.35">
      <c r="A510">
        <v>509</v>
      </c>
      <c r="B510">
        <f>IF(COUNTIF(C$2:C509,C510)&gt;0,B509,B509+1)</f>
        <v>131</v>
      </c>
      <c r="C510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0" t="s">
        <v>380</v>
      </c>
      <c r="E510" t="s">
        <v>693</v>
      </c>
      <c r="F510" t="s">
        <v>697</v>
      </c>
      <c r="G510">
        <v>2016</v>
      </c>
      <c r="H510" t="s">
        <v>695</v>
      </c>
      <c r="I510" t="s">
        <v>19</v>
      </c>
      <c r="J510">
        <v>777</v>
      </c>
      <c r="K510">
        <v>9</v>
      </c>
      <c r="L510">
        <f>COUNTIF(Table1[Race],Table1[Race])</f>
        <v>9</v>
      </c>
      <c r="M510">
        <v>4</v>
      </c>
      <c r="N510">
        <v>4</v>
      </c>
      <c r="O510">
        <v>1</v>
      </c>
      <c r="P510">
        <v>0</v>
      </c>
      <c r="Q510" t="s">
        <v>20</v>
      </c>
      <c r="R510" t="s">
        <v>21</v>
      </c>
      <c r="S510" t="s">
        <v>15</v>
      </c>
      <c r="T510">
        <f>IFERROR(Table1[n_can_adj]/MID(Table1[district],FIND("(",Table1[district])+1,1),Table1[n_can_adj])</f>
        <v>1.8</v>
      </c>
      <c r="U510">
        <v>31399</v>
      </c>
      <c r="V510" t="str">
        <f>IF(Table1[Voting Population]&lt;47000,"Rural","Urban")</f>
        <v>Rural</v>
      </c>
      <c r="W510" s="3">
        <v>2.2659323367427209E-2</v>
      </c>
      <c r="X510" s="3" t="s">
        <v>5414</v>
      </c>
      <c r="Y510" s="3">
        <f>COUNTIFS(Table1[Race '#],Table1[[#This Row],[Race '#]],Table1[Gender],"F")</f>
        <v>2</v>
      </c>
      <c r="Z510" s="3">
        <f>COUNTIFS(Table1[Race '#],Table1[[#This Row],[Race '#]],Table1[Gender],"M")</f>
        <v>6</v>
      </c>
      <c r="AA510" s="3">
        <f>COUNTIFS(Table1[Race '#],Table1[[#This Row],[Race '#]],Table1[Gender],"~?")</f>
        <v>1</v>
      </c>
      <c r="AB510" s="3" t="str">
        <f>_xlfn.IFS(Y510=SUM(Table1[[#This Row],[Race-F candidates]:[Race-? Candidates]]),"All-Female",Z510=SUM(Table1[[#This Row],[Race-F candidates]:[Race-? Candidates]]),"All-Male",1=1,"Mixed-Gender")</f>
        <v>Mixed-Gender</v>
      </c>
      <c r="AC510" s="3">
        <f>COUNTIFS(Table1[genoffice],Table1[[#This Row],[genoffice]],Table1[Gender],"F")</f>
        <v>279</v>
      </c>
      <c r="AD510" s="3">
        <f>COUNTIFS(Table1[genoffice],Table1[[#This Row],[genoffice]],Table1[Gender],"M")</f>
        <v>401</v>
      </c>
      <c r="AE510" s="3">
        <f>COUNTIFS(Table1[genoffice],Table1[[#This Row],[genoffice]],Table1[Gender],"~?")</f>
        <v>23</v>
      </c>
    </row>
    <row r="511" spans="1:31" x14ac:dyDescent="0.35">
      <c r="A511">
        <v>510</v>
      </c>
      <c r="B511">
        <f>IF(COUNTIF(C$2:C510,C511)&gt;0,B510,B510+1)</f>
        <v>131</v>
      </c>
      <c r="C511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1" t="s">
        <v>380</v>
      </c>
      <c r="E511" t="s">
        <v>693</v>
      </c>
      <c r="F511" t="s">
        <v>698</v>
      </c>
      <c r="G511">
        <v>2016</v>
      </c>
      <c r="H511" t="s">
        <v>695</v>
      </c>
      <c r="I511" t="s">
        <v>19</v>
      </c>
      <c r="J511">
        <v>657</v>
      </c>
      <c r="K511">
        <v>9</v>
      </c>
      <c r="L511">
        <f>COUNTIF(Table1[Race],Table1[Race])</f>
        <v>9</v>
      </c>
      <c r="M511">
        <v>4</v>
      </c>
      <c r="N511">
        <v>4</v>
      </c>
      <c r="O511">
        <v>1</v>
      </c>
      <c r="P511">
        <v>0</v>
      </c>
      <c r="Q511" t="s">
        <v>20</v>
      </c>
      <c r="R511" t="s">
        <v>21</v>
      </c>
      <c r="S511" t="s">
        <v>15</v>
      </c>
      <c r="T511">
        <f>IFERROR(Table1[n_can_adj]/MID(Table1[district],FIND("(",Table1[district])+1,1),Table1[n_can_adj])</f>
        <v>1.8</v>
      </c>
      <c r="U511">
        <v>31399</v>
      </c>
      <c r="V511" t="str">
        <f>IF(Table1[Voting Population]&lt;47000,"Rural","Urban")</f>
        <v>Rural</v>
      </c>
      <c r="W511" s="3">
        <v>2.2659323367427209E-2</v>
      </c>
      <c r="X511" s="3" t="s">
        <v>5415</v>
      </c>
      <c r="Y511" s="3">
        <f>COUNTIFS(Table1[Race '#],Table1[[#This Row],[Race '#]],Table1[Gender],"F")</f>
        <v>2</v>
      </c>
      <c r="Z511" s="3">
        <f>COUNTIFS(Table1[Race '#],Table1[[#This Row],[Race '#]],Table1[Gender],"M")</f>
        <v>6</v>
      </c>
      <c r="AA511" s="3">
        <f>COUNTIFS(Table1[Race '#],Table1[[#This Row],[Race '#]],Table1[Gender],"~?")</f>
        <v>1</v>
      </c>
      <c r="AB511" s="3" t="str">
        <f>_xlfn.IFS(Y511=SUM(Table1[[#This Row],[Race-F candidates]:[Race-? Candidates]]),"All-Female",Z511=SUM(Table1[[#This Row],[Race-F candidates]:[Race-? Candidates]]),"All-Male",1=1,"Mixed-Gender")</f>
        <v>Mixed-Gender</v>
      </c>
      <c r="AC511" s="3">
        <f>COUNTIFS(Table1[genoffice],Table1[[#This Row],[genoffice]],Table1[Gender],"F")</f>
        <v>279</v>
      </c>
      <c r="AD511" s="3">
        <f>COUNTIFS(Table1[genoffice],Table1[[#This Row],[genoffice]],Table1[Gender],"M")</f>
        <v>401</v>
      </c>
      <c r="AE511" s="3">
        <f>COUNTIFS(Table1[genoffice],Table1[[#This Row],[genoffice]],Table1[Gender],"~?")</f>
        <v>23</v>
      </c>
    </row>
    <row r="512" spans="1:31" x14ac:dyDescent="0.35">
      <c r="A512">
        <v>511</v>
      </c>
      <c r="B512">
        <f>IF(COUNTIF(C$2:C511,C512)&gt;0,B511,B511+1)</f>
        <v>131</v>
      </c>
      <c r="C512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2" t="s">
        <v>380</v>
      </c>
      <c r="E512" t="s">
        <v>693</v>
      </c>
      <c r="F512" t="s">
        <v>699</v>
      </c>
      <c r="G512">
        <v>2016</v>
      </c>
      <c r="H512" t="s">
        <v>695</v>
      </c>
      <c r="I512" t="s">
        <v>30</v>
      </c>
      <c r="J512">
        <v>1056</v>
      </c>
      <c r="K512">
        <v>9</v>
      </c>
      <c r="L512">
        <f>COUNTIF(Table1[Race],Table1[Race])</f>
        <v>9</v>
      </c>
      <c r="M512">
        <v>4</v>
      </c>
      <c r="N512">
        <v>4</v>
      </c>
      <c r="O512">
        <v>1</v>
      </c>
      <c r="P512">
        <v>0</v>
      </c>
      <c r="Q512" t="s">
        <v>20</v>
      </c>
      <c r="R512" t="s">
        <v>21</v>
      </c>
      <c r="S512" t="s">
        <v>15</v>
      </c>
      <c r="T512">
        <f>IFERROR(Table1[n_can_adj]/MID(Table1[district],FIND("(",Table1[district])+1,1),Table1[n_can_adj])</f>
        <v>1.8</v>
      </c>
      <c r="U512">
        <v>31399</v>
      </c>
      <c r="V512" t="str">
        <f>IF(Table1[Voting Population]&lt;47000,"Rural","Urban")</f>
        <v>Rural</v>
      </c>
      <c r="W512" s="3">
        <v>2.2659323367427209E-2</v>
      </c>
      <c r="X512" s="3" t="s">
        <v>5414</v>
      </c>
      <c r="Y512" s="3">
        <f>COUNTIFS(Table1[Race '#],Table1[[#This Row],[Race '#]],Table1[Gender],"F")</f>
        <v>2</v>
      </c>
      <c r="Z512" s="3">
        <f>COUNTIFS(Table1[Race '#],Table1[[#This Row],[Race '#]],Table1[Gender],"M")</f>
        <v>6</v>
      </c>
      <c r="AA512" s="3">
        <f>COUNTIFS(Table1[Race '#],Table1[[#This Row],[Race '#]],Table1[Gender],"~?")</f>
        <v>1</v>
      </c>
      <c r="AB512" s="3" t="str">
        <f>_xlfn.IFS(Y512=SUM(Table1[[#This Row],[Race-F candidates]:[Race-? Candidates]]),"All-Female",Z512=SUM(Table1[[#This Row],[Race-F candidates]:[Race-? Candidates]]),"All-Male",1=1,"Mixed-Gender")</f>
        <v>Mixed-Gender</v>
      </c>
      <c r="AC512" s="3">
        <f>COUNTIFS(Table1[genoffice],Table1[[#This Row],[genoffice]],Table1[Gender],"F")</f>
        <v>279</v>
      </c>
      <c r="AD512" s="3">
        <f>COUNTIFS(Table1[genoffice],Table1[[#This Row],[genoffice]],Table1[Gender],"M")</f>
        <v>401</v>
      </c>
      <c r="AE512" s="3">
        <f>COUNTIFS(Table1[genoffice],Table1[[#This Row],[genoffice]],Table1[Gender],"~?")</f>
        <v>23</v>
      </c>
    </row>
    <row r="513" spans="1:31" x14ac:dyDescent="0.35">
      <c r="A513">
        <v>512</v>
      </c>
      <c r="B513">
        <f>IF(COUNTIF(C$2:C512,C513)&gt;0,B512,B512+1)</f>
        <v>131</v>
      </c>
      <c r="C513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3" t="s">
        <v>380</v>
      </c>
      <c r="E513" t="s">
        <v>693</v>
      </c>
      <c r="F513" t="s">
        <v>700</v>
      </c>
      <c r="G513">
        <v>2016</v>
      </c>
      <c r="H513" t="s">
        <v>695</v>
      </c>
      <c r="I513" t="s">
        <v>23</v>
      </c>
      <c r="J513">
        <v>302</v>
      </c>
      <c r="K513">
        <v>9</v>
      </c>
      <c r="L513">
        <f>COUNTIF(Table1[Race],Table1[Race])</f>
        <v>9</v>
      </c>
      <c r="M513">
        <v>4</v>
      </c>
      <c r="N513">
        <v>4</v>
      </c>
      <c r="O513">
        <v>1</v>
      </c>
      <c r="P513">
        <v>0</v>
      </c>
      <c r="Q513" t="s">
        <v>20</v>
      </c>
      <c r="R513" t="s">
        <v>21</v>
      </c>
      <c r="S513" t="s">
        <v>15</v>
      </c>
      <c r="T513">
        <f>IFERROR(Table1[n_can_adj]/MID(Table1[district],FIND("(",Table1[district])+1,1),Table1[n_can_adj])</f>
        <v>1.8</v>
      </c>
      <c r="U513">
        <v>31399</v>
      </c>
      <c r="V513" t="str">
        <f>IF(Table1[Voting Population]&lt;47000,"Rural","Urban")</f>
        <v>Rural</v>
      </c>
      <c r="W513" s="3">
        <v>2.2659323367427209E-2</v>
      </c>
      <c r="X513" s="3" t="s">
        <v>5414</v>
      </c>
      <c r="Y513" s="3">
        <f>COUNTIFS(Table1[Race '#],Table1[[#This Row],[Race '#]],Table1[Gender],"F")</f>
        <v>2</v>
      </c>
      <c r="Z513" s="3">
        <f>COUNTIFS(Table1[Race '#],Table1[[#This Row],[Race '#]],Table1[Gender],"M")</f>
        <v>6</v>
      </c>
      <c r="AA513" s="3">
        <f>COUNTIFS(Table1[Race '#],Table1[[#This Row],[Race '#]],Table1[Gender],"~?")</f>
        <v>1</v>
      </c>
      <c r="AB513" s="3" t="str">
        <f>_xlfn.IFS(Y513=SUM(Table1[[#This Row],[Race-F candidates]:[Race-? Candidates]]),"All-Female",Z513=SUM(Table1[[#This Row],[Race-F candidates]:[Race-? Candidates]]),"All-Male",1=1,"Mixed-Gender")</f>
        <v>Mixed-Gender</v>
      </c>
      <c r="AC513" s="3">
        <f>COUNTIFS(Table1[genoffice],Table1[[#This Row],[genoffice]],Table1[Gender],"F")</f>
        <v>279</v>
      </c>
      <c r="AD513" s="3">
        <f>COUNTIFS(Table1[genoffice],Table1[[#This Row],[genoffice]],Table1[Gender],"M")</f>
        <v>401</v>
      </c>
      <c r="AE513" s="3">
        <f>COUNTIFS(Table1[genoffice],Table1[[#This Row],[genoffice]],Table1[Gender],"~?")</f>
        <v>23</v>
      </c>
    </row>
    <row r="514" spans="1:31" x14ac:dyDescent="0.35">
      <c r="A514">
        <v>513</v>
      </c>
      <c r="B514">
        <f>IF(COUNTIF(C$2:C513,C514)&gt;0,B513,B513+1)</f>
        <v>131</v>
      </c>
      <c r="C514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4" t="s">
        <v>380</v>
      </c>
      <c r="E514" t="s">
        <v>693</v>
      </c>
      <c r="F514" t="s">
        <v>701</v>
      </c>
      <c r="G514">
        <v>2016</v>
      </c>
      <c r="H514" t="s">
        <v>695</v>
      </c>
      <c r="I514" t="s">
        <v>23</v>
      </c>
      <c r="J514">
        <v>596</v>
      </c>
      <c r="K514">
        <v>9</v>
      </c>
      <c r="L514">
        <f>COUNTIF(Table1[Race],Table1[Race])</f>
        <v>9</v>
      </c>
      <c r="M514">
        <v>4</v>
      </c>
      <c r="N514">
        <v>4</v>
      </c>
      <c r="O514">
        <v>1</v>
      </c>
      <c r="P514">
        <v>0</v>
      </c>
      <c r="Q514" t="s">
        <v>20</v>
      </c>
      <c r="R514" t="s">
        <v>21</v>
      </c>
      <c r="S514" t="s">
        <v>15</v>
      </c>
      <c r="T514">
        <f>IFERROR(Table1[n_can_adj]/MID(Table1[district],FIND("(",Table1[district])+1,1),Table1[n_can_adj])</f>
        <v>1.8</v>
      </c>
      <c r="U514">
        <v>31399</v>
      </c>
      <c r="V514" t="str">
        <f>IF(Table1[Voting Population]&lt;47000,"Rural","Urban")</f>
        <v>Rural</v>
      </c>
      <c r="W514" s="3">
        <v>2.2659323367427209E-2</v>
      </c>
      <c r="X514" s="3" t="s">
        <v>5413</v>
      </c>
      <c r="Y514" s="3">
        <f>COUNTIFS(Table1[Race '#],Table1[[#This Row],[Race '#]],Table1[Gender],"F")</f>
        <v>2</v>
      </c>
      <c r="Z514" s="3">
        <f>COUNTIFS(Table1[Race '#],Table1[[#This Row],[Race '#]],Table1[Gender],"M")</f>
        <v>6</v>
      </c>
      <c r="AA514" s="3">
        <f>COUNTIFS(Table1[Race '#],Table1[[#This Row],[Race '#]],Table1[Gender],"~?")</f>
        <v>1</v>
      </c>
      <c r="AB514" s="3" t="str">
        <f>_xlfn.IFS(Y514=SUM(Table1[[#This Row],[Race-F candidates]:[Race-? Candidates]]),"All-Female",Z514=SUM(Table1[[#This Row],[Race-F candidates]:[Race-? Candidates]]),"All-Male",1=1,"Mixed-Gender")</f>
        <v>Mixed-Gender</v>
      </c>
      <c r="AC514" s="3">
        <f>COUNTIFS(Table1[genoffice],Table1[[#This Row],[genoffice]],Table1[Gender],"F")</f>
        <v>279</v>
      </c>
      <c r="AD514" s="3">
        <f>COUNTIFS(Table1[genoffice],Table1[[#This Row],[genoffice]],Table1[Gender],"M")</f>
        <v>401</v>
      </c>
      <c r="AE514" s="3">
        <f>COUNTIFS(Table1[genoffice],Table1[[#This Row],[genoffice]],Table1[Gender],"~?")</f>
        <v>23</v>
      </c>
    </row>
    <row r="515" spans="1:31" x14ac:dyDescent="0.35">
      <c r="A515">
        <v>514</v>
      </c>
      <c r="B515">
        <f>IF(COUNTIF(C$2:C514,C515)&gt;0,B514,B514+1)</f>
        <v>131</v>
      </c>
      <c r="C515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5" t="s">
        <v>380</v>
      </c>
      <c r="E515" t="s">
        <v>693</v>
      </c>
      <c r="F515" t="s">
        <v>702</v>
      </c>
      <c r="G515">
        <v>2016</v>
      </c>
      <c r="H515" t="s">
        <v>695</v>
      </c>
      <c r="I515" t="s">
        <v>19</v>
      </c>
      <c r="J515">
        <v>735</v>
      </c>
      <c r="K515">
        <v>9</v>
      </c>
      <c r="L515">
        <f>COUNTIF(Table1[Race],Table1[Race])</f>
        <v>9</v>
      </c>
      <c r="M515">
        <v>4</v>
      </c>
      <c r="N515">
        <v>4</v>
      </c>
      <c r="O515">
        <v>1</v>
      </c>
      <c r="P515">
        <v>0</v>
      </c>
      <c r="Q515" t="s">
        <v>20</v>
      </c>
      <c r="R515" t="s">
        <v>21</v>
      </c>
      <c r="S515" t="s">
        <v>15</v>
      </c>
      <c r="T515">
        <f>IFERROR(Table1[n_can_adj]/MID(Table1[district],FIND("(",Table1[district])+1,1),Table1[n_can_adj])</f>
        <v>1.8</v>
      </c>
      <c r="U515">
        <v>31399</v>
      </c>
      <c r="V515" t="str">
        <f>IF(Table1[Voting Population]&lt;47000,"Rural","Urban")</f>
        <v>Rural</v>
      </c>
      <c r="W515" s="3">
        <v>2.2659323367427209E-2</v>
      </c>
      <c r="X515" s="3" t="s">
        <v>5414</v>
      </c>
      <c r="Y515" s="3">
        <f>COUNTIFS(Table1[Race '#],Table1[[#This Row],[Race '#]],Table1[Gender],"F")</f>
        <v>2</v>
      </c>
      <c r="Z515" s="3">
        <f>COUNTIFS(Table1[Race '#],Table1[[#This Row],[Race '#]],Table1[Gender],"M")</f>
        <v>6</v>
      </c>
      <c r="AA515" s="3">
        <f>COUNTIFS(Table1[Race '#],Table1[[#This Row],[Race '#]],Table1[Gender],"~?")</f>
        <v>1</v>
      </c>
      <c r="AB515" s="3" t="str">
        <f>_xlfn.IFS(Y515=SUM(Table1[[#This Row],[Race-F candidates]:[Race-? Candidates]]),"All-Female",Z515=SUM(Table1[[#This Row],[Race-F candidates]:[Race-? Candidates]]),"All-Male",1=1,"Mixed-Gender")</f>
        <v>Mixed-Gender</v>
      </c>
      <c r="AC515" s="3">
        <f>COUNTIFS(Table1[genoffice],Table1[[#This Row],[genoffice]],Table1[Gender],"F")</f>
        <v>279</v>
      </c>
      <c r="AD515" s="3">
        <f>COUNTIFS(Table1[genoffice],Table1[[#This Row],[genoffice]],Table1[Gender],"M")</f>
        <v>401</v>
      </c>
      <c r="AE515" s="3">
        <f>COUNTIFS(Table1[genoffice],Table1[[#This Row],[genoffice]],Table1[Gender],"~?")</f>
        <v>23</v>
      </c>
    </row>
    <row r="516" spans="1:31" x14ac:dyDescent="0.35">
      <c r="A516">
        <v>515</v>
      </c>
      <c r="B516">
        <f>IF(COUNTIF(C$2:C515,C516)&gt;0,B515,B515+1)</f>
        <v>131</v>
      </c>
      <c r="C516" t="str">
        <f>Table1[[#This Row],[position]]&amp;IF(Table1[district]="NA","","-"&amp;Table1[district])&amp;IF(Table1[parish]="Multi-Parish Race","","-"&amp;Table1[parish])&amp;" ("&amp;Table1[year]&amp;")"</f>
        <v>Aldermen-Town of Welsh (5 to be elected)-Jefferson Davis (2016)</v>
      </c>
      <c r="D516" t="s">
        <v>380</v>
      </c>
      <c r="E516" t="s">
        <v>693</v>
      </c>
      <c r="F516" t="s">
        <v>703</v>
      </c>
      <c r="G516">
        <v>2016</v>
      </c>
      <c r="H516" t="s">
        <v>695</v>
      </c>
      <c r="I516" t="s">
        <v>19</v>
      </c>
      <c r="J516">
        <v>912</v>
      </c>
      <c r="K516">
        <v>9</v>
      </c>
      <c r="L516">
        <f>COUNTIF(Table1[Race],Table1[Race])</f>
        <v>9</v>
      </c>
      <c r="M516">
        <v>4</v>
      </c>
      <c r="N516">
        <v>4</v>
      </c>
      <c r="O516">
        <v>1</v>
      </c>
      <c r="P516">
        <v>0</v>
      </c>
      <c r="Q516" t="s">
        <v>20</v>
      </c>
      <c r="R516" t="s">
        <v>21</v>
      </c>
      <c r="S516" t="s">
        <v>15</v>
      </c>
      <c r="T516">
        <f>IFERROR(Table1[n_can_adj]/MID(Table1[district],FIND("(",Table1[district])+1,1),Table1[n_can_adj])</f>
        <v>1.8</v>
      </c>
      <c r="U516">
        <v>31399</v>
      </c>
      <c r="V516" t="str">
        <f>IF(Table1[Voting Population]&lt;47000,"Rural","Urban")</f>
        <v>Rural</v>
      </c>
      <c r="W516" s="3">
        <v>2.2659323367427209E-2</v>
      </c>
      <c r="X516" s="3" t="s">
        <v>5414</v>
      </c>
      <c r="Y516" s="3">
        <f>COUNTIFS(Table1[Race '#],Table1[[#This Row],[Race '#]],Table1[Gender],"F")</f>
        <v>2</v>
      </c>
      <c r="Z516" s="3">
        <f>COUNTIFS(Table1[Race '#],Table1[[#This Row],[Race '#]],Table1[Gender],"M")</f>
        <v>6</v>
      </c>
      <c r="AA516" s="3">
        <f>COUNTIFS(Table1[Race '#],Table1[[#This Row],[Race '#]],Table1[Gender],"~?")</f>
        <v>1</v>
      </c>
      <c r="AB516" s="3" t="str">
        <f>_xlfn.IFS(Y516=SUM(Table1[[#This Row],[Race-F candidates]:[Race-? Candidates]]),"All-Female",Z516=SUM(Table1[[#This Row],[Race-F candidates]:[Race-? Candidates]]),"All-Male",1=1,"Mixed-Gender")</f>
        <v>Mixed-Gender</v>
      </c>
      <c r="AC516" s="3">
        <f>COUNTIFS(Table1[genoffice],Table1[[#This Row],[genoffice]],Table1[Gender],"F")</f>
        <v>279</v>
      </c>
      <c r="AD516" s="3">
        <f>COUNTIFS(Table1[genoffice],Table1[[#This Row],[genoffice]],Table1[Gender],"M")</f>
        <v>401</v>
      </c>
      <c r="AE516" s="3">
        <f>COUNTIFS(Table1[genoffice],Table1[[#This Row],[genoffice]],Table1[Gender],"~?")</f>
        <v>23</v>
      </c>
    </row>
    <row r="517" spans="1:31" x14ac:dyDescent="0.35">
      <c r="A517">
        <v>516</v>
      </c>
      <c r="B517">
        <f>IF(COUNTIF(C$2:C516,C517)&gt;0,B516,B516+1)</f>
        <v>132</v>
      </c>
      <c r="C517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7" t="s">
        <v>380</v>
      </c>
      <c r="E517" t="s">
        <v>704</v>
      </c>
      <c r="F517" t="s">
        <v>705</v>
      </c>
      <c r="G517">
        <v>2014</v>
      </c>
      <c r="H517" t="s">
        <v>231</v>
      </c>
      <c r="I517" t="s">
        <v>23</v>
      </c>
      <c r="J517">
        <v>602</v>
      </c>
      <c r="K517">
        <v>10</v>
      </c>
      <c r="L517">
        <f>COUNTIF(Table1[Race],Table1[Race])</f>
        <v>10</v>
      </c>
      <c r="M517">
        <v>10</v>
      </c>
      <c r="N517">
        <v>0</v>
      </c>
      <c r="O517">
        <v>0</v>
      </c>
      <c r="P517">
        <v>0</v>
      </c>
      <c r="Q517" t="s">
        <v>20</v>
      </c>
      <c r="R517" t="s">
        <v>21</v>
      </c>
      <c r="S517" t="s">
        <v>15</v>
      </c>
      <c r="T517">
        <f>IFERROR(Table1[n_can_adj]/MID(Table1[district],FIND("(",Table1[district])+1,1),Table1[n_can_adj])</f>
        <v>2</v>
      </c>
      <c r="U517">
        <v>33159</v>
      </c>
      <c r="V517" t="str">
        <f>IF(Table1[Voting Population]&lt;47000,"Rural","Urban")</f>
        <v>Rural</v>
      </c>
      <c r="W517" s="3">
        <v>3.0617408906882596E-2</v>
      </c>
      <c r="X517" s="3" t="s">
        <v>5415</v>
      </c>
      <c r="Y517" s="3">
        <f>COUNTIFS(Table1[Race '#],Table1[[#This Row],[Race '#]],Table1[Gender],"F")</f>
        <v>5</v>
      </c>
      <c r="Z517" s="3">
        <f>COUNTIFS(Table1[Race '#],Table1[[#This Row],[Race '#]],Table1[Gender],"M")</f>
        <v>5</v>
      </c>
      <c r="AA517" s="3">
        <f>COUNTIFS(Table1[Race '#],Table1[[#This Row],[Race '#]],Table1[Gender],"~?")</f>
        <v>0</v>
      </c>
      <c r="AB517" s="3" t="str">
        <f>_xlfn.IFS(Y517=SUM(Table1[[#This Row],[Race-F candidates]:[Race-? Candidates]]),"All-Female",Z517=SUM(Table1[[#This Row],[Race-F candidates]:[Race-? Candidates]]),"All-Male",1=1,"Mixed-Gender")</f>
        <v>Mixed-Gender</v>
      </c>
      <c r="AC517" s="3">
        <f>COUNTIFS(Table1[genoffice],Table1[[#This Row],[genoffice]],Table1[Gender],"F")</f>
        <v>279</v>
      </c>
      <c r="AD517" s="3">
        <f>COUNTIFS(Table1[genoffice],Table1[[#This Row],[genoffice]],Table1[Gender],"M")</f>
        <v>401</v>
      </c>
      <c r="AE517" s="3">
        <f>COUNTIFS(Table1[genoffice],Table1[[#This Row],[genoffice]],Table1[Gender],"~?")</f>
        <v>23</v>
      </c>
    </row>
    <row r="518" spans="1:31" x14ac:dyDescent="0.35">
      <c r="A518">
        <v>517</v>
      </c>
      <c r="B518">
        <f>IF(COUNTIF(C$2:C517,C518)&gt;0,B517,B517+1)</f>
        <v>132</v>
      </c>
      <c r="C518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8" t="s">
        <v>380</v>
      </c>
      <c r="E518" t="s">
        <v>704</v>
      </c>
      <c r="F518" t="s">
        <v>706</v>
      </c>
      <c r="G518">
        <v>2014</v>
      </c>
      <c r="H518" t="s">
        <v>231</v>
      </c>
      <c r="I518" t="s">
        <v>23</v>
      </c>
      <c r="J518">
        <v>418</v>
      </c>
      <c r="K518">
        <v>10</v>
      </c>
      <c r="L518">
        <f>COUNTIF(Table1[Race],Table1[Race])</f>
        <v>10</v>
      </c>
      <c r="M518">
        <v>10</v>
      </c>
      <c r="N518">
        <v>0</v>
      </c>
      <c r="O518">
        <v>0</v>
      </c>
      <c r="P518">
        <v>0</v>
      </c>
      <c r="Q518" t="s">
        <v>20</v>
      </c>
      <c r="R518" t="s">
        <v>21</v>
      </c>
      <c r="S518" t="s">
        <v>15</v>
      </c>
      <c r="T518">
        <f>IFERROR(Table1[n_can_adj]/MID(Table1[district],FIND("(",Table1[district])+1,1),Table1[n_can_adj])</f>
        <v>2</v>
      </c>
      <c r="U518">
        <v>33159</v>
      </c>
      <c r="V518" t="str">
        <f>IF(Table1[Voting Population]&lt;47000,"Rural","Urban")</f>
        <v>Rural</v>
      </c>
      <c r="W518" s="3">
        <v>3.0617408906882596E-2</v>
      </c>
      <c r="X518" s="3" t="s">
        <v>5414</v>
      </c>
      <c r="Y518" s="3">
        <f>COUNTIFS(Table1[Race '#],Table1[[#This Row],[Race '#]],Table1[Gender],"F")</f>
        <v>5</v>
      </c>
      <c r="Z518" s="3">
        <f>COUNTIFS(Table1[Race '#],Table1[[#This Row],[Race '#]],Table1[Gender],"M")</f>
        <v>5</v>
      </c>
      <c r="AA518" s="3">
        <f>COUNTIFS(Table1[Race '#],Table1[[#This Row],[Race '#]],Table1[Gender],"~?")</f>
        <v>0</v>
      </c>
      <c r="AB518" s="3" t="str">
        <f>_xlfn.IFS(Y518=SUM(Table1[[#This Row],[Race-F candidates]:[Race-? Candidates]]),"All-Female",Z518=SUM(Table1[[#This Row],[Race-F candidates]:[Race-? Candidates]]),"All-Male",1=1,"Mixed-Gender")</f>
        <v>Mixed-Gender</v>
      </c>
      <c r="AC518" s="3">
        <f>COUNTIFS(Table1[genoffice],Table1[[#This Row],[genoffice]],Table1[Gender],"F")</f>
        <v>279</v>
      </c>
      <c r="AD518" s="3">
        <f>COUNTIFS(Table1[genoffice],Table1[[#This Row],[genoffice]],Table1[Gender],"M")</f>
        <v>401</v>
      </c>
      <c r="AE518" s="3">
        <f>COUNTIFS(Table1[genoffice],Table1[[#This Row],[genoffice]],Table1[Gender],"~?")</f>
        <v>23</v>
      </c>
    </row>
    <row r="519" spans="1:31" x14ac:dyDescent="0.35">
      <c r="A519">
        <v>518</v>
      </c>
      <c r="B519">
        <f>IF(COUNTIF(C$2:C518,C519)&gt;0,B518,B518+1)</f>
        <v>132</v>
      </c>
      <c r="C519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19" t="s">
        <v>380</v>
      </c>
      <c r="E519" t="s">
        <v>704</v>
      </c>
      <c r="F519" t="s">
        <v>707</v>
      </c>
      <c r="G519">
        <v>2014</v>
      </c>
      <c r="H519" t="s">
        <v>231</v>
      </c>
      <c r="I519" t="s">
        <v>23</v>
      </c>
      <c r="J519">
        <v>371</v>
      </c>
      <c r="K519">
        <v>10</v>
      </c>
      <c r="L519">
        <f>COUNTIF(Table1[Race],Table1[Race])</f>
        <v>10</v>
      </c>
      <c r="M519">
        <v>10</v>
      </c>
      <c r="N519">
        <v>0</v>
      </c>
      <c r="O519">
        <v>0</v>
      </c>
      <c r="P519">
        <v>0</v>
      </c>
      <c r="Q519" t="s">
        <v>20</v>
      </c>
      <c r="R519" t="s">
        <v>21</v>
      </c>
      <c r="S519" t="s">
        <v>15</v>
      </c>
      <c r="T519">
        <f>IFERROR(Table1[n_can_adj]/MID(Table1[district],FIND("(",Table1[district])+1,1),Table1[n_can_adj])</f>
        <v>2</v>
      </c>
      <c r="U519">
        <v>33159</v>
      </c>
      <c r="V519" t="str">
        <f>IF(Table1[Voting Population]&lt;47000,"Rural","Urban")</f>
        <v>Rural</v>
      </c>
      <c r="W519" s="3">
        <v>3.0617408906882596E-2</v>
      </c>
      <c r="X519" s="3" t="s">
        <v>5415</v>
      </c>
      <c r="Y519" s="3">
        <f>COUNTIFS(Table1[Race '#],Table1[[#This Row],[Race '#]],Table1[Gender],"F")</f>
        <v>5</v>
      </c>
      <c r="Z519" s="3">
        <f>COUNTIFS(Table1[Race '#],Table1[[#This Row],[Race '#]],Table1[Gender],"M")</f>
        <v>5</v>
      </c>
      <c r="AA519" s="3">
        <f>COUNTIFS(Table1[Race '#],Table1[[#This Row],[Race '#]],Table1[Gender],"~?")</f>
        <v>0</v>
      </c>
      <c r="AB519" s="3" t="str">
        <f>_xlfn.IFS(Y519=SUM(Table1[[#This Row],[Race-F candidates]:[Race-? Candidates]]),"All-Female",Z519=SUM(Table1[[#This Row],[Race-F candidates]:[Race-? Candidates]]),"All-Male",1=1,"Mixed-Gender")</f>
        <v>Mixed-Gender</v>
      </c>
      <c r="AC519" s="3">
        <f>COUNTIFS(Table1[genoffice],Table1[[#This Row],[genoffice]],Table1[Gender],"F")</f>
        <v>279</v>
      </c>
      <c r="AD519" s="3">
        <f>COUNTIFS(Table1[genoffice],Table1[[#This Row],[genoffice]],Table1[Gender],"M")</f>
        <v>401</v>
      </c>
      <c r="AE519" s="3">
        <f>COUNTIFS(Table1[genoffice],Table1[[#This Row],[genoffice]],Table1[Gender],"~?")</f>
        <v>23</v>
      </c>
    </row>
    <row r="520" spans="1:31" x14ac:dyDescent="0.35">
      <c r="A520">
        <v>519</v>
      </c>
      <c r="B520">
        <f>IF(COUNTIF(C$2:C519,C520)&gt;0,B519,B519+1)</f>
        <v>132</v>
      </c>
      <c r="C520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0" t="s">
        <v>380</v>
      </c>
      <c r="E520" t="s">
        <v>704</v>
      </c>
      <c r="F520" t="s">
        <v>708</v>
      </c>
      <c r="G520">
        <v>2014</v>
      </c>
      <c r="H520" t="s">
        <v>231</v>
      </c>
      <c r="I520" t="s">
        <v>23</v>
      </c>
      <c r="J520">
        <v>477</v>
      </c>
      <c r="K520">
        <v>10</v>
      </c>
      <c r="L520">
        <f>COUNTIF(Table1[Race],Table1[Race])</f>
        <v>10</v>
      </c>
      <c r="M520">
        <v>10</v>
      </c>
      <c r="N520">
        <v>0</v>
      </c>
      <c r="O520">
        <v>0</v>
      </c>
      <c r="P520">
        <v>0</v>
      </c>
      <c r="Q520" t="s">
        <v>20</v>
      </c>
      <c r="R520" t="s">
        <v>21</v>
      </c>
      <c r="S520" t="s">
        <v>15</v>
      </c>
      <c r="T520">
        <f>IFERROR(Table1[n_can_adj]/MID(Table1[district],FIND("(",Table1[district])+1,1),Table1[n_can_adj])</f>
        <v>2</v>
      </c>
      <c r="U520">
        <v>33159</v>
      </c>
      <c r="V520" t="str">
        <f>IF(Table1[Voting Population]&lt;47000,"Rural","Urban")</f>
        <v>Rural</v>
      </c>
      <c r="W520" s="3">
        <v>3.0617408906882596E-2</v>
      </c>
      <c r="X520" s="3" t="s">
        <v>5414</v>
      </c>
      <c r="Y520" s="3">
        <f>COUNTIFS(Table1[Race '#],Table1[[#This Row],[Race '#]],Table1[Gender],"F")</f>
        <v>5</v>
      </c>
      <c r="Z520" s="3">
        <f>COUNTIFS(Table1[Race '#],Table1[[#This Row],[Race '#]],Table1[Gender],"M")</f>
        <v>5</v>
      </c>
      <c r="AA520" s="3">
        <f>COUNTIFS(Table1[Race '#],Table1[[#This Row],[Race '#]],Table1[Gender],"~?")</f>
        <v>0</v>
      </c>
      <c r="AB520" s="3" t="str">
        <f>_xlfn.IFS(Y520=SUM(Table1[[#This Row],[Race-F candidates]:[Race-? Candidates]]),"All-Female",Z520=SUM(Table1[[#This Row],[Race-F candidates]:[Race-? Candidates]]),"All-Male",1=1,"Mixed-Gender")</f>
        <v>Mixed-Gender</v>
      </c>
      <c r="AC520" s="3">
        <f>COUNTIFS(Table1[genoffice],Table1[[#This Row],[genoffice]],Table1[Gender],"F")</f>
        <v>279</v>
      </c>
      <c r="AD520" s="3">
        <f>COUNTIFS(Table1[genoffice],Table1[[#This Row],[genoffice]],Table1[Gender],"M")</f>
        <v>401</v>
      </c>
      <c r="AE520" s="3">
        <f>COUNTIFS(Table1[genoffice],Table1[[#This Row],[genoffice]],Table1[Gender],"~?")</f>
        <v>23</v>
      </c>
    </row>
    <row r="521" spans="1:31" x14ac:dyDescent="0.35">
      <c r="A521">
        <v>520</v>
      </c>
      <c r="B521">
        <f>IF(COUNTIF(C$2:C520,C521)&gt;0,B520,B520+1)</f>
        <v>132</v>
      </c>
      <c r="C521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1" t="s">
        <v>380</v>
      </c>
      <c r="E521" t="s">
        <v>704</v>
      </c>
      <c r="F521" t="s">
        <v>709</v>
      </c>
      <c r="G521">
        <v>2014</v>
      </c>
      <c r="H521" t="s">
        <v>231</v>
      </c>
      <c r="I521" t="s">
        <v>23</v>
      </c>
      <c r="J521">
        <v>342</v>
      </c>
      <c r="K521">
        <v>10</v>
      </c>
      <c r="L521">
        <f>COUNTIF(Table1[Race],Table1[Race])</f>
        <v>10</v>
      </c>
      <c r="M521">
        <v>10</v>
      </c>
      <c r="N521">
        <v>0</v>
      </c>
      <c r="O521">
        <v>0</v>
      </c>
      <c r="P521">
        <v>0</v>
      </c>
      <c r="Q521" t="s">
        <v>20</v>
      </c>
      <c r="R521" t="s">
        <v>21</v>
      </c>
      <c r="S521" t="s">
        <v>15</v>
      </c>
      <c r="T521">
        <f>IFERROR(Table1[n_can_adj]/MID(Table1[district],FIND("(",Table1[district])+1,1),Table1[n_can_adj])</f>
        <v>2</v>
      </c>
      <c r="U521">
        <v>33159</v>
      </c>
      <c r="V521" t="str">
        <f>IF(Table1[Voting Population]&lt;47000,"Rural","Urban")</f>
        <v>Rural</v>
      </c>
      <c r="W521" s="3">
        <v>3.0617408906882596E-2</v>
      </c>
      <c r="X521" s="3" t="s">
        <v>5414</v>
      </c>
      <c r="Y521" s="3">
        <f>COUNTIFS(Table1[Race '#],Table1[[#This Row],[Race '#]],Table1[Gender],"F")</f>
        <v>5</v>
      </c>
      <c r="Z521" s="3">
        <f>COUNTIFS(Table1[Race '#],Table1[[#This Row],[Race '#]],Table1[Gender],"M")</f>
        <v>5</v>
      </c>
      <c r="AA521" s="3">
        <f>COUNTIFS(Table1[Race '#],Table1[[#This Row],[Race '#]],Table1[Gender],"~?")</f>
        <v>0</v>
      </c>
      <c r="AB521" s="3" t="str">
        <f>_xlfn.IFS(Y521=SUM(Table1[[#This Row],[Race-F candidates]:[Race-? Candidates]]),"All-Female",Z521=SUM(Table1[[#This Row],[Race-F candidates]:[Race-? Candidates]]),"All-Male",1=1,"Mixed-Gender")</f>
        <v>Mixed-Gender</v>
      </c>
      <c r="AC521" s="3">
        <f>COUNTIFS(Table1[genoffice],Table1[[#This Row],[genoffice]],Table1[Gender],"F")</f>
        <v>279</v>
      </c>
      <c r="AD521" s="3">
        <f>COUNTIFS(Table1[genoffice],Table1[[#This Row],[genoffice]],Table1[Gender],"M")</f>
        <v>401</v>
      </c>
      <c r="AE521" s="3">
        <f>COUNTIFS(Table1[genoffice],Table1[[#This Row],[genoffice]],Table1[Gender],"~?")</f>
        <v>23</v>
      </c>
    </row>
    <row r="522" spans="1:31" x14ac:dyDescent="0.35">
      <c r="A522">
        <v>521</v>
      </c>
      <c r="B522">
        <f>IF(COUNTIF(C$2:C521,C522)&gt;0,B521,B521+1)</f>
        <v>132</v>
      </c>
      <c r="C522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2" t="s">
        <v>380</v>
      </c>
      <c r="E522" t="s">
        <v>704</v>
      </c>
      <c r="F522" t="s">
        <v>710</v>
      </c>
      <c r="G522">
        <v>2014</v>
      </c>
      <c r="H522" t="s">
        <v>231</v>
      </c>
      <c r="I522" t="s">
        <v>23</v>
      </c>
      <c r="J522">
        <v>201</v>
      </c>
      <c r="K522">
        <v>10</v>
      </c>
      <c r="L522">
        <f>COUNTIF(Table1[Race],Table1[Race])</f>
        <v>10</v>
      </c>
      <c r="M522">
        <v>10</v>
      </c>
      <c r="N522">
        <v>0</v>
      </c>
      <c r="O522">
        <v>0</v>
      </c>
      <c r="P522">
        <v>0</v>
      </c>
      <c r="Q522" t="s">
        <v>20</v>
      </c>
      <c r="R522" t="s">
        <v>21</v>
      </c>
      <c r="S522" t="s">
        <v>15</v>
      </c>
      <c r="T522">
        <f>IFERROR(Table1[n_can_adj]/MID(Table1[district],FIND("(",Table1[district])+1,1),Table1[n_can_adj])</f>
        <v>2</v>
      </c>
      <c r="U522">
        <v>33159</v>
      </c>
      <c r="V522" t="str">
        <f>IF(Table1[Voting Population]&lt;47000,"Rural","Urban")</f>
        <v>Rural</v>
      </c>
      <c r="W522" s="3">
        <v>3.0617408906882596E-2</v>
      </c>
      <c r="X522" s="3" t="s">
        <v>5414</v>
      </c>
      <c r="Y522" s="3">
        <f>COUNTIFS(Table1[Race '#],Table1[[#This Row],[Race '#]],Table1[Gender],"F")</f>
        <v>5</v>
      </c>
      <c r="Z522" s="3">
        <f>COUNTIFS(Table1[Race '#],Table1[[#This Row],[Race '#]],Table1[Gender],"M")</f>
        <v>5</v>
      </c>
      <c r="AA522" s="3">
        <f>COUNTIFS(Table1[Race '#],Table1[[#This Row],[Race '#]],Table1[Gender],"~?")</f>
        <v>0</v>
      </c>
      <c r="AB522" s="3" t="str">
        <f>_xlfn.IFS(Y522=SUM(Table1[[#This Row],[Race-F candidates]:[Race-? Candidates]]),"All-Female",Z522=SUM(Table1[[#This Row],[Race-F candidates]:[Race-? Candidates]]),"All-Male",1=1,"Mixed-Gender")</f>
        <v>Mixed-Gender</v>
      </c>
      <c r="AC522" s="3">
        <f>COUNTIFS(Table1[genoffice],Table1[[#This Row],[genoffice]],Table1[Gender],"F")</f>
        <v>279</v>
      </c>
      <c r="AD522" s="3">
        <f>COUNTIFS(Table1[genoffice],Table1[[#This Row],[genoffice]],Table1[Gender],"M")</f>
        <v>401</v>
      </c>
      <c r="AE522" s="3">
        <f>COUNTIFS(Table1[genoffice],Table1[[#This Row],[genoffice]],Table1[Gender],"~?")</f>
        <v>23</v>
      </c>
    </row>
    <row r="523" spans="1:31" x14ac:dyDescent="0.35">
      <c r="A523">
        <v>522</v>
      </c>
      <c r="B523">
        <f>IF(COUNTIF(C$2:C522,C523)&gt;0,B522,B522+1)</f>
        <v>132</v>
      </c>
      <c r="C523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3" t="s">
        <v>380</v>
      </c>
      <c r="E523" t="s">
        <v>704</v>
      </c>
      <c r="F523" t="s">
        <v>711</v>
      </c>
      <c r="G523">
        <v>2014</v>
      </c>
      <c r="H523" t="s">
        <v>231</v>
      </c>
      <c r="I523" t="s">
        <v>23</v>
      </c>
      <c r="J523">
        <v>481</v>
      </c>
      <c r="K523">
        <v>10</v>
      </c>
      <c r="L523">
        <f>COUNTIF(Table1[Race],Table1[Race])</f>
        <v>10</v>
      </c>
      <c r="M523">
        <v>10</v>
      </c>
      <c r="N523">
        <v>0</v>
      </c>
      <c r="O523">
        <v>0</v>
      </c>
      <c r="P523">
        <v>0</v>
      </c>
      <c r="Q523" t="s">
        <v>20</v>
      </c>
      <c r="R523" t="s">
        <v>21</v>
      </c>
      <c r="S523" t="s">
        <v>15</v>
      </c>
      <c r="T523">
        <f>IFERROR(Table1[n_can_adj]/MID(Table1[district],FIND("(",Table1[district])+1,1),Table1[n_can_adj])</f>
        <v>2</v>
      </c>
      <c r="U523">
        <v>33159</v>
      </c>
      <c r="V523" t="str">
        <f>IF(Table1[Voting Population]&lt;47000,"Rural","Urban")</f>
        <v>Rural</v>
      </c>
      <c r="W523" s="3">
        <v>3.0617408906882596E-2</v>
      </c>
      <c r="X523" s="3" t="s">
        <v>5414</v>
      </c>
      <c r="Y523" s="3">
        <f>COUNTIFS(Table1[Race '#],Table1[[#This Row],[Race '#]],Table1[Gender],"F")</f>
        <v>5</v>
      </c>
      <c r="Z523" s="3">
        <f>COUNTIFS(Table1[Race '#],Table1[[#This Row],[Race '#]],Table1[Gender],"M")</f>
        <v>5</v>
      </c>
      <c r="AA523" s="3">
        <f>COUNTIFS(Table1[Race '#],Table1[[#This Row],[Race '#]],Table1[Gender],"~?")</f>
        <v>0</v>
      </c>
      <c r="AB523" s="3" t="str">
        <f>_xlfn.IFS(Y523=SUM(Table1[[#This Row],[Race-F candidates]:[Race-? Candidates]]),"All-Female",Z523=SUM(Table1[[#This Row],[Race-F candidates]:[Race-? Candidates]]),"All-Male",1=1,"Mixed-Gender")</f>
        <v>Mixed-Gender</v>
      </c>
      <c r="AC523" s="3">
        <f>COUNTIFS(Table1[genoffice],Table1[[#This Row],[genoffice]],Table1[Gender],"F")</f>
        <v>279</v>
      </c>
      <c r="AD523" s="3">
        <f>COUNTIFS(Table1[genoffice],Table1[[#This Row],[genoffice]],Table1[Gender],"M")</f>
        <v>401</v>
      </c>
      <c r="AE523" s="3">
        <f>COUNTIFS(Table1[genoffice],Table1[[#This Row],[genoffice]],Table1[Gender],"~?")</f>
        <v>23</v>
      </c>
    </row>
    <row r="524" spans="1:31" x14ac:dyDescent="0.35">
      <c r="A524">
        <v>523</v>
      </c>
      <c r="B524">
        <f>IF(COUNTIF(C$2:C523,C524)&gt;0,B523,B523+1)</f>
        <v>132</v>
      </c>
      <c r="C524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4" t="s">
        <v>380</v>
      </c>
      <c r="E524" t="s">
        <v>704</v>
      </c>
      <c r="F524" t="s">
        <v>712</v>
      </c>
      <c r="G524">
        <v>2014</v>
      </c>
      <c r="H524" t="s">
        <v>231</v>
      </c>
      <c r="I524" t="s">
        <v>23</v>
      </c>
      <c r="J524">
        <v>332</v>
      </c>
      <c r="K524">
        <v>10</v>
      </c>
      <c r="L524">
        <f>COUNTIF(Table1[Race],Table1[Race])</f>
        <v>10</v>
      </c>
      <c r="M524">
        <v>10</v>
      </c>
      <c r="N524">
        <v>0</v>
      </c>
      <c r="O524">
        <v>0</v>
      </c>
      <c r="P524">
        <v>0</v>
      </c>
      <c r="Q524" t="s">
        <v>20</v>
      </c>
      <c r="R524" t="s">
        <v>21</v>
      </c>
      <c r="S524" t="s">
        <v>15</v>
      </c>
      <c r="T524">
        <f>IFERROR(Table1[n_can_adj]/MID(Table1[district],FIND("(",Table1[district])+1,1),Table1[n_can_adj])</f>
        <v>2</v>
      </c>
      <c r="U524">
        <v>33159</v>
      </c>
      <c r="V524" t="str">
        <f>IF(Table1[Voting Population]&lt;47000,"Rural","Urban")</f>
        <v>Rural</v>
      </c>
      <c r="W524" s="3">
        <v>3.0617408906882596E-2</v>
      </c>
      <c r="X524" s="3" t="s">
        <v>5415</v>
      </c>
      <c r="Y524" s="3">
        <f>COUNTIFS(Table1[Race '#],Table1[[#This Row],[Race '#]],Table1[Gender],"F")</f>
        <v>5</v>
      </c>
      <c r="Z524" s="3">
        <f>COUNTIFS(Table1[Race '#],Table1[[#This Row],[Race '#]],Table1[Gender],"M")</f>
        <v>5</v>
      </c>
      <c r="AA524" s="3">
        <f>COUNTIFS(Table1[Race '#],Table1[[#This Row],[Race '#]],Table1[Gender],"~?")</f>
        <v>0</v>
      </c>
      <c r="AB524" s="3" t="str">
        <f>_xlfn.IFS(Y524=SUM(Table1[[#This Row],[Race-F candidates]:[Race-? Candidates]]),"All-Female",Z524=SUM(Table1[[#This Row],[Race-F candidates]:[Race-? Candidates]]),"All-Male",1=1,"Mixed-Gender")</f>
        <v>Mixed-Gender</v>
      </c>
      <c r="AC524" s="3">
        <f>COUNTIFS(Table1[genoffice],Table1[[#This Row],[genoffice]],Table1[Gender],"F")</f>
        <v>279</v>
      </c>
      <c r="AD524" s="3">
        <f>COUNTIFS(Table1[genoffice],Table1[[#This Row],[genoffice]],Table1[Gender],"M")</f>
        <v>401</v>
      </c>
      <c r="AE524" s="3">
        <f>COUNTIFS(Table1[genoffice],Table1[[#This Row],[genoffice]],Table1[Gender],"~?")</f>
        <v>23</v>
      </c>
    </row>
    <row r="525" spans="1:31" x14ac:dyDescent="0.35">
      <c r="A525">
        <v>524</v>
      </c>
      <c r="B525">
        <f>IF(COUNTIF(C$2:C524,C525)&gt;0,B524,B524+1)</f>
        <v>132</v>
      </c>
      <c r="C525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5" t="s">
        <v>380</v>
      </c>
      <c r="E525" t="s">
        <v>704</v>
      </c>
      <c r="F525" t="s">
        <v>713</v>
      </c>
      <c r="G525">
        <v>2014</v>
      </c>
      <c r="H525" t="s">
        <v>231</v>
      </c>
      <c r="I525" t="s">
        <v>23</v>
      </c>
      <c r="J525">
        <v>467</v>
      </c>
      <c r="K525">
        <v>10</v>
      </c>
      <c r="L525">
        <f>COUNTIF(Table1[Race],Table1[Race])</f>
        <v>10</v>
      </c>
      <c r="M525">
        <v>10</v>
      </c>
      <c r="N525">
        <v>0</v>
      </c>
      <c r="O525">
        <v>0</v>
      </c>
      <c r="P525">
        <v>0</v>
      </c>
      <c r="Q525" t="s">
        <v>20</v>
      </c>
      <c r="R525" t="s">
        <v>21</v>
      </c>
      <c r="S525" t="s">
        <v>15</v>
      </c>
      <c r="T525">
        <f>IFERROR(Table1[n_can_adj]/MID(Table1[district],FIND("(",Table1[district])+1,1),Table1[n_can_adj])</f>
        <v>2</v>
      </c>
      <c r="U525">
        <v>33159</v>
      </c>
      <c r="V525" t="str">
        <f>IF(Table1[Voting Population]&lt;47000,"Rural","Urban")</f>
        <v>Rural</v>
      </c>
      <c r="W525" s="3">
        <v>3.0617408906882596E-2</v>
      </c>
      <c r="X525" s="3" t="s">
        <v>5415</v>
      </c>
      <c r="Y525" s="3">
        <f>COUNTIFS(Table1[Race '#],Table1[[#This Row],[Race '#]],Table1[Gender],"F")</f>
        <v>5</v>
      </c>
      <c r="Z525" s="3">
        <f>COUNTIFS(Table1[Race '#],Table1[[#This Row],[Race '#]],Table1[Gender],"M")</f>
        <v>5</v>
      </c>
      <c r="AA525" s="3">
        <f>COUNTIFS(Table1[Race '#],Table1[[#This Row],[Race '#]],Table1[Gender],"~?")</f>
        <v>0</v>
      </c>
      <c r="AB525" s="3" t="str">
        <f>_xlfn.IFS(Y525=SUM(Table1[[#This Row],[Race-F candidates]:[Race-? Candidates]]),"All-Female",Z525=SUM(Table1[[#This Row],[Race-F candidates]:[Race-? Candidates]]),"All-Male",1=1,"Mixed-Gender")</f>
        <v>Mixed-Gender</v>
      </c>
      <c r="AC525" s="3">
        <f>COUNTIFS(Table1[genoffice],Table1[[#This Row],[genoffice]],Table1[Gender],"F")</f>
        <v>279</v>
      </c>
      <c r="AD525" s="3">
        <f>COUNTIFS(Table1[genoffice],Table1[[#This Row],[genoffice]],Table1[Gender],"M")</f>
        <v>401</v>
      </c>
      <c r="AE525" s="3">
        <f>COUNTIFS(Table1[genoffice],Table1[[#This Row],[genoffice]],Table1[Gender],"~?")</f>
        <v>23</v>
      </c>
    </row>
    <row r="526" spans="1:31" x14ac:dyDescent="0.35">
      <c r="A526">
        <v>525</v>
      </c>
      <c r="B526">
        <f>IF(COUNTIF(C$2:C525,C526)&gt;0,B525,B525+1)</f>
        <v>132</v>
      </c>
      <c r="C526" t="str">
        <f>Table1[[#This Row],[position]]&amp;IF(Table1[district]="NA","","-"&amp;Table1[district])&amp;IF(Table1[parish]="Multi-Parish Race","","-"&amp;Table1[parish])&amp;" ("&amp;Table1[year]&amp;")"</f>
        <v>Aldermen-Town of White Castle (5 to be elected)-Iberville (2014)</v>
      </c>
      <c r="D526" t="s">
        <v>380</v>
      </c>
      <c r="E526" t="s">
        <v>704</v>
      </c>
      <c r="F526" t="s">
        <v>714</v>
      </c>
      <c r="G526">
        <v>2014</v>
      </c>
      <c r="H526" t="s">
        <v>231</v>
      </c>
      <c r="I526" t="s">
        <v>23</v>
      </c>
      <c r="J526">
        <v>261</v>
      </c>
      <c r="K526">
        <v>10</v>
      </c>
      <c r="L526">
        <f>COUNTIF(Table1[Race],Table1[Race])</f>
        <v>10</v>
      </c>
      <c r="M526">
        <v>10</v>
      </c>
      <c r="N526">
        <v>0</v>
      </c>
      <c r="O526">
        <v>0</v>
      </c>
      <c r="P526">
        <v>0</v>
      </c>
      <c r="Q526" t="s">
        <v>20</v>
      </c>
      <c r="R526" t="s">
        <v>21</v>
      </c>
      <c r="S526" t="s">
        <v>15</v>
      </c>
      <c r="T526">
        <f>IFERROR(Table1[n_can_adj]/MID(Table1[district],FIND("(",Table1[district])+1,1),Table1[n_can_adj])</f>
        <v>2</v>
      </c>
      <c r="U526">
        <v>33159</v>
      </c>
      <c r="V526" t="str">
        <f>IF(Table1[Voting Population]&lt;47000,"Rural","Urban")</f>
        <v>Rural</v>
      </c>
      <c r="W526" s="3">
        <v>3.0617408906882596E-2</v>
      </c>
      <c r="X526" s="3" t="s">
        <v>5415</v>
      </c>
      <c r="Y526" s="3">
        <f>COUNTIFS(Table1[Race '#],Table1[[#This Row],[Race '#]],Table1[Gender],"F")</f>
        <v>5</v>
      </c>
      <c r="Z526" s="3">
        <f>COUNTIFS(Table1[Race '#],Table1[[#This Row],[Race '#]],Table1[Gender],"M")</f>
        <v>5</v>
      </c>
      <c r="AA526" s="3">
        <f>COUNTIFS(Table1[Race '#],Table1[[#This Row],[Race '#]],Table1[Gender],"~?")</f>
        <v>0</v>
      </c>
      <c r="AB526" s="3" t="str">
        <f>_xlfn.IFS(Y526=SUM(Table1[[#This Row],[Race-F candidates]:[Race-? Candidates]]),"All-Female",Z526=SUM(Table1[[#This Row],[Race-F candidates]:[Race-? Candidates]]),"All-Male",1=1,"Mixed-Gender")</f>
        <v>Mixed-Gender</v>
      </c>
      <c r="AC526" s="3">
        <f>COUNTIFS(Table1[genoffice],Table1[[#This Row],[genoffice]],Table1[Gender],"F")</f>
        <v>279</v>
      </c>
      <c r="AD526" s="3">
        <f>COUNTIFS(Table1[genoffice],Table1[[#This Row],[genoffice]],Table1[Gender],"M")</f>
        <v>401</v>
      </c>
      <c r="AE526" s="3">
        <f>COUNTIFS(Table1[genoffice],Table1[[#This Row],[genoffice]],Table1[Gender],"~?")</f>
        <v>23</v>
      </c>
    </row>
    <row r="527" spans="1:31" x14ac:dyDescent="0.35">
      <c r="A527">
        <v>526</v>
      </c>
      <c r="B527">
        <f>IF(COUNTIF(C$2:C526,C527)&gt;0,B526,B526+1)</f>
        <v>133</v>
      </c>
      <c r="C527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7" t="s">
        <v>380</v>
      </c>
      <c r="E527" t="s">
        <v>715</v>
      </c>
      <c r="F527" t="s">
        <v>716</v>
      </c>
      <c r="G527">
        <v>2014</v>
      </c>
      <c r="H527" t="s">
        <v>109</v>
      </c>
      <c r="I527" t="s">
        <v>23</v>
      </c>
      <c r="J527">
        <v>112</v>
      </c>
      <c r="K527">
        <v>4</v>
      </c>
      <c r="L527">
        <f>COUNTIF(Table1[Race],Table1[Race])</f>
        <v>4</v>
      </c>
      <c r="M527">
        <v>3</v>
      </c>
      <c r="N527">
        <v>1</v>
      </c>
      <c r="O527">
        <v>0</v>
      </c>
      <c r="P527">
        <v>0</v>
      </c>
      <c r="Q527" t="s">
        <v>20</v>
      </c>
      <c r="R527" t="s">
        <v>21</v>
      </c>
      <c r="S527" t="s">
        <v>15</v>
      </c>
      <c r="T527">
        <f>IFERROR(Table1[n_can_adj]/MID(Table1[district],FIND("(",Table1[district])+1,1),Table1[n_can_adj])</f>
        <v>1.3333333333333333</v>
      </c>
      <c r="U527">
        <v>33765</v>
      </c>
      <c r="V527" t="str">
        <f>IF(Table1[Voting Population]&lt;47000,"Rural","Urban")</f>
        <v>Rural</v>
      </c>
      <c r="W527" s="3">
        <v>5.4054054054054057E-2</v>
      </c>
      <c r="X527" s="3" t="s">
        <v>5415</v>
      </c>
      <c r="Y527" s="3">
        <f>COUNTIFS(Table1[Race '#],Table1[[#This Row],[Race '#]],Table1[Gender],"F")</f>
        <v>2</v>
      </c>
      <c r="Z527" s="3">
        <f>COUNTIFS(Table1[Race '#],Table1[[#This Row],[Race '#]],Table1[Gender],"M")</f>
        <v>1</v>
      </c>
      <c r="AA527" s="3">
        <f>COUNTIFS(Table1[Race '#],Table1[[#This Row],[Race '#]],Table1[Gender],"~?")</f>
        <v>1</v>
      </c>
      <c r="AB527" s="3" t="str">
        <f>_xlfn.IFS(Y527=SUM(Table1[[#This Row],[Race-F candidates]:[Race-? Candidates]]),"All-Female",Z527=SUM(Table1[[#This Row],[Race-F candidates]:[Race-? Candidates]]),"All-Male",1=1,"Mixed-Gender")</f>
        <v>Mixed-Gender</v>
      </c>
      <c r="AC527" s="3">
        <f>COUNTIFS(Table1[genoffice],Table1[[#This Row],[genoffice]],Table1[Gender],"F")</f>
        <v>279</v>
      </c>
      <c r="AD527" s="3">
        <f>COUNTIFS(Table1[genoffice],Table1[[#This Row],[genoffice]],Table1[Gender],"M")</f>
        <v>401</v>
      </c>
      <c r="AE527" s="3">
        <f>COUNTIFS(Table1[genoffice],Table1[[#This Row],[genoffice]],Table1[Gender],"~?")</f>
        <v>23</v>
      </c>
    </row>
    <row r="528" spans="1:31" x14ac:dyDescent="0.35">
      <c r="A528">
        <v>527</v>
      </c>
      <c r="B528">
        <f>IF(COUNTIF(C$2:C527,C528)&gt;0,B527,B527+1)</f>
        <v>133</v>
      </c>
      <c r="C528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8" t="s">
        <v>380</v>
      </c>
      <c r="E528" t="s">
        <v>715</v>
      </c>
      <c r="F528" t="s">
        <v>717</v>
      </c>
      <c r="G528">
        <v>2014</v>
      </c>
      <c r="H528" t="s">
        <v>109</v>
      </c>
      <c r="I528" t="s">
        <v>19</v>
      </c>
      <c r="J528">
        <v>81</v>
      </c>
      <c r="K528">
        <v>4</v>
      </c>
      <c r="L528">
        <f>COUNTIF(Table1[Race],Table1[Race])</f>
        <v>4</v>
      </c>
      <c r="M528">
        <v>3</v>
      </c>
      <c r="N528">
        <v>1</v>
      </c>
      <c r="O528">
        <v>0</v>
      </c>
      <c r="P528">
        <v>0</v>
      </c>
      <c r="Q528" t="s">
        <v>20</v>
      </c>
      <c r="R528" t="s">
        <v>21</v>
      </c>
      <c r="S528" t="s">
        <v>15</v>
      </c>
      <c r="T528">
        <f>IFERROR(Table1[n_can_adj]/MID(Table1[district],FIND("(",Table1[district])+1,1),Table1[n_can_adj])</f>
        <v>1.3333333333333333</v>
      </c>
      <c r="U528">
        <v>33765</v>
      </c>
      <c r="V528" t="str">
        <f>IF(Table1[Voting Population]&lt;47000,"Rural","Urban")</f>
        <v>Rural</v>
      </c>
      <c r="W528" s="3">
        <v>5.4054054054054057E-2</v>
      </c>
      <c r="X528" s="3" t="s">
        <v>5415</v>
      </c>
      <c r="Y528" s="3">
        <f>COUNTIFS(Table1[Race '#],Table1[[#This Row],[Race '#]],Table1[Gender],"F")</f>
        <v>2</v>
      </c>
      <c r="Z528" s="3">
        <f>COUNTIFS(Table1[Race '#],Table1[[#This Row],[Race '#]],Table1[Gender],"M")</f>
        <v>1</v>
      </c>
      <c r="AA528" s="3">
        <f>COUNTIFS(Table1[Race '#],Table1[[#This Row],[Race '#]],Table1[Gender],"~?")</f>
        <v>1</v>
      </c>
      <c r="AB528" s="3" t="str">
        <f>_xlfn.IFS(Y528=SUM(Table1[[#This Row],[Race-F candidates]:[Race-? Candidates]]),"All-Female",Z528=SUM(Table1[[#This Row],[Race-F candidates]:[Race-? Candidates]]),"All-Male",1=1,"Mixed-Gender")</f>
        <v>Mixed-Gender</v>
      </c>
      <c r="AC528" s="3">
        <f>COUNTIFS(Table1[genoffice],Table1[[#This Row],[genoffice]],Table1[Gender],"F")</f>
        <v>279</v>
      </c>
      <c r="AD528" s="3">
        <f>COUNTIFS(Table1[genoffice],Table1[[#This Row],[genoffice]],Table1[Gender],"M")</f>
        <v>401</v>
      </c>
      <c r="AE528" s="3">
        <f>COUNTIFS(Table1[genoffice],Table1[[#This Row],[genoffice]],Table1[Gender],"~?")</f>
        <v>23</v>
      </c>
    </row>
    <row r="529" spans="1:31" x14ac:dyDescent="0.35">
      <c r="A529">
        <v>528</v>
      </c>
      <c r="B529">
        <f>IF(COUNTIF(C$2:C528,C529)&gt;0,B528,B528+1)</f>
        <v>133</v>
      </c>
      <c r="C529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29" t="s">
        <v>380</v>
      </c>
      <c r="E529" t="s">
        <v>715</v>
      </c>
      <c r="F529" t="s">
        <v>718</v>
      </c>
      <c r="G529">
        <v>2014</v>
      </c>
      <c r="H529" t="s">
        <v>109</v>
      </c>
      <c r="I529" t="s">
        <v>23</v>
      </c>
      <c r="J529">
        <v>85</v>
      </c>
      <c r="K529">
        <v>4</v>
      </c>
      <c r="L529">
        <f>COUNTIF(Table1[Race],Table1[Race])</f>
        <v>4</v>
      </c>
      <c r="M529">
        <v>3</v>
      </c>
      <c r="N529">
        <v>1</v>
      </c>
      <c r="O529">
        <v>0</v>
      </c>
      <c r="P529">
        <v>0</v>
      </c>
      <c r="Q529" t="s">
        <v>20</v>
      </c>
      <c r="R529" t="s">
        <v>21</v>
      </c>
      <c r="S529" t="s">
        <v>15</v>
      </c>
      <c r="T529">
        <f>IFERROR(Table1[n_can_adj]/MID(Table1[district],FIND("(",Table1[district])+1,1),Table1[n_can_adj])</f>
        <v>1.3333333333333333</v>
      </c>
      <c r="U529">
        <v>33765</v>
      </c>
      <c r="V529" t="str">
        <f>IF(Table1[Voting Population]&lt;47000,"Rural","Urban")</f>
        <v>Rural</v>
      </c>
      <c r="W529" s="3">
        <v>5.4054054054054057E-2</v>
      </c>
      <c r="X529" s="3" t="s">
        <v>5413</v>
      </c>
      <c r="Y529" s="3">
        <f>COUNTIFS(Table1[Race '#],Table1[[#This Row],[Race '#]],Table1[Gender],"F")</f>
        <v>2</v>
      </c>
      <c r="Z529" s="3">
        <f>COUNTIFS(Table1[Race '#],Table1[[#This Row],[Race '#]],Table1[Gender],"M")</f>
        <v>1</v>
      </c>
      <c r="AA529" s="3">
        <f>COUNTIFS(Table1[Race '#],Table1[[#This Row],[Race '#]],Table1[Gender],"~?")</f>
        <v>1</v>
      </c>
      <c r="AB529" s="3" t="str">
        <f>_xlfn.IFS(Y529=SUM(Table1[[#This Row],[Race-F candidates]:[Race-? Candidates]]),"All-Female",Z529=SUM(Table1[[#This Row],[Race-F candidates]:[Race-? Candidates]]),"All-Male",1=1,"Mixed-Gender")</f>
        <v>Mixed-Gender</v>
      </c>
      <c r="AC529" s="3">
        <f>COUNTIFS(Table1[genoffice],Table1[[#This Row],[genoffice]],Table1[Gender],"F")</f>
        <v>279</v>
      </c>
      <c r="AD529" s="3">
        <f>COUNTIFS(Table1[genoffice],Table1[[#This Row],[genoffice]],Table1[Gender],"M")</f>
        <v>401</v>
      </c>
      <c r="AE529" s="3">
        <f>COUNTIFS(Table1[genoffice],Table1[[#This Row],[genoffice]],Table1[Gender],"~?")</f>
        <v>23</v>
      </c>
    </row>
    <row r="530" spans="1:31" x14ac:dyDescent="0.35">
      <c r="A530">
        <v>529</v>
      </c>
      <c r="B530">
        <f>IF(COUNTIF(C$2:C529,C530)&gt;0,B529,B529+1)</f>
        <v>133</v>
      </c>
      <c r="C530" t="str">
        <f>Table1[[#This Row],[position]]&amp;IF(Table1[district]="NA","","-"&amp;Table1[district])&amp;IF(Table1[parish]="Multi-Parish Race","","-"&amp;Table1[parish])&amp;" ("&amp;Table1[year]&amp;")"</f>
        <v>Aldermen-Village  of Chataignier (3 to be elected)-Evangeline (2014)</v>
      </c>
      <c r="D530" t="s">
        <v>380</v>
      </c>
      <c r="E530" t="s">
        <v>715</v>
      </c>
      <c r="F530" t="s">
        <v>719</v>
      </c>
      <c r="G530">
        <v>2014</v>
      </c>
      <c r="H530" t="s">
        <v>109</v>
      </c>
      <c r="I530" t="s">
        <v>23</v>
      </c>
      <c r="J530">
        <v>92</v>
      </c>
      <c r="K530">
        <v>4</v>
      </c>
      <c r="L530">
        <f>COUNTIF(Table1[Race],Table1[Race])</f>
        <v>4</v>
      </c>
      <c r="M530">
        <v>3</v>
      </c>
      <c r="N530">
        <v>1</v>
      </c>
      <c r="O530">
        <v>0</v>
      </c>
      <c r="P530">
        <v>0</v>
      </c>
      <c r="Q530" t="s">
        <v>20</v>
      </c>
      <c r="R530" t="s">
        <v>21</v>
      </c>
      <c r="S530" t="s">
        <v>15</v>
      </c>
      <c r="T530">
        <f>IFERROR(Table1[n_can_adj]/MID(Table1[district],FIND("(",Table1[district])+1,1),Table1[n_can_adj])</f>
        <v>1.3333333333333333</v>
      </c>
      <c r="U530">
        <v>33765</v>
      </c>
      <c r="V530" t="str">
        <f>IF(Table1[Voting Population]&lt;47000,"Rural","Urban")</f>
        <v>Rural</v>
      </c>
      <c r="W530" s="3">
        <v>5.4054054054054057E-2</v>
      </c>
      <c r="X530" s="3" t="s">
        <v>5414</v>
      </c>
      <c r="Y530" s="3">
        <f>COUNTIFS(Table1[Race '#],Table1[[#This Row],[Race '#]],Table1[Gender],"F")</f>
        <v>2</v>
      </c>
      <c r="Z530" s="3">
        <f>COUNTIFS(Table1[Race '#],Table1[[#This Row],[Race '#]],Table1[Gender],"M")</f>
        <v>1</v>
      </c>
      <c r="AA530" s="3">
        <f>COUNTIFS(Table1[Race '#],Table1[[#This Row],[Race '#]],Table1[Gender],"~?")</f>
        <v>1</v>
      </c>
      <c r="AB530" s="3" t="str">
        <f>_xlfn.IFS(Y530=SUM(Table1[[#This Row],[Race-F candidates]:[Race-? Candidates]]),"All-Female",Z530=SUM(Table1[[#This Row],[Race-F candidates]:[Race-? Candidates]]),"All-Male",1=1,"Mixed-Gender")</f>
        <v>Mixed-Gender</v>
      </c>
      <c r="AC530" s="3">
        <f>COUNTIFS(Table1[genoffice],Table1[[#This Row],[genoffice]],Table1[Gender],"F")</f>
        <v>279</v>
      </c>
      <c r="AD530" s="3">
        <f>COUNTIFS(Table1[genoffice],Table1[[#This Row],[genoffice]],Table1[Gender],"M")</f>
        <v>401</v>
      </c>
      <c r="AE530" s="3">
        <f>COUNTIFS(Table1[genoffice],Table1[[#This Row],[genoffice]],Table1[Gender],"~?")</f>
        <v>23</v>
      </c>
    </row>
    <row r="531" spans="1:31" x14ac:dyDescent="0.35">
      <c r="A531">
        <v>530</v>
      </c>
      <c r="B531">
        <f>IF(COUNTIF(C$2:C530,C531)&gt;0,B530,B530+1)</f>
        <v>134</v>
      </c>
      <c r="C531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1" t="s">
        <v>380</v>
      </c>
      <c r="E531" t="s">
        <v>720</v>
      </c>
      <c r="F531" t="s">
        <v>721</v>
      </c>
      <c r="G531">
        <v>2016</v>
      </c>
      <c r="H531" t="s">
        <v>519</v>
      </c>
      <c r="I531" t="s">
        <v>23</v>
      </c>
      <c r="J531">
        <v>52</v>
      </c>
      <c r="K531">
        <v>6</v>
      </c>
      <c r="L531">
        <f>COUNTIF(Table1[Race],Table1[Race])</f>
        <v>6</v>
      </c>
      <c r="M531">
        <v>1</v>
      </c>
      <c r="N531">
        <v>4</v>
      </c>
      <c r="O531">
        <v>0</v>
      </c>
      <c r="P531">
        <v>1</v>
      </c>
      <c r="Q531" t="s">
        <v>20</v>
      </c>
      <c r="R531" t="s">
        <v>21</v>
      </c>
      <c r="S531" t="s">
        <v>15</v>
      </c>
      <c r="T531">
        <f>IFERROR(Table1[n_can_adj]/MID(Table1[district],FIND("(",Table1[district])+1,1),Table1[n_can_adj])</f>
        <v>2</v>
      </c>
      <c r="U531">
        <v>46367</v>
      </c>
      <c r="V531" t="str">
        <f>IF(Table1[Voting Population]&lt;47000,"Rural","Urban")</f>
        <v>Rural</v>
      </c>
      <c r="W531" s="3">
        <v>2.4390243902439018E-2</v>
      </c>
      <c r="X531" s="3" t="s">
        <v>5414</v>
      </c>
      <c r="Y531" s="3">
        <f>COUNTIFS(Table1[Race '#],Table1[[#This Row],[Race '#]],Table1[Gender],"F")</f>
        <v>2</v>
      </c>
      <c r="Z531" s="3">
        <f>COUNTIFS(Table1[Race '#],Table1[[#This Row],[Race '#]],Table1[Gender],"M")</f>
        <v>4</v>
      </c>
      <c r="AA531" s="3">
        <f>COUNTIFS(Table1[Race '#],Table1[[#This Row],[Race '#]],Table1[Gender],"~?")</f>
        <v>0</v>
      </c>
      <c r="AB531" s="3" t="str">
        <f>_xlfn.IFS(Y531=SUM(Table1[[#This Row],[Race-F candidates]:[Race-? Candidates]]),"All-Female",Z531=SUM(Table1[[#This Row],[Race-F candidates]:[Race-? Candidates]]),"All-Male",1=1,"Mixed-Gender")</f>
        <v>Mixed-Gender</v>
      </c>
      <c r="AC531" s="3">
        <f>COUNTIFS(Table1[genoffice],Table1[[#This Row],[genoffice]],Table1[Gender],"F")</f>
        <v>279</v>
      </c>
      <c r="AD531" s="3">
        <f>COUNTIFS(Table1[genoffice],Table1[[#This Row],[genoffice]],Table1[Gender],"M")</f>
        <v>401</v>
      </c>
      <c r="AE531" s="3">
        <f>COUNTIFS(Table1[genoffice],Table1[[#This Row],[genoffice]],Table1[Gender],"~?")</f>
        <v>23</v>
      </c>
    </row>
    <row r="532" spans="1:31" x14ac:dyDescent="0.35">
      <c r="A532">
        <v>531</v>
      </c>
      <c r="B532">
        <f>IF(COUNTIF(C$2:C531,C532)&gt;0,B531,B531+1)</f>
        <v>134</v>
      </c>
      <c r="C532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2" t="s">
        <v>380</v>
      </c>
      <c r="E532" t="s">
        <v>720</v>
      </c>
      <c r="F532" t="s">
        <v>722</v>
      </c>
      <c r="G532">
        <v>2016</v>
      </c>
      <c r="H532" t="s">
        <v>519</v>
      </c>
      <c r="I532" t="s">
        <v>127</v>
      </c>
      <c r="J532">
        <v>62</v>
      </c>
      <c r="K532">
        <v>6</v>
      </c>
      <c r="L532">
        <f>COUNTIF(Table1[Race],Table1[Race])</f>
        <v>6</v>
      </c>
      <c r="M532">
        <v>1</v>
      </c>
      <c r="N532">
        <v>4</v>
      </c>
      <c r="O532">
        <v>0</v>
      </c>
      <c r="P532">
        <v>1</v>
      </c>
      <c r="Q532" t="s">
        <v>20</v>
      </c>
      <c r="R532" t="s">
        <v>21</v>
      </c>
      <c r="S532" t="s">
        <v>15</v>
      </c>
      <c r="T532">
        <f>IFERROR(Table1[n_can_adj]/MID(Table1[district],FIND("(",Table1[district])+1,1),Table1[n_can_adj])</f>
        <v>2</v>
      </c>
      <c r="U532">
        <v>46367</v>
      </c>
      <c r="V532" t="str">
        <f>IF(Table1[Voting Population]&lt;47000,"Rural","Urban")</f>
        <v>Rural</v>
      </c>
      <c r="W532" s="3">
        <v>2.4390243902439018E-2</v>
      </c>
      <c r="X532" s="3" t="s">
        <v>5414</v>
      </c>
      <c r="Y532" s="3">
        <f>COUNTIFS(Table1[Race '#],Table1[[#This Row],[Race '#]],Table1[Gender],"F")</f>
        <v>2</v>
      </c>
      <c r="Z532" s="3">
        <f>COUNTIFS(Table1[Race '#],Table1[[#This Row],[Race '#]],Table1[Gender],"M")</f>
        <v>4</v>
      </c>
      <c r="AA532" s="3">
        <f>COUNTIFS(Table1[Race '#],Table1[[#This Row],[Race '#]],Table1[Gender],"~?")</f>
        <v>0</v>
      </c>
      <c r="AB532" s="3" t="str">
        <f>_xlfn.IFS(Y532=SUM(Table1[[#This Row],[Race-F candidates]:[Race-? Candidates]]),"All-Female",Z532=SUM(Table1[[#This Row],[Race-F candidates]:[Race-? Candidates]]),"All-Male",1=1,"Mixed-Gender")</f>
        <v>Mixed-Gender</v>
      </c>
      <c r="AC532" s="3">
        <f>COUNTIFS(Table1[genoffice],Table1[[#This Row],[genoffice]],Table1[Gender],"F")</f>
        <v>279</v>
      </c>
      <c r="AD532" s="3">
        <f>COUNTIFS(Table1[genoffice],Table1[[#This Row],[genoffice]],Table1[Gender],"M")</f>
        <v>401</v>
      </c>
      <c r="AE532" s="3">
        <f>COUNTIFS(Table1[genoffice],Table1[[#This Row],[genoffice]],Table1[Gender],"~?")</f>
        <v>23</v>
      </c>
    </row>
    <row r="533" spans="1:31" x14ac:dyDescent="0.35">
      <c r="A533">
        <v>532</v>
      </c>
      <c r="B533">
        <f>IF(COUNTIF(C$2:C532,C533)&gt;0,B532,B532+1)</f>
        <v>134</v>
      </c>
      <c r="C533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3" t="s">
        <v>380</v>
      </c>
      <c r="E533" t="s">
        <v>720</v>
      </c>
      <c r="F533" t="s">
        <v>723</v>
      </c>
      <c r="G533">
        <v>2016</v>
      </c>
      <c r="H533" t="s">
        <v>519</v>
      </c>
      <c r="I533" t="s">
        <v>19</v>
      </c>
      <c r="J533">
        <v>55</v>
      </c>
      <c r="K533">
        <v>6</v>
      </c>
      <c r="L533">
        <f>COUNTIF(Table1[Race],Table1[Race])</f>
        <v>6</v>
      </c>
      <c r="M533">
        <v>1</v>
      </c>
      <c r="N533">
        <v>4</v>
      </c>
      <c r="O533">
        <v>0</v>
      </c>
      <c r="P533">
        <v>1</v>
      </c>
      <c r="Q533" t="s">
        <v>20</v>
      </c>
      <c r="R533" t="s">
        <v>21</v>
      </c>
      <c r="S533" t="s">
        <v>15</v>
      </c>
      <c r="T533">
        <f>IFERROR(Table1[n_can_adj]/MID(Table1[district],FIND("(",Table1[district])+1,1),Table1[n_can_adj])</f>
        <v>2</v>
      </c>
      <c r="U533">
        <v>46367</v>
      </c>
      <c r="V533" t="str">
        <f>IF(Table1[Voting Population]&lt;47000,"Rural","Urban")</f>
        <v>Rural</v>
      </c>
      <c r="W533" s="3">
        <v>2.4390243902439018E-2</v>
      </c>
      <c r="X533" s="3" t="s">
        <v>5414</v>
      </c>
      <c r="Y533" s="3">
        <f>COUNTIFS(Table1[Race '#],Table1[[#This Row],[Race '#]],Table1[Gender],"F")</f>
        <v>2</v>
      </c>
      <c r="Z533" s="3">
        <f>COUNTIFS(Table1[Race '#],Table1[[#This Row],[Race '#]],Table1[Gender],"M")</f>
        <v>4</v>
      </c>
      <c r="AA533" s="3">
        <f>COUNTIFS(Table1[Race '#],Table1[[#This Row],[Race '#]],Table1[Gender],"~?")</f>
        <v>0</v>
      </c>
      <c r="AB533" s="3" t="str">
        <f>_xlfn.IFS(Y533=SUM(Table1[[#This Row],[Race-F candidates]:[Race-? Candidates]]),"All-Female",Z533=SUM(Table1[[#This Row],[Race-F candidates]:[Race-? Candidates]]),"All-Male",1=1,"Mixed-Gender")</f>
        <v>Mixed-Gender</v>
      </c>
      <c r="AC533" s="3">
        <f>COUNTIFS(Table1[genoffice],Table1[[#This Row],[genoffice]],Table1[Gender],"F")</f>
        <v>279</v>
      </c>
      <c r="AD533" s="3">
        <f>COUNTIFS(Table1[genoffice],Table1[[#This Row],[genoffice]],Table1[Gender],"M")</f>
        <v>401</v>
      </c>
      <c r="AE533" s="3">
        <f>COUNTIFS(Table1[genoffice],Table1[[#This Row],[genoffice]],Table1[Gender],"~?")</f>
        <v>23</v>
      </c>
    </row>
    <row r="534" spans="1:31" x14ac:dyDescent="0.35">
      <c r="A534">
        <v>533</v>
      </c>
      <c r="B534">
        <f>IF(COUNTIF(C$2:C533,C534)&gt;0,B533,B533+1)</f>
        <v>134</v>
      </c>
      <c r="C534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4" t="s">
        <v>380</v>
      </c>
      <c r="E534" t="s">
        <v>720</v>
      </c>
      <c r="F534" t="s">
        <v>724</v>
      </c>
      <c r="G534">
        <v>2016</v>
      </c>
      <c r="H534" t="s">
        <v>519</v>
      </c>
      <c r="I534" t="s">
        <v>19</v>
      </c>
      <c r="J534">
        <v>38</v>
      </c>
      <c r="K534">
        <v>6</v>
      </c>
      <c r="L534">
        <f>COUNTIF(Table1[Race],Table1[Race])</f>
        <v>6</v>
      </c>
      <c r="M534">
        <v>1</v>
      </c>
      <c r="N534">
        <v>4</v>
      </c>
      <c r="O534">
        <v>0</v>
      </c>
      <c r="P534">
        <v>1</v>
      </c>
      <c r="Q534" t="s">
        <v>20</v>
      </c>
      <c r="R534" t="s">
        <v>21</v>
      </c>
      <c r="S534" t="s">
        <v>15</v>
      </c>
      <c r="T534">
        <f>IFERROR(Table1[n_can_adj]/MID(Table1[district],FIND("(",Table1[district])+1,1),Table1[n_can_adj])</f>
        <v>2</v>
      </c>
      <c r="U534">
        <v>46367</v>
      </c>
      <c r="V534" t="str">
        <f>IF(Table1[Voting Population]&lt;47000,"Rural","Urban")</f>
        <v>Rural</v>
      </c>
      <c r="W534" s="3">
        <v>2.4390243902439018E-2</v>
      </c>
      <c r="X534" s="3" t="s">
        <v>5414</v>
      </c>
      <c r="Y534" s="3">
        <f>COUNTIFS(Table1[Race '#],Table1[[#This Row],[Race '#]],Table1[Gender],"F")</f>
        <v>2</v>
      </c>
      <c r="Z534" s="3">
        <f>COUNTIFS(Table1[Race '#],Table1[[#This Row],[Race '#]],Table1[Gender],"M")</f>
        <v>4</v>
      </c>
      <c r="AA534" s="3">
        <f>COUNTIFS(Table1[Race '#],Table1[[#This Row],[Race '#]],Table1[Gender],"~?")</f>
        <v>0</v>
      </c>
      <c r="AB534" s="3" t="str">
        <f>_xlfn.IFS(Y534=SUM(Table1[[#This Row],[Race-F candidates]:[Race-? Candidates]]),"All-Female",Z534=SUM(Table1[[#This Row],[Race-F candidates]:[Race-? Candidates]]),"All-Male",1=1,"Mixed-Gender")</f>
        <v>Mixed-Gender</v>
      </c>
      <c r="AC534" s="3">
        <f>COUNTIFS(Table1[genoffice],Table1[[#This Row],[genoffice]],Table1[Gender],"F")</f>
        <v>279</v>
      </c>
      <c r="AD534" s="3">
        <f>COUNTIFS(Table1[genoffice],Table1[[#This Row],[genoffice]],Table1[Gender],"M")</f>
        <v>401</v>
      </c>
      <c r="AE534" s="3">
        <f>COUNTIFS(Table1[genoffice],Table1[[#This Row],[genoffice]],Table1[Gender],"~?")</f>
        <v>23</v>
      </c>
    </row>
    <row r="535" spans="1:31" x14ac:dyDescent="0.35">
      <c r="A535">
        <v>534</v>
      </c>
      <c r="B535">
        <f>IF(COUNTIF(C$2:C534,C535)&gt;0,B534,B534+1)</f>
        <v>134</v>
      </c>
      <c r="C535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5" t="s">
        <v>380</v>
      </c>
      <c r="E535" t="s">
        <v>720</v>
      </c>
      <c r="F535" t="s">
        <v>725</v>
      </c>
      <c r="G535">
        <v>2016</v>
      </c>
      <c r="H535" t="s">
        <v>519</v>
      </c>
      <c r="I535" t="s">
        <v>19</v>
      </c>
      <c r="J535">
        <v>26</v>
      </c>
      <c r="K535">
        <v>6</v>
      </c>
      <c r="L535">
        <f>COUNTIF(Table1[Race],Table1[Race])</f>
        <v>6</v>
      </c>
      <c r="M535">
        <v>1</v>
      </c>
      <c r="N535">
        <v>4</v>
      </c>
      <c r="O535">
        <v>0</v>
      </c>
      <c r="P535">
        <v>1</v>
      </c>
      <c r="Q535" t="s">
        <v>20</v>
      </c>
      <c r="R535" t="s">
        <v>21</v>
      </c>
      <c r="S535" t="s">
        <v>15</v>
      </c>
      <c r="T535">
        <f>IFERROR(Table1[n_can_adj]/MID(Table1[district],FIND("(",Table1[district])+1,1),Table1[n_can_adj])</f>
        <v>2</v>
      </c>
      <c r="U535">
        <v>46367</v>
      </c>
      <c r="V535" t="str">
        <f>IF(Table1[Voting Population]&lt;47000,"Rural","Urban")</f>
        <v>Rural</v>
      </c>
      <c r="W535" s="3">
        <v>2.4390243902439018E-2</v>
      </c>
      <c r="X535" s="3" t="s">
        <v>5415</v>
      </c>
      <c r="Y535" s="3">
        <f>COUNTIFS(Table1[Race '#],Table1[[#This Row],[Race '#]],Table1[Gender],"F")</f>
        <v>2</v>
      </c>
      <c r="Z535" s="3">
        <f>COUNTIFS(Table1[Race '#],Table1[[#This Row],[Race '#]],Table1[Gender],"M")</f>
        <v>4</v>
      </c>
      <c r="AA535" s="3">
        <f>COUNTIFS(Table1[Race '#],Table1[[#This Row],[Race '#]],Table1[Gender],"~?")</f>
        <v>0</v>
      </c>
      <c r="AB535" s="3" t="str">
        <f>_xlfn.IFS(Y535=SUM(Table1[[#This Row],[Race-F candidates]:[Race-? Candidates]]),"All-Female",Z535=SUM(Table1[[#This Row],[Race-F candidates]:[Race-? Candidates]]),"All-Male",1=1,"Mixed-Gender")</f>
        <v>Mixed-Gender</v>
      </c>
      <c r="AC535" s="3">
        <f>COUNTIFS(Table1[genoffice],Table1[[#This Row],[genoffice]],Table1[Gender],"F")</f>
        <v>279</v>
      </c>
      <c r="AD535" s="3">
        <f>COUNTIFS(Table1[genoffice],Table1[[#This Row],[genoffice]],Table1[Gender],"M")</f>
        <v>401</v>
      </c>
      <c r="AE535" s="3">
        <f>COUNTIFS(Table1[genoffice],Table1[[#This Row],[genoffice]],Table1[Gender],"~?")</f>
        <v>23</v>
      </c>
    </row>
    <row r="536" spans="1:31" x14ac:dyDescent="0.35">
      <c r="A536">
        <v>535</v>
      </c>
      <c r="B536">
        <f>IF(COUNTIF(C$2:C535,C536)&gt;0,B535,B535+1)</f>
        <v>134</v>
      </c>
      <c r="C536" t="str">
        <f>Table1[[#This Row],[position]]&amp;IF(Table1[district]="NA","","-"&amp;Table1[district])&amp;IF(Table1[parish]="Multi-Parish Race","","-"&amp;Table1[parish])&amp;" ("&amp;Table1[year]&amp;")"</f>
        <v>Aldermen-Village of Angie (3 to be elected)-Washington (2016)</v>
      </c>
      <c r="D536" t="s">
        <v>380</v>
      </c>
      <c r="E536" t="s">
        <v>720</v>
      </c>
      <c r="F536" t="s">
        <v>726</v>
      </c>
      <c r="G536">
        <v>2016</v>
      </c>
      <c r="H536" t="s">
        <v>519</v>
      </c>
      <c r="I536" t="s">
        <v>19</v>
      </c>
      <c r="J536">
        <v>54</v>
      </c>
      <c r="K536">
        <v>6</v>
      </c>
      <c r="L536">
        <f>COUNTIF(Table1[Race],Table1[Race])</f>
        <v>6</v>
      </c>
      <c r="M536">
        <v>1</v>
      </c>
      <c r="N536">
        <v>4</v>
      </c>
      <c r="O536">
        <v>0</v>
      </c>
      <c r="P536">
        <v>1</v>
      </c>
      <c r="Q536" t="s">
        <v>20</v>
      </c>
      <c r="R536" t="s">
        <v>21</v>
      </c>
      <c r="S536" t="s">
        <v>15</v>
      </c>
      <c r="T536">
        <f>IFERROR(Table1[n_can_adj]/MID(Table1[district],FIND("(",Table1[district])+1,1),Table1[n_can_adj])</f>
        <v>2</v>
      </c>
      <c r="U536">
        <v>46367</v>
      </c>
      <c r="V536" t="str">
        <f>IF(Table1[Voting Population]&lt;47000,"Rural","Urban")</f>
        <v>Rural</v>
      </c>
      <c r="W536" s="3">
        <v>2.4390243902439018E-2</v>
      </c>
      <c r="X536" s="3" t="s">
        <v>5415</v>
      </c>
      <c r="Y536" s="3">
        <f>COUNTIFS(Table1[Race '#],Table1[[#This Row],[Race '#]],Table1[Gender],"F")</f>
        <v>2</v>
      </c>
      <c r="Z536" s="3">
        <f>COUNTIFS(Table1[Race '#],Table1[[#This Row],[Race '#]],Table1[Gender],"M")</f>
        <v>4</v>
      </c>
      <c r="AA536" s="3">
        <f>COUNTIFS(Table1[Race '#],Table1[[#This Row],[Race '#]],Table1[Gender],"~?")</f>
        <v>0</v>
      </c>
      <c r="AB536" s="3" t="str">
        <f>_xlfn.IFS(Y536=SUM(Table1[[#This Row],[Race-F candidates]:[Race-? Candidates]]),"All-Female",Z536=SUM(Table1[[#This Row],[Race-F candidates]:[Race-? Candidates]]),"All-Male",1=1,"Mixed-Gender")</f>
        <v>Mixed-Gender</v>
      </c>
      <c r="AC536" s="3">
        <f>COUNTIFS(Table1[genoffice],Table1[[#This Row],[genoffice]],Table1[Gender],"F")</f>
        <v>279</v>
      </c>
      <c r="AD536" s="3">
        <f>COUNTIFS(Table1[genoffice],Table1[[#This Row],[genoffice]],Table1[Gender],"M")</f>
        <v>401</v>
      </c>
      <c r="AE536" s="3">
        <f>COUNTIFS(Table1[genoffice],Table1[[#This Row],[genoffice]],Table1[Gender],"~?")</f>
        <v>23</v>
      </c>
    </row>
    <row r="537" spans="1:31" x14ac:dyDescent="0.35">
      <c r="A537">
        <v>536</v>
      </c>
      <c r="B537">
        <f>IF(COUNTIF(C$2:C536,C537)&gt;0,B536,B536+1)</f>
        <v>135</v>
      </c>
      <c r="C537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7" t="s">
        <v>380</v>
      </c>
      <c r="E537" t="s">
        <v>727</v>
      </c>
      <c r="F537" t="s">
        <v>728</v>
      </c>
      <c r="G537">
        <v>2014</v>
      </c>
      <c r="H537" t="s">
        <v>729</v>
      </c>
      <c r="I537" t="s">
        <v>30</v>
      </c>
      <c r="J537">
        <v>52</v>
      </c>
      <c r="K537">
        <v>5</v>
      </c>
      <c r="L537">
        <f>COUNTIF(Table1[Race],Table1[Race])</f>
        <v>5</v>
      </c>
      <c r="M537">
        <v>0</v>
      </c>
      <c r="N537">
        <v>0</v>
      </c>
      <c r="O537">
        <v>5</v>
      </c>
      <c r="P537">
        <v>0</v>
      </c>
      <c r="Q537" t="s">
        <v>20</v>
      </c>
      <c r="R537" t="s">
        <v>21</v>
      </c>
      <c r="S537" t="s">
        <v>15</v>
      </c>
      <c r="T537">
        <f>IFERROR(Table1[n_can_adj]/MID(Table1[district],FIND("(",Table1[district])+1,1),Table1[n_can_adj])</f>
        <v>1.6666666666666667</v>
      </c>
      <c r="U537">
        <v>13924</v>
      </c>
      <c r="V537" t="str">
        <f>IF(Table1[Voting Population]&lt;47000,"Rural","Urban")</f>
        <v>Rural</v>
      </c>
      <c r="W537" s="3">
        <v>4.9140049140049269E-3</v>
      </c>
      <c r="X537" s="3" t="s">
        <v>5415</v>
      </c>
      <c r="Y537" s="3">
        <f>COUNTIFS(Table1[Race '#],Table1[[#This Row],[Race '#]],Table1[Gender],"F")</f>
        <v>2</v>
      </c>
      <c r="Z537" s="3">
        <f>COUNTIFS(Table1[Race '#],Table1[[#This Row],[Race '#]],Table1[Gender],"M")</f>
        <v>3</v>
      </c>
      <c r="AA537" s="3">
        <f>COUNTIFS(Table1[Race '#],Table1[[#This Row],[Race '#]],Table1[Gender],"~?")</f>
        <v>0</v>
      </c>
      <c r="AB537" s="3" t="str">
        <f>_xlfn.IFS(Y537=SUM(Table1[[#This Row],[Race-F candidates]:[Race-? Candidates]]),"All-Female",Z537=SUM(Table1[[#This Row],[Race-F candidates]:[Race-? Candidates]]),"All-Male",1=1,"Mixed-Gender")</f>
        <v>Mixed-Gender</v>
      </c>
      <c r="AC537" s="3">
        <f>COUNTIFS(Table1[genoffice],Table1[[#This Row],[genoffice]],Table1[Gender],"F")</f>
        <v>279</v>
      </c>
      <c r="AD537" s="3">
        <f>COUNTIFS(Table1[genoffice],Table1[[#This Row],[genoffice]],Table1[Gender],"M")</f>
        <v>401</v>
      </c>
      <c r="AE537" s="3">
        <f>COUNTIFS(Table1[genoffice],Table1[[#This Row],[genoffice]],Table1[Gender],"~?")</f>
        <v>23</v>
      </c>
    </row>
    <row r="538" spans="1:31" x14ac:dyDescent="0.35">
      <c r="A538">
        <v>537</v>
      </c>
      <c r="B538">
        <f>IF(COUNTIF(C$2:C537,C538)&gt;0,B537,B537+1)</f>
        <v>135</v>
      </c>
      <c r="C538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8" t="s">
        <v>380</v>
      </c>
      <c r="E538" t="s">
        <v>727</v>
      </c>
      <c r="F538" t="s">
        <v>730</v>
      </c>
      <c r="G538">
        <v>2014</v>
      </c>
      <c r="H538" t="s">
        <v>729</v>
      </c>
      <c r="I538" t="s">
        <v>30</v>
      </c>
      <c r="J538">
        <v>100</v>
      </c>
      <c r="K538">
        <v>5</v>
      </c>
      <c r="L538">
        <f>COUNTIF(Table1[Race],Table1[Race])</f>
        <v>5</v>
      </c>
      <c r="M538">
        <v>0</v>
      </c>
      <c r="N538">
        <v>0</v>
      </c>
      <c r="O538">
        <v>5</v>
      </c>
      <c r="P538">
        <v>0</v>
      </c>
      <c r="Q538" t="s">
        <v>20</v>
      </c>
      <c r="R538" t="s">
        <v>21</v>
      </c>
      <c r="S538" t="s">
        <v>15</v>
      </c>
      <c r="T538">
        <f>IFERROR(Table1[n_can_adj]/MID(Table1[district],FIND("(",Table1[district])+1,1),Table1[n_can_adj])</f>
        <v>1.6666666666666667</v>
      </c>
      <c r="U538">
        <v>13924</v>
      </c>
      <c r="V538" t="str">
        <f>IF(Table1[Voting Population]&lt;47000,"Rural","Urban")</f>
        <v>Rural</v>
      </c>
      <c r="W538" s="3">
        <v>4.9140049140049269E-3</v>
      </c>
      <c r="X538" s="3" t="s">
        <v>5414</v>
      </c>
      <c r="Y538" s="3">
        <f>COUNTIFS(Table1[Race '#],Table1[[#This Row],[Race '#]],Table1[Gender],"F")</f>
        <v>2</v>
      </c>
      <c r="Z538" s="3">
        <f>COUNTIFS(Table1[Race '#],Table1[[#This Row],[Race '#]],Table1[Gender],"M")</f>
        <v>3</v>
      </c>
      <c r="AA538" s="3">
        <f>COUNTIFS(Table1[Race '#],Table1[[#This Row],[Race '#]],Table1[Gender],"~?")</f>
        <v>0</v>
      </c>
      <c r="AB538" s="3" t="str">
        <f>_xlfn.IFS(Y538=SUM(Table1[[#This Row],[Race-F candidates]:[Race-? Candidates]]),"All-Female",Z538=SUM(Table1[[#This Row],[Race-F candidates]:[Race-? Candidates]]),"All-Male",1=1,"Mixed-Gender")</f>
        <v>Mixed-Gender</v>
      </c>
      <c r="AC538" s="3">
        <f>COUNTIFS(Table1[genoffice],Table1[[#This Row],[genoffice]],Table1[Gender],"F")</f>
        <v>279</v>
      </c>
      <c r="AD538" s="3">
        <f>COUNTIFS(Table1[genoffice],Table1[[#This Row],[genoffice]],Table1[Gender],"M")</f>
        <v>401</v>
      </c>
      <c r="AE538" s="3">
        <f>COUNTIFS(Table1[genoffice],Table1[[#This Row],[genoffice]],Table1[Gender],"~?")</f>
        <v>23</v>
      </c>
    </row>
    <row r="539" spans="1:31" x14ac:dyDescent="0.35">
      <c r="A539">
        <v>538</v>
      </c>
      <c r="B539">
        <f>IF(COUNTIF(C$2:C538,C539)&gt;0,B538,B538+1)</f>
        <v>135</v>
      </c>
      <c r="C539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39" t="s">
        <v>380</v>
      </c>
      <c r="E539" t="s">
        <v>727</v>
      </c>
      <c r="F539" t="s">
        <v>731</v>
      </c>
      <c r="G539">
        <v>2014</v>
      </c>
      <c r="H539" t="s">
        <v>729</v>
      </c>
      <c r="I539" t="s">
        <v>30</v>
      </c>
      <c r="J539">
        <v>102</v>
      </c>
      <c r="K539">
        <v>5</v>
      </c>
      <c r="L539">
        <f>COUNTIF(Table1[Race],Table1[Race])</f>
        <v>5</v>
      </c>
      <c r="M539">
        <v>0</v>
      </c>
      <c r="N539">
        <v>0</v>
      </c>
      <c r="O539">
        <v>5</v>
      </c>
      <c r="P539">
        <v>0</v>
      </c>
      <c r="Q539" t="s">
        <v>20</v>
      </c>
      <c r="R539" t="s">
        <v>21</v>
      </c>
      <c r="S539" t="s">
        <v>15</v>
      </c>
      <c r="T539">
        <f>IFERROR(Table1[n_can_adj]/MID(Table1[district],FIND("(",Table1[district])+1,1),Table1[n_can_adj])</f>
        <v>1.6666666666666667</v>
      </c>
      <c r="U539">
        <v>13924</v>
      </c>
      <c r="V539" t="str">
        <f>IF(Table1[Voting Population]&lt;47000,"Rural","Urban")</f>
        <v>Rural</v>
      </c>
      <c r="W539" s="3">
        <v>4.9140049140049269E-3</v>
      </c>
      <c r="X539" s="3" t="s">
        <v>5414</v>
      </c>
      <c r="Y539" s="3">
        <f>COUNTIFS(Table1[Race '#],Table1[[#This Row],[Race '#]],Table1[Gender],"F")</f>
        <v>2</v>
      </c>
      <c r="Z539" s="3">
        <f>COUNTIFS(Table1[Race '#],Table1[[#This Row],[Race '#]],Table1[Gender],"M")</f>
        <v>3</v>
      </c>
      <c r="AA539" s="3">
        <f>COUNTIFS(Table1[Race '#],Table1[[#This Row],[Race '#]],Table1[Gender],"~?")</f>
        <v>0</v>
      </c>
      <c r="AB539" s="3" t="str">
        <f>_xlfn.IFS(Y539=SUM(Table1[[#This Row],[Race-F candidates]:[Race-? Candidates]]),"All-Female",Z539=SUM(Table1[[#This Row],[Race-F candidates]:[Race-? Candidates]]),"All-Male",1=1,"Mixed-Gender")</f>
        <v>Mixed-Gender</v>
      </c>
      <c r="AC539" s="3">
        <f>COUNTIFS(Table1[genoffice],Table1[[#This Row],[genoffice]],Table1[Gender],"F")</f>
        <v>279</v>
      </c>
      <c r="AD539" s="3">
        <f>COUNTIFS(Table1[genoffice],Table1[[#This Row],[genoffice]],Table1[Gender],"M")</f>
        <v>401</v>
      </c>
      <c r="AE539" s="3">
        <f>COUNTIFS(Table1[genoffice],Table1[[#This Row],[genoffice]],Table1[Gender],"~?")</f>
        <v>23</v>
      </c>
    </row>
    <row r="540" spans="1:31" x14ac:dyDescent="0.35">
      <c r="A540">
        <v>539</v>
      </c>
      <c r="B540">
        <f>IF(COUNTIF(C$2:C539,C540)&gt;0,B539,B539+1)</f>
        <v>135</v>
      </c>
      <c r="C540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0" t="s">
        <v>380</v>
      </c>
      <c r="E540" t="s">
        <v>727</v>
      </c>
      <c r="F540" t="s">
        <v>732</v>
      </c>
      <c r="G540">
        <v>2014</v>
      </c>
      <c r="H540" t="s">
        <v>729</v>
      </c>
      <c r="I540" t="s">
        <v>30</v>
      </c>
      <c r="J540">
        <v>62</v>
      </c>
      <c r="K540">
        <v>5</v>
      </c>
      <c r="L540">
        <f>COUNTIF(Table1[Race],Table1[Race])</f>
        <v>5</v>
      </c>
      <c r="M540">
        <v>0</v>
      </c>
      <c r="N540">
        <v>0</v>
      </c>
      <c r="O540">
        <v>5</v>
      </c>
      <c r="P540">
        <v>0</v>
      </c>
      <c r="Q540" t="s">
        <v>20</v>
      </c>
      <c r="R540" t="s">
        <v>21</v>
      </c>
      <c r="S540" t="s">
        <v>15</v>
      </c>
      <c r="T540">
        <f>IFERROR(Table1[n_can_adj]/MID(Table1[district],FIND("(",Table1[district])+1,1),Table1[n_can_adj])</f>
        <v>1.6666666666666667</v>
      </c>
      <c r="U540">
        <v>13924</v>
      </c>
      <c r="V540" t="str">
        <f>IF(Table1[Voting Population]&lt;47000,"Rural","Urban")</f>
        <v>Rural</v>
      </c>
      <c r="W540" s="3">
        <v>4.9140049140049269E-3</v>
      </c>
      <c r="X540" s="3" t="s">
        <v>5415</v>
      </c>
      <c r="Y540" s="3">
        <f>COUNTIFS(Table1[Race '#],Table1[[#This Row],[Race '#]],Table1[Gender],"F")</f>
        <v>2</v>
      </c>
      <c r="Z540" s="3">
        <f>COUNTIFS(Table1[Race '#],Table1[[#This Row],[Race '#]],Table1[Gender],"M")</f>
        <v>3</v>
      </c>
      <c r="AA540" s="3">
        <f>COUNTIFS(Table1[Race '#],Table1[[#This Row],[Race '#]],Table1[Gender],"~?")</f>
        <v>0</v>
      </c>
      <c r="AB540" s="3" t="str">
        <f>_xlfn.IFS(Y540=SUM(Table1[[#This Row],[Race-F candidates]:[Race-? Candidates]]),"All-Female",Z540=SUM(Table1[[#This Row],[Race-F candidates]:[Race-? Candidates]]),"All-Male",1=1,"Mixed-Gender")</f>
        <v>Mixed-Gender</v>
      </c>
      <c r="AC540" s="3">
        <f>COUNTIFS(Table1[genoffice],Table1[[#This Row],[genoffice]],Table1[Gender],"F")</f>
        <v>279</v>
      </c>
      <c r="AD540" s="3">
        <f>COUNTIFS(Table1[genoffice],Table1[[#This Row],[genoffice]],Table1[Gender],"M")</f>
        <v>401</v>
      </c>
      <c r="AE540" s="3">
        <f>COUNTIFS(Table1[genoffice],Table1[[#This Row],[genoffice]],Table1[Gender],"~?")</f>
        <v>23</v>
      </c>
    </row>
    <row r="541" spans="1:31" x14ac:dyDescent="0.35">
      <c r="A541">
        <v>540</v>
      </c>
      <c r="B541">
        <f>IF(COUNTIF(C$2:C540,C541)&gt;0,B540,B540+1)</f>
        <v>135</v>
      </c>
      <c r="C541" t="str">
        <f>Table1[[#This Row],[position]]&amp;IF(Table1[district]="NA","","-"&amp;Table1[district])&amp;IF(Table1[parish]="Multi-Parish Race","","-"&amp;Table1[parish])&amp;" ("&amp;Table1[year]&amp;")"</f>
        <v>Aldermen-Village of Bienville (3 to be elected)-Bienville (2014)</v>
      </c>
      <c r="D541" t="s">
        <v>380</v>
      </c>
      <c r="E541" t="s">
        <v>727</v>
      </c>
      <c r="F541" t="s">
        <v>733</v>
      </c>
      <c r="G541">
        <v>2014</v>
      </c>
      <c r="H541" t="s">
        <v>729</v>
      </c>
      <c r="I541" t="s">
        <v>30</v>
      </c>
      <c r="J541">
        <v>91</v>
      </c>
      <c r="K541">
        <v>5</v>
      </c>
      <c r="L541">
        <f>COUNTIF(Table1[Race],Table1[Race])</f>
        <v>5</v>
      </c>
      <c r="M541">
        <v>0</v>
      </c>
      <c r="N541">
        <v>0</v>
      </c>
      <c r="O541">
        <v>5</v>
      </c>
      <c r="P541">
        <v>0</v>
      </c>
      <c r="Q541" t="s">
        <v>20</v>
      </c>
      <c r="R541" t="s">
        <v>21</v>
      </c>
      <c r="S541" t="s">
        <v>15</v>
      </c>
      <c r="T541">
        <f>IFERROR(Table1[n_can_adj]/MID(Table1[district],FIND("(",Table1[district])+1,1),Table1[n_can_adj])</f>
        <v>1.6666666666666667</v>
      </c>
      <c r="U541">
        <v>13924</v>
      </c>
      <c r="V541" t="str">
        <f>IF(Table1[Voting Population]&lt;47000,"Rural","Urban")</f>
        <v>Rural</v>
      </c>
      <c r="W541" s="3">
        <v>4.9140049140049269E-3</v>
      </c>
      <c r="X541" s="3" t="s">
        <v>5414</v>
      </c>
      <c r="Y541" s="3">
        <f>COUNTIFS(Table1[Race '#],Table1[[#This Row],[Race '#]],Table1[Gender],"F")</f>
        <v>2</v>
      </c>
      <c r="Z541" s="3">
        <f>COUNTIFS(Table1[Race '#],Table1[[#This Row],[Race '#]],Table1[Gender],"M")</f>
        <v>3</v>
      </c>
      <c r="AA541" s="3">
        <f>COUNTIFS(Table1[Race '#],Table1[[#This Row],[Race '#]],Table1[Gender],"~?")</f>
        <v>0</v>
      </c>
      <c r="AB541" s="3" t="str">
        <f>_xlfn.IFS(Y541=SUM(Table1[[#This Row],[Race-F candidates]:[Race-? Candidates]]),"All-Female",Z541=SUM(Table1[[#This Row],[Race-F candidates]:[Race-? Candidates]]),"All-Male",1=1,"Mixed-Gender")</f>
        <v>Mixed-Gender</v>
      </c>
      <c r="AC541" s="3">
        <f>COUNTIFS(Table1[genoffice],Table1[[#This Row],[genoffice]],Table1[Gender],"F")</f>
        <v>279</v>
      </c>
      <c r="AD541" s="3">
        <f>COUNTIFS(Table1[genoffice],Table1[[#This Row],[genoffice]],Table1[Gender],"M")</f>
        <v>401</v>
      </c>
      <c r="AE541" s="3">
        <f>COUNTIFS(Table1[genoffice],Table1[[#This Row],[genoffice]],Table1[Gender],"~?")</f>
        <v>23</v>
      </c>
    </row>
    <row r="542" spans="1:31" x14ac:dyDescent="0.35">
      <c r="A542">
        <v>541</v>
      </c>
      <c r="B542">
        <f>IF(COUNTIF(C$2:C541,C542)&gt;0,B541,B541+1)</f>
        <v>136</v>
      </c>
      <c r="C542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2" t="s">
        <v>380</v>
      </c>
      <c r="E542" t="s">
        <v>734</v>
      </c>
      <c r="F542" t="s">
        <v>735</v>
      </c>
      <c r="G542">
        <v>2014</v>
      </c>
      <c r="H542" t="s">
        <v>736</v>
      </c>
      <c r="I542" t="s">
        <v>23</v>
      </c>
      <c r="J542">
        <v>53</v>
      </c>
      <c r="K542">
        <v>4</v>
      </c>
      <c r="L542">
        <f>COUNTIF(Table1[Race],Table1[Race])</f>
        <v>4</v>
      </c>
      <c r="M542">
        <v>3</v>
      </c>
      <c r="N542">
        <v>1</v>
      </c>
      <c r="O542">
        <v>0</v>
      </c>
      <c r="P542">
        <v>0</v>
      </c>
      <c r="Q542" t="s">
        <v>20</v>
      </c>
      <c r="R542" t="s">
        <v>21</v>
      </c>
      <c r="S542" t="s">
        <v>15</v>
      </c>
      <c r="T542">
        <f>IFERROR(Table1[n_can_adj]/MID(Table1[district],FIND("(",Table1[district])+1,1),Table1[n_can_adj])</f>
        <v>1.3333333333333333</v>
      </c>
      <c r="U542">
        <v>26739</v>
      </c>
      <c r="V542" t="str">
        <f>IF(Table1[Voting Population]&lt;47000,"Rural","Urban")</f>
        <v>Rural</v>
      </c>
      <c r="W542" s="3">
        <v>6.6964285714285698E-2</v>
      </c>
      <c r="X542" s="3" t="s">
        <v>5415</v>
      </c>
      <c r="Y542" s="3">
        <f>COUNTIFS(Table1[Race '#],Table1[[#This Row],[Race '#]],Table1[Gender],"F")</f>
        <v>4</v>
      </c>
      <c r="Z542" s="3">
        <f>COUNTIFS(Table1[Race '#],Table1[[#This Row],[Race '#]],Table1[Gender],"M")</f>
        <v>0</v>
      </c>
      <c r="AA542" s="3">
        <f>COUNTIFS(Table1[Race '#],Table1[[#This Row],[Race '#]],Table1[Gender],"~?")</f>
        <v>0</v>
      </c>
      <c r="AB542" s="3" t="str">
        <f>_xlfn.IFS(Y542=SUM(Table1[[#This Row],[Race-F candidates]:[Race-? Candidates]]),"All-Female",Z542=SUM(Table1[[#This Row],[Race-F candidates]:[Race-? Candidates]]),"All-Male",1=1,"Mixed-Gender")</f>
        <v>All-Female</v>
      </c>
      <c r="AC542" s="3">
        <f>COUNTIFS(Table1[genoffice],Table1[[#This Row],[genoffice]],Table1[Gender],"F")</f>
        <v>279</v>
      </c>
      <c r="AD542" s="3">
        <f>COUNTIFS(Table1[genoffice],Table1[[#This Row],[genoffice]],Table1[Gender],"M")</f>
        <v>401</v>
      </c>
      <c r="AE542" s="3">
        <f>COUNTIFS(Table1[genoffice],Table1[[#This Row],[genoffice]],Table1[Gender],"~?")</f>
        <v>23</v>
      </c>
    </row>
    <row r="543" spans="1:31" x14ac:dyDescent="0.35">
      <c r="A543">
        <v>542</v>
      </c>
      <c r="B543">
        <f>IF(COUNTIF(C$2:C542,C543)&gt;0,B542,B542+1)</f>
        <v>136</v>
      </c>
      <c r="C543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3" t="s">
        <v>380</v>
      </c>
      <c r="E543" t="s">
        <v>734</v>
      </c>
      <c r="F543" t="s">
        <v>737</v>
      </c>
      <c r="G543">
        <v>2014</v>
      </c>
      <c r="H543" t="s">
        <v>736</v>
      </c>
      <c r="I543" t="s">
        <v>19</v>
      </c>
      <c r="J543">
        <v>44</v>
      </c>
      <c r="K543">
        <v>4</v>
      </c>
      <c r="L543">
        <f>COUNTIF(Table1[Race],Table1[Race])</f>
        <v>4</v>
      </c>
      <c r="M543">
        <v>3</v>
      </c>
      <c r="N543">
        <v>1</v>
      </c>
      <c r="O543">
        <v>0</v>
      </c>
      <c r="P543">
        <v>0</v>
      </c>
      <c r="Q543" t="s">
        <v>20</v>
      </c>
      <c r="R543" t="s">
        <v>21</v>
      </c>
      <c r="S543" t="s">
        <v>15</v>
      </c>
      <c r="T543">
        <f>IFERROR(Table1[n_can_adj]/MID(Table1[district],FIND("(",Table1[district])+1,1),Table1[n_can_adj])</f>
        <v>1.3333333333333333</v>
      </c>
      <c r="U543">
        <v>26739</v>
      </c>
      <c r="V543" t="str">
        <f>IF(Table1[Voting Population]&lt;47000,"Rural","Urban")</f>
        <v>Rural</v>
      </c>
      <c r="W543" s="3">
        <v>6.6964285714285698E-2</v>
      </c>
      <c r="X543" s="3" t="s">
        <v>5415</v>
      </c>
      <c r="Y543" s="3">
        <f>COUNTIFS(Table1[Race '#],Table1[[#This Row],[Race '#]],Table1[Gender],"F")</f>
        <v>4</v>
      </c>
      <c r="Z543" s="3">
        <f>COUNTIFS(Table1[Race '#],Table1[[#This Row],[Race '#]],Table1[Gender],"M")</f>
        <v>0</v>
      </c>
      <c r="AA543" s="3">
        <f>COUNTIFS(Table1[Race '#],Table1[[#This Row],[Race '#]],Table1[Gender],"~?")</f>
        <v>0</v>
      </c>
      <c r="AB543" s="3" t="str">
        <f>_xlfn.IFS(Y543=SUM(Table1[[#This Row],[Race-F candidates]:[Race-? Candidates]]),"All-Female",Z543=SUM(Table1[[#This Row],[Race-F candidates]:[Race-? Candidates]]),"All-Male",1=1,"Mixed-Gender")</f>
        <v>All-Female</v>
      </c>
      <c r="AC543" s="3">
        <f>COUNTIFS(Table1[genoffice],Table1[[#This Row],[genoffice]],Table1[Gender],"F")</f>
        <v>279</v>
      </c>
      <c r="AD543" s="3">
        <f>COUNTIFS(Table1[genoffice],Table1[[#This Row],[genoffice]],Table1[Gender],"M")</f>
        <v>401</v>
      </c>
      <c r="AE543" s="3">
        <f>COUNTIFS(Table1[genoffice],Table1[[#This Row],[genoffice]],Table1[Gender],"~?")</f>
        <v>23</v>
      </c>
    </row>
    <row r="544" spans="1:31" x14ac:dyDescent="0.35">
      <c r="A544">
        <v>543</v>
      </c>
      <c r="B544">
        <f>IF(COUNTIF(C$2:C543,C544)&gt;0,B543,B543+1)</f>
        <v>136</v>
      </c>
      <c r="C544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4" t="s">
        <v>380</v>
      </c>
      <c r="E544" t="s">
        <v>734</v>
      </c>
      <c r="F544" t="s">
        <v>738</v>
      </c>
      <c r="G544">
        <v>2014</v>
      </c>
      <c r="H544" t="s">
        <v>736</v>
      </c>
      <c r="I544" t="s">
        <v>23</v>
      </c>
      <c r="J544">
        <v>71</v>
      </c>
      <c r="K544">
        <v>4</v>
      </c>
      <c r="L544">
        <f>COUNTIF(Table1[Race],Table1[Race])</f>
        <v>4</v>
      </c>
      <c r="M544">
        <v>3</v>
      </c>
      <c r="N544">
        <v>1</v>
      </c>
      <c r="O544">
        <v>0</v>
      </c>
      <c r="P544">
        <v>0</v>
      </c>
      <c r="Q544" t="s">
        <v>20</v>
      </c>
      <c r="R544" t="s">
        <v>21</v>
      </c>
      <c r="S544" t="s">
        <v>15</v>
      </c>
      <c r="T544">
        <f>IFERROR(Table1[n_can_adj]/MID(Table1[district],FIND("(",Table1[district])+1,1),Table1[n_can_adj])</f>
        <v>1.3333333333333333</v>
      </c>
      <c r="U544">
        <v>26739</v>
      </c>
      <c r="V544" t="str">
        <f>IF(Table1[Voting Population]&lt;47000,"Rural","Urban")</f>
        <v>Rural</v>
      </c>
      <c r="W544" s="3">
        <v>6.6964285714285698E-2</v>
      </c>
      <c r="X544" s="3" t="s">
        <v>5415</v>
      </c>
      <c r="Y544" s="3">
        <f>COUNTIFS(Table1[Race '#],Table1[[#This Row],[Race '#]],Table1[Gender],"F")</f>
        <v>4</v>
      </c>
      <c r="Z544" s="3">
        <f>COUNTIFS(Table1[Race '#],Table1[[#This Row],[Race '#]],Table1[Gender],"M")</f>
        <v>0</v>
      </c>
      <c r="AA544" s="3">
        <f>COUNTIFS(Table1[Race '#],Table1[[#This Row],[Race '#]],Table1[Gender],"~?")</f>
        <v>0</v>
      </c>
      <c r="AB544" s="3" t="str">
        <f>_xlfn.IFS(Y544=SUM(Table1[[#This Row],[Race-F candidates]:[Race-? Candidates]]),"All-Female",Z544=SUM(Table1[[#This Row],[Race-F candidates]:[Race-? Candidates]]),"All-Male",1=1,"Mixed-Gender")</f>
        <v>All-Female</v>
      </c>
      <c r="AC544" s="3">
        <f>COUNTIFS(Table1[genoffice],Table1[[#This Row],[genoffice]],Table1[Gender],"F")</f>
        <v>279</v>
      </c>
      <c r="AD544" s="3">
        <f>COUNTIFS(Table1[genoffice],Table1[[#This Row],[genoffice]],Table1[Gender],"M")</f>
        <v>401</v>
      </c>
      <c r="AE544" s="3">
        <f>COUNTIFS(Table1[genoffice],Table1[[#This Row],[genoffice]],Table1[Gender],"~?")</f>
        <v>23</v>
      </c>
    </row>
    <row r="545" spans="1:31" x14ac:dyDescent="0.35">
      <c r="A545">
        <v>544</v>
      </c>
      <c r="B545">
        <f>IF(COUNTIF(C$2:C544,C545)&gt;0,B544,B544+1)</f>
        <v>136</v>
      </c>
      <c r="C545" t="str">
        <f>Table1[[#This Row],[position]]&amp;IF(Table1[district]="NA","","-"&amp;Table1[district])&amp;IF(Table1[parish]="Multi-Parish Race","","-"&amp;Table1[parish])&amp;" ("&amp;Table1[year]&amp;")"</f>
        <v>Aldermen-Village of Collinston (3 to be elected)-Morehouse (2014)</v>
      </c>
      <c r="D545" t="s">
        <v>380</v>
      </c>
      <c r="E545" t="s">
        <v>734</v>
      </c>
      <c r="F545" t="s">
        <v>739</v>
      </c>
      <c r="G545">
        <v>2014</v>
      </c>
      <c r="H545" t="s">
        <v>736</v>
      </c>
      <c r="I545" t="s">
        <v>23</v>
      </c>
      <c r="J545">
        <v>56</v>
      </c>
      <c r="K545">
        <v>4</v>
      </c>
      <c r="L545">
        <f>COUNTIF(Table1[Race],Table1[Race])</f>
        <v>4</v>
      </c>
      <c r="M545">
        <v>3</v>
      </c>
      <c r="N545">
        <v>1</v>
      </c>
      <c r="O545">
        <v>0</v>
      </c>
      <c r="P545">
        <v>0</v>
      </c>
      <c r="Q545" t="s">
        <v>20</v>
      </c>
      <c r="R545" t="s">
        <v>21</v>
      </c>
      <c r="S545" t="s">
        <v>15</v>
      </c>
      <c r="T545">
        <f>IFERROR(Table1[n_can_adj]/MID(Table1[district],FIND("(",Table1[district])+1,1),Table1[n_can_adj])</f>
        <v>1.3333333333333333</v>
      </c>
      <c r="U545">
        <v>26739</v>
      </c>
      <c r="V545" t="str">
        <f>IF(Table1[Voting Population]&lt;47000,"Rural","Urban")</f>
        <v>Rural</v>
      </c>
      <c r="W545" s="3">
        <v>6.6964285714285698E-2</v>
      </c>
      <c r="X545" s="3" t="s">
        <v>5415</v>
      </c>
      <c r="Y545" s="3">
        <f>COUNTIFS(Table1[Race '#],Table1[[#This Row],[Race '#]],Table1[Gender],"F")</f>
        <v>4</v>
      </c>
      <c r="Z545" s="3">
        <f>COUNTIFS(Table1[Race '#],Table1[[#This Row],[Race '#]],Table1[Gender],"M")</f>
        <v>0</v>
      </c>
      <c r="AA545" s="3">
        <f>COUNTIFS(Table1[Race '#],Table1[[#This Row],[Race '#]],Table1[Gender],"~?")</f>
        <v>0</v>
      </c>
      <c r="AB545" s="3" t="str">
        <f>_xlfn.IFS(Y545=SUM(Table1[[#This Row],[Race-F candidates]:[Race-? Candidates]]),"All-Female",Z545=SUM(Table1[[#This Row],[Race-F candidates]:[Race-? Candidates]]),"All-Male",1=1,"Mixed-Gender")</f>
        <v>All-Female</v>
      </c>
      <c r="AC545" s="3">
        <f>COUNTIFS(Table1[genoffice],Table1[[#This Row],[genoffice]],Table1[Gender],"F")</f>
        <v>279</v>
      </c>
      <c r="AD545" s="3">
        <f>COUNTIFS(Table1[genoffice],Table1[[#This Row],[genoffice]],Table1[Gender],"M")</f>
        <v>401</v>
      </c>
      <c r="AE545" s="3">
        <f>COUNTIFS(Table1[genoffice],Table1[[#This Row],[genoffice]],Table1[Gender],"~?")</f>
        <v>23</v>
      </c>
    </row>
    <row r="546" spans="1:31" x14ac:dyDescent="0.35">
      <c r="A546">
        <v>545</v>
      </c>
      <c r="B546">
        <f>IF(COUNTIF(C$2:C545,C546)&gt;0,B545,B545+1)</f>
        <v>137</v>
      </c>
      <c r="C546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6" t="s">
        <v>380</v>
      </c>
      <c r="E546" t="s">
        <v>740</v>
      </c>
      <c r="F546" t="s">
        <v>741</v>
      </c>
      <c r="G546">
        <v>2016</v>
      </c>
      <c r="H546" t="s">
        <v>742</v>
      </c>
      <c r="I546" t="s">
        <v>30</v>
      </c>
      <c r="J546">
        <v>56</v>
      </c>
      <c r="K546">
        <v>4</v>
      </c>
      <c r="L546">
        <f>COUNTIF(Table1[Race],Table1[Race])</f>
        <v>4</v>
      </c>
      <c r="M546">
        <v>0</v>
      </c>
      <c r="N546">
        <v>0</v>
      </c>
      <c r="O546">
        <v>3</v>
      </c>
      <c r="P546">
        <v>1</v>
      </c>
      <c r="Q546" t="s">
        <v>20</v>
      </c>
      <c r="R546" t="s">
        <v>21</v>
      </c>
      <c r="S546" t="s">
        <v>15</v>
      </c>
      <c r="T546">
        <f>IFERROR(Table1[n_can_adj]/MID(Table1[district],FIND("(",Table1[district])+1,1),Table1[n_can_adj])</f>
        <v>1.3333333333333333</v>
      </c>
      <c r="U546">
        <v>11803</v>
      </c>
      <c r="V546" t="str">
        <f>IF(Table1[Voting Population]&lt;47000,"Rural","Urban")</f>
        <v>Rural</v>
      </c>
      <c r="W546" s="3">
        <v>5.1020408163265363E-3</v>
      </c>
      <c r="X546" s="3" t="s">
        <v>5414</v>
      </c>
      <c r="Y546" s="3">
        <f>COUNTIFS(Table1[Race '#],Table1[[#This Row],[Race '#]],Table1[Gender],"F")</f>
        <v>1</v>
      </c>
      <c r="Z546" s="3">
        <f>COUNTIFS(Table1[Race '#],Table1[[#This Row],[Race '#]],Table1[Gender],"M")</f>
        <v>3</v>
      </c>
      <c r="AA546" s="3">
        <f>COUNTIFS(Table1[Race '#],Table1[[#This Row],[Race '#]],Table1[Gender],"~?")</f>
        <v>0</v>
      </c>
      <c r="AB546" s="3" t="str">
        <f>_xlfn.IFS(Y546=SUM(Table1[[#This Row],[Race-F candidates]:[Race-? Candidates]]),"All-Female",Z546=SUM(Table1[[#This Row],[Race-F candidates]:[Race-? Candidates]]),"All-Male",1=1,"Mixed-Gender")</f>
        <v>Mixed-Gender</v>
      </c>
      <c r="AC546" s="3">
        <f>COUNTIFS(Table1[genoffice],Table1[[#This Row],[genoffice]],Table1[Gender],"F")</f>
        <v>279</v>
      </c>
      <c r="AD546" s="3">
        <f>COUNTIFS(Table1[genoffice],Table1[[#This Row],[genoffice]],Table1[Gender],"M")</f>
        <v>401</v>
      </c>
      <c r="AE546" s="3">
        <f>COUNTIFS(Table1[genoffice],Table1[[#This Row],[genoffice]],Table1[Gender],"~?")</f>
        <v>23</v>
      </c>
    </row>
    <row r="547" spans="1:31" x14ac:dyDescent="0.35">
      <c r="A547">
        <v>546</v>
      </c>
      <c r="B547">
        <f>IF(COUNTIF(C$2:C546,C547)&gt;0,B546,B546+1)</f>
        <v>137</v>
      </c>
      <c r="C547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7" t="s">
        <v>380</v>
      </c>
      <c r="E547" t="s">
        <v>740</v>
      </c>
      <c r="F547" t="s">
        <v>743</v>
      </c>
      <c r="G547">
        <v>2016</v>
      </c>
      <c r="H547" t="s">
        <v>742</v>
      </c>
      <c r="I547" t="s">
        <v>30</v>
      </c>
      <c r="J547">
        <v>19</v>
      </c>
      <c r="K547">
        <v>4</v>
      </c>
      <c r="L547">
        <f>COUNTIF(Table1[Race],Table1[Race])</f>
        <v>4</v>
      </c>
      <c r="M547">
        <v>0</v>
      </c>
      <c r="N547">
        <v>0</v>
      </c>
      <c r="O547">
        <v>3</v>
      </c>
      <c r="P547">
        <v>1</v>
      </c>
      <c r="Q547" t="s">
        <v>20</v>
      </c>
      <c r="R547" t="s">
        <v>21</v>
      </c>
      <c r="S547" t="s">
        <v>15</v>
      </c>
      <c r="T547">
        <f>IFERROR(Table1[n_can_adj]/MID(Table1[district],FIND("(",Table1[district])+1,1),Table1[n_can_adj])</f>
        <v>1.3333333333333333</v>
      </c>
      <c r="U547">
        <v>11803</v>
      </c>
      <c r="V547" t="str">
        <f>IF(Table1[Voting Population]&lt;47000,"Rural","Urban")</f>
        <v>Rural</v>
      </c>
      <c r="W547" s="3">
        <v>5.1020408163265363E-3</v>
      </c>
      <c r="X547" s="3" t="s">
        <v>5414</v>
      </c>
      <c r="Y547" s="3">
        <f>COUNTIFS(Table1[Race '#],Table1[[#This Row],[Race '#]],Table1[Gender],"F")</f>
        <v>1</v>
      </c>
      <c r="Z547" s="3">
        <f>COUNTIFS(Table1[Race '#],Table1[[#This Row],[Race '#]],Table1[Gender],"M")</f>
        <v>3</v>
      </c>
      <c r="AA547" s="3">
        <f>COUNTIFS(Table1[Race '#],Table1[[#This Row],[Race '#]],Table1[Gender],"~?")</f>
        <v>0</v>
      </c>
      <c r="AB547" s="3" t="str">
        <f>_xlfn.IFS(Y547=SUM(Table1[[#This Row],[Race-F candidates]:[Race-? Candidates]]),"All-Female",Z547=SUM(Table1[[#This Row],[Race-F candidates]:[Race-? Candidates]]),"All-Male",1=1,"Mixed-Gender")</f>
        <v>Mixed-Gender</v>
      </c>
      <c r="AC547" s="3">
        <f>COUNTIFS(Table1[genoffice],Table1[[#This Row],[genoffice]],Table1[Gender],"F")</f>
        <v>279</v>
      </c>
      <c r="AD547" s="3">
        <f>COUNTIFS(Table1[genoffice],Table1[[#This Row],[genoffice]],Table1[Gender],"M")</f>
        <v>401</v>
      </c>
      <c r="AE547" s="3">
        <f>COUNTIFS(Table1[genoffice],Table1[[#This Row],[genoffice]],Table1[Gender],"~?")</f>
        <v>23</v>
      </c>
    </row>
    <row r="548" spans="1:31" x14ac:dyDescent="0.35">
      <c r="A548">
        <v>547</v>
      </c>
      <c r="B548">
        <f>IF(COUNTIF(C$2:C547,C548)&gt;0,B547,B547+1)</f>
        <v>137</v>
      </c>
      <c r="C548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8" t="s">
        <v>380</v>
      </c>
      <c r="E548" t="s">
        <v>740</v>
      </c>
      <c r="F548" t="s">
        <v>744</v>
      </c>
      <c r="G548">
        <v>2016</v>
      </c>
      <c r="H548" t="s">
        <v>742</v>
      </c>
      <c r="I548" t="s">
        <v>30</v>
      </c>
      <c r="J548">
        <v>61</v>
      </c>
      <c r="K548">
        <v>4</v>
      </c>
      <c r="L548">
        <f>COUNTIF(Table1[Race],Table1[Race])</f>
        <v>4</v>
      </c>
      <c r="M548">
        <v>0</v>
      </c>
      <c r="N548">
        <v>0</v>
      </c>
      <c r="O548">
        <v>3</v>
      </c>
      <c r="P548">
        <v>1</v>
      </c>
      <c r="Q548" t="s">
        <v>20</v>
      </c>
      <c r="R548" t="s">
        <v>21</v>
      </c>
      <c r="S548" t="s">
        <v>15</v>
      </c>
      <c r="T548">
        <f>IFERROR(Table1[n_can_adj]/MID(Table1[district],FIND("(",Table1[district])+1,1),Table1[n_can_adj])</f>
        <v>1.3333333333333333</v>
      </c>
      <c r="U548">
        <v>11803</v>
      </c>
      <c r="V548" t="str">
        <f>IF(Table1[Voting Population]&lt;47000,"Rural","Urban")</f>
        <v>Rural</v>
      </c>
      <c r="W548" s="3">
        <v>5.1020408163265363E-3</v>
      </c>
      <c r="X548" s="3" t="s">
        <v>5414</v>
      </c>
      <c r="Y548" s="3">
        <f>COUNTIFS(Table1[Race '#],Table1[[#This Row],[Race '#]],Table1[Gender],"F")</f>
        <v>1</v>
      </c>
      <c r="Z548" s="3">
        <f>COUNTIFS(Table1[Race '#],Table1[[#This Row],[Race '#]],Table1[Gender],"M")</f>
        <v>3</v>
      </c>
      <c r="AA548" s="3">
        <f>COUNTIFS(Table1[Race '#],Table1[[#This Row],[Race '#]],Table1[Gender],"~?")</f>
        <v>0</v>
      </c>
      <c r="AB548" s="3" t="str">
        <f>_xlfn.IFS(Y548=SUM(Table1[[#This Row],[Race-F candidates]:[Race-? Candidates]]),"All-Female",Z548=SUM(Table1[[#This Row],[Race-F candidates]:[Race-? Candidates]]),"All-Male",1=1,"Mixed-Gender")</f>
        <v>Mixed-Gender</v>
      </c>
      <c r="AC548" s="3">
        <f>COUNTIFS(Table1[genoffice],Table1[[#This Row],[genoffice]],Table1[Gender],"F")</f>
        <v>279</v>
      </c>
      <c r="AD548" s="3">
        <f>COUNTIFS(Table1[genoffice],Table1[[#This Row],[genoffice]],Table1[Gender],"M")</f>
        <v>401</v>
      </c>
      <c r="AE548" s="3">
        <f>COUNTIFS(Table1[genoffice],Table1[[#This Row],[genoffice]],Table1[Gender],"~?")</f>
        <v>23</v>
      </c>
    </row>
    <row r="549" spans="1:31" x14ac:dyDescent="0.35">
      <c r="A549">
        <v>548</v>
      </c>
      <c r="B549">
        <f>IF(COUNTIF(C$2:C548,C549)&gt;0,B548,B548+1)</f>
        <v>137</v>
      </c>
      <c r="C549" t="str">
        <f>Table1[[#This Row],[position]]&amp;IF(Table1[district]="NA","","-"&amp;Table1[district])&amp;IF(Table1[parish]="Multi-Parish Race","","-"&amp;Table1[parish])&amp;" ("&amp;Table1[year]&amp;")"</f>
        <v>Aldermen-Village of Delta (3 to be elected)-Madison (2016)</v>
      </c>
      <c r="D549" t="s">
        <v>380</v>
      </c>
      <c r="E549" t="s">
        <v>740</v>
      </c>
      <c r="F549" t="s">
        <v>745</v>
      </c>
      <c r="G549">
        <v>2016</v>
      </c>
      <c r="H549" t="s">
        <v>742</v>
      </c>
      <c r="I549" t="s">
        <v>127</v>
      </c>
      <c r="J549">
        <v>60</v>
      </c>
      <c r="K549">
        <v>4</v>
      </c>
      <c r="L549">
        <f>COUNTIF(Table1[Race],Table1[Race])</f>
        <v>4</v>
      </c>
      <c r="M549">
        <v>0</v>
      </c>
      <c r="N549">
        <v>0</v>
      </c>
      <c r="O549">
        <v>3</v>
      </c>
      <c r="P549">
        <v>1</v>
      </c>
      <c r="Q549" t="s">
        <v>20</v>
      </c>
      <c r="R549" t="s">
        <v>21</v>
      </c>
      <c r="S549" t="s">
        <v>15</v>
      </c>
      <c r="T549">
        <f>IFERROR(Table1[n_can_adj]/MID(Table1[district],FIND("(",Table1[district])+1,1),Table1[n_can_adj])</f>
        <v>1.3333333333333333</v>
      </c>
      <c r="U549">
        <v>11803</v>
      </c>
      <c r="V549" t="str">
        <f>IF(Table1[Voting Population]&lt;47000,"Rural","Urban")</f>
        <v>Rural</v>
      </c>
      <c r="W549" s="3">
        <v>5.1020408163265363E-3</v>
      </c>
      <c r="X549" s="3" t="s">
        <v>5415</v>
      </c>
      <c r="Y549" s="3">
        <f>COUNTIFS(Table1[Race '#],Table1[[#This Row],[Race '#]],Table1[Gender],"F")</f>
        <v>1</v>
      </c>
      <c r="Z549" s="3">
        <f>COUNTIFS(Table1[Race '#],Table1[[#This Row],[Race '#]],Table1[Gender],"M")</f>
        <v>3</v>
      </c>
      <c r="AA549" s="3">
        <f>COUNTIFS(Table1[Race '#],Table1[[#This Row],[Race '#]],Table1[Gender],"~?")</f>
        <v>0</v>
      </c>
      <c r="AB549" s="3" t="str">
        <f>_xlfn.IFS(Y549=SUM(Table1[[#This Row],[Race-F candidates]:[Race-? Candidates]]),"All-Female",Z549=SUM(Table1[[#This Row],[Race-F candidates]:[Race-? Candidates]]),"All-Male",1=1,"Mixed-Gender")</f>
        <v>Mixed-Gender</v>
      </c>
      <c r="AC549" s="3">
        <f>COUNTIFS(Table1[genoffice],Table1[[#This Row],[genoffice]],Table1[Gender],"F")</f>
        <v>279</v>
      </c>
      <c r="AD549" s="3">
        <f>COUNTIFS(Table1[genoffice],Table1[[#This Row],[genoffice]],Table1[Gender],"M")</f>
        <v>401</v>
      </c>
      <c r="AE549" s="3">
        <f>COUNTIFS(Table1[genoffice],Table1[[#This Row],[genoffice]],Table1[Gender],"~?")</f>
        <v>23</v>
      </c>
    </row>
    <row r="550" spans="1:31" x14ac:dyDescent="0.35">
      <c r="A550">
        <v>549</v>
      </c>
      <c r="B550">
        <f>IF(COUNTIF(C$2:C549,C550)&gt;0,B549,B549+1)</f>
        <v>138</v>
      </c>
      <c r="C550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0" t="s">
        <v>380</v>
      </c>
      <c r="E550" t="s">
        <v>746</v>
      </c>
      <c r="F550" t="s">
        <v>747</v>
      </c>
      <c r="G550">
        <v>2016</v>
      </c>
      <c r="H550" t="s">
        <v>69</v>
      </c>
      <c r="I550" t="s">
        <v>19</v>
      </c>
      <c r="J550">
        <v>38</v>
      </c>
      <c r="K550">
        <v>4</v>
      </c>
      <c r="L550">
        <f>COUNTIF(Table1[Race],Table1[Race])</f>
        <v>4</v>
      </c>
      <c r="M550">
        <v>0</v>
      </c>
      <c r="N550">
        <v>4</v>
      </c>
      <c r="O550">
        <v>0</v>
      </c>
      <c r="P550">
        <v>0</v>
      </c>
      <c r="Q550" t="s">
        <v>20</v>
      </c>
      <c r="R550" t="s">
        <v>21</v>
      </c>
      <c r="S550" t="s">
        <v>15</v>
      </c>
      <c r="T550">
        <f>IFERROR(Table1[n_can_adj]/MID(Table1[district],FIND("(",Table1[district])+1,1),Table1[n_can_adj])</f>
        <v>1.3333333333333333</v>
      </c>
      <c r="U550">
        <v>40335</v>
      </c>
      <c r="V550" t="str">
        <f>IF(Table1[Voting Population]&lt;47000,"Rural","Urban")</f>
        <v>Rural</v>
      </c>
      <c r="W550" s="3">
        <v>5.7803468208093012E-3</v>
      </c>
      <c r="X550" s="3" t="s">
        <v>5415</v>
      </c>
      <c r="Y550" s="3">
        <f>COUNTIFS(Table1[Race '#],Table1[[#This Row],[Race '#]],Table1[Gender],"F")</f>
        <v>4</v>
      </c>
      <c r="Z550" s="3">
        <f>COUNTIFS(Table1[Race '#],Table1[[#This Row],[Race '#]],Table1[Gender],"M")</f>
        <v>0</v>
      </c>
      <c r="AA550" s="3">
        <f>COUNTIFS(Table1[Race '#],Table1[[#This Row],[Race '#]],Table1[Gender],"~?")</f>
        <v>0</v>
      </c>
      <c r="AB550" s="3" t="str">
        <f>_xlfn.IFS(Y550=SUM(Table1[[#This Row],[Race-F candidates]:[Race-? Candidates]]),"All-Female",Z550=SUM(Table1[[#This Row],[Race-F candidates]:[Race-? Candidates]]),"All-Male",1=1,"Mixed-Gender")</f>
        <v>All-Female</v>
      </c>
      <c r="AC550" s="3">
        <f>COUNTIFS(Table1[genoffice],Table1[[#This Row],[genoffice]],Table1[Gender],"F")</f>
        <v>279</v>
      </c>
      <c r="AD550" s="3">
        <f>COUNTIFS(Table1[genoffice],Table1[[#This Row],[genoffice]],Table1[Gender],"M")</f>
        <v>401</v>
      </c>
      <c r="AE550" s="3">
        <f>COUNTIFS(Table1[genoffice],Table1[[#This Row],[genoffice]],Table1[Gender],"~?")</f>
        <v>23</v>
      </c>
    </row>
    <row r="551" spans="1:31" x14ac:dyDescent="0.35">
      <c r="A551">
        <v>550</v>
      </c>
      <c r="B551">
        <f>IF(COUNTIF(C$2:C550,C551)&gt;0,B550,B550+1)</f>
        <v>138</v>
      </c>
      <c r="C551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1" t="s">
        <v>380</v>
      </c>
      <c r="E551" t="s">
        <v>746</v>
      </c>
      <c r="F551" t="s">
        <v>748</v>
      </c>
      <c r="G551">
        <v>2016</v>
      </c>
      <c r="H551" t="s">
        <v>69</v>
      </c>
      <c r="I551" t="s">
        <v>19</v>
      </c>
      <c r="J551">
        <v>38</v>
      </c>
      <c r="K551">
        <v>4</v>
      </c>
      <c r="L551">
        <f>COUNTIF(Table1[Race],Table1[Race])</f>
        <v>4</v>
      </c>
      <c r="M551">
        <v>0</v>
      </c>
      <c r="N551">
        <v>4</v>
      </c>
      <c r="O551">
        <v>0</v>
      </c>
      <c r="P551">
        <v>0</v>
      </c>
      <c r="Q551" t="s">
        <v>20</v>
      </c>
      <c r="R551" t="s">
        <v>21</v>
      </c>
      <c r="S551" t="s">
        <v>15</v>
      </c>
      <c r="T551">
        <f>IFERROR(Table1[n_can_adj]/MID(Table1[district],FIND("(",Table1[district])+1,1),Table1[n_can_adj])</f>
        <v>1.3333333333333333</v>
      </c>
      <c r="U551">
        <v>40335</v>
      </c>
      <c r="V551" t="str">
        <f>IF(Table1[Voting Population]&lt;47000,"Rural","Urban")</f>
        <v>Rural</v>
      </c>
      <c r="W551" s="3">
        <v>5.7803468208093012E-3</v>
      </c>
      <c r="X551" s="3" t="s">
        <v>5415</v>
      </c>
      <c r="Y551" s="3">
        <f>COUNTIFS(Table1[Race '#],Table1[[#This Row],[Race '#]],Table1[Gender],"F")</f>
        <v>4</v>
      </c>
      <c r="Z551" s="3">
        <f>COUNTIFS(Table1[Race '#],Table1[[#This Row],[Race '#]],Table1[Gender],"M")</f>
        <v>0</v>
      </c>
      <c r="AA551" s="3">
        <f>COUNTIFS(Table1[Race '#],Table1[[#This Row],[Race '#]],Table1[Gender],"~?")</f>
        <v>0</v>
      </c>
      <c r="AB551" s="3" t="str">
        <f>_xlfn.IFS(Y551=SUM(Table1[[#This Row],[Race-F candidates]:[Race-? Candidates]]),"All-Female",Z551=SUM(Table1[[#This Row],[Race-F candidates]:[Race-? Candidates]]),"All-Male",1=1,"Mixed-Gender")</f>
        <v>All-Female</v>
      </c>
      <c r="AC551" s="3">
        <f>COUNTIFS(Table1[genoffice],Table1[[#This Row],[genoffice]],Table1[Gender],"F")</f>
        <v>279</v>
      </c>
      <c r="AD551" s="3">
        <f>COUNTIFS(Table1[genoffice],Table1[[#This Row],[genoffice]],Table1[Gender],"M")</f>
        <v>401</v>
      </c>
      <c r="AE551" s="3">
        <f>COUNTIFS(Table1[genoffice],Table1[[#This Row],[genoffice]],Table1[Gender],"~?")</f>
        <v>23</v>
      </c>
    </row>
    <row r="552" spans="1:31" x14ac:dyDescent="0.35">
      <c r="A552">
        <v>551</v>
      </c>
      <c r="B552">
        <f>IF(COUNTIF(C$2:C551,C552)&gt;0,B551,B551+1)</f>
        <v>138</v>
      </c>
      <c r="C552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2" t="s">
        <v>380</v>
      </c>
      <c r="E552" t="s">
        <v>746</v>
      </c>
      <c r="F552" t="s">
        <v>749</v>
      </c>
      <c r="G552">
        <v>2016</v>
      </c>
      <c r="H552" t="s">
        <v>69</v>
      </c>
      <c r="I552" t="s">
        <v>19</v>
      </c>
      <c r="J552">
        <v>49</v>
      </c>
      <c r="K552">
        <v>4</v>
      </c>
      <c r="L552">
        <f>COUNTIF(Table1[Race],Table1[Race])</f>
        <v>4</v>
      </c>
      <c r="M552">
        <v>0</v>
      </c>
      <c r="N552">
        <v>4</v>
      </c>
      <c r="O552">
        <v>0</v>
      </c>
      <c r="P552">
        <v>0</v>
      </c>
      <c r="Q552" t="s">
        <v>20</v>
      </c>
      <c r="R552" t="s">
        <v>21</v>
      </c>
      <c r="S552" t="s">
        <v>15</v>
      </c>
      <c r="T552">
        <f>IFERROR(Table1[n_can_adj]/MID(Table1[district],FIND("(",Table1[district])+1,1),Table1[n_can_adj])</f>
        <v>1.3333333333333333</v>
      </c>
      <c r="U552">
        <v>40335</v>
      </c>
      <c r="V552" t="str">
        <f>IF(Table1[Voting Population]&lt;47000,"Rural","Urban")</f>
        <v>Rural</v>
      </c>
      <c r="W552" s="3">
        <v>5.7803468208093012E-3</v>
      </c>
      <c r="X552" s="3" t="s">
        <v>5415</v>
      </c>
      <c r="Y552" s="3">
        <f>COUNTIFS(Table1[Race '#],Table1[[#This Row],[Race '#]],Table1[Gender],"F")</f>
        <v>4</v>
      </c>
      <c r="Z552" s="3">
        <f>COUNTIFS(Table1[Race '#],Table1[[#This Row],[Race '#]],Table1[Gender],"M")</f>
        <v>0</v>
      </c>
      <c r="AA552" s="3">
        <f>COUNTIFS(Table1[Race '#],Table1[[#This Row],[Race '#]],Table1[Gender],"~?")</f>
        <v>0</v>
      </c>
      <c r="AB552" s="3" t="str">
        <f>_xlfn.IFS(Y552=SUM(Table1[[#This Row],[Race-F candidates]:[Race-? Candidates]]),"All-Female",Z552=SUM(Table1[[#This Row],[Race-F candidates]:[Race-? Candidates]]),"All-Male",1=1,"Mixed-Gender")</f>
        <v>All-Female</v>
      </c>
      <c r="AC552" s="3">
        <f>COUNTIFS(Table1[genoffice],Table1[[#This Row],[genoffice]],Table1[Gender],"F")</f>
        <v>279</v>
      </c>
      <c r="AD552" s="3">
        <f>COUNTIFS(Table1[genoffice],Table1[[#This Row],[genoffice]],Table1[Gender],"M")</f>
        <v>401</v>
      </c>
      <c r="AE552" s="3">
        <f>COUNTIFS(Table1[genoffice],Table1[[#This Row],[genoffice]],Table1[Gender],"~?")</f>
        <v>23</v>
      </c>
    </row>
    <row r="553" spans="1:31" x14ac:dyDescent="0.35">
      <c r="A553">
        <v>552</v>
      </c>
      <c r="B553">
        <f>IF(COUNTIF(C$2:C552,C553)&gt;0,B552,B552+1)</f>
        <v>138</v>
      </c>
      <c r="C553" t="str">
        <f>Table1[[#This Row],[position]]&amp;IF(Table1[district]="NA","","-"&amp;Table1[district])&amp;IF(Table1[parish]="Multi-Parish Race","","-"&amp;Table1[parish])&amp;" ("&amp;Table1[year]&amp;")"</f>
        <v>Aldermen-Village of Dixie Inn (3 to be elected)-Webster (2016)</v>
      </c>
      <c r="D553" t="s">
        <v>380</v>
      </c>
      <c r="E553" t="s">
        <v>746</v>
      </c>
      <c r="F553" t="s">
        <v>750</v>
      </c>
      <c r="G553">
        <v>2016</v>
      </c>
      <c r="H553" t="s">
        <v>69</v>
      </c>
      <c r="I553" t="s">
        <v>19</v>
      </c>
      <c r="J553">
        <v>48</v>
      </c>
      <c r="K553">
        <v>4</v>
      </c>
      <c r="L553">
        <f>COUNTIF(Table1[Race],Table1[Race])</f>
        <v>4</v>
      </c>
      <c r="M553">
        <v>0</v>
      </c>
      <c r="N553">
        <v>4</v>
      </c>
      <c r="O553">
        <v>0</v>
      </c>
      <c r="P553">
        <v>0</v>
      </c>
      <c r="Q553" t="s">
        <v>20</v>
      </c>
      <c r="R553" t="s">
        <v>21</v>
      </c>
      <c r="S553" t="s">
        <v>15</v>
      </c>
      <c r="T553">
        <f>IFERROR(Table1[n_can_adj]/MID(Table1[district],FIND("(",Table1[district])+1,1),Table1[n_can_adj])</f>
        <v>1.3333333333333333</v>
      </c>
      <c r="U553">
        <v>40335</v>
      </c>
      <c r="V553" t="str">
        <f>IF(Table1[Voting Population]&lt;47000,"Rural","Urban")</f>
        <v>Rural</v>
      </c>
      <c r="W553" s="3">
        <v>5.7803468208093012E-3</v>
      </c>
      <c r="X553" s="3" t="s">
        <v>5415</v>
      </c>
      <c r="Y553" s="3">
        <f>COUNTIFS(Table1[Race '#],Table1[[#This Row],[Race '#]],Table1[Gender],"F")</f>
        <v>4</v>
      </c>
      <c r="Z553" s="3">
        <f>COUNTIFS(Table1[Race '#],Table1[[#This Row],[Race '#]],Table1[Gender],"M")</f>
        <v>0</v>
      </c>
      <c r="AA553" s="3">
        <f>COUNTIFS(Table1[Race '#],Table1[[#This Row],[Race '#]],Table1[Gender],"~?")</f>
        <v>0</v>
      </c>
      <c r="AB553" s="3" t="str">
        <f>_xlfn.IFS(Y553=SUM(Table1[[#This Row],[Race-F candidates]:[Race-? Candidates]]),"All-Female",Z553=SUM(Table1[[#This Row],[Race-F candidates]:[Race-? Candidates]]),"All-Male",1=1,"Mixed-Gender")</f>
        <v>All-Female</v>
      </c>
      <c r="AC553" s="3">
        <f>COUNTIFS(Table1[genoffice],Table1[[#This Row],[genoffice]],Table1[Gender],"F")</f>
        <v>279</v>
      </c>
      <c r="AD553" s="3">
        <f>COUNTIFS(Table1[genoffice],Table1[[#This Row],[genoffice]],Table1[Gender],"M")</f>
        <v>401</v>
      </c>
      <c r="AE553" s="3">
        <f>COUNTIFS(Table1[genoffice],Table1[[#This Row],[genoffice]],Table1[Gender],"~?")</f>
        <v>23</v>
      </c>
    </row>
    <row r="554" spans="1:31" x14ac:dyDescent="0.35">
      <c r="A554">
        <v>553</v>
      </c>
      <c r="B554">
        <f>IF(COUNTIF(C$2:C553,C554)&gt;0,B553,B553+1)</f>
        <v>139</v>
      </c>
      <c r="C554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4" t="s">
        <v>380</v>
      </c>
      <c r="E554" t="s">
        <v>751</v>
      </c>
      <c r="F554" t="s">
        <v>268</v>
      </c>
      <c r="G554">
        <v>2014</v>
      </c>
      <c r="H554" t="s">
        <v>267</v>
      </c>
      <c r="I554" t="s">
        <v>23</v>
      </c>
      <c r="J554">
        <v>32</v>
      </c>
      <c r="K554">
        <v>7</v>
      </c>
      <c r="L554">
        <f>COUNTIF(Table1[Race],Table1[Race])</f>
        <v>7</v>
      </c>
      <c r="M554">
        <v>5</v>
      </c>
      <c r="N554">
        <v>1</v>
      </c>
      <c r="O554">
        <v>1</v>
      </c>
      <c r="P554">
        <v>0</v>
      </c>
      <c r="Q554" t="s">
        <v>20</v>
      </c>
      <c r="R554" t="s">
        <v>21</v>
      </c>
      <c r="S554" t="s">
        <v>15</v>
      </c>
      <c r="T554">
        <f>IFERROR(Table1[n_can_adj]/MID(Table1[district],FIND("(",Table1[district])+1,1),Table1[n_can_adj])</f>
        <v>2.3333333333333335</v>
      </c>
      <c r="U554">
        <v>14695</v>
      </c>
      <c r="V554" t="str">
        <f>IF(Table1[Voting Population]&lt;47000,"Rural","Urban")</f>
        <v>Rural</v>
      </c>
      <c r="W554" s="3">
        <v>9.2105263157894746E-2</v>
      </c>
      <c r="X554" s="3" t="s">
        <v>5414</v>
      </c>
      <c r="Y554" s="3">
        <f>COUNTIFS(Table1[Race '#],Table1[[#This Row],[Race '#]],Table1[Gender],"F")</f>
        <v>6</v>
      </c>
      <c r="Z554" s="3">
        <f>COUNTIFS(Table1[Race '#],Table1[[#This Row],[Race '#]],Table1[Gender],"M")</f>
        <v>1</v>
      </c>
      <c r="AA554" s="3">
        <f>COUNTIFS(Table1[Race '#],Table1[[#This Row],[Race '#]],Table1[Gender],"~?")</f>
        <v>0</v>
      </c>
      <c r="AB554" s="3" t="str">
        <f>_xlfn.IFS(Y554=SUM(Table1[[#This Row],[Race-F candidates]:[Race-? Candidates]]),"All-Female",Z554=SUM(Table1[[#This Row],[Race-F candidates]:[Race-? Candidates]]),"All-Male",1=1,"Mixed-Gender")</f>
        <v>Mixed-Gender</v>
      </c>
      <c r="AC554" s="3">
        <f>COUNTIFS(Table1[genoffice],Table1[[#This Row],[genoffice]],Table1[Gender],"F")</f>
        <v>279</v>
      </c>
      <c r="AD554" s="3">
        <f>COUNTIFS(Table1[genoffice],Table1[[#This Row],[genoffice]],Table1[Gender],"M")</f>
        <v>401</v>
      </c>
      <c r="AE554" s="3">
        <f>COUNTIFS(Table1[genoffice],Table1[[#This Row],[genoffice]],Table1[Gender],"~?")</f>
        <v>23</v>
      </c>
    </row>
    <row r="555" spans="1:31" x14ac:dyDescent="0.35">
      <c r="A555">
        <v>554</v>
      </c>
      <c r="B555">
        <f>IF(COUNTIF(C$2:C554,C555)&gt;0,B554,B554+1)</f>
        <v>139</v>
      </c>
      <c r="C555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5" t="s">
        <v>380</v>
      </c>
      <c r="E555" t="s">
        <v>751</v>
      </c>
      <c r="F555" t="s">
        <v>752</v>
      </c>
      <c r="G555">
        <v>2014</v>
      </c>
      <c r="H555" t="s">
        <v>267</v>
      </c>
      <c r="I555" t="s">
        <v>19</v>
      </c>
      <c r="J555">
        <v>24</v>
      </c>
      <c r="K555">
        <v>7</v>
      </c>
      <c r="L555">
        <f>COUNTIF(Table1[Race],Table1[Race])</f>
        <v>7</v>
      </c>
      <c r="M555">
        <v>5</v>
      </c>
      <c r="N555">
        <v>1</v>
      </c>
      <c r="O555">
        <v>1</v>
      </c>
      <c r="P555">
        <v>0</v>
      </c>
      <c r="Q555" t="s">
        <v>20</v>
      </c>
      <c r="R555" t="s">
        <v>21</v>
      </c>
      <c r="S555" t="s">
        <v>15</v>
      </c>
      <c r="T555">
        <f>IFERROR(Table1[n_can_adj]/MID(Table1[district],FIND("(",Table1[district])+1,1),Table1[n_can_adj])</f>
        <v>2.3333333333333335</v>
      </c>
      <c r="U555">
        <v>14695</v>
      </c>
      <c r="V555" t="str">
        <f>IF(Table1[Voting Population]&lt;47000,"Rural","Urban")</f>
        <v>Rural</v>
      </c>
      <c r="W555" s="3">
        <v>9.2105263157894746E-2</v>
      </c>
      <c r="X555" s="3" t="s">
        <v>5415</v>
      </c>
      <c r="Y555" s="3">
        <f>COUNTIFS(Table1[Race '#],Table1[[#This Row],[Race '#]],Table1[Gender],"F")</f>
        <v>6</v>
      </c>
      <c r="Z555" s="3">
        <f>COUNTIFS(Table1[Race '#],Table1[[#This Row],[Race '#]],Table1[Gender],"M")</f>
        <v>1</v>
      </c>
      <c r="AA555" s="3">
        <f>COUNTIFS(Table1[Race '#],Table1[[#This Row],[Race '#]],Table1[Gender],"~?")</f>
        <v>0</v>
      </c>
      <c r="AB555" s="3" t="str">
        <f>_xlfn.IFS(Y555=SUM(Table1[[#This Row],[Race-F candidates]:[Race-? Candidates]]),"All-Female",Z555=SUM(Table1[[#This Row],[Race-F candidates]:[Race-? Candidates]]),"All-Male",1=1,"Mixed-Gender")</f>
        <v>Mixed-Gender</v>
      </c>
      <c r="AC555" s="3">
        <f>COUNTIFS(Table1[genoffice],Table1[[#This Row],[genoffice]],Table1[Gender],"F")</f>
        <v>279</v>
      </c>
      <c r="AD555" s="3">
        <f>COUNTIFS(Table1[genoffice],Table1[[#This Row],[genoffice]],Table1[Gender],"M")</f>
        <v>401</v>
      </c>
      <c r="AE555" s="3">
        <f>COUNTIFS(Table1[genoffice],Table1[[#This Row],[genoffice]],Table1[Gender],"~?")</f>
        <v>23</v>
      </c>
    </row>
    <row r="556" spans="1:31" x14ac:dyDescent="0.35">
      <c r="A556">
        <v>555</v>
      </c>
      <c r="B556">
        <f>IF(COUNTIF(C$2:C555,C556)&gt;0,B555,B555+1)</f>
        <v>139</v>
      </c>
      <c r="C556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6" t="s">
        <v>380</v>
      </c>
      <c r="E556" t="s">
        <v>751</v>
      </c>
      <c r="F556" t="s">
        <v>753</v>
      </c>
      <c r="G556">
        <v>2014</v>
      </c>
      <c r="H556" t="s">
        <v>267</v>
      </c>
      <c r="I556" t="s">
        <v>23</v>
      </c>
      <c r="J556">
        <v>44</v>
      </c>
      <c r="K556">
        <v>7</v>
      </c>
      <c r="L556">
        <f>COUNTIF(Table1[Race],Table1[Race])</f>
        <v>7</v>
      </c>
      <c r="M556">
        <v>5</v>
      </c>
      <c r="N556">
        <v>1</v>
      </c>
      <c r="O556">
        <v>1</v>
      </c>
      <c r="P556">
        <v>0</v>
      </c>
      <c r="Q556" t="s">
        <v>20</v>
      </c>
      <c r="R556" t="s">
        <v>21</v>
      </c>
      <c r="S556" t="s">
        <v>15</v>
      </c>
      <c r="T556">
        <f>IFERROR(Table1[n_can_adj]/MID(Table1[district],FIND("(",Table1[district])+1,1),Table1[n_can_adj])</f>
        <v>2.3333333333333335</v>
      </c>
      <c r="U556">
        <v>14695</v>
      </c>
      <c r="V556" t="str">
        <f>IF(Table1[Voting Population]&lt;47000,"Rural","Urban")</f>
        <v>Rural</v>
      </c>
      <c r="W556" s="3">
        <v>9.2105263157894746E-2</v>
      </c>
      <c r="X556" s="3" t="s">
        <v>5415</v>
      </c>
      <c r="Y556" s="3">
        <f>COUNTIFS(Table1[Race '#],Table1[[#This Row],[Race '#]],Table1[Gender],"F")</f>
        <v>6</v>
      </c>
      <c r="Z556" s="3">
        <f>COUNTIFS(Table1[Race '#],Table1[[#This Row],[Race '#]],Table1[Gender],"M")</f>
        <v>1</v>
      </c>
      <c r="AA556" s="3">
        <f>COUNTIFS(Table1[Race '#],Table1[[#This Row],[Race '#]],Table1[Gender],"~?")</f>
        <v>0</v>
      </c>
      <c r="AB556" s="3" t="str">
        <f>_xlfn.IFS(Y556=SUM(Table1[[#This Row],[Race-F candidates]:[Race-? Candidates]]),"All-Female",Z556=SUM(Table1[[#This Row],[Race-F candidates]:[Race-? Candidates]]),"All-Male",1=1,"Mixed-Gender")</f>
        <v>Mixed-Gender</v>
      </c>
      <c r="AC556" s="3">
        <f>COUNTIFS(Table1[genoffice],Table1[[#This Row],[genoffice]],Table1[Gender],"F")</f>
        <v>279</v>
      </c>
      <c r="AD556" s="3">
        <f>COUNTIFS(Table1[genoffice],Table1[[#This Row],[genoffice]],Table1[Gender],"M")</f>
        <v>401</v>
      </c>
      <c r="AE556" s="3">
        <f>COUNTIFS(Table1[genoffice],Table1[[#This Row],[genoffice]],Table1[Gender],"~?")</f>
        <v>23</v>
      </c>
    </row>
    <row r="557" spans="1:31" x14ac:dyDescent="0.35">
      <c r="A557">
        <v>556</v>
      </c>
      <c r="B557">
        <f>IF(COUNTIF(C$2:C556,C557)&gt;0,B556,B556+1)</f>
        <v>139</v>
      </c>
      <c r="C557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7" t="s">
        <v>380</v>
      </c>
      <c r="E557" t="s">
        <v>751</v>
      </c>
      <c r="F557" t="s">
        <v>754</v>
      </c>
      <c r="G557">
        <v>2014</v>
      </c>
      <c r="H557" t="s">
        <v>267</v>
      </c>
      <c r="I557" t="s">
        <v>23</v>
      </c>
      <c r="J557">
        <v>57</v>
      </c>
      <c r="K557">
        <v>7</v>
      </c>
      <c r="L557">
        <f>COUNTIF(Table1[Race],Table1[Race])</f>
        <v>7</v>
      </c>
      <c r="M557">
        <v>5</v>
      </c>
      <c r="N557">
        <v>1</v>
      </c>
      <c r="O557">
        <v>1</v>
      </c>
      <c r="P557">
        <v>0</v>
      </c>
      <c r="Q557" t="s">
        <v>20</v>
      </c>
      <c r="R557" t="s">
        <v>21</v>
      </c>
      <c r="S557" t="s">
        <v>15</v>
      </c>
      <c r="T557">
        <f>IFERROR(Table1[n_can_adj]/MID(Table1[district],FIND("(",Table1[district])+1,1),Table1[n_can_adj])</f>
        <v>2.3333333333333335</v>
      </c>
      <c r="U557">
        <v>14695</v>
      </c>
      <c r="V557" t="str">
        <f>IF(Table1[Voting Population]&lt;47000,"Rural","Urban")</f>
        <v>Rural</v>
      </c>
      <c r="W557" s="3">
        <v>9.2105263157894746E-2</v>
      </c>
      <c r="X557" s="3" t="s">
        <v>5415</v>
      </c>
      <c r="Y557" s="3">
        <f>COUNTIFS(Table1[Race '#],Table1[[#This Row],[Race '#]],Table1[Gender],"F")</f>
        <v>6</v>
      </c>
      <c r="Z557" s="3">
        <f>COUNTIFS(Table1[Race '#],Table1[[#This Row],[Race '#]],Table1[Gender],"M")</f>
        <v>1</v>
      </c>
      <c r="AA557" s="3">
        <f>COUNTIFS(Table1[Race '#],Table1[[#This Row],[Race '#]],Table1[Gender],"~?")</f>
        <v>0</v>
      </c>
      <c r="AB557" s="3" t="str">
        <f>_xlfn.IFS(Y557=SUM(Table1[[#This Row],[Race-F candidates]:[Race-? Candidates]]),"All-Female",Z557=SUM(Table1[[#This Row],[Race-F candidates]:[Race-? Candidates]]),"All-Male",1=1,"Mixed-Gender")</f>
        <v>Mixed-Gender</v>
      </c>
      <c r="AC557" s="3">
        <f>COUNTIFS(Table1[genoffice],Table1[[#This Row],[genoffice]],Table1[Gender],"F")</f>
        <v>279</v>
      </c>
      <c r="AD557" s="3">
        <f>COUNTIFS(Table1[genoffice],Table1[[#This Row],[genoffice]],Table1[Gender],"M")</f>
        <v>401</v>
      </c>
      <c r="AE557" s="3">
        <f>COUNTIFS(Table1[genoffice],Table1[[#This Row],[genoffice]],Table1[Gender],"~?")</f>
        <v>23</v>
      </c>
    </row>
    <row r="558" spans="1:31" x14ac:dyDescent="0.35">
      <c r="A558">
        <v>557</v>
      </c>
      <c r="B558">
        <f>IF(COUNTIF(C$2:C557,C558)&gt;0,B557,B557+1)</f>
        <v>139</v>
      </c>
      <c r="C558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8" t="s">
        <v>380</v>
      </c>
      <c r="E558" t="s">
        <v>751</v>
      </c>
      <c r="F558" t="s">
        <v>755</v>
      </c>
      <c r="G558">
        <v>2014</v>
      </c>
      <c r="H558" t="s">
        <v>267</v>
      </c>
      <c r="I558" t="s">
        <v>23</v>
      </c>
      <c r="J558">
        <v>20</v>
      </c>
      <c r="K558">
        <v>7</v>
      </c>
      <c r="L558">
        <f>COUNTIF(Table1[Race],Table1[Race])</f>
        <v>7</v>
      </c>
      <c r="M558">
        <v>5</v>
      </c>
      <c r="N558">
        <v>1</v>
      </c>
      <c r="O558">
        <v>1</v>
      </c>
      <c r="P558">
        <v>0</v>
      </c>
      <c r="Q558" t="s">
        <v>20</v>
      </c>
      <c r="R558" t="s">
        <v>21</v>
      </c>
      <c r="S558" t="s">
        <v>15</v>
      </c>
      <c r="T558">
        <f>IFERROR(Table1[n_can_adj]/MID(Table1[district],FIND("(",Table1[district])+1,1),Table1[n_can_adj])</f>
        <v>2.3333333333333335</v>
      </c>
      <c r="U558">
        <v>14695</v>
      </c>
      <c r="V558" t="str">
        <f>IF(Table1[Voting Population]&lt;47000,"Rural","Urban")</f>
        <v>Rural</v>
      </c>
      <c r="W558" s="3">
        <v>9.2105263157894746E-2</v>
      </c>
      <c r="X558" s="3" t="s">
        <v>5415</v>
      </c>
      <c r="Y558" s="3">
        <f>COUNTIFS(Table1[Race '#],Table1[[#This Row],[Race '#]],Table1[Gender],"F")</f>
        <v>6</v>
      </c>
      <c r="Z558" s="3">
        <f>COUNTIFS(Table1[Race '#],Table1[[#This Row],[Race '#]],Table1[Gender],"M")</f>
        <v>1</v>
      </c>
      <c r="AA558" s="3">
        <f>COUNTIFS(Table1[Race '#],Table1[[#This Row],[Race '#]],Table1[Gender],"~?")</f>
        <v>0</v>
      </c>
      <c r="AB558" s="3" t="str">
        <f>_xlfn.IFS(Y558=SUM(Table1[[#This Row],[Race-F candidates]:[Race-? Candidates]]),"All-Female",Z558=SUM(Table1[[#This Row],[Race-F candidates]:[Race-? Candidates]]),"All-Male",1=1,"Mixed-Gender")</f>
        <v>Mixed-Gender</v>
      </c>
      <c r="AC558" s="3">
        <f>COUNTIFS(Table1[genoffice],Table1[[#This Row],[genoffice]],Table1[Gender],"F")</f>
        <v>279</v>
      </c>
      <c r="AD558" s="3">
        <f>COUNTIFS(Table1[genoffice],Table1[[#This Row],[genoffice]],Table1[Gender],"M")</f>
        <v>401</v>
      </c>
      <c r="AE558" s="3">
        <f>COUNTIFS(Table1[genoffice],Table1[[#This Row],[genoffice]],Table1[Gender],"~?")</f>
        <v>23</v>
      </c>
    </row>
    <row r="559" spans="1:31" x14ac:dyDescent="0.35">
      <c r="A559">
        <v>558</v>
      </c>
      <c r="B559">
        <f>IF(COUNTIF(C$2:C558,C559)&gt;0,B558,B558+1)</f>
        <v>139</v>
      </c>
      <c r="C559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59" t="s">
        <v>380</v>
      </c>
      <c r="E559" t="s">
        <v>751</v>
      </c>
      <c r="F559" t="s">
        <v>756</v>
      </c>
      <c r="G559">
        <v>2014</v>
      </c>
      <c r="H559" t="s">
        <v>267</v>
      </c>
      <c r="I559" t="s">
        <v>30</v>
      </c>
      <c r="J559">
        <v>42</v>
      </c>
      <c r="K559">
        <v>7</v>
      </c>
      <c r="L559">
        <f>COUNTIF(Table1[Race],Table1[Race])</f>
        <v>7</v>
      </c>
      <c r="M559">
        <v>5</v>
      </c>
      <c r="N559">
        <v>1</v>
      </c>
      <c r="O559">
        <v>1</v>
      </c>
      <c r="P559">
        <v>0</v>
      </c>
      <c r="Q559" t="s">
        <v>20</v>
      </c>
      <c r="R559" t="s">
        <v>21</v>
      </c>
      <c r="S559" t="s">
        <v>15</v>
      </c>
      <c r="T559">
        <f>IFERROR(Table1[n_can_adj]/MID(Table1[district],FIND("(",Table1[district])+1,1),Table1[n_can_adj])</f>
        <v>2.3333333333333335</v>
      </c>
      <c r="U559">
        <v>14695</v>
      </c>
      <c r="V559" t="str">
        <f>IF(Table1[Voting Population]&lt;47000,"Rural","Urban")</f>
        <v>Rural</v>
      </c>
      <c r="W559" s="3">
        <v>9.2105263157894746E-2</v>
      </c>
      <c r="X559" s="3" t="s">
        <v>5415</v>
      </c>
      <c r="Y559" s="3">
        <f>COUNTIFS(Table1[Race '#],Table1[[#This Row],[Race '#]],Table1[Gender],"F")</f>
        <v>6</v>
      </c>
      <c r="Z559" s="3">
        <f>COUNTIFS(Table1[Race '#],Table1[[#This Row],[Race '#]],Table1[Gender],"M")</f>
        <v>1</v>
      </c>
      <c r="AA559" s="3">
        <f>COUNTIFS(Table1[Race '#],Table1[[#This Row],[Race '#]],Table1[Gender],"~?")</f>
        <v>0</v>
      </c>
      <c r="AB559" s="3" t="str">
        <f>_xlfn.IFS(Y559=SUM(Table1[[#This Row],[Race-F candidates]:[Race-? Candidates]]),"All-Female",Z559=SUM(Table1[[#This Row],[Race-F candidates]:[Race-? Candidates]]),"All-Male",1=1,"Mixed-Gender")</f>
        <v>Mixed-Gender</v>
      </c>
      <c r="AC559" s="3">
        <f>COUNTIFS(Table1[genoffice],Table1[[#This Row],[genoffice]],Table1[Gender],"F")</f>
        <v>279</v>
      </c>
      <c r="AD559" s="3">
        <f>COUNTIFS(Table1[genoffice],Table1[[#This Row],[genoffice]],Table1[Gender],"M")</f>
        <v>401</v>
      </c>
      <c r="AE559" s="3">
        <f>COUNTIFS(Table1[genoffice],Table1[[#This Row],[genoffice]],Table1[Gender],"~?")</f>
        <v>23</v>
      </c>
    </row>
    <row r="560" spans="1:31" x14ac:dyDescent="0.35">
      <c r="A560">
        <v>559</v>
      </c>
      <c r="B560">
        <f>IF(COUNTIF(C$2:C559,C560)&gt;0,B559,B559+1)</f>
        <v>139</v>
      </c>
      <c r="C560" t="str">
        <f>Table1[[#This Row],[position]]&amp;IF(Table1[district]="NA","","-"&amp;Table1[district])&amp;IF(Table1[parish]="Multi-Parish Race","","-"&amp;Table1[parish])&amp;" ("&amp;Table1[year]&amp;")"</f>
        <v>Aldermen-Village of Dodson (3 to be elected)-Winn (2014)</v>
      </c>
      <c r="D560" t="s">
        <v>380</v>
      </c>
      <c r="E560" t="s">
        <v>751</v>
      </c>
      <c r="F560" t="s">
        <v>757</v>
      </c>
      <c r="G560">
        <v>2014</v>
      </c>
      <c r="H560" t="s">
        <v>267</v>
      </c>
      <c r="I560" t="s">
        <v>23</v>
      </c>
      <c r="J560">
        <v>85</v>
      </c>
      <c r="K560">
        <v>7</v>
      </c>
      <c r="L560">
        <f>COUNTIF(Table1[Race],Table1[Race])</f>
        <v>7</v>
      </c>
      <c r="M560">
        <v>5</v>
      </c>
      <c r="N560">
        <v>1</v>
      </c>
      <c r="O560">
        <v>1</v>
      </c>
      <c r="P560">
        <v>0</v>
      </c>
      <c r="Q560" t="s">
        <v>20</v>
      </c>
      <c r="R560" t="s">
        <v>21</v>
      </c>
      <c r="S560" t="s">
        <v>15</v>
      </c>
      <c r="T560">
        <f>IFERROR(Table1[n_can_adj]/MID(Table1[district],FIND("(",Table1[district])+1,1),Table1[n_can_adj])</f>
        <v>2.3333333333333335</v>
      </c>
      <c r="U560">
        <v>14695</v>
      </c>
      <c r="V560" t="str">
        <f>IF(Table1[Voting Population]&lt;47000,"Rural","Urban")</f>
        <v>Rural</v>
      </c>
      <c r="W560" s="3">
        <v>9.2105263157894746E-2</v>
      </c>
      <c r="X560" s="3" t="s">
        <v>5415</v>
      </c>
      <c r="Y560" s="3">
        <f>COUNTIFS(Table1[Race '#],Table1[[#This Row],[Race '#]],Table1[Gender],"F")</f>
        <v>6</v>
      </c>
      <c r="Z560" s="3">
        <f>COUNTIFS(Table1[Race '#],Table1[[#This Row],[Race '#]],Table1[Gender],"M")</f>
        <v>1</v>
      </c>
      <c r="AA560" s="3">
        <f>COUNTIFS(Table1[Race '#],Table1[[#This Row],[Race '#]],Table1[Gender],"~?")</f>
        <v>0</v>
      </c>
      <c r="AB560" s="3" t="str">
        <f>_xlfn.IFS(Y560=SUM(Table1[[#This Row],[Race-F candidates]:[Race-? Candidates]]),"All-Female",Z560=SUM(Table1[[#This Row],[Race-F candidates]:[Race-? Candidates]]),"All-Male",1=1,"Mixed-Gender")</f>
        <v>Mixed-Gender</v>
      </c>
      <c r="AC560" s="3">
        <f>COUNTIFS(Table1[genoffice],Table1[[#This Row],[genoffice]],Table1[Gender],"F")</f>
        <v>279</v>
      </c>
      <c r="AD560" s="3">
        <f>COUNTIFS(Table1[genoffice],Table1[[#This Row],[genoffice]],Table1[Gender],"M")</f>
        <v>401</v>
      </c>
      <c r="AE560" s="3">
        <f>COUNTIFS(Table1[genoffice],Table1[[#This Row],[genoffice]],Table1[Gender],"~?")</f>
        <v>23</v>
      </c>
    </row>
    <row r="561" spans="1:31" x14ac:dyDescent="0.35">
      <c r="A561">
        <v>560</v>
      </c>
      <c r="B561">
        <f>IF(COUNTIF(C$2:C560,C561)&gt;0,B560,B560+1)</f>
        <v>140</v>
      </c>
      <c r="C561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1" t="s">
        <v>380</v>
      </c>
      <c r="E561" t="s">
        <v>758</v>
      </c>
      <c r="F561" t="s">
        <v>759</v>
      </c>
      <c r="G561">
        <v>2016</v>
      </c>
      <c r="H561" t="s">
        <v>760</v>
      </c>
      <c r="I561" t="s">
        <v>23</v>
      </c>
      <c r="J561">
        <v>42</v>
      </c>
      <c r="K561">
        <v>4</v>
      </c>
      <c r="L561">
        <f>COUNTIF(Table1[Race],Table1[Race])</f>
        <v>4</v>
      </c>
      <c r="M561">
        <v>1</v>
      </c>
      <c r="N561">
        <v>3</v>
      </c>
      <c r="O561">
        <v>0</v>
      </c>
      <c r="P561">
        <v>0</v>
      </c>
      <c r="Q561" t="s">
        <v>20</v>
      </c>
      <c r="R561" t="s">
        <v>21</v>
      </c>
      <c r="S561" t="s">
        <v>15</v>
      </c>
      <c r="T561">
        <f>IFERROR(Table1[n_can_adj]/MID(Table1[district],FIND("(",Table1[district])+1,1),Table1[n_can_adj])</f>
        <v>1.3333333333333333</v>
      </c>
      <c r="U561">
        <v>8757</v>
      </c>
      <c r="V561" t="str">
        <f>IF(Table1[Voting Population]&lt;47000,"Rural","Urban")</f>
        <v>Rural</v>
      </c>
      <c r="W561" s="3">
        <v>5.5793991416308975E-2</v>
      </c>
      <c r="X561" s="3" t="s">
        <v>5415</v>
      </c>
      <c r="Y561" s="3">
        <f>COUNTIFS(Table1[Race '#],Table1[[#This Row],[Race '#]],Table1[Gender],"F")</f>
        <v>1</v>
      </c>
      <c r="Z561" s="3">
        <f>COUNTIFS(Table1[Race '#],Table1[[#This Row],[Race '#]],Table1[Gender],"M")</f>
        <v>3</v>
      </c>
      <c r="AA561" s="3">
        <f>COUNTIFS(Table1[Race '#],Table1[[#This Row],[Race '#]],Table1[Gender],"~?")</f>
        <v>0</v>
      </c>
      <c r="AB561" s="3" t="str">
        <f>_xlfn.IFS(Y561=SUM(Table1[[#This Row],[Race-F candidates]:[Race-? Candidates]]),"All-Female",Z561=SUM(Table1[[#This Row],[Race-F candidates]:[Race-? Candidates]]),"All-Male",1=1,"Mixed-Gender")</f>
        <v>Mixed-Gender</v>
      </c>
      <c r="AC561" s="3">
        <f>COUNTIFS(Table1[genoffice],Table1[[#This Row],[genoffice]],Table1[Gender],"F")</f>
        <v>279</v>
      </c>
      <c r="AD561" s="3">
        <f>COUNTIFS(Table1[genoffice],Table1[[#This Row],[genoffice]],Table1[Gender],"M")</f>
        <v>401</v>
      </c>
      <c r="AE561" s="3">
        <f>COUNTIFS(Table1[genoffice],Table1[[#This Row],[genoffice]],Table1[Gender],"~?")</f>
        <v>23</v>
      </c>
    </row>
    <row r="562" spans="1:31" x14ac:dyDescent="0.35">
      <c r="A562">
        <v>561</v>
      </c>
      <c r="B562">
        <f>IF(COUNTIF(C$2:C561,C562)&gt;0,B561,B561+1)</f>
        <v>140</v>
      </c>
      <c r="C562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2" t="s">
        <v>380</v>
      </c>
      <c r="E562" t="s">
        <v>758</v>
      </c>
      <c r="F562" t="s">
        <v>761</v>
      </c>
      <c r="G562">
        <v>2016</v>
      </c>
      <c r="H562" t="s">
        <v>760</v>
      </c>
      <c r="I562" t="s">
        <v>19</v>
      </c>
      <c r="J562">
        <v>56</v>
      </c>
      <c r="K562">
        <v>4</v>
      </c>
      <c r="L562">
        <f>COUNTIF(Table1[Race],Table1[Race])</f>
        <v>4</v>
      </c>
      <c r="M562">
        <v>1</v>
      </c>
      <c r="N562">
        <v>3</v>
      </c>
      <c r="O562">
        <v>0</v>
      </c>
      <c r="P562">
        <v>0</v>
      </c>
      <c r="Q562" t="s">
        <v>20</v>
      </c>
      <c r="R562" t="s">
        <v>21</v>
      </c>
      <c r="S562" t="s">
        <v>15</v>
      </c>
      <c r="T562">
        <f>IFERROR(Table1[n_can_adj]/MID(Table1[district],FIND("(",Table1[district])+1,1),Table1[n_can_adj])</f>
        <v>1.3333333333333333</v>
      </c>
      <c r="U562">
        <v>8757</v>
      </c>
      <c r="V562" t="str">
        <f>IF(Table1[Voting Population]&lt;47000,"Rural","Urban")</f>
        <v>Rural</v>
      </c>
      <c r="W562" s="3">
        <v>5.5793991416308975E-2</v>
      </c>
      <c r="X562" s="3" t="s">
        <v>5414</v>
      </c>
      <c r="Y562" s="3">
        <f>COUNTIFS(Table1[Race '#],Table1[[#This Row],[Race '#]],Table1[Gender],"F")</f>
        <v>1</v>
      </c>
      <c r="Z562" s="3">
        <f>COUNTIFS(Table1[Race '#],Table1[[#This Row],[Race '#]],Table1[Gender],"M")</f>
        <v>3</v>
      </c>
      <c r="AA562" s="3">
        <f>COUNTIFS(Table1[Race '#],Table1[[#This Row],[Race '#]],Table1[Gender],"~?")</f>
        <v>0</v>
      </c>
      <c r="AB562" s="3" t="str">
        <f>_xlfn.IFS(Y562=SUM(Table1[[#This Row],[Race-F candidates]:[Race-? Candidates]]),"All-Female",Z562=SUM(Table1[[#This Row],[Race-F candidates]:[Race-? Candidates]]),"All-Male",1=1,"Mixed-Gender")</f>
        <v>Mixed-Gender</v>
      </c>
      <c r="AC562" s="3">
        <f>COUNTIFS(Table1[genoffice],Table1[[#This Row],[genoffice]],Table1[Gender],"F")</f>
        <v>279</v>
      </c>
      <c r="AD562" s="3">
        <f>COUNTIFS(Table1[genoffice],Table1[[#This Row],[genoffice]],Table1[Gender],"M")</f>
        <v>401</v>
      </c>
      <c r="AE562" s="3">
        <f>COUNTIFS(Table1[genoffice],Table1[[#This Row],[genoffice]],Table1[Gender],"~?")</f>
        <v>23</v>
      </c>
    </row>
    <row r="563" spans="1:31" x14ac:dyDescent="0.35">
      <c r="A563">
        <v>562</v>
      </c>
      <c r="B563">
        <f>IF(COUNTIF(C$2:C562,C563)&gt;0,B562,B562+1)</f>
        <v>140</v>
      </c>
      <c r="C563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3" t="s">
        <v>380</v>
      </c>
      <c r="E563" t="s">
        <v>758</v>
      </c>
      <c r="F563" t="s">
        <v>762</v>
      </c>
      <c r="G563">
        <v>2016</v>
      </c>
      <c r="H563" t="s">
        <v>760</v>
      </c>
      <c r="I563" t="s">
        <v>19</v>
      </c>
      <c r="J563">
        <v>61</v>
      </c>
      <c r="K563">
        <v>4</v>
      </c>
      <c r="L563">
        <f>COUNTIF(Table1[Race],Table1[Race])</f>
        <v>4</v>
      </c>
      <c r="M563">
        <v>1</v>
      </c>
      <c r="N563">
        <v>3</v>
      </c>
      <c r="O563">
        <v>0</v>
      </c>
      <c r="P563">
        <v>0</v>
      </c>
      <c r="Q563" t="s">
        <v>20</v>
      </c>
      <c r="R563" t="s">
        <v>21</v>
      </c>
      <c r="S563" t="s">
        <v>15</v>
      </c>
      <c r="T563">
        <f>IFERROR(Table1[n_can_adj]/MID(Table1[district],FIND("(",Table1[district])+1,1),Table1[n_can_adj])</f>
        <v>1.3333333333333333</v>
      </c>
      <c r="U563">
        <v>8757</v>
      </c>
      <c r="V563" t="str">
        <f>IF(Table1[Voting Population]&lt;47000,"Rural","Urban")</f>
        <v>Rural</v>
      </c>
      <c r="W563" s="3">
        <v>5.5793991416308975E-2</v>
      </c>
      <c r="X563" s="3" t="s">
        <v>5414</v>
      </c>
      <c r="Y563" s="3">
        <f>COUNTIFS(Table1[Race '#],Table1[[#This Row],[Race '#]],Table1[Gender],"F")</f>
        <v>1</v>
      </c>
      <c r="Z563" s="3">
        <f>COUNTIFS(Table1[Race '#],Table1[[#This Row],[Race '#]],Table1[Gender],"M")</f>
        <v>3</v>
      </c>
      <c r="AA563" s="3">
        <f>COUNTIFS(Table1[Race '#],Table1[[#This Row],[Race '#]],Table1[Gender],"~?")</f>
        <v>0</v>
      </c>
      <c r="AB563" s="3" t="str">
        <f>_xlfn.IFS(Y563=SUM(Table1[[#This Row],[Race-F candidates]:[Race-? Candidates]]),"All-Female",Z563=SUM(Table1[[#This Row],[Race-F candidates]:[Race-? Candidates]]),"All-Male",1=1,"Mixed-Gender")</f>
        <v>Mixed-Gender</v>
      </c>
      <c r="AC563" s="3">
        <f>COUNTIFS(Table1[genoffice],Table1[[#This Row],[genoffice]],Table1[Gender],"F")</f>
        <v>279</v>
      </c>
      <c r="AD563" s="3">
        <f>COUNTIFS(Table1[genoffice],Table1[[#This Row],[genoffice]],Table1[Gender],"M")</f>
        <v>401</v>
      </c>
      <c r="AE563" s="3">
        <f>COUNTIFS(Table1[genoffice],Table1[[#This Row],[genoffice]],Table1[Gender],"~?")</f>
        <v>23</v>
      </c>
    </row>
    <row r="564" spans="1:31" x14ac:dyDescent="0.35">
      <c r="A564">
        <v>563</v>
      </c>
      <c r="B564">
        <f>IF(COUNTIF(C$2:C563,C564)&gt;0,B563,B563+1)</f>
        <v>140</v>
      </c>
      <c r="C564" t="str">
        <f>Table1[[#This Row],[position]]&amp;IF(Table1[district]="NA","","-"&amp;Table1[district])&amp;IF(Table1[parish]="Multi-Parish Race","","-"&amp;Table1[parish])&amp;" ("&amp;Table1[year]&amp;")"</f>
        <v>Aldermen-Village of Edgefield (3 to be elected)-Red River (2016)</v>
      </c>
      <c r="D564" t="s">
        <v>380</v>
      </c>
      <c r="E564" t="s">
        <v>758</v>
      </c>
      <c r="F564" t="s">
        <v>763</v>
      </c>
      <c r="G564">
        <v>2016</v>
      </c>
      <c r="H564" t="s">
        <v>760</v>
      </c>
      <c r="I564" t="s">
        <v>19</v>
      </c>
      <c r="J564">
        <v>74</v>
      </c>
      <c r="K564">
        <v>4</v>
      </c>
      <c r="L564">
        <f>COUNTIF(Table1[Race],Table1[Race])</f>
        <v>4</v>
      </c>
      <c r="M564">
        <v>1</v>
      </c>
      <c r="N564">
        <v>3</v>
      </c>
      <c r="O564">
        <v>0</v>
      </c>
      <c r="P564">
        <v>0</v>
      </c>
      <c r="Q564" t="s">
        <v>20</v>
      </c>
      <c r="R564" t="s">
        <v>21</v>
      </c>
      <c r="S564" t="s">
        <v>15</v>
      </c>
      <c r="T564">
        <f>IFERROR(Table1[n_can_adj]/MID(Table1[district],FIND("(",Table1[district])+1,1),Table1[n_can_adj])</f>
        <v>1.3333333333333333</v>
      </c>
      <c r="U564">
        <v>8757</v>
      </c>
      <c r="V564" t="str">
        <f>IF(Table1[Voting Population]&lt;47000,"Rural","Urban")</f>
        <v>Rural</v>
      </c>
      <c r="W564" s="3">
        <v>5.5793991416308975E-2</v>
      </c>
      <c r="X564" s="3" t="s">
        <v>5414</v>
      </c>
      <c r="Y564" s="3">
        <f>COUNTIFS(Table1[Race '#],Table1[[#This Row],[Race '#]],Table1[Gender],"F")</f>
        <v>1</v>
      </c>
      <c r="Z564" s="3">
        <f>COUNTIFS(Table1[Race '#],Table1[[#This Row],[Race '#]],Table1[Gender],"M")</f>
        <v>3</v>
      </c>
      <c r="AA564" s="3">
        <f>COUNTIFS(Table1[Race '#],Table1[[#This Row],[Race '#]],Table1[Gender],"~?")</f>
        <v>0</v>
      </c>
      <c r="AB564" s="3" t="str">
        <f>_xlfn.IFS(Y564=SUM(Table1[[#This Row],[Race-F candidates]:[Race-? Candidates]]),"All-Female",Z564=SUM(Table1[[#This Row],[Race-F candidates]:[Race-? Candidates]]),"All-Male",1=1,"Mixed-Gender")</f>
        <v>Mixed-Gender</v>
      </c>
      <c r="AC564" s="3">
        <f>COUNTIFS(Table1[genoffice],Table1[[#This Row],[genoffice]],Table1[Gender],"F")</f>
        <v>279</v>
      </c>
      <c r="AD564" s="3">
        <f>COUNTIFS(Table1[genoffice],Table1[[#This Row],[genoffice]],Table1[Gender],"M")</f>
        <v>401</v>
      </c>
      <c r="AE564" s="3">
        <f>COUNTIFS(Table1[genoffice],Table1[[#This Row],[genoffice]],Table1[Gender],"~?")</f>
        <v>23</v>
      </c>
    </row>
    <row r="565" spans="1:31" x14ac:dyDescent="0.35">
      <c r="A565">
        <v>564</v>
      </c>
      <c r="B565">
        <f>IF(COUNTIF(C$2:C564,C565)&gt;0,B564,B564+1)</f>
        <v>141</v>
      </c>
      <c r="C565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5" t="s">
        <v>380</v>
      </c>
      <c r="E565" t="s">
        <v>764</v>
      </c>
      <c r="F565" t="s">
        <v>765</v>
      </c>
      <c r="G565">
        <v>2016</v>
      </c>
      <c r="H565" t="s">
        <v>695</v>
      </c>
      <c r="I565" t="s">
        <v>23</v>
      </c>
      <c r="J565">
        <v>34</v>
      </c>
      <c r="K565">
        <v>7</v>
      </c>
      <c r="L565">
        <f>COUNTIF(Table1[Race],Table1[Race])</f>
        <v>7</v>
      </c>
      <c r="M565">
        <v>6</v>
      </c>
      <c r="N565">
        <v>0</v>
      </c>
      <c r="O565">
        <v>1</v>
      </c>
      <c r="P565">
        <v>0</v>
      </c>
      <c r="Q565" t="s">
        <v>20</v>
      </c>
      <c r="R565" t="s">
        <v>21</v>
      </c>
      <c r="S565" t="s">
        <v>15</v>
      </c>
      <c r="T565">
        <f>IFERROR(Table1[n_can_adj]/MID(Table1[district],FIND("(",Table1[district])+1,1),Table1[n_can_adj])</f>
        <v>2.3333333333333335</v>
      </c>
      <c r="U565">
        <v>31399</v>
      </c>
      <c r="V565" t="str">
        <f>IF(Table1[Voting Population]&lt;47000,"Rural","Urban")</f>
        <v>Rural</v>
      </c>
      <c r="W565" s="3">
        <v>2.9914529914529919E-2</v>
      </c>
      <c r="X565" s="3" t="s">
        <v>5415</v>
      </c>
      <c r="Y565" s="3">
        <f>COUNTIFS(Table1[Race '#],Table1[[#This Row],[Race '#]],Table1[Gender],"F")</f>
        <v>5</v>
      </c>
      <c r="Z565" s="3">
        <f>COUNTIFS(Table1[Race '#],Table1[[#This Row],[Race '#]],Table1[Gender],"M")</f>
        <v>2</v>
      </c>
      <c r="AA565" s="3">
        <f>COUNTIFS(Table1[Race '#],Table1[[#This Row],[Race '#]],Table1[Gender],"~?")</f>
        <v>0</v>
      </c>
      <c r="AB565" s="3" t="str">
        <f>_xlfn.IFS(Y565=SUM(Table1[[#This Row],[Race-F candidates]:[Race-? Candidates]]),"All-Female",Z565=SUM(Table1[[#This Row],[Race-F candidates]:[Race-? Candidates]]),"All-Male",1=1,"Mixed-Gender")</f>
        <v>Mixed-Gender</v>
      </c>
      <c r="AC565" s="3">
        <f>COUNTIFS(Table1[genoffice],Table1[[#This Row],[genoffice]],Table1[Gender],"F")</f>
        <v>279</v>
      </c>
      <c r="AD565" s="3">
        <f>COUNTIFS(Table1[genoffice],Table1[[#This Row],[genoffice]],Table1[Gender],"M")</f>
        <v>401</v>
      </c>
      <c r="AE565" s="3">
        <f>COUNTIFS(Table1[genoffice],Table1[[#This Row],[genoffice]],Table1[Gender],"~?")</f>
        <v>23</v>
      </c>
    </row>
    <row r="566" spans="1:31" x14ac:dyDescent="0.35">
      <c r="A566">
        <v>565</v>
      </c>
      <c r="B566">
        <f>IF(COUNTIF(C$2:C565,C566)&gt;0,B565,B565+1)</f>
        <v>141</v>
      </c>
      <c r="C566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6" t="s">
        <v>380</v>
      </c>
      <c r="E566" t="s">
        <v>764</v>
      </c>
      <c r="F566" t="s">
        <v>766</v>
      </c>
      <c r="G566">
        <v>2016</v>
      </c>
      <c r="H566" t="s">
        <v>695</v>
      </c>
      <c r="I566" t="s">
        <v>23</v>
      </c>
      <c r="J566">
        <v>67</v>
      </c>
      <c r="K566">
        <v>7</v>
      </c>
      <c r="L566">
        <f>COUNTIF(Table1[Race],Table1[Race])</f>
        <v>7</v>
      </c>
      <c r="M566">
        <v>6</v>
      </c>
      <c r="N566">
        <v>0</v>
      </c>
      <c r="O566">
        <v>1</v>
      </c>
      <c r="P566">
        <v>0</v>
      </c>
      <c r="Q566" t="s">
        <v>20</v>
      </c>
      <c r="R566" t="s">
        <v>21</v>
      </c>
      <c r="S566" t="s">
        <v>15</v>
      </c>
      <c r="T566">
        <f>IFERROR(Table1[n_can_adj]/MID(Table1[district],FIND("(",Table1[district])+1,1),Table1[n_can_adj])</f>
        <v>2.3333333333333335</v>
      </c>
      <c r="U566">
        <v>31399</v>
      </c>
      <c r="V566" t="str">
        <f>IF(Table1[Voting Population]&lt;47000,"Rural","Urban")</f>
        <v>Rural</v>
      </c>
      <c r="W566" s="3">
        <v>2.9914529914529919E-2</v>
      </c>
      <c r="X566" s="3" t="s">
        <v>5414</v>
      </c>
      <c r="Y566" s="3">
        <f>COUNTIFS(Table1[Race '#],Table1[[#This Row],[Race '#]],Table1[Gender],"F")</f>
        <v>5</v>
      </c>
      <c r="Z566" s="3">
        <f>COUNTIFS(Table1[Race '#],Table1[[#This Row],[Race '#]],Table1[Gender],"M")</f>
        <v>2</v>
      </c>
      <c r="AA566" s="3">
        <f>COUNTIFS(Table1[Race '#],Table1[[#This Row],[Race '#]],Table1[Gender],"~?")</f>
        <v>0</v>
      </c>
      <c r="AB566" s="3" t="str">
        <f>_xlfn.IFS(Y566=SUM(Table1[[#This Row],[Race-F candidates]:[Race-? Candidates]]),"All-Female",Z566=SUM(Table1[[#This Row],[Race-F candidates]:[Race-? Candidates]]),"All-Male",1=1,"Mixed-Gender")</f>
        <v>Mixed-Gender</v>
      </c>
      <c r="AC566" s="3">
        <f>COUNTIFS(Table1[genoffice],Table1[[#This Row],[genoffice]],Table1[Gender],"F")</f>
        <v>279</v>
      </c>
      <c r="AD566" s="3">
        <f>COUNTIFS(Table1[genoffice],Table1[[#This Row],[genoffice]],Table1[Gender],"M")</f>
        <v>401</v>
      </c>
      <c r="AE566" s="3">
        <f>COUNTIFS(Table1[genoffice],Table1[[#This Row],[genoffice]],Table1[Gender],"~?")</f>
        <v>23</v>
      </c>
    </row>
    <row r="567" spans="1:31" x14ac:dyDescent="0.35">
      <c r="A567">
        <v>566</v>
      </c>
      <c r="B567">
        <f>IF(COUNTIF(C$2:C566,C567)&gt;0,B566,B566+1)</f>
        <v>141</v>
      </c>
      <c r="C567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7" t="s">
        <v>380</v>
      </c>
      <c r="E567" t="s">
        <v>764</v>
      </c>
      <c r="F567" t="s">
        <v>767</v>
      </c>
      <c r="G567">
        <v>2016</v>
      </c>
      <c r="H567" t="s">
        <v>695</v>
      </c>
      <c r="I567" t="s">
        <v>23</v>
      </c>
      <c r="J567">
        <v>47</v>
      </c>
      <c r="K567">
        <v>7</v>
      </c>
      <c r="L567">
        <f>COUNTIF(Table1[Race],Table1[Race])</f>
        <v>7</v>
      </c>
      <c r="M567">
        <v>6</v>
      </c>
      <c r="N567">
        <v>0</v>
      </c>
      <c r="O567">
        <v>1</v>
      </c>
      <c r="P567">
        <v>0</v>
      </c>
      <c r="Q567" t="s">
        <v>20</v>
      </c>
      <c r="R567" t="s">
        <v>21</v>
      </c>
      <c r="S567" t="s">
        <v>15</v>
      </c>
      <c r="T567">
        <f>IFERROR(Table1[n_can_adj]/MID(Table1[district],FIND("(",Table1[district])+1,1),Table1[n_can_adj])</f>
        <v>2.3333333333333335</v>
      </c>
      <c r="U567">
        <v>31399</v>
      </c>
      <c r="V567" t="str">
        <f>IF(Table1[Voting Population]&lt;47000,"Rural","Urban")</f>
        <v>Rural</v>
      </c>
      <c r="W567" s="3">
        <v>2.9914529914529919E-2</v>
      </c>
      <c r="X567" s="3" t="s">
        <v>5414</v>
      </c>
      <c r="Y567" s="3">
        <f>COUNTIFS(Table1[Race '#],Table1[[#This Row],[Race '#]],Table1[Gender],"F")</f>
        <v>5</v>
      </c>
      <c r="Z567" s="3">
        <f>COUNTIFS(Table1[Race '#],Table1[[#This Row],[Race '#]],Table1[Gender],"M")</f>
        <v>2</v>
      </c>
      <c r="AA567" s="3">
        <f>COUNTIFS(Table1[Race '#],Table1[[#This Row],[Race '#]],Table1[Gender],"~?")</f>
        <v>0</v>
      </c>
      <c r="AB567" s="3" t="str">
        <f>_xlfn.IFS(Y567=SUM(Table1[[#This Row],[Race-F candidates]:[Race-? Candidates]]),"All-Female",Z567=SUM(Table1[[#This Row],[Race-F candidates]:[Race-? Candidates]]),"All-Male",1=1,"Mixed-Gender")</f>
        <v>Mixed-Gender</v>
      </c>
      <c r="AC567" s="3">
        <f>COUNTIFS(Table1[genoffice],Table1[[#This Row],[genoffice]],Table1[Gender],"F")</f>
        <v>279</v>
      </c>
      <c r="AD567" s="3">
        <f>COUNTIFS(Table1[genoffice],Table1[[#This Row],[genoffice]],Table1[Gender],"M")</f>
        <v>401</v>
      </c>
      <c r="AE567" s="3">
        <f>COUNTIFS(Table1[genoffice],Table1[[#This Row],[genoffice]],Table1[Gender],"~?")</f>
        <v>23</v>
      </c>
    </row>
    <row r="568" spans="1:31" x14ac:dyDescent="0.35">
      <c r="A568">
        <v>567</v>
      </c>
      <c r="B568">
        <f>IF(COUNTIF(C$2:C567,C568)&gt;0,B567,B567+1)</f>
        <v>141</v>
      </c>
      <c r="C568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8" t="s">
        <v>380</v>
      </c>
      <c r="E568" t="s">
        <v>764</v>
      </c>
      <c r="F568" t="s">
        <v>768</v>
      </c>
      <c r="G568">
        <v>2016</v>
      </c>
      <c r="H568" t="s">
        <v>695</v>
      </c>
      <c r="I568" t="s">
        <v>23</v>
      </c>
      <c r="J568">
        <v>72</v>
      </c>
      <c r="K568">
        <v>7</v>
      </c>
      <c r="L568">
        <f>COUNTIF(Table1[Race],Table1[Race])</f>
        <v>7</v>
      </c>
      <c r="M568">
        <v>6</v>
      </c>
      <c r="N568">
        <v>0</v>
      </c>
      <c r="O568">
        <v>1</v>
      </c>
      <c r="P568">
        <v>0</v>
      </c>
      <c r="Q568" t="s">
        <v>20</v>
      </c>
      <c r="R568" t="s">
        <v>21</v>
      </c>
      <c r="S568" t="s">
        <v>15</v>
      </c>
      <c r="T568">
        <f>IFERROR(Table1[n_can_adj]/MID(Table1[district],FIND("(",Table1[district])+1,1),Table1[n_can_adj])</f>
        <v>2.3333333333333335</v>
      </c>
      <c r="U568">
        <v>31399</v>
      </c>
      <c r="V568" t="str">
        <f>IF(Table1[Voting Population]&lt;47000,"Rural","Urban")</f>
        <v>Rural</v>
      </c>
      <c r="W568" s="3">
        <v>2.9914529914529919E-2</v>
      </c>
      <c r="X568" s="3" t="s">
        <v>5415</v>
      </c>
      <c r="Y568" s="3">
        <f>COUNTIFS(Table1[Race '#],Table1[[#This Row],[Race '#]],Table1[Gender],"F")</f>
        <v>5</v>
      </c>
      <c r="Z568" s="3">
        <f>COUNTIFS(Table1[Race '#],Table1[[#This Row],[Race '#]],Table1[Gender],"M")</f>
        <v>2</v>
      </c>
      <c r="AA568" s="3">
        <f>COUNTIFS(Table1[Race '#],Table1[[#This Row],[Race '#]],Table1[Gender],"~?")</f>
        <v>0</v>
      </c>
      <c r="AB568" s="3" t="str">
        <f>_xlfn.IFS(Y568=SUM(Table1[[#This Row],[Race-F candidates]:[Race-? Candidates]]),"All-Female",Z568=SUM(Table1[[#This Row],[Race-F candidates]:[Race-? Candidates]]),"All-Male",1=1,"Mixed-Gender")</f>
        <v>Mixed-Gender</v>
      </c>
      <c r="AC568" s="3">
        <f>COUNTIFS(Table1[genoffice],Table1[[#This Row],[genoffice]],Table1[Gender],"F")</f>
        <v>279</v>
      </c>
      <c r="AD568" s="3">
        <f>COUNTIFS(Table1[genoffice],Table1[[#This Row],[genoffice]],Table1[Gender],"M")</f>
        <v>401</v>
      </c>
      <c r="AE568" s="3">
        <f>COUNTIFS(Table1[genoffice],Table1[[#This Row],[genoffice]],Table1[Gender],"~?")</f>
        <v>23</v>
      </c>
    </row>
    <row r="569" spans="1:31" x14ac:dyDescent="0.35">
      <c r="A569">
        <v>568</v>
      </c>
      <c r="B569">
        <f>IF(COUNTIF(C$2:C568,C569)&gt;0,B568,B568+1)</f>
        <v>141</v>
      </c>
      <c r="C569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69" t="s">
        <v>380</v>
      </c>
      <c r="E569" t="s">
        <v>764</v>
      </c>
      <c r="F569" t="s">
        <v>769</v>
      </c>
      <c r="G569">
        <v>2016</v>
      </c>
      <c r="H569" t="s">
        <v>695</v>
      </c>
      <c r="I569" t="s">
        <v>30</v>
      </c>
      <c r="J569">
        <v>72</v>
      </c>
      <c r="K569">
        <v>7</v>
      </c>
      <c r="L569">
        <f>COUNTIF(Table1[Race],Table1[Race])</f>
        <v>7</v>
      </c>
      <c r="M569">
        <v>6</v>
      </c>
      <c r="N569">
        <v>0</v>
      </c>
      <c r="O569">
        <v>1</v>
      </c>
      <c r="P569">
        <v>0</v>
      </c>
      <c r="Q569" t="s">
        <v>20</v>
      </c>
      <c r="R569" t="s">
        <v>21</v>
      </c>
      <c r="S569" t="s">
        <v>15</v>
      </c>
      <c r="T569">
        <f>IFERROR(Table1[n_can_adj]/MID(Table1[district],FIND("(",Table1[district])+1,1),Table1[n_can_adj])</f>
        <v>2.3333333333333335</v>
      </c>
      <c r="U569">
        <v>31399</v>
      </c>
      <c r="V569" t="str">
        <f>IF(Table1[Voting Population]&lt;47000,"Rural","Urban")</f>
        <v>Rural</v>
      </c>
      <c r="W569" s="3">
        <v>2.9914529914529919E-2</v>
      </c>
      <c r="X569" s="3" t="s">
        <v>5415</v>
      </c>
      <c r="Y569" s="3">
        <f>COUNTIFS(Table1[Race '#],Table1[[#This Row],[Race '#]],Table1[Gender],"F")</f>
        <v>5</v>
      </c>
      <c r="Z569" s="3">
        <f>COUNTIFS(Table1[Race '#],Table1[[#This Row],[Race '#]],Table1[Gender],"M")</f>
        <v>2</v>
      </c>
      <c r="AA569" s="3">
        <f>COUNTIFS(Table1[Race '#],Table1[[#This Row],[Race '#]],Table1[Gender],"~?")</f>
        <v>0</v>
      </c>
      <c r="AB569" s="3" t="str">
        <f>_xlfn.IFS(Y569=SUM(Table1[[#This Row],[Race-F candidates]:[Race-? Candidates]]),"All-Female",Z569=SUM(Table1[[#This Row],[Race-F candidates]:[Race-? Candidates]]),"All-Male",1=1,"Mixed-Gender")</f>
        <v>Mixed-Gender</v>
      </c>
      <c r="AC569" s="3">
        <f>COUNTIFS(Table1[genoffice],Table1[[#This Row],[genoffice]],Table1[Gender],"F")</f>
        <v>279</v>
      </c>
      <c r="AD569" s="3">
        <f>COUNTIFS(Table1[genoffice],Table1[[#This Row],[genoffice]],Table1[Gender],"M")</f>
        <v>401</v>
      </c>
      <c r="AE569" s="3">
        <f>COUNTIFS(Table1[genoffice],Table1[[#This Row],[genoffice]],Table1[Gender],"~?")</f>
        <v>23</v>
      </c>
    </row>
    <row r="570" spans="1:31" x14ac:dyDescent="0.35">
      <c r="A570">
        <v>569</v>
      </c>
      <c r="B570">
        <f>IF(COUNTIF(C$2:C569,C570)&gt;0,B569,B569+1)</f>
        <v>141</v>
      </c>
      <c r="C570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0" t="s">
        <v>380</v>
      </c>
      <c r="E570" t="s">
        <v>764</v>
      </c>
      <c r="F570" t="s">
        <v>770</v>
      </c>
      <c r="G570">
        <v>2016</v>
      </c>
      <c r="H570" t="s">
        <v>695</v>
      </c>
      <c r="I570" t="s">
        <v>23</v>
      </c>
      <c r="J570">
        <v>81</v>
      </c>
      <c r="K570">
        <v>7</v>
      </c>
      <c r="L570">
        <f>COUNTIF(Table1[Race],Table1[Race])</f>
        <v>7</v>
      </c>
      <c r="M570">
        <v>6</v>
      </c>
      <c r="N570">
        <v>0</v>
      </c>
      <c r="O570">
        <v>1</v>
      </c>
      <c r="P570">
        <v>0</v>
      </c>
      <c r="Q570" t="s">
        <v>20</v>
      </c>
      <c r="R570" t="s">
        <v>21</v>
      </c>
      <c r="S570" t="s">
        <v>15</v>
      </c>
      <c r="T570">
        <f>IFERROR(Table1[n_can_adj]/MID(Table1[district],FIND("(",Table1[district])+1,1),Table1[n_can_adj])</f>
        <v>2.3333333333333335</v>
      </c>
      <c r="U570">
        <v>31399</v>
      </c>
      <c r="V570" t="str">
        <f>IF(Table1[Voting Population]&lt;47000,"Rural","Urban")</f>
        <v>Rural</v>
      </c>
      <c r="W570" s="3">
        <v>2.9914529914529919E-2</v>
      </c>
      <c r="X570" s="3" t="s">
        <v>5415</v>
      </c>
      <c r="Y570" s="3">
        <f>COUNTIFS(Table1[Race '#],Table1[[#This Row],[Race '#]],Table1[Gender],"F")</f>
        <v>5</v>
      </c>
      <c r="Z570" s="3">
        <f>COUNTIFS(Table1[Race '#],Table1[[#This Row],[Race '#]],Table1[Gender],"M")</f>
        <v>2</v>
      </c>
      <c r="AA570" s="3">
        <f>COUNTIFS(Table1[Race '#],Table1[[#This Row],[Race '#]],Table1[Gender],"~?")</f>
        <v>0</v>
      </c>
      <c r="AB570" s="3" t="str">
        <f>_xlfn.IFS(Y570=SUM(Table1[[#This Row],[Race-F candidates]:[Race-? Candidates]]),"All-Female",Z570=SUM(Table1[[#This Row],[Race-F candidates]:[Race-? Candidates]]),"All-Male",1=1,"Mixed-Gender")</f>
        <v>Mixed-Gender</v>
      </c>
      <c r="AC570" s="3">
        <f>COUNTIFS(Table1[genoffice],Table1[[#This Row],[genoffice]],Table1[Gender],"F")</f>
        <v>279</v>
      </c>
      <c r="AD570" s="3">
        <f>COUNTIFS(Table1[genoffice],Table1[[#This Row],[genoffice]],Table1[Gender],"M")</f>
        <v>401</v>
      </c>
      <c r="AE570" s="3">
        <f>COUNTIFS(Table1[genoffice],Table1[[#This Row],[genoffice]],Table1[Gender],"~?")</f>
        <v>23</v>
      </c>
    </row>
    <row r="571" spans="1:31" x14ac:dyDescent="0.35">
      <c r="A571">
        <v>570</v>
      </c>
      <c r="B571">
        <f>IF(COUNTIF(C$2:C570,C571)&gt;0,B570,B570+1)</f>
        <v>141</v>
      </c>
      <c r="C571" t="str">
        <f>Table1[[#This Row],[position]]&amp;IF(Table1[district]="NA","","-"&amp;Table1[district])&amp;IF(Table1[parish]="Multi-Parish Race","","-"&amp;Table1[parish])&amp;" ("&amp;Table1[year]&amp;")"</f>
        <v>Aldermen-Village of Fenton (3 to be elected)-Jefferson Davis (2016)</v>
      </c>
      <c r="D571" t="s">
        <v>380</v>
      </c>
      <c r="E571" t="s">
        <v>764</v>
      </c>
      <c r="F571" t="s">
        <v>771</v>
      </c>
      <c r="G571">
        <v>2016</v>
      </c>
      <c r="H571" t="s">
        <v>695</v>
      </c>
      <c r="I571" t="s">
        <v>23</v>
      </c>
      <c r="J571">
        <v>95</v>
      </c>
      <c r="K571">
        <v>7</v>
      </c>
      <c r="L571">
        <f>COUNTIF(Table1[Race],Table1[Race])</f>
        <v>7</v>
      </c>
      <c r="M571">
        <v>6</v>
      </c>
      <c r="N571">
        <v>0</v>
      </c>
      <c r="O571">
        <v>1</v>
      </c>
      <c r="P571">
        <v>0</v>
      </c>
      <c r="Q571" t="s">
        <v>20</v>
      </c>
      <c r="R571" t="s">
        <v>21</v>
      </c>
      <c r="S571" t="s">
        <v>15</v>
      </c>
      <c r="T571">
        <f>IFERROR(Table1[n_can_adj]/MID(Table1[district],FIND("(",Table1[district])+1,1),Table1[n_can_adj])</f>
        <v>2.3333333333333335</v>
      </c>
      <c r="U571">
        <v>31399</v>
      </c>
      <c r="V571" t="str">
        <f>IF(Table1[Voting Population]&lt;47000,"Rural","Urban")</f>
        <v>Rural</v>
      </c>
      <c r="W571" s="3">
        <v>2.9914529914529919E-2</v>
      </c>
      <c r="X571" s="3" t="s">
        <v>5415</v>
      </c>
      <c r="Y571" s="3">
        <f>COUNTIFS(Table1[Race '#],Table1[[#This Row],[Race '#]],Table1[Gender],"F")</f>
        <v>5</v>
      </c>
      <c r="Z571" s="3">
        <f>COUNTIFS(Table1[Race '#],Table1[[#This Row],[Race '#]],Table1[Gender],"M")</f>
        <v>2</v>
      </c>
      <c r="AA571" s="3">
        <f>COUNTIFS(Table1[Race '#],Table1[[#This Row],[Race '#]],Table1[Gender],"~?")</f>
        <v>0</v>
      </c>
      <c r="AB571" s="3" t="str">
        <f>_xlfn.IFS(Y571=SUM(Table1[[#This Row],[Race-F candidates]:[Race-? Candidates]]),"All-Female",Z571=SUM(Table1[[#This Row],[Race-F candidates]:[Race-? Candidates]]),"All-Male",1=1,"Mixed-Gender")</f>
        <v>Mixed-Gender</v>
      </c>
      <c r="AC571" s="3">
        <f>COUNTIFS(Table1[genoffice],Table1[[#This Row],[genoffice]],Table1[Gender],"F")</f>
        <v>279</v>
      </c>
      <c r="AD571" s="3">
        <f>COUNTIFS(Table1[genoffice],Table1[[#This Row],[genoffice]],Table1[Gender],"M")</f>
        <v>401</v>
      </c>
      <c r="AE571" s="3">
        <f>COUNTIFS(Table1[genoffice],Table1[[#This Row],[genoffice]],Table1[Gender],"~?")</f>
        <v>23</v>
      </c>
    </row>
    <row r="572" spans="1:31" x14ac:dyDescent="0.35">
      <c r="A572">
        <v>571</v>
      </c>
      <c r="B572">
        <f>IF(COUNTIF(C$2:C571,C572)&gt;0,B571,B571+1)</f>
        <v>142</v>
      </c>
      <c r="C572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2" t="s">
        <v>380</v>
      </c>
      <c r="E572" t="s">
        <v>772</v>
      </c>
      <c r="F572" t="s">
        <v>773</v>
      </c>
      <c r="G572">
        <v>2014</v>
      </c>
      <c r="H572" t="s">
        <v>405</v>
      </c>
      <c r="I572" t="s">
        <v>19</v>
      </c>
      <c r="J572">
        <v>151</v>
      </c>
      <c r="K572">
        <v>5</v>
      </c>
      <c r="L572">
        <f>COUNTIF(Table1[Race],Table1[Race])</f>
        <v>5</v>
      </c>
      <c r="M572">
        <v>2</v>
      </c>
      <c r="N572">
        <v>3</v>
      </c>
      <c r="O572">
        <v>0</v>
      </c>
      <c r="P572">
        <v>0</v>
      </c>
      <c r="Q572" t="s">
        <v>20</v>
      </c>
      <c r="R572" t="s">
        <v>21</v>
      </c>
      <c r="S572" t="s">
        <v>15</v>
      </c>
      <c r="T572">
        <f>IFERROR(Table1[n_can_adj]/MID(Table1[district],FIND("(",Table1[district])+1,1),Table1[n_can_adj])</f>
        <v>1.6666666666666667</v>
      </c>
      <c r="U572">
        <v>246269</v>
      </c>
      <c r="V572" t="str">
        <f>IF(Table1[Voting Population]&lt;47000,"Rural","Urban")</f>
        <v>Urban</v>
      </c>
      <c r="W572" s="3">
        <v>6.8571428571428589E-2</v>
      </c>
      <c r="X572" s="3" t="s">
        <v>5415</v>
      </c>
      <c r="Y572" s="3">
        <f>COUNTIFS(Table1[Race '#],Table1[[#This Row],[Race '#]],Table1[Gender],"F")</f>
        <v>2</v>
      </c>
      <c r="Z572" s="3">
        <f>COUNTIFS(Table1[Race '#],Table1[[#This Row],[Race '#]],Table1[Gender],"M")</f>
        <v>3</v>
      </c>
      <c r="AA572" s="3">
        <f>COUNTIFS(Table1[Race '#],Table1[[#This Row],[Race '#]],Table1[Gender],"~?")</f>
        <v>0</v>
      </c>
      <c r="AB572" s="3" t="str">
        <f>_xlfn.IFS(Y572=SUM(Table1[[#This Row],[Race-F candidates]:[Race-? Candidates]]),"All-Female",Z572=SUM(Table1[[#This Row],[Race-F candidates]:[Race-? Candidates]]),"All-Male",1=1,"Mixed-Gender")</f>
        <v>Mixed-Gender</v>
      </c>
      <c r="AC572" s="3">
        <f>COUNTIFS(Table1[genoffice],Table1[[#This Row],[genoffice]],Table1[Gender],"F")</f>
        <v>279</v>
      </c>
      <c r="AD572" s="3">
        <f>COUNTIFS(Table1[genoffice],Table1[[#This Row],[genoffice]],Table1[Gender],"M")</f>
        <v>401</v>
      </c>
      <c r="AE572" s="3">
        <f>COUNTIFS(Table1[genoffice],Table1[[#This Row],[genoffice]],Table1[Gender],"~?")</f>
        <v>23</v>
      </c>
    </row>
    <row r="573" spans="1:31" x14ac:dyDescent="0.35">
      <c r="A573">
        <v>572</v>
      </c>
      <c r="B573">
        <f>IF(COUNTIF(C$2:C572,C573)&gt;0,B572,B572+1)</f>
        <v>142</v>
      </c>
      <c r="C573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3" t="s">
        <v>380</v>
      </c>
      <c r="E573" t="s">
        <v>772</v>
      </c>
      <c r="F573" t="s">
        <v>774</v>
      </c>
      <c r="G573">
        <v>2014</v>
      </c>
      <c r="H573" t="s">
        <v>405</v>
      </c>
      <c r="I573" t="s">
        <v>19</v>
      </c>
      <c r="J573">
        <v>199</v>
      </c>
      <c r="K573">
        <v>5</v>
      </c>
      <c r="L573">
        <f>COUNTIF(Table1[Race],Table1[Race])</f>
        <v>5</v>
      </c>
      <c r="M573">
        <v>2</v>
      </c>
      <c r="N573">
        <v>3</v>
      </c>
      <c r="O573">
        <v>0</v>
      </c>
      <c r="P573">
        <v>0</v>
      </c>
      <c r="Q573" t="s">
        <v>20</v>
      </c>
      <c r="R573" t="s">
        <v>21</v>
      </c>
      <c r="S573" t="s">
        <v>15</v>
      </c>
      <c r="T573">
        <f>IFERROR(Table1[n_can_adj]/MID(Table1[district],FIND("(",Table1[district])+1,1),Table1[n_can_adj])</f>
        <v>1.6666666666666667</v>
      </c>
      <c r="U573">
        <v>246269</v>
      </c>
      <c r="V573" t="str">
        <f>IF(Table1[Voting Population]&lt;47000,"Rural","Urban")</f>
        <v>Urban</v>
      </c>
      <c r="W573" s="3">
        <v>6.8571428571428589E-2</v>
      </c>
      <c r="X573" s="3" t="s">
        <v>5414</v>
      </c>
      <c r="Y573" s="3">
        <f>COUNTIFS(Table1[Race '#],Table1[[#This Row],[Race '#]],Table1[Gender],"F")</f>
        <v>2</v>
      </c>
      <c r="Z573" s="3">
        <f>COUNTIFS(Table1[Race '#],Table1[[#This Row],[Race '#]],Table1[Gender],"M")</f>
        <v>3</v>
      </c>
      <c r="AA573" s="3">
        <f>COUNTIFS(Table1[Race '#],Table1[[#This Row],[Race '#]],Table1[Gender],"~?")</f>
        <v>0</v>
      </c>
      <c r="AB573" s="3" t="str">
        <f>_xlfn.IFS(Y573=SUM(Table1[[#This Row],[Race-F candidates]:[Race-? Candidates]]),"All-Female",Z573=SUM(Table1[[#This Row],[Race-F candidates]:[Race-? Candidates]]),"All-Male",1=1,"Mixed-Gender")</f>
        <v>Mixed-Gender</v>
      </c>
      <c r="AC573" s="3">
        <f>COUNTIFS(Table1[genoffice],Table1[[#This Row],[genoffice]],Table1[Gender],"F")</f>
        <v>279</v>
      </c>
      <c r="AD573" s="3">
        <f>COUNTIFS(Table1[genoffice],Table1[[#This Row],[genoffice]],Table1[Gender],"M")</f>
        <v>401</v>
      </c>
      <c r="AE573" s="3">
        <f>COUNTIFS(Table1[genoffice],Table1[[#This Row],[genoffice]],Table1[Gender],"~?")</f>
        <v>23</v>
      </c>
    </row>
    <row r="574" spans="1:31" x14ac:dyDescent="0.35">
      <c r="A574">
        <v>573</v>
      </c>
      <c r="B574">
        <f>IF(COUNTIF(C$2:C573,C574)&gt;0,B573,B573+1)</f>
        <v>142</v>
      </c>
      <c r="C574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4" t="s">
        <v>380</v>
      </c>
      <c r="E574" t="s">
        <v>772</v>
      </c>
      <c r="F574" t="s">
        <v>775</v>
      </c>
      <c r="G574">
        <v>2014</v>
      </c>
      <c r="H574" t="s">
        <v>405</v>
      </c>
      <c r="I574" t="s">
        <v>23</v>
      </c>
      <c r="J574">
        <v>146</v>
      </c>
      <c r="K574">
        <v>5</v>
      </c>
      <c r="L574">
        <f>COUNTIF(Table1[Race],Table1[Race])</f>
        <v>5</v>
      </c>
      <c r="M574">
        <v>2</v>
      </c>
      <c r="N574">
        <v>3</v>
      </c>
      <c r="O574">
        <v>0</v>
      </c>
      <c r="P574">
        <v>0</v>
      </c>
      <c r="Q574" t="s">
        <v>20</v>
      </c>
      <c r="R574" t="s">
        <v>21</v>
      </c>
      <c r="S574" t="s">
        <v>15</v>
      </c>
      <c r="T574">
        <f>IFERROR(Table1[n_can_adj]/MID(Table1[district],FIND("(",Table1[district])+1,1),Table1[n_can_adj])</f>
        <v>1.6666666666666667</v>
      </c>
      <c r="U574">
        <v>246269</v>
      </c>
      <c r="V574" t="str">
        <f>IF(Table1[Voting Population]&lt;47000,"Rural","Urban")</f>
        <v>Urban</v>
      </c>
      <c r="W574" s="3">
        <v>6.8571428571428589E-2</v>
      </c>
      <c r="X574" s="3" t="s">
        <v>5415</v>
      </c>
      <c r="Y574" s="3">
        <f>COUNTIFS(Table1[Race '#],Table1[[#This Row],[Race '#]],Table1[Gender],"F")</f>
        <v>2</v>
      </c>
      <c r="Z574" s="3">
        <f>COUNTIFS(Table1[Race '#],Table1[[#This Row],[Race '#]],Table1[Gender],"M")</f>
        <v>3</v>
      </c>
      <c r="AA574" s="3">
        <f>COUNTIFS(Table1[Race '#],Table1[[#This Row],[Race '#]],Table1[Gender],"~?")</f>
        <v>0</v>
      </c>
      <c r="AB574" s="3" t="str">
        <f>_xlfn.IFS(Y574=SUM(Table1[[#This Row],[Race-F candidates]:[Race-? Candidates]]),"All-Female",Z574=SUM(Table1[[#This Row],[Race-F candidates]:[Race-? Candidates]]),"All-Male",1=1,"Mixed-Gender")</f>
        <v>Mixed-Gender</v>
      </c>
      <c r="AC574" s="3">
        <f>COUNTIFS(Table1[genoffice],Table1[[#This Row],[genoffice]],Table1[Gender],"F")</f>
        <v>279</v>
      </c>
      <c r="AD574" s="3">
        <f>COUNTIFS(Table1[genoffice],Table1[[#This Row],[genoffice]],Table1[Gender],"M")</f>
        <v>401</v>
      </c>
      <c r="AE574" s="3">
        <f>COUNTIFS(Table1[genoffice],Table1[[#This Row],[genoffice]],Table1[Gender],"~?")</f>
        <v>23</v>
      </c>
    </row>
    <row r="575" spans="1:31" x14ac:dyDescent="0.35">
      <c r="A575">
        <v>574</v>
      </c>
      <c r="B575">
        <f>IF(COUNTIF(C$2:C574,C575)&gt;0,B574,B574+1)</f>
        <v>142</v>
      </c>
      <c r="C575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5" t="s">
        <v>380</v>
      </c>
      <c r="E575" t="s">
        <v>772</v>
      </c>
      <c r="F575" t="s">
        <v>776</v>
      </c>
      <c r="G575">
        <v>2014</v>
      </c>
      <c r="H575" t="s">
        <v>405</v>
      </c>
      <c r="I575" t="s">
        <v>19</v>
      </c>
      <c r="J575">
        <v>83</v>
      </c>
      <c r="K575">
        <v>5</v>
      </c>
      <c r="L575">
        <f>COUNTIF(Table1[Race],Table1[Race])</f>
        <v>5</v>
      </c>
      <c r="M575">
        <v>2</v>
      </c>
      <c r="N575">
        <v>3</v>
      </c>
      <c r="O575">
        <v>0</v>
      </c>
      <c r="P575">
        <v>0</v>
      </c>
      <c r="Q575" t="s">
        <v>20</v>
      </c>
      <c r="R575" t="s">
        <v>21</v>
      </c>
      <c r="S575" t="s">
        <v>15</v>
      </c>
      <c r="T575">
        <f>IFERROR(Table1[n_can_adj]/MID(Table1[district],FIND("(",Table1[district])+1,1),Table1[n_can_adj])</f>
        <v>1.6666666666666667</v>
      </c>
      <c r="U575">
        <v>246269</v>
      </c>
      <c r="V575" t="str">
        <f>IF(Table1[Voting Population]&lt;47000,"Rural","Urban")</f>
        <v>Urban</v>
      </c>
      <c r="W575" s="3">
        <v>6.8571428571428589E-2</v>
      </c>
      <c r="X575" s="3" t="s">
        <v>5414</v>
      </c>
      <c r="Y575" s="3">
        <f>COUNTIFS(Table1[Race '#],Table1[[#This Row],[Race '#]],Table1[Gender],"F")</f>
        <v>2</v>
      </c>
      <c r="Z575" s="3">
        <f>COUNTIFS(Table1[Race '#],Table1[[#This Row],[Race '#]],Table1[Gender],"M")</f>
        <v>3</v>
      </c>
      <c r="AA575" s="3">
        <f>COUNTIFS(Table1[Race '#],Table1[[#This Row],[Race '#]],Table1[Gender],"~?")</f>
        <v>0</v>
      </c>
      <c r="AB575" s="3" t="str">
        <f>_xlfn.IFS(Y575=SUM(Table1[[#This Row],[Race-F candidates]:[Race-? Candidates]]),"All-Female",Z575=SUM(Table1[[#This Row],[Race-F candidates]:[Race-? Candidates]]),"All-Male",1=1,"Mixed-Gender")</f>
        <v>Mixed-Gender</v>
      </c>
      <c r="AC575" s="3">
        <f>COUNTIFS(Table1[genoffice],Table1[[#This Row],[genoffice]],Table1[Gender],"F")</f>
        <v>279</v>
      </c>
      <c r="AD575" s="3">
        <f>COUNTIFS(Table1[genoffice],Table1[[#This Row],[genoffice]],Table1[Gender],"M")</f>
        <v>401</v>
      </c>
      <c r="AE575" s="3">
        <f>COUNTIFS(Table1[genoffice],Table1[[#This Row],[genoffice]],Table1[Gender],"~?")</f>
        <v>23</v>
      </c>
    </row>
    <row r="576" spans="1:31" x14ac:dyDescent="0.35">
      <c r="A576">
        <v>575</v>
      </c>
      <c r="B576">
        <f>IF(COUNTIF(C$2:C575,C576)&gt;0,B575,B575+1)</f>
        <v>142</v>
      </c>
      <c r="C576" t="str">
        <f>Table1[[#This Row],[position]]&amp;IF(Table1[district]="NA","","-"&amp;Table1[district])&amp;IF(Table1[parish]="Multi-Parish Race","","-"&amp;Table1[parish])&amp;" ("&amp;Table1[year]&amp;")"</f>
        <v>Aldermen-Village of Folsom (3 to be elected)-St. Tammany (2014)</v>
      </c>
      <c r="D576" t="s">
        <v>380</v>
      </c>
      <c r="E576" t="s">
        <v>772</v>
      </c>
      <c r="F576" t="s">
        <v>777</v>
      </c>
      <c r="G576">
        <v>2014</v>
      </c>
      <c r="H576" t="s">
        <v>405</v>
      </c>
      <c r="I576" t="s">
        <v>23</v>
      </c>
      <c r="J576">
        <v>121</v>
      </c>
      <c r="K576">
        <v>5</v>
      </c>
      <c r="L576">
        <f>COUNTIF(Table1[Race],Table1[Race])</f>
        <v>5</v>
      </c>
      <c r="M576">
        <v>2</v>
      </c>
      <c r="N576">
        <v>3</v>
      </c>
      <c r="O576">
        <v>0</v>
      </c>
      <c r="P576">
        <v>0</v>
      </c>
      <c r="Q576" t="s">
        <v>20</v>
      </c>
      <c r="R576" t="s">
        <v>21</v>
      </c>
      <c r="S576" t="s">
        <v>15</v>
      </c>
      <c r="T576">
        <f>IFERROR(Table1[n_can_adj]/MID(Table1[district],FIND("(",Table1[district])+1,1),Table1[n_can_adj])</f>
        <v>1.6666666666666667</v>
      </c>
      <c r="U576">
        <v>246269</v>
      </c>
      <c r="V576" t="str">
        <f>IF(Table1[Voting Population]&lt;47000,"Rural","Urban")</f>
        <v>Urban</v>
      </c>
      <c r="W576" s="3">
        <v>6.8571428571428589E-2</v>
      </c>
      <c r="X576" s="3" t="s">
        <v>5414</v>
      </c>
      <c r="Y576" s="3">
        <f>COUNTIFS(Table1[Race '#],Table1[[#This Row],[Race '#]],Table1[Gender],"F")</f>
        <v>2</v>
      </c>
      <c r="Z576" s="3">
        <f>COUNTIFS(Table1[Race '#],Table1[[#This Row],[Race '#]],Table1[Gender],"M")</f>
        <v>3</v>
      </c>
      <c r="AA576" s="3">
        <f>COUNTIFS(Table1[Race '#],Table1[[#This Row],[Race '#]],Table1[Gender],"~?")</f>
        <v>0</v>
      </c>
      <c r="AB576" s="3" t="str">
        <f>_xlfn.IFS(Y576=SUM(Table1[[#This Row],[Race-F candidates]:[Race-? Candidates]]),"All-Female",Z576=SUM(Table1[[#This Row],[Race-F candidates]:[Race-? Candidates]]),"All-Male",1=1,"Mixed-Gender")</f>
        <v>Mixed-Gender</v>
      </c>
      <c r="AC576" s="3">
        <f>COUNTIFS(Table1[genoffice],Table1[[#This Row],[genoffice]],Table1[Gender],"F")</f>
        <v>279</v>
      </c>
      <c r="AD576" s="3">
        <f>COUNTIFS(Table1[genoffice],Table1[[#This Row],[genoffice]],Table1[Gender],"M")</f>
        <v>401</v>
      </c>
      <c r="AE576" s="3">
        <f>COUNTIFS(Table1[genoffice],Table1[[#This Row],[genoffice]],Table1[Gender],"~?")</f>
        <v>23</v>
      </c>
    </row>
    <row r="577" spans="1:31" x14ac:dyDescent="0.35">
      <c r="A577">
        <v>576</v>
      </c>
      <c r="B577">
        <f>IF(COUNTIF(C$2:C576,C577)&gt;0,B576,B576+1)</f>
        <v>143</v>
      </c>
      <c r="C577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7" t="s">
        <v>380</v>
      </c>
      <c r="E577" t="s">
        <v>778</v>
      </c>
      <c r="F577" t="s">
        <v>779</v>
      </c>
      <c r="G577">
        <v>2014</v>
      </c>
      <c r="H577" t="s">
        <v>238</v>
      </c>
      <c r="I577" t="s">
        <v>19</v>
      </c>
      <c r="J577">
        <v>95</v>
      </c>
      <c r="K577">
        <v>7</v>
      </c>
      <c r="L577">
        <f>COUNTIF(Table1[Race],Table1[Race])</f>
        <v>7</v>
      </c>
      <c r="M577">
        <v>2</v>
      </c>
      <c r="N577">
        <v>4</v>
      </c>
      <c r="O577">
        <v>1</v>
      </c>
      <c r="P577">
        <v>0</v>
      </c>
      <c r="Q577" t="s">
        <v>20</v>
      </c>
      <c r="R577" t="s">
        <v>21</v>
      </c>
      <c r="S577" t="s">
        <v>15</v>
      </c>
      <c r="T577">
        <f>IFERROR(Table1[n_can_adj]/MID(Table1[district],FIND("(",Table1[district])+1,1),Table1[n_can_adj])</f>
        <v>2.3333333333333335</v>
      </c>
      <c r="U577">
        <v>132373</v>
      </c>
      <c r="V577" t="str">
        <f>IF(Table1[Voting Population]&lt;47000,"Rural","Urban")</f>
        <v>Urban</v>
      </c>
      <c r="W577" s="3">
        <v>1.1958146487294458E-2</v>
      </c>
      <c r="X577" s="3" t="s">
        <v>5414</v>
      </c>
      <c r="Y577" s="3">
        <f>COUNTIFS(Table1[Race '#],Table1[[#This Row],[Race '#]],Table1[Gender],"F")</f>
        <v>4</v>
      </c>
      <c r="Z577" s="3">
        <f>COUNTIFS(Table1[Race '#],Table1[[#This Row],[Race '#]],Table1[Gender],"M")</f>
        <v>2</v>
      </c>
      <c r="AA577" s="3">
        <f>COUNTIFS(Table1[Race '#],Table1[[#This Row],[Race '#]],Table1[Gender],"~?")</f>
        <v>1</v>
      </c>
      <c r="AB577" s="3" t="str">
        <f>_xlfn.IFS(Y577=SUM(Table1[[#This Row],[Race-F candidates]:[Race-? Candidates]]),"All-Female",Z577=SUM(Table1[[#This Row],[Race-F candidates]:[Race-? Candidates]]),"All-Male",1=1,"Mixed-Gender")</f>
        <v>Mixed-Gender</v>
      </c>
      <c r="AC577" s="3">
        <f>COUNTIFS(Table1[genoffice],Table1[[#This Row],[genoffice]],Table1[Gender],"F")</f>
        <v>279</v>
      </c>
      <c r="AD577" s="3">
        <f>COUNTIFS(Table1[genoffice],Table1[[#This Row],[genoffice]],Table1[Gender],"M")</f>
        <v>401</v>
      </c>
      <c r="AE577" s="3">
        <f>COUNTIFS(Table1[genoffice],Table1[[#This Row],[genoffice]],Table1[Gender],"~?")</f>
        <v>23</v>
      </c>
    </row>
    <row r="578" spans="1:31" x14ac:dyDescent="0.35">
      <c r="A578">
        <v>577</v>
      </c>
      <c r="B578">
        <f>IF(COUNTIF(C$2:C577,C578)&gt;0,B577,B577+1)</f>
        <v>143</v>
      </c>
      <c r="C578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8" t="s">
        <v>380</v>
      </c>
      <c r="E578" t="s">
        <v>778</v>
      </c>
      <c r="F578" t="s">
        <v>780</v>
      </c>
      <c r="G578">
        <v>2014</v>
      </c>
      <c r="H578" t="s">
        <v>238</v>
      </c>
      <c r="I578" t="s">
        <v>23</v>
      </c>
      <c r="J578">
        <v>100</v>
      </c>
      <c r="K578">
        <v>7</v>
      </c>
      <c r="L578">
        <f>COUNTIF(Table1[Race],Table1[Race])</f>
        <v>7</v>
      </c>
      <c r="M578">
        <v>2</v>
      </c>
      <c r="N578">
        <v>4</v>
      </c>
      <c r="O578">
        <v>1</v>
      </c>
      <c r="P578">
        <v>0</v>
      </c>
      <c r="Q578" t="s">
        <v>20</v>
      </c>
      <c r="R578" t="s">
        <v>21</v>
      </c>
      <c r="S578" t="s">
        <v>15</v>
      </c>
      <c r="T578">
        <f>IFERROR(Table1[n_can_adj]/MID(Table1[district],FIND("(",Table1[district])+1,1),Table1[n_can_adj])</f>
        <v>2.3333333333333335</v>
      </c>
      <c r="U578">
        <v>132373</v>
      </c>
      <c r="V578" t="str">
        <f>IF(Table1[Voting Population]&lt;47000,"Rural","Urban")</f>
        <v>Urban</v>
      </c>
      <c r="W578" s="3">
        <v>1.1958146487294458E-2</v>
      </c>
      <c r="X578" s="3" t="s">
        <v>5415</v>
      </c>
      <c r="Y578" s="3">
        <f>COUNTIFS(Table1[Race '#],Table1[[#This Row],[Race '#]],Table1[Gender],"F")</f>
        <v>4</v>
      </c>
      <c r="Z578" s="3">
        <f>COUNTIFS(Table1[Race '#],Table1[[#This Row],[Race '#]],Table1[Gender],"M")</f>
        <v>2</v>
      </c>
      <c r="AA578" s="3">
        <f>COUNTIFS(Table1[Race '#],Table1[[#This Row],[Race '#]],Table1[Gender],"~?")</f>
        <v>1</v>
      </c>
      <c r="AB578" s="3" t="str">
        <f>_xlfn.IFS(Y578=SUM(Table1[[#This Row],[Race-F candidates]:[Race-? Candidates]]),"All-Female",Z578=SUM(Table1[[#This Row],[Race-F candidates]:[Race-? Candidates]]),"All-Male",1=1,"Mixed-Gender")</f>
        <v>Mixed-Gender</v>
      </c>
      <c r="AC578" s="3">
        <f>COUNTIFS(Table1[genoffice],Table1[[#This Row],[genoffice]],Table1[Gender],"F")</f>
        <v>279</v>
      </c>
      <c r="AD578" s="3">
        <f>COUNTIFS(Table1[genoffice],Table1[[#This Row],[genoffice]],Table1[Gender],"M")</f>
        <v>401</v>
      </c>
      <c r="AE578" s="3">
        <f>COUNTIFS(Table1[genoffice],Table1[[#This Row],[genoffice]],Table1[Gender],"~?")</f>
        <v>23</v>
      </c>
    </row>
    <row r="579" spans="1:31" x14ac:dyDescent="0.35">
      <c r="A579">
        <v>578</v>
      </c>
      <c r="B579">
        <f>IF(COUNTIF(C$2:C578,C579)&gt;0,B578,B578+1)</f>
        <v>143</v>
      </c>
      <c r="C579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79" t="s">
        <v>380</v>
      </c>
      <c r="E579" t="s">
        <v>778</v>
      </c>
      <c r="F579" t="s">
        <v>781</v>
      </c>
      <c r="G579">
        <v>2014</v>
      </c>
      <c r="H579" t="s">
        <v>238</v>
      </c>
      <c r="I579" t="s">
        <v>23</v>
      </c>
      <c r="J579">
        <v>108</v>
      </c>
      <c r="K579">
        <v>7</v>
      </c>
      <c r="L579">
        <f>COUNTIF(Table1[Race],Table1[Race])</f>
        <v>7</v>
      </c>
      <c r="M579">
        <v>2</v>
      </c>
      <c r="N579">
        <v>4</v>
      </c>
      <c r="O579">
        <v>1</v>
      </c>
      <c r="P579">
        <v>0</v>
      </c>
      <c r="Q579" t="s">
        <v>20</v>
      </c>
      <c r="R579" t="s">
        <v>21</v>
      </c>
      <c r="S579" t="s">
        <v>15</v>
      </c>
      <c r="T579">
        <f>IFERROR(Table1[n_can_adj]/MID(Table1[district],FIND("(",Table1[district])+1,1),Table1[n_can_adj])</f>
        <v>2.3333333333333335</v>
      </c>
      <c r="U579">
        <v>132373</v>
      </c>
      <c r="V579" t="str">
        <f>IF(Table1[Voting Population]&lt;47000,"Rural","Urban")</f>
        <v>Urban</v>
      </c>
      <c r="W579" s="3">
        <v>1.1958146487294458E-2</v>
      </c>
      <c r="X579" s="3" t="s">
        <v>5414</v>
      </c>
      <c r="Y579" s="3">
        <f>COUNTIFS(Table1[Race '#],Table1[[#This Row],[Race '#]],Table1[Gender],"F")</f>
        <v>4</v>
      </c>
      <c r="Z579" s="3">
        <f>COUNTIFS(Table1[Race '#],Table1[[#This Row],[Race '#]],Table1[Gender],"M")</f>
        <v>2</v>
      </c>
      <c r="AA579" s="3">
        <f>COUNTIFS(Table1[Race '#],Table1[[#This Row],[Race '#]],Table1[Gender],"~?")</f>
        <v>1</v>
      </c>
      <c r="AB579" s="3" t="str">
        <f>_xlfn.IFS(Y579=SUM(Table1[[#This Row],[Race-F candidates]:[Race-? Candidates]]),"All-Female",Z579=SUM(Table1[[#This Row],[Race-F candidates]:[Race-? Candidates]]),"All-Male",1=1,"Mixed-Gender")</f>
        <v>Mixed-Gender</v>
      </c>
      <c r="AC579" s="3">
        <f>COUNTIFS(Table1[genoffice],Table1[[#This Row],[genoffice]],Table1[Gender],"F")</f>
        <v>279</v>
      </c>
      <c r="AD579" s="3">
        <f>COUNTIFS(Table1[genoffice],Table1[[#This Row],[genoffice]],Table1[Gender],"M")</f>
        <v>401</v>
      </c>
      <c r="AE579" s="3">
        <f>COUNTIFS(Table1[genoffice],Table1[[#This Row],[genoffice]],Table1[Gender],"~?")</f>
        <v>23</v>
      </c>
    </row>
    <row r="580" spans="1:31" x14ac:dyDescent="0.35">
      <c r="A580">
        <v>579</v>
      </c>
      <c r="B580">
        <f>IF(COUNTIF(C$2:C579,C580)&gt;0,B579,B579+1)</f>
        <v>143</v>
      </c>
      <c r="C580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0" t="s">
        <v>380</v>
      </c>
      <c r="E580" t="s">
        <v>778</v>
      </c>
      <c r="F580" t="s">
        <v>782</v>
      </c>
      <c r="G580">
        <v>2014</v>
      </c>
      <c r="H580" t="s">
        <v>238</v>
      </c>
      <c r="I580" t="s">
        <v>19</v>
      </c>
      <c r="J580">
        <v>73</v>
      </c>
      <c r="K580">
        <v>7</v>
      </c>
      <c r="L580">
        <f>COUNTIF(Table1[Race],Table1[Race])</f>
        <v>7</v>
      </c>
      <c r="M580">
        <v>2</v>
      </c>
      <c r="N580">
        <v>4</v>
      </c>
      <c r="O580">
        <v>1</v>
      </c>
      <c r="P580">
        <v>0</v>
      </c>
      <c r="Q580" t="s">
        <v>20</v>
      </c>
      <c r="R580" t="s">
        <v>21</v>
      </c>
      <c r="S580" t="s">
        <v>15</v>
      </c>
      <c r="T580">
        <f>IFERROR(Table1[n_can_adj]/MID(Table1[district],FIND("(",Table1[district])+1,1),Table1[n_can_adj])</f>
        <v>2.3333333333333335</v>
      </c>
      <c r="U580">
        <v>132373</v>
      </c>
      <c r="V580" t="str">
        <f>IF(Table1[Voting Population]&lt;47000,"Rural","Urban")</f>
        <v>Urban</v>
      </c>
      <c r="W580" s="3">
        <v>1.1958146487294458E-2</v>
      </c>
      <c r="X580" s="3" t="s">
        <v>5415</v>
      </c>
      <c r="Y580" s="3">
        <f>COUNTIFS(Table1[Race '#],Table1[[#This Row],[Race '#]],Table1[Gender],"F")</f>
        <v>4</v>
      </c>
      <c r="Z580" s="3">
        <f>COUNTIFS(Table1[Race '#],Table1[[#This Row],[Race '#]],Table1[Gender],"M")</f>
        <v>2</v>
      </c>
      <c r="AA580" s="3">
        <f>COUNTIFS(Table1[Race '#],Table1[[#This Row],[Race '#]],Table1[Gender],"~?")</f>
        <v>1</v>
      </c>
      <c r="AB580" s="3" t="str">
        <f>_xlfn.IFS(Y580=SUM(Table1[[#This Row],[Race-F candidates]:[Race-? Candidates]]),"All-Female",Z580=SUM(Table1[[#This Row],[Race-F candidates]:[Race-? Candidates]]),"All-Male",1=1,"Mixed-Gender")</f>
        <v>Mixed-Gender</v>
      </c>
      <c r="AC580" s="3">
        <f>COUNTIFS(Table1[genoffice],Table1[[#This Row],[genoffice]],Table1[Gender],"F")</f>
        <v>279</v>
      </c>
      <c r="AD580" s="3">
        <f>COUNTIFS(Table1[genoffice],Table1[[#This Row],[genoffice]],Table1[Gender],"M")</f>
        <v>401</v>
      </c>
      <c r="AE580" s="3">
        <f>COUNTIFS(Table1[genoffice],Table1[[#This Row],[genoffice]],Table1[Gender],"~?")</f>
        <v>23</v>
      </c>
    </row>
    <row r="581" spans="1:31" x14ac:dyDescent="0.35">
      <c r="A581">
        <v>580</v>
      </c>
      <c r="B581">
        <f>IF(COUNTIF(C$2:C580,C581)&gt;0,B580,B580+1)</f>
        <v>143</v>
      </c>
      <c r="C581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1" t="s">
        <v>380</v>
      </c>
      <c r="E581" t="s">
        <v>778</v>
      </c>
      <c r="F581" t="s">
        <v>783</v>
      </c>
      <c r="G581">
        <v>2014</v>
      </c>
      <c r="H581" t="s">
        <v>238</v>
      </c>
      <c r="I581" t="s">
        <v>30</v>
      </c>
      <c r="J581">
        <v>53</v>
      </c>
      <c r="K581">
        <v>7</v>
      </c>
      <c r="L581">
        <f>COUNTIF(Table1[Race],Table1[Race])</f>
        <v>7</v>
      </c>
      <c r="M581">
        <v>2</v>
      </c>
      <c r="N581">
        <v>4</v>
      </c>
      <c r="O581">
        <v>1</v>
      </c>
      <c r="P581">
        <v>0</v>
      </c>
      <c r="Q581" t="s">
        <v>20</v>
      </c>
      <c r="R581" t="s">
        <v>21</v>
      </c>
      <c r="S581" t="s">
        <v>15</v>
      </c>
      <c r="T581">
        <f>IFERROR(Table1[n_can_adj]/MID(Table1[district],FIND("(",Table1[district])+1,1),Table1[n_can_adj])</f>
        <v>2.3333333333333335</v>
      </c>
      <c r="U581">
        <v>132373</v>
      </c>
      <c r="V581" t="str">
        <f>IF(Table1[Voting Population]&lt;47000,"Rural","Urban")</f>
        <v>Urban</v>
      </c>
      <c r="W581" s="3">
        <v>1.1958146487294458E-2</v>
      </c>
      <c r="X581" s="3" t="s">
        <v>5415</v>
      </c>
      <c r="Y581" s="3">
        <f>COUNTIFS(Table1[Race '#],Table1[[#This Row],[Race '#]],Table1[Gender],"F")</f>
        <v>4</v>
      </c>
      <c r="Z581" s="3">
        <f>COUNTIFS(Table1[Race '#],Table1[[#This Row],[Race '#]],Table1[Gender],"M")</f>
        <v>2</v>
      </c>
      <c r="AA581" s="3">
        <f>COUNTIFS(Table1[Race '#],Table1[[#This Row],[Race '#]],Table1[Gender],"~?")</f>
        <v>1</v>
      </c>
      <c r="AB581" s="3" t="str">
        <f>_xlfn.IFS(Y581=SUM(Table1[[#This Row],[Race-F candidates]:[Race-? Candidates]]),"All-Female",Z581=SUM(Table1[[#This Row],[Race-F candidates]:[Race-? Candidates]]),"All-Male",1=1,"Mixed-Gender")</f>
        <v>Mixed-Gender</v>
      </c>
      <c r="AC581" s="3">
        <f>COUNTIFS(Table1[genoffice],Table1[[#This Row],[genoffice]],Table1[Gender],"F")</f>
        <v>279</v>
      </c>
      <c r="AD581" s="3">
        <f>COUNTIFS(Table1[genoffice],Table1[[#This Row],[genoffice]],Table1[Gender],"M")</f>
        <v>401</v>
      </c>
      <c r="AE581" s="3">
        <f>COUNTIFS(Table1[genoffice],Table1[[#This Row],[genoffice]],Table1[Gender],"~?")</f>
        <v>23</v>
      </c>
    </row>
    <row r="582" spans="1:31" x14ac:dyDescent="0.35">
      <c r="A582">
        <v>581</v>
      </c>
      <c r="B582">
        <f>IF(COUNTIF(C$2:C581,C582)&gt;0,B581,B581+1)</f>
        <v>143</v>
      </c>
      <c r="C582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2" t="s">
        <v>380</v>
      </c>
      <c r="E582" t="s">
        <v>778</v>
      </c>
      <c r="F582" t="s">
        <v>784</v>
      </c>
      <c r="G582">
        <v>2014</v>
      </c>
      <c r="H582" t="s">
        <v>238</v>
      </c>
      <c r="I582" t="s">
        <v>19</v>
      </c>
      <c r="J582">
        <v>124</v>
      </c>
      <c r="K582">
        <v>7</v>
      </c>
      <c r="L582">
        <f>COUNTIF(Table1[Race],Table1[Race])</f>
        <v>7</v>
      </c>
      <c r="M582">
        <v>2</v>
      </c>
      <c r="N582">
        <v>4</v>
      </c>
      <c r="O582">
        <v>1</v>
      </c>
      <c r="P582">
        <v>0</v>
      </c>
      <c r="Q582" t="s">
        <v>20</v>
      </c>
      <c r="R582" t="s">
        <v>21</v>
      </c>
      <c r="S582" t="s">
        <v>15</v>
      </c>
      <c r="T582">
        <f>IFERROR(Table1[n_can_adj]/MID(Table1[district],FIND("(",Table1[district])+1,1),Table1[n_can_adj])</f>
        <v>2.3333333333333335</v>
      </c>
      <c r="U582">
        <v>132373</v>
      </c>
      <c r="V582" t="str">
        <f>IF(Table1[Voting Population]&lt;47000,"Rural","Urban")</f>
        <v>Urban</v>
      </c>
      <c r="W582" s="3">
        <v>1.1958146487294458E-2</v>
      </c>
      <c r="X582" s="3" t="s">
        <v>5413</v>
      </c>
      <c r="Y582" s="3">
        <f>COUNTIFS(Table1[Race '#],Table1[[#This Row],[Race '#]],Table1[Gender],"F")</f>
        <v>4</v>
      </c>
      <c r="Z582" s="3">
        <f>COUNTIFS(Table1[Race '#],Table1[[#This Row],[Race '#]],Table1[Gender],"M")</f>
        <v>2</v>
      </c>
      <c r="AA582" s="3">
        <f>COUNTIFS(Table1[Race '#],Table1[[#This Row],[Race '#]],Table1[Gender],"~?")</f>
        <v>1</v>
      </c>
      <c r="AB582" s="3" t="str">
        <f>_xlfn.IFS(Y582=SUM(Table1[[#This Row],[Race-F candidates]:[Race-? Candidates]]),"All-Female",Z582=SUM(Table1[[#This Row],[Race-F candidates]:[Race-? Candidates]]),"All-Male",1=1,"Mixed-Gender")</f>
        <v>Mixed-Gender</v>
      </c>
      <c r="AC582" s="3">
        <f>COUNTIFS(Table1[genoffice],Table1[[#This Row],[genoffice]],Table1[Gender],"F")</f>
        <v>279</v>
      </c>
      <c r="AD582" s="3">
        <f>COUNTIFS(Table1[genoffice],Table1[[#This Row],[genoffice]],Table1[Gender],"M")</f>
        <v>401</v>
      </c>
      <c r="AE582" s="3">
        <f>COUNTIFS(Table1[genoffice],Table1[[#This Row],[genoffice]],Table1[Gender],"~?")</f>
        <v>23</v>
      </c>
    </row>
    <row r="583" spans="1:31" x14ac:dyDescent="0.35">
      <c r="A583">
        <v>582</v>
      </c>
      <c r="B583">
        <f>IF(COUNTIF(C$2:C582,C583)&gt;0,B582,B582+1)</f>
        <v>143</v>
      </c>
      <c r="C583" t="str">
        <f>Table1[[#This Row],[position]]&amp;IF(Table1[district]="NA","","-"&amp;Table1[district])&amp;IF(Table1[parish]="Multi-Parish Race","","-"&amp;Table1[parish])&amp;" ("&amp;Table1[year]&amp;")"</f>
        <v>Aldermen-Village of Forest Hill (3 to be elected)-Rapides (2014)</v>
      </c>
      <c r="D583" t="s">
        <v>380</v>
      </c>
      <c r="E583" t="s">
        <v>778</v>
      </c>
      <c r="F583" t="s">
        <v>785</v>
      </c>
      <c r="G583">
        <v>2014</v>
      </c>
      <c r="H583" t="s">
        <v>238</v>
      </c>
      <c r="I583" t="s">
        <v>19</v>
      </c>
      <c r="J583">
        <v>116</v>
      </c>
      <c r="K583">
        <v>7</v>
      </c>
      <c r="L583">
        <f>COUNTIF(Table1[Race],Table1[Race])</f>
        <v>7</v>
      </c>
      <c r="M583">
        <v>2</v>
      </c>
      <c r="N583">
        <v>4</v>
      </c>
      <c r="O583">
        <v>1</v>
      </c>
      <c r="P583">
        <v>0</v>
      </c>
      <c r="Q583" t="s">
        <v>20</v>
      </c>
      <c r="R583" t="s">
        <v>21</v>
      </c>
      <c r="S583" t="s">
        <v>15</v>
      </c>
      <c r="T583">
        <f>IFERROR(Table1[n_can_adj]/MID(Table1[district],FIND("(",Table1[district])+1,1),Table1[n_can_adj])</f>
        <v>2.3333333333333335</v>
      </c>
      <c r="U583">
        <v>132373</v>
      </c>
      <c r="V583" t="str">
        <f>IF(Table1[Voting Population]&lt;47000,"Rural","Urban")</f>
        <v>Urban</v>
      </c>
      <c r="W583" s="3">
        <v>1.1958146487294458E-2</v>
      </c>
      <c r="X583" s="3" t="s">
        <v>5415</v>
      </c>
      <c r="Y583" s="3">
        <f>COUNTIFS(Table1[Race '#],Table1[[#This Row],[Race '#]],Table1[Gender],"F")</f>
        <v>4</v>
      </c>
      <c r="Z583" s="3">
        <f>COUNTIFS(Table1[Race '#],Table1[[#This Row],[Race '#]],Table1[Gender],"M")</f>
        <v>2</v>
      </c>
      <c r="AA583" s="3">
        <f>COUNTIFS(Table1[Race '#],Table1[[#This Row],[Race '#]],Table1[Gender],"~?")</f>
        <v>1</v>
      </c>
      <c r="AB583" s="3" t="str">
        <f>_xlfn.IFS(Y583=SUM(Table1[[#This Row],[Race-F candidates]:[Race-? Candidates]]),"All-Female",Z583=SUM(Table1[[#This Row],[Race-F candidates]:[Race-? Candidates]]),"All-Male",1=1,"Mixed-Gender")</f>
        <v>Mixed-Gender</v>
      </c>
      <c r="AC583" s="3">
        <f>COUNTIFS(Table1[genoffice],Table1[[#This Row],[genoffice]],Table1[Gender],"F")</f>
        <v>279</v>
      </c>
      <c r="AD583" s="3">
        <f>COUNTIFS(Table1[genoffice],Table1[[#This Row],[genoffice]],Table1[Gender],"M")</f>
        <v>401</v>
      </c>
      <c r="AE583" s="3">
        <f>COUNTIFS(Table1[genoffice],Table1[[#This Row],[genoffice]],Table1[Gender],"~?")</f>
        <v>23</v>
      </c>
    </row>
    <row r="584" spans="1:31" x14ac:dyDescent="0.35">
      <c r="A584">
        <v>583</v>
      </c>
      <c r="B584">
        <f>IF(COUNTIF(C$2:C583,C584)&gt;0,B583,B583+1)</f>
        <v>144</v>
      </c>
      <c r="C584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4" t="s">
        <v>380</v>
      </c>
      <c r="E584" t="s">
        <v>786</v>
      </c>
      <c r="F584" t="s">
        <v>787</v>
      </c>
      <c r="G584">
        <v>2016</v>
      </c>
      <c r="H584" t="s">
        <v>272</v>
      </c>
      <c r="I584" t="s">
        <v>30</v>
      </c>
      <c r="J584">
        <v>70</v>
      </c>
      <c r="K584">
        <v>4</v>
      </c>
      <c r="L584">
        <f>COUNTIF(Table1[Race],Table1[Race])</f>
        <v>4</v>
      </c>
      <c r="M584">
        <v>0</v>
      </c>
      <c r="N584">
        <v>1</v>
      </c>
      <c r="O584">
        <v>1</v>
      </c>
      <c r="P584">
        <v>2</v>
      </c>
      <c r="Q584" t="s">
        <v>20</v>
      </c>
      <c r="R584" t="s">
        <v>21</v>
      </c>
      <c r="S584" t="s">
        <v>15</v>
      </c>
      <c r="T584">
        <f>IFERROR(Table1[n_can_adj]/MID(Table1[district],FIND("(",Table1[district])+1,1),Table1[n_can_adj])</f>
        <v>1.3333333333333333</v>
      </c>
      <c r="U584">
        <v>22372</v>
      </c>
      <c r="V584" t="str">
        <f>IF(Table1[Voting Population]&lt;47000,"Rural","Urban")</f>
        <v>Rural</v>
      </c>
      <c r="W584" s="3">
        <v>4.9853372434017607E-2</v>
      </c>
      <c r="X584" s="3" t="s">
        <v>5414</v>
      </c>
      <c r="Y584" s="3">
        <f>COUNTIFS(Table1[Race '#],Table1[[#This Row],[Race '#]],Table1[Gender],"F")</f>
        <v>1</v>
      </c>
      <c r="Z584" s="3">
        <f>COUNTIFS(Table1[Race '#],Table1[[#This Row],[Race '#]],Table1[Gender],"M")</f>
        <v>3</v>
      </c>
      <c r="AA584" s="3">
        <f>COUNTIFS(Table1[Race '#],Table1[[#This Row],[Race '#]],Table1[Gender],"~?")</f>
        <v>0</v>
      </c>
      <c r="AB584" s="3" t="str">
        <f>_xlfn.IFS(Y584=SUM(Table1[[#This Row],[Race-F candidates]:[Race-? Candidates]]),"All-Female",Z584=SUM(Table1[[#This Row],[Race-F candidates]:[Race-? Candidates]]),"All-Male",1=1,"Mixed-Gender")</f>
        <v>Mixed-Gender</v>
      </c>
      <c r="AC584" s="3">
        <f>COUNTIFS(Table1[genoffice],Table1[[#This Row],[genoffice]],Table1[Gender],"F")</f>
        <v>279</v>
      </c>
      <c r="AD584" s="3">
        <f>COUNTIFS(Table1[genoffice],Table1[[#This Row],[genoffice]],Table1[Gender],"M")</f>
        <v>401</v>
      </c>
      <c r="AE584" s="3">
        <f>COUNTIFS(Table1[genoffice],Table1[[#This Row],[genoffice]],Table1[Gender],"~?")</f>
        <v>23</v>
      </c>
    </row>
    <row r="585" spans="1:31" x14ac:dyDescent="0.35">
      <c r="A585">
        <v>584</v>
      </c>
      <c r="B585">
        <f>IF(COUNTIF(C$2:C584,C585)&gt;0,B584,B584+1)</f>
        <v>144</v>
      </c>
      <c r="C585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5" t="s">
        <v>380</v>
      </c>
      <c r="E585" t="s">
        <v>786</v>
      </c>
      <c r="F585" t="s">
        <v>788</v>
      </c>
      <c r="G585">
        <v>2016</v>
      </c>
      <c r="H585" t="s">
        <v>272</v>
      </c>
      <c r="I585" t="s">
        <v>127</v>
      </c>
      <c r="J585">
        <v>87</v>
      </c>
      <c r="K585">
        <v>4</v>
      </c>
      <c r="L585">
        <f>COUNTIF(Table1[Race],Table1[Race])</f>
        <v>4</v>
      </c>
      <c r="M585">
        <v>0</v>
      </c>
      <c r="N585">
        <v>1</v>
      </c>
      <c r="O585">
        <v>1</v>
      </c>
      <c r="P585">
        <v>2</v>
      </c>
      <c r="Q585" t="s">
        <v>20</v>
      </c>
      <c r="R585" t="s">
        <v>21</v>
      </c>
      <c r="S585" t="s">
        <v>15</v>
      </c>
      <c r="T585">
        <f>IFERROR(Table1[n_can_adj]/MID(Table1[district],FIND("(",Table1[district])+1,1),Table1[n_can_adj])</f>
        <v>1.3333333333333333</v>
      </c>
      <c r="U585">
        <v>22372</v>
      </c>
      <c r="V585" t="str">
        <f>IF(Table1[Voting Population]&lt;47000,"Rural","Urban")</f>
        <v>Rural</v>
      </c>
      <c r="W585" s="3">
        <v>4.9853372434017607E-2</v>
      </c>
      <c r="X585" s="3" t="s">
        <v>5414</v>
      </c>
      <c r="Y585" s="3">
        <f>COUNTIFS(Table1[Race '#],Table1[[#This Row],[Race '#]],Table1[Gender],"F")</f>
        <v>1</v>
      </c>
      <c r="Z585" s="3">
        <f>COUNTIFS(Table1[Race '#],Table1[[#This Row],[Race '#]],Table1[Gender],"M")</f>
        <v>3</v>
      </c>
      <c r="AA585" s="3">
        <f>COUNTIFS(Table1[Race '#],Table1[[#This Row],[Race '#]],Table1[Gender],"~?")</f>
        <v>0</v>
      </c>
      <c r="AB585" s="3" t="str">
        <f>_xlfn.IFS(Y585=SUM(Table1[[#This Row],[Race-F candidates]:[Race-? Candidates]]),"All-Female",Z585=SUM(Table1[[#This Row],[Race-F candidates]:[Race-? Candidates]]),"All-Male",1=1,"Mixed-Gender")</f>
        <v>Mixed-Gender</v>
      </c>
      <c r="AC585" s="3">
        <f>COUNTIFS(Table1[genoffice],Table1[[#This Row],[genoffice]],Table1[Gender],"F")</f>
        <v>279</v>
      </c>
      <c r="AD585" s="3">
        <f>COUNTIFS(Table1[genoffice],Table1[[#This Row],[genoffice]],Table1[Gender],"M")</f>
        <v>401</v>
      </c>
      <c r="AE585" s="3">
        <f>COUNTIFS(Table1[genoffice],Table1[[#This Row],[genoffice]],Table1[Gender],"~?")</f>
        <v>23</v>
      </c>
    </row>
    <row r="586" spans="1:31" x14ac:dyDescent="0.35">
      <c r="A586">
        <v>585</v>
      </c>
      <c r="B586">
        <f>IF(COUNTIF(C$2:C585,C586)&gt;0,B585,B585+1)</f>
        <v>144</v>
      </c>
      <c r="C586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6" t="s">
        <v>380</v>
      </c>
      <c r="E586" t="s">
        <v>786</v>
      </c>
      <c r="F586" t="s">
        <v>789</v>
      </c>
      <c r="G586">
        <v>2016</v>
      </c>
      <c r="H586" t="s">
        <v>272</v>
      </c>
      <c r="I586" t="s">
        <v>127</v>
      </c>
      <c r="J586">
        <v>80</v>
      </c>
      <c r="K586">
        <v>4</v>
      </c>
      <c r="L586">
        <f>COUNTIF(Table1[Race],Table1[Race])</f>
        <v>4</v>
      </c>
      <c r="M586">
        <v>0</v>
      </c>
      <c r="N586">
        <v>1</v>
      </c>
      <c r="O586">
        <v>1</v>
      </c>
      <c r="P586">
        <v>2</v>
      </c>
      <c r="Q586" t="s">
        <v>20</v>
      </c>
      <c r="R586" t="s">
        <v>21</v>
      </c>
      <c r="S586" t="s">
        <v>15</v>
      </c>
      <c r="T586">
        <f>IFERROR(Table1[n_can_adj]/MID(Table1[district],FIND("(",Table1[district])+1,1),Table1[n_can_adj])</f>
        <v>1.3333333333333333</v>
      </c>
      <c r="U586">
        <v>22372</v>
      </c>
      <c r="V586" t="str">
        <f>IF(Table1[Voting Population]&lt;47000,"Rural","Urban")</f>
        <v>Rural</v>
      </c>
      <c r="W586" s="3">
        <v>4.9853372434017607E-2</v>
      </c>
      <c r="X586" s="3" t="s">
        <v>5415</v>
      </c>
      <c r="Y586" s="3">
        <f>COUNTIFS(Table1[Race '#],Table1[[#This Row],[Race '#]],Table1[Gender],"F")</f>
        <v>1</v>
      </c>
      <c r="Z586" s="3">
        <f>COUNTIFS(Table1[Race '#],Table1[[#This Row],[Race '#]],Table1[Gender],"M")</f>
        <v>3</v>
      </c>
      <c r="AA586" s="3">
        <f>COUNTIFS(Table1[Race '#],Table1[[#This Row],[Race '#]],Table1[Gender],"~?")</f>
        <v>0</v>
      </c>
      <c r="AB586" s="3" t="str">
        <f>_xlfn.IFS(Y586=SUM(Table1[[#This Row],[Race-F candidates]:[Race-? Candidates]]),"All-Female",Z586=SUM(Table1[[#This Row],[Race-F candidates]:[Race-? Candidates]]),"All-Male",1=1,"Mixed-Gender")</f>
        <v>Mixed-Gender</v>
      </c>
      <c r="AC586" s="3">
        <f>COUNTIFS(Table1[genoffice],Table1[[#This Row],[genoffice]],Table1[Gender],"F")</f>
        <v>279</v>
      </c>
      <c r="AD586" s="3">
        <f>COUNTIFS(Table1[genoffice],Table1[[#This Row],[genoffice]],Table1[Gender],"M")</f>
        <v>401</v>
      </c>
      <c r="AE586" s="3">
        <f>COUNTIFS(Table1[genoffice],Table1[[#This Row],[genoffice]],Table1[Gender],"~?")</f>
        <v>23</v>
      </c>
    </row>
    <row r="587" spans="1:31" x14ac:dyDescent="0.35">
      <c r="A587">
        <v>586</v>
      </c>
      <c r="B587">
        <f>IF(COUNTIF(C$2:C586,C587)&gt;0,B586,B586+1)</f>
        <v>144</v>
      </c>
      <c r="C587" t="str">
        <f>Table1[[#This Row],[position]]&amp;IF(Table1[district]="NA","","-"&amp;Table1[district])&amp;IF(Table1[parish]="Multi-Parish Race","","-"&amp;Table1[parish])&amp;" ("&amp;Table1[year]&amp;")"</f>
        <v>Aldermen-Village of Georgetown (3 to be elected)-Grant (2016)</v>
      </c>
      <c r="D587" t="s">
        <v>380</v>
      </c>
      <c r="E587" t="s">
        <v>786</v>
      </c>
      <c r="F587" t="s">
        <v>790</v>
      </c>
      <c r="G587">
        <v>2016</v>
      </c>
      <c r="H587" t="s">
        <v>272</v>
      </c>
      <c r="I587" t="s">
        <v>19</v>
      </c>
      <c r="J587">
        <v>104</v>
      </c>
      <c r="K587">
        <v>4</v>
      </c>
      <c r="L587">
        <f>COUNTIF(Table1[Race],Table1[Race])</f>
        <v>4</v>
      </c>
      <c r="M587">
        <v>0</v>
      </c>
      <c r="N587">
        <v>1</v>
      </c>
      <c r="O587">
        <v>1</v>
      </c>
      <c r="P587">
        <v>2</v>
      </c>
      <c r="Q587" t="s">
        <v>20</v>
      </c>
      <c r="R587" t="s">
        <v>21</v>
      </c>
      <c r="S587" t="s">
        <v>15</v>
      </c>
      <c r="T587">
        <f>IFERROR(Table1[n_can_adj]/MID(Table1[district],FIND("(",Table1[district])+1,1),Table1[n_can_adj])</f>
        <v>1.3333333333333333</v>
      </c>
      <c r="U587">
        <v>22372</v>
      </c>
      <c r="V587" t="str">
        <f>IF(Table1[Voting Population]&lt;47000,"Rural","Urban")</f>
        <v>Rural</v>
      </c>
      <c r="W587" s="3">
        <v>4.9853372434017607E-2</v>
      </c>
      <c r="X587" s="3" t="s">
        <v>5414</v>
      </c>
      <c r="Y587" s="3">
        <f>COUNTIFS(Table1[Race '#],Table1[[#This Row],[Race '#]],Table1[Gender],"F")</f>
        <v>1</v>
      </c>
      <c r="Z587" s="3">
        <f>COUNTIFS(Table1[Race '#],Table1[[#This Row],[Race '#]],Table1[Gender],"M")</f>
        <v>3</v>
      </c>
      <c r="AA587" s="3">
        <f>COUNTIFS(Table1[Race '#],Table1[[#This Row],[Race '#]],Table1[Gender],"~?")</f>
        <v>0</v>
      </c>
      <c r="AB587" s="3" t="str">
        <f>_xlfn.IFS(Y587=SUM(Table1[[#This Row],[Race-F candidates]:[Race-? Candidates]]),"All-Female",Z587=SUM(Table1[[#This Row],[Race-F candidates]:[Race-? Candidates]]),"All-Male",1=1,"Mixed-Gender")</f>
        <v>Mixed-Gender</v>
      </c>
      <c r="AC587" s="3">
        <f>COUNTIFS(Table1[genoffice],Table1[[#This Row],[genoffice]],Table1[Gender],"F")</f>
        <v>279</v>
      </c>
      <c r="AD587" s="3">
        <f>COUNTIFS(Table1[genoffice],Table1[[#This Row],[genoffice]],Table1[Gender],"M")</f>
        <v>401</v>
      </c>
      <c r="AE587" s="3">
        <f>COUNTIFS(Table1[genoffice],Table1[[#This Row],[genoffice]],Table1[Gender],"~?")</f>
        <v>23</v>
      </c>
    </row>
    <row r="588" spans="1:31" x14ac:dyDescent="0.35">
      <c r="A588">
        <v>587</v>
      </c>
      <c r="B588">
        <f>IF(COUNTIF(C$2:C587,C588)&gt;0,B587,B587+1)</f>
        <v>145</v>
      </c>
      <c r="C588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8" t="s">
        <v>380</v>
      </c>
      <c r="E588" t="s">
        <v>791</v>
      </c>
      <c r="F588" t="s">
        <v>792</v>
      </c>
      <c r="G588">
        <v>2014</v>
      </c>
      <c r="H588" t="s">
        <v>793</v>
      </c>
      <c r="I588" t="s">
        <v>30</v>
      </c>
      <c r="J588">
        <v>77</v>
      </c>
      <c r="K588">
        <v>5</v>
      </c>
      <c r="L588">
        <f>COUNTIF(Table1[Race],Table1[Race])</f>
        <v>5</v>
      </c>
      <c r="M588">
        <v>1</v>
      </c>
      <c r="N588">
        <v>0</v>
      </c>
      <c r="O588">
        <v>4</v>
      </c>
      <c r="P588">
        <v>0</v>
      </c>
      <c r="Q588" t="s">
        <v>20</v>
      </c>
      <c r="R588" t="s">
        <v>21</v>
      </c>
      <c r="S588" t="s">
        <v>15</v>
      </c>
      <c r="T588">
        <f>IFERROR(Table1[n_can_adj]/MID(Table1[district],FIND("(",Table1[district])+1,1),Table1[n_can_adj])</f>
        <v>1.6666666666666667</v>
      </c>
      <c r="U588">
        <v>20464</v>
      </c>
      <c r="V588" t="str">
        <f>IF(Table1[Voting Population]&lt;47000,"Rural","Urban")</f>
        <v>Rural</v>
      </c>
      <c r="W588" s="3">
        <v>2.582159624413144E-2</v>
      </c>
      <c r="X588" s="3" t="s">
        <v>5414</v>
      </c>
      <c r="Y588" s="3">
        <f>COUNTIFS(Table1[Race '#],Table1[[#This Row],[Race '#]],Table1[Gender],"F")</f>
        <v>3</v>
      </c>
      <c r="Z588" s="3">
        <f>COUNTIFS(Table1[Race '#],Table1[[#This Row],[Race '#]],Table1[Gender],"M")</f>
        <v>2</v>
      </c>
      <c r="AA588" s="3">
        <f>COUNTIFS(Table1[Race '#],Table1[[#This Row],[Race '#]],Table1[Gender],"~?")</f>
        <v>0</v>
      </c>
      <c r="AB588" s="3" t="str">
        <f>_xlfn.IFS(Y588=SUM(Table1[[#This Row],[Race-F candidates]:[Race-? Candidates]]),"All-Female",Z588=SUM(Table1[[#This Row],[Race-F candidates]:[Race-? Candidates]]),"All-Male",1=1,"Mixed-Gender")</f>
        <v>Mixed-Gender</v>
      </c>
      <c r="AC588" s="3">
        <f>COUNTIFS(Table1[genoffice],Table1[[#This Row],[genoffice]],Table1[Gender],"F")</f>
        <v>279</v>
      </c>
      <c r="AD588" s="3">
        <f>COUNTIFS(Table1[genoffice],Table1[[#This Row],[genoffice]],Table1[Gender],"M")</f>
        <v>401</v>
      </c>
      <c r="AE588" s="3">
        <f>COUNTIFS(Table1[genoffice],Table1[[#This Row],[genoffice]],Table1[Gender],"~?")</f>
        <v>23</v>
      </c>
    </row>
    <row r="589" spans="1:31" x14ac:dyDescent="0.35">
      <c r="A589">
        <v>588</v>
      </c>
      <c r="B589">
        <f>IF(COUNTIF(C$2:C588,C589)&gt;0,B588,B588+1)</f>
        <v>145</v>
      </c>
      <c r="C589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89" t="s">
        <v>380</v>
      </c>
      <c r="E589" t="s">
        <v>791</v>
      </c>
      <c r="F589" t="s">
        <v>794</v>
      </c>
      <c r="G589">
        <v>2014</v>
      </c>
      <c r="H589" t="s">
        <v>793</v>
      </c>
      <c r="I589" t="s">
        <v>23</v>
      </c>
      <c r="J589">
        <v>130</v>
      </c>
      <c r="K589">
        <v>5</v>
      </c>
      <c r="L589">
        <f>COUNTIF(Table1[Race],Table1[Race])</f>
        <v>5</v>
      </c>
      <c r="M589">
        <v>1</v>
      </c>
      <c r="N589">
        <v>0</v>
      </c>
      <c r="O589">
        <v>4</v>
      </c>
      <c r="P589">
        <v>0</v>
      </c>
      <c r="Q589" t="s">
        <v>20</v>
      </c>
      <c r="R589" t="s">
        <v>21</v>
      </c>
      <c r="S589" t="s">
        <v>15</v>
      </c>
      <c r="T589">
        <f>IFERROR(Table1[n_can_adj]/MID(Table1[district],FIND("(",Table1[district])+1,1),Table1[n_can_adj])</f>
        <v>1.6666666666666667</v>
      </c>
      <c r="U589">
        <v>20464</v>
      </c>
      <c r="V589" t="str">
        <f>IF(Table1[Voting Population]&lt;47000,"Rural","Urban")</f>
        <v>Rural</v>
      </c>
      <c r="W589" s="3">
        <v>2.582159624413144E-2</v>
      </c>
      <c r="X589" s="3" t="s">
        <v>5415</v>
      </c>
      <c r="Y589" s="3">
        <f>COUNTIFS(Table1[Race '#],Table1[[#This Row],[Race '#]],Table1[Gender],"F")</f>
        <v>3</v>
      </c>
      <c r="Z589" s="3">
        <f>COUNTIFS(Table1[Race '#],Table1[[#This Row],[Race '#]],Table1[Gender],"M")</f>
        <v>2</v>
      </c>
      <c r="AA589" s="3">
        <f>COUNTIFS(Table1[Race '#],Table1[[#This Row],[Race '#]],Table1[Gender],"~?")</f>
        <v>0</v>
      </c>
      <c r="AB589" s="3" t="str">
        <f>_xlfn.IFS(Y589=SUM(Table1[[#This Row],[Race-F candidates]:[Race-? Candidates]]),"All-Female",Z589=SUM(Table1[[#This Row],[Race-F candidates]:[Race-? Candidates]]),"All-Male",1=1,"Mixed-Gender")</f>
        <v>Mixed-Gender</v>
      </c>
      <c r="AC589" s="3">
        <f>COUNTIFS(Table1[genoffice],Table1[[#This Row],[genoffice]],Table1[Gender],"F")</f>
        <v>279</v>
      </c>
      <c r="AD589" s="3">
        <f>COUNTIFS(Table1[genoffice],Table1[[#This Row],[genoffice]],Table1[Gender],"M")</f>
        <v>401</v>
      </c>
      <c r="AE589" s="3">
        <f>COUNTIFS(Table1[genoffice],Table1[[#This Row],[genoffice]],Table1[Gender],"~?")</f>
        <v>23</v>
      </c>
    </row>
    <row r="590" spans="1:31" x14ac:dyDescent="0.35">
      <c r="A590">
        <v>589</v>
      </c>
      <c r="B590">
        <f>IF(COUNTIF(C$2:C589,C590)&gt;0,B589,B589+1)</f>
        <v>145</v>
      </c>
      <c r="C590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0" t="s">
        <v>380</v>
      </c>
      <c r="E590" t="s">
        <v>791</v>
      </c>
      <c r="F590" t="s">
        <v>795</v>
      </c>
      <c r="G590">
        <v>2014</v>
      </c>
      <c r="H590" t="s">
        <v>793</v>
      </c>
      <c r="I590" t="s">
        <v>30</v>
      </c>
      <c r="J590">
        <v>54</v>
      </c>
      <c r="K590">
        <v>5</v>
      </c>
      <c r="L590">
        <f>COUNTIF(Table1[Race],Table1[Race])</f>
        <v>5</v>
      </c>
      <c r="M590">
        <v>1</v>
      </c>
      <c r="N590">
        <v>0</v>
      </c>
      <c r="O590">
        <v>4</v>
      </c>
      <c r="P590">
        <v>0</v>
      </c>
      <c r="Q590" t="s">
        <v>20</v>
      </c>
      <c r="R590" t="s">
        <v>21</v>
      </c>
      <c r="S590" t="s">
        <v>15</v>
      </c>
      <c r="T590">
        <f>IFERROR(Table1[n_can_adj]/MID(Table1[district],FIND("(",Table1[district])+1,1),Table1[n_can_adj])</f>
        <v>1.6666666666666667</v>
      </c>
      <c r="U590">
        <v>20464</v>
      </c>
      <c r="V590" t="str">
        <f>IF(Table1[Voting Population]&lt;47000,"Rural","Urban")</f>
        <v>Rural</v>
      </c>
      <c r="W590" s="3">
        <v>2.582159624413144E-2</v>
      </c>
      <c r="X590" s="3" t="s">
        <v>5415</v>
      </c>
      <c r="Y590" s="3">
        <f>COUNTIFS(Table1[Race '#],Table1[[#This Row],[Race '#]],Table1[Gender],"F")</f>
        <v>3</v>
      </c>
      <c r="Z590" s="3">
        <f>COUNTIFS(Table1[Race '#],Table1[[#This Row],[Race '#]],Table1[Gender],"M")</f>
        <v>2</v>
      </c>
      <c r="AA590" s="3">
        <f>COUNTIFS(Table1[Race '#],Table1[[#This Row],[Race '#]],Table1[Gender],"~?")</f>
        <v>0</v>
      </c>
      <c r="AB590" s="3" t="str">
        <f>_xlfn.IFS(Y590=SUM(Table1[[#This Row],[Race-F candidates]:[Race-? Candidates]]),"All-Female",Z590=SUM(Table1[[#This Row],[Race-F candidates]:[Race-? Candidates]]),"All-Male",1=1,"Mixed-Gender")</f>
        <v>Mixed-Gender</v>
      </c>
      <c r="AC590" s="3">
        <f>COUNTIFS(Table1[genoffice],Table1[[#This Row],[genoffice]],Table1[Gender],"F")</f>
        <v>279</v>
      </c>
      <c r="AD590" s="3">
        <f>COUNTIFS(Table1[genoffice],Table1[[#This Row],[genoffice]],Table1[Gender],"M")</f>
        <v>401</v>
      </c>
      <c r="AE590" s="3">
        <f>COUNTIFS(Table1[genoffice],Table1[[#This Row],[genoffice]],Table1[Gender],"~?")</f>
        <v>23</v>
      </c>
    </row>
    <row r="591" spans="1:31" x14ac:dyDescent="0.35">
      <c r="A591">
        <v>590</v>
      </c>
      <c r="B591">
        <f>IF(COUNTIF(C$2:C590,C591)&gt;0,B590,B590+1)</f>
        <v>145</v>
      </c>
      <c r="C591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1" t="s">
        <v>380</v>
      </c>
      <c r="E591" t="s">
        <v>791</v>
      </c>
      <c r="F591" t="s">
        <v>796</v>
      </c>
      <c r="G591">
        <v>2014</v>
      </c>
      <c r="H591" t="s">
        <v>793</v>
      </c>
      <c r="I591" t="s">
        <v>30</v>
      </c>
      <c r="J591">
        <v>141</v>
      </c>
      <c r="K591">
        <v>5</v>
      </c>
      <c r="L591">
        <f>COUNTIF(Table1[Race],Table1[Race])</f>
        <v>5</v>
      </c>
      <c r="M591">
        <v>1</v>
      </c>
      <c r="N591">
        <v>0</v>
      </c>
      <c r="O591">
        <v>4</v>
      </c>
      <c r="P591">
        <v>0</v>
      </c>
      <c r="Q591" t="s">
        <v>20</v>
      </c>
      <c r="R591" t="s">
        <v>21</v>
      </c>
      <c r="S591" t="s">
        <v>15</v>
      </c>
      <c r="T591">
        <f>IFERROR(Table1[n_can_adj]/MID(Table1[district],FIND("(",Table1[district])+1,1),Table1[n_can_adj])</f>
        <v>1.6666666666666667</v>
      </c>
      <c r="U591">
        <v>20464</v>
      </c>
      <c r="V591" t="str">
        <f>IF(Table1[Voting Population]&lt;47000,"Rural","Urban")</f>
        <v>Rural</v>
      </c>
      <c r="W591" s="3">
        <v>2.582159624413144E-2</v>
      </c>
      <c r="X591" s="3" t="s">
        <v>5415</v>
      </c>
      <c r="Y591" s="3">
        <f>COUNTIFS(Table1[Race '#],Table1[[#This Row],[Race '#]],Table1[Gender],"F")</f>
        <v>3</v>
      </c>
      <c r="Z591" s="3">
        <f>COUNTIFS(Table1[Race '#],Table1[[#This Row],[Race '#]],Table1[Gender],"M")</f>
        <v>2</v>
      </c>
      <c r="AA591" s="3">
        <f>COUNTIFS(Table1[Race '#],Table1[[#This Row],[Race '#]],Table1[Gender],"~?")</f>
        <v>0</v>
      </c>
      <c r="AB591" s="3" t="str">
        <f>_xlfn.IFS(Y591=SUM(Table1[[#This Row],[Race-F candidates]:[Race-? Candidates]]),"All-Female",Z591=SUM(Table1[[#This Row],[Race-F candidates]:[Race-? Candidates]]),"All-Male",1=1,"Mixed-Gender")</f>
        <v>Mixed-Gender</v>
      </c>
      <c r="AC591" s="3">
        <f>COUNTIFS(Table1[genoffice],Table1[[#This Row],[genoffice]],Table1[Gender],"F")</f>
        <v>279</v>
      </c>
      <c r="AD591" s="3">
        <f>COUNTIFS(Table1[genoffice],Table1[[#This Row],[genoffice]],Table1[Gender],"M")</f>
        <v>401</v>
      </c>
      <c r="AE591" s="3">
        <f>COUNTIFS(Table1[genoffice],Table1[[#This Row],[genoffice]],Table1[Gender],"~?")</f>
        <v>23</v>
      </c>
    </row>
    <row r="592" spans="1:31" x14ac:dyDescent="0.35">
      <c r="A592">
        <v>591</v>
      </c>
      <c r="B592">
        <f>IF(COUNTIF(C$2:C591,C592)&gt;0,B591,B591+1)</f>
        <v>145</v>
      </c>
      <c r="C592" t="str">
        <f>Table1[[#This Row],[position]]&amp;IF(Table1[district]="NA","","-"&amp;Table1[district])&amp;IF(Table1[parish]="Multi-Parish Race","","-"&amp;Table1[parish])&amp;" ("&amp;Table1[year]&amp;")"</f>
        <v>Aldermen-Village of Gilbert (3 to be elected)-Franklin (2014)</v>
      </c>
      <c r="D592" t="s">
        <v>380</v>
      </c>
      <c r="E592" t="s">
        <v>791</v>
      </c>
      <c r="F592" t="s">
        <v>797</v>
      </c>
      <c r="G592">
        <v>2014</v>
      </c>
      <c r="H592" t="s">
        <v>793</v>
      </c>
      <c r="I592" t="s">
        <v>30</v>
      </c>
      <c r="J592">
        <v>24</v>
      </c>
      <c r="K592">
        <v>5</v>
      </c>
      <c r="L592">
        <f>COUNTIF(Table1[Race],Table1[Race])</f>
        <v>5</v>
      </c>
      <c r="M592">
        <v>1</v>
      </c>
      <c r="N592">
        <v>0</v>
      </c>
      <c r="O592">
        <v>4</v>
      </c>
      <c r="P592">
        <v>0</v>
      </c>
      <c r="Q592" t="s">
        <v>20</v>
      </c>
      <c r="R592" t="s">
        <v>21</v>
      </c>
      <c r="S592" t="s">
        <v>15</v>
      </c>
      <c r="T592">
        <f>IFERROR(Table1[n_can_adj]/MID(Table1[district],FIND("(",Table1[district])+1,1),Table1[n_can_adj])</f>
        <v>1.6666666666666667</v>
      </c>
      <c r="U592">
        <v>20464</v>
      </c>
      <c r="V592" t="str">
        <f>IF(Table1[Voting Population]&lt;47000,"Rural","Urban")</f>
        <v>Rural</v>
      </c>
      <c r="W592" s="3">
        <v>2.582159624413144E-2</v>
      </c>
      <c r="X592" s="3" t="s">
        <v>5414</v>
      </c>
      <c r="Y592" s="3">
        <f>COUNTIFS(Table1[Race '#],Table1[[#This Row],[Race '#]],Table1[Gender],"F")</f>
        <v>3</v>
      </c>
      <c r="Z592" s="3">
        <f>COUNTIFS(Table1[Race '#],Table1[[#This Row],[Race '#]],Table1[Gender],"M")</f>
        <v>2</v>
      </c>
      <c r="AA592" s="3">
        <f>COUNTIFS(Table1[Race '#],Table1[[#This Row],[Race '#]],Table1[Gender],"~?")</f>
        <v>0</v>
      </c>
      <c r="AB592" s="3" t="str">
        <f>_xlfn.IFS(Y592=SUM(Table1[[#This Row],[Race-F candidates]:[Race-? Candidates]]),"All-Female",Z592=SUM(Table1[[#This Row],[Race-F candidates]:[Race-? Candidates]]),"All-Male",1=1,"Mixed-Gender")</f>
        <v>Mixed-Gender</v>
      </c>
      <c r="AC592" s="3">
        <f>COUNTIFS(Table1[genoffice],Table1[[#This Row],[genoffice]],Table1[Gender],"F")</f>
        <v>279</v>
      </c>
      <c r="AD592" s="3">
        <f>COUNTIFS(Table1[genoffice],Table1[[#This Row],[genoffice]],Table1[Gender],"M")</f>
        <v>401</v>
      </c>
      <c r="AE592" s="3">
        <f>COUNTIFS(Table1[genoffice],Table1[[#This Row],[genoffice]],Table1[Gender],"~?")</f>
        <v>23</v>
      </c>
    </row>
    <row r="593" spans="1:31" x14ac:dyDescent="0.35">
      <c r="A593">
        <v>592</v>
      </c>
      <c r="B593">
        <f>IF(COUNTIF(C$2:C592,C593)&gt;0,B592,B592+1)</f>
        <v>146</v>
      </c>
      <c r="C593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3" t="s">
        <v>380</v>
      </c>
      <c r="E593" t="s">
        <v>798</v>
      </c>
      <c r="F593" t="s">
        <v>799</v>
      </c>
      <c r="G593">
        <v>2014</v>
      </c>
      <c r="H593" t="s">
        <v>263</v>
      </c>
      <c r="I593" t="s">
        <v>19</v>
      </c>
      <c r="J593">
        <v>112</v>
      </c>
      <c r="K593">
        <v>4</v>
      </c>
      <c r="L593">
        <f>COUNTIF(Table1[Race],Table1[Race])</f>
        <v>4</v>
      </c>
      <c r="M593">
        <v>0</v>
      </c>
      <c r="N593">
        <v>3</v>
      </c>
      <c r="O593">
        <v>0</v>
      </c>
      <c r="P593">
        <v>1</v>
      </c>
      <c r="Q593" t="s">
        <v>20</v>
      </c>
      <c r="R593" t="s">
        <v>21</v>
      </c>
      <c r="S593" t="s">
        <v>15</v>
      </c>
      <c r="T593">
        <f>IFERROR(Table1[n_can_adj]/MID(Table1[district],FIND("(",Table1[district])+1,1),Table1[n_can_adj])</f>
        <v>1.3333333333333333</v>
      </c>
      <c r="U593">
        <v>39258</v>
      </c>
      <c r="V593" t="str">
        <f>IF(Table1[Voting Population]&lt;47000,"Rural","Urban")</f>
        <v>Rural</v>
      </c>
      <c r="W593" s="3">
        <v>3.9911308203991136E-2</v>
      </c>
      <c r="X593" s="3" t="s">
        <v>5414</v>
      </c>
      <c r="Y593" s="3">
        <f>COUNTIFS(Table1[Race '#],Table1[[#This Row],[Race '#]],Table1[Gender],"F")</f>
        <v>0</v>
      </c>
      <c r="Z593" s="3">
        <f>COUNTIFS(Table1[Race '#],Table1[[#This Row],[Race '#]],Table1[Gender],"M")</f>
        <v>4</v>
      </c>
      <c r="AA593" s="3">
        <f>COUNTIFS(Table1[Race '#],Table1[[#This Row],[Race '#]],Table1[Gender],"~?")</f>
        <v>0</v>
      </c>
      <c r="AB593" s="3" t="str">
        <f>_xlfn.IFS(Y593=SUM(Table1[[#This Row],[Race-F candidates]:[Race-? Candidates]]),"All-Female",Z593=SUM(Table1[[#This Row],[Race-F candidates]:[Race-? Candidates]]),"All-Male",1=1,"Mixed-Gender")</f>
        <v>All-Male</v>
      </c>
      <c r="AC593" s="3">
        <f>COUNTIFS(Table1[genoffice],Table1[[#This Row],[genoffice]],Table1[Gender],"F")</f>
        <v>279</v>
      </c>
      <c r="AD593" s="3">
        <f>COUNTIFS(Table1[genoffice],Table1[[#This Row],[genoffice]],Table1[Gender],"M")</f>
        <v>401</v>
      </c>
      <c r="AE593" s="3">
        <f>COUNTIFS(Table1[genoffice],Table1[[#This Row],[genoffice]],Table1[Gender],"~?")</f>
        <v>23</v>
      </c>
    </row>
    <row r="594" spans="1:31" x14ac:dyDescent="0.35">
      <c r="A594">
        <v>593</v>
      </c>
      <c r="B594">
        <f>IF(COUNTIF(C$2:C593,C594)&gt;0,B593,B593+1)</f>
        <v>146</v>
      </c>
      <c r="C594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4" t="s">
        <v>380</v>
      </c>
      <c r="E594" t="s">
        <v>798</v>
      </c>
      <c r="F594" t="s">
        <v>800</v>
      </c>
      <c r="G594">
        <v>2014</v>
      </c>
      <c r="H594" t="s">
        <v>263</v>
      </c>
      <c r="I594" t="s">
        <v>19</v>
      </c>
      <c r="J594">
        <v>117</v>
      </c>
      <c r="K594">
        <v>4</v>
      </c>
      <c r="L594">
        <f>COUNTIF(Table1[Race],Table1[Race])</f>
        <v>4</v>
      </c>
      <c r="M594">
        <v>0</v>
      </c>
      <c r="N594">
        <v>3</v>
      </c>
      <c r="O594">
        <v>0</v>
      </c>
      <c r="P594">
        <v>1</v>
      </c>
      <c r="Q594" t="s">
        <v>20</v>
      </c>
      <c r="R594" t="s">
        <v>21</v>
      </c>
      <c r="S594" t="s">
        <v>15</v>
      </c>
      <c r="T594">
        <f>IFERROR(Table1[n_can_adj]/MID(Table1[district],FIND("(",Table1[district])+1,1),Table1[n_can_adj])</f>
        <v>1.3333333333333333</v>
      </c>
      <c r="U594">
        <v>39258</v>
      </c>
      <c r="V594" t="str">
        <f>IF(Table1[Voting Population]&lt;47000,"Rural","Urban")</f>
        <v>Rural</v>
      </c>
      <c r="W594" s="3">
        <v>3.9911308203991136E-2</v>
      </c>
      <c r="X594" s="3" t="s">
        <v>5414</v>
      </c>
      <c r="Y594" s="3">
        <f>COUNTIFS(Table1[Race '#],Table1[[#This Row],[Race '#]],Table1[Gender],"F")</f>
        <v>0</v>
      </c>
      <c r="Z594" s="3">
        <f>COUNTIFS(Table1[Race '#],Table1[[#This Row],[Race '#]],Table1[Gender],"M")</f>
        <v>4</v>
      </c>
      <c r="AA594" s="3">
        <f>COUNTIFS(Table1[Race '#],Table1[[#This Row],[Race '#]],Table1[Gender],"~?")</f>
        <v>0</v>
      </c>
      <c r="AB594" s="3" t="str">
        <f>_xlfn.IFS(Y594=SUM(Table1[[#This Row],[Race-F candidates]:[Race-? Candidates]]),"All-Female",Z594=SUM(Table1[[#This Row],[Race-F candidates]:[Race-? Candidates]]),"All-Male",1=1,"Mixed-Gender")</f>
        <v>All-Male</v>
      </c>
      <c r="AC594" s="3">
        <f>COUNTIFS(Table1[genoffice],Table1[[#This Row],[genoffice]],Table1[Gender],"F")</f>
        <v>279</v>
      </c>
      <c r="AD594" s="3">
        <f>COUNTIFS(Table1[genoffice],Table1[[#This Row],[genoffice]],Table1[Gender],"M")</f>
        <v>401</v>
      </c>
      <c r="AE594" s="3">
        <f>COUNTIFS(Table1[genoffice],Table1[[#This Row],[genoffice]],Table1[Gender],"~?")</f>
        <v>23</v>
      </c>
    </row>
    <row r="595" spans="1:31" x14ac:dyDescent="0.35">
      <c r="A595">
        <v>594</v>
      </c>
      <c r="B595">
        <f>IF(COUNTIF(C$2:C594,C595)&gt;0,B594,B594+1)</f>
        <v>146</v>
      </c>
      <c r="C595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5" t="s">
        <v>380</v>
      </c>
      <c r="E595" t="s">
        <v>798</v>
      </c>
      <c r="F595" t="s">
        <v>801</v>
      </c>
      <c r="G595">
        <v>2014</v>
      </c>
      <c r="H595" t="s">
        <v>263</v>
      </c>
      <c r="I595" t="s">
        <v>127</v>
      </c>
      <c r="J595">
        <v>87</v>
      </c>
      <c r="K595">
        <v>4</v>
      </c>
      <c r="L595">
        <f>COUNTIF(Table1[Race],Table1[Race])</f>
        <v>4</v>
      </c>
      <c r="M595">
        <v>0</v>
      </c>
      <c r="N595">
        <v>3</v>
      </c>
      <c r="O595">
        <v>0</v>
      </c>
      <c r="P595">
        <v>1</v>
      </c>
      <c r="Q595" t="s">
        <v>20</v>
      </c>
      <c r="R595" t="s">
        <v>21</v>
      </c>
      <c r="S595" t="s">
        <v>15</v>
      </c>
      <c r="T595">
        <f>IFERROR(Table1[n_can_adj]/MID(Table1[district],FIND("(",Table1[district])+1,1),Table1[n_can_adj])</f>
        <v>1.3333333333333333</v>
      </c>
      <c r="U595">
        <v>39258</v>
      </c>
      <c r="V595" t="str">
        <f>IF(Table1[Voting Population]&lt;47000,"Rural","Urban")</f>
        <v>Rural</v>
      </c>
      <c r="W595" s="3">
        <v>3.9911308203991136E-2</v>
      </c>
      <c r="X595" s="3" t="s">
        <v>5414</v>
      </c>
      <c r="Y595" s="3">
        <f>COUNTIFS(Table1[Race '#],Table1[[#This Row],[Race '#]],Table1[Gender],"F")</f>
        <v>0</v>
      </c>
      <c r="Z595" s="3">
        <f>COUNTIFS(Table1[Race '#],Table1[[#This Row],[Race '#]],Table1[Gender],"M")</f>
        <v>4</v>
      </c>
      <c r="AA595" s="3">
        <f>COUNTIFS(Table1[Race '#],Table1[[#This Row],[Race '#]],Table1[Gender],"~?")</f>
        <v>0</v>
      </c>
      <c r="AB595" s="3" t="str">
        <f>_xlfn.IFS(Y595=SUM(Table1[[#This Row],[Race-F candidates]:[Race-? Candidates]]),"All-Female",Z595=SUM(Table1[[#This Row],[Race-F candidates]:[Race-? Candidates]]),"All-Male",1=1,"Mixed-Gender")</f>
        <v>All-Male</v>
      </c>
      <c r="AC595" s="3">
        <f>COUNTIFS(Table1[genoffice],Table1[[#This Row],[genoffice]],Table1[Gender],"F")</f>
        <v>279</v>
      </c>
      <c r="AD595" s="3">
        <f>COUNTIFS(Table1[genoffice],Table1[[#This Row],[genoffice]],Table1[Gender],"M")</f>
        <v>401</v>
      </c>
      <c r="AE595" s="3">
        <f>COUNTIFS(Table1[genoffice],Table1[[#This Row],[genoffice]],Table1[Gender],"~?")</f>
        <v>23</v>
      </c>
    </row>
    <row r="596" spans="1:31" x14ac:dyDescent="0.35">
      <c r="A596">
        <v>595</v>
      </c>
      <c r="B596">
        <f>IF(COUNTIF(C$2:C595,C596)&gt;0,B595,B595+1)</f>
        <v>146</v>
      </c>
      <c r="C596" t="str">
        <f>Table1[[#This Row],[position]]&amp;IF(Table1[district]="NA","","-"&amp;Table1[district])&amp;IF(Table1[parish]="Multi-Parish Race","","-"&amp;Table1[parish])&amp;" ("&amp;Table1[year]&amp;")"</f>
        <v>Aldermen-Village of Goldonna (3 to be elected)-Natchitoches (2014)</v>
      </c>
      <c r="D596" t="s">
        <v>380</v>
      </c>
      <c r="E596" t="s">
        <v>798</v>
      </c>
      <c r="F596" t="s">
        <v>802</v>
      </c>
      <c r="G596">
        <v>2014</v>
      </c>
      <c r="H596" t="s">
        <v>263</v>
      </c>
      <c r="I596" t="s">
        <v>19</v>
      </c>
      <c r="J596">
        <v>135</v>
      </c>
      <c r="K596">
        <v>4</v>
      </c>
      <c r="L596">
        <f>COUNTIF(Table1[Race],Table1[Race])</f>
        <v>4</v>
      </c>
      <c r="M596">
        <v>0</v>
      </c>
      <c r="N596">
        <v>3</v>
      </c>
      <c r="O596">
        <v>0</v>
      </c>
      <c r="P596">
        <v>1</v>
      </c>
      <c r="Q596" t="s">
        <v>20</v>
      </c>
      <c r="R596" t="s">
        <v>21</v>
      </c>
      <c r="S596" t="s">
        <v>15</v>
      </c>
      <c r="T596">
        <f>IFERROR(Table1[n_can_adj]/MID(Table1[district],FIND("(",Table1[district])+1,1),Table1[n_can_adj])</f>
        <v>1.3333333333333333</v>
      </c>
      <c r="U596">
        <v>39258</v>
      </c>
      <c r="V596" t="str">
        <f>IF(Table1[Voting Population]&lt;47000,"Rural","Urban")</f>
        <v>Rural</v>
      </c>
      <c r="W596" s="3">
        <v>3.9911308203991136E-2</v>
      </c>
      <c r="X596" s="3" t="s">
        <v>5414</v>
      </c>
      <c r="Y596" s="3">
        <f>COUNTIFS(Table1[Race '#],Table1[[#This Row],[Race '#]],Table1[Gender],"F")</f>
        <v>0</v>
      </c>
      <c r="Z596" s="3">
        <f>COUNTIFS(Table1[Race '#],Table1[[#This Row],[Race '#]],Table1[Gender],"M")</f>
        <v>4</v>
      </c>
      <c r="AA596" s="3">
        <f>COUNTIFS(Table1[Race '#],Table1[[#This Row],[Race '#]],Table1[Gender],"~?")</f>
        <v>0</v>
      </c>
      <c r="AB596" s="3" t="str">
        <f>_xlfn.IFS(Y596=SUM(Table1[[#This Row],[Race-F candidates]:[Race-? Candidates]]),"All-Female",Z596=SUM(Table1[[#This Row],[Race-F candidates]:[Race-? Candidates]]),"All-Male",1=1,"Mixed-Gender")</f>
        <v>All-Male</v>
      </c>
      <c r="AC596" s="3">
        <f>COUNTIFS(Table1[genoffice],Table1[[#This Row],[genoffice]],Table1[Gender],"F")</f>
        <v>279</v>
      </c>
      <c r="AD596" s="3">
        <f>COUNTIFS(Table1[genoffice],Table1[[#This Row],[genoffice]],Table1[Gender],"M")</f>
        <v>401</v>
      </c>
      <c r="AE596" s="3">
        <f>COUNTIFS(Table1[genoffice],Table1[[#This Row],[genoffice]],Table1[Gender],"~?")</f>
        <v>23</v>
      </c>
    </row>
    <row r="597" spans="1:31" x14ac:dyDescent="0.35">
      <c r="A597">
        <v>596</v>
      </c>
      <c r="B597">
        <f>IF(COUNTIF(C$2:C596,C597)&gt;0,B596,B596+1)</f>
        <v>147</v>
      </c>
      <c r="C597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7" t="s">
        <v>380</v>
      </c>
      <c r="E597" t="s">
        <v>803</v>
      </c>
      <c r="F597" t="s">
        <v>804</v>
      </c>
      <c r="G597">
        <v>2016</v>
      </c>
      <c r="H597" t="s">
        <v>231</v>
      </c>
      <c r="I597" t="s">
        <v>19</v>
      </c>
      <c r="J597">
        <v>254</v>
      </c>
      <c r="K597">
        <v>5</v>
      </c>
      <c r="L597">
        <f>COUNTIF(Table1[Race],Table1[Race])</f>
        <v>5</v>
      </c>
      <c r="M597">
        <v>3</v>
      </c>
      <c r="N597">
        <v>2</v>
      </c>
      <c r="O597">
        <v>0</v>
      </c>
      <c r="P597">
        <v>0</v>
      </c>
      <c r="Q597" t="s">
        <v>20</v>
      </c>
      <c r="R597" t="s">
        <v>21</v>
      </c>
      <c r="S597" t="s">
        <v>15</v>
      </c>
      <c r="T597">
        <f>IFERROR(Table1[n_can_adj]/MID(Table1[district],FIND("(",Table1[district])+1,1),Table1[n_can_adj])</f>
        <v>1.6666666666666667</v>
      </c>
      <c r="U597">
        <v>33159</v>
      </c>
      <c r="V597" t="str">
        <f>IF(Table1[Voting Population]&lt;47000,"Rural","Urban")</f>
        <v>Rural</v>
      </c>
      <c r="W597" s="3">
        <v>9.5602294455066905E-3</v>
      </c>
      <c r="X597" s="3" t="s">
        <v>5415</v>
      </c>
      <c r="Y597" s="3">
        <f>COUNTIFS(Table1[Race '#],Table1[[#This Row],[Race '#]],Table1[Gender],"F")</f>
        <v>2</v>
      </c>
      <c r="Z597" s="3">
        <f>COUNTIFS(Table1[Race '#],Table1[[#This Row],[Race '#]],Table1[Gender],"M")</f>
        <v>3</v>
      </c>
      <c r="AA597" s="3">
        <f>COUNTIFS(Table1[Race '#],Table1[[#This Row],[Race '#]],Table1[Gender],"~?")</f>
        <v>0</v>
      </c>
      <c r="AB597" s="3" t="str">
        <f>_xlfn.IFS(Y597=SUM(Table1[[#This Row],[Race-F candidates]:[Race-? Candidates]]),"All-Female",Z597=SUM(Table1[[#This Row],[Race-F candidates]:[Race-? Candidates]]),"All-Male",1=1,"Mixed-Gender")</f>
        <v>Mixed-Gender</v>
      </c>
      <c r="AC597" s="3">
        <f>COUNTIFS(Table1[genoffice],Table1[[#This Row],[genoffice]],Table1[Gender],"F")</f>
        <v>279</v>
      </c>
      <c r="AD597" s="3">
        <f>COUNTIFS(Table1[genoffice],Table1[[#This Row],[genoffice]],Table1[Gender],"M")</f>
        <v>401</v>
      </c>
      <c r="AE597" s="3">
        <f>COUNTIFS(Table1[genoffice],Table1[[#This Row],[genoffice]],Table1[Gender],"~?")</f>
        <v>23</v>
      </c>
    </row>
    <row r="598" spans="1:31" x14ac:dyDescent="0.35">
      <c r="A598">
        <v>597</v>
      </c>
      <c r="B598">
        <f>IF(COUNTIF(C$2:C597,C598)&gt;0,B597,B597+1)</f>
        <v>147</v>
      </c>
      <c r="C598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8" t="s">
        <v>380</v>
      </c>
      <c r="E598" t="s">
        <v>803</v>
      </c>
      <c r="F598" t="s">
        <v>805</v>
      </c>
      <c r="G598">
        <v>2016</v>
      </c>
      <c r="H598" t="s">
        <v>231</v>
      </c>
      <c r="I598" t="s">
        <v>23</v>
      </c>
      <c r="J598">
        <v>216</v>
      </c>
      <c r="K598">
        <v>5</v>
      </c>
      <c r="L598">
        <f>COUNTIF(Table1[Race],Table1[Race])</f>
        <v>5</v>
      </c>
      <c r="M598">
        <v>3</v>
      </c>
      <c r="N598">
        <v>2</v>
      </c>
      <c r="O598">
        <v>0</v>
      </c>
      <c r="P598">
        <v>0</v>
      </c>
      <c r="Q598" t="s">
        <v>20</v>
      </c>
      <c r="R598" t="s">
        <v>21</v>
      </c>
      <c r="S598" t="s">
        <v>15</v>
      </c>
      <c r="T598">
        <f>IFERROR(Table1[n_can_adj]/MID(Table1[district],FIND("(",Table1[district])+1,1),Table1[n_can_adj])</f>
        <v>1.6666666666666667</v>
      </c>
      <c r="U598">
        <v>33159</v>
      </c>
      <c r="V598" t="str">
        <f>IF(Table1[Voting Population]&lt;47000,"Rural","Urban")</f>
        <v>Rural</v>
      </c>
      <c r="W598" s="3">
        <v>9.5602294455066905E-3</v>
      </c>
      <c r="X598" s="3" t="s">
        <v>5414</v>
      </c>
      <c r="Y598" s="3">
        <f>COUNTIFS(Table1[Race '#],Table1[[#This Row],[Race '#]],Table1[Gender],"F")</f>
        <v>2</v>
      </c>
      <c r="Z598" s="3">
        <f>COUNTIFS(Table1[Race '#],Table1[[#This Row],[Race '#]],Table1[Gender],"M")</f>
        <v>3</v>
      </c>
      <c r="AA598" s="3">
        <f>COUNTIFS(Table1[Race '#],Table1[[#This Row],[Race '#]],Table1[Gender],"~?")</f>
        <v>0</v>
      </c>
      <c r="AB598" s="3" t="str">
        <f>_xlfn.IFS(Y598=SUM(Table1[[#This Row],[Race-F candidates]:[Race-? Candidates]]),"All-Female",Z598=SUM(Table1[[#This Row],[Race-F candidates]:[Race-? Candidates]]),"All-Male",1=1,"Mixed-Gender")</f>
        <v>Mixed-Gender</v>
      </c>
      <c r="AC598" s="3">
        <f>COUNTIFS(Table1[genoffice],Table1[[#This Row],[genoffice]],Table1[Gender],"F")</f>
        <v>279</v>
      </c>
      <c r="AD598" s="3">
        <f>COUNTIFS(Table1[genoffice],Table1[[#This Row],[genoffice]],Table1[Gender],"M")</f>
        <v>401</v>
      </c>
      <c r="AE598" s="3">
        <f>COUNTIFS(Table1[genoffice],Table1[[#This Row],[genoffice]],Table1[Gender],"~?")</f>
        <v>23</v>
      </c>
    </row>
    <row r="599" spans="1:31" x14ac:dyDescent="0.35">
      <c r="A599">
        <v>598</v>
      </c>
      <c r="B599">
        <f>IF(COUNTIF(C$2:C598,C599)&gt;0,B598,B598+1)</f>
        <v>147</v>
      </c>
      <c r="C599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599" t="s">
        <v>380</v>
      </c>
      <c r="E599" t="s">
        <v>803</v>
      </c>
      <c r="F599" t="s">
        <v>806</v>
      </c>
      <c r="G599">
        <v>2016</v>
      </c>
      <c r="H599" t="s">
        <v>231</v>
      </c>
      <c r="I599" t="s">
        <v>23</v>
      </c>
      <c r="J599">
        <v>135</v>
      </c>
      <c r="K599">
        <v>5</v>
      </c>
      <c r="L599">
        <f>COUNTIF(Table1[Race],Table1[Race])</f>
        <v>5</v>
      </c>
      <c r="M599">
        <v>3</v>
      </c>
      <c r="N599">
        <v>2</v>
      </c>
      <c r="O599">
        <v>0</v>
      </c>
      <c r="P599">
        <v>0</v>
      </c>
      <c r="Q599" t="s">
        <v>20</v>
      </c>
      <c r="R599" t="s">
        <v>21</v>
      </c>
      <c r="S599" t="s">
        <v>15</v>
      </c>
      <c r="T599">
        <f>IFERROR(Table1[n_can_adj]/MID(Table1[district],FIND("(",Table1[district])+1,1),Table1[n_can_adj])</f>
        <v>1.6666666666666667</v>
      </c>
      <c r="U599">
        <v>33159</v>
      </c>
      <c r="V599" t="str">
        <f>IF(Table1[Voting Population]&lt;47000,"Rural","Urban")</f>
        <v>Rural</v>
      </c>
      <c r="W599" s="3">
        <v>9.5602294455066905E-3</v>
      </c>
      <c r="X599" s="3" t="s">
        <v>5415</v>
      </c>
      <c r="Y599" s="3">
        <f>COUNTIFS(Table1[Race '#],Table1[[#This Row],[Race '#]],Table1[Gender],"F")</f>
        <v>2</v>
      </c>
      <c r="Z599" s="3">
        <f>COUNTIFS(Table1[Race '#],Table1[[#This Row],[Race '#]],Table1[Gender],"M")</f>
        <v>3</v>
      </c>
      <c r="AA599" s="3">
        <f>COUNTIFS(Table1[Race '#],Table1[[#This Row],[Race '#]],Table1[Gender],"~?")</f>
        <v>0</v>
      </c>
      <c r="AB599" s="3" t="str">
        <f>_xlfn.IFS(Y599=SUM(Table1[[#This Row],[Race-F candidates]:[Race-? Candidates]]),"All-Female",Z599=SUM(Table1[[#This Row],[Race-F candidates]:[Race-? Candidates]]),"All-Male",1=1,"Mixed-Gender")</f>
        <v>Mixed-Gender</v>
      </c>
      <c r="AC599" s="3">
        <f>COUNTIFS(Table1[genoffice],Table1[[#This Row],[genoffice]],Table1[Gender],"F")</f>
        <v>279</v>
      </c>
      <c r="AD599" s="3">
        <f>COUNTIFS(Table1[genoffice],Table1[[#This Row],[genoffice]],Table1[Gender],"M")</f>
        <v>401</v>
      </c>
      <c r="AE599" s="3">
        <f>COUNTIFS(Table1[genoffice],Table1[[#This Row],[genoffice]],Table1[Gender],"~?")</f>
        <v>23</v>
      </c>
    </row>
    <row r="600" spans="1:31" x14ac:dyDescent="0.35">
      <c r="A600">
        <v>599</v>
      </c>
      <c r="B600">
        <f>IF(COUNTIF(C$2:C599,C600)&gt;0,B599,B599+1)</f>
        <v>147</v>
      </c>
      <c r="C600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0" t="s">
        <v>380</v>
      </c>
      <c r="E600" t="s">
        <v>803</v>
      </c>
      <c r="F600" t="s">
        <v>807</v>
      </c>
      <c r="G600">
        <v>2016</v>
      </c>
      <c r="H600" t="s">
        <v>231</v>
      </c>
      <c r="I600" t="s">
        <v>19</v>
      </c>
      <c r="J600">
        <v>197</v>
      </c>
      <c r="K600">
        <v>5</v>
      </c>
      <c r="L600">
        <f>COUNTIF(Table1[Race],Table1[Race])</f>
        <v>5</v>
      </c>
      <c r="M600">
        <v>3</v>
      </c>
      <c r="N600">
        <v>2</v>
      </c>
      <c r="O600">
        <v>0</v>
      </c>
      <c r="P600">
        <v>0</v>
      </c>
      <c r="Q600" t="s">
        <v>20</v>
      </c>
      <c r="R600" t="s">
        <v>21</v>
      </c>
      <c r="S600" t="s">
        <v>15</v>
      </c>
      <c r="T600">
        <f>IFERROR(Table1[n_can_adj]/MID(Table1[district],FIND("(",Table1[district])+1,1),Table1[n_can_adj])</f>
        <v>1.6666666666666667</v>
      </c>
      <c r="U600">
        <v>33159</v>
      </c>
      <c r="V600" t="str">
        <f>IF(Table1[Voting Population]&lt;47000,"Rural","Urban")</f>
        <v>Rural</v>
      </c>
      <c r="W600" s="3">
        <v>9.5602294455066905E-3</v>
      </c>
      <c r="X600" s="3" t="s">
        <v>5414</v>
      </c>
      <c r="Y600" s="3">
        <f>COUNTIFS(Table1[Race '#],Table1[[#This Row],[Race '#]],Table1[Gender],"F")</f>
        <v>2</v>
      </c>
      <c r="Z600" s="3">
        <f>COUNTIFS(Table1[Race '#],Table1[[#This Row],[Race '#]],Table1[Gender],"M")</f>
        <v>3</v>
      </c>
      <c r="AA600" s="3">
        <f>COUNTIFS(Table1[Race '#],Table1[[#This Row],[Race '#]],Table1[Gender],"~?")</f>
        <v>0</v>
      </c>
      <c r="AB600" s="3" t="str">
        <f>_xlfn.IFS(Y600=SUM(Table1[[#This Row],[Race-F candidates]:[Race-? Candidates]]),"All-Female",Z600=SUM(Table1[[#This Row],[Race-F candidates]:[Race-? Candidates]]),"All-Male",1=1,"Mixed-Gender")</f>
        <v>Mixed-Gender</v>
      </c>
      <c r="AC600" s="3">
        <f>COUNTIFS(Table1[genoffice],Table1[[#This Row],[genoffice]],Table1[Gender],"F")</f>
        <v>279</v>
      </c>
      <c r="AD600" s="3">
        <f>COUNTIFS(Table1[genoffice],Table1[[#This Row],[genoffice]],Table1[Gender],"M")</f>
        <v>401</v>
      </c>
      <c r="AE600" s="3">
        <f>COUNTIFS(Table1[genoffice],Table1[[#This Row],[genoffice]],Table1[Gender],"~?")</f>
        <v>23</v>
      </c>
    </row>
    <row r="601" spans="1:31" x14ac:dyDescent="0.35">
      <c r="A601">
        <v>600</v>
      </c>
      <c r="B601">
        <f>IF(COUNTIF(C$2:C600,C601)&gt;0,B600,B600+1)</f>
        <v>147</v>
      </c>
      <c r="C601" t="str">
        <f>Table1[[#This Row],[position]]&amp;IF(Table1[district]="NA","","-"&amp;Table1[district])&amp;IF(Table1[parish]="Multi-Parish Race","","-"&amp;Table1[parish])&amp;" ("&amp;Table1[year]&amp;")"</f>
        <v>Aldermen-Village of Grosse Tete (3 to be elected)-Iberville (2016)</v>
      </c>
      <c r="D601" t="s">
        <v>380</v>
      </c>
      <c r="E601" t="s">
        <v>803</v>
      </c>
      <c r="F601" t="s">
        <v>808</v>
      </c>
      <c r="G601">
        <v>2016</v>
      </c>
      <c r="H601" t="s">
        <v>231</v>
      </c>
      <c r="I601" t="s">
        <v>23</v>
      </c>
      <c r="J601">
        <v>244</v>
      </c>
      <c r="K601">
        <v>5</v>
      </c>
      <c r="L601">
        <f>COUNTIF(Table1[Race],Table1[Race])</f>
        <v>5</v>
      </c>
      <c r="M601">
        <v>3</v>
      </c>
      <c r="N601">
        <v>2</v>
      </c>
      <c r="O601">
        <v>0</v>
      </c>
      <c r="P601">
        <v>0</v>
      </c>
      <c r="Q601" t="s">
        <v>20</v>
      </c>
      <c r="R601" t="s">
        <v>21</v>
      </c>
      <c r="S601" t="s">
        <v>15</v>
      </c>
      <c r="T601">
        <f>IFERROR(Table1[n_can_adj]/MID(Table1[district],FIND("(",Table1[district])+1,1),Table1[n_can_adj])</f>
        <v>1.6666666666666667</v>
      </c>
      <c r="U601">
        <v>33159</v>
      </c>
      <c r="V601" t="str">
        <f>IF(Table1[Voting Population]&lt;47000,"Rural","Urban")</f>
        <v>Rural</v>
      </c>
      <c r="W601" s="3">
        <v>9.5602294455066905E-3</v>
      </c>
      <c r="X601" s="3" t="s">
        <v>5414</v>
      </c>
      <c r="Y601" s="3">
        <f>COUNTIFS(Table1[Race '#],Table1[[#This Row],[Race '#]],Table1[Gender],"F")</f>
        <v>2</v>
      </c>
      <c r="Z601" s="3">
        <f>COUNTIFS(Table1[Race '#],Table1[[#This Row],[Race '#]],Table1[Gender],"M")</f>
        <v>3</v>
      </c>
      <c r="AA601" s="3">
        <f>COUNTIFS(Table1[Race '#],Table1[[#This Row],[Race '#]],Table1[Gender],"~?")</f>
        <v>0</v>
      </c>
      <c r="AB601" s="3" t="str">
        <f>_xlfn.IFS(Y601=SUM(Table1[[#This Row],[Race-F candidates]:[Race-? Candidates]]),"All-Female",Z601=SUM(Table1[[#This Row],[Race-F candidates]:[Race-? Candidates]]),"All-Male",1=1,"Mixed-Gender")</f>
        <v>Mixed-Gender</v>
      </c>
      <c r="AC601" s="3">
        <f>COUNTIFS(Table1[genoffice],Table1[[#This Row],[genoffice]],Table1[Gender],"F")</f>
        <v>279</v>
      </c>
      <c r="AD601" s="3">
        <f>COUNTIFS(Table1[genoffice],Table1[[#This Row],[genoffice]],Table1[Gender],"M")</f>
        <v>401</v>
      </c>
      <c r="AE601" s="3">
        <f>COUNTIFS(Table1[genoffice],Table1[[#This Row],[genoffice]],Table1[Gender],"~?")</f>
        <v>23</v>
      </c>
    </row>
    <row r="602" spans="1:31" x14ac:dyDescent="0.35">
      <c r="A602">
        <v>601</v>
      </c>
      <c r="B602">
        <f>IF(COUNTIF(C$2:C601,C602)&gt;0,B601,B601+1)</f>
        <v>148</v>
      </c>
      <c r="C602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2" t="s">
        <v>380</v>
      </c>
      <c r="E602" t="s">
        <v>809</v>
      </c>
      <c r="F602" t="s">
        <v>810</v>
      </c>
      <c r="G602">
        <v>2014</v>
      </c>
      <c r="H602" t="s">
        <v>34</v>
      </c>
      <c r="I602" t="s">
        <v>19</v>
      </c>
      <c r="J602">
        <v>110</v>
      </c>
      <c r="K602">
        <v>5</v>
      </c>
      <c r="L602">
        <f>COUNTIF(Table1[Race],Table1[Race])</f>
        <v>5</v>
      </c>
      <c r="M602">
        <v>1</v>
      </c>
      <c r="N602">
        <v>2</v>
      </c>
      <c r="O602">
        <v>0</v>
      </c>
      <c r="P602">
        <v>2</v>
      </c>
      <c r="Q602" t="s">
        <v>20</v>
      </c>
      <c r="R602" t="s">
        <v>21</v>
      </c>
      <c r="S602" t="s">
        <v>15</v>
      </c>
      <c r="T602">
        <f>IFERROR(Table1[n_can_adj]/MID(Table1[district],FIND("(",Table1[district])+1,1),Table1[n_can_adj])</f>
        <v>1.6666666666666667</v>
      </c>
      <c r="U602">
        <v>10145</v>
      </c>
      <c r="V602" t="str">
        <f>IF(Table1[Voting Population]&lt;47000,"Rural","Urban")</f>
        <v>Rural</v>
      </c>
      <c r="W602" s="3">
        <v>6.7114093959731447E-3</v>
      </c>
      <c r="X602" s="3" t="s">
        <v>5414</v>
      </c>
      <c r="Y602" s="3">
        <f>COUNTIFS(Table1[Race '#],Table1[[#This Row],[Race '#]],Table1[Gender],"F")</f>
        <v>3</v>
      </c>
      <c r="Z602" s="3">
        <f>COUNTIFS(Table1[Race '#],Table1[[#This Row],[Race '#]],Table1[Gender],"M")</f>
        <v>2</v>
      </c>
      <c r="AA602" s="3">
        <f>COUNTIFS(Table1[Race '#],Table1[[#This Row],[Race '#]],Table1[Gender],"~?")</f>
        <v>0</v>
      </c>
      <c r="AB602" s="3" t="str">
        <f>_xlfn.IFS(Y602=SUM(Table1[[#This Row],[Race-F candidates]:[Race-? Candidates]]),"All-Female",Z602=SUM(Table1[[#This Row],[Race-F candidates]:[Race-? Candidates]]),"All-Male",1=1,"Mixed-Gender")</f>
        <v>Mixed-Gender</v>
      </c>
      <c r="AC602" s="3">
        <f>COUNTIFS(Table1[genoffice],Table1[[#This Row],[genoffice]],Table1[Gender],"F")</f>
        <v>279</v>
      </c>
      <c r="AD602" s="3">
        <f>COUNTIFS(Table1[genoffice],Table1[[#This Row],[genoffice]],Table1[Gender],"M")</f>
        <v>401</v>
      </c>
      <c r="AE602" s="3">
        <f>COUNTIFS(Table1[genoffice],Table1[[#This Row],[genoffice]],Table1[Gender],"~?")</f>
        <v>23</v>
      </c>
    </row>
    <row r="603" spans="1:31" x14ac:dyDescent="0.35">
      <c r="A603">
        <v>602</v>
      </c>
      <c r="B603">
        <f>IF(COUNTIF(C$2:C602,C603)&gt;0,B602,B602+1)</f>
        <v>148</v>
      </c>
      <c r="C603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3" t="s">
        <v>380</v>
      </c>
      <c r="E603" t="s">
        <v>809</v>
      </c>
      <c r="F603" t="s">
        <v>811</v>
      </c>
      <c r="G603">
        <v>2014</v>
      </c>
      <c r="H603" t="s">
        <v>34</v>
      </c>
      <c r="I603" t="s">
        <v>127</v>
      </c>
      <c r="J603">
        <v>113</v>
      </c>
      <c r="K603">
        <v>5</v>
      </c>
      <c r="L603">
        <f>COUNTIF(Table1[Race],Table1[Race])</f>
        <v>5</v>
      </c>
      <c r="M603">
        <v>1</v>
      </c>
      <c r="N603">
        <v>2</v>
      </c>
      <c r="O603">
        <v>0</v>
      </c>
      <c r="P603">
        <v>2</v>
      </c>
      <c r="Q603" t="s">
        <v>20</v>
      </c>
      <c r="R603" t="s">
        <v>21</v>
      </c>
      <c r="S603" t="s">
        <v>15</v>
      </c>
      <c r="T603">
        <f>IFERROR(Table1[n_can_adj]/MID(Table1[district],FIND("(",Table1[district])+1,1),Table1[n_can_adj])</f>
        <v>1.6666666666666667</v>
      </c>
      <c r="U603">
        <v>10145</v>
      </c>
      <c r="V603" t="str">
        <f>IF(Table1[Voting Population]&lt;47000,"Rural","Urban")</f>
        <v>Rural</v>
      </c>
      <c r="W603" s="3">
        <v>6.7114093959731447E-3</v>
      </c>
      <c r="X603" s="3" t="s">
        <v>5415</v>
      </c>
      <c r="Y603" s="3">
        <f>COUNTIFS(Table1[Race '#],Table1[[#This Row],[Race '#]],Table1[Gender],"F")</f>
        <v>3</v>
      </c>
      <c r="Z603" s="3">
        <f>COUNTIFS(Table1[Race '#],Table1[[#This Row],[Race '#]],Table1[Gender],"M")</f>
        <v>2</v>
      </c>
      <c r="AA603" s="3">
        <f>COUNTIFS(Table1[Race '#],Table1[[#This Row],[Race '#]],Table1[Gender],"~?")</f>
        <v>0</v>
      </c>
      <c r="AB603" s="3" t="str">
        <f>_xlfn.IFS(Y603=SUM(Table1[[#This Row],[Race-F candidates]:[Race-? Candidates]]),"All-Female",Z603=SUM(Table1[[#This Row],[Race-F candidates]:[Race-? Candidates]]),"All-Male",1=1,"Mixed-Gender")</f>
        <v>Mixed-Gender</v>
      </c>
      <c r="AC603" s="3">
        <f>COUNTIFS(Table1[genoffice],Table1[[#This Row],[genoffice]],Table1[Gender],"F")</f>
        <v>279</v>
      </c>
      <c r="AD603" s="3">
        <f>COUNTIFS(Table1[genoffice],Table1[[#This Row],[genoffice]],Table1[Gender],"M")</f>
        <v>401</v>
      </c>
      <c r="AE603" s="3">
        <f>COUNTIFS(Table1[genoffice],Table1[[#This Row],[genoffice]],Table1[Gender],"~?")</f>
        <v>23</v>
      </c>
    </row>
    <row r="604" spans="1:31" x14ac:dyDescent="0.35">
      <c r="A604">
        <v>603</v>
      </c>
      <c r="B604">
        <f>IF(COUNTIF(C$2:C603,C604)&gt;0,B603,B603+1)</f>
        <v>148</v>
      </c>
      <c r="C604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4" t="s">
        <v>380</v>
      </c>
      <c r="E604" t="s">
        <v>809</v>
      </c>
      <c r="F604" t="s">
        <v>812</v>
      </c>
      <c r="G604">
        <v>2014</v>
      </c>
      <c r="H604" t="s">
        <v>34</v>
      </c>
      <c r="I604" t="s">
        <v>19</v>
      </c>
      <c r="J604">
        <v>48</v>
      </c>
      <c r="K604">
        <v>5</v>
      </c>
      <c r="L604">
        <f>COUNTIF(Table1[Race],Table1[Race])</f>
        <v>5</v>
      </c>
      <c r="M604">
        <v>1</v>
      </c>
      <c r="N604">
        <v>2</v>
      </c>
      <c r="O604">
        <v>0</v>
      </c>
      <c r="P604">
        <v>2</v>
      </c>
      <c r="Q604" t="s">
        <v>20</v>
      </c>
      <c r="R604" t="s">
        <v>21</v>
      </c>
      <c r="S604" t="s">
        <v>15</v>
      </c>
      <c r="T604">
        <f>IFERROR(Table1[n_can_adj]/MID(Table1[district],FIND("(",Table1[district])+1,1),Table1[n_can_adj])</f>
        <v>1.6666666666666667</v>
      </c>
      <c r="U604">
        <v>10145</v>
      </c>
      <c r="V604" t="str">
        <f>IF(Table1[Voting Population]&lt;47000,"Rural","Urban")</f>
        <v>Rural</v>
      </c>
      <c r="W604" s="3">
        <v>6.7114093959731447E-3</v>
      </c>
      <c r="X604" s="3" t="s">
        <v>5415</v>
      </c>
      <c r="Y604" s="3">
        <f>COUNTIFS(Table1[Race '#],Table1[[#This Row],[Race '#]],Table1[Gender],"F")</f>
        <v>3</v>
      </c>
      <c r="Z604" s="3">
        <f>COUNTIFS(Table1[Race '#],Table1[[#This Row],[Race '#]],Table1[Gender],"M")</f>
        <v>2</v>
      </c>
      <c r="AA604" s="3">
        <f>COUNTIFS(Table1[Race '#],Table1[[#This Row],[Race '#]],Table1[Gender],"~?")</f>
        <v>0</v>
      </c>
      <c r="AB604" s="3" t="str">
        <f>_xlfn.IFS(Y604=SUM(Table1[[#This Row],[Race-F candidates]:[Race-? Candidates]]),"All-Female",Z604=SUM(Table1[[#This Row],[Race-F candidates]:[Race-? Candidates]]),"All-Male",1=1,"Mixed-Gender")</f>
        <v>Mixed-Gender</v>
      </c>
      <c r="AC604" s="3">
        <f>COUNTIFS(Table1[genoffice],Table1[[#This Row],[genoffice]],Table1[Gender],"F")</f>
        <v>279</v>
      </c>
      <c r="AD604" s="3">
        <f>COUNTIFS(Table1[genoffice],Table1[[#This Row],[genoffice]],Table1[Gender],"M")</f>
        <v>401</v>
      </c>
      <c r="AE604" s="3">
        <f>COUNTIFS(Table1[genoffice],Table1[[#This Row],[genoffice]],Table1[Gender],"~?")</f>
        <v>23</v>
      </c>
    </row>
    <row r="605" spans="1:31" x14ac:dyDescent="0.35">
      <c r="A605">
        <v>604</v>
      </c>
      <c r="B605">
        <f>IF(COUNTIF(C$2:C604,C605)&gt;0,B604,B604+1)</f>
        <v>148</v>
      </c>
      <c r="C605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5" t="s">
        <v>380</v>
      </c>
      <c r="E605" t="s">
        <v>809</v>
      </c>
      <c r="F605" t="s">
        <v>813</v>
      </c>
      <c r="G605">
        <v>2014</v>
      </c>
      <c r="H605" t="s">
        <v>34</v>
      </c>
      <c r="I605" t="s">
        <v>127</v>
      </c>
      <c r="J605">
        <v>89</v>
      </c>
      <c r="K605">
        <v>5</v>
      </c>
      <c r="L605">
        <f>COUNTIF(Table1[Race],Table1[Race])</f>
        <v>5</v>
      </c>
      <c r="M605">
        <v>1</v>
      </c>
      <c r="N605">
        <v>2</v>
      </c>
      <c r="O605">
        <v>0</v>
      </c>
      <c r="P605">
        <v>2</v>
      </c>
      <c r="Q605" t="s">
        <v>20</v>
      </c>
      <c r="R605" t="s">
        <v>21</v>
      </c>
      <c r="S605" t="s">
        <v>15</v>
      </c>
      <c r="T605">
        <f>IFERROR(Table1[n_can_adj]/MID(Table1[district],FIND("(",Table1[district])+1,1),Table1[n_can_adj])</f>
        <v>1.6666666666666667</v>
      </c>
      <c r="U605">
        <v>10145</v>
      </c>
      <c r="V605" t="str">
        <f>IF(Table1[Voting Population]&lt;47000,"Rural","Urban")</f>
        <v>Rural</v>
      </c>
      <c r="W605" s="3">
        <v>6.7114093959731447E-3</v>
      </c>
      <c r="X605" s="3" t="s">
        <v>5415</v>
      </c>
      <c r="Y605" s="3">
        <f>COUNTIFS(Table1[Race '#],Table1[[#This Row],[Race '#]],Table1[Gender],"F")</f>
        <v>3</v>
      </c>
      <c r="Z605" s="3">
        <f>COUNTIFS(Table1[Race '#],Table1[[#This Row],[Race '#]],Table1[Gender],"M")</f>
        <v>2</v>
      </c>
      <c r="AA605" s="3">
        <f>COUNTIFS(Table1[Race '#],Table1[[#This Row],[Race '#]],Table1[Gender],"~?")</f>
        <v>0</v>
      </c>
      <c r="AB605" s="3" t="str">
        <f>_xlfn.IFS(Y605=SUM(Table1[[#This Row],[Race-F candidates]:[Race-? Candidates]]),"All-Female",Z605=SUM(Table1[[#This Row],[Race-F candidates]:[Race-? Candidates]]),"All-Male",1=1,"Mixed-Gender")</f>
        <v>Mixed-Gender</v>
      </c>
      <c r="AC605" s="3">
        <f>COUNTIFS(Table1[genoffice],Table1[[#This Row],[genoffice]],Table1[Gender],"F")</f>
        <v>279</v>
      </c>
      <c r="AD605" s="3">
        <f>COUNTIFS(Table1[genoffice],Table1[[#This Row],[genoffice]],Table1[Gender],"M")</f>
        <v>401</v>
      </c>
      <c r="AE605" s="3">
        <f>COUNTIFS(Table1[genoffice],Table1[[#This Row],[genoffice]],Table1[Gender],"~?")</f>
        <v>23</v>
      </c>
    </row>
    <row r="606" spans="1:31" x14ac:dyDescent="0.35">
      <c r="A606">
        <v>605</v>
      </c>
      <c r="B606">
        <f>IF(COUNTIF(C$2:C605,C606)&gt;0,B605,B605+1)</f>
        <v>148</v>
      </c>
      <c r="C606" t="str">
        <f>Table1[[#This Row],[position]]&amp;IF(Table1[district]="NA","","-"&amp;Table1[district])&amp;IF(Table1[parish]="Multi-Parish Race","","-"&amp;Table1[parish])&amp;" ("&amp;Table1[year]&amp;")"</f>
        <v>Aldermen-Village of Harrisonburg (3 to be elected)-Catahoula (2014)</v>
      </c>
      <c r="D606" t="s">
        <v>380</v>
      </c>
      <c r="E606" t="s">
        <v>809</v>
      </c>
      <c r="F606" t="s">
        <v>814</v>
      </c>
      <c r="G606">
        <v>2014</v>
      </c>
      <c r="H606" t="s">
        <v>34</v>
      </c>
      <c r="I606" t="s">
        <v>23</v>
      </c>
      <c r="J606">
        <v>87</v>
      </c>
      <c r="K606">
        <v>5</v>
      </c>
      <c r="L606">
        <f>COUNTIF(Table1[Race],Table1[Race])</f>
        <v>5</v>
      </c>
      <c r="M606">
        <v>1</v>
      </c>
      <c r="N606">
        <v>2</v>
      </c>
      <c r="O606">
        <v>0</v>
      </c>
      <c r="P606">
        <v>2</v>
      </c>
      <c r="Q606" t="s">
        <v>20</v>
      </c>
      <c r="R606" t="s">
        <v>21</v>
      </c>
      <c r="S606" t="s">
        <v>15</v>
      </c>
      <c r="T606">
        <f>IFERROR(Table1[n_can_adj]/MID(Table1[district],FIND("(",Table1[district])+1,1),Table1[n_can_adj])</f>
        <v>1.6666666666666667</v>
      </c>
      <c r="U606">
        <v>10145</v>
      </c>
      <c r="V606" t="str">
        <f>IF(Table1[Voting Population]&lt;47000,"Rural","Urban")</f>
        <v>Rural</v>
      </c>
      <c r="W606" s="3">
        <v>6.7114093959731447E-3</v>
      </c>
      <c r="X606" s="3" t="s">
        <v>5414</v>
      </c>
      <c r="Y606" s="3">
        <f>COUNTIFS(Table1[Race '#],Table1[[#This Row],[Race '#]],Table1[Gender],"F")</f>
        <v>3</v>
      </c>
      <c r="Z606" s="3">
        <f>COUNTIFS(Table1[Race '#],Table1[[#This Row],[Race '#]],Table1[Gender],"M")</f>
        <v>2</v>
      </c>
      <c r="AA606" s="3">
        <f>COUNTIFS(Table1[Race '#],Table1[[#This Row],[Race '#]],Table1[Gender],"~?")</f>
        <v>0</v>
      </c>
      <c r="AB606" s="3" t="str">
        <f>_xlfn.IFS(Y606=SUM(Table1[[#This Row],[Race-F candidates]:[Race-? Candidates]]),"All-Female",Z606=SUM(Table1[[#This Row],[Race-F candidates]:[Race-? Candidates]]),"All-Male",1=1,"Mixed-Gender")</f>
        <v>Mixed-Gender</v>
      </c>
      <c r="AC606" s="3">
        <f>COUNTIFS(Table1[genoffice],Table1[[#This Row],[genoffice]],Table1[Gender],"F")</f>
        <v>279</v>
      </c>
      <c r="AD606" s="3">
        <f>COUNTIFS(Table1[genoffice],Table1[[#This Row],[genoffice]],Table1[Gender],"M")</f>
        <v>401</v>
      </c>
      <c r="AE606" s="3">
        <f>COUNTIFS(Table1[genoffice],Table1[[#This Row],[genoffice]],Table1[Gender],"~?")</f>
        <v>23</v>
      </c>
    </row>
    <row r="607" spans="1:31" x14ac:dyDescent="0.35">
      <c r="A607">
        <v>606</v>
      </c>
      <c r="B607">
        <f>IF(COUNTIF(C$2:C606,C607)&gt;0,B606,B606+1)</f>
        <v>149</v>
      </c>
      <c r="C607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7" t="s">
        <v>380</v>
      </c>
      <c r="E607" t="s">
        <v>815</v>
      </c>
      <c r="F607" t="s">
        <v>816</v>
      </c>
      <c r="G607">
        <v>2016</v>
      </c>
      <c r="H607" t="s">
        <v>51</v>
      </c>
      <c r="I607" t="s">
        <v>19</v>
      </c>
      <c r="J607">
        <v>72</v>
      </c>
      <c r="K607">
        <v>4</v>
      </c>
      <c r="L607">
        <f>COUNTIF(Table1[Race],Table1[Race])</f>
        <v>4</v>
      </c>
      <c r="M607">
        <v>0</v>
      </c>
      <c r="N607">
        <v>2</v>
      </c>
      <c r="O607">
        <v>1</v>
      </c>
      <c r="P607">
        <v>1</v>
      </c>
      <c r="Q607" t="s">
        <v>20</v>
      </c>
      <c r="R607" t="s">
        <v>21</v>
      </c>
      <c r="S607" t="s">
        <v>15</v>
      </c>
      <c r="T607">
        <f>IFERROR(Table1[n_can_adj]/MID(Table1[district],FIND("(",Table1[district])+1,1),Table1[n_can_adj])</f>
        <v>1.3333333333333333</v>
      </c>
      <c r="U607">
        <v>253125</v>
      </c>
      <c r="V607" t="str">
        <f>IF(Table1[Voting Population]&lt;47000,"Rural","Urban")</f>
        <v>Urban</v>
      </c>
      <c r="W607" s="3">
        <v>3.7931034482758641E-2</v>
      </c>
      <c r="X607" s="3" t="s">
        <v>5414</v>
      </c>
      <c r="Y607" s="3">
        <f>COUNTIFS(Table1[Race '#],Table1[[#This Row],[Race '#]],Table1[Gender],"F")</f>
        <v>0</v>
      </c>
      <c r="Z607" s="3">
        <f>COUNTIFS(Table1[Race '#],Table1[[#This Row],[Race '#]],Table1[Gender],"M")</f>
        <v>4</v>
      </c>
      <c r="AA607" s="3">
        <f>COUNTIFS(Table1[Race '#],Table1[[#This Row],[Race '#]],Table1[Gender],"~?")</f>
        <v>0</v>
      </c>
      <c r="AB607" s="3" t="str">
        <f>_xlfn.IFS(Y607=SUM(Table1[[#This Row],[Race-F candidates]:[Race-? Candidates]]),"All-Female",Z607=SUM(Table1[[#This Row],[Race-F candidates]:[Race-? Candidates]]),"All-Male",1=1,"Mixed-Gender")</f>
        <v>All-Male</v>
      </c>
      <c r="AC607" s="3">
        <f>COUNTIFS(Table1[genoffice],Table1[[#This Row],[genoffice]],Table1[Gender],"F")</f>
        <v>279</v>
      </c>
      <c r="AD607" s="3">
        <f>COUNTIFS(Table1[genoffice],Table1[[#This Row],[genoffice]],Table1[Gender],"M")</f>
        <v>401</v>
      </c>
      <c r="AE607" s="3">
        <f>COUNTIFS(Table1[genoffice],Table1[[#This Row],[genoffice]],Table1[Gender],"~?")</f>
        <v>23</v>
      </c>
    </row>
    <row r="608" spans="1:31" x14ac:dyDescent="0.35">
      <c r="A608">
        <v>607</v>
      </c>
      <c r="B608">
        <f>IF(COUNTIF(C$2:C607,C608)&gt;0,B607,B607+1)</f>
        <v>149</v>
      </c>
      <c r="C608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8" t="s">
        <v>380</v>
      </c>
      <c r="E608" t="s">
        <v>815</v>
      </c>
      <c r="F608" t="s">
        <v>817</v>
      </c>
      <c r="G608">
        <v>2016</v>
      </c>
      <c r="H608" t="s">
        <v>51</v>
      </c>
      <c r="I608" t="s">
        <v>30</v>
      </c>
      <c r="J608">
        <v>66</v>
      </c>
      <c r="K608">
        <v>4</v>
      </c>
      <c r="L608">
        <f>COUNTIF(Table1[Race],Table1[Race])</f>
        <v>4</v>
      </c>
      <c r="M608">
        <v>0</v>
      </c>
      <c r="N608">
        <v>2</v>
      </c>
      <c r="O608">
        <v>1</v>
      </c>
      <c r="P608">
        <v>1</v>
      </c>
      <c r="Q608" t="s">
        <v>20</v>
      </c>
      <c r="R608" t="s">
        <v>21</v>
      </c>
      <c r="S608" t="s">
        <v>15</v>
      </c>
      <c r="T608">
        <f>IFERROR(Table1[n_can_adj]/MID(Table1[district],FIND("(",Table1[district])+1,1),Table1[n_can_adj])</f>
        <v>1.3333333333333333</v>
      </c>
      <c r="U608">
        <v>253125</v>
      </c>
      <c r="V608" t="str">
        <f>IF(Table1[Voting Population]&lt;47000,"Rural","Urban")</f>
        <v>Urban</v>
      </c>
      <c r="W608" s="3">
        <v>3.7931034482758641E-2</v>
      </c>
      <c r="X608" s="3" t="s">
        <v>5414</v>
      </c>
      <c r="Y608" s="3">
        <f>COUNTIFS(Table1[Race '#],Table1[[#This Row],[Race '#]],Table1[Gender],"F")</f>
        <v>0</v>
      </c>
      <c r="Z608" s="3">
        <f>COUNTIFS(Table1[Race '#],Table1[[#This Row],[Race '#]],Table1[Gender],"M")</f>
        <v>4</v>
      </c>
      <c r="AA608" s="3">
        <f>COUNTIFS(Table1[Race '#],Table1[[#This Row],[Race '#]],Table1[Gender],"~?")</f>
        <v>0</v>
      </c>
      <c r="AB608" s="3" t="str">
        <f>_xlfn.IFS(Y608=SUM(Table1[[#This Row],[Race-F candidates]:[Race-? Candidates]]),"All-Female",Z608=SUM(Table1[[#This Row],[Race-F candidates]:[Race-? Candidates]]),"All-Male",1=1,"Mixed-Gender")</f>
        <v>All-Male</v>
      </c>
      <c r="AC608" s="3">
        <f>COUNTIFS(Table1[genoffice],Table1[[#This Row],[genoffice]],Table1[Gender],"F")</f>
        <v>279</v>
      </c>
      <c r="AD608" s="3">
        <f>COUNTIFS(Table1[genoffice],Table1[[#This Row],[genoffice]],Table1[Gender],"M")</f>
        <v>401</v>
      </c>
      <c r="AE608" s="3">
        <f>COUNTIFS(Table1[genoffice],Table1[[#This Row],[genoffice]],Table1[Gender],"~?")</f>
        <v>23</v>
      </c>
    </row>
    <row r="609" spans="1:31" x14ac:dyDescent="0.35">
      <c r="A609">
        <v>608</v>
      </c>
      <c r="B609">
        <f>IF(COUNTIF(C$2:C608,C609)&gt;0,B608,B608+1)</f>
        <v>149</v>
      </c>
      <c r="C609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09" t="s">
        <v>380</v>
      </c>
      <c r="E609" t="s">
        <v>815</v>
      </c>
      <c r="F609" t="s">
        <v>818</v>
      </c>
      <c r="G609">
        <v>2016</v>
      </c>
      <c r="H609" t="s">
        <v>51</v>
      </c>
      <c r="I609" t="s">
        <v>127</v>
      </c>
      <c r="J609">
        <v>69</v>
      </c>
      <c r="K609">
        <v>4</v>
      </c>
      <c r="L609">
        <f>COUNTIF(Table1[Race],Table1[Race])</f>
        <v>4</v>
      </c>
      <c r="M609">
        <v>0</v>
      </c>
      <c r="N609">
        <v>2</v>
      </c>
      <c r="O609">
        <v>1</v>
      </c>
      <c r="P609">
        <v>1</v>
      </c>
      <c r="Q609" t="s">
        <v>20</v>
      </c>
      <c r="R609" t="s">
        <v>21</v>
      </c>
      <c r="S609" t="s">
        <v>15</v>
      </c>
      <c r="T609">
        <f>IFERROR(Table1[n_can_adj]/MID(Table1[district],FIND("(",Table1[district])+1,1),Table1[n_can_adj])</f>
        <v>1.3333333333333333</v>
      </c>
      <c r="U609">
        <v>253125</v>
      </c>
      <c r="V609" t="str">
        <f>IF(Table1[Voting Population]&lt;47000,"Rural","Urban")</f>
        <v>Urban</v>
      </c>
      <c r="W609" s="3">
        <v>3.7931034482758641E-2</v>
      </c>
      <c r="X609" s="3" t="s">
        <v>5414</v>
      </c>
      <c r="Y609" s="3">
        <f>COUNTIFS(Table1[Race '#],Table1[[#This Row],[Race '#]],Table1[Gender],"F")</f>
        <v>0</v>
      </c>
      <c r="Z609" s="3">
        <f>COUNTIFS(Table1[Race '#],Table1[[#This Row],[Race '#]],Table1[Gender],"M")</f>
        <v>4</v>
      </c>
      <c r="AA609" s="3">
        <f>COUNTIFS(Table1[Race '#],Table1[[#This Row],[Race '#]],Table1[Gender],"~?")</f>
        <v>0</v>
      </c>
      <c r="AB609" s="3" t="str">
        <f>_xlfn.IFS(Y609=SUM(Table1[[#This Row],[Race-F candidates]:[Race-? Candidates]]),"All-Female",Z609=SUM(Table1[[#This Row],[Race-F candidates]:[Race-? Candidates]]),"All-Male",1=1,"Mixed-Gender")</f>
        <v>All-Male</v>
      </c>
      <c r="AC609" s="3">
        <f>COUNTIFS(Table1[genoffice],Table1[[#This Row],[genoffice]],Table1[Gender],"F")</f>
        <v>279</v>
      </c>
      <c r="AD609" s="3">
        <f>COUNTIFS(Table1[genoffice],Table1[[#This Row],[genoffice]],Table1[Gender],"M")</f>
        <v>401</v>
      </c>
      <c r="AE609" s="3">
        <f>COUNTIFS(Table1[genoffice],Table1[[#This Row],[genoffice]],Table1[Gender],"~?")</f>
        <v>23</v>
      </c>
    </row>
    <row r="610" spans="1:31" x14ac:dyDescent="0.35">
      <c r="A610">
        <v>609</v>
      </c>
      <c r="B610">
        <f>IF(COUNTIF(C$2:C609,C610)&gt;0,B609,B609+1)</f>
        <v>149</v>
      </c>
      <c r="C610" t="str">
        <f>Table1[[#This Row],[position]]&amp;IF(Table1[district]="NA","","-"&amp;Table1[district])&amp;IF(Table1[parish]="Multi-Parish Race","","-"&amp;Table1[parish])&amp;" ("&amp;Table1[year]&amp;")"</f>
        <v>Aldermen-Village of Ida (3 to be elected)-Caddo (2016)</v>
      </c>
      <c r="D610" t="s">
        <v>380</v>
      </c>
      <c r="E610" t="s">
        <v>815</v>
      </c>
      <c r="F610" t="s">
        <v>819</v>
      </c>
      <c r="G610">
        <v>2016</v>
      </c>
      <c r="H610" t="s">
        <v>51</v>
      </c>
      <c r="I610" t="s">
        <v>19</v>
      </c>
      <c r="J610">
        <v>83</v>
      </c>
      <c r="K610">
        <v>4</v>
      </c>
      <c r="L610">
        <f>COUNTIF(Table1[Race],Table1[Race])</f>
        <v>4</v>
      </c>
      <c r="M610">
        <v>0</v>
      </c>
      <c r="N610">
        <v>2</v>
      </c>
      <c r="O610">
        <v>1</v>
      </c>
      <c r="P610">
        <v>1</v>
      </c>
      <c r="Q610" t="s">
        <v>20</v>
      </c>
      <c r="R610" t="s">
        <v>21</v>
      </c>
      <c r="S610" t="s">
        <v>15</v>
      </c>
      <c r="T610">
        <f>IFERROR(Table1[n_can_adj]/MID(Table1[district],FIND("(",Table1[district])+1,1),Table1[n_can_adj])</f>
        <v>1.3333333333333333</v>
      </c>
      <c r="U610">
        <v>253125</v>
      </c>
      <c r="V610" t="str">
        <f>IF(Table1[Voting Population]&lt;47000,"Rural","Urban")</f>
        <v>Urban</v>
      </c>
      <c r="W610" s="3">
        <v>3.7931034482758641E-2</v>
      </c>
      <c r="X610" s="3" t="s">
        <v>5414</v>
      </c>
      <c r="Y610" s="3">
        <f>COUNTIFS(Table1[Race '#],Table1[[#This Row],[Race '#]],Table1[Gender],"F")</f>
        <v>0</v>
      </c>
      <c r="Z610" s="3">
        <f>COUNTIFS(Table1[Race '#],Table1[[#This Row],[Race '#]],Table1[Gender],"M")</f>
        <v>4</v>
      </c>
      <c r="AA610" s="3">
        <f>COUNTIFS(Table1[Race '#],Table1[[#This Row],[Race '#]],Table1[Gender],"~?")</f>
        <v>0</v>
      </c>
      <c r="AB610" s="3" t="str">
        <f>_xlfn.IFS(Y610=SUM(Table1[[#This Row],[Race-F candidates]:[Race-? Candidates]]),"All-Female",Z610=SUM(Table1[[#This Row],[Race-F candidates]:[Race-? Candidates]]),"All-Male",1=1,"Mixed-Gender")</f>
        <v>All-Male</v>
      </c>
      <c r="AC610" s="3">
        <f>COUNTIFS(Table1[genoffice],Table1[[#This Row],[genoffice]],Table1[Gender],"F")</f>
        <v>279</v>
      </c>
      <c r="AD610" s="3">
        <f>COUNTIFS(Table1[genoffice],Table1[[#This Row],[genoffice]],Table1[Gender],"M")</f>
        <v>401</v>
      </c>
      <c r="AE610" s="3">
        <f>COUNTIFS(Table1[genoffice],Table1[[#This Row],[genoffice]],Table1[Gender],"~?")</f>
        <v>23</v>
      </c>
    </row>
    <row r="611" spans="1:31" x14ac:dyDescent="0.35">
      <c r="A611">
        <v>610</v>
      </c>
      <c r="B611">
        <f>IF(COUNTIF(C$2:C610,C611)&gt;0,B610,B610+1)</f>
        <v>150</v>
      </c>
      <c r="C611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1" t="s">
        <v>380</v>
      </c>
      <c r="E611" t="s">
        <v>820</v>
      </c>
      <c r="F611" t="s">
        <v>821</v>
      </c>
      <c r="G611">
        <v>2014</v>
      </c>
      <c r="H611" t="s">
        <v>94</v>
      </c>
      <c r="I611" t="s">
        <v>127</v>
      </c>
      <c r="J611">
        <v>340</v>
      </c>
      <c r="K611">
        <v>4</v>
      </c>
      <c r="L611">
        <f>COUNTIF(Table1[Race],Table1[Race])</f>
        <v>4</v>
      </c>
      <c r="M611">
        <v>1</v>
      </c>
      <c r="N611">
        <v>2</v>
      </c>
      <c r="O611">
        <v>0</v>
      </c>
      <c r="P611">
        <v>1</v>
      </c>
      <c r="Q611" t="s">
        <v>20</v>
      </c>
      <c r="R611" t="s">
        <v>21</v>
      </c>
      <c r="S611" t="s">
        <v>15</v>
      </c>
      <c r="T611">
        <f>IFERROR(Table1[n_can_adj]/MID(Table1[district],FIND("(",Table1[district])+1,1),Table1[n_can_adj])</f>
        <v>1.3333333333333333</v>
      </c>
      <c r="U611">
        <v>59524</v>
      </c>
      <c r="V611" t="str">
        <f>IF(Table1[Voting Population]&lt;47000,"Rural","Urban")</f>
        <v>Urban</v>
      </c>
      <c r="W611" s="3">
        <v>5.2681992337164696E-2</v>
      </c>
      <c r="X611" s="3" t="s">
        <v>5414</v>
      </c>
      <c r="Y611" s="3">
        <f>COUNTIFS(Table1[Race '#],Table1[[#This Row],[Race '#]],Table1[Gender],"F")</f>
        <v>2</v>
      </c>
      <c r="Z611" s="3">
        <f>COUNTIFS(Table1[Race '#],Table1[[#This Row],[Race '#]],Table1[Gender],"M")</f>
        <v>2</v>
      </c>
      <c r="AA611" s="3">
        <f>COUNTIFS(Table1[Race '#],Table1[[#This Row],[Race '#]],Table1[Gender],"~?")</f>
        <v>0</v>
      </c>
      <c r="AB611" s="3" t="str">
        <f>_xlfn.IFS(Y611=SUM(Table1[[#This Row],[Race-F candidates]:[Race-? Candidates]]),"All-Female",Z611=SUM(Table1[[#This Row],[Race-F candidates]:[Race-? Candidates]]),"All-Male",1=1,"Mixed-Gender")</f>
        <v>Mixed-Gender</v>
      </c>
      <c r="AC611" s="3">
        <f>COUNTIFS(Table1[genoffice],Table1[[#This Row],[genoffice]],Table1[Gender],"F")</f>
        <v>279</v>
      </c>
      <c r="AD611" s="3">
        <f>COUNTIFS(Table1[genoffice],Table1[[#This Row],[genoffice]],Table1[Gender],"M")</f>
        <v>401</v>
      </c>
      <c r="AE611" s="3">
        <f>COUNTIFS(Table1[genoffice],Table1[[#This Row],[genoffice]],Table1[Gender],"~?")</f>
        <v>23</v>
      </c>
    </row>
    <row r="612" spans="1:31" x14ac:dyDescent="0.35">
      <c r="A612">
        <v>611</v>
      </c>
      <c r="B612">
        <f>IF(COUNTIF(C$2:C611,C612)&gt;0,B611,B611+1)</f>
        <v>150</v>
      </c>
      <c r="C612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2" t="s">
        <v>380</v>
      </c>
      <c r="E612" t="s">
        <v>820</v>
      </c>
      <c r="F612" t="s">
        <v>822</v>
      </c>
      <c r="G612">
        <v>2014</v>
      </c>
      <c r="H612" t="s">
        <v>94</v>
      </c>
      <c r="I612" t="s">
        <v>23</v>
      </c>
      <c r="J612">
        <v>217</v>
      </c>
      <c r="K612">
        <v>4</v>
      </c>
      <c r="L612">
        <f>COUNTIF(Table1[Race],Table1[Race])</f>
        <v>4</v>
      </c>
      <c r="M612">
        <v>1</v>
      </c>
      <c r="N612">
        <v>2</v>
      </c>
      <c r="O612">
        <v>0</v>
      </c>
      <c r="P612">
        <v>1</v>
      </c>
      <c r="Q612" t="s">
        <v>20</v>
      </c>
      <c r="R612" t="s">
        <v>21</v>
      </c>
      <c r="S612" t="s">
        <v>15</v>
      </c>
      <c r="T612">
        <f>IFERROR(Table1[n_can_adj]/MID(Table1[district],FIND("(",Table1[district])+1,1),Table1[n_can_adj])</f>
        <v>1.3333333333333333</v>
      </c>
      <c r="U612">
        <v>59524</v>
      </c>
      <c r="V612" t="str">
        <f>IF(Table1[Voting Population]&lt;47000,"Rural","Urban")</f>
        <v>Urban</v>
      </c>
      <c r="W612" s="3">
        <v>5.2681992337164696E-2</v>
      </c>
      <c r="X612" s="3" t="s">
        <v>5415</v>
      </c>
      <c r="Y612" s="3">
        <f>COUNTIFS(Table1[Race '#],Table1[[#This Row],[Race '#]],Table1[Gender],"F")</f>
        <v>2</v>
      </c>
      <c r="Z612" s="3">
        <f>COUNTIFS(Table1[Race '#],Table1[[#This Row],[Race '#]],Table1[Gender],"M")</f>
        <v>2</v>
      </c>
      <c r="AA612" s="3">
        <f>COUNTIFS(Table1[Race '#],Table1[[#This Row],[Race '#]],Table1[Gender],"~?")</f>
        <v>0</v>
      </c>
      <c r="AB612" s="3" t="str">
        <f>_xlfn.IFS(Y612=SUM(Table1[[#This Row],[Race-F candidates]:[Race-? Candidates]]),"All-Female",Z612=SUM(Table1[[#This Row],[Race-F candidates]:[Race-? Candidates]]),"All-Male",1=1,"Mixed-Gender")</f>
        <v>Mixed-Gender</v>
      </c>
      <c r="AC612" s="3">
        <f>COUNTIFS(Table1[genoffice],Table1[[#This Row],[genoffice]],Table1[Gender],"F")</f>
        <v>279</v>
      </c>
      <c r="AD612" s="3">
        <f>COUNTIFS(Table1[genoffice],Table1[[#This Row],[genoffice]],Table1[Gender],"M")</f>
        <v>401</v>
      </c>
      <c r="AE612" s="3">
        <f>COUNTIFS(Table1[genoffice],Table1[[#This Row],[genoffice]],Table1[Gender],"~?")</f>
        <v>23</v>
      </c>
    </row>
    <row r="613" spans="1:31" x14ac:dyDescent="0.35">
      <c r="A613">
        <v>612</v>
      </c>
      <c r="B613">
        <f>IF(COUNTIF(C$2:C612,C613)&gt;0,B612,B612+1)</f>
        <v>150</v>
      </c>
      <c r="C613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3" t="s">
        <v>380</v>
      </c>
      <c r="E613" t="s">
        <v>820</v>
      </c>
      <c r="F613" t="s">
        <v>823</v>
      </c>
      <c r="G613">
        <v>2014</v>
      </c>
      <c r="H613" t="s">
        <v>94</v>
      </c>
      <c r="I613" t="s">
        <v>19</v>
      </c>
      <c r="J613">
        <v>285</v>
      </c>
      <c r="K613">
        <v>4</v>
      </c>
      <c r="L613">
        <f>COUNTIF(Table1[Race],Table1[Race])</f>
        <v>4</v>
      </c>
      <c r="M613">
        <v>1</v>
      </c>
      <c r="N613">
        <v>2</v>
      </c>
      <c r="O613">
        <v>0</v>
      </c>
      <c r="P613">
        <v>1</v>
      </c>
      <c r="Q613" t="s">
        <v>20</v>
      </c>
      <c r="R613" t="s">
        <v>21</v>
      </c>
      <c r="S613" t="s">
        <v>15</v>
      </c>
      <c r="T613">
        <f>IFERROR(Table1[n_can_adj]/MID(Table1[district],FIND("(",Table1[district])+1,1),Table1[n_can_adj])</f>
        <v>1.3333333333333333</v>
      </c>
      <c r="U613">
        <v>59524</v>
      </c>
      <c r="V613" t="str">
        <f>IF(Table1[Voting Population]&lt;47000,"Rural","Urban")</f>
        <v>Urban</v>
      </c>
      <c r="W613" s="3">
        <v>5.2681992337164696E-2</v>
      </c>
      <c r="X613" s="3" t="s">
        <v>5415</v>
      </c>
      <c r="Y613" s="3">
        <f>COUNTIFS(Table1[Race '#],Table1[[#This Row],[Race '#]],Table1[Gender],"F")</f>
        <v>2</v>
      </c>
      <c r="Z613" s="3">
        <f>COUNTIFS(Table1[Race '#],Table1[[#This Row],[Race '#]],Table1[Gender],"M")</f>
        <v>2</v>
      </c>
      <c r="AA613" s="3">
        <f>COUNTIFS(Table1[Race '#],Table1[[#This Row],[Race '#]],Table1[Gender],"~?")</f>
        <v>0</v>
      </c>
      <c r="AB613" s="3" t="str">
        <f>_xlfn.IFS(Y613=SUM(Table1[[#This Row],[Race-F candidates]:[Race-? Candidates]]),"All-Female",Z613=SUM(Table1[[#This Row],[Race-F candidates]:[Race-? Candidates]]),"All-Male",1=1,"Mixed-Gender")</f>
        <v>Mixed-Gender</v>
      </c>
      <c r="AC613" s="3">
        <f>COUNTIFS(Table1[genoffice],Table1[[#This Row],[genoffice]],Table1[Gender],"F")</f>
        <v>279</v>
      </c>
      <c r="AD613" s="3">
        <f>COUNTIFS(Table1[genoffice],Table1[[#This Row],[genoffice]],Table1[Gender],"M")</f>
        <v>401</v>
      </c>
      <c r="AE613" s="3">
        <f>COUNTIFS(Table1[genoffice],Table1[[#This Row],[genoffice]],Table1[Gender],"~?")</f>
        <v>23</v>
      </c>
    </row>
    <row r="614" spans="1:31" x14ac:dyDescent="0.35">
      <c r="A614">
        <v>613</v>
      </c>
      <c r="B614">
        <f>IF(COUNTIF(C$2:C613,C614)&gt;0,B613,B613+1)</f>
        <v>150</v>
      </c>
      <c r="C614" t="str">
        <f>Table1[[#This Row],[position]]&amp;IF(Table1[district]="NA","","-"&amp;Table1[district])&amp;IF(Table1[parish]="Multi-Parish Race","","-"&amp;Table1[parish])&amp;" ("&amp;Table1[year]&amp;")"</f>
        <v>Aldermen-Village of Maurice (3 to be elected)-Vermilion (2014)</v>
      </c>
      <c r="D614" t="s">
        <v>380</v>
      </c>
      <c r="E614" t="s">
        <v>820</v>
      </c>
      <c r="F614" t="s">
        <v>824</v>
      </c>
      <c r="G614">
        <v>2014</v>
      </c>
      <c r="H614" t="s">
        <v>94</v>
      </c>
      <c r="I614" t="s">
        <v>19</v>
      </c>
      <c r="J614">
        <v>202</v>
      </c>
      <c r="K614">
        <v>4</v>
      </c>
      <c r="L614">
        <f>COUNTIF(Table1[Race],Table1[Race])</f>
        <v>4</v>
      </c>
      <c r="M614">
        <v>1</v>
      </c>
      <c r="N614">
        <v>2</v>
      </c>
      <c r="O614">
        <v>0</v>
      </c>
      <c r="P614">
        <v>1</v>
      </c>
      <c r="Q614" t="s">
        <v>20</v>
      </c>
      <c r="R614" t="s">
        <v>21</v>
      </c>
      <c r="S614" t="s">
        <v>15</v>
      </c>
      <c r="T614">
        <f>IFERROR(Table1[n_can_adj]/MID(Table1[district],FIND("(",Table1[district])+1,1),Table1[n_can_adj])</f>
        <v>1.3333333333333333</v>
      </c>
      <c r="U614">
        <v>59524</v>
      </c>
      <c r="V614" t="str">
        <f>IF(Table1[Voting Population]&lt;47000,"Rural","Urban")</f>
        <v>Urban</v>
      </c>
      <c r="W614" s="3">
        <v>5.2681992337164696E-2</v>
      </c>
      <c r="X614" s="3" t="s">
        <v>5414</v>
      </c>
      <c r="Y614" s="3">
        <f>COUNTIFS(Table1[Race '#],Table1[[#This Row],[Race '#]],Table1[Gender],"F")</f>
        <v>2</v>
      </c>
      <c r="Z614" s="3">
        <f>COUNTIFS(Table1[Race '#],Table1[[#This Row],[Race '#]],Table1[Gender],"M")</f>
        <v>2</v>
      </c>
      <c r="AA614" s="3">
        <f>COUNTIFS(Table1[Race '#],Table1[[#This Row],[Race '#]],Table1[Gender],"~?")</f>
        <v>0</v>
      </c>
      <c r="AB614" s="3" t="str">
        <f>_xlfn.IFS(Y614=SUM(Table1[[#This Row],[Race-F candidates]:[Race-? Candidates]]),"All-Female",Z614=SUM(Table1[[#This Row],[Race-F candidates]:[Race-? Candidates]]),"All-Male",1=1,"Mixed-Gender")</f>
        <v>Mixed-Gender</v>
      </c>
      <c r="AC614" s="3">
        <f>COUNTIFS(Table1[genoffice],Table1[[#This Row],[genoffice]],Table1[Gender],"F")</f>
        <v>279</v>
      </c>
      <c r="AD614" s="3">
        <f>COUNTIFS(Table1[genoffice],Table1[[#This Row],[genoffice]],Table1[Gender],"M")</f>
        <v>401</v>
      </c>
      <c r="AE614" s="3">
        <f>COUNTIFS(Table1[genoffice],Table1[[#This Row],[genoffice]],Table1[Gender],"~?")</f>
        <v>23</v>
      </c>
    </row>
    <row r="615" spans="1:31" x14ac:dyDescent="0.35">
      <c r="A615">
        <v>614</v>
      </c>
      <c r="B615">
        <f>IF(COUNTIF(C$2:C614,C615)&gt;0,B614,B614+1)</f>
        <v>151</v>
      </c>
      <c r="C615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5" t="s">
        <v>380</v>
      </c>
      <c r="E615" t="s">
        <v>825</v>
      </c>
      <c r="F615" t="s">
        <v>826</v>
      </c>
      <c r="G615">
        <v>2014</v>
      </c>
      <c r="H615" t="s">
        <v>276</v>
      </c>
      <c r="I615" t="s">
        <v>23</v>
      </c>
      <c r="J615">
        <v>146</v>
      </c>
      <c r="K615">
        <v>4</v>
      </c>
      <c r="L615">
        <f>COUNTIF(Table1[Race],Table1[Race])</f>
        <v>4</v>
      </c>
      <c r="M615">
        <v>4</v>
      </c>
      <c r="N615">
        <v>0</v>
      </c>
      <c r="O615">
        <v>0</v>
      </c>
      <c r="P615">
        <v>0</v>
      </c>
      <c r="Q615" t="s">
        <v>20</v>
      </c>
      <c r="R615" t="s">
        <v>21</v>
      </c>
      <c r="S615" t="s">
        <v>15</v>
      </c>
      <c r="T615">
        <f>IFERROR(Table1[n_can_adj]/MID(Table1[district],FIND("(",Table1[district])+1,1),Table1[n_can_adj])</f>
        <v>1.3333333333333333</v>
      </c>
      <c r="U615">
        <v>62372</v>
      </c>
      <c r="V615" t="str">
        <f>IF(Table1[Voting Population]&lt;47000,"Rural","Urban")</f>
        <v>Urban</v>
      </c>
      <c r="W615" s="3">
        <v>3.6036036036036057E-2</v>
      </c>
      <c r="X615" s="3" t="s">
        <v>5414</v>
      </c>
      <c r="Y615" s="3">
        <f>COUNTIFS(Table1[Race '#],Table1[[#This Row],[Race '#]],Table1[Gender],"F")</f>
        <v>2</v>
      </c>
      <c r="Z615" s="3">
        <f>COUNTIFS(Table1[Race '#],Table1[[#This Row],[Race '#]],Table1[Gender],"M")</f>
        <v>2</v>
      </c>
      <c r="AA615" s="3">
        <f>COUNTIFS(Table1[Race '#],Table1[[#This Row],[Race '#]],Table1[Gender],"~?")</f>
        <v>0</v>
      </c>
      <c r="AB615" s="3" t="str">
        <f>_xlfn.IFS(Y615=SUM(Table1[[#This Row],[Race-F candidates]:[Race-? Candidates]]),"All-Female",Z615=SUM(Table1[[#This Row],[Race-F candidates]:[Race-? Candidates]]),"All-Male",1=1,"Mixed-Gender")</f>
        <v>Mixed-Gender</v>
      </c>
      <c r="AC615" s="3">
        <f>COUNTIFS(Table1[genoffice],Table1[[#This Row],[genoffice]],Table1[Gender],"F")</f>
        <v>279</v>
      </c>
      <c r="AD615" s="3">
        <f>COUNTIFS(Table1[genoffice],Table1[[#This Row],[genoffice]],Table1[Gender],"M")</f>
        <v>401</v>
      </c>
      <c r="AE615" s="3">
        <f>COUNTIFS(Table1[genoffice],Table1[[#This Row],[genoffice]],Table1[Gender],"~?")</f>
        <v>23</v>
      </c>
    </row>
    <row r="616" spans="1:31" x14ac:dyDescent="0.35">
      <c r="A616">
        <v>615</v>
      </c>
      <c r="B616">
        <f>IF(COUNTIF(C$2:C615,C616)&gt;0,B615,B615+1)</f>
        <v>151</v>
      </c>
      <c r="C616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6" t="s">
        <v>380</v>
      </c>
      <c r="E616" t="s">
        <v>825</v>
      </c>
      <c r="F616" t="s">
        <v>827</v>
      </c>
      <c r="G616">
        <v>2014</v>
      </c>
      <c r="H616" t="s">
        <v>276</v>
      </c>
      <c r="I616" t="s">
        <v>23</v>
      </c>
      <c r="J616">
        <v>160</v>
      </c>
      <c r="K616">
        <v>4</v>
      </c>
      <c r="L616">
        <f>COUNTIF(Table1[Race],Table1[Race])</f>
        <v>4</v>
      </c>
      <c r="M616">
        <v>4</v>
      </c>
      <c r="N616">
        <v>0</v>
      </c>
      <c r="O616">
        <v>0</v>
      </c>
      <c r="P616">
        <v>0</v>
      </c>
      <c r="Q616" t="s">
        <v>20</v>
      </c>
      <c r="R616" t="s">
        <v>21</v>
      </c>
      <c r="S616" t="s">
        <v>15</v>
      </c>
      <c r="T616">
        <f>IFERROR(Table1[n_can_adj]/MID(Table1[district],FIND("(",Table1[district])+1,1),Table1[n_can_adj])</f>
        <v>1.3333333333333333</v>
      </c>
      <c r="U616">
        <v>62372</v>
      </c>
      <c r="V616" t="str">
        <f>IF(Table1[Voting Population]&lt;47000,"Rural","Urban")</f>
        <v>Urban</v>
      </c>
      <c r="W616" s="3">
        <v>3.6036036036036057E-2</v>
      </c>
      <c r="X616" s="3" t="s">
        <v>5415</v>
      </c>
      <c r="Y616" s="3">
        <f>COUNTIFS(Table1[Race '#],Table1[[#This Row],[Race '#]],Table1[Gender],"F")</f>
        <v>2</v>
      </c>
      <c r="Z616" s="3">
        <f>COUNTIFS(Table1[Race '#],Table1[[#This Row],[Race '#]],Table1[Gender],"M")</f>
        <v>2</v>
      </c>
      <c r="AA616" s="3">
        <f>COUNTIFS(Table1[Race '#],Table1[[#This Row],[Race '#]],Table1[Gender],"~?")</f>
        <v>0</v>
      </c>
      <c r="AB616" s="3" t="str">
        <f>_xlfn.IFS(Y616=SUM(Table1[[#This Row],[Race-F candidates]:[Race-? Candidates]]),"All-Female",Z616=SUM(Table1[[#This Row],[Race-F candidates]:[Race-? Candidates]]),"All-Male",1=1,"Mixed-Gender")</f>
        <v>Mixed-Gender</v>
      </c>
      <c r="AC616" s="3">
        <f>COUNTIFS(Table1[genoffice],Table1[[#This Row],[genoffice]],Table1[Gender],"F")</f>
        <v>279</v>
      </c>
      <c r="AD616" s="3">
        <f>COUNTIFS(Table1[genoffice],Table1[[#This Row],[genoffice]],Table1[Gender],"M")</f>
        <v>401</v>
      </c>
      <c r="AE616" s="3">
        <f>COUNTIFS(Table1[genoffice],Table1[[#This Row],[genoffice]],Table1[Gender],"~?")</f>
        <v>23</v>
      </c>
    </row>
    <row r="617" spans="1:31" x14ac:dyDescent="0.35">
      <c r="A617">
        <v>616</v>
      </c>
      <c r="B617">
        <f>IF(COUNTIF(C$2:C616,C617)&gt;0,B616,B616+1)</f>
        <v>151</v>
      </c>
      <c r="C617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7" t="s">
        <v>380</v>
      </c>
      <c r="E617" t="s">
        <v>825</v>
      </c>
      <c r="F617" t="s">
        <v>828</v>
      </c>
      <c r="G617">
        <v>2014</v>
      </c>
      <c r="H617" t="s">
        <v>276</v>
      </c>
      <c r="I617" t="s">
        <v>23</v>
      </c>
      <c r="J617">
        <v>69</v>
      </c>
      <c r="K617">
        <v>4</v>
      </c>
      <c r="L617">
        <f>COUNTIF(Table1[Race],Table1[Race])</f>
        <v>4</v>
      </c>
      <c r="M617">
        <v>4</v>
      </c>
      <c r="N617">
        <v>0</v>
      </c>
      <c r="O617">
        <v>0</v>
      </c>
      <c r="P617">
        <v>0</v>
      </c>
      <c r="Q617" t="s">
        <v>20</v>
      </c>
      <c r="R617" t="s">
        <v>21</v>
      </c>
      <c r="S617" t="s">
        <v>15</v>
      </c>
      <c r="T617">
        <f>IFERROR(Table1[n_can_adj]/MID(Table1[district],FIND("(",Table1[district])+1,1),Table1[n_can_adj])</f>
        <v>1.3333333333333333</v>
      </c>
      <c r="U617">
        <v>62372</v>
      </c>
      <c r="V617" t="str">
        <f>IF(Table1[Voting Population]&lt;47000,"Rural","Urban")</f>
        <v>Urban</v>
      </c>
      <c r="W617" s="3">
        <v>3.6036036036036057E-2</v>
      </c>
      <c r="X617" s="3" t="s">
        <v>5415</v>
      </c>
      <c r="Y617" s="3">
        <f>COUNTIFS(Table1[Race '#],Table1[[#This Row],[Race '#]],Table1[Gender],"F")</f>
        <v>2</v>
      </c>
      <c r="Z617" s="3">
        <f>COUNTIFS(Table1[Race '#],Table1[[#This Row],[Race '#]],Table1[Gender],"M")</f>
        <v>2</v>
      </c>
      <c r="AA617" s="3">
        <f>COUNTIFS(Table1[Race '#],Table1[[#This Row],[Race '#]],Table1[Gender],"~?")</f>
        <v>0</v>
      </c>
      <c r="AB617" s="3" t="str">
        <f>_xlfn.IFS(Y617=SUM(Table1[[#This Row],[Race-F candidates]:[Race-? Candidates]]),"All-Female",Z617=SUM(Table1[[#This Row],[Race-F candidates]:[Race-? Candidates]]),"All-Male",1=1,"Mixed-Gender")</f>
        <v>Mixed-Gender</v>
      </c>
      <c r="AC617" s="3">
        <f>COUNTIFS(Table1[genoffice],Table1[[#This Row],[genoffice]],Table1[Gender],"F")</f>
        <v>279</v>
      </c>
      <c r="AD617" s="3">
        <f>COUNTIFS(Table1[genoffice],Table1[[#This Row],[genoffice]],Table1[Gender],"M")</f>
        <v>401</v>
      </c>
      <c r="AE617" s="3">
        <f>COUNTIFS(Table1[genoffice],Table1[[#This Row],[genoffice]],Table1[Gender],"~?")</f>
        <v>23</v>
      </c>
    </row>
    <row r="618" spans="1:31" x14ac:dyDescent="0.35">
      <c r="A618">
        <v>617</v>
      </c>
      <c r="B618">
        <f>IF(COUNTIF(C$2:C617,C618)&gt;0,B617,B617+1)</f>
        <v>151</v>
      </c>
      <c r="C618" t="str">
        <f>Table1[[#This Row],[position]]&amp;IF(Table1[district]="NA","","-"&amp;Table1[district])&amp;IF(Table1[parish]="Multi-Parish Race","","-"&amp;Table1[parish])&amp;" ("&amp;Table1[year]&amp;")"</f>
        <v>Aldermen-Village of Mermentau (3 to be elected)-Acadia (2014)</v>
      </c>
      <c r="D618" t="s">
        <v>380</v>
      </c>
      <c r="E618" t="s">
        <v>825</v>
      </c>
      <c r="F618" t="s">
        <v>829</v>
      </c>
      <c r="G618">
        <v>2014</v>
      </c>
      <c r="H618" t="s">
        <v>276</v>
      </c>
      <c r="I618" t="s">
        <v>23</v>
      </c>
      <c r="J618">
        <v>180</v>
      </c>
      <c r="K618">
        <v>4</v>
      </c>
      <c r="L618">
        <f>COUNTIF(Table1[Race],Table1[Race])</f>
        <v>4</v>
      </c>
      <c r="M618">
        <v>4</v>
      </c>
      <c r="N618">
        <v>0</v>
      </c>
      <c r="O618">
        <v>0</v>
      </c>
      <c r="P618">
        <v>0</v>
      </c>
      <c r="Q618" t="s">
        <v>20</v>
      </c>
      <c r="R618" t="s">
        <v>21</v>
      </c>
      <c r="S618" t="s">
        <v>15</v>
      </c>
      <c r="T618">
        <f>IFERROR(Table1[n_can_adj]/MID(Table1[district],FIND("(",Table1[district])+1,1),Table1[n_can_adj])</f>
        <v>1.3333333333333333</v>
      </c>
      <c r="U618">
        <v>62372</v>
      </c>
      <c r="V618" t="str">
        <f>IF(Table1[Voting Population]&lt;47000,"Rural","Urban")</f>
        <v>Urban</v>
      </c>
      <c r="W618" s="3">
        <v>3.6036036036036057E-2</v>
      </c>
      <c r="X618" s="3" t="s">
        <v>5414</v>
      </c>
      <c r="Y618" s="3">
        <f>COUNTIFS(Table1[Race '#],Table1[[#This Row],[Race '#]],Table1[Gender],"F")</f>
        <v>2</v>
      </c>
      <c r="Z618" s="3">
        <f>COUNTIFS(Table1[Race '#],Table1[[#This Row],[Race '#]],Table1[Gender],"M")</f>
        <v>2</v>
      </c>
      <c r="AA618" s="3">
        <f>COUNTIFS(Table1[Race '#],Table1[[#This Row],[Race '#]],Table1[Gender],"~?")</f>
        <v>0</v>
      </c>
      <c r="AB618" s="3" t="str">
        <f>_xlfn.IFS(Y618=SUM(Table1[[#This Row],[Race-F candidates]:[Race-? Candidates]]),"All-Female",Z618=SUM(Table1[[#This Row],[Race-F candidates]:[Race-? Candidates]]),"All-Male",1=1,"Mixed-Gender")</f>
        <v>Mixed-Gender</v>
      </c>
      <c r="AC618" s="3">
        <f>COUNTIFS(Table1[genoffice],Table1[[#This Row],[genoffice]],Table1[Gender],"F")</f>
        <v>279</v>
      </c>
      <c r="AD618" s="3">
        <f>COUNTIFS(Table1[genoffice],Table1[[#This Row],[genoffice]],Table1[Gender],"M")</f>
        <v>401</v>
      </c>
      <c r="AE618" s="3">
        <f>COUNTIFS(Table1[genoffice],Table1[[#This Row],[genoffice]],Table1[Gender],"~?")</f>
        <v>23</v>
      </c>
    </row>
    <row r="619" spans="1:31" x14ac:dyDescent="0.35">
      <c r="A619">
        <v>618</v>
      </c>
      <c r="B619">
        <f>IF(COUNTIF(C$2:C618,C619)&gt;0,B618,B618+1)</f>
        <v>152</v>
      </c>
      <c r="C619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19" t="s">
        <v>380</v>
      </c>
      <c r="E619" t="s">
        <v>830</v>
      </c>
      <c r="F619" t="s">
        <v>831</v>
      </c>
      <c r="G619">
        <v>2014</v>
      </c>
      <c r="H619" t="s">
        <v>832</v>
      </c>
      <c r="I619" t="s">
        <v>23</v>
      </c>
      <c r="J619">
        <v>56</v>
      </c>
      <c r="K619">
        <v>4</v>
      </c>
      <c r="L619">
        <f>COUNTIF(Table1[Race],Table1[Race])</f>
        <v>4</v>
      </c>
      <c r="M619">
        <v>2</v>
      </c>
      <c r="N619">
        <v>2</v>
      </c>
      <c r="O619">
        <v>0</v>
      </c>
      <c r="P619">
        <v>0</v>
      </c>
      <c r="Q619" t="s">
        <v>20</v>
      </c>
      <c r="R619" t="s">
        <v>21</v>
      </c>
      <c r="S619" t="s">
        <v>15</v>
      </c>
      <c r="T619">
        <f>IFERROR(Table1[n_can_adj]/MID(Table1[district],FIND("(",Table1[district])+1,1),Table1[n_can_adj])</f>
        <v>1.3333333333333333</v>
      </c>
      <c r="U619">
        <v>10714</v>
      </c>
      <c r="V619" t="str">
        <f>IF(Table1[Voting Population]&lt;47000,"Rural","Urban")</f>
        <v>Rural</v>
      </c>
      <c r="W619" s="3">
        <v>3.0651340996168619E-2</v>
      </c>
      <c r="X619" s="3" t="s">
        <v>5415</v>
      </c>
      <c r="Y619" s="3">
        <f>COUNTIFS(Table1[Race '#],Table1[[#This Row],[Race '#]],Table1[Gender],"F")</f>
        <v>1</v>
      </c>
      <c r="Z619" s="3">
        <f>COUNTIFS(Table1[Race '#],Table1[[#This Row],[Race '#]],Table1[Gender],"M")</f>
        <v>3</v>
      </c>
      <c r="AA619" s="3">
        <f>COUNTIFS(Table1[Race '#],Table1[[#This Row],[Race '#]],Table1[Gender],"~?")</f>
        <v>0</v>
      </c>
      <c r="AB619" s="3" t="str">
        <f>_xlfn.IFS(Y619=SUM(Table1[[#This Row],[Race-F candidates]:[Race-? Candidates]]),"All-Female",Z619=SUM(Table1[[#This Row],[Race-F candidates]:[Race-? Candidates]]),"All-Male",1=1,"Mixed-Gender")</f>
        <v>Mixed-Gender</v>
      </c>
      <c r="AC619" s="3">
        <f>COUNTIFS(Table1[genoffice],Table1[[#This Row],[genoffice]],Table1[Gender],"F")</f>
        <v>279</v>
      </c>
      <c r="AD619" s="3">
        <f>COUNTIFS(Table1[genoffice],Table1[[#This Row],[genoffice]],Table1[Gender],"M")</f>
        <v>401</v>
      </c>
      <c r="AE619" s="3">
        <f>COUNTIFS(Table1[genoffice],Table1[[#This Row],[genoffice]],Table1[Gender],"~?")</f>
        <v>23</v>
      </c>
    </row>
    <row r="620" spans="1:31" x14ac:dyDescent="0.35">
      <c r="A620">
        <v>619</v>
      </c>
      <c r="B620">
        <f>IF(COUNTIF(C$2:C619,C620)&gt;0,B619,B619+1)</f>
        <v>152</v>
      </c>
      <c r="C620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0" t="s">
        <v>380</v>
      </c>
      <c r="E620" t="s">
        <v>830</v>
      </c>
      <c r="F620" t="s">
        <v>833</v>
      </c>
      <c r="G620">
        <v>2014</v>
      </c>
      <c r="H620" t="s">
        <v>832</v>
      </c>
      <c r="I620" t="s">
        <v>19</v>
      </c>
      <c r="J620">
        <v>76</v>
      </c>
      <c r="K620">
        <v>4</v>
      </c>
      <c r="L620">
        <f>COUNTIF(Table1[Race],Table1[Race])</f>
        <v>4</v>
      </c>
      <c r="M620">
        <v>2</v>
      </c>
      <c r="N620">
        <v>2</v>
      </c>
      <c r="O620">
        <v>0</v>
      </c>
      <c r="P620">
        <v>0</v>
      </c>
      <c r="Q620" t="s">
        <v>20</v>
      </c>
      <c r="R620" t="s">
        <v>21</v>
      </c>
      <c r="S620" t="s">
        <v>15</v>
      </c>
      <c r="T620">
        <f>IFERROR(Table1[n_can_adj]/MID(Table1[district],FIND("(",Table1[district])+1,1),Table1[n_can_adj])</f>
        <v>1.3333333333333333</v>
      </c>
      <c r="U620">
        <v>10714</v>
      </c>
      <c r="V620" t="str">
        <f>IF(Table1[Voting Population]&lt;47000,"Rural","Urban")</f>
        <v>Rural</v>
      </c>
      <c r="W620" s="3">
        <v>3.0651340996168619E-2</v>
      </c>
      <c r="X620" s="3" t="s">
        <v>5414</v>
      </c>
      <c r="Y620" s="3">
        <f>COUNTIFS(Table1[Race '#],Table1[[#This Row],[Race '#]],Table1[Gender],"F")</f>
        <v>1</v>
      </c>
      <c r="Z620" s="3">
        <f>COUNTIFS(Table1[Race '#],Table1[[#This Row],[Race '#]],Table1[Gender],"M")</f>
        <v>3</v>
      </c>
      <c r="AA620" s="3">
        <f>COUNTIFS(Table1[Race '#],Table1[[#This Row],[Race '#]],Table1[Gender],"~?")</f>
        <v>0</v>
      </c>
      <c r="AB620" s="3" t="str">
        <f>_xlfn.IFS(Y620=SUM(Table1[[#This Row],[Race-F candidates]:[Race-? Candidates]]),"All-Female",Z620=SUM(Table1[[#This Row],[Race-F candidates]:[Race-? Candidates]]),"All-Male",1=1,"Mixed-Gender")</f>
        <v>Mixed-Gender</v>
      </c>
      <c r="AC620" s="3">
        <f>COUNTIFS(Table1[genoffice],Table1[[#This Row],[genoffice]],Table1[Gender],"F")</f>
        <v>279</v>
      </c>
      <c r="AD620" s="3">
        <f>COUNTIFS(Table1[genoffice],Table1[[#This Row],[genoffice]],Table1[Gender],"M")</f>
        <v>401</v>
      </c>
      <c r="AE620" s="3">
        <f>COUNTIFS(Table1[genoffice],Table1[[#This Row],[genoffice]],Table1[Gender],"~?")</f>
        <v>23</v>
      </c>
    </row>
    <row r="621" spans="1:31" x14ac:dyDescent="0.35">
      <c r="A621">
        <v>620</v>
      </c>
      <c r="B621">
        <f>IF(COUNTIF(C$2:C620,C621)&gt;0,B620,B620+1)</f>
        <v>152</v>
      </c>
      <c r="C621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1" t="s">
        <v>380</v>
      </c>
      <c r="E621" t="s">
        <v>830</v>
      </c>
      <c r="F621" t="s">
        <v>834</v>
      </c>
      <c r="G621">
        <v>2014</v>
      </c>
      <c r="H621" t="s">
        <v>832</v>
      </c>
      <c r="I621" t="s">
        <v>23</v>
      </c>
      <c r="J621">
        <v>68</v>
      </c>
      <c r="K621">
        <v>4</v>
      </c>
      <c r="L621">
        <f>COUNTIF(Table1[Race],Table1[Race])</f>
        <v>4</v>
      </c>
      <c r="M621">
        <v>2</v>
      </c>
      <c r="N621">
        <v>2</v>
      </c>
      <c r="O621">
        <v>0</v>
      </c>
      <c r="P621">
        <v>0</v>
      </c>
      <c r="Q621" t="s">
        <v>20</v>
      </c>
      <c r="R621" t="s">
        <v>21</v>
      </c>
      <c r="S621" t="s">
        <v>15</v>
      </c>
      <c r="T621">
        <f>IFERROR(Table1[n_can_adj]/MID(Table1[district],FIND("(",Table1[district])+1,1),Table1[n_can_adj])</f>
        <v>1.3333333333333333</v>
      </c>
      <c r="U621">
        <v>10714</v>
      </c>
      <c r="V621" t="str">
        <f>IF(Table1[Voting Population]&lt;47000,"Rural","Urban")</f>
        <v>Rural</v>
      </c>
      <c r="W621" s="3">
        <v>3.0651340996168619E-2</v>
      </c>
      <c r="X621" s="3" t="s">
        <v>5414</v>
      </c>
      <c r="Y621" s="3">
        <f>COUNTIFS(Table1[Race '#],Table1[[#This Row],[Race '#]],Table1[Gender],"F")</f>
        <v>1</v>
      </c>
      <c r="Z621" s="3">
        <f>COUNTIFS(Table1[Race '#],Table1[[#This Row],[Race '#]],Table1[Gender],"M")</f>
        <v>3</v>
      </c>
      <c r="AA621" s="3">
        <f>COUNTIFS(Table1[Race '#],Table1[[#This Row],[Race '#]],Table1[Gender],"~?")</f>
        <v>0</v>
      </c>
      <c r="AB621" s="3" t="str">
        <f>_xlfn.IFS(Y621=SUM(Table1[[#This Row],[Race-F candidates]:[Race-? Candidates]]),"All-Female",Z621=SUM(Table1[[#This Row],[Race-F candidates]:[Race-? Candidates]]),"All-Male",1=1,"Mixed-Gender")</f>
        <v>Mixed-Gender</v>
      </c>
      <c r="AC621" s="3">
        <f>COUNTIFS(Table1[genoffice],Table1[[#This Row],[genoffice]],Table1[Gender],"F")</f>
        <v>279</v>
      </c>
      <c r="AD621" s="3">
        <f>COUNTIFS(Table1[genoffice],Table1[[#This Row],[genoffice]],Table1[Gender],"M")</f>
        <v>401</v>
      </c>
      <c r="AE621" s="3">
        <f>COUNTIFS(Table1[genoffice],Table1[[#This Row],[genoffice]],Table1[Gender],"~?")</f>
        <v>23</v>
      </c>
    </row>
    <row r="622" spans="1:31" x14ac:dyDescent="0.35">
      <c r="A622">
        <v>621</v>
      </c>
      <c r="B622">
        <f>IF(COUNTIF(C$2:C621,C622)&gt;0,B621,B621+1)</f>
        <v>152</v>
      </c>
      <c r="C622" t="str">
        <f>Table1[[#This Row],[position]]&amp;IF(Table1[district]="NA","","-"&amp;Table1[district])&amp;IF(Table1[parish]="Multi-Parish Race","","-"&amp;Table1[parish])&amp;" ("&amp;Table1[year]&amp;")"</f>
        <v>Aldermen-Village of Montpelier (3 to be elected)-St. Helena (2014)</v>
      </c>
      <c r="D622" t="s">
        <v>380</v>
      </c>
      <c r="E622" t="s">
        <v>830</v>
      </c>
      <c r="F622" t="s">
        <v>835</v>
      </c>
      <c r="G622">
        <v>2014</v>
      </c>
      <c r="H622" t="s">
        <v>832</v>
      </c>
      <c r="I622" t="s">
        <v>19</v>
      </c>
      <c r="J622">
        <v>61</v>
      </c>
      <c r="K622">
        <v>4</v>
      </c>
      <c r="L622">
        <f>COUNTIF(Table1[Race],Table1[Race])</f>
        <v>4</v>
      </c>
      <c r="M622">
        <v>2</v>
      </c>
      <c r="N622">
        <v>2</v>
      </c>
      <c r="O622">
        <v>0</v>
      </c>
      <c r="P622">
        <v>0</v>
      </c>
      <c r="Q622" t="s">
        <v>20</v>
      </c>
      <c r="R622" t="s">
        <v>21</v>
      </c>
      <c r="S622" t="s">
        <v>15</v>
      </c>
      <c r="T622">
        <f>IFERROR(Table1[n_can_adj]/MID(Table1[district],FIND("(",Table1[district])+1,1),Table1[n_can_adj])</f>
        <v>1.3333333333333333</v>
      </c>
      <c r="U622">
        <v>10714</v>
      </c>
      <c r="V622" t="str">
        <f>IF(Table1[Voting Population]&lt;47000,"Rural","Urban")</f>
        <v>Rural</v>
      </c>
      <c r="W622" s="3">
        <v>3.0651340996168619E-2</v>
      </c>
      <c r="X622" s="3" t="s">
        <v>5414</v>
      </c>
      <c r="Y622" s="3">
        <f>COUNTIFS(Table1[Race '#],Table1[[#This Row],[Race '#]],Table1[Gender],"F")</f>
        <v>1</v>
      </c>
      <c r="Z622" s="3">
        <f>COUNTIFS(Table1[Race '#],Table1[[#This Row],[Race '#]],Table1[Gender],"M")</f>
        <v>3</v>
      </c>
      <c r="AA622" s="3">
        <f>COUNTIFS(Table1[Race '#],Table1[[#This Row],[Race '#]],Table1[Gender],"~?")</f>
        <v>0</v>
      </c>
      <c r="AB622" s="3" t="str">
        <f>_xlfn.IFS(Y622=SUM(Table1[[#This Row],[Race-F candidates]:[Race-? Candidates]]),"All-Female",Z622=SUM(Table1[[#This Row],[Race-F candidates]:[Race-? Candidates]]),"All-Male",1=1,"Mixed-Gender")</f>
        <v>Mixed-Gender</v>
      </c>
      <c r="AC622" s="3">
        <f>COUNTIFS(Table1[genoffice],Table1[[#This Row],[genoffice]],Table1[Gender],"F")</f>
        <v>279</v>
      </c>
      <c r="AD622" s="3">
        <f>COUNTIFS(Table1[genoffice],Table1[[#This Row],[genoffice]],Table1[Gender],"M")</f>
        <v>401</v>
      </c>
      <c r="AE622" s="3">
        <f>COUNTIFS(Table1[genoffice],Table1[[#This Row],[genoffice]],Table1[Gender],"~?")</f>
        <v>23</v>
      </c>
    </row>
    <row r="623" spans="1:31" x14ac:dyDescent="0.35">
      <c r="A623">
        <v>622</v>
      </c>
      <c r="B623">
        <f>IF(COUNTIF(C$2:C622,C623)&gt;0,B622,B622+1)</f>
        <v>153</v>
      </c>
      <c r="C623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3" t="s">
        <v>380</v>
      </c>
      <c r="E623" t="s">
        <v>836</v>
      </c>
      <c r="F623" t="s">
        <v>837</v>
      </c>
      <c r="G623">
        <v>2014</v>
      </c>
      <c r="H623" t="s">
        <v>64</v>
      </c>
      <c r="I623" t="s">
        <v>23</v>
      </c>
      <c r="J623">
        <v>244</v>
      </c>
      <c r="K623">
        <v>4</v>
      </c>
      <c r="L623">
        <f>COUNTIF(Table1[Race],Table1[Race])</f>
        <v>4</v>
      </c>
      <c r="M623">
        <v>2</v>
      </c>
      <c r="N623">
        <v>0</v>
      </c>
      <c r="O623">
        <v>1</v>
      </c>
      <c r="P623">
        <v>1</v>
      </c>
      <c r="Q623" t="s">
        <v>20</v>
      </c>
      <c r="R623" t="s">
        <v>21</v>
      </c>
      <c r="S623" t="s">
        <v>15</v>
      </c>
      <c r="T623">
        <f>IFERROR(Table1[n_can_adj]/MID(Table1[district],FIND("(",Table1[district])+1,1),Table1[n_can_adj])</f>
        <v>1.3333333333333333</v>
      </c>
      <c r="U623">
        <v>41252</v>
      </c>
      <c r="V623" t="str">
        <f>IF(Table1[Voting Population]&lt;47000,"Rural","Urban")</f>
        <v>Rural</v>
      </c>
      <c r="W623" s="3">
        <v>1.7441860465116255E-2</v>
      </c>
      <c r="X623" s="3" t="s">
        <v>5414</v>
      </c>
      <c r="Y623" s="3">
        <f>COUNTIFS(Table1[Race '#],Table1[[#This Row],[Race '#]],Table1[Gender],"F")</f>
        <v>1</v>
      </c>
      <c r="Z623" s="3">
        <f>COUNTIFS(Table1[Race '#],Table1[[#This Row],[Race '#]],Table1[Gender],"M")</f>
        <v>3</v>
      </c>
      <c r="AA623" s="3">
        <f>COUNTIFS(Table1[Race '#],Table1[[#This Row],[Race '#]],Table1[Gender],"~?")</f>
        <v>0</v>
      </c>
      <c r="AB623" s="3" t="str">
        <f>_xlfn.IFS(Y623=SUM(Table1[[#This Row],[Race-F candidates]:[Race-? Candidates]]),"All-Female",Z623=SUM(Table1[[#This Row],[Race-F candidates]:[Race-? Candidates]]),"All-Male",1=1,"Mixed-Gender")</f>
        <v>Mixed-Gender</v>
      </c>
      <c r="AC623" s="3">
        <f>COUNTIFS(Table1[genoffice],Table1[[#This Row],[genoffice]],Table1[Gender],"F")</f>
        <v>279</v>
      </c>
      <c r="AD623" s="3">
        <f>COUNTIFS(Table1[genoffice],Table1[[#This Row],[genoffice]],Table1[Gender],"M")</f>
        <v>401</v>
      </c>
      <c r="AE623" s="3">
        <f>COUNTIFS(Table1[genoffice],Table1[[#This Row],[genoffice]],Table1[Gender],"~?")</f>
        <v>23</v>
      </c>
    </row>
    <row r="624" spans="1:31" x14ac:dyDescent="0.35">
      <c r="A624">
        <v>623</v>
      </c>
      <c r="B624">
        <f>IF(COUNTIF(C$2:C623,C624)&gt;0,B623,B623+1)</f>
        <v>153</v>
      </c>
      <c r="C624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4" t="s">
        <v>380</v>
      </c>
      <c r="E624" t="s">
        <v>836</v>
      </c>
      <c r="F624" t="s">
        <v>838</v>
      </c>
      <c r="G624">
        <v>2014</v>
      </c>
      <c r="H624" t="s">
        <v>64</v>
      </c>
      <c r="I624" t="s">
        <v>30</v>
      </c>
      <c r="J624">
        <v>256</v>
      </c>
      <c r="K624">
        <v>4</v>
      </c>
      <c r="L624">
        <f>COUNTIF(Table1[Race],Table1[Race])</f>
        <v>4</v>
      </c>
      <c r="M624">
        <v>2</v>
      </c>
      <c r="N624">
        <v>0</v>
      </c>
      <c r="O624">
        <v>1</v>
      </c>
      <c r="P624">
        <v>1</v>
      </c>
      <c r="Q624" t="s">
        <v>20</v>
      </c>
      <c r="R624" t="s">
        <v>21</v>
      </c>
      <c r="S624" t="s">
        <v>15</v>
      </c>
      <c r="T624">
        <f>IFERROR(Table1[n_can_adj]/MID(Table1[district],FIND("(",Table1[district])+1,1),Table1[n_can_adj])</f>
        <v>1.3333333333333333</v>
      </c>
      <c r="U624">
        <v>41252</v>
      </c>
      <c r="V624" t="str">
        <f>IF(Table1[Voting Population]&lt;47000,"Rural","Urban")</f>
        <v>Rural</v>
      </c>
      <c r="W624" s="3">
        <v>1.7441860465116255E-2</v>
      </c>
      <c r="X624" s="3" t="s">
        <v>5415</v>
      </c>
      <c r="Y624" s="3">
        <f>COUNTIFS(Table1[Race '#],Table1[[#This Row],[Race '#]],Table1[Gender],"F")</f>
        <v>1</v>
      </c>
      <c r="Z624" s="3">
        <f>COUNTIFS(Table1[Race '#],Table1[[#This Row],[Race '#]],Table1[Gender],"M")</f>
        <v>3</v>
      </c>
      <c r="AA624" s="3">
        <f>COUNTIFS(Table1[Race '#],Table1[[#This Row],[Race '#]],Table1[Gender],"~?")</f>
        <v>0</v>
      </c>
      <c r="AB624" s="3" t="str">
        <f>_xlfn.IFS(Y624=SUM(Table1[[#This Row],[Race-F candidates]:[Race-? Candidates]]),"All-Female",Z624=SUM(Table1[[#This Row],[Race-F candidates]:[Race-? Candidates]]),"All-Male",1=1,"Mixed-Gender")</f>
        <v>Mixed-Gender</v>
      </c>
      <c r="AC624" s="3">
        <f>COUNTIFS(Table1[genoffice],Table1[[#This Row],[genoffice]],Table1[Gender],"F")</f>
        <v>279</v>
      </c>
      <c r="AD624" s="3">
        <f>COUNTIFS(Table1[genoffice],Table1[[#This Row],[genoffice]],Table1[Gender],"M")</f>
        <v>401</v>
      </c>
      <c r="AE624" s="3">
        <f>COUNTIFS(Table1[genoffice],Table1[[#This Row],[genoffice]],Table1[Gender],"~?")</f>
        <v>23</v>
      </c>
    </row>
    <row r="625" spans="1:31" x14ac:dyDescent="0.35">
      <c r="A625">
        <v>624</v>
      </c>
      <c r="B625">
        <f>IF(COUNTIF(C$2:C624,C625)&gt;0,B624,B624+1)</f>
        <v>153</v>
      </c>
      <c r="C625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5" t="s">
        <v>380</v>
      </c>
      <c r="E625" t="s">
        <v>836</v>
      </c>
      <c r="F625" t="s">
        <v>839</v>
      </c>
      <c r="G625">
        <v>2014</v>
      </c>
      <c r="H625" t="s">
        <v>64</v>
      </c>
      <c r="I625" t="s">
        <v>23</v>
      </c>
      <c r="J625">
        <v>257</v>
      </c>
      <c r="K625">
        <v>4</v>
      </c>
      <c r="L625">
        <f>COUNTIF(Table1[Race],Table1[Race])</f>
        <v>4</v>
      </c>
      <c r="M625">
        <v>2</v>
      </c>
      <c r="N625">
        <v>0</v>
      </c>
      <c r="O625">
        <v>1</v>
      </c>
      <c r="P625">
        <v>1</v>
      </c>
      <c r="Q625" t="s">
        <v>20</v>
      </c>
      <c r="R625" t="s">
        <v>21</v>
      </c>
      <c r="S625" t="s">
        <v>15</v>
      </c>
      <c r="T625">
        <f>IFERROR(Table1[n_can_adj]/MID(Table1[district],FIND("(",Table1[district])+1,1),Table1[n_can_adj])</f>
        <v>1.3333333333333333</v>
      </c>
      <c r="U625">
        <v>41252</v>
      </c>
      <c r="V625" t="str">
        <f>IF(Table1[Voting Population]&lt;47000,"Rural","Urban")</f>
        <v>Rural</v>
      </c>
      <c r="W625" s="3">
        <v>1.7441860465116255E-2</v>
      </c>
      <c r="X625" s="3" t="s">
        <v>5414</v>
      </c>
      <c r="Y625" s="3">
        <f>COUNTIFS(Table1[Race '#],Table1[[#This Row],[Race '#]],Table1[Gender],"F")</f>
        <v>1</v>
      </c>
      <c r="Z625" s="3">
        <f>COUNTIFS(Table1[Race '#],Table1[[#This Row],[Race '#]],Table1[Gender],"M")</f>
        <v>3</v>
      </c>
      <c r="AA625" s="3">
        <f>COUNTIFS(Table1[Race '#],Table1[[#This Row],[Race '#]],Table1[Gender],"~?")</f>
        <v>0</v>
      </c>
      <c r="AB625" s="3" t="str">
        <f>_xlfn.IFS(Y625=SUM(Table1[[#This Row],[Race-F candidates]:[Race-? Candidates]]),"All-Female",Z625=SUM(Table1[[#This Row],[Race-F candidates]:[Race-? Candidates]]),"All-Male",1=1,"Mixed-Gender")</f>
        <v>Mixed-Gender</v>
      </c>
      <c r="AC625" s="3">
        <f>COUNTIFS(Table1[genoffice],Table1[[#This Row],[genoffice]],Table1[Gender],"F")</f>
        <v>279</v>
      </c>
      <c r="AD625" s="3">
        <f>COUNTIFS(Table1[genoffice],Table1[[#This Row],[genoffice]],Table1[Gender],"M")</f>
        <v>401</v>
      </c>
      <c r="AE625" s="3">
        <f>COUNTIFS(Table1[genoffice],Table1[[#This Row],[genoffice]],Table1[Gender],"~?")</f>
        <v>23</v>
      </c>
    </row>
    <row r="626" spans="1:31" x14ac:dyDescent="0.35">
      <c r="A626">
        <v>625</v>
      </c>
      <c r="B626">
        <f>IF(COUNTIF(C$2:C625,C626)&gt;0,B625,B625+1)</f>
        <v>153</v>
      </c>
      <c r="C626" t="str">
        <f>Table1[[#This Row],[position]]&amp;IF(Table1[district]="NA","","-"&amp;Table1[district])&amp;IF(Table1[parish]="Multi-Parish Race","","-"&amp;Table1[parish])&amp;" ("&amp;Table1[year]&amp;")"</f>
        <v>Aldermen-Village of Moreauville (3 to be elected)-Avoyelles (2014)</v>
      </c>
      <c r="D626" t="s">
        <v>380</v>
      </c>
      <c r="E626" t="s">
        <v>836</v>
      </c>
      <c r="F626" t="s">
        <v>840</v>
      </c>
      <c r="G626">
        <v>2014</v>
      </c>
      <c r="H626" t="s">
        <v>64</v>
      </c>
      <c r="I626" t="s">
        <v>127</v>
      </c>
      <c r="J626">
        <v>275</v>
      </c>
      <c r="K626">
        <v>4</v>
      </c>
      <c r="L626">
        <f>COUNTIF(Table1[Race],Table1[Race])</f>
        <v>4</v>
      </c>
      <c r="M626">
        <v>2</v>
      </c>
      <c r="N626">
        <v>0</v>
      </c>
      <c r="O626">
        <v>1</v>
      </c>
      <c r="P626">
        <v>1</v>
      </c>
      <c r="Q626" t="s">
        <v>20</v>
      </c>
      <c r="R626" t="s">
        <v>21</v>
      </c>
      <c r="S626" t="s">
        <v>15</v>
      </c>
      <c r="T626">
        <f>IFERROR(Table1[n_can_adj]/MID(Table1[district],FIND("(",Table1[district])+1,1),Table1[n_can_adj])</f>
        <v>1.3333333333333333</v>
      </c>
      <c r="U626">
        <v>41252</v>
      </c>
      <c r="V626" t="str">
        <f>IF(Table1[Voting Population]&lt;47000,"Rural","Urban")</f>
        <v>Rural</v>
      </c>
      <c r="W626" s="3">
        <v>1.7441860465116255E-2</v>
      </c>
      <c r="X626" s="3" t="s">
        <v>5414</v>
      </c>
      <c r="Y626" s="3">
        <f>COUNTIFS(Table1[Race '#],Table1[[#This Row],[Race '#]],Table1[Gender],"F")</f>
        <v>1</v>
      </c>
      <c r="Z626" s="3">
        <f>COUNTIFS(Table1[Race '#],Table1[[#This Row],[Race '#]],Table1[Gender],"M")</f>
        <v>3</v>
      </c>
      <c r="AA626" s="3">
        <f>COUNTIFS(Table1[Race '#],Table1[[#This Row],[Race '#]],Table1[Gender],"~?")</f>
        <v>0</v>
      </c>
      <c r="AB626" s="3" t="str">
        <f>_xlfn.IFS(Y626=SUM(Table1[[#This Row],[Race-F candidates]:[Race-? Candidates]]),"All-Female",Z626=SUM(Table1[[#This Row],[Race-F candidates]:[Race-? Candidates]]),"All-Male",1=1,"Mixed-Gender")</f>
        <v>Mixed-Gender</v>
      </c>
      <c r="AC626" s="3">
        <f>COUNTIFS(Table1[genoffice],Table1[[#This Row],[genoffice]],Table1[Gender],"F")</f>
        <v>279</v>
      </c>
      <c r="AD626" s="3">
        <f>COUNTIFS(Table1[genoffice],Table1[[#This Row],[genoffice]],Table1[Gender],"M")</f>
        <v>401</v>
      </c>
      <c r="AE626" s="3">
        <f>COUNTIFS(Table1[genoffice],Table1[[#This Row],[genoffice]],Table1[Gender],"~?")</f>
        <v>23</v>
      </c>
    </row>
    <row r="627" spans="1:31" x14ac:dyDescent="0.35">
      <c r="A627">
        <v>626</v>
      </c>
      <c r="B627">
        <f>IF(COUNTIF(C$2:C626,C627)&gt;0,B626,B626+1)</f>
        <v>154</v>
      </c>
      <c r="C627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7" t="s">
        <v>380</v>
      </c>
      <c r="E627" t="s">
        <v>841</v>
      </c>
      <c r="F627" t="s">
        <v>842</v>
      </c>
      <c r="G627">
        <v>2014</v>
      </c>
      <c r="H627" t="s">
        <v>276</v>
      </c>
      <c r="I627" t="s">
        <v>23</v>
      </c>
      <c r="J627">
        <v>260</v>
      </c>
      <c r="K627">
        <v>5</v>
      </c>
      <c r="L627">
        <f>COUNTIF(Table1[Race],Table1[Race])</f>
        <v>5</v>
      </c>
      <c r="M627">
        <v>3</v>
      </c>
      <c r="N627">
        <v>1</v>
      </c>
      <c r="O627">
        <v>1</v>
      </c>
      <c r="P627">
        <v>0</v>
      </c>
      <c r="Q627" t="s">
        <v>20</v>
      </c>
      <c r="R627" t="s">
        <v>21</v>
      </c>
      <c r="S627" t="s">
        <v>15</v>
      </c>
      <c r="T627">
        <f>IFERROR(Table1[n_can_adj]/MID(Table1[district],FIND("(",Table1[district])+1,1),Table1[n_can_adj])</f>
        <v>1.6666666666666667</v>
      </c>
      <c r="U627">
        <v>62372</v>
      </c>
      <c r="V627" t="str">
        <f>IF(Table1[Voting Population]&lt;47000,"Rural","Urban")</f>
        <v>Urban</v>
      </c>
      <c r="W627" s="3">
        <v>5.4085155350978131E-2</v>
      </c>
      <c r="X627" s="3" t="s">
        <v>5414</v>
      </c>
      <c r="Y627" s="3">
        <f>COUNTIFS(Table1[Race '#],Table1[[#This Row],[Race '#]],Table1[Gender],"F")</f>
        <v>1</v>
      </c>
      <c r="Z627" s="3">
        <f>COUNTIFS(Table1[Race '#],Table1[[#This Row],[Race '#]],Table1[Gender],"M")</f>
        <v>3</v>
      </c>
      <c r="AA627" s="3">
        <f>COUNTIFS(Table1[Race '#],Table1[[#This Row],[Race '#]],Table1[Gender],"~?")</f>
        <v>1</v>
      </c>
      <c r="AB627" s="3" t="str">
        <f>_xlfn.IFS(Y627=SUM(Table1[[#This Row],[Race-F candidates]:[Race-? Candidates]]),"All-Female",Z627=SUM(Table1[[#This Row],[Race-F candidates]:[Race-? Candidates]]),"All-Male",1=1,"Mixed-Gender")</f>
        <v>Mixed-Gender</v>
      </c>
      <c r="AC627" s="3">
        <f>COUNTIFS(Table1[genoffice],Table1[[#This Row],[genoffice]],Table1[Gender],"F")</f>
        <v>279</v>
      </c>
      <c r="AD627" s="3">
        <f>COUNTIFS(Table1[genoffice],Table1[[#This Row],[genoffice]],Table1[Gender],"M")</f>
        <v>401</v>
      </c>
      <c r="AE627" s="3">
        <f>COUNTIFS(Table1[genoffice],Table1[[#This Row],[genoffice]],Table1[Gender],"~?")</f>
        <v>23</v>
      </c>
    </row>
    <row r="628" spans="1:31" x14ac:dyDescent="0.35">
      <c r="A628">
        <v>627</v>
      </c>
      <c r="B628">
        <f>IF(COUNTIF(C$2:C627,C628)&gt;0,B627,B627+1)</f>
        <v>154</v>
      </c>
      <c r="C628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8" t="s">
        <v>380</v>
      </c>
      <c r="E628" t="s">
        <v>841</v>
      </c>
      <c r="F628" t="s">
        <v>843</v>
      </c>
      <c r="G628">
        <v>2014</v>
      </c>
      <c r="H628" t="s">
        <v>276</v>
      </c>
      <c r="I628" t="s">
        <v>19</v>
      </c>
      <c r="J628">
        <v>91</v>
      </c>
      <c r="K628">
        <v>5</v>
      </c>
      <c r="L628">
        <f>COUNTIF(Table1[Race],Table1[Race])</f>
        <v>5</v>
      </c>
      <c r="M628">
        <v>3</v>
      </c>
      <c r="N628">
        <v>1</v>
      </c>
      <c r="O628">
        <v>1</v>
      </c>
      <c r="P628">
        <v>0</v>
      </c>
      <c r="Q628" t="s">
        <v>20</v>
      </c>
      <c r="R628" t="s">
        <v>21</v>
      </c>
      <c r="S628" t="s">
        <v>15</v>
      </c>
      <c r="T628">
        <f>IFERROR(Table1[n_can_adj]/MID(Table1[district],FIND("(",Table1[district])+1,1),Table1[n_can_adj])</f>
        <v>1.6666666666666667</v>
      </c>
      <c r="U628">
        <v>62372</v>
      </c>
      <c r="V628" t="str">
        <f>IF(Table1[Voting Population]&lt;47000,"Rural","Urban")</f>
        <v>Urban</v>
      </c>
      <c r="W628" s="3">
        <v>5.4085155350978131E-2</v>
      </c>
      <c r="X628" s="3" t="s">
        <v>5413</v>
      </c>
      <c r="Y628" s="3">
        <f>COUNTIFS(Table1[Race '#],Table1[[#This Row],[Race '#]],Table1[Gender],"F")</f>
        <v>1</v>
      </c>
      <c r="Z628" s="3">
        <f>COUNTIFS(Table1[Race '#],Table1[[#This Row],[Race '#]],Table1[Gender],"M")</f>
        <v>3</v>
      </c>
      <c r="AA628" s="3">
        <f>COUNTIFS(Table1[Race '#],Table1[[#This Row],[Race '#]],Table1[Gender],"~?")</f>
        <v>1</v>
      </c>
      <c r="AB628" s="3" t="str">
        <f>_xlfn.IFS(Y628=SUM(Table1[[#This Row],[Race-F candidates]:[Race-? Candidates]]),"All-Female",Z628=SUM(Table1[[#This Row],[Race-F candidates]:[Race-? Candidates]]),"All-Male",1=1,"Mixed-Gender")</f>
        <v>Mixed-Gender</v>
      </c>
      <c r="AC628" s="3">
        <f>COUNTIFS(Table1[genoffice],Table1[[#This Row],[genoffice]],Table1[Gender],"F")</f>
        <v>279</v>
      </c>
      <c r="AD628" s="3">
        <f>COUNTIFS(Table1[genoffice],Table1[[#This Row],[genoffice]],Table1[Gender],"M")</f>
        <v>401</v>
      </c>
      <c r="AE628" s="3">
        <f>COUNTIFS(Table1[genoffice],Table1[[#This Row],[genoffice]],Table1[Gender],"~?")</f>
        <v>23</v>
      </c>
    </row>
    <row r="629" spans="1:31" x14ac:dyDescent="0.35">
      <c r="A629">
        <v>628</v>
      </c>
      <c r="B629">
        <f>IF(COUNTIF(C$2:C628,C629)&gt;0,B628,B628+1)</f>
        <v>154</v>
      </c>
      <c r="C629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29" t="s">
        <v>380</v>
      </c>
      <c r="E629" t="s">
        <v>841</v>
      </c>
      <c r="F629" t="s">
        <v>844</v>
      </c>
      <c r="G629">
        <v>2014</v>
      </c>
      <c r="H629" t="s">
        <v>276</v>
      </c>
      <c r="I629" t="s">
        <v>23</v>
      </c>
      <c r="J629">
        <v>213</v>
      </c>
      <c r="K629">
        <v>5</v>
      </c>
      <c r="L629">
        <f>COUNTIF(Table1[Race],Table1[Race])</f>
        <v>5</v>
      </c>
      <c r="M629">
        <v>3</v>
      </c>
      <c r="N629">
        <v>1</v>
      </c>
      <c r="O629">
        <v>1</v>
      </c>
      <c r="P629">
        <v>0</v>
      </c>
      <c r="Q629" t="s">
        <v>20</v>
      </c>
      <c r="R629" t="s">
        <v>21</v>
      </c>
      <c r="S629" t="s">
        <v>15</v>
      </c>
      <c r="T629">
        <f>IFERROR(Table1[n_can_adj]/MID(Table1[district],FIND("(",Table1[district])+1,1),Table1[n_can_adj])</f>
        <v>1.6666666666666667</v>
      </c>
      <c r="U629">
        <v>62372</v>
      </c>
      <c r="V629" t="str">
        <f>IF(Table1[Voting Population]&lt;47000,"Rural","Urban")</f>
        <v>Urban</v>
      </c>
      <c r="W629" s="3">
        <v>5.4085155350978131E-2</v>
      </c>
      <c r="X629" s="3" t="s">
        <v>5415</v>
      </c>
      <c r="Y629" s="3">
        <f>COUNTIFS(Table1[Race '#],Table1[[#This Row],[Race '#]],Table1[Gender],"F")</f>
        <v>1</v>
      </c>
      <c r="Z629" s="3">
        <f>COUNTIFS(Table1[Race '#],Table1[[#This Row],[Race '#]],Table1[Gender],"M")</f>
        <v>3</v>
      </c>
      <c r="AA629" s="3">
        <f>COUNTIFS(Table1[Race '#],Table1[[#This Row],[Race '#]],Table1[Gender],"~?")</f>
        <v>1</v>
      </c>
      <c r="AB629" s="3" t="str">
        <f>_xlfn.IFS(Y629=SUM(Table1[[#This Row],[Race-F candidates]:[Race-? Candidates]]),"All-Female",Z629=SUM(Table1[[#This Row],[Race-F candidates]:[Race-? Candidates]]),"All-Male",1=1,"Mixed-Gender")</f>
        <v>Mixed-Gender</v>
      </c>
      <c r="AC629" s="3">
        <f>COUNTIFS(Table1[genoffice],Table1[[#This Row],[genoffice]],Table1[Gender],"F")</f>
        <v>279</v>
      </c>
      <c r="AD629" s="3">
        <f>COUNTIFS(Table1[genoffice],Table1[[#This Row],[genoffice]],Table1[Gender],"M")</f>
        <v>401</v>
      </c>
      <c r="AE629" s="3">
        <f>COUNTIFS(Table1[genoffice],Table1[[#This Row],[genoffice]],Table1[Gender],"~?")</f>
        <v>23</v>
      </c>
    </row>
    <row r="630" spans="1:31" x14ac:dyDescent="0.35">
      <c r="A630">
        <v>629</v>
      </c>
      <c r="B630">
        <f>IF(COUNTIF(C$2:C629,C630)&gt;0,B629,B629+1)</f>
        <v>154</v>
      </c>
      <c r="C630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0" t="s">
        <v>380</v>
      </c>
      <c r="E630" t="s">
        <v>841</v>
      </c>
      <c r="F630" t="s">
        <v>845</v>
      </c>
      <c r="G630">
        <v>2014</v>
      </c>
      <c r="H630" t="s">
        <v>276</v>
      </c>
      <c r="I630" t="s">
        <v>23</v>
      </c>
      <c r="J630">
        <v>175</v>
      </c>
      <c r="K630">
        <v>5</v>
      </c>
      <c r="L630">
        <f>COUNTIF(Table1[Race],Table1[Race])</f>
        <v>5</v>
      </c>
      <c r="M630">
        <v>3</v>
      </c>
      <c r="N630">
        <v>1</v>
      </c>
      <c r="O630">
        <v>1</v>
      </c>
      <c r="P630">
        <v>0</v>
      </c>
      <c r="Q630" t="s">
        <v>20</v>
      </c>
      <c r="R630" t="s">
        <v>21</v>
      </c>
      <c r="S630" t="s">
        <v>15</v>
      </c>
      <c r="T630">
        <f>IFERROR(Table1[n_can_adj]/MID(Table1[district],FIND("(",Table1[district])+1,1),Table1[n_can_adj])</f>
        <v>1.6666666666666667</v>
      </c>
      <c r="U630">
        <v>62372</v>
      </c>
      <c r="V630" t="str">
        <f>IF(Table1[Voting Population]&lt;47000,"Rural","Urban")</f>
        <v>Urban</v>
      </c>
      <c r="W630" s="3">
        <v>5.4085155350978131E-2</v>
      </c>
      <c r="X630" s="3" t="s">
        <v>5414</v>
      </c>
      <c r="Y630" s="3">
        <f>COUNTIFS(Table1[Race '#],Table1[[#This Row],[Race '#]],Table1[Gender],"F")</f>
        <v>1</v>
      </c>
      <c r="Z630" s="3">
        <f>COUNTIFS(Table1[Race '#],Table1[[#This Row],[Race '#]],Table1[Gender],"M")</f>
        <v>3</v>
      </c>
      <c r="AA630" s="3">
        <f>COUNTIFS(Table1[Race '#],Table1[[#This Row],[Race '#]],Table1[Gender],"~?")</f>
        <v>1</v>
      </c>
      <c r="AB630" s="3" t="str">
        <f>_xlfn.IFS(Y630=SUM(Table1[[#This Row],[Race-F candidates]:[Race-? Candidates]]),"All-Female",Z630=SUM(Table1[[#This Row],[Race-F candidates]:[Race-? Candidates]]),"All-Male",1=1,"Mixed-Gender")</f>
        <v>Mixed-Gender</v>
      </c>
      <c r="AC630" s="3">
        <f>COUNTIFS(Table1[genoffice],Table1[[#This Row],[genoffice]],Table1[Gender],"F")</f>
        <v>279</v>
      </c>
      <c r="AD630" s="3">
        <f>COUNTIFS(Table1[genoffice],Table1[[#This Row],[genoffice]],Table1[Gender],"M")</f>
        <v>401</v>
      </c>
      <c r="AE630" s="3">
        <f>COUNTIFS(Table1[genoffice],Table1[[#This Row],[genoffice]],Table1[Gender],"~?")</f>
        <v>23</v>
      </c>
    </row>
    <row r="631" spans="1:31" x14ac:dyDescent="0.35">
      <c r="A631">
        <v>630</v>
      </c>
      <c r="B631">
        <f>IF(COUNTIF(C$2:C630,C631)&gt;0,B630,B630+1)</f>
        <v>154</v>
      </c>
      <c r="C631" t="str">
        <f>Table1[[#This Row],[position]]&amp;IF(Table1[district]="NA","","-"&amp;Table1[district])&amp;IF(Table1[parish]="Multi-Parish Race","","-"&amp;Table1[parish])&amp;" ("&amp;Table1[year]&amp;")"</f>
        <v>Aldermen-Village of Morse (3 to be elected)-Acadia (2014)</v>
      </c>
      <c r="D631" t="s">
        <v>380</v>
      </c>
      <c r="E631" t="s">
        <v>841</v>
      </c>
      <c r="F631" t="s">
        <v>846</v>
      </c>
      <c r="G631">
        <v>2014</v>
      </c>
      <c r="H631" t="s">
        <v>276</v>
      </c>
      <c r="I631" t="s">
        <v>30</v>
      </c>
      <c r="J631">
        <v>130</v>
      </c>
      <c r="K631">
        <v>5</v>
      </c>
      <c r="L631">
        <f>COUNTIF(Table1[Race],Table1[Race])</f>
        <v>5</v>
      </c>
      <c r="M631">
        <v>3</v>
      </c>
      <c r="N631">
        <v>1</v>
      </c>
      <c r="O631">
        <v>1</v>
      </c>
      <c r="P631">
        <v>0</v>
      </c>
      <c r="Q631" t="s">
        <v>20</v>
      </c>
      <c r="R631" t="s">
        <v>21</v>
      </c>
      <c r="S631" t="s">
        <v>15</v>
      </c>
      <c r="T631">
        <f>IFERROR(Table1[n_can_adj]/MID(Table1[district],FIND("(",Table1[district])+1,1),Table1[n_can_adj])</f>
        <v>1.6666666666666667</v>
      </c>
      <c r="U631">
        <v>62372</v>
      </c>
      <c r="V631" t="str">
        <f>IF(Table1[Voting Population]&lt;47000,"Rural","Urban")</f>
        <v>Urban</v>
      </c>
      <c r="W631" s="3">
        <v>5.4085155350978131E-2</v>
      </c>
      <c r="X631" s="3" t="s">
        <v>5414</v>
      </c>
      <c r="Y631" s="3">
        <f>COUNTIFS(Table1[Race '#],Table1[[#This Row],[Race '#]],Table1[Gender],"F")</f>
        <v>1</v>
      </c>
      <c r="Z631" s="3">
        <f>COUNTIFS(Table1[Race '#],Table1[[#This Row],[Race '#]],Table1[Gender],"M")</f>
        <v>3</v>
      </c>
      <c r="AA631" s="3">
        <f>COUNTIFS(Table1[Race '#],Table1[[#This Row],[Race '#]],Table1[Gender],"~?")</f>
        <v>1</v>
      </c>
      <c r="AB631" s="3" t="str">
        <f>_xlfn.IFS(Y631=SUM(Table1[[#This Row],[Race-F candidates]:[Race-? Candidates]]),"All-Female",Z631=SUM(Table1[[#This Row],[Race-F candidates]:[Race-? Candidates]]),"All-Male",1=1,"Mixed-Gender")</f>
        <v>Mixed-Gender</v>
      </c>
      <c r="AC631" s="3">
        <f>COUNTIFS(Table1[genoffice],Table1[[#This Row],[genoffice]],Table1[Gender],"F")</f>
        <v>279</v>
      </c>
      <c r="AD631" s="3">
        <f>COUNTIFS(Table1[genoffice],Table1[[#This Row],[genoffice]],Table1[Gender],"M")</f>
        <v>401</v>
      </c>
      <c r="AE631" s="3">
        <f>COUNTIFS(Table1[genoffice],Table1[[#This Row],[genoffice]],Table1[Gender],"~?")</f>
        <v>23</v>
      </c>
    </row>
    <row r="632" spans="1:31" x14ac:dyDescent="0.35">
      <c r="A632">
        <v>631</v>
      </c>
      <c r="B632">
        <f>IF(COUNTIF(C$2:C631,C632)&gt;0,B631,B631+1)</f>
        <v>155</v>
      </c>
      <c r="C632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2" t="s">
        <v>380</v>
      </c>
      <c r="E632" t="s">
        <v>847</v>
      </c>
      <c r="F632" t="s">
        <v>848</v>
      </c>
      <c r="G632">
        <v>2014</v>
      </c>
      <c r="H632" t="s">
        <v>849</v>
      </c>
      <c r="I632" t="s">
        <v>23</v>
      </c>
      <c r="J632">
        <v>223</v>
      </c>
      <c r="K632">
        <v>4</v>
      </c>
      <c r="L632">
        <f>COUNTIF(Table1[Race],Table1[Race])</f>
        <v>4</v>
      </c>
      <c r="M632">
        <v>4</v>
      </c>
      <c r="N632">
        <v>0</v>
      </c>
      <c r="O632">
        <v>0</v>
      </c>
      <c r="P632">
        <v>0</v>
      </c>
      <c r="Q632" t="s">
        <v>20</v>
      </c>
      <c r="R632" t="s">
        <v>21</v>
      </c>
      <c r="S632" t="s">
        <v>15</v>
      </c>
      <c r="T632">
        <f>IFERROR(Table1[n_can_adj]/MID(Table1[district],FIND("(",Table1[district])+1,1),Table1[n_can_adj])</f>
        <v>1.3333333333333333</v>
      </c>
      <c r="U632">
        <v>22973</v>
      </c>
      <c r="V632" t="str">
        <f>IF(Table1[Voting Population]&lt;47000,"Rural","Urban")</f>
        <v>Rural</v>
      </c>
      <c r="W632" s="3">
        <v>1.9257221458046758E-2</v>
      </c>
      <c r="X632" s="3" t="s">
        <v>5415</v>
      </c>
      <c r="Y632" s="3">
        <f>COUNTIFS(Table1[Race '#],Table1[[#This Row],[Race '#]],Table1[Gender],"F")</f>
        <v>3</v>
      </c>
      <c r="Z632" s="3">
        <f>COUNTIFS(Table1[Race '#],Table1[[#This Row],[Race '#]],Table1[Gender],"M")</f>
        <v>1</v>
      </c>
      <c r="AA632" s="3">
        <f>COUNTIFS(Table1[Race '#],Table1[[#This Row],[Race '#]],Table1[Gender],"~?")</f>
        <v>0</v>
      </c>
      <c r="AB632" s="3" t="str">
        <f>_xlfn.IFS(Y632=SUM(Table1[[#This Row],[Race-F candidates]:[Race-? Candidates]]),"All-Female",Z632=SUM(Table1[[#This Row],[Race-F candidates]:[Race-? Candidates]]),"All-Male",1=1,"Mixed-Gender")</f>
        <v>Mixed-Gender</v>
      </c>
      <c r="AC632" s="3">
        <f>COUNTIFS(Table1[genoffice],Table1[[#This Row],[genoffice]],Table1[Gender],"F")</f>
        <v>279</v>
      </c>
      <c r="AD632" s="3">
        <f>COUNTIFS(Table1[genoffice],Table1[[#This Row],[genoffice]],Table1[Gender],"M")</f>
        <v>401</v>
      </c>
      <c r="AE632" s="3">
        <f>COUNTIFS(Table1[genoffice],Table1[[#This Row],[genoffice]],Table1[Gender],"~?")</f>
        <v>23</v>
      </c>
    </row>
    <row r="633" spans="1:31" x14ac:dyDescent="0.35">
      <c r="A633">
        <v>632</v>
      </c>
      <c r="B633">
        <f>IF(COUNTIF(C$2:C632,C633)&gt;0,B632,B632+1)</f>
        <v>155</v>
      </c>
      <c r="C633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3" t="s">
        <v>380</v>
      </c>
      <c r="E633" t="s">
        <v>847</v>
      </c>
      <c r="F633" t="s">
        <v>850</v>
      </c>
      <c r="G633">
        <v>2014</v>
      </c>
      <c r="H633" t="s">
        <v>849</v>
      </c>
      <c r="I633" t="s">
        <v>23</v>
      </c>
      <c r="J633">
        <v>90</v>
      </c>
      <c r="K633">
        <v>4</v>
      </c>
      <c r="L633">
        <f>COUNTIF(Table1[Race],Table1[Race])</f>
        <v>4</v>
      </c>
      <c r="M633">
        <v>4</v>
      </c>
      <c r="N633">
        <v>0</v>
      </c>
      <c r="O633">
        <v>0</v>
      </c>
      <c r="P633">
        <v>0</v>
      </c>
      <c r="Q633" t="s">
        <v>20</v>
      </c>
      <c r="R633" t="s">
        <v>21</v>
      </c>
      <c r="S633" t="s">
        <v>15</v>
      </c>
      <c r="T633">
        <f>IFERROR(Table1[n_can_adj]/MID(Table1[district],FIND("(",Table1[district])+1,1),Table1[n_can_adj])</f>
        <v>1.3333333333333333</v>
      </c>
      <c r="U633">
        <v>22973</v>
      </c>
      <c r="V633" t="str">
        <f>IF(Table1[Voting Population]&lt;47000,"Rural","Urban")</f>
        <v>Rural</v>
      </c>
      <c r="W633" s="3">
        <v>1.9257221458046758E-2</v>
      </c>
      <c r="X633" s="3" t="s">
        <v>5415</v>
      </c>
      <c r="Y633" s="3">
        <f>COUNTIFS(Table1[Race '#],Table1[[#This Row],[Race '#]],Table1[Gender],"F")</f>
        <v>3</v>
      </c>
      <c r="Z633" s="3">
        <f>COUNTIFS(Table1[Race '#],Table1[[#This Row],[Race '#]],Table1[Gender],"M")</f>
        <v>1</v>
      </c>
      <c r="AA633" s="3">
        <f>COUNTIFS(Table1[Race '#],Table1[[#This Row],[Race '#]],Table1[Gender],"~?")</f>
        <v>0</v>
      </c>
      <c r="AB633" s="3" t="str">
        <f>_xlfn.IFS(Y633=SUM(Table1[[#This Row],[Race-F candidates]:[Race-? Candidates]]),"All-Female",Z633=SUM(Table1[[#This Row],[Race-F candidates]:[Race-? Candidates]]),"All-Male",1=1,"Mixed-Gender")</f>
        <v>Mixed-Gender</v>
      </c>
      <c r="AC633" s="3">
        <f>COUNTIFS(Table1[genoffice],Table1[[#This Row],[genoffice]],Table1[Gender],"F")</f>
        <v>279</v>
      </c>
      <c r="AD633" s="3">
        <f>COUNTIFS(Table1[genoffice],Table1[[#This Row],[genoffice]],Table1[Gender],"M")</f>
        <v>401</v>
      </c>
      <c r="AE633" s="3">
        <f>COUNTIFS(Table1[genoffice],Table1[[#This Row],[genoffice]],Table1[Gender],"~?")</f>
        <v>23</v>
      </c>
    </row>
    <row r="634" spans="1:31" x14ac:dyDescent="0.35">
      <c r="A634">
        <v>633</v>
      </c>
      <c r="B634">
        <f>IF(COUNTIF(C$2:C633,C634)&gt;0,B633,B633+1)</f>
        <v>155</v>
      </c>
      <c r="C634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4" t="s">
        <v>380</v>
      </c>
      <c r="E634" t="s">
        <v>847</v>
      </c>
      <c r="F634" t="s">
        <v>851</v>
      </c>
      <c r="G634">
        <v>2014</v>
      </c>
      <c r="H634" t="s">
        <v>849</v>
      </c>
      <c r="I634" t="s">
        <v>23</v>
      </c>
      <c r="J634">
        <v>177</v>
      </c>
      <c r="K634">
        <v>4</v>
      </c>
      <c r="L634">
        <f>COUNTIF(Table1[Race],Table1[Race])</f>
        <v>4</v>
      </c>
      <c r="M634">
        <v>4</v>
      </c>
      <c r="N634">
        <v>0</v>
      </c>
      <c r="O634">
        <v>0</v>
      </c>
      <c r="P634">
        <v>0</v>
      </c>
      <c r="Q634" t="s">
        <v>20</v>
      </c>
      <c r="R634" t="s">
        <v>21</v>
      </c>
      <c r="S634" t="s">
        <v>15</v>
      </c>
      <c r="T634">
        <f>IFERROR(Table1[n_can_adj]/MID(Table1[district],FIND("(",Table1[district])+1,1),Table1[n_can_adj])</f>
        <v>1.3333333333333333</v>
      </c>
      <c r="U634">
        <v>22973</v>
      </c>
      <c r="V634" t="str">
        <f>IF(Table1[Voting Population]&lt;47000,"Rural","Urban")</f>
        <v>Rural</v>
      </c>
      <c r="W634" s="3">
        <v>1.9257221458046758E-2</v>
      </c>
      <c r="X634" s="3" t="s">
        <v>5414</v>
      </c>
      <c r="Y634" s="3">
        <f>COUNTIFS(Table1[Race '#],Table1[[#This Row],[Race '#]],Table1[Gender],"F")</f>
        <v>3</v>
      </c>
      <c r="Z634" s="3">
        <f>COUNTIFS(Table1[Race '#],Table1[[#This Row],[Race '#]],Table1[Gender],"M")</f>
        <v>1</v>
      </c>
      <c r="AA634" s="3">
        <f>COUNTIFS(Table1[Race '#],Table1[[#This Row],[Race '#]],Table1[Gender],"~?")</f>
        <v>0</v>
      </c>
      <c r="AB634" s="3" t="str">
        <f>_xlfn.IFS(Y634=SUM(Table1[[#This Row],[Race-F candidates]:[Race-? Candidates]]),"All-Female",Z634=SUM(Table1[[#This Row],[Race-F candidates]:[Race-? Candidates]]),"All-Male",1=1,"Mixed-Gender")</f>
        <v>Mixed-Gender</v>
      </c>
      <c r="AC634" s="3">
        <f>COUNTIFS(Table1[genoffice],Table1[[#This Row],[genoffice]],Table1[Gender],"F")</f>
        <v>279</v>
      </c>
      <c r="AD634" s="3">
        <f>COUNTIFS(Table1[genoffice],Table1[[#This Row],[genoffice]],Table1[Gender],"M")</f>
        <v>401</v>
      </c>
      <c r="AE634" s="3">
        <f>COUNTIFS(Table1[genoffice],Table1[[#This Row],[genoffice]],Table1[Gender],"~?")</f>
        <v>23</v>
      </c>
    </row>
    <row r="635" spans="1:31" x14ac:dyDescent="0.35">
      <c r="A635">
        <v>634</v>
      </c>
      <c r="B635">
        <f>IF(COUNTIF(C$2:C634,C635)&gt;0,B634,B634+1)</f>
        <v>155</v>
      </c>
      <c r="C635" t="str">
        <f>Table1[[#This Row],[position]]&amp;IF(Table1[district]="NA","","-"&amp;Table1[district])&amp;IF(Table1[parish]="Multi-Parish Race","","-"&amp;Table1[parish])&amp;" ("&amp;Table1[year]&amp;")"</f>
        <v>Aldermen-Village of Napoleonville (3 to be elected)-Assumption (2014)</v>
      </c>
      <c r="D635" t="s">
        <v>380</v>
      </c>
      <c r="E635" t="s">
        <v>847</v>
      </c>
      <c r="F635" t="s">
        <v>852</v>
      </c>
      <c r="G635">
        <v>2014</v>
      </c>
      <c r="H635" t="s">
        <v>849</v>
      </c>
      <c r="I635" t="s">
        <v>23</v>
      </c>
      <c r="J635">
        <v>237</v>
      </c>
      <c r="K635">
        <v>4</v>
      </c>
      <c r="L635">
        <f>COUNTIF(Table1[Race],Table1[Race])</f>
        <v>4</v>
      </c>
      <c r="M635">
        <v>4</v>
      </c>
      <c r="N635">
        <v>0</v>
      </c>
      <c r="O635">
        <v>0</v>
      </c>
      <c r="P635">
        <v>0</v>
      </c>
      <c r="Q635" t="s">
        <v>20</v>
      </c>
      <c r="R635" t="s">
        <v>21</v>
      </c>
      <c r="S635" t="s">
        <v>15</v>
      </c>
      <c r="T635">
        <f>IFERROR(Table1[n_can_adj]/MID(Table1[district],FIND("(",Table1[district])+1,1),Table1[n_can_adj])</f>
        <v>1.3333333333333333</v>
      </c>
      <c r="U635">
        <v>22973</v>
      </c>
      <c r="V635" t="str">
        <f>IF(Table1[Voting Population]&lt;47000,"Rural","Urban")</f>
        <v>Rural</v>
      </c>
      <c r="W635" s="3">
        <v>1.9257221458046758E-2</v>
      </c>
      <c r="X635" s="3" t="s">
        <v>5415</v>
      </c>
      <c r="Y635" s="3">
        <f>COUNTIFS(Table1[Race '#],Table1[[#This Row],[Race '#]],Table1[Gender],"F")</f>
        <v>3</v>
      </c>
      <c r="Z635" s="3">
        <f>COUNTIFS(Table1[Race '#],Table1[[#This Row],[Race '#]],Table1[Gender],"M")</f>
        <v>1</v>
      </c>
      <c r="AA635" s="3">
        <f>COUNTIFS(Table1[Race '#],Table1[[#This Row],[Race '#]],Table1[Gender],"~?")</f>
        <v>0</v>
      </c>
      <c r="AB635" s="3" t="str">
        <f>_xlfn.IFS(Y635=SUM(Table1[[#This Row],[Race-F candidates]:[Race-? Candidates]]),"All-Female",Z635=SUM(Table1[[#This Row],[Race-F candidates]:[Race-? Candidates]]),"All-Male",1=1,"Mixed-Gender")</f>
        <v>Mixed-Gender</v>
      </c>
      <c r="AC635" s="3">
        <f>COUNTIFS(Table1[genoffice],Table1[[#This Row],[genoffice]],Table1[Gender],"F")</f>
        <v>279</v>
      </c>
      <c r="AD635" s="3">
        <f>COUNTIFS(Table1[genoffice],Table1[[#This Row],[genoffice]],Table1[Gender],"M")</f>
        <v>401</v>
      </c>
      <c r="AE635" s="3">
        <f>COUNTIFS(Table1[genoffice],Table1[[#This Row],[genoffice]],Table1[Gender],"~?")</f>
        <v>23</v>
      </c>
    </row>
    <row r="636" spans="1:31" x14ac:dyDescent="0.35">
      <c r="A636">
        <v>635</v>
      </c>
      <c r="B636">
        <f>IF(COUNTIF(C$2:C635,C636)&gt;0,B635,B635+1)</f>
        <v>156</v>
      </c>
      <c r="C636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6" t="s">
        <v>380</v>
      </c>
      <c r="E636" t="s">
        <v>853</v>
      </c>
      <c r="F636" t="s">
        <v>854</v>
      </c>
      <c r="G636">
        <v>2014</v>
      </c>
      <c r="H636" t="s">
        <v>161</v>
      </c>
      <c r="I636" t="s">
        <v>127</v>
      </c>
      <c r="J636">
        <v>54</v>
      </c>
      <c r="K636">
        <v>6</v>
      </c>
      <c r="L636">
        <f>COUNTIF(Table1[Race],Table1[Race])</f>
        <v>6</v>
      </c>
      <c r="M636">
        <v>0</v>
      </c>
      <c r="N636">
        <v>1</v>
      </c>
      <c r="O636">
        <v>2</v>
      </c>
      <c r="P636">
        <v>3</v>
      </c>
      <c r="Q636" t="s">
        <v>20</v>
      </c>
      <c r="R636" t="s">
        <v>21</v>
      </c>
      <c r="S636" t="s">
        <v>15</v>
      </c>
      <c r="T636">
        <f>IFERROR(Table1[n_can_adj]/MID(Table1[district],FIND("(",Table1[district])+1,1),Table1[n_can_adj])</f>
        <v>2</v>
      </c>
      <c r="U636">
        <v>15999</v>
      </c>
      <c r="V636" t="str">
        <f>IF(Table1[Voting Population]&lt;47000,"Rural","Urban")</f>
        <v>Rural</v>
      </c>
      <c r="W636" s="3">
        <v>6.1919504643963008E-3</v>
      </c>
      <c r="X636" s="3" t="s">
        <v>5414</v>
      </c>
      <c r="Y636" s="3">
        <f>COUNTIFS(Table1[Race '#],Table1[[#This Row],[Race '#]],Table1[Gender],"F")</f>
        <v>2</v>
      </c>
      <c r="Z636" s="3">
        <f>COUNTIFS(Table1[Race '#],Table1[[#This Row],[Race '#]],Table1[Gender],"M")</f>
        <v>3</v>
      </c>
      <c r="AA636" s="3">
        <f>COUNTIFS(Table1[Race '#],Table1[[#This Row],[Race '#]],Table1[Gender],"~?")</f>
        <v>1</v>
      </c>
      <c r="AB636" s="3" t="str">
        <f>_xlfn.IFS(Y636=SUM(Table1[[#This Row],[Race-F candidates]:[Race-? Candidates]]),"All-Female",Z636=SUM(Table1[[#This Row],[Race-F candidates]:[Race-? Candidates]]),"All-Male",1=1,"Mixed-Gender")</f>
        <v>Mixed-Gender</v>
      </c>
      <c r="AC636" s="3">
        <f>COUNTIFS(Table1[genoffice],Table1[[#This Row],[genoffice]],Table1[Gender],"F")</f>
        <v>279</v>
      </c>
      <c r="AD636" s="3">
        <f>COUNTIFS(Table1[genoffice],Table1[[#This Row],[genoffice]],Table1[Gender],"M")</f>
        <v>401</v>
      </c>
      <c r="AE636" s="3">
        <f>COUNTIFS(Table1[genoffice],Table1[[#This Row],[genoffice]],Table1[Gender],"~?")</f>
        <v>23</v>
      </c>
    </row>
    <row r="637" spans="1:31" x14ac:dyDescent="0.35">
      <c r="A637">
        <v>636</v>
      </c>
      <c r="B637">
        <f>IF(COUNTIF(C$2:C636,C637)&gt;0,B636,B636+1)</f>
        <v>156</v>
      </c>
      <c r="C637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7" t="s">
        <v>380</v>
      </c>
      <c r="E637" t="s">
        <v>853</v>
      </c>
      <c r="F637" t="s">
        <v>855</v>
      </c>
      <c r="G637">
        <v>2014</v>
      </c>
      <c r="H637" t="s">
        <v>161</v>
      </c>
      <c r="I637" t="s">
        <v>19</v>
      </c>
      <c r="J637">
        <v>69</v>
      </c>
      <c r="K637">
        <v>6</v>
      </c>
      <c r="L637">
        <f>COUNTIF(Table1[Race],Table1[Race])</f>
        <v>6</v>
      </c>
      <c r="M637">
        <v>0</v>
      </c>
      <c r="N637">
        <v>1</v>
      </c>
      <c r="O637">
        <v>2</v>
      </c>
      <c r="P637">
        <v>3</v>
      </c>
      <c r="Q637" t="s">
        <v>20</v>
      </c>
      <c r="R637" t="s">
        <v>21</v>
      </c>
      <c r="S637" t="s">
        <v>15</v>
      </c>
      <c r="T637">
        <f>IFERROR(Table1[n_can_adj]/MID(Table1[district],FIND("(",Table1[district])+1,1),Table1[n_can_adj])</f>
        <v>2</v>
      </c>
      <c r="U637">
        <v>15999</v>
      </c>
      <c r="V637" t="str">
        <f>IF(Table1[Voting Population]&lt;47000,"Rural","Urban")</f>
        <v>Rural</v>
      </c>
      <c r="W637" s="3">
        <v>6.1919504643963008E-3</v>
      </c>
      <c r="X637" s="3" t="s">
        <v>5415</v>
      </c>
      <c r="Y637" s="3">
        <f>COUNTIFS(Table1[Race '#],Table1[[#This Row],[Race '#]],Table1[Gender],"F")</f>
        <v>2</v>
      </c>
      <c r="Z637" s="3">
        <f>COUNTIFS(Table1[Race '#],Table1[[#This Row],[Race '#]],Table1[Gender],"M")</f>
        <v>3</v>
      </c>
      <c r="AA637" s="3">
        <f>COUNTIFS(Table1[Race '#],Table1[[#This Row],[Race '#]],Table1[Gender],"~?")</f>
        <v>1</v>
      </c>
      <c r="AB637" s="3" t="str">
        <f>_xlfn.IFS(Y637=SUM(Table1[[#This Row],[Race-F candidates]:[Race-? Candidates]]),"All-Female",Z637=SUM(Table1[[#This Row],[Race-F candidates]:[Race-? Candidates]]),"All-Male",1=1,"Mixed-Gender")</f>
        <v>Mixed-Gender</v>
      </c>
      <c r="AC637" s="3">
        <f>COUNTIFS(Table1[genoffice],Table1[[#This Row],[genoffice]],Table1[Gender],"F")</f>
        <v>279</v>
      </c>
      <c r="AD637" s="3">
        <f>COUNTIFS(Table1[genoffice],Table1[[#This Row],[genoffice]],Table1[Gender],"M")</f>
        <v>401</v>
      </c>
      <c r="AE637" s="3">
        <f>COUNTIFS(Table1[genoffice],Table1[[#This Row],[genoffice]],Table1[Gender],"~?")</f>
        <v>23</v>
      </c>
    </row>
    <row r="638" spans="1:31" x14ac:dyDescent="0.35">
      <c r="A638">
        <v>637</v>
      </c>
      <c r="B638">
        <f>IF(COUNTIF(C$2:C637,C638)&gt;0,B637,B637+1)</f>
        <v>156</v>
      </c>
      <c r="C638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8" t="s">
        <v>380</v>
      </c>
      <c r="E638" t="s">
        <v>853</v>
      </c>
      <c r="F638" t="s">
        <v>856</v>
      </c>
      <c r="G638">
        <v>2014</v>
      </c>
      <c r="H638" t="s">
        <v>161</v>
      </c>
      <c r="I638" t="s">
        <v>127</v>
      </c>
      <c r="J638">
        <v>53</v>
      </c>
      <c r="K638">
        <v>6</v>
      </c>
      <c r="L638">
        <f>COUNTIF(Table1[Race],Table1[Race])</f>
        <v>6</v>
      </c>
      <c r="M638">
        <v>0</v>
      </c>
      <c r="N638">
        <v>1</v>
      </c>
      <c r="O638">
        <v>2</v>
      </c>
      <c r="P638">
        <v>3</v>
      </c>
      <c r="Q638" t="s">
        <v>20</v>
      </c>
      <c r="R638" t="s">
        <v>21</v>
      </c>
      <c r="S638" t="s">
        <v>15</v>
      </c>
      <c r="T638">
        <f>IFERROR(Table1[n_can_adj]/MID(Table1[district],FIND("(",Table1[district])+1,1),Table1[n_can_adj])</f>
        <v>2</v>
      </c>
      <c r="U638">
        <v>15999</v>
      </c>
      <c r="V638" t="str">
        <f>IF(Table1[Voting Population]&lt;47000,"Rural","Urban")</f>
        <v>Rural</v>
      </c>
      <c r="W638" s="3">
        <v>6.1919504643963008E-3</v>
      </c>
      <c r="X638" s="3" t="s">
        <v>5414</v>
      </c>
      <c r="Y638" s="3">
        <f>COUNTIFS(Table1[Race '#],Table1[[#This Row],[Race '#]],Table1[Gender],"F")</f>
        <v>2</v>
      </c>
      <c r="Z638" s="3">
        <f>COUNTIFS(Table1[Race '#],Table1[[#This Row],[Race '#]],Table1[Gender],"M")</f>
        <v>3</v>
      </c>
      <c r="AA638" s="3">
        <f>COUNTIFS(Table1[Race '#],Table1[[#This Row],[Race '#]],Table1[Gender],"~?")</f>
        <v>1</v>
      </c>
      <c r="AB638" s="3" t="str">
        <f>_xlfn.IFS(Y638=SUM(Table1[[#This Row],[Race-F candidates]:[Race-? Candidates]]),"All-Female",Z638=SUM(Table1[[#This Row],[Race-F candidates]:[Race-? Candidates]]),"All-Male",1=1,"Mixed-Gender")</f>
        <v>Mixed-Gender</v>
      </c>
      <c r="AC638" s="3">
        <f>COUNTIFS(Table1[genoffice],Table1[[#This Row],[genoffice]],Table1[Gender],"F")</f>
        <v>279</v>
      </c>
      <c r="AD638" s="3">
        <f>COUNTIFS(Table1[genoffice],Table1[[#This Row],[genoffice]],Table1[Gender],"M")</f>
        <v>401</v>
      </c>
      <c r="AE638" s="3">
        <f>COUNTIFS(Table1[genoffice],Table1[[#This Row],[genoffice]],Table1[Gender],"~?")</f>
        <v>23</v>
      </c>
    </row>
    <row r="639" spans="1:31" x14ac:dyDescent="0.35">
      <c r="A639">
        <v>638</v>
      </c>
      <c r="B639">
        <f>IF(COUNTIF(C$2:C638,C639)&gt;0,B638,B638+1)</f>
        <v>156</v>
      </c>
      <c r="C639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39" t="s">
        <v>380</v>
      </c>
      <c r="E639" t="s">
        <v>853</v>
      </c>
      <c r="F639" t="s">
        <v>857</v>
      </c>
      <c r="G639">
        <v>2014</v>
      </c>
      <c r="H639" t="s">
        <v>161</v>
      </c>
      <c r="I639" t="s">
        <v>127</v>
      </c>
      <c r="J639">
        <v>45</v>
      </c>
      <c r="K639">
        <v>6</v>
      </c>
      <c r="L639">
        <f>COUNTIF(Table1[Race],Table1[Race])</f>
        <v>6</v>
      </c>
      <c r="M639">
        <v>0</v>
      </c>
      <c r="N639">
        <v>1</v>
      </c>
      <c r="O639">
        <v>2</v>
      </c>
      <c r="P639">
        <v>3</v>
      </c>
      <c r="Q639" t="s">
        <v>20</v>
      </c>
      <c r="R639" t="s">
        <v>21</v>
      </c>
      <c r="S639" t="s">
        <v>15</v>
      </c>
      <c r="T639">
        <f>IFERROR(Table1[n_can_adj]/MID(Table1[district],FIND("(",Table1[district])+1,1),Table1[n_can_adj])</f>
        <v>2</v>
      </c>
      <c r="U639">
        <v>15999</v>
      </c>
      <c r="V639" t="str">
        <f>IF(Table1[Voting Population]&lt;47000,"Rural","Urban")</f>
        <v>Rural</v>
      </c>
      <c r="W639" s="3">
        <v>6.1919504643963008E-3</v>
      </c>
      <c r="X639" s="3" t="s">
        <v>5414</v>
      </c>
      <c r="Y639" s="3">
        <f>COUNTIFS(Table1[Race '#],Table1[[#This Row],[Race '#]],Table1[Gender],"F")</f>
        <v>2</v>
      </c>
      <c r="Z639" s="3">
        <f>COUNTIFS(Table1[Race '#],Table1[[#This Row],[Race '#]],Table1[Gender],"M")</f>
        <v>3</v>
      </c>
      <c r="AA639" s="3">
        <f>COUNTIFS(Table1[Race '#],Table1[[#This Row],[Race '#]],Table1[Gender],"~?")</f>
        <v>1</v>
      </c>
      <c r="AB639" s="3" t="str">
        <f>_xlfn.IFS(Y639=SUM(Table1[[#This Row],[Race-F candidates]:[Race-? Candidates]]),"All-Female",Z639=SUM(Table1[[#This Row],[Race-F candidates]:[Race-? Candidates]]),"All-Male",1=1,"Mixed-Gender")</f>
        <v>Mixed-Gender</v>
      </c>
      <c r="AC639" s="3">
        <f>COUNTIFS(Table1[genoffice],Table1[[#This Row],[genoffice]],Table1[Gender],"F")</f>
        <v>279</v>
      </c>
      <c r="AD639" s="3">
        <f>COUNTIFS(Table1[genoffice],Table1[[#This Row],[genoffice]],Table1[Gender],"M")</f>
        <v>401</v>
      </c>
      <c r="AE639" s="3">
        <f>COUNTIFS(Table1[genoffice],Table1[[#This Row],[genoffice]],Table1[Gender],"~?")</f>
        <v>23</v>
      </c>
    </row>
    <row r="640" spans="1:31" x14ac:dyDescent="0.35">
      <c r="A640">
        <v>639</v>
      </c>
      <c r="B640">
        <f>IF(COUNTIF(C$2:C639,C640)&gt;0,B639,B639+1)</f>
        <v>156</v>
      </c>
      <c r="C640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0" t="s">
        <v>380</v>
      </c>
      <c r="E640" t="s">
        <v>853</v>
      </c>
      <c r="F640" t="s">
        <v>858</v>
      </c>
      <c r="G640">
        <v>2014</v>
      </c>
      <c r="H640" t="s">
        <v>161</v>
      </c>
      <c r="I640" t="s">
        <v>30</v>
      </c>
      <c r="J640">
        <v>71</v>
      </c>
      <c r="K640">
        <v>6</v>
      </c>
      <c r="L640">
        <f>COUNTIF(Table1[Race],Table1[Race])</f>
        <v>6</v>
      </c>
      <c r="M640">
        <v>0</v>
      </c>
      <c r="N640">
        <v>1</v>
      </c>
      <c r="O640">
        <v>2</v>
      </c>
      <c r="P640">
        <v>3</v>
      </c>
      <c r="Q640" t="s">
        <v>20</v>
      </c>
      <c r="R640" t="s">
        <v>21</v>
      </c>
      <c r="S640" t="s">
        <v>15</v>
      </c>
      <c r="T640">
        <f>IFERROR(Table1[n_can_adj]/MID(Table1[district],FIND("(",Table1[district])+1,1),Table1[n_can_adj])</f>
        <v>2</v>
      </c>
      <c r="U640">
        <v>15999</v>
      </c>
      <c r="V640" t="str">
        <f>IF(Table1[Voting Population]&lt;47000,"Rural","Urban")</f>
        <v>Rural</v>
      </c>
      <c r="W640" s="3">
        <v>6.1919504643963008E-3</v>
      </c>
      <c r="X640" s="3" t="s">
        <v>5413</v>
      </c>
      <c r="Y640" s="3">
        <f>COUNTIFS(Table1[Race '#],Table1[[#This Row],[Race '#]],Table1[Gender],"F")</f>
        <v>2</v>
      </c>
      <c r="Z640" s="3">
        <f>COUNTIFS(Table1[Race '#],Table1[[#This Row],[Race '#]],Table1[Gender],"M")</f>
        <v>3</v>
      </c>
      <c r="AA640" s="3">
        <f>COUNTIFS(Table1[Race '#],Table1[[#This Row],[Race '#]],Table1[Gender],"~?")</f>
        <v>1</v>
      </c>
      <c r="AB640" s="3" t="str">
        <f>_xlfn.IFS(Y640=SUM(Table1[[#This Row],[Race-F candidates]:[Race-? Candidates]]),"All-Female",Z640=SUM(Table1[[#This Row],[Race-F candidates]:[Race-? Candidates]]),"All-Male",1=1,"Mixed-Gender")</f>
        <v>Mixed-Gender</v>
      </c>
      <c r="AC640" s="3">
        <f>COUNTIFS(Table1[genoffice],Table1[[#This Row],[genoffice]],Table1[Gender],"F")</f>
        <v>279</v>
      </c>
      <c r="AD640" s="3">
        <f>COUNTIFS(Table1[genoffice],Table1[[#This Row],[genoffice]],Table1[Gender],"M")</f>
        <v>401</v>
      </c>
      <c r="AE640" s="3">
        <f>COUNTIFS(Table1[genoffice],Table1[[#This Row],[genoffice]],Table1[Gender],"~?")</f>
        <v>23</v>
      </c>
    </row>
    <row r="641" spans="1:31" x14ac:dyDescent="0.35">
      <c r="A641">
        <v>640</v>
      </c>
      <c r="B641">
        <f>IF(COUNTIF(C$2:C640,C641)&gt;0,B640,B640+1)</f>
        <v>156</v>
      </c>
      <c r="C641" t="str">
        <f>Table1[[#This Row],[position]]&amp;IF(Table1[district]="NA","","-"&amp;Table1[district])&amp;IF(Table1[parish]="Multi-Parish Race","","-"&amp;Table1[parish])&amp;" ("&amp;Table1[year]&amp;")"</f>
        <v>Aldermen-Village of North Hodge (3 to be elected)-Jackson (2014)</v>
      </c>
      <c r="D641" t="s">
        <v>380</v>
      </c>
      <c r="E641" t="s">
        <v>853</v>
      </c>
      <c r="F641" t="s">
        <v>859</v>
      </c>
      <c r="G641">
        <v>2014</v>
      </c>
      <c r="H641" t="s">
        <v>161</v>
      </c>
      <c r="I641" t="s">
        <v>30</v>
      </c>
      <c r="J641">
        <v>31</v>
      </c>
      <c r="K641">
        <v>6</v>
      </c>
      <c r="L641">
        <f>COUNTIF(Table1[Race],Table1[Race])</f>
        <v>6</v>
      </c>
      <c r="M641">
        <v>0</v>
      </c>
      <c r="N641">
        <v>1</v>
      </c>
      <c r="O641">
        <v>2</v>
      </c>
      <c r="P641">
        <v>3</v>
      </c>
      <c r="Q641" t="s">
        <v>20</v>
      </c>
      <c r="R641" t="s">
        <v>21</v>
      </c>
      <c r="S641" t="s">
        <v>15</v>
      </c>
      <c r="T641">
        <f>IFERROR(Table1[n_can_adj]/MID(Table1[district],FIND("(",Table1[district])+1,1),Table1[n_can_adj])</f>
        <v>2</v>
      </c>
      <c r="U641">
        <v>15999</v>
      </c>
      <c r="V641" t="str">
        <f>IF(Table1[Voting Population]&lt;47000,"Rural","Urban")</f>
        <v>Rural</v>
      </c>
      <c r="W641" s="3">
        <v>6.1919504643963008E-3</v>
      </c>
      <c r="X641" s="3" t="s">
        <v>5415</v>
      </c>
      <c r="Y641" s="3">
        <f>COUNTIFS(Table1[Race '#],Table1[[#This Row],[Race '#]],Table1[Gender],"F")</f>
        <v>2</v>
      </c>
      <c r="Z641" s="3">
        <f>COUNTIFS(Table1[Race '#],Table1[[#This Row],[Race '#]],Table1[Gender],"M")</f>
        <v>3</v>
      </c>
      <c r="AA641" s="3">
        <f>COUNTIFS(Table1[Race '#],Table1[[#This Row],[Race '#]],Table1[Gender],"~?")</f>
        <v>1</v>
      </c>
      <c r="AB641" s="3" t="str">
        <f>_xlfn.IFS(Y641=SUM(Table1[[#This Row],[Race-F candidates]:[Race-? Candidates]]),"All-Female",Z641=SUM(Table1[[#This Row],[Race-F candidates]:[Race-? Candidates]]),"All-Male",1=1,"Mixed-Gender")</f>
        <v>Mixed-Gender</v>
      </c>
      <c r="AC641" s="3">
        <f>COUNTIFS(Table1[genoffice],Table1[[#This Row],[genoffice]],Table1[Gender],"F")</f>
        <v>279</v>
      </c>
      <c r="AD641" s="3">
        <f>COUNTIFS(Table1[genoffice],Table1[[#This Row],[genoffice]],Table1[Gender],"M")</f>
        <v>401</v>
      </c>
      <c r="AE641" s="3">
        <f>COUNTIFS(Table1[genoffice],Table1[[#This Row],[genoffice]],Table1[Gender],"~?")</f>
        <v>23</v>
      </c>
    </row>
    <row r="642" spans="1:31" x14ac:dyDescent="0.35">
      <c r="A642">
        <v>641</v>
      </c>
      <c r="B642">
        <f>IF(COUNTIF(C$2:C641,C642)&gt;0,B641,B641+1)</f>
        <v>157</v>
      </c>
      <c r="C642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2" t="s">
        <v>380</v>
      </c>
      <c r="E642" t="s">
        <v>860</v>
      </c>
      <c r="F642" t="s">
        <v>861</v>
      </c>
      <c r="G642">
        <v>2014</v>
      </c>
      <c r="H642" t="s">
        <v>83</v>
      </c>
      <c r="I642" t="s">
        <v>30</v>
      </c>
      <c r="J642">
        <v>16</v>
      </c>
      <c r="K642">
        <v>5</v>
      </c>
      <c r="L642">
        <f>COUNTIF(Table1[Race],Table1[Race])</f>
        <v>5</v>
      </c>
      <c r="M642">
        <v>2</v>
      </c>
      <c r="N642">
        <v>0</v>
      </c>
      <c r="O642">
        <v>3</v>
      </c>
      <c r="P642">
        <v>0</v>
      </c>
      <c r="Q642" t="s">
        <v>20</v>
      </c>
      <c r="R642" t="s">
        <v>21</v>
      </c>
      <c r="S642" t="s">
        <v>15</v>
      </c>
      <c r="T642">
        <f>IFERROR(Table1[n_can_adj]/MID(Table1[district],FIND("(",Table1[district])+1,1),Table1[n_can_adj])</f>
        <v>1.6666666666666667</v>
      </c>
      <c r="U642">
        <v>83699</v>
      </c>
      <c r="V642" t="str">
        <f>IF(Table1[Voting Population]&lt;47000,"Rural","Urban")</f>
        <v>Urban</v>
      </c>
      <c r="W642" s="3">
        <v>0.10365853658536586</v>
      </c>
      <c r="X642" s="3" t="s">
        <v>5415</v>
      </c>
      <c r="Y642" s="3">
        <f>COUNTIFS(Table1[Race '#],Table1[[#This Row],[Race '#]],Table1[Gender],"F")</f>
        <v>3</v>
      </c>
      <c r="Z642" s="3">
        <f>COUNTIFS(Table1[Race '#],Table1[[#This Row],[Race '#]],Table1[Gender],"M")</f>
        <v>2</v>
      </c>
      <c r="AA642" s="3">
        <f>COUNTIFS(Table1[Race '#],Table1[[#This Row],[Race '#]],Table1[Gender],"~?")</f>
        <v>0</v>
      </c>
      <c r="AB642" s="3" t="str">
        <f>_xlfn.IFS(Y642=SUM(Table1[[#This Row],[Race-F candidates]:[Race-? Candidates]]),"All-Female",Z642=SUM(Table1[[#This Row],[Race-F candidates]:[Race-? Candidates]]),"All-Male",1=1,"Mixed-Gender")</f>
        <v>Mixed-Gender</v>
      </c>
      <c r="AC642" s="3">
        <f>COUNTIFS(Table1[genoffice],Table1[[#This Row],[genoffice]],Table1[Gender],"F")</f>
        <v>279</v>
      </c>
      <c r="AD642" s="3">
        <f>COUNTIFS(Table1[genoffice],Table1[[#This Row],[genoffice]],Table1[Gender],"M")</f>
        <v>401</v>
      </c>
      <c r="AE642" s="3">
        <f>COUNTIFS(Table1[genoffice],Table1[[#This Row],[genoffice]],Table1[Gender],"~?")</f>
        <v>23</v>
      </c>
    </row>
    <row r="643" spans="1:31" x14ac:dyDescent="0.35">
      <c r="A643">
        <v>642</v>
      </c>
      <c r="B643">
        <f>IF(COUNTIF(C$2:C642,C643)&gt;0,B642,B642+1)</f>
        <v>157</v>
      </c>
      <c r="C643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3" t="s">
        <v>380</v>
      </c>
      <c r="E643" t="s">
        <v>860</v>
      </c>
      <c r="F643" t="s">
        <v>862</v>
      </c>
      <c r="G643">
        <v>2014</v>
      </c>
      <c r="H643" t="s">
        <v>83</v>
      </c>
      <c r="I643" t="s">
        <v>30</v>
      </c>
      <c r="J643">
        <v>22</v>
      </c>
      <c r="K643">
        <v>5</v>
      </c>
      <c r="L643">
        <f>COUNTIF(Table1[Race],Table1[Race])</f>
        <v>5</v>
      </c>
      <c r="M643">
        <v>2</v>
      </c>
      <c r="N643">
        <v>0</v>
      </c>
      <c r="O643">
        <v>3</v>
      </c>
      <c r="P643">
        <v>0</v>
      </c>
      <c r="Q643" t="s">
        <v>20</v>
      </c>
      <c r="R643" t="s">
        <v>21</v>
      </c>
      <c r="S643" t="s">
        <v>15</v>
      </c>
      <c r="T643">
        <f>IFERROR(Table1[n_can_adj]/MID(Table1[district],FIND("(",Table1[district])+1,1),Table1[n_can_adj])</f>
        <v>1.6666666666666667</v>
      </c>
      <c r="U643">
        <v>83699</v>
      </c>
      <c r="V643" t="str">
        <f>IF(Table1[Voting Population]&lt;47000,"Rural","Urban")</f>
        <v>Urban</v>
      </c>
      <c r="W643" s="3">
        <v>0.10365853658536586</v>
      </c>
      <c r="X643" s="3" t="s">
        <v>5415</v>
      </c>
      <c r="Y643" s="3">
        <f>COUNTIFS(Table1[Race '#],Table1[[#This Row],[Race '#]],Table1[Gender],"F")</f>
        <v>3</v>
      </c>
      <c r="Z643" s="3">
        <f>COUNTIFS(Table1[Race '#],Table1[[#This Row],[Race '#]],Table1[Gender],"M")</f>
        <v>2</v>
      </c>
      <c r="AA643" s="3">
        <f>COUNTIFS(Table1[Race '#],Table1[[#This Row],[Race '#]],Table1[Gender],"~?")</f>
        <v>0</v>
      </c>
      <c r="AB643" s="3" t="str">
        <f>_xlfn.IFS(Y643=SUM(Table1[[#This Row],[Race-F candidates]:[Race-? Candidates]]),"All-Female",Z643=SUM(Table1[[#This Row],[Race-F candidates]:[Race-? Candidates]]),"All-Male",1=1,"Mixed-Gender")</f>
        <v>Mixed-Gender</v>
      </c>
      <c r="AC643" s="3">
        <f>COUNTIFS(Table1[genoffice],Table1[[#This Row],[genoffice]],Table1[Gender],"F")</f>
        <v>279</v>
      </c>
      <c r="AD643" s="3">
        <f>COUNTIFS(Table1[genoffice],Table1[[#This Row],[genoffice]],Table1[Gender],"M")</f>
        <v>401</v>
      </c>
      <c r="AE643" s="3">
        <f>COUNTIFS(Table1[genoffice],Table1[[#This Row],[genoffice]],Table1[Gender],"~?")</f>
        <v>23</v>
      </c>
    </row>
    <row r="644" spans="1:31" x14ac:dyDescent="0.35">
      <c r="A644">
        <v>643</v>
      </c>
      <c r="B644">
        <f>IF(COUNTIF(C$2:C643,C644)&gt;0,B643,B643+1)</f>
        <v>157</v>
      </c>
      <c r="C644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4" t="s">
        <v>380</v>
      </c>
      <c r="E644" t="s">
        <v>860</v>
      </c>
      <c r="F644" t="s">
        <v>863</v>
      </c>
      <c r="G644">
        <v>2014</v>
      </c>
      <c r="H644" t="s">
        <v>83</v>
      </c>
      <c r="I644" t="s">
        <v>30</v>
      </c>
      <c r="J644">
        <v>37</v>
      </c>
      <c r="K644">
        <v>5</v>
      </c>
      <c r="L644">
        <f>COUNTIF(Table1[Race],Table1[Race])</f>
        <v>5</v>
      </c>
      <c r="M644">
        <v>2</v>
      </c>
      <c r="N644">
        <v>0</v>
      </c>
      <c r="O644">
        <v>3</v>
      </c>
      <c r="P644">
        <v>0</v>
      </c>
      <c r="Q644" t="s">
        <v>20</v>
      </c>
      <c r="R644" t="s">
        <v>21</v>
      </c>
      <c r="S644" t="s">
        <v>15</v>
      </c>
      <c r="T644">
        <f>IFERROR(Table1[n_can_adj]/MID(Table1[district],FIND("(",Table1[district])+1,1),Table1[n_can_adj])</f>
        <v>1.6666666666666667</v>
      </c>
      <c r="U644">
        <v>83699</v>
      </c>
      <c r="V644" t="str">
        <f>IF(Table1[Voting Population]&lt;47000,"Rural","Urban")</f>
        <v>Urban</v>
      </c>
      <c r="W644" s="3">
        <v>0.10365853658536586</v>
      </c>
      <c r="X644" s="3" t="s">
        <v>5414</v>
      </c>
      <c r="Y644" s="3">
        <f>COUNTIFS(Table1[Race '#],Table1[[#This Row],[Race '#]],Table1[Gender],"F")</f>
        <v>3</v>
      </c>
      <c r="Z644" s="3">
        <f>COUNTIFS(Table1[Race '#],Table1[[#This Row],[Race '#]],Table1[Gender],"M")</f>
        <v>2</v>
      </c>
      <c r="AA644" s="3">
        <f>COUNTIFS(Table1[Race '#],Table1[[#This Row],[Race '#]],Table1[Gender],"~?")</f>
        <v>0</v>
      </c>
      <c r="AB644" s="3" t="str">
        <f>_xlfn.IFS(Y644=SUM(Table1[[#This Row],[Race-F candidates]:[Race-? Candidates]]),"All-Female",Z644=SUM(Table1[[#This Row],[Race-F candidates]:[Race-? Candidates]]),"All-Male",1=1,"Mixed-Gender")</f>
        <v>Mixed-Gender</v>
      </c>
      <c r="AC644" s="3">
        <f>COUNTIFS(Table1[genoffice],Table1[[#This Row],[genoffice]],Table1[Gender],"F")</f>
        <v>279</v>
      </c>
      <c r="AD644" s="3">
        <f>COUNTIFS(Table1[genoffice],Table1[[#This Row],[genoffice]],Table1[Gender],"M")</f>
        <v>401</v>
      </c>
      <c r="AE644" s="3">
        <f>COUNTIFS(Table1[genoffice],Table1[[#This Row],[genoffice]],Table1[Gender],"~?")</f>
        <v>23</v>
      </c>
    </row>
    <row r="645" spans="1:31" x14ac:dyDescent="0.35">
      <c r="A645">
        <v>644</v>
      </c>
      <c r="B645">
        <f>IF(COUNTIF(C$2:C644,C645)&gt;0,B644,B644+1)</f>
        <v>157</v>
      </c>
      <c r="C645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5" t="s">
        <v>380</v>
      </c>
      <c r="E645" t="s">
        <v>860</v>
      </c>
      <c r="F645" t="s">
        <v>864</v>
      </c>
      <c r="G645">
        <v>2014</v>
      </c>
      <c r="H645" t="s">
        <v>83</v>
      </c>
      <c r="I645" t="s">
        <v>23</v>
      </c>
      <c r="J645">
        <v>54</v>
      </c>
      <c r="K645">
        <v>5</v>
      </c>
      <c r="L645">
        <f>COUNTIF(Table1[Race],Table1[Race])</f>
        <v>5</v>
      </c>
      <c r="M645">
        <v>2</v>
      </c>
      <c r="N645">
        <v>0</v>
      </c>
      <c r="O645">
        <v>3</v>
      </c>
      <c r="P645">
        <v>0</v>
      </c>
      <c r="Q645" t="s">
        <v>20</v>
      </c>
      <c r="R645" t="s">
        <v>21</v>
      </c>
      <c r="S645" t="s">
        <v>15</v>
      </c>
      <c r="T645">
        <f>IFERROR(Table1[n_can_adj]/MID(Table1[district],FIND("(",Table1[district])+1,1),Table1[n_can_adj])</f>
        <v>1.6666666666666667</v>
      </c>
      <c r="U645">
        <v>83699</v>
      </c>
      <c r="V645" t="str">
        <f>IF(Table1[Voting Population]&lt;47000,"Rural","Urban")</f>
        <v>Urban</v>
      </c>
      <c r="W645" s="3">
        <v>0.10365853658536586</v>
      </c>
      <c r="X645" s="3" t="s">
        <v>5414</v>
      </c>
      <c r="Y645" s="3">
        <f>COUNTIFS(Table1[Race '#],Table1[[#This Row],[Race '#]],Table1[Gender],"F")</f>
        <v>3</v>
      </c>
      <c r="Z645" s="3">
        <f>COUNTIFS(Table1[Race '#],Table1[[#This Row],[Race '#]],Table1[Gender],"M")</f>
        <v>2</v>
      </c>
      <c r="AA645" s="3">
        <f>COUNTIFS(Table1[Race '#],Table1[[#This Row],[Race '#]],Table1[Gender],"~?")</f>
        <v>0</v>
      </c>
      <c r="AB645" s="3" t="str">
        <f>_xlfn.IFS(Y645=SUM(Table1[[#This Row],[Race-F candidates]:[Race-? Candidates]]),"All-Female",Z645=SUM(Table1[[#This Row],[Race-F candidates]:[Race-? Candidates]]),"All-Male",1=1,"Mixed-Gender")</f>
        <v>Mixed-Gender</v>
      </c>
      <c r="AC645" s="3">
        <f>COUNTIFS(Table1[genoffice],Table1[[#This Row],[genoffice]],Table1[Gender],"F")</f>
        <v>279</v>
      </c>
      <c r="AD645" s="3">
        <f>COUNTIFS(Table1[genoffice],Table1[[#This Row],[genoffice]],Table1[Gender],"M")</f>
        <v>401</v>
      </c>
      <c r="AE645" s="3">
        <f>COUNTIFS(Table1[genoffice],Table1[[#This Row],[genoffice]],Table1[Gender],"~?")</f>
        <v>23</v>
      </c>
    </row>
    <row r="646" spans="1:31" x14ac:dyDescent="0.35">
      <c r="A646">
        <v>645</v>
      </c>
      <c r="B646">
        <f>IF(COUNTIF(C$2:C645,C646)&gt;0,B645,B645+1)</f>
        <v>157</v>
      </c>
      <c r="C646" t="str">
        <f>Table1[[#This Row],[position]]&amp;IF(Table1[district]="NA","","-"&amp;Table1[district])&amp;IF(Table1[parish]="Multi-Parish Race","","-"&amp;Table1[parish])&amp;" ("&amp;Table1[year]&amp;")"</f>
        <v>Aldermen-Village of Palmetto (3 to be elected)-St. Landry (2014)</v>
      </c>
      <c r="D646" t="s">
        <v>380</v>
      </c>
      <c r="E646" t="s">
        <v>860</v>
      </c>
      <c r="F646" t="s">
        <v>865</v>
      </c>
      <c r="G646">
        <v>2014</v>
      </c>
      <c r="H646" t="s">
        <v>83</v>
      </c>
      <c r="I646" t="s">
        <v>23</v>
      </c>
      <c r="J646">
        <v>35</v>
      </c>
      <c r="K646">
        <v>5</v>
      </c>
      <c r="L646">
        <f>COUNTIF(Table1[Race],Table1[Race])</f>
        <v>5</v>
      </c>
      <c r="M646">
        <v>2</v>
      </c>
      <c r="N646">
        <v>0</v>
      </c>
      <c r="O646">
        <v>3</v>
      </c>
      <c r="P646">
        <v>0</v>
      </c>
      <c r="Q646" t="s">
        <v>20</v>
      </c>
      <c r="R646" t="s">
        <v>21</v>
      </c>
      <c r="S646" t="s">
        <v>15</v>
      </c>
      <c r="T646">
        <f>IFERROR(Table1[n_can_adj]/MID(Table1[district],FIND("(",Table1[district])+1,1),Table1[n_can_adj])</f>
        <v>1.6666666666666667</v>
      </c>
      <c r="U646">
        <v>83699</v>
      </c>
      <c r="V646" t="str">
        <f>IF(Table1[Voting Population]&lt;47000,"Rural","Urban")</f>
        <v>Urban</v>
      </c>
      <c r="W646" s="3">
        <v>0.10365853658536586</v>
      </c>
      <c r="X646" s="3" t="s">
        <v>5415</v>
      </c>
      <c r="Y646" s="3">
        <f>COUNTIFS(Table1[Race '#],Table1[[#This Row],[Race '#]],Table1[Gender],"F")</f>
        <v>3</v>
      </c>
      <c r="Z646" s="3">
        <f>COUNTIFS(Table1[Race '#],Table1[[#This Row],[Race '#]],Table1[Gender],"M")</f>
        <v>2</v>
      </c>
      <c r="AA646" s="3">
        <f>COUNTIFS(Table1[Race '#],Table1[[#This Row],[Race '#]],Table1[Gender],"~?")</f>
        <v>0</v>
      </c>
      <c r="AB646" s="3" t="str">
        <f>_xlfn.IFS(Y646=SUM(Table1[[#This Row],[Race-F candidates]:[Race-? Candidates]]),"All-Female",Z646=SUM(Table1[[#This Row],[Race-F candidates]:[Race-? Candidates]]),"All-Male",1=1,"Mixed-Gender")</f>
        <v>Mixed-Gender</v>
      </c>
      <c r="AC646" s="3">
        <f>COUNTIFS(Table1[genoffice],Table1[[#This Row],[genoffice]],Table1[Gender],"F")</f>
        <v>279</v>
      </c>
      <c r="AD646" s="3">
        <f>COUNTIFS(Table1[genoffice],Table1[[#This Row],[genoffice]],Table1[Gender],"M")</f>
        <v>401</v>
      </c>
      <c r="AE646" s="3">
        <f>COUNTIFS(Table1[genoffice],Table1[[#This Row],[genoffice]],Table1[Gender],"~?")</f>
        <v>23</v>
      </c>
    </row>
    <row r="647" spans="1:31" x14ac:dyDescent="0.35">
      <c r="A647">
        <v>646</v>
      </c>
      <c r="B647">
        <f>IF(COUNTIF(C$2:C646,C647)&gt;0,B646,B646+1)</f>
        <v>158</v>
      </c>
      <c r="C647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7" t="s">
        <v>380</v>
      </c>
      <c r="E647" t="s">
        <v>866</v>
      </c>
      <c r="F647" t="s">
        <v>867</v>
      </c>
      <c r="G647">
        <v>2014</v>
      </c>
      <c r="H647" t="s">
        <v>145</v>
      </c>
      <c r="I647" t="s">
        <v>23</v>
      </c>
      <c r="J647">
        <v>226</v>
      </c>
      <c r="K647">
        <v>4</v>
      </c>
      <c r="L647">
        <f>COUNTIF(Table1[Race],Table1[Race])</f>
        <v>4</v>
      </c>
      <c r="M647">
        <v>3</v>
      </c>
      <c r="N647">
        <v>0</v>
      </c>
      <c r="O647">
        <v>0</v>
      </c>
      <c r="P647">
        <v>1</v>
      </c>
      <c r="Q647" t="s">
        <v>20</v>
      </c>
      <c r="R647" t="s">
        <v>21</v>
      </c>
      <c r="S647" t="s">
        <v>15</v>
      </c>
      <c r="T647">
        <f>IFERROR(Table1[n_can_adj]/MID(Table1[district],FIND("(",Table1[district])+1,1),Table1[n_can_adj])</f>
        <v>1.3333333333333333</v>
      </c>
      <c r="U647">
        <v>53385</v>
      </c>
      <c r="V647" t="str">
        <f>IF(Table1[Voting Population]&lt;47000,"Rural","Urban")</f>
        <v>Urban</v>
      </c>
      <c r="W647" s="3">
        <v>7.3529411764706176E-3</v>
      </c>
      <c r="X647" s="3" t="s">
        <v>5415</v>
      </c>
      <c r="Y647" s="3">
        <f>COUNTIFS(Table1[Race '#],Table1[[#This Row],[Race '#]],Table1[Gender],"F")</f>
        <v>3</v>
      </c>
      <c r="Z647" s="3">
        <f>COUNTIFS(Table1[Race '#],Table1[[#This Row],[Race '#]],Table1[Gender],"M")</f>
        <v>1</v>
      </c>
      <c r="AA647" s="3">
        <f>COUNTIFS(Table1[Race '#],Table1[[#This Row],[Race '#]],Table1[Gender],"~?")</f>
        <v>0</v>
      </c>
      <c r="AB647" s="3" t="str">
        <f>_xlfn.IFS(Y647=SUM(Table1[[#This Row],[Race-F candidates]:[Race-? Candidates]]),"All-Female",Z647=SUM(Table1[[#This Row],[Race-F candidates]:[Race-? Candidates]]),"All-Male",1=1,"Mixed-Gender")</f>
        <v>Mixed-Gender</v>
      </c>
      <c r="AC647" s="3">
        <f>COUNTIFS(Table1[genoffice],Table1[[#This Row],[genoffice]],Table1[Gender],"F")</f>
        <v>279</v>
      </c>
      <c r="AD647" s="3">
        <f>COUNTIFS(Table1[genoffice],Table1[[#This Row],[genoffice]],Table1[Gender],"M")</f>
        <v>401</v>
      </c>
      <c r="AE647" s="3">
        <f>COUNTIFS(Table1[genoffice],Table1[[#This Row],[genoffice]],Table1[Gender],"~?")</f>
        <v>23</v>
      </c>
    </row>
    <row r="648" spans="1:31" x14ac:dyDescent="0.35">
      <c r="A648">
        <v>647</v>
      </c>
      <c r="B648">
        <f>IF(COUNTIF(C$2:C647,C648)&gt;0,B647,B647+1)</f>
        <v>158</v>
      </c>
      <c r="C648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8" t="s">
        <v>380</v>
      </c>
      <c r="E648" t="s">
        <v>866</v>
      </c>
      <c r="F648" t="s">
        <v>868</v>
      </c>
      <c r="G648">
        <v>2014</v>
      </c>
      <c r="H648" t="s">
        <v>145</v>
      </c>
      <c r="I648" t="s">
        <v>23</v>
      </c>
      <c r="J648">
        <v>193</v>
      </c>
      <c r="K648">
        <v>4</v>
      </c>
      <c r="L648">
        <f>COUNTIF(Table1[Race],Table1[Race])</f>
        <v>4</v>
      </c>
      <c r="M648">
        <v>3</v>
      </c>
      <c r="N648">
        <v>0</v>
      </c>
      <c r="O648">
        <v>0</v>
      </c>
      <c r="P648">
        <v>1</v>
      </c>
      <c r="Q648" t="s">
        <v>20</v>
      </c>
      <c r="R648" t="s">
        <v>21</v>
      </c>
      <c r="S648" t="s">
        <v>15</v>
      </c>
      <c r="T648">
        <f>IFERROR(Table1[n_can_adj]/MID(Table1[district],FIND("(",Table1[district])+1,1),Table1[n_can_adj])</f>
        <v>1.3333333333333333</v>
      </c>
      <c r="U648">
        <v>53385</v>
      </c>
      <c r="V648" t="str">
        <f>IF(Table1[Voting Population]&lt;47000,"Rural","Urban")</f>
        <v>Urban</v>
      </c>
      <c r="W648" s="3">
        <v>7.3529411764706176E-3</v>
      </c>
      <c r="X648" s="3" t="s">
        <v>5415</v>
      </c>
      <c r="Y648" s="3">
        <f>COUNTIFS(Table1[Race '#],Table1[[#This Row],[Race '#]],Table1[Gender],"F")</f>
        <v>3</v>
      </c>
      <c r="Z648" s="3">
        <f>COUNTIFS(Table1[Race '#],Table1[[#This Row],[Race '#]],Table1[Gender],"M")</f>
        <v>1</v>
      </c>
      <c r="AA648" s="3">
        <f>COUNTIFS(Table1[Race '#],Table1[[#This Row],[Race '#]],Table1[Gender],"~?")</f>
        <v>0</v>
      </c>
      <c r="AB648" s="3" t="str">
        <f>_xlfn.IFS(Y648=SUM(Table1[[#This Row],[Race-F candidates]:[Race-? Candidates]]),"All-Female",Z648=SUM(Table1[[#This Row],[Race-F candidates]:[Race-? Candidates]]),"All-Male",1=1,"Mixed-Gender")</f>
        <v>Mixed-Gender</v>
      </c>
      <c r="AC648" s="3">
        <f>COUNTIFS(Table1[genoffice],Table1[[#This Row],[genoffice]],Table1[Gender],"F")</f>
        <v>279</v>
      </c>
      <c r="AD648" s="3">
        <f>COUNTIFS(Table1[genoffice],Table1[[#This Row],[genoffice]],Table1[Gender],"M")</f>
        <v>401</v>
      </c>
      <c r="AE648" s="3">
        <f>COUNTIFS(Table1[genoffice],Table1[[#This Row],[genoffice]],Table1[Gender],"~?")</f>
        <v>23</v>
      </c>
    </row>
    <row r="649" spans="1:31" x14ac:dyDescent="0.35">
      <c r="A649">
        <v>648</v>
      </c>
      <c r="B649">
        <f>IF(COUNTIF(C$2:C648,C649)&gt;0,B648,B648+1)</f>
        <v>158</v>
      </c>
      <c r="C649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49" t="s">
        <v>380</v>
      </c>
      <c r="E649" t="s">
        <v>866</v>
      </c>
      <c r="F649" t="s">
        <v>869</v>
      </c>
      <c r="G649">
        <v>2014</v>
      </c>
      <c r="H649" t="s">
        <v>145</v>
      </c>
      <c r="I649" t="s">
        <v>127</v>
      </c>
      <c r="J649">
        <v>220</v>
      </c>
      <c r="K649">
        <v>4</v>
      </c>
      <c r="L649">
        <f>COUNTIF(Table1[Race],Table1[Race])</f>
        <v>4</v>
      </c>
      <c r="M649">
        <v>3</v>
      </c>
      <c r="N649">
        <v>0</v>
      </c>
      <c r="O649">
        <v>0</v>
      </c>
      <c r="P649">
        <v>1</v>
      </c>
      <c r="Q649" t="s">
        <v>20</v>
      </c>
      <c r="R649" t="s">
        <v>21</v>
      </c>
      <c r="S649" t="s">
        <v>15</v>
      </c>
      <c r="T649">
        <f>IFERROR(Table1[n_can_adj]/MID(Table1[district],FIND("(",Table1[district])+1,1),Table1[n_can_adj])</f>
        <v>1.3333333333333333</v>
      </c>
      <c r="U649">
        <v>53385</v>
      </c>
      <c r="V649" t="str">
        <f>IF(Table1[Voting Population]&lt;47000,"Rural","Urban")</f>
        <v>Urban</v>
      </c>
      <c r="W649" s="3">
        <v>7.3529411764706176E-3</v>
      </c>
      <c r="X649" s="3" t="s">
        <v>5414</v>
      </c>
      <c r="Y649" s="3">
        <f>COUNTIFS(Table1[Race '#],Table1[[#This Row],[Race '#]],Table1[Gender],"F")</f>
        <v>3</v>
      </c>
      <c r="Z649" s="3">
        <f>COUNTIFS(Table1[Race '#],Table1[[#This Row],[Race '#]],Table1[Gender],"M")</f>
        <v>1</v>
      </c>
      <c r="AA649" s="3">
        <f>COUNTIFS(Table1[Race '#],Table1[[#This Row],[Race '#]],Table1[Gender],"~?")</f>
        <v>0</v>
      </c>
      <c r="AB649" s="3" t="str">
        <f>_xlfn.IFS(Y649=SUM(Table1[[#This Row],[Race-F candidates]:[Race-? Candidates]]),"All-Female",Z649=SUM(Table1[[#This Row],[Race-F candidates]:[Race-? Candidates]]),"All-Male",1=1,"Mixed-Gender")</f>
        <v>Mixed-Gender</v>
      </c>
      <c r="AC649" s="3">
        <f>COUNTIFS(Table1[genoffice],Table1[[#This Row],[genoffice]],Table1[Gender],"F")</f>
        <v>279</v>
      </c>
      <c r="AD649" s="3">
        <f>COUNTIFS(Table1[genoffice],Table1[[#This Row],[genoffice]],Table1[Gender],"M")</f>
        <v>401</v>
      </c>
      <c r="AE649" s="3">
        <f>COUNTIFS(Table1[genoffice],Table1[[#This Row],[genoffice]],Table1[Gender],"~?")</f>
        <v>23</v>
      </c>
    </row>
    <row r="650" spans="1:31" x14ac:dyDescent="0.35">
      <c r="A650">
        <v>649</v>
      </c>
      <c r="B650">
        <f>IF(COUNTIF(C$2:C649,C650)&gt;0,B649,B649+1)</f>
        <v>158</v>
      </c>
      <c r="C650" t="str">
        <f>Table1[[#This Row],[position]]&amp;IF(Table1[district]="NA","","-"&amp;Table1[district])&amp;IF(Table1[parish]="Multi-Parish Race","","-"&amp;Table1[parish])&amp;" ("&amp;Table1[year]&amp;")"</f>
        <v>Aldermen-Village of Parks (3 to be elected)-St. Martin (2014)</v>
      </c>
      <c r="D650" t="s">
        <v>380</v>
      </c>
      <c r="E650" t="s">
        <v>866</v>
      </c>
      <c r="F650" t="s">
        <v>870</v>
      </c>
      <c r="G650">
        <v>2014</v>
      </c>
      <c r="H650" t="s">
        <v>145</v>
      </c>
      <c r="I650" t="s">
        <v>23</v>
      </c>
      <c r="J650">
        <v>177</v>
      </c>
      <c r="K650">
        <v>4</v>
      </c>
      <c r="L650">
        <f>COUNTIF(Table1[Race],Table1[Race])</f>
        <v>4</v>
      </c>
      <c r="M650">
        <v>3</v>
      </c>
      <c r="N650">
        <v>0</v>
      </c>
      <c r="O650">
        <v>0</v>
      </c>
      <c r="P650">
        <v>1</v>
      </c>
      <c r="Q650" t="s">
        <v>20</v>
      </c>
      <c r="R650" t="s">
        <v>21</v>
      </c>
      <c r="S650" t="s">
        <v>15</v>
      </c>
      <c r="T650">
        <f>IFERROR(Table1[n_can_adj]/MID(Table1[district],FIND("(",Table1[district])+1,1),Table1[n_can_adj])</f>
        <v>1.3333333333333333</v>
      </c>
      <c r="U650">
        <v>53385</v>
      </c>
      <c r="V650" t="str">
        <f>IF(Table1[Voting Population]&lt;47000,"Rural","Urban")</f>
        <v>Urban</v>
      </c>
      <c r="W650" s="3">
        <v>7.3529411764706176E-3</v>
      </c>
      <c r="X650" s="3" t="s">
        <v>5415</v>
      </c>
      <c r="Y650" s="3">
        <f>COUNTIFS(Table1[Race '#],Table1[[#This Row],[Race '#]],Table1[Gender],"F")</f>
        <v>3</v>
      </c>
      <c r="Z650" s="3">
        <f>COUNTIFS(Table1[Race '#],Table1[[#This Row],[Race '#]],Table1[Gender],"M")</f>
        <v>1</v>
      </c>
      <c r="AA650" s="3">
        <f>COUNTIFS(Table1[Race '#],Table1[[#This Row],[Race '#]],Table1[Gender],"~?")</f>
        <v>0</v>
      </c>
      <c r="AB650" s="3" t="str">
        <f>_xlfn.IFS(Y650=SUM(Table1[[#This Row],[Race-F candidates]:[Race-? Candidates]]),"All-Female",Z650=SUM(Table1[[#This Row],[Race-F candidates]:[Race-? Candidates]]),"All-Male",1=1,"Mixed-Gender")</f>
        <v>Mixed-Gender</v>
      </c>
      <c r="AC650" s="3">
        <f>COUNTIFS(Table1[genoffice],Table1[[#This Row],[genoffice]],Table1[Gender],"F")</f>
        <v>279</v>
      </c>
      <c r="AD650" s="3">
        <f>COUNTIFS(Table1[genoffice],Table1[[#This Row],[genoffice]],Table1[Gender],"M")</f>
        <v>401</v>
      </c>
      <c r="AE650" s="3">
        <f>COUNTIFS(Table1[genoffice],Table1[[#This Row],[genoffice]],Table1[Gender],"~?")</f>
        <v>23</v>
      </c>
    </row>
    <row r="651" spans="1:31" x14ac:dyDescent="0.35">
      <c r="A651">
        <v>650</v>
      </c>
      <c r="B651">
        <f>IF(COUNTIF(C$2:C650,C651)&gt;0,B650,B650+1)</f>
        <v>159</v>
      </c>
      <c r="C651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1" t="s">
        <v>380</v>
      </c>
      <c r="E651" t="s">
        <v>871</v>
      </c>
      <c r="F651" t="s">
        <v>872</v>
      </c>
      <c r="G651">
        <v>2016</v>
      </c>
      <c r="H651" t="s">
        <v>109</v>
      </c>
      <c r="I651" t="s">
        <v>23</v>
      </c>
      <c r="J651">
        <v>313</v>
      </c>
      <c r="K651">
        <v>4</v>
      </c>
      <c r="L651">
        <f>COUNTIF(Table1[Race],Table1[Race])</f>
        <v>4</v>
      </c>
      <c r="M651">
        <v>2</v>
      </c>
      <c r="N651">
        <v>2</v>
      </c>
      <c r="O651">
        <v>0</v>
      </c>
      <c r="P651">
        <v>0</v>
      </c>
      <c r="Q651" t="s">
        <v>20</v>
      </c>
      <c r="R651" t="s">
        <v>21</v>
      </c>
      <c r="S651" t="s">
        <v>15</v>
      </c>
      <c r="T651">
        <f>IFERROR(Table1[n_can_adj]/MID(Table1[district],FIND("(",Table1[district])+1,1),Table1[n_can_adj])</f>
        <v>1.3333333333333333</v>
      </c>
      <c r="U651">
        <v>33765</v>
      </c>
      <c r="V651" t="str">
        <f>IF(Table1[Voting Population]&lt;47000,"Rural","Urban")</f>
        <v>Rural</v>
      </c>
      <c r="W651" s="3">
        <v>2.4928092042186045E-2</v>
      </c>
      <c r="X651" s="3" t="s">
        <v>5415</v>
      </c>
      <c r="Y651" s="3">
        <f>COUNTIFS(Table1[Race '#],Table1[[#This Row],[Race '#]],Table1[Gender],"F")</f>
        <v>2</v>
      </c>
      <c r="Z651" s="3">
        <f>COUNTIFS(Table1[Race '#],Table1[[#This Row],[Race '#]],Table1[Gender],"M")</f>
        <v>2</v>
      </c>
      <c r="AA651" s="3">
        <f>COUNTIFS(Table1[Race '#],Table1[[#This Row],[Race '#]],Table1[Gender],"~?")</f>
        <v>0</v>
      </c>
      <c r="AB651" s="3" t="str">
        <f>_xlfn.IFS(Y651=SUM(Table1[[#This Row],[Race-F candidates]:[Race-? Candidates]]),"All-Female",Z651=SUM(Table1[[#This Row],[Race-F candidates]:[Race-? Candidates]]),"All-Male",1=1,"Mixed-Gender")</f>
        <v>Mixed-Gender</v>
      </c>
      <c r="AC651" s="3">
        <f>COUNTIFS(Table1[genoffice],Table1[[#This Row],[genoffice]],Table1[Gender],"F")</f>
        <v>279</v>
      </c>
      <c r="AD651" s="3">
        <f>COUNTIFS(Table1[genoffice],Table1[[#This Row],[genoffice]],Table1[Gender],"M")</f>
        <v>401</v>
      </c>
      <c r="AE651" s="3">
        <f>COUNTIFS(Table1[genoffice],Table1[[#This Row],[genoffice]],Table1[Gender],"~?")</f>
        <v>23</v>
      </c>
    </row>
    <row r="652" spans="1:31" x14ac:dyDescent="0.35">
      <c r="A652">
        <v>651</v>
      </c>
      <c r="B652">
        <f>IF(COUNTIF(C$2:C651,C652)&gt;0,B651,B651+1)</f>
        <v>159</v>
      </c>
      <c r="C652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2" t="s">
        <v>380</v>
      </c>
      <c r="E652" t="s">
        <v>871</v>
      </c>
      <c r="F652" t="s">
        <v>873</v>
      </c>
      <c r="G652">
        <v>2016</v>
      </c>
      <c r="H652" t="s">
        <v>109</v>
      </c>
      <c r="I652" t="s">
        <v>19</v>
      </c>
      <c r="J652">
        <v>301</v>
      </c>
      <c r="K652">
        <v>4</v>
      </c>
      <c r="L652">
        <f>COUNTIF(Table1[Race],Table1[Race])</f>
        <v>4</v>
      </c>
      <c r="M652">
        <v>2</v>
      </c>
      <c r="N652">
        <v>2</v>
      </c>
      <c r="O652">
        <v>0</v>
      </c>
      <c r="P652">
        <v>0</v>
      </c>
      <c r="Q652" t="s">
        <v>20</v>
      </c>
      <c r="R652" t="s">
        <v>21</v>
      </c>
      <c r="S652" t="s">
        <v>15</v>
      </c>
      <c r="T652">
        <f>IFERROR(Table1[n_can_adj]/MID(Table1[district],FIND("(",Table1[district])+1,1),Table1[n_can_adj])</f>
        <v>1.3333333333333333</v>
      </c>
      <c r="U652">
        <v>33765</v>
      </c>
      <c r="V652" t="str">
        <f>IF(Table1[Voting Population]&lt;47000,"Rural","Urban")</f>
        <v>Rural</v>
      </c>
      <c r="W652" s="3">
        <v>2.4928092042186045E-2</v>
      </c>
      <c r="X652" s="3" t="s">
        <v>5414</v>
      </c>
      <c r="Y652" s="3">
        <f>COUNTIFS(Table1[Race '#],Table1[[#This Row],[Race '#]],Table1[Gender],"F")</f>
        <v>2</v>
      </c>
      <c r="Z652" s="3">
        <f>COUNTIFS(Table1[Race '#],Table1[[#This Row],[Race '#]],Table1[Gender],"M")</f>
        <v>2</v>
      </c>
      <c r="AA652" s="3">
        <f>COUNTIFS(Table1[Race '#],Table1[[#This Row],[Race '#]],Table1[Gender],"~?")</f>
        <v>0</v>
      </c>
      <c r="AB652" s="3" t="str">
        <f>_xlfn.IFS(Y652=SUM(Table1[[#This Row],[Race-F candidates]:[Race-? Candidates]]),"All-Female",Z652=SUM(Table1[[#This Row],[Race-F candidates]:[Race-? Candidates]]),"All-Male",1=1,"Mixed-Gender")</f>
        <v>Mixed-Gender</v>
      </c>
      <c r="AC652" s="3">
        <f>COUNTIFS(Table1[genoffice],Table1[[#This Row],[genoffice]],Table1[Gender],"F")</f>
        <v>279</v>
      </c>
      <c r="AD652" s="3">
        <f>COUNTIFS(Table1[genoffice],Table1[[#This Row],[genoffice]],Table1[Gender],"M")</f>
        <v>401</v>
      </c>
      <c r="AE652" s="3">
        <f>COUNTIFS(Table1[genoffice],Table1[[#This Row],[genoffice]],Table1[Gender],"~?")</f>
        <v>23</v>
      </c>
    </row>
    <row r="653" spans="1:31" x14ac:dyDescent="0.35">
      <c r="A653">
        <v>652</v>
      </c>
      <c r="B653">
        <f>IF(COUNTIF(C$2:C652,C653)&gt;0,B652,B652+1)</f>
        <v>159</v>
      </c>
      <c r="C653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3" t="s">
        <v>380</v>
      </c>
      <c r="E653" t="s">
        <v>871</v>
      </c>
      <c r="F653" t="s">
        <v>874</v>
      </c>
      <c r="G653">
        <v>2016</v>
      </c>
      <c r="H653" t="s">
        <v>109</v>
      </c>
      <c r="I653" t="s">
        <v>19</v>
      </c>
      <c r="J653">
        <v>90</v>
      </c>
      <c r="K653">
        <v>4</v>
      </c>
      <c r="L653">
        <f>COUNTIF(Table1[Race],Table1[Race])</f>
        <v>4</v>
      </c>
      <c r="M653">
        <v>2</v>
      </c>
      <c r="N653">
        <v>2</v>
      </c>
      <c r="O653">
        <v>0</v>
      </c>
      <c r="P653">
        <v>0</v>
      </c>
      <c r="Q653" t="s">
        <v>20</v>
      </c>
      <c r="R653" t="s">
        <v>21</v>
      </c>
      <c r="S653" t="s">
        <v>15</v>
      </c>
      <c r="T653">
        <f>IFERROR(Table1[n_can_adj]/MID(Table1[district],FIND("(",Table1[district])+1,1),Table1[n_can_adj])</f>
        <v>1.3333333333333333</v>
      </c>
      <c r="U653">
        <v>33765</v>
      </c>
      <c r="V653" t="str">
        <f>IF(Table1[Voting Population]&lt;47000,"Rural","Urban")</f>
        <v>Rural</v>
      </c>
      <c r="W653" s="3">
        <v>2.4928092042186045E-2</v>
      </c>
      <c r="X653" s="3" t="s">
        <v>5414</v>
      </c>
      <c r="Y653" s="3">
        <f>COUNTIFS(Table1[Race '#],Table1[[#This Row],[Race '#]],Table1[Gender],"F")</f>
        <v>2</v>
      </c>
      <c r="Z653" s="3">
        <f>COUNTIFS(Table1[Race '#],Table1[[#This Row],[Race '#]],Table1[Gender],"M")</f>
        <v>2</v>
      </c>
      <c r="AA653" s="3">
        <f>COUNTIFS(Table1[Race '#],Table1[[#This Row],[Race '#]],Table1[Gender],"~?")</f>
        <v>0</v>
      </c>
      <c r="AB653" s="3" t="str">
        <f>_xlfn.IFS(Y653=SUM(Table1[[#This Row],[Race-F candidates]:[Race-? Candidates]]),"All-Female",Z653=SUM(Table1[[#This Row],[Race-F candidates]:[Race-? Candidates]]),"All-Male",1=1,"Mixed-Gender")</f>
        <v>Mixed-Gender</v>
      </c>
      <c r="AC653" s="3">
        <f>COUNTIFS(Table1[genoffice],Table1[[#This Row],[genoffice]],Table1[Gender],"F")</f>
        <v>279</v>
      </c>
      <c r="AD653" s="3">
        <f>COUNTIFS(Table1[genoffice],Table1[[#This Row],[genoffice]],Table1[Gender],"M")</f>
        <v>401</v>
      </c>
      <c r="AE653" s="3">
        <f>COUNTIFS(Table1[genoffice],Table1[[#This Row],[genoffice]],Table1[Gender],"~?")</f>
        <v>23</v>
      </c>
    </row>
    <row r="654" spans="1:31" x14ac:dyDescent="0.35">
      <c r="A654">
        <v>653</v>
      </c>
      <c r="B654">
        <f>IF(COUNTIF(C$2:C653,C654)&gt;0,B653,B653+1)</f>
        <v>159</v>
      </c>
      <c r="C654" t="str">
        <f>Table1[[#This Row],[position]]&amp;IF(Table1[district]="NA","","-"&amp;Table1[district])&amp;IF(Table1[parish]="Multi-Parish Race","","-"&amp;Table1[parish])&amp;" ("&amp;Table1[year]&amp;")"</f>
        <v>Aldermen-Village of Pine Prairie (3 to be elected)-Evangeline (2016)</v>
      </c>
      <c r="D654" t="s">
        <v>380</v>
      </c>
      <c r="E654" t="s">
        <v>871</v>
      </c>
      <c r="F654" t="s">
        <v>875</v>
      </c>
      <c r="G654">
        <v>2016</v>
      </c>
      <c r="H654" t="s">
        <v>109</v>
      </c>
      <c r="I654" t="s">
        <v>23</v>
      </c>
      <c r="J654">
        <v>339</v>
      </c>
      <c r="K654">
        <v>4</v>
      </c>
      <c r="L654">
        <f>COUNTIF(Table1[Race],Table1[Race])</f>
        <v>4</v>
      </c>
      <c r="M654">
        <v>2</v>
      </c>
      <c r="N654">
        <v>2</v>
      </c>
      <c r="O654">
        <v>0</v>
      </c>
      <c r="P654">
        <v>0</v>
      </c>
      <c r="Q654" t="s">
        <v>20</v>
      </c>
      <c r="R654" t="s">
        <v>21</v>
      </c>
      <c r="S654" t="s">
        <v>15</v>
      </c>
      <c r="T654">
        <f>IFERROR(Table1[n_can_adj]/MID(Table1[district],FIND("(",Table1[district])+1,1),Table1[n_can_adj])</f>
        <v>1.3333333333333333</v>
      </c>
      <c r="U654">
        <v>33765</v>
      </c>
      <c r="V654" t="str">
        <f>IF(Table1[Voting Population]&lt;47000,"Rural","Urban")</f>
        <v>Rural</v>
      </c>
      <c r="W654" s="3">
        <v>2.4928092042186045E-2</v>
      </c>
      <c r="X654" s="3" t="s">
        <v>5415</v>
      </c>
      <c r="Y654" s="3">
        <f>COUNTIFS(Table1[Race '#],Table1[[#This Row],[Race '#]],Table1[Gender],"F")</f>
        <v>2</v>
      </c>
      <c r="Z654" s="3">
        <f>COUNTIFS(Table1[Race '#],Table1[[#This Row],[Race '#]],Table1[Gender],"M")</f>
        <v>2</v>
      </c>
      <c r="AA654" s="3">
        <f>COUNTIFS(Table1[Race '#],Table1[[#This Row],[Race '#]],Table1[Gender],"~?")</f>
        <v>0</v>
      </c>
      <c r="AB654" s="3" t="str">
        <f>_xlfn.IFS(Y654=SUM(Table1[[#This Row],[Race-F candidates]:[Race-? Candidates]]),"All-Female",Z654=SUM(Table1[[#This Row],[Race-F candidates]:[Race-? Candidates]]),"All-Male",1=1,"Mixed-Gender")</f>
        <v>Mixed-Gender</v>
      </c>
      <c r="AC654" s="3">
        <f>COUNTIFS(Table1[genoffice],Table1[[#This Row],[genoffice]],Table1[Gender],"F")</f>
        <v>279</v>
      </c>
      <c r="AD654" s="3">
        <f>COUNTIFS(Table1[genoffice],Table1[[#This Row],[genoffice]],Table1[Gender],"M")</f>
        <v>401</v>
      </c>
      <c r="AE654" s="3">
        <f>COUNTIFS(Table1[genoffice],Table1[[#This Row],[genoffice]],Table1[Gender],"~?")</f>
        <v>23</v>
      </c>
    </row>
    <row r="655" spans="1:31" x14ac:dyDescent="0.35">
      <c r="A655">
        <v>654</v>
      </c>
      <c r="B655">
        <f>IF(COUNTIF(C$2:C654,C655)&gt;0,B654,B654+1)</f>
        <v>160</v>
      </c>
      <c r="C655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5" t="s">
        <v>380</v>
      </c>
      <c r="E655" t="s">
        <v>876</v>
      </c>
      <c r="F655" t="s">
        <v>877</v>
      </c>
      <c r="G655">
        <v>2016</v>
      </c>
      <c r="H655" t="s">
        <v>263</v>
      </c>
      <c r="I655" t="s">
        <v>23</v>
      </c>
      <c r="J655">
        <v>24</v>
      </c>
      <c r="K655">
        <v>5</v>
      </c>
      <c r="L655">
        <f>COUNTIF(Table1[Race],Table1[Race])</f>
        <v>5</v>
      </c>
      <c r="M655">
        <v>4</v>
      </c>
      <c r="N655">
        <v>0</v>
      </c>
      <c r="O655">
        <v>1</v>
      </c>
      <c r="P655">
        <v>0</v>
      </c>
      <c r="Q655" t="s">
        <v>20</v>
      </c>
      <c r="R655" t="s">
        <v>21</v>
      </c>
      <c r="S655" t="s">
        <v>15</v>
      </c>
      <c r="T655">
        <f>IFERROR(Table1[n_can_adj]/MID(Table1[district],FIND("(",Table1[district])+1,1),Table1[n_can_adj])</f>
        <v>1.6666666666666667</v>
      </c>
      <c r="U655">
        <v>39258</v>
      </c>
      <c r="V655" t="str">
        <f>IF(Table1[Voting Population]&lt;47000,"Rural","Urban")</f>
        <v>Rural</v>
      </c>
      <c r="W655" s="3">
        <v>3.5714285714285698E-2</v>
      </c>
      <c r="X655" s="3" t="s">
        <v>5414</v>
      </c>
      <c r="Y655" s="3">
        <f>COUNTIFS(Table1[Race '#],Table1[[#This Row],[Race '#]],Table1[Gender],"F")</f>
        <v>1</v>
      </c>
      <c r="Z655" s="3">
        <f>COUNTIFS(Table1[Race '#],Table1[[#This Row],[Race '#]],Table1[Gender],"M")</f>
        <v>2</v>
      </c>
      <c r="AA655" s="3">
        <f>COUNTIFS(Table1[Race '#],Table1[[#This Row],[Race '#]],Table1[Gender],"~?")</f>
        <v>2</v>
      </c>
      <c r="AB655" s="3" t="str">
        <f>_xlfn.IFS(Y655=SUM(Table1[[#This Row],[Race-F candidates]:[Race-? Candidates]]),"All-Female",Z655=SUM(Table1[[#This Row],[Race-F candidates]:[Race-? Candidates]]),"All-Male",1=1,"Mixed-Gender")</f>
        <v>Mixed-Gender</v>
      </c>
      <c r="AC655" s="3">
        <f>COUNTIFS(Table1[genoffice],Table1[[#This Row],[genoffice]],Table1[Gender],"F")</f>
        <v>279</v>
      </c>
      <c r="AD655" s="3">
        <f>COUNTIFS(Table1[genoffice],Table1[[#This Row],[genoffice]],Table1[Gender],"M")</f>
        <v>401</v>
      </c>
      <c r="AE655" s="3">
        <f>COUNTIFS(Table1[genoffice],Table1[[#This Row],[genoffice]],Table1[Gender],"~?")</f>
        <v>23</v>
      </c>
    </row>
    <row r="656" spans="1:31" x14ac:dyDescent="0.35">
      <c r="A656">
        <v>655</v>
      </c>
      <c r="B656">
        <f>IF(COUNTIF(C$2:C655,C656)&gt;0,B655,B655+1)</f>
        <v>160</v>
      </c>
      <c r="C656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6" t="s">
        <v>380</v>
      </c>
      <c r="E656" t="s">
        <v>876</v>
      </c>
      <c r="F656" t="s">
        <v>878</v>
      </c>
      <c r="G656">
        <v>2016</v>
      </c>
      <c r="H656" t="s">
        <v>263</v>
      </c>
      <c r="I656" t="s">
        <v>23</v>
      </c>
      <c r="J656">
        <v>38</v>
      </c>
      <c r="K656">
        <v>5</v>
      </c>
      <c r="L656">
        <f>COUNTIF(Table1[Race],Table1[Race])</f>
        <v>5</v>
      </c>
      <c r="M656">
        <v>4</v>
      </c>
      <c r="N656">
        <v>0</v>
      </c>
      <c r="O656">
        <v>1</v>
      </c>
      <c r="P656">
        <v>0</v>
      </c>
      <c r="Q656" t="s">
        <v>20</v>
      </c>
      <c r="R656" t="s">
        <v>21</v>
      </c>
      <c r="S656" t="s">
        <v>15</v>
      </c>
      <c r="T656">
        <f>IFERROR(Table1[n_can_adj]/MID(Table1[district],FIND("(",Table1[district])+1,1),Table1[n_can_adj])</f>
        <v>1.6666666666666667</v>
      </c>
      <c r="U656">
        <v>39258</v>
      </c>
      <c r="V656" t="str">
        <f>IF(Table1[Voting Population]&lt;47000,"Rural","Urban")</f>
        <v>Rural</v>
      </c>
      <c r="W656" s="3">
        <v>3.5714285714285698E-2</v>
      </c>
      <c r="X656" s="3" t="s">
        <v>5413</v>
      </c>
      <c r="Y656" s="3">
        <f>COUNTIFS(Table1[Race '#],Table1[[#This Row],[Race '#]],Table1[Gender],"F")</f>
        <v>1</v>
      </c>
      <c r="Z656" s="3">
        <f>COUNTIFS(Table1[Race '#],Table1[[#This Row],[Race '#]],Table1[Gender],"M")</f>
        <v>2</v>
      </c>
      <c r="AA656" s="3">
        <f>COUNTIFS(Table1[Race '#],Table1[[#This Row],[Race '#]],Table1[Gender],"~?")</f>
        <v>2</v>
      </c>
      <c r="AB656" s="3" t="str">
        <f>_xlfn.IFS(Y656=SUM(Table1[[#This Row],[Race-F candidates]:[Race-? Candidates]]),"All-Female",Z656=SUM(Table1[[#This Row],[Race-F candidates]:[Race-? Candidates]]),"All-Male",1=1,"Mixed-Gender")</f>
        <v>Mixed-Gender</v>
      </c>
      <c r="AC656" s="3">
        <f>COUNTIFS(Table1[genoffice],Table1[[#This Row],[genoffice]],Table1[Gender],"F")</f>
        <v>279</v>
      </c>
      <c r="AD656" s="3">
        <f>COUNTIFS(Table1[genoffice],Table1[[#This Row],[genoffice]],Table1[Gender],"M")</f>
        <v>401</v>
      </c>
      <c r="AE656" s="3">
        <f>COUNTIFS(Table1[genoffice],Table1[[#This Row],[genoffice]],Table1[Gender],"~?")</f>
        <v>23</v>
      </c>
    </row>
    <row r="657" spans="1:31" x14ac:dyDescent="0.35">
      <c r="A657">
        <v>656</v>
      </c>
      <c r="B657">
        <f>IF(COUNTIF(C$2:C656,C657)&gt;0,B656,B656+1)</f>
        <v>160</v>
      </c>
      <c r="C657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7" t="s">
        <v>380</v>
      </c>
      <c r="E657" t="s">
        <v>876</v>
      </c>
      <c r="F657" t="s">
        <v>879</v>
      </c>
      <c r="G657">
        <v>2016</v>
      </c>
      <c r="H657" t="s">
        <v>263</v>
      </c>
      <c r="I657" t="s">
        <v>30</v>
      </c>
      <c r="J657">
        <v>29</v>
      </c>
      <c r="K657">
        <v>5</v>
      </c>
      <c r="L657">
        <f>COUNTIF(Table1[Race],Table1[Race])</f>
        <v>5</v>
      </c>
      <c r="M657">
        <v>4</v>
      </c>
      <c r="N657">
        <v>0</v>
      </c>
      <c r="O657">
        <v>1</v>
      </c>
      <c r="P657">
        <v>0</v>
      </c>
      <c r="Q657" t="s">
        <v>20</v>
      </c>
      <c r="R657" t="s">
        <v>21</v>
      </c>
      <c r="S657" t="s">
        <v>15</v>
      </c>
      <c r="T657">
        <f>IFERROR(Table1[n_can_adj]/MID(Table1[district],FIND("(",Table1[district])+1,1),Table1[n_can_adj])</f>
        <v>1.6666666666666667</v>
      </c>
      <c r="U657">
        <v>39258</v>
      </c>
      <c r="V657" t="str">
        <f>IF(Table1[Voting Population]&lt;47000,"Rural","Urban")</f>
        <v>Rural</v>
      </c>
      <c r="W657" s="3">
        <v>3.5714285714285698E-2</v>
      </c>
      <c r="X657" s="3" t="s">
        <v>5415</v>
      </c>
      <c r="Y657" s="3">
        <f>COUNTIFS(Table1[Race '#],Table1[[#This Row],[Race '#]],Table1[Gender],"F")</f>
        <v>1</v>
      </c>
      <c r="Z657" s="3">
        <f>COUNTIFS(Table1[Race '#],Table1[[#This Row],[Race '#]],Table1[Gender],"M")</f>
        <v>2</v>
      </c>
      <c r="AA657" s="3">
        <f>COUNTIFS(Table1[Race '#],Table1[[#This Row],[Race '#]],Table1[Gender],"~?")</f>
        <v>2</v>
      </c>
      <c r="AB657" s="3" t="str">
        <f>_xlfn.IFS(Y657=SUM(Table1[[#This Row],[Race-F candidates]:[Race-? Candidates]]),"All-Female",Z657=SUM(Table1[[#This Row],[Race-F candidates]:[Race-? Candidates]]),"All-Male",1=1,"Mixed-Gender")</f>
        <v>Mixed-Gender</v>
      </c>
      <c r="AC657" s="3">
        <f>COUNTIFS(Table1[genoffice],Table1[[#This Row],[genoffice]],Table1[Gender],"F")</f>
        <v>279</v>
      </c>
      <c r="AD657" s="3">
        <f>COUNTIFS(Table1[genoffice],Table1[[#This Row],[genoffice]],Table1[Gender],"M")</f>
        <v>401</v>
      </c>
      <c r="AE657" s="3">
        <f>COUNTIFS(Table1[genoffice],Table1[[#This Row],[genoffice]],Table1[Gender],"~?")</f>
        <v>23</v>
      </c>
    </row>
    <row r="658" spans="1:31" x14ac:dyDescent="0.35">
      <c r="A658">
        <v>657</v>
      </c>
      <c r="B658">
        <f>IF(COUNTIF(C$2:C657,C658)&gt;0,B657,B657+1)</f>
        <v>160</v>
      </c>
      <c r="C658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8" t="s">
        <v>380</v>
      </c>
      <c r="E658" t="s">
        <v>876</v>
      </c>
      <c r="F658" t="s">
        <v>880</v>
      </c>
      <c r="G658">
        <v>2016</v>
      </c>
      <c r="H658" t="s">
        <v>263</v>
      </c>
      <c r="I658" t="s">
        <v>23</v>
      </c>
      <c r="J658">
        <v>16</v>
      </c>
      <c r="K658">
        <v>5</v>
      </c>
      <c r="L658">
        <f>COUNTIF(Table1[Race],Table1[Race])</f>
        <v>5</v>
      </c>
      <c r="M658">
        <v>4</v>
      </c>
      <c r="N658">
        <v>0</v>
      </c>
      <c r="O658">
        <v>1</v>
      </c>
      <c r="P658">
        <v>0</v>
      </c>
      <c r="Q658" t="s">
        <v>20</v>
      </c>
      <c r="R658" t="s">
        <v>21</v>
      </c>
      <c r="S658" t="s">
        <v>15</v>
      </c>
      <c r="T658">
        <f>IFERROR(Table1[n_can_adj]/MID(Table1[district],FIND("(",Table1[district])+1,1),Table1[n_can_adj])</f>
        <v>1.6666666666666667</v>
      </c>
      <c r="U658">
        <v>39258</v>
      </c>
      <c r="V658" t="str">
        <f>IF(Table1[Voting Population]&lt;47000,"Rural","Urban")</f>
        <v>Rural</v>
      </c>
      <c r="W658" s="3">
        <v>3.5714285714285698E-2</v>
      </c>
      <c r="X658" s="3" t="s">
        <v>5413</v>
      </c>
      <c r="Y658" s="3">
        <f>COUNTIFS(Table1[Race '#],Table1[[#This Row],[Race '#]],Table1[Gender],"F")</f>
        <v>1</v>
      </c>
      <c r="Z658" s="3">
        <f>COUNTIFS(Table1[Race '#],Table1[[#This Row],[Race '#]],Table1[Gender],"M")</f>
        <v>2</v>
      </c>
      <c r="AA658" s="3">
        <f>COUNTIFS(Table1[Race '#],Table1[[#This Row],[Race '#]],Table1[Gender],"~?")</f>
        <v>2</v>
      </c>
      <c r="AB658" s="3" t="str">
        <f>_xlfn.IFS(Y658=SUM(Table1[[#This Row],[Race-F candidates]:[Race-? Candidates]]),"All-Female",Z658=SUM(Table1[[#This Row],[Race-F candidates]:[Race-? Candidates]]),"All-Male",1=1,"Mixed-Gender")</f>
        <v>Mixed-Gender</v>
      </c>
      <c r="AC658" s="3">
        <f>COUNTIFS(Table1[genoffice],Table1[[#This Row],[genoffice]],Table1[Gender],"F")</f>
        <v>279</v>
      </c>
      <c r="AD658" s="3">
        <f>COUNTIFS(Table1[genoffice],Table1[[#This Row],[genoffice]],Table1[Gender],"M")</f>
        <v>401</v>
      </c>
      <c r="AE658" s="3">
        <f>COUNTIFS(Table1[genoffice],Table1[[#This Row],[genoffice]],Table1[Gender],"~?")</f>
        <v>23</v>
      </c>
    </row>
    <row r="659" spans="1:31" x14ac:dyDescent="0.35">
      <c r="A659">
        <v>658</v>
      </c>
      <c r="B659">
        <f>IF(COUNTIF(C$2:C658,C659)&gt;0,B658,B658+1)</f>
        <v>160</v>
      </c>
      <c r="C659" t="str">
        <f>Table1[[#This Row],[position]]&amp;IF(Table1[district]="NA","","-"&amp;Table1[district])&amp;IF(Table1[parish]="Multi-Parish Race","","-"&amp;Table1[parish])&amp;" ("&amp;Table1[year]&amp;")"</f>
        <v>Aldermen-Village of Powhatan (3 to be elected)-Natchitoches (2016)</v>
      </c>
      <c r="D659" t="s">
        <v>380</v>
      </c>
      <c r="E659" t="s">
        <v>876</v>
      </c>
      <c r="F659" t="s">
        <v>881</v>
      </c>
      <c r="G659">
        <v>2016</v>
      </c>
      <c r="H659" t="s">
        <v>263</v>
      </c>
      <c r="I659" t="s">
        <v>23</v>
      </c>
      <c r="J659">
        <v>33</v>
      </c>
      <c r="K659">
        <v>5</v>
      </c>
      <c r="L659">
        <f>COUNTIF(Table1[Race],Table1[Race])</f>
        <v>5</v>
      </c>
      <c r="M659">
        <v>4</v>
      </c>
      <c r="N659">
        <v>0</v>
      </c>
      <c r="O659">
        <v>1</v>
      </c>
      <c r="P659">
        <v>0</v>
      </c>
      <c r="Q659" t="s">
        <v>20</v>
      </c>
      <c r="R659" t="s">
        <v>21</v>
      </c>
      <c r="S659" t="s">
        <v>15</v>
      </c>
      <c r="T659">
        <f>IFERROR(Table1[n_can_adj]/MID(Table1[district],FIND("(",Table1[district])+1,1),Table1[n_can_adj])</f>
        <v>1.6666666666666667</v>
      </c>
      <c r="U659">
        <v>39258</v>
      </c>
      <c r="V659" t="str">
        <f>IF(Table1[Voting Population]&lt;47000,"Rural","Urban")</f>
        <v>Rural</v>
      </c>
      <c r="W659" s="3">
        <v>3.5714285714285698E-2</v>
      </c>
      <c r="X659" s="3" t="s">
        <v>5414</v>
      </c>
      <c r="Y659" s="3">
        <f>COUNTIFS(Table1[Race '#],Table1[[#This Row],[Race '#]],Table1[Gender],"F")</f>
        <v>1</v>
      </c>
      <c r="Z659" s="3">
        <f>COUNTIFS(Table1[Race '#],Table1[[#This Row],[Race '#]],Table1[Gender],"M")</f>
        <v>2</v>
      </c>
      <c r="AA659" s="3">
        <f>COUNTIFS(Table1[Race '#],Table1[[#This Row],[Race '#]],Table1[Gender],"~?")</f>
        <v>2</v>
      </c>
      <c r="AB659" s="3" t="str">
        <f>_xlfn.IFS(Y659=SUM(Table1[[#This Row],[Race-F candidates]:[Race-? Candidates]]),"All-Female",Z659=SUM(Table1[[#This Row],[Race-F candidates]:[Race-? Candidates]]),"All-Male",1=1,"Mixed-Gender")</f>
        <v>Mixed-Gender</v>
      </c>
      <c r="AC659" s="3">
        <f>COUNTIFS(Table1[genoffice],Table1[[#This Row],[genoffice]],Table1[Gender],"F")</f>
        <v>279</v>
      </c>
      <c r="AD659" s="3">
        <f>COUNTIFS(Table1[genoffice],Table1[[#This Row],[genoffice]],Table1[Gender],"M")</f>
        <v>401</v>
      </c>
      <c r="AE659" s="3">
        <f>COUNTIFS(Table1[genoffice],Table1[[#This Row],[genoffice]],Table1[Gender],"~?")</f>
        <v>23</v>
      </c>
    </row>
    <row r="660" spans="1:31" x14ac:dyDescent="0.35">
      <c r="A660">
        <v>659</v>
      </c>
      <c r="B660">
        <f>IF(COUNTIF(C$2:C659,C660)&gt;0,B659,B659+1)</f>
        <v>161</v>
      </c>
      <c r="C660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0" t="s">
        <v>380</v>
      </c>
      <c r="E660" t="s">
        <v>882</v>
      </c>
      <c r="F660" t="s">
        <v>883</v>
      </c>
      <c r="G660">
        <v>2014</v>
      </c>
      <c r="H660" t="s">
        <v>18</v>
      </c>
      <c r="I660" t="s">
        <v>30</v>
      </c>
      <c r="J660">
        <v>50</v>
      </c>
      <c r="K660">
        <v>4</v>
      </c>
      <c r="L660">
        <f>COUNTIF(Table1[Race],Table1[Race])</f>
        <v>4</v>
      </c>
      <c r="M660">
        <v>1</v>
      </c>
      <c r="N660">
        <v>2</v>
      </c>
      <c r="O660">
        <v>1</v>
      </c>
      <c r="P660">
        <v>0</v>
      </c>
      <c r="Q660" t="s">
        <v>20</v>
      </c>
      <c r="R660" t="s">
        <v>21</v>
      </c>
      <c r="S660" t="s">
        <v>15</v>
      </c>
      <c r="T660">
        <f>IFERROR(Table1[n_can_adj]/MID(Table1[district],FIND("(",Table1[district])+1,1),Table1[n_can_adj])</f>
        <v>1.3333333333333333</v>
      </c>
      <c r="U660">
        <v>25619</v>
      </c>
      <c r="V660" t="str">
        <f>IF(Table1[Voting Population]&lt;47000,"Rural","Urban")</f>
        <v>Rural</v>
      </c>
      <c r="W660" s="3">
        <v>1.7543859649122806E-2</v>
      </c>
      <c r="X660" s="3" t="s">
        <v>5414</v>
      </c>
      <c r="Y660" s="3">
        <f>COUNTIFS(Table1[Race '#],Table1[[#This Row],[Race '#]],Table1[Gender],"F")</f>
        <v>3</v>
      </c>
      <c r="Z660" s="3">
        <f>COUNTIFS(Table1[Race '#],Table1[[#This Row],[Race '#]],Table1[Gender],"M")</f>
        <v>1</v>
      </c>
      <c r="AA660" s="3">
        <f>COUNTIFS(Table1[Race '#],Table1[[#This Row],[Race '#]],Table1[Gender],"~?")</f>
        <v>0</v>
      </c>
      <c r="AB660" s="3" t="str">
        <f>_xlfn.IFS(Y660=SUM(Table1[[#This Row],[Race-F candidates]:[Race-? Candidates]]),"All-Female",Z660=SUM(Table1[[#This Row],[Race-F candidates]:[Race-? Candidates]]),"All-Male",1=1,"Mixed-Gender")</f>
        <v>Mixed-Gender</v>
      </c>
      <c r="AC660" s="3">
        <f>COUNTIFS(Table1[genoffice],Table1[[#This Row],[genoffice]],Table1[Gender],"F")</f>
        <v>279</v>
      </c>
      <c r="AD660" s="3">
        <f>COUNTIFS(Table1[genoffice],Table1[[#This Row],[genoffice]],Table1[Gender],"M")</f>
        <v>401</v>
      </c>
      <c r="AE660" s="3">
        <f>COUNTIFS(Table1[genoffice],Table1[[#This Row],[genoffice]],Table1[Gender],"~?")</f>
        <v>23</v>
      </c>
    </row>
    <row r="661" spans="1:31" x14ac:dyDescent="0.35">
      <c r="A661">
        <v>660</v>
      </c>
      <c r="B661">
        <f>IF(COUNTIF(C$2:C660,C661)&gt;0,B660,B660+1)</f>
        <v>161</v>
      </c>
      <c r="C661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1" t="s">
        <v>380</v>
      </c>
      <c r="E661" t="s">
        <v>882</v>
      </c>
      <c r="F661" t="s">
        <v>884</v>
      </c>
      <c r="G661">
        <v>2014</v>
      </c>
      <c r="H661" t="s">
        <v>18</v>
      </c>
      <c r="I661" t="s">
        <v>19</v>
      </c>
      <c r="J661">
        <v>47</v>
      </c>
      <c r="K661">
        <v>4</v>
      </c>
      <c r="L661">
        <f>COUNTIF(Table1[Race],Table1[Race])</f>
        <v>4</v>
      </c>
      <c r="M661">
        <v>1</v>
      </c>
      <c r="N661">
        <v>2</v>
      </c>
      <c r="O661">
        <v>1</v>
      </c>
      <c r="P661">
        <v>0</v>
      </c>
      <c r="Q661" t="s">
        <v>20</v>
      </c>
      <c r="R661" t="s">
        <v>21</v>
      </c>
      <c r="S661" t="s">
        <v>15</v>
      </c>
      <c r="T661">
        <f>IFERROR(Table1[n_can_adj]/MID(Table1[district],FIND("(",Table1[district])+1,1),Table1[n_can_adj])</f>
        <v>1.3333333333333333</v>
      </c>
      <c r="U661">
        <v>25619</v>
      </c>
      <c r="V661" t="str">
        <f>IF(Table1[Voting Population]&lt;47000,"Rural","Urban")</f>
        <v>Rural</v>
      </c>
      <c r="W661" s="3">
        <v>1.7543859649122806E-2</v>
      </c>
      <c r="X661" s="3" t="s">
        <v>5415</v>
      </c>
      <c r="Y661" s="3">
        <f>COUNTIFS(Table1[Race '#],Table1[[#This Row],[Race '#]],Table1[Gender],"F")</f>
        <v>3</v>
      </c>
      <c r="Z661" s="3">
        <f>COUNTIFS(Table1[Race '#],Table1[[#This Row],[Race '#]],Table1[Gender],"M")</f>
        <v>1</v>
      </c>
      <c r="AA661" s="3">
        <f>COUNTIFS(Table1[Race '#],Table1[[#This Row],[Race '#]],Table1[Gender],"~?")</f>
        <v>0</v>
      </c>
      <c r="AB661" s="3" t="str">
        <f>_xlfn.IFS(Y661=SUM(Table1[[#This Row],[Race-F candidates]:[Race-? Candidates]]),"All-Female",Z661=SUM(Table1[[#This Row],[Race-F candidates]:[Race-? Candidates]]),"All-Male",1=1,"Mixed-Gender")</f>
        <v>Mixed-Gender</v>
      </c>
      <c r="AC661" s="3">
        <f>COUNTIFS(Table1[genoffice],Table1[[#This Row],[genoffice]],Table1[Gender],"F")</f>
        <v>279</v>
      </c>
      <c r="AD661" s="3">
        <f>COUNTIFS(Table1[genoffice],Table1[[#This Row],[genoffice]],Table1[Gender],"M")</f>
        <v>401</v>
      </c>
      <c r="AE661" s="3">
        <f>COUNTIFS(Table1[genoffice],Table1[[#This Row],[genoffice]],Table1[Gender],"~?")</f>
        <v>23</v>
      </c>
    </row>
    <row r="662" spans="1:31" x14ac:dyDescent="0.35">
      <c r="A662">
        <v>661</v>
      </c>
      <c r="B662">
        <f>IF(COUNTIF(C$2:C661,C662)&gt;0,B661,B661+1)</f>
        <v>161</v>
      </c>
      <c r="C662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2" t="s">
        <v>380</v>
      </c>
      <c r="E662" t="s">
        <v>882</v>
      </c>
      <c r="F662" t="s">
        <v>885</v>
      </c>
      <c r="G662">
        <v>2014</v>
      </c>
      <c r="H662" t="s">
        <v>18</v>
      </c>
      <c r="I662" t="s">
        <v>19</v>
      </c>
      <c r="J662">
        <v>46</v>
      </c>
      <c r="K662">
        <v>4</v>
      </c>
      <c r="L662">
        <f>COUNTIF(Table1[Race],Table1[Race])</f>
        <v>4</v>
      </c>
      <c r="M662">
        <v>1</v>
      </c>
      <c r="N662">
        <v>2</v>
      </c>
      <c r="O662">
        <v>1</v>
      </c>
      <c r="P662">
        <v>0</v>
      </c>
      <c r="Q662" t="s">
        <v>20</v>
      </c>
      <c r="R662" t="s">
        <v>21</v>
      </c>
      <c r="S662" t="s">
        <v>15</v>
      </c>
      <c r="T662">
        <f>IFERROR(Table1[n_can_adj]/MID(Table1[district],FIND("(",Table1[district])+1,1),Table1[n_can_adj])</f>
        <v>1.3333333333333333</v>
      </c>
      <c r="U662">
        <v>25619</v>
      </c>
      <c r="V662" t="str">
        <f>IF(Table1[Voting Population]&lt;47000,"Rural","Urban")</f>
        <v>Rural</v>
      </c>
      <c r="W662" s="3">
        <v>1.7543859649122806E-2</v>
      </c>
      <c r="X662" s="3" t="s">
        <v>5415</v>
      </c>
      <c r="Y662" s="3">
        <f>COUNTIFS(Table1[Race '#],Table1[[#This Row],[Race '#]],Table1[Gender],"F")</f>
        <v>3</v>
      </c>
      <c r="Z662" s="3">
        <f>COUNTIFS(Table1[Race '#],Table1[[#This Row],[Race '#]],Table1[Gender],"M")</f>
        <v>1</v>
      </c>
      <c r="AA662" s="3">
        <f>COUNTIFS(Table1[Race '#],Table1[[#This Row],[Race '#]],Table1[Gender],"~?")</f>
        <v>0</v>
      </c>
      <c r="AB662" s="3" t="str">
        <f>_xlfn.IFS(Y662=SUM(Table1[[#This Row],[Race-F candidates]:[Race-? Candidates]]),"All-Female",Z662=SUM(Table1[[#This Row],[Race-F candidates]:[Race-? Candidates]]),"All-Male",1=1,"Mixed-Gender")</f>
        <v>Mixed-Gender</v>
      </c>
      <c r="AC662" s="3">
        <f>COUNTIFS(Table1[genoffice],Table1[[#This Row],[genoffice]],Table1[Gender],"F")</f>
        <v>279</v>
      </c>
      <c r="AD662" s="3">
        <f>COUNTIFS(Table1[genoffice],Table1[[#This Row],[genoffice]],Table1[Gender],"M")</f>
        <v>401</v>
      </c>
      <c r="AE662" s="3">
        <f>COUNTIFS(Table1[genoffice],Table1[[#This Row],[genoffice]],Table1[Gender],"~?")</f>
        <v>23</v>
      </c>
    </row>
    <row r="663" spans="1:31" x14ac:dyDescent="0.35">
      <c r="A663">
        <v>662</v>
      </c>
      <c r="B663">
        <f>IF(COUNTIF(C$2:C662,C663)&gt;0,B662,B662+1)</f>
        <v>161</v>
      </c>
      <c r="C663" t="str">
        <f>Table1[[#This Row],[position]]&amp;IF(Table1[district]="NA","","-"&amp;Table1[district])&amp;IF(Table1[parish]="Multi-Parish Race","","-"&amp;Table1[parish])&amp;" ("&amp;Table1[year]&amp;")"</f>
        <v>Aldermen-Village of Reeves (3 to be elected)-Allen (2014)</v>
      </c>
      <c r="D663" t="s">
        <v>380</v>
      </c>
      <c r="E663" t="s">
        <v>882</v>
      </c>
      <c r="F663" t="s">
        <v>886</v>
      </c>
      <c r="G663">
        <v>2014</v>
      </c>
      <c r="H663" t="s">
        <v>18</v>
      </c>
      <c r="I663" t="s">
        <v>23</v>
      </c>
      <c r="J663">
        <v>28</v>
      </c>
      <c r="K663">
        <v>4</v>
      </c>
      <c r="L663">
        <f>COUNTIF(Table1[Race],Table1[Race])</f>
        <v>4</v>
      </c>
      <c r="M663">
        <v>1</v>
      </c>
      <c r="N663">
        <v>2</v>
      </c>
      <c r="O663">
        <v>1</v>
      </c>
      <c r="P663">
        <v>0</v>
      </c>
      <c r="Q663" t="s">
        <v>20</v>
      </c>
      <c r="R663" t="s">
        <v>21</v>
      </c>
      <c r="S663" t="s">
        <v>15</v>
      </c>
      <c r="T663">
        <f>IFERROR(Table1[n_can_adj]/MID(Table1[district],FIND("(",Table1[district])+1,1),Table1[n_can_adj])</f>
        <v>1.3333333333333333</v>
      </c>
      <c r="U663">
        <v>25619</v>
      </c>
      <c r="V663" t="str">
        <f>IF(Table1[Voting Population]&lt;47000,"Rural","Urban")</f>
        <v>Rural</v>
      </c>
      <c r="W663" s="3">
        <v>1.7543859649122806E-2</v>
      </c>
      <c r="X663" s="3" t="s">
        <v>5415</v>
      </c>
      <c r="Y663" s="3">
        <f>COUNTIFS(Table1[Race '#],Table1[[#This Row],[Race '#]],Table1[Gender],"F")</f>
        <v>3</v>
      </c>
      <c r="Z663" s="3">
        <f>COUNTIFS(Table1[Race '#],Table1[[#This Row],[Race '#]],Table1[Gender],"M")</f>
        <v>1</v>
      </c>
      <c r="AA663" s="3">
        <f>COUNTIFS(Table1[Race '#],Table1[[#This Row],[Race '#]],Table1[Gender],"~?")</f>
        <v>0</v>
      </c>
      <c r="AB663" s="3" t="str">
        <f>_xlfn.IFS(Y663=SUM(Table1[[#This Row],[Race-F candidates]:[Race-? Candidates]]),"All-Female",Z663=SUM(Table1[[#This Row],[Race-F candidates]:[Race-? Candidates]]),"All-Male",1=1,"Mixed-Gender")</f>
        <v>Mixed-Gender</v>
      </c>
      <c r="AC663" s="3">
        <f>COUNTIFS(Table1[genoffice],Table1[[#This Row],[genoffice]],Table1[Gender],"F")</f>
        <v>279</v>
      </c>
      <c r="AD663" s="3">
        <f>COUNTIFS(Table1[genoffice],Table1[[#This Row],[genoffice]],Table1[Gender],"M")</f>
        <v>401</v>
      </c>
      <c r="AE663" s="3">
        <f>COUNTIFS(Table1[genoffice],Table1[[#This Row],[genoffice]],Table1[Gender],"~?")</f>
        <v>23</v>
      </c>
    </row>
    <row r="664" spans="1:31" x14ac:dyDescent="0.35">
      <c r="A664">
        <v>663</v>
      </c>
      <c r="B664">
        <f>IF(COUNTIF(C$2:C663,C664)&gt;0,B663,B663+1)</f>
        <v>162</v>
      </c>
      <c r="C664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4" t="s">
        <v>380</v>
      </c>
      <c r="E664" t="s">
        <v>887</v>
      </c>
      <c r="F664" t="s">
        <v>888</v>
      </c>
      <c r="G664">
        <v>2014</v>
      </c>
      <c r="H664" t="s">
        <v>742</v>
      </c>
      <c r="I664" t="s">
        <v>19</v>
      </c>
      <c r="J664">
        <v>99</v>
      </c>
      <c r="K664">
        <v>6</v>
      </c>
      <c r="L664">
        <f>COUNTIF(Table1[Race],Table1[Race])</f>
        <v>6</v>
      </c>
      <c r="M664">
        <v>1</v>
      </c>
      <c r="N664">
        <v>4</v>
      </c>
      <c r="O664">
        <v>1</v>
      </c>
      <c r="P664">
        <v>0</v>
      </c>
      <c r="Q664" t="s">
        <v>20</v>
      </c>
      <c r="R664" t="s">
        <v>21</v>
      </c>
      <c r="S664" t="s">
        <v>15</v>
      </c>
      <c r="T664">
        <f>IFERROR(Table1[n_can_adj]/MID(Table1[district],FIND("(",Table1[district])+1,1),Table1[n_can_adj])</f>
        <v>2</v>
      </c>
      <c r="U664">
        <v>11803</v>
      </c>
      <c r="V664" t="str">
        <f>IF(Table1[Voting Population]&lt;47000,"Rural","Urban")</f>
        <v>Rural</v>
      </c>
      <c r="W664" s="3">
        <v>2.542372881355931E-2</v>
      </c>
      <c r="X664" s="3" t="s">
        <v>5414</v>
      </c>
      <c r="Y664" s="3">
        <f>COUNTIFS(Table1[Race '#],Table1[[#This Row],[Race '#]],Table1[Gender],"F")</f>
        <v>3</v>
      </c>
      <c r="Z664" s="3">
        <f>COUNTIFS(Table1[Race '#],Table1[[#This Row],[Race '#]],Table1[Gender],"M")</f>
        <v>3</v>
      </c>
      <c r="AA664" s="3">
        <f>COUNTIFS(Table1[Race '#],Table1[[#This Row],[Race '#]],Table1[Gender],"~?")</f>
        <v>0</v>
      </c>
      <c r="AB664" s="3" t="str">
        <f>_xlfn.IFS(Y664=SUM(Table1[[#This Row],[Race-F candidates]:[Race-? Candidates]]),"All-Female",Z664=SUM(Table1[[#This Row],[Race-F candidates]:[Race-? Candidates]]),"All-Male",1=1,"Mixed-Gender")</f>
        <v>Mixed-Gender</v>
      </c>
      <c r="AC664" s="3">
        <f>COUNTIFS(Table1[genoffice],Table1[[#This Row],[genoffice]],Table1[Gender],"F")</f>
        <v>279</v>
      </c>
      <c r="AD664" s="3">
        <f>COUNTIFS(Table1[genoffice],Table1[[#This Row],[genoffice]],Table1[Gender],"M")</f>
        <v>401</v>
      </c>
      <c r="AE664" s="3">
        <f>COUNTIFS(Table1[genoffice],Table1[[#This Row],[genoffice]],Table1[Gender],"~?")</f>
        <v>23</v>
      </c>
    </row>
    <row r="665" spans="1:31" x14ac:dyDescent="0.35">
      <c r="A665">
        <v>664</v>
      </c>
      <c r="B665">
        <f>IF(COUNTIF(C$2:C664,C665)&gt;0,B664,B664+1)</f>
        <v>162</v>
      </c>
      <c r="C665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5" t="s">
        <v>380</v>
      </c>
      <c r="E665" t="s">
        <v>887</v>
      </c>
      <c r="F665" t="s">
        <v>889</v>
      </c>
      <c r="G665">
        <v>2014</v>
      </c>
      <c r="H665" t="s">
        <v>742</v>
      </c>
      <c r="I665" t="s">
        <v>19</v>
      </c>
      <c r="J665">
        <v>63</v>
      </c>
      <c r="K665">
        <v>6</v>
      </c>
      <c r="L665">
        <f>COUNTIF(Table1[Race],Table1[Race])</f>
        <v>6</v>
      </c>
      <c r="M665">
        <v>1</v>
      </c>
      <c r="N665">
        <v>4</v>
      </c>
      <c r="O665">
        <v>1</v>
      </c>
      <c r="P665">
        <v>0</v>
      </c>
      <c r="Q665" t="s">
        <v>20</v>
      </c>
      <c r="R665" t="s">
        <v>21</v>
      </c>
      <c r="S665" t="s">
        <v>15</v>
      </c>
      <c r="T665">
        <f>IFERROR(Table1[n_can_adj]/MID(Table1[district],FIND("(",Table1[district])+1,1),Table1[n_can_adj])</f>
        <v>2</v>
      </c>
      <c r="U665">
        <v>11803</v>
      </c>
      <c r="V665" t="str">
        <f>IF(Table1[Voting Population]&lt;47000,"Rural","Urban")</f>
        <v>Rural</v>
      </c>
      <c r="W665" s="3">
        <v>2.542372881355931E-2</v>
      </c>
      <c r="X665" s="3" t="s">
        <v>5415</v>
      </c>
      <c r="Y665" s="3">
        <f>COUNTIFS(Table1[Race '#],Table1[[#This Row],[Race '#]],Table1[Gender],"F")</f>
        <v>3</v>
      </c>
      <c r="Z665" s="3">
        <f>COUNTIFS(Table1[Race '#],Table1[[#This Row],[Race '#]],Table1[Gender],"M")</f>
        <v>3</v>
      </c>
      <c r="AA665" s="3">
        <f>COUNTIFS(Table1[Race '#],Table1[[#This Row],[Race '#]],Table1[Gender],"~?")</f>
        <v>0</v>
      </c>
      <c r="AB665" s="3" t="str">
        <f>_xlfn.IFS(Y665=SUM(Table1[[#This Row],[Race-F candidates]:[Race-? Candidates]]),"All-Female",Z665=SUM(Table1[[#This Row],[Race-F candidates]:[Race-? Candidates]]),"All-Male",1=1,"Mixed-Gender")</f>
        <v>Mixed-Gender</v>
      </c>
      <c r="AC665" s="3">
        <f>COUNTIFS(Table1[genoffice],Table1[[#This Row],[genoffice]],Table1[Gender],"F")</f>
        <v>279</v>
      </c>
      <c r="AD665" s="3">
        <f>COUNTIFS(Table1[genoffice],Table1[[#This Row],[genoffice]],Table1[Gender],"M")</f>
        <v>401</v>
      </c>
      <c r="AE665" s="3">
        <f>COUNTIFS(Table1[genoffice],Table1[[#This Row],[genoffice]],Table1[Gender],"~?")</f>
        <v>23</v>
      </c>
    </row>
    <row r="666" spans="1:31" x14ac:dyDescent="0.35">
      <c r="A666">
        <v>665</v>
      </c>
      <c r="B666">
        <f>IF(COUNTIF(C$2:C665,C666)&gt;0,B665,B665+1)</f>
        <v>162</v>
      </c>
      <c r="C666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6" t="s">
        <v>380</v>
      </c>
      <c r="E666" t="s">
        <v>887</v>
      </c>
      <c r="F666" t="s">
        <v>890</v>
      </c>
      <c r="G666">
        <v>2014</v>
      </c>
      <c r="H666" t="s">
        <v>742</v>
      </c>
      <c r="I666" t="s">
        <v>30</v>
      </c>
      <c r="J666">
        <v>129</v>
      </c>
      <c r="K666">
        <v>6</v>
      </c>
      <c r="L666">
        <f>COUNTIF(Table1[Race],Table1[Race])</f>
        <v>6</v>
      </c>
      <c r="M666">
        <v>1</v>
      </c>
      <c r="N666">
        <v>4</v>
      </c>
      <c r="O666">
        <v>1</v>
      </c>
      <c r="P666">
        <v>0</v>
      </c>
      <c r="Q666" t="s">
        <v>20</v>
      </c>
      <c r="R666" t="s">
        <v>21</v>
      </c>
      <c r="S666" t="s">
        <v>15</v>
      </c>
      <c r="T666">
        <f>IFERROR(Table1[n_can_adj]/MID(Table1[district],FIND("(",Table1[district])+1,1),Table1[n_can_adj])</f>
        <v>2</v>
      </c>
      <c r="U666">
        <v>11803</v>
      </c>
      <c r="V666" t="str">
        <f>IF(Table1[Voting Population]&lt;47000,"Rural","Urban")</f>
        <v>Rural</v>
      </c>
      <c r="W666" s="3">
        <v>2.542372881355931E-2</v>
      </c>
      <c r="X666" s="3" t="s">
        <v>5414</v>
      </c>
      <c r="Y666" s="3">
        <f>COUNTIFS(Table1[Race '#],Table1[[#This Row],[Race '#]],Table1[Gender],"F")</f>
        <v>3</v>
      </c>
      <c r="Z666" s="3">
        <f>COUNTIFS(Table1[Race '#],Table1[[#This Row],[Race '#]],Table1[Gender],"M")</f>
        <v>3</v>
      </c>
      <c r="AA666" s="3">
        <f>COUNTIFS(Table1[Race '#],Table1[[#This Row],[Race '#]],Table1[Gender],"~?")</f>
        <v>0</v>
      </c>
      <c r="AB666" s="3" t="str">
        <f>_xlfn.IFS(Y666=SUM(Table1[[#This Row],[Race-F candidates]:[Race-? Candidates]]),"All-Female",Z666=SUM(Table1[[#This Row],[Race-F candidates]:[Race-? Candidates]]),"All-Male",1=1,"Mixed-Gender")</f>
        <v>Mixed-Gender</v>
      </c>
      <c r="AC666" s="3">
        <f>COUNTIFS(Table1[genoffice],Table1[[#This Row],[genoffice]],Table1[Gender],"F")</f>
        <v>279</v>
      </c>
      <c r="AD666" s="3">
        <f>COUNTIFS(Table1[genoffice],Table1[[#This Row],[genoffice]],Table1[Gender],"M")</f>
        <v>401</v>
      </c>
      <c r="AE666" s="3">
        <f>COUNTIFS(Table1[genoffice],Table1[[#This Row],[genoffice]],Table1[Gender],"~?")</f>
        <v>23</v>
      </c>
    </row>
    <row r="667" spans="1:31" x14ac:dyDescent="0.35">
      <c r="A667">
        <v>666</v>
      </c>
      <c r="B667">
        <f>IF(COUNTIF(C$2:C666,C667)&gt;0,B666,B666+1)</f>
        <v>162</v>
      </c>
      <c r="C667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7" t="s">
        <v>380</v>
      </c>
      <c r="E667" t="s">
        <v>887</v>
      </c>
      <c r="F667" t="s">
        <v>891</v>
      </c>
      <c r="G667">
        <v>2014</v>
      </c>
      <c r="H667" t="s">
        <v>742</v>
      </c>
      <c r="I667" t="s">
        <v>19</v>
      </c>
      <c r="J667">
        <v>100</v>
      </c>
      <c r="K667">
        <v>6</v>
      </c>
      <c r="L667">
        <f>COUNTIF(Table1[Race],Table1[Race])</f>
        <v>6</v>
      </c>
      <c r="M667">
        <v>1</v>
      </c>
      <c r="N667">
        <v>4</v>
      </c>
      <c r="O667">
        <v>1</v>
      </c>
      <c r="P667">
        <v>0</v>
      </c>
      <c r="Q667" t="s">
        <v>20</v>
      </c>
      <c r="R667" t="s">
        <v>21</v>
      </c>
      <c r="S667" t="s">
        <v>15</v>
      </c>
      <c r="T667">
        <f>IFERROR(Table1[n_can_adj]/MID(Table1[district],FIND("(",Table1[district])+1,1),Table1[n_can_adj])</f>
        <v>2</v>
      </c>
      <c r="U667">
        <v>11803</v>
      </c>
      <c r="V667" t="str">
        <f>IF(Table1[Voting Population]&lt;47000,"Rural","Urban")</f>
        <v>Rural</v>
      </c>
      <c r="W667" s="3">
        <v>2.542372881355931E-2</v>
      </c>
      <c r="X667" s="3" t="s">
        <v>5415</v>
      </c>
      <c r="Y667" s="3">
        <f>COUNTIFS(Table1[Race '#],Table1[[#This Row],[Race '#]],Table1[Gender],"F")</f>
        <v>3</v>
      </c>
      <c r="Z667" s="3">
        <f>COUNTIFS(Table1[Race '#],Table1[[#This Row],[Race '#]],Table1[Gender],"M")</f>
        <v>3</v>
      </c>
      <c r="AA667" s="3">
        <f>COUNTIFS(Table1[Race '#],Table1[[#This Row],[Race '#]],Table1[Gender],"~?")</f>
        <v>0</v>
      </c>
      <c r="AB667" s="3" t="str">
        <f>_xlfn.IFS(Y667=SUM(Table1[[#This Row],[Race-F candidates]:[Race-? Candidates]]),"All-Female",Z667=SUM(Table1[[#This Row],[Race-F candidates]:[Race-? Candidates]]),"All-Male",1=1,"Mixed-Gender")</f>
        <v>Mixed-Gender</v>
      </c>
      <c r="AC667" s="3">
        <f>COUNTIFS(Table1[genoffice],Table1[[#This Row],[genoffice]],Table1[Gender],"F")</f>
        <v>279</v>
      </c>
      <c r="AD667" s="3">
        <f>COUNTIFS(Table1[genoffice],Table1[[#This Row],[genoffice]],Table1[Gender],"M")</f>
        <v>401</v>
      </c>
      <c r="AE667" s="3">
        <f>COUNTIFS(Table1[genoffice],Table1[[#This Row],[genoffice]],Table1[Gender],"~?")</f>
        <v>23</v>
      </c>
    </row>
    <row r="668" spans="1:31" x14ac:dyDescent="0.35">
      <c r="A668">
        <v>667</v>
      </c>
      <c r="B668">
        <f>IF(COUNTIF(C$2:C667,C668)&gt;0,B667,B667+1)</f>
        <v>162</v>
      </c>
      <c r="C668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8" t="s">
        <v>380</v>
      </c>
      <c r="E668" t="s">
        <v>887</v>
      </c>
      <c r="F668" t="s">
        <v>892</v>
      </c>
      <c r="G668">
        <v>2014</v>
      </c>
      <c r="H668" t="s">
        <v>742</v>
      </c>
      <c r="I668" t="s">
        <v>19</v>
      </c>
      <c r="J668">
        <v>114</v>
      </c>
      <c r="K668">
        <v>6</v>
      </c>
      <c r="L668">
        <f>COUNTIF(Table1[Race],Table1[Race])</f>
        <v>6</v>
      </c>
      <c r="M668">
        <v>1</v>
      </c>
      <c r="N668">
        <v>4</v>
      </c>
      <c r="O668">
        <v>1</v>
      </c>
      <c r="P668">
        <v>0</v>
      </c>
      <c r="Q668" t="s">
        <v>20</v>
      </c>
      <c r="R668" t="s">
        <v>21</v>
      </c>
      <c r="S668" t="s">
        <v>15</v>
      </c>
      <c r="T668">
        <f>IFERROR(Table1[n_can_adj]/MID(Table1[district],FIND("(",Table1[district])+1,1),Table1[n_can_adj])</f>
        <v>2</v>
      </c>
      <c r="U668">
        <v>11803</v>
      </c>
      <c r="V668" t="str">
        <f>IF(Table1[Voting Population]&lt;47000,"Rural","Urban")</f>
        <v>Rural</v>
      </c>
      <c r="W668" s="3">
        <v>2.542372881355931E-2</v>
      </c>
      <c r="X668" s="3" t="s">
        <v>5415</v>
      </c>
      <c r="Y668" s="3">
        <f>COUNTIFS(Table1[Race '#],Table1[[#This Row],[Race '#]],Table1[Gender],"F")</f>
        <v>3</v>
      </c>
      <c r="Z668" s="3">
        <f>COUNTIFS(Table1[Race '#],Table1[[#This Row],[Race '#]],Table1[Gender],"M")</f>
        <v>3</v>
      </c>
      <c r="AA668" s="3">
        <f>COUNTIFS(Table1[Race '#],Table1[[#This Row],[Race '#]],Table1[Gender],"~?")</f>
        <v>0</v>
      </c>
      <c r="AB668" s="3" t="str">
        <f>_xlfn.IFS(Y668=SUM(Table1[[#This Row],[Race-F candidates]:[Race-? Candidates]]),"All-Female",Z668=SUM(Table1[[#This Row],[Race-F candidates]:[Race-? Candidates]]),"All-Male",1=1,"Mixed-Gender")</f>
        <v>Mixed-Gender</v>
      </c>
      <c r="AC668" s="3">
        <f>COUNTIFS(Table1[genoffice],Table1[[#This Row],[genoffice]],Table1[Gender],"F")</f>
        <v>279</v>
      </c>
      <c r="AD668" s="3">
        <f>COUNTIFS(Table1[genoffice],Table1[[#This Row],[genoffice]],Table1[Gender],"M")</f>
        <v>401</v>
      </c>
      <c r="AE668" s="3">
        <f>COUNTIFS(Table1[genoffice],Table1[[#This Row],[genoffice]],Table1[Gender],"~?")</f>
        <v>23</v>
      </c>
    </row>
    <row r="669" spans="1:31" x14ac:dyDescent="0.35">
      <c r="A669">
        <v>668</v>
      </c>
      <c r="B669">
        <f>IF(COUNTIF(C$2:C668,C669)&gt;0,B668,B668+1)</f>
        <v>162</v>
      </c>
      <c r="C669" t="str">
        <f>Table1[[#This Row],[position]]&amp;IF(Table1[district]="NA","","-"&amp;Table1[district])&amp;IF(Table1[parish]="Multi-Parish Race","","-"&amp;Table1[parish])&amp;" ("&amp;Table1[year]&amp;")"</f>
        <v>Aldermen-Village of Richmond (3 to be elected)-Madison (2014)</v>
      </c>
      <c r="D669" t="s">
        <v>380</v>
      </c>
      <c r="E669" t="s">
        <v>887</v>
      </c>
      <c r="F669" t="s">
        <v>893</v>
      </c>
      <c r="G669">
        <v>2014</v>
      </c>
      <c r="H669" t="s">
        <v>742</v>
      </c>
      <c r="I669" t="s">
        <v>23</v>
      </c>
      <c r="J669">
        <v>85</v>
      </c>
      <c r="K669">
        <v>6</v>
      </c>
      <c r="L669">
        <f>COUNTIF(Table1[Race],Table1[Race])</f>
        <v>6</v>
      </c>
      <c r="M669">
        <v>1</v>
      </c>
      <c r="N669">
        <v>4</v>
      </c>
      <c r="O669">
        <v>1</v>
      </c>
      <c r="P669">
        <v>0</v>
      </c>
      <c r="Q669" t="s">
        <v>20</v>
      </c>
      <c r="R669" t="s">
        <v>21</v>
      </c>
      <c r="S669" t="s">
        <v>15</v>
      </c>
      <c r="T669">
        <f>IFERROR(Table1[n_can_adj]/MID(Table1[district],FIND("(",Table1[district])+1,1),Table1[n_can_adj])</f>
        <v>2</v>
      </c>
      <c r="U669">
        <v>11803</v>
      </c>
      <c r="V669" t="str">
        <f>IF(Table1[Voting Population]&lt;47000,"Rural","Urban")</f>
        <v>Rural</v>
      </c>
      <c r="W669" s="3">
        <v>2.542372881355931E-2</v>
      </c>
      <c r="X669" s="3" t="s">
        <v>5414</v>
      </c>
      <c r="Y669" s="3">
        <f>COUNTIFS(Table1[Race '#],Table1[[#This Row],[Race '#]],Table1[Gender],"F")</f>
        <v>3</v>
      </c>
      <c r="Z669" s="3">
        <f>COUNTIFS(Table1[Race '#],Table1[[#This Row],[Race '#]],Table1[Gender],"M")</f>
        <v>3</v>
      </c>
      <c r="AA669" s="3">
        <f>COUNTIFS(Table1[Race '#],Table1[[#This Row],[Race '#]],Table1[Gender],"~?")</f>
        <v>0</v>
      </c>
      <c r="AB669" s="3" t="str">
        <f>_xlfn.IFS(Y669=SUM(Table1[[#This Row],[Race-F candidates]:[Race-? Candidates]]),"All-Female",Z669=SUM(Table1[[#This Row],[Race-F candidates]:[Race-? Candidates]]),"All-Male",1=1,"Mixed-Gender")</f>
        <v>Mixed-Gender</v>
      </c>
      <c r="AC669" s="3">
        <f>COUNTIFS(Table1[genoffice],Table1[[#This Row],[genoffice]],Table1[Gender],"F")</f>
        <v>279</v>
      </c>
      <c r="AD669" s="3">
        <f>COUNTIFS(Table1[genoffice],Table1[[#This Row],[genoffice]],Table1[Gender],"M")</f>
        <v>401</v>
      </c>
      <c r="AE669" s="3">
        <f>COUNTIFS(Table1[genoffice],Table1[[#This Row],[genoffice]],Table1[Gender],"~?")</f>
        <v>23</v>
      </c>
    </row>
    <row r="670" spans="1:31" x14ac:dyDescent="0.35">
      <c r="A670">
        <v>669</v>
      </c>
      <c r="B670">
        <f>IF(COUNTIF(C$2:C669,C670)&gt;0,B669,B669+1)</f>
        <v>163</v>
      </c>
      <c r="C670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0" t="s">
        <v>380</v>
      </c>
      <c r="E670" t="s">
        <v>894</v>
      </c>
      <c r="F670" t="s">
        <v>895</v>
      </c>
      <c r="G670">
        <v>2014</v>
      </c>
      <c r="H670" t="s">
        <v>263</v>
      </c>
      <c r="I670" t="s">
        <v>23</v>
      </c>
      <c r="J670">
        <v>40</v>
      </c>
      <c r="K670">
        <v>4</v>
      </c>
      <c r="L670">
        <f>COUNTIF(Table1[Race],Table1[Race])</f>
        <v>4</v>
      </c>
      <c r="M670">
        <v>3</v>
      </c>
      <c r="N670">
        <v>0</v>
      </c>
      <c r="O670">
        <v>0</v>
      </c>
      <c r="P670">
        <v>1</v>
      </c>
      <c r="Q670" t="s">
        <v>20</v>
      </c>
      <c r="R670" t="s">
        <v>21</v>
      </c>
      <c r="S670" t="s">
        <v>15</v>
      </c>
      <c r="T670">
        <f>IFERROR(Table1[n_can_adj]/MID(Table1[district],FIND("(",Table1[district])+1,1),Table1[n_can_adj])</f>
        <v>1.3333333333333333</v>
      </c>
      <c r="U670">
        <v>39258</v>
      </c>
      <c r="V670" t="str">
        <f>IF(Table1[Voting Population]&lt;47000,"Rural","Urban")</f>
        <v>Rural</v>
      </c>
      <c r="W670" s="3">
        <v>5.7522123893805288E-2</v>
      </c>
      <c r="X670" s="3" t="s">
        <v>5415</v>
      </c>
      <c r="Y670" s="3">
        <f>COUNTIFS(Table1[Race '#],Table1[[#This Row],[Race '#]],Table1[Gender],"F")</f>
        <v>3</v>
      </c>
      <c r="Z670" s="3">
        <f>COUNTIFS(Table1[Race '#],Table1[[#This Row],[Race '#]],Table1[Gender],"M")</f>
        <v>1</v>
      </c>
      <c r="AA670" s="3">
        <f>COUNTIFS(Table1[Race '#],Table1[[#This Row],[Race '#]],Table1[Gender],"~?")</f>
        <v>0</v>
      </c>
      <c r="AB670" s="3" t="str">
        <f>_xlfn.IFS(Y670=SUM(Table1[[#This Row],[Race-F candidates]:[Race-? Candidates]]),"All-Female",Z670=SUM(Table1[[#This Row],[Race-F candidates]:[Race-? Candidates]]),"All-Male",1=1,"Mixed-Gender")</f>
        <v>Mixed-Gender</v>
      </c>
      <c r="AC670" s="3">
        <f>COUNTIFS(Table1[genoffice],Table1[[#This Row],[genoffice]],Table1[Gender],"F")</f>
        <v>279</v>
      </c>
      <c r="AD670" s="3">
        <f>COUNTIFS(Table1[genoffice],Table1[[#This Row],[genoffice]],Table1[Gender],"M")</f>
        <v>401</v>
      </c>
      <c r="AE670" s="3">
        <f>COUNTIFS(Table1[genoffice],Table1[[#This Row],[genoffice]],Table1[Gender],"~?")</f>
        <v>23</v>
      </c>
    </row>
    <row r="671" spans="1:31" x14ac:dyDescent="0.35">
      <c r="A671">
        <v>670</v>
      </c>
      <c r="B671">
        <f>IF(COUNTIF(C$2:C670,C671)&gt;0,B670,B670+1)</f>
        <v>163</v>
      </c>
      <c r="C671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1" t="s">
        <v>380</v>
      </c>
      <c r="E671" t="s">
        <v>894</v>
      </c>
      <c r="F671" t="s">
        <v>896</v>
      </c>
      <c r="G671">
        <v>2014</v>
      </c>
      <c r="H671" t="s">
        <v>263</v>
      </c>
      <c r="I671" t="s">
        <v>23</v>
      </c>
      <c r="J671">
        <v>58</v>
      </c>
      <c r="K671">
        <v>4</v>
      </c>
      <c r="L671">
        <f>COUNTIF(Table1[Race],Table1[Race])</f>
        <v>4</v>
      </c>
      <c r="M671">
        <v>3</v>
      </c>
      <c r="N671">
        <v>0</v>
      </c>
      <c r="O671">
        <v>0</v>
      </c>
      <c r="P671">
        <v>1</v>
      </c>
      <c r="Q671" t="s">
        <v>20</v>
      </c>
      <c r="R671" t="s">
        <v>21</v>
      </c>
      <c r="S671" t="s">
        <v>15</v>
      </c>
      <c r="T671">
        <f>IFERROR(Table1[n_can_adj]/MID(Table1[district],FIND("(",Table1[district])+1,1),Table1[n_can_adj])</f>
        <v>1.3333333333333333</v>
      </c>
      <c r="U671">
        <v>39258</v>
      </c>
      <c r="V671" t="str">
        <f>IF(Table1[Voting Population]&lt;47000,"Rural","Urban")</f>
        <v>Rural</v>
      </c>
      <c r="W671" s="3">
        <v>5.7522123893805288E-2</v>
      </c>
      <c r="X671" s="3" t="s">
        <v>5415</v>
      </c>
      <c r="Y671" s="3">
        <f>COUNTIFS(Table1[Race '#],Table1[[#This Row],[Race '#]],Table1[Gender],"F")</f>
        <v>3</v>
      </c>
      <c r="Z671" s="3">
        <f>COUNTIFS(Table1[Race '#],Table1[[#This Row],[Race '#]],Table1[Gender],"M")</f>
        <v>1</v>
      </c>
      <c r="AA671" s="3">
        <f>COUNTIFS(Table1[Race '#],Table1[[#This Row],[Race '#]],Table1[Gender],"~?")</f>
        <v>0</v>
      </c>
      <c r="AB671" s="3" t="str">
        <f>_xlfn.IFS(Y671=SUM(Table1[[#This Row],[Race-F candidates]:[Race-? Candidates]]),"All-Female",Z671=SUM(Table1[[#This Row],[Race-F candidates]:[Race-? Candidates]]),"All-Male",1=1,"Mixed-Gender")</f>
        <v>Mixed-Gender</v>
      </c>
      <c r="AC671" s="3">
        <f>COUNTIFS(Table1[genoffice],Table1[[#This Row],[genoffice]],Table1[Gender],"F")</f>
        <v>279</v>
      </c>
      <c r="AD671" s="3">
        <f>COUNTIFS(Table1[genoffice],Table1[[#This Row],[genoffice]],Table1[Gender],"M")</f>
        <v>401</v>
      </c>
      <c r="AE671" s="3">
        <f>COUNTIFS(Table1[genoffice],Table1[[#This Row],[genoffice]],Table1[Gender],"~?")</f>
        <v>23</v>
      </c>
    </row>
    <row r="672" spans="1:31" x14ac:dyDescent="0.35">
      <c r="A672">
        <v>671</v>
      </c>
      <c r="B672">
        <f>IF(COUNTIF(C$2:C671,C672)&gt;0,B671,B671+1)</f>
        <v>163</v>
      </c>
      <c r="C672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2" t="s">
        <v>380</v>
      </c>
      <c r="E672" t="s">
        <v>894</v>
      </c>
      <c r="F672" t="s">
        <v>897</v>
      </c>
      <c r="G672">
        <v>2014</v>
      </c>
      <c r="H672" t="s">
        <v>263</v>
      </c>
      <c r="I672" t="s">
        <v>127</v>
      </c>
      <c r="J672">
        <v>71</v>
      </c>
      <c r="K672">
        <v>4</v>
      </c>
      <c r="L672">
        <f>COUNTIF(Table1[Race],Table1[Race])</f>
        <v>4</v>
      </c>
      <c r="M672">
        <v>3</v>
      </c>
      <c r="N672">
        <v>0</v>
      </c>
      <c r="O672">
        <v>0</v>
      </c>
      <c r="P672">
        <v>1</v>
      </c>
      <c r="Q672" t="s">
        <v>20</v>
      </c>
      <c r="R672" t="s">
        <v>21</v>
      </c>
      <c r="S672" t="s">
        <v>15</v>
      </c>
      <c r="T672">
        <f>IFERROR(Table1[n_can_adj]/MID(Table1[district],FIND("(",Table1[district])+1,1),Table1[n_can_adj])</f>
        <v>1.3333333333333333</v>
      </c>
      <c r="U672">
        <v>39258</v>
      </c>
      <c r="V672" t="str">
        <f>IF(Table1[Voting Population]&lt;47000,"Rural","Urban")</f>
        <v>Rural</v>
      </c>
      <c r="W672" s="3">
        <v>5.7522123893805288E-2</v>
      </c>
      <c r="X672" s="3" t="s">
        <v>5415</v>
      </c>
      <c r="Y672" s="3">
        <f>COUNTIFS(Table1[Race '#],Table1[[#This Row],[Race '#]],Table1[Gender],"F")</f>
        <v>3</v>
      </c>
      <c r="Z672" s="3">
        <f>COUNTIFS(Table1[Race '#],Table1[[#This Row],[Race '#]],Table1[Gender],"M")</f>
        <v>1</v>
      </c>
      <c r="AA672" s="3">
        <f>COUNTIFS(Table1[Race '#],Table1[[#This Row],[Race '#]],Table1[Gender],"~?")</f>
        <v>0</v>
      </c>
      <c r="AB672" s="3" t="str">
        <f>_xlfn.IFS(Y672=SUM(Table1[[#This Row],[Race-F candidates]:[Race-? Candidates]]),"All-Female",Z672=SUM(Table1[[#This Row],[Race-F candidates]:[Race-? Candidates]]),"All-Male",1=1,"Mixed-Gender")</f>
        <v>Mixed-Gender</v>
      </c>
      <c r="AC672" s="3">
        <f>COUNTIFS(Table1[genoffice],Table1[[#This Row],[genoffice]],Table1[Gender],"F")</f>
        <v>279</v>
      </c>
      <c r="AD672" s="3">
        <f>COUNTIFS(Table1[genoffice],Table1[[#This Row],[genoffice]],Table1[Gender],"M")</f>
        <v>401</v>
      </c>
      <c r="AE672" s="3">
        <f>COUNTIFS(Table1[genoffice],Table1[[#This Row],[genoffice]],Table1[Gender],"~?")</f>
        <v>23</v>
      </c>
    </row>
    <row r="673" spans="1:31" x14ac:dyDescent="0.35">
      <c r="A673">
        <v>672</v>
      </c>
      <c r="B673">
        <f>IF(COUNTIF(C$2:C672,C673)&gt;0,B672,B672+1)</f>
        <v>163</v>
      </c>
      <c r="C673" t="str">
        <f>Table1[[#This Row],[position]]&amp;IF(Table1[district]="NA","","-"&amp;Table1[district])&amp;IF(Table1[parish]="Multi-Parish Race","","-"&amp;Table1[parish])&amp;" ("&amp;Table1[year]&amp;")"</f>
        <v>Aldermen-Village of Robeline (3 to be elected)-Natchitoches (2014)</v>
      </c>
      <c r="D673" t="s">
        <v>380</v>
      </c>
      <c r="E673" t="s">
        <v>894</v>
      </c>
      <c r="F673" t="s">
        <v>898</v>
      </c>
      <c r="G673">
        <v>2014</v>
      </c>
      <c r="H673" t="s">
        <v>263</v>
      </c>
      <c r="I673" t="s">
        <v>23</v>
      </c>
      <c r="J673">
        <v>57</v>
      </c>
      <c r="K673">
        <v>4</v>
      </c>
      <c r="L673">
        <f>COUNTIF(Table1[Race],Table1[Race])</f>
        <v>4</v>
      </c>
      <c r="M673">
        <v>3</v>
      </c>
      <c r="N673">
        <v>0</v>
      </c>
      <c r="O673">
        <v>0</v>
      </c>
      <c r="P673">
        <v>1</v>
      </c>
      <c r="Q673" t="s">
        <v>20</v>
      </c>
      <c r="R673" t="s">
        <v>21</v>
      </c>
      <c r="S673" t="s">
        <v>15</v>
      </c>
      <c r="T673">
        <f>IFERROR(Table1[n_can_adj]/MID(Table1[district],FIND("(",Table1[district])+1,1),Table1[n_can_adj])</f>
        <v>1.3333333333333333</v>
      </c>
      <c r="U673">
        <v>39258</v>
      </c>
      <c r="V673" t="str">
        <f>IF(Table1[Voting Population]&lt;47000,"Rural","Urban")</f>
        <v>Rural</v>
      </c>
      <c r="W673" s="3">
        <v>5.7522123893805288E-2</v>
      </c>
      <c r="X673" s="3" t="s">
        <v>5414</v>
      </c>
      <c r="Y673" s="3">
        <f>COUNTIFS(Table1[Race '#],Table1[[#This Row],[Race '#]],Table1[Gender],"F")</f>
        <v>3</v>
      </c>
      <c r="Z673" s="3">
        <f>COUNTIFS(Table1[Race '#],Table1[[#This Row],[Race '#]],Table1[Gender],"M")</f>
        <v>1</v>
      </c>
      <c r="AA673" s="3">
        <f>COUNTIFS(Table1[Race '#],Table1[[#This Row],[Race '#]],Table1[Gender],"~?")</f>
        <v>0</v>
      </c>
      <c r="AB673" s="3" t="str">
        <f>_xlfn.IFS(Y673=SUM(Table1[[#This Row],[Race-F candidates]:[Race-? Candidates]]),"All-Female",Z673=SUM(Table1[[#This Row],[Race-F candidates]:[Race-? Candidates]]),"All-Male",1=1,"Mixed-Gender")</f>
        <v>Mixed-Gender</v>
      </c>
      <c r="AC673" s="3">
        <f>COUNTIFS(Table1[genoffice],Table1[[#This Row],[genoffice]],Table1[Gender],"F")</f>
        <v>279</v>
      </c>
      <c r="AD673" s="3">
        <f>COUNTIFS(Table1[genoffice],Table1[[#This Row],[genoffice]],Table1[Gender],"M")</f>
        <v>401</v>
      </c>
      <c r="AE673" s="3">
        <f>COUNTIFS(Table1[genoffice],Table1[[#This Row],[genoffice]],Table1[Gender],"~?")</f>
        <v>23</v>
      </c>
    </row>
    <row r="674" spans="1:31" x14ac:dyDescent="0.35">
      <c r="A674">
        <v>673</v>
      </c>
      <c r="B674">
        <f>IF(COUNTIF(C$2:C673,C674)&gt;0,B673,B673+1)</f>
        <v>164</v>
      </c>
      <c r="C674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4" t="s">
        <v>380</v>
      </c>
      <c r="E674" t="s">
        <v>899</v>
      </c>
      <c r="F674" t="s">
        <v>900</v>
      </c>
      <c r="G674">
        <v>2014</v>
      </c>
      <c r="H674" t="s">
        <v>34</v>
      </c>
      <c r="I674" t="s">
        <v>30</v>
      </c>
      <c r="J674">
        <v>136</v>
      </c>
      <c r="K674">
        <v>4</v>
      </c>
      <c r="L674">
        <f>COUNTIF(Table1[Race],Table1[Race])</f>
        <v>4</v>
      </c>
      <c r="M674">
        <v>2</v>
      </c>
      <c r="N674">
        <v>0</v>
      </c>
      <c r="O674">
        <v>1</v>
      </c>
      <c r="P674">
        <v>1</v>
      </c>
      <c r="Q674" t="s">
        <v>20</v>
      </c>
      <c r="R674" t="s">
        <v>21</v>
      </c>
      <c r="S674" t="s">
        <v>15</v>
      </c>
      <c r="T674">
        <f>IFERROR(Table1[n_can_adj]/MID(Table1[district],FIND("(",Table1[district])+1,1),Table1[n_can_adj])</f>
        <v>1.3333333333333333</v>
      </c>
      <c r="U674">
        <v>10145</v>
      </c>
      <c r="V674" t="str">
        <f>IF(Table1[Voting Population]&lt;47000,"Rural","Urban")</f>
        <v>Rural</v>
      </c>
      <c r="W674" s="3">
        <v>1.8691588785046731E-2</v>
      </c>
      <c r="X674" s="3" t="s">
        <v>5414</v>
      </c>
      <c r="Y674" s="3">
        <f>COUNTIFS(Table1[Race '#],Table1[[#This Row],[Race '#]],Table1[Gender],"F")</f>
        <v>1</v>
      </c>
      <c r="Z674" s="3">
        <f>COUNTIFS(Table1[Race '#],Table1[[#This Row],[Race '#]],Table1[Gender],"M")</f>
        <v>3</v>
      </c>
      <c r="AA674" s="3">
        <f>COUNTIFS(Table1[Race '#],Table1[[#This Row],[Race '#]],Table1[Gender],"~?")</f>
        <v>0</v>
      </c>
      <c r="AB674" s="3" t="str">
        <f>_xlfn.IFS(Y674=SUM(Table1[[#This Row],[Race-F candidates]:[Race-? Candidates]]),"All-Female",Z674=SUM(Table1[[#This Row],[Race-F candidates]:[Race-? Candidates]]),"All-Male",1=1,"Mixed-Gender")</f>
        <v>Mixed-Gender</v>
      </c>
      <c r="AC674" s="3">
        <f>COUNTIFS(Table1[genoffice],Table1[[#This Row],[genoffice]],Table1[Gender],"F")</f>
        <v>279</v>
      </c>
      <c r="AD674" s="3">
        <f>COUNTIFS(Table1[genoffice],Table1[[#This Row],[genoffice]],Table1[Gender],"M")</f>
        <v>401</v>
      </c>
      <c r="AE674" s="3">
        <f>COUNTIFS(Table1[genoffice],Table1[[#This Row],[genoffice]],Table1[Gender],"~?")</f>
        <v>23</v>
      </c>
    </row>
    <row r="675" spans="1:31" x14ac:dyDescent="0.35">
      <c r="A675">
        <v>674</v>
      </c>
      <c r="B675">
        <f>IF(COUNTIF(C$2:C674,C675)&gt;0,B674,B674+1)</f>
        <v>164</v>
      </c>
      <c r="C675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5" t="s">
        <v>380</v>
      </c>
      <c r="E675" t="s">
        <v>899</v>
      </c>
      <c r="F675" t="s">
        <v>901</v>
      </c>
      <c r="G675">
        <v>2014</v>
      </c>
      <c r="H675" t="s">
        <v>34</v>
      </c>
      <c r="I675" t="s">
        <v>23</v>
      </c>
      <c r="J675">
        <v>146</v>
      </c>
      <c r="K675">
        <v>4</v>
      </c>
      <c r="L675">
        <f>COUNTIF(Table1[Race],Table1[Race])</f>
        <v>4</v>
      </c>
      <c r="M675">
        <v>2</v>
      </c>
      <c r="N675">
        <v>0</v>
      </c>
      <c r="O675">
        <v>1</v>
      </c>
      <c r="P675">
        <v>1</v>
      </c>
      <c r="Q675" t="s">
        <v>20</v>
      </c>
      <c r="R675" t="s">
        <v>21</v>
      </c>
      <c r="S675" t="s">
        <v>15</v>
      </c>
      <c r="T675">
        <f>IFERROR(Table1[n_can_adj]/MID(Table1[district],FIND("(",Table1[district])+1,1),Table1[n_can_adj])</f>
        <v>1.3333333333333333</v>
      </c>
      <c r="U675">
        <v>10145</v>
      </c>
      <c r="V675" t="str">
        <f>IF(Table1[Voting Population]&lt;47000,"Rural","Urban")</f>
        <v>Rural</v>
      </c>
      <c r="W675" s="3">
        <v>1.8691588785046731E-2</v>
      </c>
      <c r="X675" s="3" t="s">
        <v>5414</v>
      </c>
      <c r="Y675" s="3">
        <f>COUNTIFS(Table1[Race '#],Table1[[#This Row],[Race '#]],Table1[Gender],"F")</f>
        <v>1</v>
      </c>
      <c r="Z675" s="3">
        <f>COUNTIFS(Table1[Race '#],Table1[[#This Row],[Race '#]],Table1[Gender],"M")</f>
        <v>3</v>
      </c>
      <c r="AA675" s="3">
        <f>COUNTIFS(Table1[Race '#],Table1[[#This Row],[Race '#]],Table1[Gender],"~?")</f>
        <v>0</v>
      </c>
      <c r="AB675" s="3" t="str">
        <f>_xlfn.IFS(Y675=SUM(Table1[[#This Row],[Race-F candidates]:[Race-? Candidates]]),"All-Female",Z675=SUM(Table1[[#This Row],[Race-F candidates]:[Race-? Candidates]]),"All-Male",1=1,"Mixed-Gender")</f>
        <v>Mixed-Gender</v>
      </c>
      <c r="AC675" s="3">
        <f>COUNTIFS(Table1[genoffice],Table1[[#This Row],[genoffice]],Table1[Gender],"F")</f>
        <v>279</v>
      </c>
      <c r="AD675" s="3">
        <f>COUNTIFS(Table1[genoffice],Table1[[#This Row],[genoffice]],Table1[Gender],"M")</f>
        <v>401</v>
      </c>
      <c r="AE675" s="3">
        <f>COUNTIFS(Table1[genoffice],Table1[[#This Row],[genoffice]],Table1[Gender],"~?")</f>
        <v>23</v>
      </c>
    </row>
    <row r="676" spans="1:31" x14ac:dyDescent="0.35">
      <c r="A676">
        <v>675</v>
      </c>
      <c r="B676">
        <f>IF(COUNTIF(C$2:C675,C676)&gt;0,B675,B675+1)</f>
        <v>164</v>
      </c>
      <c r="C676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6" t="s">
        <v>380</v>
      </c>
      <c r="E676" t="s">
        <v>899</v>
      </c>
      <c r="F676" t="s">
        <v>902</v>
      </c>
      <c r="G676">
        <v>2014</v>
      </c>
      <c r="H676" t="s">
        <v>34</v>
      </c>
      <c r="I676" t="s">
        <v>127</v>
      </c>
      <c r="J676">
        <v>123</v>
      </c>
      <c r="K676">
        <v>4</v>
      </c>
      <c r="L676">
        <f>COUNTIF(Table1[Race],Table1[Race])</f>
        <v>4</v>
      </c>
      <c r="M676">
        <v>2</v>
      </c>
      <c r="N676">
        <v>0</v>
      </c>
      <c r="O676">
        <v>1</v>
      </c>
      <c r="P676">
        <v>1</v>
      </c>
      <c r="Q676" t="s">
        <v>20</v>
      </c>
      <c r="R676" t="s">
        <v>21</v>
      </c>
      <c r="S676" t="s">
        <v>15</v>
      </c>
      <c r="T676">
        <f>IFERROR(Table1[n_can_adj]/MID(Table1[district],FIND("(",Table1[district])+1,1),Table1[n_can_adj])</f>
        <v>1.3333333333333333</v>
      </c>
      <c r="U676">
        <v>10145</v>
      </c>
      <c r="V676" t="str">
        <f>IF(Table1[Voting Population]&lt;47000,"Rural","Urban")</f>
        <v>Rural</v>
      </c>
      <c r="W676" s="3">
        <v>1.8691588785046731E-2</v>
      </c>
      <c r="X676" s="3" t="s">
        <v>5414</v>
      </c>
      <c r="Y676" s="3">
        <f>COUNTIFS(Table1[Race '#],Table1[[#This Row],[Race '#]],Table1[Gender],"F")</f>
        <v>1</v>
      </c>
      <c r="Z676" s="3">
        <f>COUNTIFS(Table1[Race '#],Table1[[#This Row],[Race '#]],Table1[Gender],"M")</f>
        <v>3</v>
      </c>
      <c r="AA676" s="3">
        <f>COUNTIFS(Table1[Race '#],Table1[[#This Row],[Race '#]],Table1[Gender],"~?")</f>
        <v>0</v>
      </c>
      <c r="AB676" s="3" t="str">
        <f>_xlfn.IFS(Y676=SUM(Table1[[#This Row],[Race-F candidates]:[Race-? Candidates]]),"All-Female",Z676=SUM(Table1[[#This Row],[Race-F candidates]:[Race-? Candidates]]),"All-Male",1=1,"Mixed-Gender")</f>
        <v>Mixed-Gender</v>
      </c>
      <c r="AC676" s="3">
        <f>COUNTIFS(Table1[genoffice],Table1[[#This Row],[genoffice]],Table1[Gender],"F")</f>
        <v>279</v>
      </c>
      <c r="AD676" s="3">
        <f>COUNTIFS(Table1[genoffice],Table1[[#This Row],[genoffice]],Table1[Gender],"M")</f>
        <v>401</v>
      </c>
      <c r="AE676" s="3">
        <f>COUNTIFS(Table1[genoffice],Table1[[#This Row],[genoffice]],Table1[Gender],"~?")</f>
        <v>23</v>
      </c>
    </row>
    <row r="677" spans="1:31" x14ac:dyDescent="0.35">
      <c r="A677">
        <v>676</v>
      </c>
      <c r="B677">
        <f>IF(COUNTIF(C$2:C676,C677)&gt;0,B676,B676+1)</f>
        <v>164</v>
      </c>
      <c r="C677" t="str">
        <f>Table1[[#This Row],[position]]&amp;IF(Table1[district]="NA","","-"&amp;Table1[district])&amp;IF(Table1[parish]="Multi-Parish Race","","-"&amp;Table1[parish])&amp;" ("&amp;Table1[year]&amp;")"</f>
        <v>Aldermen-Village of Sicily Island (3 to be elected)-Catahoula (2014)</v>
      </c>
      <c r="D677" t="s">
        <v>380</v>
      </c>
      <c r="E677" t="s">
        <v>899</v>
      </c>
      <c r="F677" t="s">
        <v>903</v>
      </c>
      <c r="G677">
        <v>2014</v>
      </c>
      <c r="H677" t="s">
        <v>34</v>
      </c>
      <c r="I677" t="s">
        <v>23</v>
      </c>
      <c r="J677">
        <v>130</v>
      </c>
      <c r="K677">
        <v>4</v>
      </c>
      <c r="L677">
        <f>COUNTIF(Table1[Race],Table1[Race])</f>
        <v>4</v>
      </c>
      <c r="M677">
        <v>2</v>
      </c>
      <c r="N677">
        <v>0</v>
      </c>
      <c r="O677">
        <v>1</v>
      </c>
      <c r="P677">
        <v>1</v>
      </c>
      <c r="Q677" t="s">
        <v>20</v>
      </c>
      <c r="R677" t="s">
        <v>21</v>
      </c>
      <c r="S677" t="s">
        <v>15</v>
      </c>
      <c r="T677">
        <f>IFERROR(Table1[n_can_adj]/MID(Table1[district],FIND("(",Table1[district])+1,1),Table1[n_can_adj])</f>
        <v>1.3333333333333333</v>
      </c>
      <c r="U677">
        <v>10145</v>
      </c>
      <c r="V677" t="str">
        <f>IF(Table1[Voting Population]&lt;47000,"Rural","Urban")</f>
        <v>Rural</v>
      </c>
      <c r="W677" s="3">
        <v>1.8691588785046731E-2</v>
      </c>
      <c r="X677" s="3" t="s">
        <v>5415</v>
      </c>
      <c r="Y677" s="3">
        <f>COUNTIFS(Table1[Race '#],Table1[[#This Row],[Race '#]],Table1[Gender],"F")</f>
        <v>1</v>
      </c>
      <c r="Z677" s="3">
        <f>COUNTIFS(Table1[Race '#],Table1[[#This Row],[Race '#]],Table1[Gender],"M")</f>
        <v>3</v>
      </c>
      <c r="AA677" s="3">
        <f>COUNTIFS(Table1[Race '#],Table1[[#This Row],[Race '#]],Table1[Gender],"~?")</f>
        <v>0</v>
      </c>
      <c r="AB677" s="3" t="str">
        <f>_xlfn.IFS(Y677=SUM(Table1[[#This Row],[Race-F candidates]:[Race-? Candidates]]),"All-Female",Z677=SUM(Table1[[#This Row],[Race-F candidates]:[Race-? Candidates]]),"All-Male",1=1,"Mixed-Gender")</f>
        <v>Mixed-Gender</v>
      </c>
      <c r="AC677" s="3">
        <f>COUNTIFS(Table1[genoffice],Table1[[#This Row],[genoffice]],Table1[Gender],"F")</f>
        <v>279</v>
      </c>
      <c r="AD677" s="3">
        <f>COUNTIFS(Table1[genoffice],Table1[[#This Row],[genoffice]],Table1[Gender],"M")</f>
        <v>401</v>
      </c>
      <c r="AE677" s="3">
        <f>COUNTIFS(Table1[genoffice],Table1[[#This Row],[genoffice]],Table1[Gender],"~?")</f>
        <v>23</v>
      </c>
    </row>
    <row r="678" spans="1:31" x14ac:dyDescent="0.35">
      <c r="A678">
        <v>677</v>
      </c>
      <c r="B678">
        <f>IF(COUNTIF(C$2:C677,C678)&gt;0,B677,B677+1)</f>
        <v>165</v>
      </c>
      <c r="C678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8" t="s">
        <v>380</v>
      </c>
      <c r="E678" t="s">
        <v>904</v>
      </c>
      <c r="F678" t="s">
        <v>905</v>
      </c>
      <c r="G678">
        <v>2016</v>
      </c>
      <c r="H678" t="s">
        <v>651</v>
      </c>
      <c r="I678" t="s">
        <v>19</v>
      </c>
      <c r="J678">
        <v>177</v>
      </c>
      <c r="K678">
        <v>4</v>
      </c>
      <c r="L678">
        <f>COUNTIF(Table1[Race],Table1[Race])</f>
        <v>4</v>
      </c>
      <c r="M678">
        <v>0</v>
      </c>
      <c r="N678">
        <v>4</v>
      </c>
      <c r="O678">
        <v>0</v>
      </c>
      <c r="P678">
        <v>0</v>
      </c>
      <c r="Q678" t="s">
        <v>20</v>
      </c>
      <c r="R678" t="s">
        <v>21</v>
      </c>
      <c r="S678" t="s">
        <v>15</v>
      </c>
      <c r="T678">
        <f>IFERROR(Table1[n_can_adj]/MID(Table1[district],FIND("(",Table1[district])+1,1),Table1[n_can_adj])</f>
        <v>1.3333333333333333</v>
      </c>
      <c r="U678">
        <v>52101</v>
      </c>
      <c r="V678" t="str">
        <f>IF(Table1[Voting Population]&lt;47000,"Rural","Urban")</f>
        <v>Urban</v>
      </c>
      <c r="W678" s="3">
        <v>6.2500000000000028E-2</v>
      </c>
      <c r="X678" s="3" t="s">
        <v>5415</v>
      </c>
      <c r="Y678" s="3">
        <f>COUNTIFS(Table1[Race '#],Table1[[#This Row],[Race '#]],Table1[Gender],"F")</f>
        <v>3</v>
      </c>
      <c r="Z678" s="3">
        <f>COUNTIFS(Table1[Race '#],Table1[[#This Row],[Race '#]],Table1[Gender],"M")</f>
        <v>1</v>
      </c>
      <c r="AA678" s="3">
        <f>COUNTIFS(Table1[Race '#],Table1[[#This Row],[Race '#]],Table1[Gender],"~?")</f>
        <v>0</v>
      </c>
      <c r="AB678" s="3" t="str">
        <f>_xlfn.IFS(Y678=SUM(Table1[[#This Row],[Race-F candidates]:[Race-? Candidates]]),"All-Female",Z678=SUM(Table1[[#This Row],[Race-F candidates]:[Race-? Candidates]]),"All-Male",1=1,"Mixed-Gender")</f>
        <v>Mixed-Gender</v>
      </c>
      <c r="AC678" s="3">
        <f>COUNTIFS(Table1[genoffice],Table1[[#This Row],[genoffice]],Table1[Gender],"F")</f>
        <v>279</v>
      </c>
      <c r="AD678" s="3">
        <f>COUNTIFS(Table1[genoffice],Table1[[#This Row],[genoffice]],Table1[Gender],"M")</f>
        <v>401</v>
      </c>
      <c r="AE678" s="3">
        <f>COUNTIFS(Table1[genoffice],Table1[[#This Row],[genoffice]],Table1[Gender],"~?")</f>
        <v>23</v>
      </c>
    </row>
    <row r="679" spans="1:31" x14ac:dyDescent="0.35">
      <c r="A679">
        <v>678</v>
      </c>
      <c r="B679">
        <f>IF(COUNTIF(C$2:C678,C679)&gt;0,B678,B678+1)</f>
        <v>165</v>
      </c>
      <c r="C679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79" t="s">
        <v>380</v>
      </c>
      <c r="E679" t="s">
        <v>904</v>
      </c>
      <c r="F679" t="s">
        <v>906</v>
      </c>
      <c r="G679">
        <v>2016</v>
      </c>
      <c r="H679" t="s">
        <v>651</v>
      </c>
      <c r="I679" t="s">
        <v>19</v>
      </c>
      <c r="J679">
        <v>197</v>
      </c>
      <c r="K679">
        <v>4</v>
      </c>
      <c r="L679">
        <f>COUNTIF(Table1[Race],Table1[Race])</f>
        <v>4</v>
      </c>
      <c r="M679">
        <v>0</v>
      </c>
      <c r="N679">
        <v>4</v>
      </c>
      <c r="O679">
        <v>0</v>
      </c>
      <c r="P679">
        <v>0</v>
      </c>
      <c r="Q679" t="s">
        <v>20</v>
      </c>
      <c r="R679" t="s">
        <v>21</v>
      </c>
      <c r="S679" t="s">
        <v>15</v>
      </c>
      <c r="T679">
        <f>IFERROR(Table1[n_can_adj]/MID(Table1[district],FIND("(",Table1[district])+1,1),Table1[n_can_adj])</f>
        <v>1.3333333333333333</v>
      </c>
      <c r="U679">
        <v>52101</v>
      </c>
      <c r="V679" t="str">
        <f>IF(Table1[Voting Population]&lt;47000,"Rural","Urban")</f>
        <v>Urban</v>
      </c>
      <c r="W679" s="3">
        <v>6.2500000000000028E-2</v>
      </c>
      <c r="X679" s="3" t="s">
        <v>5415</v>
      </c>
      <c r="Y679" s="3">
        <f>COUNTIFS(Table1[Race '#],Table1[[#This Row],[Race '#]],Table1[Gender],"F")</f>
        <v>3</v>
      </c>
      <c r="Z679" s="3">
        <f>COUNTIFS(Table1[Race '#],Table1[[#This Row],[Race '#]],Table1[Gender],"M")</f>
        <v>1</v>
      </c>
      <c r="AA679" s="3">
        <f>COUNTIFS(Table1[Race '#],Table1[[#This Row],[Race '#]],Table1[Gender],"~?")</f>
        <v>0</v>
      </c>
      <c r="AB679" s="3" t="str">
        <f>_xlfn.IFS(Y679=SUM(Table1[[#This Row],[Race-F candidates]:[Race-? Candidates]]),"All-Female",Z679=SUM(Table1[[#This Row],[Race-F candidates]:[Race-? Candidates]]),"All-Male",1=1,"Mixed-Gender")</f>
        <v>Mixed-Gender</v>
      </c>
      <c r="AC679" s="3">
        <f>COUNTIFS(Table1[genoffice],Table1[[#This Row],[genoffice]],Table1[Gender],"F")</f>
        <v>279</v>
      </c>
      <c r="AD679" s="3">
        <f>COUNTIFS(Table1[genoffice],Table1[[#This Row],[genoffice]],Table1[Gender],"M")</f>
        <v>401</v>
      </c>
      <c r="AE679" s="3">
        <f>COUNTIFS(Table1[genoffice],Table1[[#This Row],[genoffice]],Table1[Gender],"~?")</f>
        <v>23</v>
      </c>
    </row>
    <row r="680" spans="1:31" x14ac:dyDescent="0.35">
      <c r="A680">
        <v>679</v>
      </c>
      <c r="B680">
        <f>IF(COUNTIF(C$2:C679,C680)&gt;0,B679,B679+1)</f>
        <v>165</v>
      </c>
      <c r="C680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0" t="s">
        <v>380</v>
      </c>
      <c r="E680" t="s">
        <v>904</v>
      </c>
      <c r="F680" t="s">
        <v>907</v>
      </c>
      <c r="G680">
        <v>2016</v>
      </c>
      <c r="H680" t="s">
        <v>651</v>
      </c>
      <c r="I680" t="s">
        <v>19</v>
      </c>
      <c r="J680">
        <v>255</v>
      </c>
      <c r="K680">
        <v>4</v>
      </c>
      <c r="L680">
        <f>COUNTIF(Table1[Race],Table1[Race])</f>
        <v>4</v>
      </c>
      <c r="M680">
        <v>0</v>
      </c>
      <c r="N680">
        <v>4</v>
      </c>
      <c r="O680">
        <v>0</v>
      </c>
      <c r="P680">
        <v>0</v>
      </c>
      <c r="Q680" t="s">
        <v>20</v>
      </c>
      <c r="R680" t="s">
        <v>21</v>
      </c>
      <c r="S680" t="s">
        <v>15</v>
      </c>
      <c r="T680">
        <f>IFERROR(Table1[n_can_adj]/MID(Table1[district],FIND("(",Table1[district])+1,1),Table1[n_can_adj])</f>
        <v>1.3333333333333333</v>
      </c>
      <c r="U680">
        <v>52101</v>
      </c>
      <c r="V680" t="str">
        <f>IF(Table1[Voting Population]&lt;47000,"Rural","Urban")</f>
        <v>Urban</v>
      </c>
      <c r="W680" s="3">
        <v>6.2500000000000028E-2</v>
      </c>
      <c r="X680" s="3" t="s">
        <v>5414</v>
      </c>
      <c r="Y680" s="3">
        <f>COUNTIFS(Table1[Race '#],Table1[[#This Row],[Race '#]],Table1[Gender],"F")</f>
        <v>3</v>
      </c>
      <c r="Z680" s="3">
        <f>COUNTIFS(Table1[Race '#],Table1[[#This Row],[Race '#]],Table1[Gender],"M")</f>
        <v>1</v>
      </c>
      <c r="AA680" s="3">
        <f>COUNTIFS(Table1[Race '#],Table1[[#This Row],[Race '#]],Table1[Gender],"~?")</f>
        <v>0</v>
      </c>
      <c r="AB680" s="3" t="str">
        <f>_xlfn.IFS(Y680=SUM(Table1[[#This Row],[Race-F candidates]:[Race-? Candidates]]),"All-Female",Z680=SUM(Table1[[#This Row],[Race-F candidates]:[Race-? Candidates]]),"All-Male",1=1,"Mixed-Gender")</f>
        <v>Mixed-Gender</v>
      </c>
      <c r="AC680" s="3">
        <f>COUNTIFS(Table1[genoffice],Table1[[#This Row],[genoffice]],Table1[Gender],"F")</f>
        <v>279</v>
      </c>
      <c r="AD680" s="3">
        <f>COUNTIFS(Table1[genoffice],Table1[[#This Row],[genoffice]],Table1[Gender],"M")</f>
        <v>401</v>
      </c>
      <c r="AE680" s="3">
        <f>COUNTIFS(Table1[genoffice],Table1[[#This Row],[genoffice]],Table1[Gender],"~?")</f>
        <v>23</v>
      </c>
    </row>
    <row r="681" spans="1:31" x14ac:dyDescent="0.35">
      <c r="A681">
        <v>680</v>
      </c>
      <c r="B681">
        <f>IF(COUNTIF(C$2:C680,C681)&gt;0,B680,B680+1)</f>
        <v>165</v>
      </c>
      <c r="C681" t="str">
        <f>Table1[[#This Row],[position]]&amp;IF(Table1[district]="NA","","-"&amp;Table1[district])&amp;IF(Table1[parish]="Multi-Parish Race","","-"&amp;Table1[parish])&amp;" ("&amp;Table1[year]&amp;")"</f>
        <v>Aldermen-Village of Simpson (3 to be elected)-Vernon (2016)</v>
      </c>
      <c r="D681" t="s">
        <v>380</v>
      </c>
      <c r="E681" t="s">
        <v>904</v>
      </c>
      <c r="F681" t="s">
        <v>908</v>
      </c>
      <c r="G681">
        <v>2016</v>
      </c>
      <c r="H681" t="s">
        <v>651</v>
      </c>
      <c r="I681" t="s">
        <v>19</v>
      </c>
      <c r="J681">
        <v>203</v>
      </c>
      <c r="K681">
        <v>4</v>
      </c>
      <c r="L681">
        <f>COUNTIF(Table1[Race],Table1[Race])</f>
        <v>4</v>
      </c>
      <c r="M681">
        <v>0</v>
      </c>
      <c r="N681">
        <v>4</v>
      </c>
      <c r="O681">
        <v>0</v>
      </c>
      <c r="P681">
        <v>0</v>
      </c>
      <c r="Q681" t="s">
        <v>20</v>
      </c>
      <c r="R681" t="s">
        <v>21</v>
      </c>
      <c r="S681" t="s">
        <v>15</v>
      </c>
      <c r="T681">
        <f>IFERROR(Table1[n_can_adj]/MID(Table1[district],FIND("(",Table1[district])+1,1),Table1[n_can_adj])</f>
        <v>1.3333333333333333</v>
      </c>
      <c r="U681">
        <v>52101</v>
      </c>
      <c r="V681" t="str">
        <f>IF(Table1[Voting Population]&lt;47000,"Rural","Urban")</f>
        <v>Urban</v>
      </c>
      <c r="W681" s="3">
        <v>6.2500000000000028E-2</v>
      </c>
      <c r="X681" s="3" t="s">
        <v>5415</v>
      </c>
      <c r="Y681" s="3">
        <f>COUNTIFS(Table1[Race '#],Table1[[#This Row],[Race '#]],Table1[Gender],"F")</f>
        <v>3</v>
      </c>
      <c r="Z681" s="3">
        <f>COUNTIFS(Table1[Race '#],Table1[[#This Row],[Race '#]],Table1[Gender],"M")</f>
        <v>1</v>
      </c>
      <c r="AA681" s="3">
        <f>COUNTIFS(Table1[Race '#],Table1[[#This Row],[Race '#]],Table1[Gender],"~?")</f>
        <v>0</v>
      </c>
      <c r="AB681" s="3" t="str">
        <f>_xlfn.IFS(Y681=SUM(Table1[[#This Row],[Race-F candidates]:[Race-? Candidates]]),"All-Female",Z681=SUM(Table1[[#This Row],[Race-F candidates]:[Race-? Candidates]]),"All-Male",1=1,"Mixed-Gender")</f>
        <v>Mixed-Gender</v>
      </c>
      <c r="AC681" s="3">
        <f>COUNTIFS(Table1[genoffice],Table1[[#This Row],[genoffice]],Table1[Gender],"F")</f>
        <v>279</v>
      </c>
      <c r="AD681" s="3">
        <f>COUNTIFS(Table1[genoffice],Table1[[#This Row],[genoffice]],Table1[Gender],"M")</f>
        <v>401</v>
      </c>
      <c r="AE681" s="3">
        <f>COUNTIFS(Table1[genoffice],Table1[[#This Row],[genoffice]],Table1[Gender],"~?")</f>
        <v>23</v>
      </c>
    </row>
    <row r="682" spans="1:31" x14ac:dyDescent="0.35">
      <c r="A682">
        <v>681</v>
      </c>
      <c r="B682">
        <f>IF(COUNTIF(C$2:C681,C682)&gt;0,B681,B681+1)</f>
        <v>166</v>
      </c>
      <c r="C682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2" t="s">
        <v>380</v>
      </c>
      <c r="E682" t="s">
        <v>909</v>
      </c>
      <c r="F682" t="s">
        <v>910</v>
      </c>
      <c r="G682">
        <v>2014</v>
      </c>
      <c r="H682" t="s">
        <v>332</v>
      </c>
      <c r="I682" t="s">
        <v>23</v>
      </c>
      <c r="J682">
        <v>191</v>
      </c>
      <c r="K682">
        <v>6</v>
      </c>
      <c r="L682">
        <f>COUNTIF(Table1[Race],Table1[Race])</f>
        <v>6</v>
      </c>
      <c r="M682">
        <v>4</v>
      </c>
      <c r="N682">
        <v>1</v>
      </c>
      <c r="O682">
        <v>0</v>
      </c>
      <c r="P682">
        <v>1</v>
      </c>
      <c r="Q682" t="s">
        <v>20</v>
      </c>
      <c r="R682" t="s">
        <v>21</v>
      </c>
      <c r="S682" t="s">
        <v>15</v>
      </c>
      <c r="T682">
        <f>IFERROR(Table1[n_can_adj]/MID(Table1[district],FIND("(",Table1[district])+1,1),Table1[n_can_adj])</f>
        <v>2</v>
      </c>
      <c r="U682">
        <v>47480</v>
      </c>
      <c r="V682" t="str">
        <f>IF(Table1[Voting Population]&lt;47000,"Rural","Urban")</f>
        <v>Urban</v>
      </c>
      <c r="W682" s="3">
        <v>6.2322946175637384E-2</v>
      </c>
      <c r="X682" s="3" t="s">
        <v>5414</v>
      </c>
      <c r="Y682" s="3">
        <f>COUNTIFS(Table1[Race '#],Table1[[#This Row],[Race '#]],Table1[Gender],"F")</f>
        <v>1</v>
      </c>
      <c r="Z682" s="3">
        <f>COUNTIFS(Table1[Race '#],Table1[[#This Row],[Race '#]],Table1[Gender],"M")</f>
        <v>5</v>
      </c>
      <c r="AA682" s="3">
        <f>COUNTIFS(Table1[Race '#],Table1[[#This Row],[Race '#]],Table1[Gender],"~?")</f>
        <v>0</v>
      </c>
      <c r="AB682" s="3" t="str">
        <f>_xlfn.IFS(Y682=SUM(Table1[[#This Row],[Race-F candidates]:[Race-? Candidates]]),"All-Female",Z682=SUM(Table1[[#This Row],[Race-F candidates]:[Race-? Candidates]]),"All-Male",1=1,"Mixed-Gender")</f>
        <v>Mixed-Gender</v>
      </c>
      <c r="AC682" s="3">
        <f>COUNTIFS(Table1[genoffice],Table1[[#This Row],[genoffice]],Table1[Gender],"F")</f>
        <v>279</v>
      </c>
      <c r="AD682" s="3">
        <f>COUNTIFS(Table1[genoffice],Table1[[#This Row],[genoffice]],Table1[Gender],"M")</f>
        <v>401</v>
      </c>
      <c r="AE682" s="3">
        <f>COUNTIFS(Table1[genoffice],Table1[[#This Row],[genoffice]],Table1[Gender],"~?")</f>
        <v>23</v>
      </c>
    </row>
    <row r="683" spans="1:31" x14ac:dyDescent="0.35">
      <c r="A683">
        <v>682</v>
      </c>
      <c r="B683">
        <f>IF(COUNTIF(C$2:C682,C683)&gt;0,B682,B682+1)</f>
        <v>166</v>
      </c>
      <c r="C683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3" t="s">
        <v>380</v>
      </c>
      <c r="E683" t="s">
        <v>909</v>
      </c>
      <c r="F683" t="s">
        <v>911</v>
      </c>
      <c r="G683">
        <v>2014</v>
      </c>
      <c r="H683" t="s">
        <v>332</v>
      </c>
      <c r="I683" t="s">
        <v>23</v>
      </c>
      <c r="J683">
        <v>147</v>
      </c>
      <c r="K683">
        <v>6</v>
      </c>
      <c r="L683">
        <f>COUNTIF(Table1[Race],Table1[Race])</f>
        <v>6</v>
      </c>
      <c r="M683">
        <v>4</v>
      </c>
      <c r="N683">
        <v>1</v>
      </c>
      <c r="O683">
        <v>0</v>
      </c>
      <c r="P683">
        <v>1</v>
      </c>
      <c r="Q683" t="s">
        <v>20</v>
      </c>
      <c r="R683" t="s">
        <v>21</v>
      </c>
      <c r="S683" t="s">
        <v>15</v>
      </c>
      <c r="T683">
        <f>IFERROR(Table1[n_can_adj]/MID(Table1[district],FIND("(",Table1[district])+1,1),Table1[n_can_adj])</f>
        <v>2</v>
      </c>
      <c r="U683">
        <v>47480</v>
      </c>
      <c r="V683" t="str">
        <f>IF(Table1[Voting Population]&lt;47000,"Rural","Urban")</f>
        <v>Urban</v>
      </c>
      <c r="W683" s="3">
        <v>6.2322946175637384E-2</v>
      </c>
      <c r="X683" s="3" t="s">
        <v>5414</v>
      </c>
      <c r="Y683" s="3">
        <f>COUNTIFS(Table1[Race '#],Table1[[#This Row],[Race '#]],Table1[Gender],"F")</f>
        <v>1</v>
      </c>
      <c r="Z683" s="3">
        <f>COUNTIFS(Table1[Race '#],Table1[[#This Row],[Race '#]],Table1[Gender],"M")</f>
        <v>5</v>
      </c>
      <c r="AA683" s="3">
        <f>COUNTIFS(Table1[Race '#],Table1[[#This Row],[Race '#]],Table1[Gender],"~?")</f>
        <v>0</v>
      </c>
      <c r="AB683" s="3" t="str">
        <f>_xlfn.IFS(Y683=SUM(Table1[[#This Row],[Race-F candidates]:[Race-? Candidates]]),"All-Female",Z683=SUM(Table1[[#This Row],[Race-F candidates]:[Race-? Candidates]]),"All-Male",1=1,"Mixed-Gender")</f>
        <v>Mixed-Gender</v>
      </c>
      <c r="AC683" s="3">
        <f>COUNTIFS(Table1[genoffice],Table1[[#This Row],[genoffice]],Table1[Gender],"F")</f>
        <v>279</v>
      </c>
      <c r="AD683" s="3">
        <f>COUNTIFS(Table1[genoffice],Table1[[#This Row],[genoffice]],Table1[Gender],"M")</f>
        <v>401</v>
      </c>
      <c r="AE683" s="3">
        <f>COUNTIFS(Table1[genoffice],Table1[[#This Row],[genoffice]],Table1[Gender],"~?")</f>
        <v>23</v>
      </c>
    </row>
    <row r="684" spans="1:31" x14ac:dyDescent="0.35">
      <c r="A684">
        <v>683</v>
      </c>
      <c r="B684">
        <f>IF(COUNTIF(C$2:C683,C684)&gt;0,B683,B683+1)</f>
        <v>166</v>
      </c>
      <c r="C684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4" t="s">
        <v>380</v>
      </c>
      <c r="E684" t="s">
        <v>909</v>
      </c>
      <c r="F684" t="s">
        <v>912</v>
      </c>
      <c r="G684">
        <v>2014</v>
      </c>
      <c r="H684" t="s">
        <v>332</v>
      </c>
      <c r="I684" t="s">
        <v>19</v>
      </c>
      <c r="J684">
        <v>134</v>
      </c>
      <c r="K684">
        <v>6</v>
      </c>
      <c r="L684">
        <f>COUNTIF(Table1[Race],Table1[Race])</f>
        <v>6</v>
      </c>
      <c r="M684">
        <v>4</v>
      </c>
      <c r="N684">
        <v>1</v>
      </c>
      <c r="O684">
        <v>0</v>
      </c>
      <c r="P684">
        <v>1</v>
      </c>
      <c r="Q684" t="s">
        <v>20</v>
      </c>
      <c r="R684" t="s">
        <v>21</v>
      </c>
      <c r="S684" t="s">
        <v>15</v>
      </c>
      <c r="T684">
        <f>IFERROR(Table1[n_can_adj]/MID(Table1[district],FIND("(",Table1[district])+1,1),Table1[n_can_adj])</f>
        <v>2</v>
      </c>
      <c r="U684">
        <v>47480</v>
      </c>
      <c r="V684" t="str">
        <f>IF(Table1[Voting Population]&lt;47000,"Rural","Urban")</f>
        <v>Urban</v>
      </c>
      <c r="W684" s="3">
        <v>6.2322946175637384E-2</v>
      </c>
      <c r="X684" s="3" t="s">
        <v>5414</v>
      </c>
      <c r="Y684" s="3">
        <f>COUNTIFS(Table1[Race '#],Table1[[#This Row],[Race '#]],Table1[Gender],"F")</f>
        <v>1</v>
      </c>
      <c r="Z684" s="3">
        <f>COUNTIFS(Table1[Race '#],Table1[[#This Row],[Race '#]],Table1[Gender],"M")</f>
        <v>5</v>
      </c>
      <c r="AA684" s="3">
        <f>COUNTIFS(Table1[Race '#],Table1[[#This Row],[Race '#]],Table1[Gender],"~?")</f>
        <v>0</v>
      </c>
      <c r="AB684" s="3" t="str">
        <f>_xlfn.IFS(Y684=SUM(Table1[[#This Row],[Race-F candidates]:[Race-? Candidates]]),"All-Female",Z684=SUM(Table1[[#This Row],[Race-F candidates]:[Race-? Candidates]]),"All-Male",1=1,"Mixed-Gender")</f>
        <v>Mixed-Gender</v>
      </c>
      <c r="AC684" s="3">
        <f>COUNTIFS(Table1[genoffice],Table1[[#This Row],[genoffice]],Table1[Gender],"F")</f>
        <v>279</v>
      </c>
      <c r="AD684" s="3">
        <f>COUNTIFS(Table1[genoffice],Table1[[#This Row],[genoffice]],Table1[Gender],"M")</f>
        <v>401</v>
      </c>
      <c r="AE684" s="3">
        <f>COUNTIFS(Table1[genoffice],Table1[[#This Row],[genoffice]],Table1[Gender],"~?")</f>
        <v>23</v>
      </c>
    </row>
    <row r="685" spans="1:31" x14ac:dyDescent="0.35">
      <c r="A685">
        <v>684</v>
      </c>
      <c r="B685">
        <f>IF(COUNTIF(C$2:C684,C685)&gt;0,B684,B684+1)</f>
        <v>166</v>
      </c>
      <c r="C685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5" t="s">
        <v>380</v>
      </c>
      <c r="E685" t="s">
        <v>909</v>
      </c>
      <c r="F685" t="s">
        <v>913</v>
      </c>
      <c r="G685">
        <v>2014</v>
      </c>
      <c r="H685" t="s">
        <v>332</v>
      </c>
      <c r="I685" t="s">
        <v>23</v>
      </c>
      <c r="J685">
        <v>70</v>
      </c>
      <c r="K685">
        <v>6</v>
      </c>
      <c r="L685">
        <f>COUNTIF(Table1[Race],Table1[Race])</f>
        <v>6</v>
      </c>
      <c r="M685">
        <v>4</v>
      </c>
      <c r="N685">
        <v>1</v>
      </c>
      <c r="O685">
        <v>0</v>
      </c>
      <c r="P685">
        <v>1</v>
      </c>
      <c r="Q685" t="s">
        <v>20</v>
      </c>
      <c r="R685" t="s">
        <v>21</v>
      </c>
      <c r="S685" t="s">
        <v>15</v>
      </c>
      <c r="T685">
        <f>IFERROR(Table1[n_can_adj]/MID(Table1[district],FIND("(",Table1[district])+1,1),Table1[n_can_adj])</f>
        <v>2</v>
      </c>
      <c r="U685">
        <v>47480</v>
      </c>
      <c r="V685" t="str">
        <f>IF(Table1[Voting Population]&lt;47000,"Rural","Urban")</f>
        <v>Urban</v>
      </c>
      <c r="W685" s="3">
        <v>6.2322946175637384E-2</v>
      </c>
      <c r="X685" s="3" t="s">
        <v>5415</v>
      </c>
      <c r="Y685" s="3">
        <f>COUNTIFS(Table1[Race '#],Table1[[#This Row],[Race '#]],Table1[Gender],"F")</f>
        <v>1</v>
      </c>
      <c r="Z685" s="3">
        <f>COUNTIFS(Table1[Race '#],Table1[[#This Row],[Race '#]],Table1[Gender],"M")</f>
        <v>5</v>
      </c>
      <c r="AA685" s="3">
        <f>COUNTIFS(Table1[Race '#],Table1[[#This Row],[Race '#]],Table1[Gender],"~?")</f>
        <v>0</v>
      </c>
      <c r="AB685" s="3" t="str">
        <f>_xlfn.IFS(Y685=SUM(Table1[[#This Row],[Race-F candidates]:[Race-? Candidates]]),"All-Female",Z685=SUM(Table1[[#This Row],[Race-F candidates]:[Race-? Candidates]]),"All-Male",1=1,"Mixed-Gender")</f>
        <v>Mixed-Gender</v>
      </c>
      <c r="AC685" s="3">
        <f>COUNTIFS(Table1[genoffice],Table1[[#This Row],[genoffice]],Table1[Gender],"F")</f>
        <v>279</v>
      </c>
      <c r="AD685" s="3">
        <f>COUNTIFS(Table1[genoffice],Table1[[#This Row],[genoffice]],Table1[Gender],"M")</f>
        <v>401</v>
      </c>
      <c r="AE685" s="3">
        <f>COUNTIFS(Table1[genoffice],Table1[[#This Row],[genoffice]],Table1[Gender],"~?")</f>
        <v>23</v>
      </c>
    </row>
    <row r="686" spans="1:31" x14ac:dyDescent="0.35">
      <c r="A686">
        <v>685</v>
      </c>
      <c r="B686">
        <f>IF(COUNTIF(C$2:C685,C686)&gt;0,B685,B685+1)</f>
        <v>166</v>
      </c>
      <c r="C686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6" t="s">
        <v>380</v>
      </c>
      <c r="E686" t="s">
        <v>909</v>
      </c>
      <c r="F686" t="s">
        <v>914</v>
      </c>
      <c r="G686">
        <v>2014</v>
      </c>
      <c r="H686" t="s">
        <v>332</v>
      </c>
      <c r="I686" t="s">
        <v>23</v>
      </c>
      <c r="J686">
        <v>86</v>
      </c>
      <c r="K686">
        <v>6</v>
      </c>
      <c r="L686">
        <f>COUNTIF(Table1[Race],Table1[Race])</f>
        <v>6</v>
      </c>
      <c r="M686">
        <v>4</v>
      </c>
      <c r="N686">
        <v>1</v>
      </c>
      <c r="O686">
        <v>0</v>
      </c>
      <c r="P686">
        <v>1</v>
      </c>
      <c r="Q686" t="s">
        <v>20</v>
      </c>
      <c r="R686" t="s">
        <v>21</v>
      </c>
      <c r="S686" t="s">
        <v>15</v>
      </c>
      <c r="T686">
        <f>IFERROR(Table1[n_can_adj]/MID(Table1[district],FIND("(",Table1[district])+1,1),Table1[n_can_adj])</f>
        <v>2</v>
      </c>
      <c r="U686">
        <v>47480</v>
      </c>
      <c r="V686" t="str">
        <f>IF(Table1[Voting Population]&lt;47000,"Rural","Urban")</f>
        <v>Urban</v>
      </c>
      <c r="W686" s="3">
        <v>6.2322946175637384E-2</v>
      </c>
      <c r="X686" s="3" t="s">
        <v>5414</v>
      </c>
      <c r="Y686" s="3">
        <f>COUNTIFS(Table1[Race '#],Table1[[#This Row],[Race '#]],Table1[Gender],"F")</f>
        <v>1</v>
      </c>
      <c r="Z686" s="3">
        <f>COUNTIFS(Table1[Race '#],Table1[[#This Row],[Race '#]],Table1[Gender],"M")</f>
        <v>5</v>
      </c>
      <c r="AA686" s="3">
        <f>COUNTIFS(Table1[Race '#],Table1[[#This Row],[Race '#]],Table1[Gender],"~?")</f>
        <v>0</v>
      </c>
      <c r="AB686" s="3" t="str">
        <f>_xlfn.IFS(Y686=SUM(Table1[[#This Row],[Race-F candidates]:[Race-? Candidates]]),"All-Female",Z686=SUM(Table1[[#This Row],[Race-F candidates]:[Race-? Candidates]]),"All-Male",1=1,"Mixed-Gender")</f>
        <v>Mixed-Gender</v>
      </c>
      <c r="AC686" s="3">
        <f>COUNTIFS(Table1[genoffice],Table1[[#This Row],[genoffice]],Table1[Gender],"F")</f>
        <v>279</v>
      </c>
      <c r="AD686" s="3">
        <f>COUNTIFS(Table1[genoffice],Table1[[#This Row],[genoffice]],Table1[Gender],"M")</f>
        <v>401</v>
      </c>
      <c r="AE686" s="3">
        <f>COUNTIFS(Table1[genoffice],Table1[[#This Row],[genoffice]],Table1[Gender],"~?")</f>
        <v>23</v>
      </c>
    </row>
    <row r="687" spans="1:31" x14ac:dyDescent="0.35">
      <c r="A687">
        <v>686</v>
      </c>
      <c r="B687">
        <f>IF(COUNTIF(C$2:C686,C687)&gt;0,B686,B686+1)</f>
        <v>166</v>
      </c>
      <c r="C687" t="str">
        <f>Table1[[#This Row],[position]]&amp;IF(Table1[district]="NA","","-"&amp;Table1[district])&amp;IF(Table1[parish]="Multi-Parish Race","","-"&amp;Table1[parish])&amp;" ("&amp;Table1[year]&amp;")"</f>
        <v>Aldermen-Village of Simsboro (3 to be elected)-Lincoln (2014)</v>
      </c>
      <c r="D687" t="s">
        <v>380</v>
      </c>
      <c r="E687" t="s">
        <v>909</v>
      </c>
      <c r="F687" t="s">
        <v>915</v>
      </c>
      <c r="G687">
        <v>2014</v>
      </c>
      <c r="H687" t="s">
        <v>332</v>
      </c>
      <c r="I687" t="s">
        <v>127</v>
      </c>
      <c r="J687">
        <v>78</v>
      </c>
      <c r="K687">
        <v>6</v>
      </c>
      <c r="L687">
        <f>COUNTIF(Table1[Race],Table1[Race])</f>
        <v>6</v>
      </c>
      <c r="M687">
        <v>4</v>
      </c>
      <c r="N687">
        <v>1</v>
      </c>
      <c r="O687">
        <v>0</v>
      </c>
      <c r="P687">
        <v>1</v>
      </c>
      <c r="Q687" t="s">
        <v>20</v>
      </c>
      <c r="R687" t="s">
        <v>21</v>
      </c>
      <c r="S687" t="s">
        <v>15</v>
      </c>
      <c r="T687">
        <f>IFERROR(Table1[n_can_adj]/MID(Table1[district],FIND("(",Table1[district])+1,1),Table1[n_can_adj])</f>
        <v>2</v>
      </c>
      <c r="U687">
        <v>47480</v>
      </c>
      <c r="V687" t="str">
        <f>IF(Table1[Voting Population]&lt;47000,"Rural","Urban")</f>
        <v>Urban</v>
      </c>
      <c r="W687" s="3">
        <v>6.2322946175637384E-2</v>
      </c>
      <c r="X687" s="3" t="s">
        <v>5414</v>
      </c>
      <c r="Y687" s="3">
        <f>COUNTIFS(Table1[Race '#],Table1[[#This Row],[Race '#]],Table1[Gender],"F")</f>
        <v>1</v>
      </c>
      <c r="Z687" s="3">
        <f>COUNTIFS(Table1[Race '#],Table1[[#This Row],[Race '#]],Table1[Gender],"M")</f>
        <v>5</v>
      </c>
      <c r="AA687" s="3">
        <f>COUNTIFS(Table1[Race '#],Table1[[#This Row],[Race '#]],Table1[Gender],"~?")</f>
        <v>0</v>
      </c>
      <c r="AB687" s="3" t="str">
        <f>_xlfn.IFS(Y687=SUM(Table1[[#This Row],[Race-F candidates]:[Race-? Candidates]]),"All-Female",Z687=SUM(Table1[[#This Row],[Race-F candidates]:[Race-? Candidates]]),"All-Male",1=1,"Mixed-Gender")</f>
        <v>Mixed-Gender</v>
      </c>
      <c r="AC687" s="3">
        <f>COUNTIFS(Table1[genoffice],Table1[[#This Row],[genoffice]],Table1[Gender],"F")</f>
        <v>279</v>
      </c>
      <c r="AD687" s="3">
        <f>COUNTIFS(Table1[genoffice],Table1[[#This Row],[genoffice]],Table1[Gender],"M")</f>
        <v>401</v>
      </c>
      <c r="AE687" s="3">
        <f>COUNTIFS(Table1[genoffice],Table1[[#This Row],[genoffice]],Table1[Gender],"~?")</f>
        <v>23</v>
      </c>
    </row>
    <row r="688" spans="1:31" x14ac:dyDescent="0.35">
      <c r="A688">
        <v>687</v>
      </c>
      <c r="B688">
        <f>IF(COUNTIF(C$2:C687,C688)&gt;0,B687,B687+1)</f>
        <v>167</v>
      </c>
      <c r="C688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8" t="s">
        <v>380</v>
      </c>
      <c r="E688" t="s">
        <v>916</v>
      </c>
      <c r="F688" t="s">
        <v>917</v>
      </c>
      <c r="G688">
        <v>2016</v>
      </c>
      <c r="H688" t="s">
        <v>640</v>
      </c>
      <c r="I688" t="s">
        <v>23</v>
      </c>
      <c r="J688">
        <v>77</v>
      </c>
      <c r="K688">
        <v>7</v>
      </c>
      <c r="L688">
        <f>COUNTIF(Table1[Race],Table1[Race])</f>
        <v>7</v>
      </c>
      <c r="M688">
        <v>7</v>
      </c>
      <c r="N688">
        <v>0</v>
      </c>
      <c r="O688">
        <v>0</v>
      </c>
      <c r="P688">
        <v>0</v>
      </c>
      <c r="Q688" t="s">
        <v>20</v>
      </c>
      <c r="R688" t="s">
        <v>21</v>
      </c>
      <c r="S688" t="s">
        <v>15</v>
      </c>
      <c r="T688">
        <f>IFERROR(Table1[n_can_adj]/MID(Table1[district],FIND("(",Table1[district])+1,1),Table1[n_can_adj])</f>
        <v>2.3333333333333335</v>
      </c>
      <c r="U688">
        <v>127115</v>
      </c>
      <c r="V688" t="str">
        <f>IF(Table1[Voting Population]&lt;47000,"Rural","Urban")</f>
        <v>Urban</v>
      </c>
      <c r="W688" s="3">
        <v>1.5018773466833529E-2</v>
      </c>
      <c r="X688" s="3" t="s">
        <v>5414</v>
      </c>
      <c r="Y688" s="3">
        <f>COUNTIFS(Table1[Race '#],Table1[[#This Row],[Race '#]],Table1[Gender],"F")</f>
        <v>5</v>
      </c>
      <c r="Z688" s="3">
        <f>COUNTIFS(Table1[Race '#],Table1[[#This Row],[Race '#]],Table1[Gender],"M")</f>
        <v>2</v>
      </c>
      <c r="AA688" s="3">
        <f>COUNTIFS(Table1[Race '#],Table1[[#This Row],[Race '#]],Table1[Gender],"~?")</f>
        <v>0</v>
      </c>
      <c r="AB688" s="3" t="str">
        <f>_xlfn.IFS(Y688=SUM(Table1[[#This Row],[Race-F candidates]:[Race-? Candidates]]),"All-Female",Z688=SUM(Table1[[#This Row],[Race-F candidates]:[Race-? Candidates]]),"All-Male",1=1,"Mixed-Gender")</f>
        <v>Mixed-Gender</v>
      </c>
      <c r="AC688" s="3">
        <f>COUNTIFS(Table1[genoffice],Table1[[#This Row],[genoffice]],Table1[Gender],"F")</f>
        <v>279</v>
      </c>
      <c r="AD688" s="3">
        <f>COUNTIFS(Table1[genoffice],Table1[[#This Row],[genoffice]],Table1[Gender],"M")</f>
        <v>401</v>
      </c>
      <c r="AE688" s="3">
        <f>COUNTIFS(Table1[genoffice],Table1[[#This Row],[genoffice]],Table1[Gender],"~?")</f>
        <v>23</v>
      </c>
    </row>
    <row r="689" spans="1:31" x14ac:dyDescent="0.35">
      <c r="A689">
        <v>688</v>
      </c>
      <c r="B689">
        <f>IF(COUNTIF(C$2:C688,C689)&gt;0,B688,B688+1)</f>
        <v>167</v>
      </c>
      <c r="C689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89" t="s">
        <v>380</v>
      </c>
      <c r="E689" t="s">
        <v>916</v>
      </c>
      <c r="F689" t="s">
        <v>918</v>
      </c>
      <c r="G689">
        <v>2016</v>
      </c>
      <c r="H689" t="s">
        <v>640</v>
      </c>
      <c r="I689" t="s">
        <v>23</v>
      </c>
      <c r="J689">
        <v>136</v>
      </c>
      <c r="K689">
        <v>7</v>
      </c>
      <c r="L689">
        <f>COUNTIF(Table1[Race],Table1[Race])</f>
        <v>7</v>
      </c>
      <c r="M689">
        <v>7</v>
      </c>
      <c r="N689">
        <v>0</v>
      </c>
      <c r="O689">
        <v>0</v>
      </c>
      <c r="P689">
        <v>0</v>
      </c>
      <c r="Q689" t="s">
        <v>20</v>
      </c>
      <c r="R689" t="s">
        <v>21</v>
      </c>
      <c r="S689" t="s">
        <v>15</v>
      </c>
      <c r="T689">
        <f>IFERROR(Table1[n_can_adj]/MID(Table1[district],FIND("(",Table1[district])+1,1),Table1[n_can_adj])</f>
        <v>2.3333333333333335</v>
      </c>
      <c r="U689">
        <v>127115</v>
      </c>
      <c r="V689" t="str">
        <f>IF(Table1[Voting Population]&lt;47000,"Rural","Urban")</f>
        <v>Urban</v>
      </c>
      <c r="W689" s="3">
        <v>1.5018773466833529E-2</v>
      </c>
      <c r="X689" s="3" t="s">
        <v>5415</v>
      </c>
      <c r="Y689" s="3">
        <f>COUNTIFS(Table1[Race '#],Table1[[#This Row],[Race '#]],Table1[Gender],"F")</f>
        <v>5</v>
      </c>
      <c r="Z689" s="3">
        <f>COUNTIFS(Table1[Race '#],Table1[[#This Row],[Race '#]],Table1[Gender],"M")</f>
        <v>2</v>
      </c>
      <c r="AA689" s="3">
        <f>COUNTIFS(Table1[Race '#],Table1[[#This Row],[Race '#]],Table1[Gender],"~?")</f>
        <v>0</v>
      </c>
      <c r="AB689" s="3" t="str">
        <f>_xlfn.IFS(Y689=SUM(Table1[[#This Row],[Race-F candidates]:[Race-? Candidates]]),"All-Female",Z689=SUM(Table1[[#This Row],[Race-F candidates]:[Race-? Candidates]]),"All-Male",1=1,"Mixed-Gender")</f>
        <v>Mixed-Gender</v>
      </c>
      <c r="AC689" s="3">
        <f>COUNTIFS(Table1[genoffice],Table1[[#This Row],[genoffice]],Table1[Gender],"F")</f>
        <v>279</v>
      </c>
      <c r="AD689" s="3">
        <f>COUNTIFS(Table1[genoffice],Table1[[#This Row],[genoffice]],Table1[Gender],"M")</f>
        <v>401</v>
      </c>
      <c r="AE689" s="3">
        <f>COUNTIFS(Table1[genoffice],Table1[[#This Row],[genoffice]],Table1[Gender],"~?")</f>
        <v>23</v>
      </c>
    </row>
    <row r="690" spans="1:31" x14ac:dyDescent="0.35">
      <c r="A690">
        <v>689</v>
      </c>
      <c r="B690">
        <f>IF(COUNTIF(C$2:C689,C690)&gt;0,B689,B689+1)</f>
        <v>167</v>
      </c>
      <c r="C690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0" t="s">
        <v>380</v>
      </c>
      <c r="E690" t="s">
        <v>916</v>
      </c>
      <c r="F690" t="s">
        <v>919</v>
      </c>
      <c r="G690">
        <v>2016</v>
      </c>
      <c r="H690" t="s">
        <v>640</v>
      </c>
      <c r="I690" t="s">
        <v>23</v>
      </c>
      <c r="J690">
        <v>77</v>
      </c>
      <c r="K690">
        <v>7</v>
      </c>
      <c r="L690">
        <f>COUNTIF(Table1[Race],Table1[Race])</f>
        <v>7</v>
      </c>
      <c r="M690">
        <v>7</v>
      </c>
      <c r="N690">
        <v>0</v>
      </c>
      <c r="O690">
        <v>0</v>
      </c>
      <c r="P690">
        <v>0</v>
      </c>
      <c r="Q690" t="s">
        <v>20</v>
      </c>
      <c r="R690" t="s">
        <v>21</v>
      </c>
      <c r="S690" t="s">
        <v>15</v>
      </c>
      <c r="T690">
        <f>IFERROR(Table1[n_can_adj]/MID(Table1[district],FIND("(",Table1[district])+1,1),Table1[n_can_adj])</f>
        <v>2.3333333333333335</v>
      </c>
      <c r="U690">
        <v>127115</v>
      </c>
      <c r="V690" t="str">
        <f>IF(Table1[Voting Population]&lt;47000,"Rural","Urban")</f>
        <v>Urban</v>
      </c>
      <c r="W690" s="3">
        <v>1.5018773466833529E-2</v>
      </c>
      <c r="X690" s="3" t="s">
        <v>5415</v>
      </c>
      <c r="Y690" s="3">
        <f>COUNTIFS(Table1[Race '#],Table1[[#This Row],[Race '#]],Table1[Gender],"F")</f>
        <v>5</v>
      </c>
      <c r="Z690" s="3">
        <f>COUNTIFS(Table1[Race '#],Table1[[#This Row],[Race '#]],Table1[Gender],"M")</f>
        <v>2</v>
      </c>
      <c r="AA690" s="3">
        <f>COUNTIFS(Table1[Race '#],Table1[[#This Row],[Race '#]],Table1[Gender],"~?")</f>
        <v>0</v>
      </c>
      <c r="AB690" s="3" t="str">
        <f>_xlfn.IFS(Y690=SUM(Table1[[#This Row],[Race-F candidates]:[Race-? Candidates]]),"All-Female",Z690=SUM(Table1[[#This Row],[Race-F candidates]:[Race-? Candidates]]),"All-Male",1=1,"Mixed-Gender")</f>
        <v>Mixed-Gender</v>
      </c>
      <c r="AC690" s="3">
        <f>COUNTIFS(Table1[genoffice],Table1[[#This Row],[genoffice]],Table1[Gender],"F")</f>
        <v>279</v>
      </c>
      <c r="AD690" s="3">
        <f>COUNTIFS(Table1[genoffice],Table1[[#This Row],[genoffice]],Table1[Gender],"M")</f>
        <v>401</v>
      </c>
      <c r="AE690" s="3">
        <f>COUNTIFS(Table1[genoffice],Table1[[#This Row],[genoffice]],Table1[Gender],"~?")</f>
        <v>23</v>
      </c>
    </row>
    <row r="691" spans="1:31" x14ac:dyDescent="0.35">
      <c r="A691">
        <v>690</v>
      </c>
      <c r="B691">
        <f>IF(COUNTIF(C$2:C690,C691)&gt;0,B690,B690+1)</f>
        <v>167</v>
      </c>
      <c r="C691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1" t="s">
        <v>380</v>
      </c>
      <c r="E691" t="s">
        <v>916</v>
      </c>
      <c r="F691" t="s">
        <v>920</v>
      </c>
      <c r="G691">
        <v>2016</v>
      </c>
      <c r="H691" t="s">
        <v>640</v>
      </c>
      <c r="I691" t="s">
        <v>23</v>
      </c>
      <c r="J691">
        <v>157</v>
      </c>
      <c r="K691">
        <v>7</v>
      </c>
      <c r="L691">
        <f>COUNTIF(Table1[Race],Table1[Race])</f>
        <v>7</v>
      </c>
      <c r="M691">
        <v>7</v>
      </c>
      <c r="N691">
        <v>0</v>
      </c>
      <c r="O691">
        <v>0</v>
      </c>
      <c r="P691">
        <v>0</v>
      </c>
      <c r="Q691" t="s">
        <v>20</v>
      </c>
      <c r="R691" t="s">
        <v>21</v>
      </c>
      <c r="S691" t="s">
        <v>15</v>
      </c>
      <c r="T691">
        <f>IFERROR(Table1[n_can_adj]/MID(Table1[district],FIND("(",Table1[district])+1,1),Table1[n_can_adj])</f>
        <v>2.3333333333333335</v>
      </c>
      <c r="U691">
        <v>127115</v>
      </c>
      <c r="V691" t="str">
        <f>IF(Table1[Voting Population]&lt;47000,"Rural","Urban")</f>
        <v>Urban</v>
      </c>
      <c r="W691" s="3">
        <v>1.5018773466833529E-2</v>
      </c>
      <c r="X691" s="3" t="s">
        <v>5414</v>
      </c>
      <c r="Y691" s="3">
        <f>COUNTIFS(Table1[Race '#],Table1[[#This Row],[Race '#]],Table1[Gender],"F")</f>
        <v>5</v>
      </c>
      <c r="Z691" s="3">
        <f>COUNTIFS(Table1[Race '#],Table1[[#This Row],[Race '#]],Table1[Gender],"M")</f>
        <v>2</v>
      </c>
      <c r="AA691" s="3">
        <f>COUNTIFS(Table1[Race '#],Table1[[#This Row],[Race '#]],Table1[Gender],"~?")</f>
        <v>0</v>
      </c>
      <c r="AB691" s="3" t="str">
        <f>_xlfn.IFS(Y691=SUM(Table1[[#This Row],[Race-F candidates]:[Race-? Candidates]]),"All-Female",Z691=SUM(Table1[[#This Row],[Race-F candidates]:[Race-? Candidates]]),"All-Male",1=1,"Mixed-Gender")</f>
        <v>Mixed-Gender</v>
      </c>
      <c r="AC691" s="3">
        <f>COUNTIFS(Table1[genoffice],Table1[[#This Row],[genoffice]],Table1[Gender],"F")</f>
        <v>279</v>
      </c>
      <c r="AD691" s="3">
        <f>COUNTIFS(Table1[genoffice],Table1[[#This Row],[genoffice]],Table1[Gender],"M")</f>
        <v>401</v>
      </c>
      <c r="AE691" s="3">
        <f>COUNTIFS(Table1[genoffice],Table1[[#This Row],[genoffice]],Table1[Gender],"~?")</f>
        <v>23</v>
      </c>
    </row>
    <row r="692" spans="1:31" x14ac:dyDescent="0.35">
      <c r="A692">
        <v>691</v>
      </c>
      <c r="B692">
        <f>IF(COUNTIF(C$2:C691,C692)&gt;0,B691,B691+1)</f>
        <v>167</v>
      </c>
      <c r="C692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2" t="s">
        <v>380</v>
      </c>
      <c r="E692" t="s">
        <v>916</v>
      </c>
      <c r="F692" t="s">
        <v>921</v>
      </c>
      <c r="G692">
        <v>2016</v>
      </c>
      <c r="H692" t="s">
        <v>640</v>
      </c>
      <c r="I692" t="s">
        <v>23</v>
      </c>
      <c r="J692">
        <v>145</v>
      </c>
      <c r="K692">
        <v>7</v>
      </c>
      <c r="L692">
        <f>COUNTIF(Table1[Race],Table1[Race])</f>
        <v>7</v>
      </c>
      <c r="M692">
        <v>7</v>
      </c>
      <c r="N692">
        <v>0</v>
      </c>
      <c r="O692">
        <v>0</v>
      </c>
      <c r="P692">
        <v>0</v>
      </c>
      <c r="Q692" t="s">
        <v>20</v>
      </c>
      <c r="R692" t="s">
        <v>21</v>
      </c>
      <c r="S692" t="s">
        <v>15</v>
      </c>
      <c r="T692">
        <f>IFERROR(Table1[n_can_adj]/MID(Table1[district],FIND("(",Table1[district])+1,1),Table1[n_can_adj])</f>
        <v>2.3333333333333335</v>
      </c>
      <c r="U692">
        <v>127115</v>
      </c>
      <c r="V692" t="str">
        <f>IF(Table1[Voting Population]&lt;47000,"Rural","Urban")</f>
        <v>Urban</v>
      </c>
      <c r="W692" s="3">
        <v>1.5018773466833529E-2</v>
      </c>
      <c r="X692" s="3" t="s">
        <v>5415</v>
      </c>
      <c r="Y692" s="3">
        <f>COUNTIFS(Table1[Race '#],Table1[[#This Row],[Race '#]],Table1[Gender],"F")</f>
        <v>5</v>
      </c>
      <c r="Z692" s="3">
        <f>COUNTIFS(Table1[Race '#],Table1[[#This Row],[Race '#]],Table1[Gender],"M")</f>
        <v>2</v>
      </c>
      <c r="AA692" s="3">
        <f>COUNTIFS(Table1[Race '#],Table1[[#This Row],[Race '#]],Table1[Gender],"~?")</f>
        <v>0</v>
      </c>
      <c r="AB692" s="3" t="str">
        <f>_xlfn.IFS(Y692=SUM(Table1[[#This Row],[Race-F candidates]:[Race-? Candidates]]),"All-Female",Z692=SUM(Table1[[#This Row],[Race-F candidates]:[Race-? Candidates]]),"All-Male",1=1,"Mixed-Gender")</f>
        <v>Mixed-Gender</v>
      </c>
      <c r="AC692" s="3">
        <f>COUNTIFS(Table1[genoffice],Table1[[#This Row],[genoffice]],Table1[Gender],"F")</f>
        <v>279</v>
      </c>
      <c r="AD692" s="3">
        <f>COUNTIFS(Table1[genoffice],Table1[[#This Row],[genoffice]],Table1[Gender],"M")</f>
        <v>401</v>
      </c>
      <c r="AE692" s="3">
        <f>COUNTIFS(Table1[genoffice],Table1[[#This Row],[genoffice]],Table1[Gender],"~?")</f>
        <v>23</v>
      </c>
    </row>
    <row r="693" spans="1:31" x14ac:dyDescent="0.35">
      <c r="A693">
        <v>692</v>
      </c>
      <c r="B693">
        <f>IF(COUNTIF(C$2:C692,C693)&gt;0,B692,B692+1)</f>
        <v>167</v>
      </c>
      <c r="C693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3" t="s">
        <v>380</v>
      </c>
      <c r="E693" t="s">
        <v>916</v>
      </c>
      <c r="F693" t="s">
        <v>922</v>
      </c>
      <c r="G693">
        <v>2016</v>
      </c>
      <c r="H693" t="s">
        <v>640</v>
      </c>
      <c r="I693" t="s">
        <v>23</v>
      </c>
      <c r="J693">
        <v>89</v>
      </c>
      <c r="K693">
        <v>7</v>
      </c>
      <c r="L693">
        <f>COUNTIF(Table1[Race],Table1[Race])</f>
        <v>7</v>
      </c>
      <c r="M693">
        <v>7</v>
      </c>
      <c r="N693">
        <v>0</v>
      </c>
      <c r="O693">
        <v>0</v>
      </c>
      <c r="P693">
        <v>0</v>
      </c>
      <c r="Q693" t="s">
        <v>20</v>
      </c>
      <c r="R693" t="s">
        <v>21</v>
      </c>
      <c r="S693" t="s">
        <v>15</v>
      </c>
      <c r="T693">
        <f>IFERROR(Table1[n_can_adj]/MID(Table1[district],FIND("(",Table1[district])+1,1),Table1[n_can_adj])</f>
        <v>2.3333333333333335</v>
      </c>
      <c r="U693">
        <v>127115</v>
      </c>
      <c r="V693" t="str">
        <f>IF(Table1[Voting Population]&lt;47000,"Rural","Urban")</f>
        <v>Urban</v>
      </c>
      <c r="W693" s="3">
        <v>1.5018773466833529E-2</v>
      </c>
      <c r="X693" s="3" t="s">
        <v>5415</v>
      </c>
      <c r="Y693" s="3">
        <f>COUNTIFS(Table1[Race '#],Table1[[#This Row],[Race '#]],Table1[Gender],"F")</f>
        <v>5</v>
      </c>
      <c r="Z693" s="3">
        <f>COUNTIFS(Table1[Race '#],Table1[[#This Row],[Race '#]],Table1[Gender],"M")</f>
        <v>2</v>
      </c>
      <c r="AA693" s="3">
        <f>COUNTIFS(Table1[Race '#],Table1[[#This Row],[Race '#]],Table1[Gender],"~?")</f>
        <v>0</v>
      </c>
      <c r="AB693" s="3" t="str">
        <f>_xlfn.IFS(Y693=SUM(Table1[[#This Row],[Race-F candidates]:[Race-? Candidates]]),"All-Female",Z693=SUM(Table1[[#This Row],[Race-F candidates]:[Race-? Candidates]]),"All-Male",1=1,"Mixed-Gender")</f>
        <v>Mixed-Gender</v>
      </c>
      <c r="AC693" s="3">
        <f>COUNTIFS(Table1[genoffice],Table1[[#This Row],[genoffice]],Table1[Gender],"F")</f>
        <v>279</v>
      </c>
      <c r="AD693" s="3">
        <f>COUNTIFS(Table1[genoffice],Table1[[#This Row],[genoffice]],Table1[Gender],"M")</f>
        <v>401</v>
      </c>
      <c r="AE693" s="3">
        <f>COUNTIFS(Table1[genoffice],Table1[[#This Row],[genoffice]],Table1[Gender],"~?")</f>
        <v>23</v>
      </c>
    </row>
    <row r="694" spans="1:31" x14ac:dyDescent="0.35">
      <c r="A694">
        <v>693</v>
      </c>
      <c r="B694">
        <f>IF(COUNTIF(C$2:C693,C694)&gt;0,B693,B693+1)</f>
        <v>167</v>
      </c>
      <c r="C694" t="str">
        <f>Table1[[#This Row],[position]]&amp;IF(Table1[district]="NA","","-"&amp;Table1[district])&amp;IF(Table1[parish]="Multi-Parish Race","","-"&amp;Table1[parish])&amp;" ("&amp;Table1[year]&amp;")"</f>
        <v>Aldermen-Village of Tangipahoa (3 to be elected)-Tangipahoa (2016)</v>
      </c>
      <c r="D694" t="s">
        <v>380</v>
      </c>
      <c r="E694" t="s">
        <v>916</v>
      </c>
      <c r="F694" t="s">
        <v>923</v>
      </c>
      <c r="G694">
        <v>2016</v>
      </c>
      <c r="H694" t="s">
        <v>640</v>
      </c>
      <c r="I694" t="s">
        <v>23</v>
      </c>
      <c r="J694">
        <v>118</v>
      </c>
      <c r="K694">
        <v>7</v>
      </c>
      <c r="L694">
        <f>COUNTIF(Table1[Race],Table1[Race])</f>
        <v>7</v>
      </c>
      <c r="M694">
        <v>7</v>
      </c>
      <c r="N694">
        <v>0</v>
      </c>
      <c r="O694">
        <v>0</v>
      </c>
      <c r="P694">
        <v>0</v>
      </c>
      <c r="Q694" t="s">
        <v>20</v>
      </c>
      <c r="R694" t="s">
        <v>21</v>
      </c>
      <c r="S694" t="s">
        <v>15</v>
      </c>
      <c r="T694">
        <f>IFERROR(Table1[n_can_adj]/MID(Table1[district],FIND("(",Table1[district])+1,1),Table1[n_can_adj])</f>
        <v>2.3333333333333335</v>
      </c>
      <c r="U694">
        <v>127115</v>
      </c>
      <c r="V694" t="str">
        <f>IF(Table1[Voting Population]&lt;47000,"Rural","Urban")</f>
        <v>Urban</v>
      </c>
      <c r="W694" s="3">
        <v>1.5018773466833529E-2</v>
      </c>
      <c r="X694" s="3" t="s">
        <v>5415</v>
      </c>
      <c r="Y694" s="3">
        <f>COUNTIFS(Table1[Race '#],Table1[[#This Row],[Race '#]],Table1[Gender],"F")</f>
        <v>5</v>
      </c>
      <c r="Z694" s="3">
        <f>COUNTIFS(Table1[Race '#],Table1[[#This Row],[Race '#]],Table1[Gender],"M")</f>
        <v>2</v>
      </c>
      <c r="AA694" s="3">
        <f>COUNTIFS(Table1[Race '#],Table1[[#This Row],[Race '#]],Table1[Gender],"~?")</f>
        <v>0</v>
      </c>
      <c r="AB694" s="3" t="str">
        <f>_xlfn.IFS(Y694=SUM(Table1[[#This Row],[Race-F candidates]:[Race-? Candidates]]),"All-Female",Z694=SUM(Table1[[#This Row],[Race-F candidates]:[Race-? Candidates]]),"All-Male",1=1,"Mixed-Gender")</f>
        <v>Mixed-Gender</v>
      </c>
      <c r="AC694" s="3">
        <f>COUNTIFS(Table1[genoffice],Table1[[#This Row],[genoffice]],Table1[Gender],"F")</f>
        <v>279</v>
      </c>
      <c r="AD694" s="3">
        <f>COUNTIFS(Table1[genoffice],Table1[[#This Row],[genoffice]],Table1[Gender],"M")</f>
        <v>401</v>
      </c>
      <c r="AE694" s="3">
        <f>COUNTIFS(Table1[genoffice],Table1[[#This Row],[genoffice]],Table1[Gender],"~?")</f>
        <v>23</v>
      </c>
    </row>
    <row r="695" spans="1:31" x14ac:dyDescent="0.35">
      <c r="A695">
        <v>694</v>
      </c>
      <c r="B695">
        <f>IF(COUNTIF(C$2:C694,C695)&gt;0,B694,B694+1)</f>
        <v>168</v>
      </c>
      <c r="C695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5" t="s">
        <v>380</v>
      </c>
      <c r="E695" t="s">
        <v>924</v>
      </c>
      <c r="F695" t="s">
        <v>925</v>
      </c>
      <c r="G695">
        <v>2014</v>
      </c>
      <c r="H695" t="s">
        <v>115</v>
      </c>
      <c r="I695" t="s">
        <v>23</v>
      </c>
      <c r="J695">
        <v>94</v>
      </c>
      <c r="K695">
        <v>7</v>
      </c>
      <c r="L695">
        <f>COUNTIF(Table1[Race],Table1[Race])</f>
        <v>7</v>
      </c>
      <c r="M695">
        <v>7</v>
      </c>
      <c r="N695">
        <v>0</v>
      </c>
      <c r="O695">
        <v>0</v>
      </c>
      <c r="P695">
        <v>0</v>
      </c>
      <c r="Q695" t="s">
        <v>20</v>
      </c>
      <c r="R695" t="s">
        <v>21</v>
      </c>
      <c r="S695" t="s">
        <v>15</v>
      </c>
      <c r="T695">
        <f>IFERROR(Table1[n_can_adj]/MID(Table1[district],FIND("(",Table1[district])+1,1),Table1[n_can_adj])</f>
        <v>2.3333333333333335</v>
      </c>
      <c r="U695">
        <v>4793</v>
      </c>
      <c r="V695" t="str">
        <f>IF(Table1[Voting Population]&lt;47000,"Rural","Urban")</f>
        <v>Rural</v>
      </c>
      <c r="W695" s="3">
        <v>2.3778071334214002E-2</v>
      </c>
      <c r="X695" s="3" t="s">
        <v>5414</v>
      </c>
      <c r="Y695" s="3">
        <f>COUNTIFS(Table1[Race '#],Table1[[#This Row],[Race '#]],Table1[Gender],"F")</f>
        <v>3</v>
      </c>
      <c r="Z695" s="3">
        <f>COUNTIFS(Table1[Race '#],Table1[[#This Row],[Race '#]],Table1[Gender],"M")</f>
        <v>4</v>
      </c>
      <c r="AA695" s="3">
        <f>COUNTIFS(Table1[Race '#],Table1[[#This Row],[Race '#]],Table1[Gender],"~?")</f>
        <v>0</v>
      </c>
      <c r="AB695" s="3" t="str">
        <f>_xlfn.IFS(Y695=SUM(Table1[[#This Row],[Race-F candidates]:[Race-? Candidates]]),"All-Female",Z695=SUM(Table1[[#This Row],[Race-F candidates]:[Race-? Candidates]]),"All-Male",1=1,"Mixed-Gender")</f>
        <v>Mixed-Gender</v>
      </c>
      <c r="AC695" s="3">
        <f>COUNTIFS(Table1[genoffice],Table1[[#This Row],[genoffice]],Table1[Gender],"F")</f>
        <v>279</v>
      </c>
      <c r="AD695" s="3">
        <f>COUNTIFS(Table1[genoffice],Table1[[#This Row],[genoffice]],Table1[Gender],"M")</f>
        <v>401</v>
      </c>
      <c r="AE695" s="3">
        <f>COUNTIFS(Table1[genoffice],Table1[[#This Row],[genoffice]],Table1[Gender],"~?")</f>
        <v>23</v>
      </c>
    </row>
    <row r="696" spans="1:31" x14ac:dyDescent="0.35">
      <c r="A696">
        <v>695</v>
      </c>
      <c r="B696">
        <f>IF(COUNTIF(C$2:C695,C696)&gt;0,B695,B695+1)</f>
        <v>168</v>
      </c>
      <c r="C696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6" t="s">
        <v>380</v>
      </c>
      <c r="E696" t="s">
        <v>924</v>
      </c>
      <c r="F696" t="s">
        <v>926</v>
      </c>
      <c r="G696">
        <v>2014</v>
      </c>
      <c r="H696" t="s">
        <v>115</v>
      </c>
      <c r="I696" t="s">
        <v>23</v>
      </c>
      <c r="J696">
        <v>99</v>
      </c>
      <c r="K696">
        <v>7</v>
      </c>
      <c r="L696">
        <f>COUNTIF(Table1[Race],Table1[Race])</f>
        <v>7</v>
      </c>
      <c r="M696">
        <v>7</v>
      </c>
      <c r="N696">
        <v>0</v>
      </c>
      <c r="O696">
        <v>0</v>
      </c>
      <c r="P696">
        <v>0</v>
      </c>
      <c r="Q696" t="s">
        <v>20</v>
      </c>
      <c r="R696" t="s">
        <v>21</v>
      </c>
      <c r="S696" t="s">
        <v>15</v>
      </c>
      <c r="T696">
        <f>IFERROR(Table1[n_can_adj]/MID(Table1[district],FIND("(",Table1[district])+1,1),Table1[n_can_adj])</f>
        <v>2.3333333333333335</v>
      </c>
      <c r="U696">
        <v>4793</v>
      </c>
      <c r="V696" t="str">
        <f>IF(Table1[Voting Population]&lt;47000,"Rural","Urban")</f>
        <v>Rural</v>
      </c>
      <c r="W696" s="3">
        <v>2.3778071334214002E-2</v>
      </c>
      <c r="X696" s="3" t="s">
        <v>5415</v>
      </c>
      <c r="Y696" s="3">
        <f>COUNTIFS(Table1[Race '#],Table1[[#This Row],[Race '#]],Table1[Gender],"F")</f>
        <v>3</v>
      </c>
      <c r="Z696" s="3">
        <f>COUNTIFS(Table1[Race '#],Table1[[#This Row],[Race '#]],Table1[Gender],"M")</f>
        <v>4</v>
      </c>
      <c r="AA696" s="3">
        <f>COUNTIFS(Table1[Race '#],Table1[[#This Row],[Race '#]],Table1[Gender],"~?")</f>
        <v>0</v>
      </c>
      <c r="AB696" s="3" t="str">
        <f>_xlfn.IFS(Y696=SUM(Table1[[#This Row],[Race-F candidates]:[Race-? Candidates]]),"All-Female",Z696=SUM(Table1[[#This Row],[Race-F candidates]:[Race-? Candidates]]),"All-Male",1=1,"Mixed-Gender")</f>
        <v>Mixed-Gender</v>
      </c>
      <c r="AC696" s="3">
        <f>COUNTIFS(Table1[genoffice],Table1[[#This Row],[genoffice]],Table1[Gender],"F")</f>
        <v>279</v>
      </c>
      <c r="AD696" s="3">
        <f>COUNTIFS(Table1[genoffice],Table1[[#This Row],[genoffice]],Table1[Gender],"M")</f>
        <v>401</v>
      </c>
      <c r="AE696" s="3">
        <f>COUNTIFS(Table1[genoffice],Table1[[#This Row],[genoffice]],Table1[Gender],"~?")</f>
        <v>23</v>
      </c>
    </row>
    <row r="697" spans="1:31" x14ac:dyDescent="0.35">
      <c r="A697">
        <v>696</v>
      </c>
      <c r="B697">
        <f>IF(COUNTIF(C$2:C696,C697)&gt;0,B696,B696+1)</f>
        <v>168</v>
      </c>
      <c r="C697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7" t="s">
        <v>380</v>
      </c>
      <c r="E697" t="s">
        <v>924</v>
      </c>
      <c r="F697" t="s">
        <v>927</v>
      </c>
      <c r="G697">
        <v>2014</v>
      </c>
      <c r="H697" t="s">
        <v>115</v>
      </c>
      <c r="I697" t="s">
        <v>23</v>
      </c>
      <c r="J697">
        <v>167</v>
      </c>
      <c r="K697">
        <v>7</v>
      </c>
      <c r="L697">
        <f>COUNTIF(Table1[Race],Table1[Race])</f>
        <v>7</v>
      </c>
      <c r="M697">
        <v>7</v>
      </c>
      <c r="N697">
        <v>0</v>
      </c>
      <c r="O697">
        <v>0</v>
      </c>
      <c r="P697">
        <v>0</v>
      </c>
      <c r="Q697" t="s">
        <v>20</v>
      </c>
      <c r="R697" t="s">
        <v>21</v>
      </c>
      <c r="S697" t="s">
        <v>15</v>
      </c>
      <c r="T697">
        <f>IFERROR(Table1[n_can_adj]/MID(Table1[district],FIND("(",Table1[district])+1,1),Table1[n_can_adj])</f>
        <v>2.3333333333333335</v>
      </c>
      <c r="U697">
        <v>4793</v>
      </c>
      <c r="V697" t="str">
        <f>IF(Table1[Voting Population]&lt;47000,"Rural","Urban")</f>
        <v>Rural</v>
      </c>
      <c r="W697" s="3">
        <v>2.3778071334214002E-2</v>
      </c>
      <c r="X697" s="3" t="s">
        <v>5414</v>
      </c>
      <c r="Y697" s="3">
        <f>COUNTIFS(Table1[Race '#],Table1[[#This Row],[Race '#]],Table1[Gender],"F")</f>
        <v>3</v>
      </c>
      <c r="Z697" s="3">
        <f>COUNTIFS(Table1[Race '#],Table1[[#This Row],[Race '#]],Table1[Gender],"M")</f>
        <v>4</v>
      </c>
      <c r="AA697" s="3">
        <f>COUNTIFS(Table1[Race '#],Table1[[#This Row],[Race '#]],Table1[Gender],"~?")</f>
        <v>0</v>
      </c>
      <c r="AB697" s="3" t="str">
        <f>_xlfn.IFS(Y697=SUM(Table1[[#This Row],[Race-F candidates]:[Race-? Candidates]]),"All-Female",Z697=SUM(Table1[[#This Row],[Race-F candidates]:[Race-? Candidates]]),"All-Male",1=1,"Mixed-Gender")</f>
        <v>Mixed-Gender</v>
      </c>
      <c r="AC697" s="3">
        <f>COUNTIFS(Table1[genoffice],Table1[[#This Row],[genoffice]],Table1[Gender],"F")</f>
        <v>279</v>
      </c>
      <c r="AD697" s="3">
        <f>COUNTIFS(Table1[genoffice],Table1[[#This Row],[genoffice]],Table1[Gender],"M")</f>
        <v>401</v>
      </c>
      <c r="AE697" s="3">
        <f>COUNTIFS(Table1[genoffice],Table1[[#This Row],[genoffice]],Table1[Gender],"~?")</f>
        <v>23</v>
      </c>
    </row>
    <row r="698" spans="1:31" x14ac:dyDescent="0.35">
      <c r="A698">
        <v>697</v>
      </c>
      <c r="B698">
        <f>IF(COUNTIF(C$2:C697,C698)&gt;0,B697,B697+1)</f>
        <v>168</v>
      </c>
      <c r="C698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8" t="s">
        <v>380</v>
      </c>
      <c r="E698" t="s">
        <v>924</v>
      </c>
      <c r="F698" t="s">
        <v>928</v>
      </c>
      <c r="G698">
        <v>2014</v>
      </c>
      <c r="H698" t="s">
        <v>115</v>
      </c>
      <c r="I698" t="s">
        <v>23</v>
      </c>
      <c r="J698">
        <v>58</v>
      </c>
      <c r="K698">
        <v>7</v>
      </c>
      <c r="L698">
        <f>COUNTIF(Table1[Race],Table1[Race])</f>
        <v>7</v>
      </c>
      <c r="M698">
        <v>7</v>
      </c>
      <c r="N698">
        <v>0</v>
      </c>
      <c r="O698">
        <v>0</v>
      </c>
      <c r="P698">
        <v>0</v>
      </c>
      <c r="Q698" t="s">
        <v>20</v>
      </c>
      <c r="R698" t="s">
        <v>21</v>
      </c>
      <c r="S698" t="s">
        <v>15</v>
      </c>
      <c r="T698">
        <f>IFERROR(Table1[n_can_adj]/MID(Table1[district],FIND("(",Table1[district])+1,1),Table1[n_can_adj])</f>
        <v>2.3333333333333335</v>
      </c>
      <c r="U698">
        <v>4793</v>
      </c>
      <c r="V698" t="str">
        <f>IF(Table1[Voting Population]&lt;47000,"Rural","Urban")</f>
        <v>Rural</v>
      </c>
      <c r="W698" s="3">
        <v>2.3778071334214002E-2</v>
      </c>
      <c r="X698" s="3" t="s">
        <v>5414</v>
      </c>
      <c r="Y698" s="3">
        <f>COUNTIFS(Table1[Race '#],Table1[[#This Row],[Race '#]],Table1[Gender],"F")</f>
        <v>3</v>
      </c>
      <c r="Z698" s="3">
        <f>COUNTIFS(Table1[Race '#],Table1[[#This Row],[Race '#]],Table1[Gender],"M")</f>
        <v>4</v>
      </c>
      <c r="AA698" s="3">
        <f>COUNTIFS(Table1[Race '#],Table1[[#This Row],[Race '#]],Table1[Gender],"~?")</f>
        <v>0</v>
      </c>
      <c r="AB698" s="3" t="str">
        <f>_xlfn.IFS(Y698=SUM(Table1[[#This Row],[Race-F candidates]:[Race-? Candidates]]),"All-Female",Z698=SUM(Table1[[#This Row],[Race-F candidates]:[Race-? Candidates]]),"All-Male",1=1,"Mixed-Gender")</f>
        <v>Mixed-Gender</v>
      </c>
      <c r="AC698" s="3">
        <f>COUNTIFS(Table1[genoffice],Table1[[#This Row],[genoffice]],Table1[Gender],"F")</f>
        <v>279</v>
      </c>
      <c r="AD698" s="3">
        <f>COUNTIFS(Table1[genoffice],Table1[[#This Row],[genoffice]],Table1[Gender],"M")</f>
        <v>401</v>
      </c>
      <c r="AE698" s="3">
        <f>COUNTIFS(Table1[genoffice],Table1[[#This Row],[genoffice]],Table1[Gender],"~?")</f>
        <v>23</v>
      </c>
    </row>
    <row r="699" spans="1:31" x14ac:dyDescent="0.35">
      <c r="A699">
        <v>698</v>
      </c>
      <c r="B699">
        <f>IF(COUNTIF(C$2:C698,C699)&gt;0,B698,B698+1)</f>
        <v>168</v>
      </c>
      <c r="C699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699" t="s">
        <v>380</v>
      </c>
      <c r="E699" t="s">
        <v>924</v>
      </c>
      <c r="F699" t="s">
        <v>929</v>
      </c>
      <c r="G699">
        <v>2014</v>
      </c>
      <c r="H699" t="s">
        <v>115</v>
      </c>
      <c r="I699" t="s">
        <v>23</v>
      </c>
      <c r="J699">
        <v>185</v>
      </c>
      <c r="K699">
        <v>7</v>
      </c>
      <c r="L699">
        <f>COUNTIF(Table1[Race],Table1[Race])</f>
        <v>7</v>
      </c>
      <c r="M699">
        <v>7</v>
      </c>
      <c r="N699">
        <v>0</v>
      </c>
      <c r="O699">
        <v>0</v>
      </c>
      <c r="P699">
        <v>0</v>
      </c>
      <c r="Q699" t="s">
        <v>20</v>
      </c>
      <c r="R699" t="s">
        <v>21</v>
      </c>
      <c r="S699" t="s">
        <v>15</v>
      </c>
      <c r="T699">
        <f>IFERROR(Table1[n_can_adj]/MID(Table1[district],FIND("(",Table1[district])+1,1),Table1[n_can_adj])</f>
        <v>2.3333333333333335</v>
      </c>
      <c r="U699">
        <v>4793</v>
      </c>
      <c r="V699" t="str">
        <f>IF(Table1[Voting Population]&lt;47000,"Rural","Urban")</f>
        <v>Rural</v>
      </c>
      <c r="W699" s="3">
        <v>2.3778071334214002E-2</v>
      </c>
      <c r="X699" s="3" t="s">
        <v>5414</v>
      </c>
      <c r="Y699" s="3">
        <f>COUNTIFS(Table1[Race '#],Table1[[#This Row],[Race '#]],Table1[Gender],"F")</f>
        <v>3</v>
      </c>
      <c r="Z699" s="3">
        <f>COUNTIFS(Table1[Race '#],Table1[[#This Row],[Race '#]],Table1[Gender],"M")</f>
        <v>4</v>
      </c>
      <c r="AA699" s="3">
        <f>COUNTIFS(Table1[Race '#],Table1[[#This Row],[Race '#]],Table1[Gender],"~?")</f>
        <v>0</v>
      </c>
      <c r="AB699" s="3" t="str">
        <f>_xlfn.IFS(Y699=SUM(Table1[[#This Row],[Race-F candidates]:[Race-? Candidates]]),"All-Female",Z699=SUM(Table1[[#This Row],[Race-F candidates]:[Race-? Candidates]]),"All-Male",1=1,"Mixed-Gender")</f>
        <v>Mixed-Gender</v>
      </c>
      <c r="AC699" s="3">
        <f>COUNTIFS(Table1[genoffice],Table1[[#This Row],[genoffice]],Table1[Gender],"F")</f>
        <v>279</v>
      </c>
      <c r="AD699" s="3">
        <f>COUNTIFS(Table1[genoffice],Table1[[#This Row],[genoffice]],Table1[Gender],"M")</f>
        <v>401</v>
      </c>
      <c r="AE699" s="3">
        <f>COUNTIFS(Table1[genoffice],Table1[[#This Row],[genoffice]],Table1[Gender],"~?")</f>
        <v>23</v>
      </c>
    </row>
    <row r="700" spans="1:31" x14ac:dyDescent="0.35">
      <c r="A700">
        <v>699</v>
      </c>
      <c r="B700">
        <f>IF(COUNTIF(C$2:C699,C700)&gt;0,B699,B699+1)</f>
        <v>168</v>
      </c>
      <c r="C700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0" t="s">
        <v>380</v>
      </c>
      <c r="E700" t="s">
        <v>924</v>
      </c>
      <c r="F700" t="s">
        <v>930</v>
      </c>
      <c r="G700">
        <v>2014</v>
      </c>
      <c r="H700" t="s">
        <v>115</v>
      </c>
      <c r="I700" t="s">
        <v>23</v>
      </c>
      <c r="J700">
        <v>54</v>
      </c>
      <c r="K700">
        <v>7</v>
      </c>
      <c r="L700">
        <f>COUNTIF(Table1[Race],Table1[Race])</f>
        <v>7</v>
      </c>
      <c r="M700">
        <v>7</v>
      </c>
      <c r="N700">
        <v>0</v>
      </c>
      <c r="O700">
        <v>0</v>
      </c>
      <c r="P700">
        <v>0</v>
      </c>
      <c r="Q700" t="s">
        <v>20</v>
      </c>
      <c r="R700" t="s">
        <v>21</v>
      </c>
      <c r="S700" t="s">
        <v>15</v>
      </c>
      <c r="T700">
        <f>IFERROR(Table1[n_can_adj]/MID(Table1[district],FIND("(",Table1[district])+1,1),Table1[n_can_adj])</f>
        <v>2.3333333333333335</v>
      </c>
      <c r="U700">
        <v>4793</v>
      </c>
      <c r="V700" t="str">
        <f>IF(Table1[Voting Population]&lt;47000,"Rural","Urban")</f>
        <v>Rural</v>
      </c>
      <c r="W700" s="3">
        <v>2.3778071334214002E-2</v>
      </c>
      <c r="X700" s="3" t="s">
        <v>5415</v>
      </c>
      <c r="Y700" s="3">
        <f>COUNTIFS(Table1[Race '#],Table1[[#This Row],[Race '#]],Table1[Gender],"F")</f>
        <v>3</v>
      </c>
      <c r="Z700" s="3">
        <f>COUNTIFS(Table1[Race '#],Table1[[#This Row],[Race '#]],Table1[Gender],"M")</f>
        <v>4</v>
      </c>
      <c r="AA700" s="3">
        <f>COUNTIFS(Table1[Race '#],Table1[[#This Row],[Race '#]],Table1[Gender],"~?")</f>
        <v>0</v>
      </c>
      <c r="AB700" s="3" t="str">
        <f>_xlfn.IFS(Y700=SUM(Table1[[#This Row],[Race-F candidates]:[Race-? Candidates]]),"All-Female",Z700=SUM(Table1[[#This Row],[Race-F candidates]:[Race-? Candidates]]),"All-Male",1=1,"Mixed-Gender")</f>
        <v>Mixed-Gender</v>
      </c>
      <c r="AC700" s="3">
        <f>COUNTIFS(Table1[genoffice],Table1[[#This Row],[genoffice]],Table1[Gender],"F")</f>
        <v>279</v>
      </c>
      <c r="AD700" s="3">
        <f>COUNTIFS(Table1[genoffice],Table1[[#This Row],[genoffice]],Table1[Gender],"M")</f>
        <v>401</v>
      </c>
      <c r="AE700" s="3">
        <f>COUNTIFS(Table1[genoffice],Table1[[#This Row],[genoffice]],Table1[Gender],"~?")</f>
        <v>23</v>
      </c>
    </row>
    <row r="701" spans="1:31" x14ac:dyDescent="0.35">
      <c r="A701">
        <v>700</v>
      </c>
      <c r="B701">
        <f>IF(COUNTIF(C$2:C700,C701)&gt;0,B700,B700+1)</f>
        <v>168</v>
      </c>
      <c r="C701" t="str">
        <f>Table1[[#This Row],[position]]&amp;IF(Table1[district]="NA","","-"&amp;Table1[district])&amp;IF(Table1[parish]="Multi-Parish Race","","-"&amp;Table1[parish])&amp;" ("&amp;Table1[year]&amp;")"</f>
        <v>Aldermen-Village of Waterproof (3 to be elected)-Tensas (2014)</v>
      </c>
      <c r="D701" t="s">
        <v>380</v>
      </c>
      <c r="E701" t="s">
        <v>924</v>
      </c>
      <c r="F701" t="s">
        <v>931</v>
      </c>
      <c r="G701">
        <v>2014</v>
      </c>
      <c r="H701" t="s">
        <v>115</v>
      </c>
      <c r="I701" t="s">
        <v>23</v>
      </c>
      <c r="J701">
        <v>100</v>
      </c>
      <c r="K701">
        <v>7</v>
      </c>
      <c r="L701">
        <f>COUNTIF(Table1[Race],Table1[Race])</f>
        <v>7</v>
      </c>
      <c r="M701">
        <v>7</v>
      </c>
      <c r="N701">
        <v>0</v>
      </c>
      <c r="O701">
        <v>0</v>
      </c>
      <c r="P701">
        <v>0</v>
      </c>
      <c r="Q701" t="s">
        <v>20</v>
      </c>
      <c r="R701" t="s">
        <v>21</v>
      </c>
      <c r="S701" t="s">
        <v>15</v>
      </c>
      <c r="T701">
        <f>IFERROR(Table1[n_can_adj]/MID(Table1[district],FIND("(",Table1[district])+1,1),Table1[n_can_adj])</f>
        <v>2.3333333333333335</v>
      </c>
      <c r="U701">
        <v>4793</v>
      </c>
      <c r="V701" t="str">
        <f>IF(Table1[Voting Population]&lt;47000,"Rural","Urban")</f>
        <v>Rural</v>
      </c>
      <c r="W701" s="3">
        <v>2.3778071334214002E-2</v>
      </c>
      <c r="X701" s="3" t="s">
        <v>5415</v>
      </c>
      <c r="Y701" s="3">
        <f>COUNTIFS(Table1[Race '#],Table1[[#This Row],[Race '#]],Table1[Gender],"F")</f>
        <v>3</v>
      </c>
      <c r="Z701" s="3">
        <f>COUNTIFS(Table1[Race '#],Table1[[#This Row],[Race '#]],Table1[Gender],"M")</f>
        <v>4</v>
      </c>
      <c r="AA701" s="3">
        <f>COUNTIFS(Table1[Race '#],Table1[[#This Row],[Race '#]],Table1[Gender],"~?")</f>
        <v>0</v>
      </c>
      <c r="AB701" s="3" t="str">
        <f>_xlfn.IFS(Y701=SUM(Table1[[#This Row],[Race-F candidates]:[Race-? Candidates]]),"All-Female",Z701=SUM(Table1[[#This Row],[Race-F candidates]:[Race-? Candidates]]),"All-Male",1=1,"Mixed-Gender")</f>
        <v>Mixed-Gender</v>
      </c>
      <c r="AC701" s="3">
        <f>COUNTIFS(Table1[genoffice],Table1[[#This Row],[genoffice]],Table1[Gender],"F")</f>
        <v>279</v>
      </c>
      <c r="AD701" s="3">
        <f>COUNTIFS(Table1[genoffice],Table1[[#This Row],[genoffice]],Table1[Gender],"M")</f>
        <v>401</v>
      </c>
      <c r="AE701" s="3">
        <f>COUNTIFS(Table1[genoffice],Table1[[#This Row],[genoffice]],Table1[Gender],"~?")</f>
        <v>23</v>
      </c>
    </row>
    <row r="702" spans="1:31" x14ac:dyDescent="0.35">
      <c r="A702">
        <v>701</v>
      </c>
      <c r="B702">
        <f>IF(COUNTIF(C$2:C701,C702)&gt;0,B701,B701+1)</f>
        <v>169</v>
      </c>
      <c r="C702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2" t="s">
        <v>932</v>
      </c>
      <c r="E702" t="s">
        <v>933</v>
      </c>
      <c r="F702" t="s">
        <v>934</v>
      </c>
      <c r="G702">
        <v>2014</v>
      </c>
      <c r="H702" t="s">
        <v>98</v>
      </c>
      <c r="I702" t="s">
        <v>23</v>
      </c>
      <c r="J702">
        <v>740</v>
      </c>
      <c r="K702">
        <v>3</v>
      </c>
      <c r="L702">
        <f>COUNTIF(Table1[Race],Table1[Race])</f>
        <v>3</v>
      </c>
      <c r="M702">
        <v>3</v>
      </c>
      <c r="N702">
        <v>0</v>
      </c>
      <c r="O702">
        <v>0</v>
      </c>
      <c r="P702">
        <v>0</v>
      </c>
      <c r="Q702" t="s">
        <v>20</v>
      </c>
      <c r="R702" t="s">
        <v>21</v>
      </c>
      <c r="S702" t="s">
        <v>15</v>
      </c>
      <c r="T702">
        <f>IFERROR(Table1[n_can_adj]/MID(Table1[district],FIND("(",Table1[district])+1,1),Table1[n_can_adj])</f>
        <v>1.5</v>
      </c>
      <c r="U702">
        <v>21581</v>
      </c>
      <c r="V702" t="str">
        <f>IF(Table1[Voting Population]&lt;47000,"Rural","Urban")</f>
        <v>Rural</v>
      </c>
      <c r="W702" s="3">
        <v>5.7933194154488554E-2</v>
      </c>
      <c r="X702" s="3" t="s">
        <v>5414</v>
      </c>
      <c r="Y702" s="3">
        <f>COUNTIFS(Table1[Race '#],Table1[[#This Row],[Race '#]],Table1[Gender],"F")</f>
        <v>0</v>
      </c>
      <c r="Z702" s="3">
        <f>COUNTIFS(Table1[Race '#],Table1[[#This Row],[Race '#]],Table1[Gender],"M")</f>
        <v>2</v>
      </c>
      <c r="AA702" s="3">
        <f>COUNTIFS(Table1[Race '#],Table1[[#This Row],[Race '#]],Table1[Gender],"~?")</f>
        <v>1</v>
      </c>
      <c r="AB702" s="3" t="str">
        <f>_xlfn.IFS(Y702=SUM(Table1[[#This Row],[Race-F candidates]:[Race-? Candidates]]),"All-Female",Z702=SUM(Table1[[#This Row],[Race-F candidates]:[Race-? Candidates]]),"All-Male",1=1,"Mixed-Gender")</f>
        <v>Mixed-Gender</v>
      </c>
      <c r="AC702" s="3">
        <f>COUNTIFS(Table1[genoffice],Table1[[#This Row],[genoffice]],Table1[Gender],"F")</f>
        <v>279</v>
      </c>
      <c r="AD702" s="3">
        <f>COUNTIFS(Table1[genoffice],Table1[[#This Row],[genoffice]],Table1[Gender],"M")</f>
        <v>401</v>
      </c>
      <c r="AE702" s="3">
        <f>COUNTIFS(Table1[genoffice],Table1[[#This Row],[genoffice]],Table1[Gender],"~?")</f>
        <v>23</v>
      </c>
    </row>
    <row r="703" spans="1:31" x14ac:dyDescent="0.35">
      <c r="A703">
        <v>702</v>
      </c>
      <c r="B703">
        <f>IF(COUNTIF(C$2:C702,C703)&gt;0,B702,B702+1)</f>
        <v>169</v>
      </c>
      <c r="C703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3" t="s">
        <v>932</v>
      </c>
      <c r="E703" t="s">
        <v>933</v>
      </c>
      <c r="F703" t="s">
        <v>935</v>
      </c>
      <c r="G703">
        <v>2014</v>
      </c>
      <c r="H703" t="s">
        <v>98</v>
      </c>
      <c r="I703" t="s">
        <v>23</v>
      </c>
      <c r="J703">
        <v>629</v>
      </c>
      <c r="K703">
        <v>3</v>
      </c>
      <c r="L703">
        <f>COUNTIF(Table1[Race],Table1[Race])</f>
        <v>3</v>
      </c>
      <c r="M703">
        <v>3</v>
      </c>
      <c r="N703">
        <v>0</v>
      </c>
      <c r="O703">
        <v>0</v>
      </c>
      <c r="P703">
        <v>0</v>
      </c>
      <c r="Q703" t="s">
        <v>20</v>
      </c>
      <c r="R703" t="s">
        <v>21</v>
      </c>
      <c r="S703" t="s">
        <v>15</v>
      </c>
      <c r="T703">
        <f>IFERROR(Table1[n_can_adj]/MID(Table1[district],FIND("(",Table1[district])+1,1),Table1[n_can_adj])</f>
        <v>1.5</v>
      </c>
      <c r="U703">
        <v>21581</v>
      </c>
      <c r="V703" t="str">
        <f>IF(Table1[Voting Population]&lt;47000,"Rural","Urban")</f>
        <v>Rural</v>
      </c>
      <c r="W703" s="3">
        <v>5.7933194154488554E-2</v>
      </c>
      <c r="X703" s="3" t="s">
        <v>5414</v>
      </c>
      <c r="Y703" s="3">
        <f>COUNTIFS(Table1[Race '#],Table1[[#This Row],[Race '#]],Table1[Gender],"F")</f>
        <v>0</v>
      </c>
      <c r="Z703" s="3">
        <f>COUNTIFS(Table1[Race '#],Table1[[#This Row],[Race '#]],Table1[Gender],"M")</f>
        <v>2</v>
      </c>
      <c r="AA703" s="3">
        <f>COUNTIFS(Table1[Race '#],Table1[[#This Row],[Race '#]],Table1[Gender],"~?")</f>
        <v>1</v>
      </c>
      <c r="AB703" s="3" t="str">
        <f>_xlfn.IFS(Y703=SUM(Table1[[#This Row],[Race-F candidates]:[Race-? Candidates]]),"All-Female",Z703=SUM(Table1[[#This Row],[Race-F candidates]:[Race-? Candidates]]),"All-Male",1=1,"Mixed-Gender")</f>
        <v>Mixed-Gender</v>
      </c>
      <c r="AC703" s="3">
        <f>COUNTIFS(Table1[genoffice],Table1[[#This Row],[genoffice]],Table1[Gender],"F")</f>
        <v>279</v>
      </c>
      <c r="AD703" s="3">
        <f>COUNTIFS(Table1[genoffice],Table1[[#This Row],[genoffice]],Table1[Gender],"M")</f>
        <v>401</v>
      </c>
      <c r="AE703" s="3">
        <f>COUNTIFS(Table1[genoffice],Table1[[#This Row],[genoffice]],Table1[Gender],"~?")</f>
        <v>23</v>
      </c>
    </row>
    <row r="704" spans="1:31" x14ac:dyDescent="0.35">
      <c r="A704">
        <v>703</v>
      </c>
      <c r="B704">
        <f>IF(COUNTIF(C$2:C703,C704)&gt;0,B703,B703+1)</f>
        <v>169</v>
      </c>
      <c r="C704" t="str">
        <f>Table1[[#This Row],[position]]&amp;IF(Table1[district]="NA","","-"&amp;Table1[district])&amp;IF(Table1[parish]="Multi-Parish Race","","-"&amp;Table1[parish])&amp;" ("&amp;Table1[year]&amp;")"</f>
        <v>Aldermen at Large-Town of Gramercy (2 to be elected)-St. James (2014)</v>
      </c>
      <c r="D704" t="s">
        <v>932</v>
      </c>
      <c r="E704" t="s">
        <v>933</v>
      </c>
      <c r="F704" t="s">
        <v>936</v>
      </c>
      <c r="G704">
        <v>2014</v>
      </c>
      <c r="H704" t="s">
        <v>98</v>
      </c>
      <c r="I704" t="s">
        <v>23</v>
      </c>
      <c r="J704">
        <v>547</v>
      </c>
      <c r="K704">
        <v>3</v>
      </c>
      <c r="L704">
        <f>COUNTIF(Table1[Race],Table1[Race])</f>
        <v>3</v>
      </c>
      <c r="M704">
        <v>3</v>
      </c>
      <c r="N704">
        <v>0</v>
      </c>
      <c r="O704">
        <v>0</v>
      </c>
      <c r="P704">
        <v>0</v>
      </c>
      <c r="Q704" t="s">
        <v>20</v>
      </c>
      <c r="R704" t="s">
        <v>21</v>
      </c>
      <c r="S704" t="s">
        <v>15</v>
      </c>
      <c r="T704">
        <f>IFERROR(Table1[n_can_adj]/MID(Table1[district],FIND("(",Table1[district])+1,1),Table1[n_can_adj])</f>
        <v>1.5</v>
      </c>
      <c r="U704">
        <v>21581</v>
      </c>
      <c r="V704" t="str">
        <f>IF(Table1[Voting Population]&lt;47000,"Rural","Urban")</f>
        <v>Rural</v>
      </c>
      <c r="W704" s="3">
        <v>5.7933194154488554E-2</v>
      </c>
      <c r="X704" s="3" t="s">
        <v>5413</v>
      </c>
      <c r="Y704" s="3">
        <f>COUNTIFS(Table1[Race '#],Table1[[#This Row],[Race '#]],Table1[Gender],"F")</f>
        <v>0</v>
      </c>
      <c r="Z704" s="3">
        <f>COUNTIFS(Table1[Race '#],Table1[[#This Row],[Race '#]],Table1[Gender],"M")</f>
        <v>2</v>
      </c>
      <c r="AA704" s="3">
        <f>COUNTIFS(Table1[Race '#],Table1[[#This Row],[Race '#]],Table1[Gender],"~?")</f>
        <v>1</v>
      </c>
      <c r="AB704" s="3" t="str">
        <f>_xlfn.IFS(Y704=SUM(Table1[[#This Row],[Race-F candidates]:[Race-? Candidates]]),"All-Female",Z704=SUM(Table1[[#This Row],[Race-F candidates]:[Race-? Candidates]]),"All-Male",1=1,"Mixed-Gender")</f>
        <v>Mixed-Gender</v>
      </c>
      <c r="AC704" s="3">
        <f>COUNTIFS(Table1[genoffice],Table1[[#This Row],[genoffice]],Table1[Gender],"F")</f>
        <v>279</v>
      </c>
      <c r="AD704" s="3">
        <f>COUNTIFS(Table1[genoffice],Table1[[#This Row],[genoffice]],Table1[Gender],"M")</f>
        <v>401</v>
      </c>
      <c r="AE704" s="3">
        <f>COUNTIFS(Table1[genoffice],Table1[[#This Row],[genoffice]],Table1[Gender],"~?")</f>
        <v>23</v>
      </c>
    </row>
    <row r="705" spans="1:31" x14ac:dyDescent="0.35">
      <c r="A705">
        <v>704</v>
      </c>
      <c r="B705">
        <f>IF(COUNTIF(C$2:C704,C705)&gt;0,B704,B704+1)</f>
        <v>170</v>
      </c>
      <c r="C705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5" t="s">
        <v>937</v>
      </c>
      <c r="E705" t="s">
        <v>938</v>
      </c>
      <c r="F705" t="s">
        <v>939</v>
      </c>
      <c r="G705">
        <v>2014</v>
      </c>
      <c r="H705" t="s">
        <v>940</v>
      </c>
      <c r="I705" t="s">
        <v>30</v>
      </c>
      <c r="J705">
        <v>9005</v>
      </c>
      <c r="K705">
        <v>3</v>
      </c>
      <c r="L705">
        <f>COUNTIF(Table1[Race],Table1[Race])</f>
        <v>3</v>
      </c>
      <c r="M705">
        <v>0</v>
      </c>
      <c r="N705">
        <v>1</v>
      </c>
      <c r="O705">
        <v>2</v>
      </c>
      <c r="P705">
        <v>0</v>
      </c>
      <c r="Q705" t="s">
        <v>20</v>
      </c>
      <c r="R705" t="s">
        <v>21</v>
      </c>
      <c r="S705" t="s">
        <v>937</v>
      </c>
      <c r="T705">
        <f>IFERROR(Table1[n_can_adj]/MID(Table1[district],FIND("(",Table1[district])+1,1),Table1[n_can_adj])</f>
        <v>3</v>
      </c>
      <c r="U705">
        <v>97688</v>
      </c>
      <c r="V705" t="str">
        <f>IF(Table1[Voting Population]&lt;47000,"Rural","Urban")</f>
        <v>Urban</v>
      </c>
      <c r="W705" s="3">
        <v>0.19166547737976308</v>
      </c>
      <c r="X705" s="3" t="s">
        <v>5414</v>
      </c>
      <c r="Y705" s="3">
        <f>COUNTIFS(Table1[Race '#],Table1[[#This Row],[Race '#]],Table1[Gender],"F")</f>
        <v>1</v>
      </c>
      <c r="Z705" s="3">
        <f>COUNTIFS(Table1[Race '#],Table1[[#This Row],[Race '#]],Table1[Gender],"M")</f>
        <v>2</v>
      </c>
      <c r="AA705" s="3">
        <f>COUNTIFS(Table1[Race '#],Table1[[#This Row],[Race '#]],Table1[Gender],"~?")</f>
        <v>0</v>
      </c>
      <c r="AB705" s="3" t="str">
        <f>_xlfn.IFS(Y705=SUM(Table1[[#This Row],[Race-F candidates]:[Race-? Candidates]]),"All-Female",Z705=SUM(Table1[[#This Row],[Race-F candidates]:[Race-? Candidates]]),"All-Male",1=1,"Mixed-Gender")</f>
        <v>Mixed-Gender</v>
      </c>
      <c r="AC705" s="3">
        <f>COUNTIFS(Table1[genoffice],Table1[[#This Row],[genoffice]],Table1[Gender],"F")</f>
        <v>1</v>
      </c>
      <c r="AD705" s="3">
        <f>COUNTIFS(Table1[genoffice],Table1[[#This Row],[genoffice]],Table1[Gender],"M")</f>
        <v>2</v>
      </c>
      <c r="AE705" s="3">
        <f>COUNTIFS(Table1[genoffice],Table1[[#This Row],[genoffice]],Table1[Gender],"~?")</f>
        <v>0</v>
      </c>
    </row>
    <row r="706" spans="1:31" x14ac:dyDescent="0.35">
      <c r="A706">
        <v>705</v>
      </c>
      <c r="B706">
        <f>IF(COUNTIF(C$2:C705,C706)&gt;0,B705,B705+1)</f>
        <v>170</v>
      </c>
      <c r="C706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6" t="s">
        <v>937</v>
      </c>
      <c r="E706" t="s">
        <v>938</v>
      </c>
      <c r="F706" t="s">
        <v>941</v>
      </c>
      <c r="G706">
        <v>2014</v>
      </c>
      <c r="H706" t="s">
        <v>940</v>
      </c>
      <c r="I706" t="s">
        <v>19</v>
      </c>
      <c r="J706">
        <v>4646</v>
      </c>
      <c r="K706">
        <v>3</v>
      </c>
      <c r="L706">
        <f>COUNTIF(Table1[Race],Table1[Race])</f>
        <v>3</v>
      </c>
      <c r="M706">
        <v>0</v>
      </c>
      <c r="N706">
        <v>1</v>
      </c>
      <c r="O706">
        <v>2</v>
      </c>
      <c r="P706">
        <v>0</v>
      </c>
      <c r="Q706" t="s">
        <v>20</v>
      </c>
      <c r="R706" t="s">
        <v>21</v>
      </c>
      <c r="S706" t="s">
        <v>937</v>
      </c>
      <c r="T706">
        <f>IFERROR(Table1[n_can_adj]/MID(Table1[district],FIND("(",Table1[district])+1,1),Table1[n_can_adj])</f>
        <v>3</v>
      </c>
      <c r="U706">
        <v>97688</v>
      </c>
      <c r="V706" t="str">
        <f>IF(Table1[Voting Population]&lt;47000,"Rural","Urban")</f>
        <v>Urban</v>
      </c>
      <c r="W706" s="3">
        <v>0.19166547737976308</v>
      </c>
      <c r="X706" s="3" t="s">
        <v>5414</v>
      </c>
      <c r="Y706" s="3">
        <f>COUNTIFS(Table1[Race '#],Table1[[#This Row],[Race '#]],Table1[Gender],"F")</f>
        <v>1</v>
      </c>
      <c r="Z706" s="3">
        <f>COUNTIFS(Table1[Race '#],Table1[[#This Row],[Race '#]],Table1[Gender],"M")</f>
        <v>2</v>
      </c>
      <c r="AA706" s="3">
        <f>COUNTIFS(Table1[Race '#],Table1[[#This Row],[Race '#]],Table1[Gender],"~?")</f>
        <v>0</v>
      </c>
      <c r="AB706" s="3" t="str">
        <f>_xlfn.IFS(Y706=SUM(Table1[[#This Row],[Race-F candidates]:[Race-? Candidates]]),"All-Female",Z706=SUM(Table1[[#This Row],[Race-F candidates]:[Race-? Candidates]]),"All-Male",1=1,"Mixed-Gender")</f>
        <v>Mixed-Gender</v>
      </c>
      <c r="AC706" s="3">
        <f>COUNTIFS(Table1[genoffice],Table1[[#This Row],[genoffice]],Table1[Gender],"F")</f>
        <v>1</v>
      </c>
      <c r="AD706" s="3">
        <f>COUNTIFS(Table1[genoffice],Table1[[#This Row],[genoffice]],Table1[Gender],"M")</f>
        <v>2</v>
      </c>
      <c r="AE706" s="3">
        <f>COUNTIFS(Table1[genoffice],Table1[[#This Row],[genoffice]],Table1[Gender],"~?")</f>
        <v>0</v>
      </c>
    </row>
    <row r="707" spans="1:31" x14ac:dyDescent="0.35">
      <c r="A707">
        <v>706</v>
      </c>
      <c r="B707">
        <f>IF(COUNTIF(C$2:C706,C707)&gt;0,B706,B706+1)</f>
        <v>170</v>
      </c>
      <c r="C707" t="str">
        <f>Table1[[#This Row],[position]]&amp;IF(Table1[district]="NA","","-"&amp;Table1[district])&amp;IF(Table1[parish]="Multi-Parish Race","","-"&amp;Table1[parish])&amp;" ("&amp;Table1[year]&amp;")"</f>
        <v>Assessor-Lafourche (2014)</v>
      </c>
      <c r="D707" t="s">
        <v>937</v>
      </c>
      <c r="E707" t="s">
        <v>938</v>
      </c>
      <c r="F707" t="s">
        <v>942</v>
      </c>
      <c r="G707">
        <v>2014</v>
      </c>
      <c r="H707" t="s">
        <v>940</v>
      </c>
      <c r="I707" t="s">
        <v>30</v>
      </c>
      <c r="J707">
        <v>14377</v>
      </c>
      <c r="K707">
        <v>3</v>
      </c>
      <c r="L707">
        <f>COUNTIF(Table1[Race],Table1[Race])</f>
        <v>3</v>
      </c>
      <c r="M707">
        <v>0</v>
      </c>
      <c r="N707">
        <v>1</v>
      </c>
      <c r="O707">
        <v>2</v>
      </c>
      <c r="P707">
        <v>0</v>
      </c>
      <c r="Q707" t="s">
        <v>20</v>
      </c>
      <c r="R707" t="s">
        <v>21</v>
      </c>
      <c r="S707" t="s">
        <v>937</v>
      </c>
      <c r="T707">
        <f>IFERROR(Table1[n_can_adj]/MID(Table1[district],FIND("(",Table1[district])+1,1),Table1[n_can_adj])</f>
        <v>3</v>
      </c>
      <c r="U707">
        <v>97688</v>
      </c>
      <c r="V707" t="str">
        <f>IF(Table1[Voting Population]&lt;47000,"Rural","Urban")</f>
        <v>Urban</v>
      </c>
      <c r="W707" s="3">
        <v>0.19166547737976308</v>
      </c>
      <c r="X707" s="3" t="s">
        <v>5415</v>
      </c>
      <c r="Y707" s="3">
        <f>COUNTIFS(Table1[Race '#],Table1[[#This Row],[Race '#]],Table1[Gender],"F")</f>
        <v>1</v>
      </c>
      <c r="Z707" s="3">
        <f>COUNTIFS(Table1[Race '#],Table1[[#This Row],[Race '#]],Table1[Gender],"M")</f>
        <v>2</v>
      </c>
      <c r="AA707" s="3">
        <f>COUNTIFS(Table1[Race '#],Table1[[#This Row],[Race '#]],Table1[Gender],"~?")</f>
        <v>0</v>
      </c>
      <c r="AB707" s="3" t="str">
        <f>_xlfn.IFS(Y707=SUM(Table1[[#This Row],[Race-F candidates]:[Race-? Candidates]]),"All-Female",Z707=SUM(Table1[[#This Row],[Race-F candidates]:[Race-? Candidates]]),"All-Male",1=1,"Mixed-Gender")</f>
        <v>Mixed-Gender</v>
      </c>
      <c r="AC707" s="3">
        <f>COUNTIFS(Table1[genoffice],Table1[[#This Row],[genoffice]],Table1[Gender],"F")</f>
        <v>1</v>
      </c>
      <c r="AD707" s="3">
        <f>COUNTIFS(Table1[genoffice],Table1[[#This Row],[genoffice]],Table1[Gender],"M")</f>
        <v>2</v>
      </c>
      <c r="AE707" s="3">
        <f>COUNTIFS(Table1[genoffice],Table1[[#This Row],[genoffice]],Table1[Gender],"~?")</f>
        <v>0</v>
      </c>
    </row>
    <row r="708" spans="1:31" x14ac:dyDescent="0.35">
      <c r="A708">
        <v>707</v>
      </c>
      <c r="B708">
        <f>IF(COUNTIF(C$2:C707,C708)&gt;0,B707,B707+1)</f>
        <v>171</v>
      </c>
      <c r="C708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8" t="s">
        <v>943</v>
      </c>
      <c r="E708" t="s">
        <v>944</v>
      </c>
      <c r="F708" t="s">
        <v>945</v>
      </c>
      <c r="G708">
        <v>2016</v>
      </c>
      <c r="H708" t="s">
        <v>73</v>
      </c>
      <c r="I708" t="s">
        <v>19</v>
      </c>
      <c r="J708">
        <v>133389</v>
      </c>
      <c r="K708">
        <v>2</v>
      </c>
      <c r="L708">
        <f>COUNTIF(Table1[Race],Table1[Race])</f>
        <v>2</v>
      </c>
      <c r="M708">
        <v>0</v>
      </c>
      <c r="N708">
        <v>2</v>
      </c>
      <c r="O708">
        <v>0</v>
      </c>
      <c r="P708">
        <v>0</v>
      </c>
      <c r="Q708" t="s">
        <v>946</v>
      </c>
      <c r="R708" t="s">
        <v>947</v>
      </c>
      <c r="S708" t="s">
        <v>943</v>
      </c>
      <c r="T708">
        <f>IFERROR(Table1[n_can_adj]/MID(Table1[district],FIND("(",Table1[district])+1,1),Table1[n_can_adj])</f>
        <v>2</v>
      </c>
      <c r="U708">
        <v>4645670</v>
      </c>
      <c r="V708" t="str">
        <f>IF(Table1[Voting Population]&lt;47000,"Rural","Urban")</f>
        <v>Urban</v>
      </c>
      <c r="W708" s="3">
        <v>1.8287166920496034E-2</v>
      </c>
      <c r="X708" s="3" t="s">
        <v>5414</v>
      </c>
      <c r="Y708" s="3">
        <f>COUNTIFS(Table1[Race '#],Table1[[#This Row],[Race '#]],Table1[Gender],"F")</f>
        <v>1</v>
      </c>
      <c r="Z708" s="3">
        <f>COUNTIFS(Table1[Race '#],Table1[[#This Row],[Race '#]],Table1[Gender],"M")</f>
        <v>1</v>
      </c>
      <c r="AA708" s="3">
        <f>COUNTIFS(Table1[Race '#],Table1[[#This Row],[Race '#]],Table1[Gender],"~?")</f>
        <v>0</v>
      </c>
      <c r="AB708" s="3" t="str">
        <f>_xlfn.IFS(Y708=SUM(Table1[[#This Row],[Race-F candidates]:[Race-? Candidates]]),"All-Female",Z708=SUM(Table1[[#This Row],[Race-F candidates]:[Race-? Candidates]]),"All-Male",1=1,"Mixed-Gender")</f>
        <v>Mixed-Gender</v>
      </c>
      <c r="AC708" s="3">
        <f>COUNTIFS(Table1[genoffice],Table1[[#This Row],[genoffice]],Table1[Gender],"F")</f>
        <v>1</v>
      </c>
      <c r="AD708" s="3">
        <f>COUNTIFS(Table1[genoffice],Table1[[#This Row],[genoffice]],Table1[Gender],"M")</f>
        <v>1</v>
      </c>
      <c r="AE708" s="3">
        <f>COUNTIFS(Table1[genoffice],Table1[[#This Row],[genoffice]],Table1[Gender],"~?")</f>
        <v>0</v>
      </c>
    </row>
    <row r="709" spans="1:31" x14ac:dyDescent="0.35">
      <c r="A709">
        <v>708</v>
      </c>
      <c r="B709">
        <f>IF(COUNTIF(C$2:C708,C709)&gt;0,B708,B708+1)</f>
        <v>171</v>
      </c>
      <c r="C709" t="str">
        <f>Table1[[#This Row],[position]]&amp;IF(Table1[district]="NA","","-"&amp;Table1[district])&amp;IF(Table1[parish]="Multi-Parish Race","","-"&amp;Table1[parish])&amp;" ("&amp;Table1[year]&amp;")"</f>
        <v>Associate Justice-Supreme Court, 3rd Supreme Court District (2016)</v>
      </c>
      <c r="D709" t="s">
        <v>943</v>
      </c>
      <c r="E709" t="s">
        <v>944</v>
      </c>
      <c r="F709" t="s">
        <v>948</v>
      </c>
      <c r="G709">
        <v>2016</v>
      </c>
      <c r="H709" t="s">
        <v>73</v>
      </c>
      <c r="I709" t="s">
        <v>19</v>
      </c>
      <c r="J709">
        <v>128598</v>
      </c>
      <c r="K709">
        <v>2</v>
      </c>
      <c r="L709">
        <f>COUNTIF(Table1[Race],Table1[Race])</f>
        <v>2</v>
      </c>
      <c r="M709">
        <v>0</v>
      </c>
      <c r="N709">
        <v>2</v>
      </c>
      <c r="O709">
        <v>0</v>
      </c>
      <c r="P709">
        <v>0</v>
      </c>
      <c r="Q709" t="s">
        <v>946</v>
      </c>
      <c r="R709" t="s">
        <v>947</v>
      </c>
      <c r="S709" t="s">
        <v>943</v>
      </c>
      <c r="T709">
        <f>IFERROR(Table1[n_can_adj]/MID(Table1[district],FIND("(",Table1[district])+1,1),Table1[n_can_adj])</f>
        <v>2</v>
      </c>
      <c r="U709">
        <v>4645670</v>
      </c>
      <c r="V709" t="str">
        <f>IF(Table1[Voting Population]&lt;47000,"Rural","Urban")</f>
        <v>Urban</v>
      </c>
      <c r="W709" s="3">
        <v>1.8287166920496034E-2</v>
      </c>
      <c r="X709" s="3" t="s">
        <v>5415</v>
      </c>
      <c r="Y709" s="3">
        <f>COUNTIFS(Table1[Race '#],Table1[[#This Row],[Race '#]],Table1[Gender],"F")</f>
        <v>1</v>
      </c>
      <c r="Z709" s="3">
        <f>COUNTIFS(Table1[Race '#],Table1[[#This Row],[Race '#]],Table1[Gender],"M")</f>
        <v>1</v>
      </c>
      <c r="AA709" s="3">
        <f>COUNTIFS(Table1[Race '#],Table1[[#This Row],[Race '#]],Table1[Gender],"~?")</f>
        <v>0</v>
      </c>
      <c r="AB709" s="3" t="str">
        <f>_xlfn.IFS(Y709=SUM(Table1[[#This Row],[Race-F candidates]:[Race-? Candidates]]),"All-Female",Z709=SUM(Table1[[#This Row],[Race-F candidates]:[Race-? Candidates]]),"All-Male",1=1,"Mixed-Gender")</f>
        <v>Mixed-Gender</v>
      </c>
      <c r="AC709" s="3">
        <f>COUNTIFS(Table1[genoffice],Table1[[#This Row],[genoffice]],Table1[Gender],"F")</f>
        <v>1</v>
      </c>
      <c r="AD709" s="3">
        <f>COUNTIFS(Table1[genoffice],Table1[[#This Row],[genoffice]],Table1[Gender],"M")</f>
        <v>1</v>
      </c>
      <c r="AE709" s="3">
        <f>COUNTIFS(Table1[genoffice],Table1[[#This Row],[genoffice]],Table1[Gender],"~?")</f>
        <v>0</v>
      </c>
    </row>
    <row r="710" spans="1:31" x14ac:dyDescent="0.35">
      <c r="A710">
        <v>709</v>
      </c>
      <c r="B710">
        <f>IF(COUNTIF(C$2:C709,C710)&gt;0,B709,B709+1)</f>
        <v>172</v>
      </c>
      <c r="C710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0" t="s">
        <v>949</v>
      </c>
      <c r="E710" t="s">
        <v>950</v>
      </c>
      <c r="F710" t="s">
        <v>951</v>
      </c>
      <c r="G710">
        <v>2014</v>
      </c>
      <c r="H710" t="s">
        <v>145</v>
      </c>
      <c r="I710" t="s">
        <v>19</v>
      </c>
      <c r="J710">
        <v>1225</v>
      </c>
      <c r="K710">
        <v>2</v>
      </c>
      <c r="L710">
        <f>COUNTIF(Table1[Race],Table1[Race])</f>
        <v>2</v>
      </c>
      <c r="M710">
        <v>0</v>
      </c>
      <c r="N710">
        <v>2</v>
      </c>
      <c r="O710">
        <v>0</v>
      </c>
      <c r="P710">
        <v>0</v>
      </c>
      <c r="Q710" t="s">
        <v>20</v>
      </c>
      <c r="R710" t="s">
        <v>952</v>
      </c>
      <c r="S710" t="s">
        <v>949</v>
      </c>
      <c r="T710">
        <f>IFERROR(Table1[n_can_adj]/MID(Table1[district],FIND("(",Table1[district])+1,1),Table1[n_can_adj])</f>
        <v>2</v>
      </c>
      <c r="U710">
        <v>53385</v>
      </c>
      <c r="V710" t="str">
        <f>IF(Table1[Voting Population]&lt;47000,"Rural","Urban")</f>
        <v>Urban</v>
      </c>
      <c r="W710" s="3">
        <v>0.19829842931937169</v>
      </c>
      <c r="X710" s="3" t="s">
        <v>5413</v>
      </c>
      <c r="Y710" s="3">
        <f>COUNTIFS(Table1[Race '#],Table1[[#This Row],[Race '#]],Table1[Gender],"F")</f>
        <v>0</v>
      </c>
      <c r="Z710" s="3">
        <f>COUNTIFS(Table1[Race '#],Table1[[#This Row],[Race '#]],Table1[Gender],"M")</f>
        <v>1</v>
      </c>
      <c r="AA710" s="3">
        <f>COUNTIFS(Table1[Race '#],Table1[[#This Row],[Race '#]],Table1[Gender],"~?")</f>
        <v>1</v>
      </c>
      <c r="AB710" s="3" t="str">
        <f>_xlfn.IFS(Y710=SUM(Table1[[#This Row],[Race-F candidates]:[Race-? Candidates]]),"All-Female",Z710=SUM(Table1[[#This Row],[Race-F candidates]:[Race-? Candidates]]),"All-Male",1=1,"Mixed-Gender")</f>
        <v>Mixed-Gender</v>
      </c>
      <c r="AC710" s="3">
        <f>COUNTIFS(Table1[genoffice],Table1[[#This Row],[genoffice]],Table1[Gender],"F")</f>
        <v>15</v>
      </c>
      <c r="AD710" s="3">
        <f>COUNTIFS(Table1[genoffice],Table1[[#This Row],[genoffice]],Table1[Gender],"M")</f>
        <v>213</v>
      </c>
      <c r="AE710" s="3">
        <f>COUNTIFS(Table1[genoffice],Table1[[#This Row],[genoffice]],Table1[Gender],"~?")</f>
        <v>10</v>
      </c>
    </row>
    <row r="711" spans="1:31" x14ac:dyDescent="0.35">
      <c r="A711">
        <v>710</v>
      </c>
      <c r="B711">
        <f>IF(COUNTIF(C$2:C710,C711)&gt;0,B710,B710+1)</f>
        <v>172</v>
      </c>
      <c r="C711" t="str">
        <f>Table1[[#This Row],[position]]&amp;IF(Table1[district]="NA","","-"&amp;Table1[district])&amp;IF(Table1[parish]="Multi-Parish Race","","-"&amp;Table1[parish])&amp;" ("&amp;Table1[year]&amp;")"</f>
        <v>Chief of Police-City of Breaux Bridge-St. Martin (2014)</v>
      </c>
      <c r="D711" t="s">
        <v>949</v>
      </c>
      <c r="E711" t="s">
        <v>950</v>
      </c>
      <c r="F711" t="s">
        <v>953</v>
      </c>
      <c r="G711">
        <v>2014</v>
      </c>
      <c r="H711" t="s">
        <v>145</v>
      </c>
      <c r="I711" t="s">
        <v>19</v>
      </c>
      <c r="J711">
        <v>1831</v>
      </c>
      <c r="K711">
        <v>2</v>
      </c>
      <c r="L711">
        <f>COUNTIF(Table1[Race],Table1[Race])</f>
        <v>2</v>
      </c>
      <c r="M711">
        <v>0</v>
      </c>
      <c r="N711">
        <v>2</v>
      </c>
      <c r="O711">
        <v>0</v>
      </c>
      <c r="P711">
        <v>0</v>
      </c>
      <c r="Q711" t="s">
        <v>20</v>
      </c>
      <c r="R711" t="s">
        <v>952</v>
      </c>
      <c r="S711" t="s">
        <v>949</v>
      </c>
      <c r="T711">
        <f>IFERROR(Table1[n_can_adj]/MID(Table1[district],FIND("(",Table1[district])+1,1),Table1[n_can_adj])</f>
        <v>2</v>
      </c>
      <c r="U711">
        <v>53385</v>
      </c>
      <c r="V711" t="str">
        <f>IF(Table1[Voting Population]&lt;47000,"Rural","Urban")</f>
        <v>Urban</v>
      </c>
      <c r="W711" s="3">
        <v>0.19829842931937169</v>
      </c>
      <c r="X711" s="3" t="s">
        <v>5414</v>
      </c>
      <c r="Y711" s="3">
        <f>COUNTIFS(Table1[Race '#],Table1[[#This Row],[Race '#]],Table1[Gender],"F")</f>
        <v>0</v>
      </c>
      <c r="Z711" s="3">
        <f>COUNTIFS(Table1[Race '#],Table1[[#This Row],[Race '#]],Table1[Gender],"M")</f>
        <v>1</v>
      </c>
      <c r="AA711" s="3">
        <f>COUNTIFS(Table1[Race '#],Table1[[#This Row],[Race '#]],Table1[Gender],"~?")</f>
        <v>1</v>
      </c>
      <c r="AB711" s="3" t="str">
        <f>_xlfn.IFS(Y711=SUM(Table1[[#This Row],[Race-F candidates]:[Race-? Candidates]]),"All-Female",Z711=SUM(Table1[[#This Row],[Race-F candidates]:[Race-? Candidates]]),"All-Male",1=1,"Mixed-Gender")</f>
        <v>Mixed-Gender</v>
      </c>
      <c r="AC711" s="3">
        <f>COUNTIFS(Table1[genoffice],Table1[[#This Row],[genoffice]],Table1[Gender],"F")</f>
        <v>15</v>
      </c>
      <c r="AD711" s="3">
        <f>COUNTIFS(Table1[genoffice],Table1[[#This Row],[genoffice]],Table1[Gender],"M")</f>
        <v>213</v>
      </c>
      <c r="AE711" s="3">
        <f>COUNTIFS(Table1[genoffice],Table1[[#This Row],[genoffice]],Table1[Gender],"~?")</f>
        <v>10</v>
      </c>
    </row>
    <row r="712" spans="1:31" x14ac:dyDescent="0.35">
      <c r="A712">
        <v>711</v>
      </c>
      <c r="B712">
        <f>IF(COUNTIF(C$2:C711,C712)&gt;0,B711,B711+1)</f>
        <v>173</v>
      </c>
      <c r="C712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2" t="s">
        <v>949</v>
      </c>
      <c r="E712" t="s">
        <v>954</v>
      </c>
      <c r="F712" t="s">
        <v>955</v>
      </c>
      <c r="G712">
        <v>2014</v>
      </c>
      <c r="H712" t="s">
        <v>73</v>
      </c>
      <c r="I712" t="s">
        <v>19</v>
      </c>
      <c r="J712">
        <v>1862</v>
      </c>
      <c r="K712">
        <v>2</v>
      </c>
      <c r="L712">
        <f>COUNTIF(Table1[Race],Table1[Race])</f>
        <v>2</v>
      </c>
      <c r="M712">
        <v>0</v>
      </c>
      <c r="N712">
        <v>2</v>
      </c>
      <c r="O712">
        <v>0</v>
      </c>
      <c r="P712">
        <v>0</v>
      </c>
      <c r="Q712" t="s">
        <v>20</v>
      </c>
      <c r="R712" t="s">
        <v>952</v>
      </c>
      <c r="S712" t="s">
        <v>949</v>
      </c>
      <c r="T712">
        <f>IFERROR(Table1[n_can_adj]/MID(Table1[district],FIND("(",Table1[district])+1,1),Table1[n_can_adj])</f>
        <v>2</v>
      </c>
      <c r="U712">
        <v>10421</v>
      </c>
      <c r="V712" t="str">
        <f>IF(Table1[Voting Population]&lt;47000,"Rural","Urban")</f>
        <v>Rural</v>
      </c>
      <c r="W712" s="3">
        <v>0.11064718162839249</v>
      </c>
      <c r="X712" s="3" t="s">
        <v>5414</v>
      </c>
      <c r="Y712" s="3">
        <f>COUNTIFS(Table1[Race '#],Table1[[#This Row],[Race '#]],Table1[Gender],"F")</f>
        <v>0</v>
      </c>
      <c r="Z712" s="3">
        <f>COUNTIFS(Table1[Race '#],Table1[[#This Row],[Race '#]],Table1[Gender],"M")</f>
        <v>2</v>
      </c>
      <c r="AA712" s="3">
        <f>COUNTIFS(Table1[Race '#],Table1[[#This Row],[Race '#]],Table1[Gender],"~?")</f>
        <v>0</v>
      </c>
      <c r="AB712" s="3" t="str">
        <f>_xlfn.IFS(Y712=SUM(Table1[[#This Row],[Race-F candidates]:[Race-? Candidates]]),"All-Female",Z712=SUM(Table1[[#This Row],[Race-F candidates]:[Race-? Candidates]]),"All-Male",1=1,"Mixed-Gender")</f>
        <v>All-Male</v>
      </c>
      <c r="AC712" s="3">
        <f>COUNTIFS(Table1[genoffice],Table1[[#This Row],[genoffice]],Table1[Gender],"F")</f>
        <v>15</v>
      </c>
      <c r="AD712" s="3">
        <f>COUNTIFS(Table1[genoffice],Table1[[#This Row],[genoffice]],Table1[Gender],"M")</f>
        <v>213</v>
      </c>
      <c r="AE712" s="3">
        <f>COUNTIFS(Table1[genoffice],Table1[[#This Row],[genoffice]],Table1[Gender],"~?")</f>
        <v>10</v>
      </c>
    </row>
    <row r="713" spans="1:31" x14ac:dyDescent="0.35">
      <c r="A713">
        <v>712</v>
      </c>
      <c r="B713">
        <f>IF(COUNTIF(C$2:C712,C713)&gt;0,B712,B712+1)</f>
        <v>173</v>
      </c>
      <c r="C713" t="str">
        <f>Table1[[#This Row],[position]]&amp;IF(Table1[district]="NA","","-"&amp;Table1[district])&amp;IF(Table1[parish]="Multi-Parish Race","","-"&amp;Table1[parish])&amp;" ("&amp;Table1[year]&amp;")"</f>
        <v>Chief of Police-City of Broussard (2014)</v>
      </c>
      <c r="D713" t="s">
        <v>949</v>
      </c>
      <c r="E713" t="s">
        <v>954</v>
      </c>
      <c r="F713" t="s">
        <v>956</v>
      </c>
      <c r="G713">
        <v>2014</v>
      </c>
      <c r="H713" t="s">
        <v>73</v>
      </c>
      <c r="I713" t="s">
        <v>19</v>
      </c>
      <c r="J713">
        <v>1491</v>
      </c>
      <c r="K713">
        <v>2</v>
      </c>
      <c r="L713">
        <f>COUNTIF(Table1[Race],Table1[Race])</f>
        <v>2</v>
      </c>
      <c r="M713">
        <v>0</v>
      </c>
      <c r="N713">
        <v>2</v>
      </c>
      <c r="O713">
        <v>0</v>
      </c>
      <c r="P713">
        <v>0</v>
      </c>
      <c r="Q713" t="s">
        <v>20</v>
      </c>
      <c r="R713" t="s">
        <v>952</v>
      </c>
      <c r="S713" t="s">
        <v>949</v>
      </c>
      <c r="T713">
        <f>IFERROR(Table1[n_can_adj]/MID(Table1[district],FIND("(",Table1[district])+1,1),Table1[n_can_adj])</f>
        <v>2</v>
      </c>
      <c r="U713">
        <v>10421</v>
      </c>
      <c r="V713" t="str">
        <f>IF(Table1[Voting Population]&lt;47000,"Rural","Urban")</f>
        <v>Rural</v>
      </c>
      <c r="W713" s="3">
        <v>0.11064718162839249</v>
      </c>
      <c r="X713" s="3" t="s">
        <v>5414</v>
      </c>
      <c r="Y713" s="3">
        <f>COUNTIFS(Table1[Race '#],Table1[[#This Row],[Race '#]],Table1[Gender],"F")</f>
        <v>0</v>
      </c>
      <c r="Z713" s="3">
        <f>COUNTIFS(Table1[Race '#],Table1[[#This Row],[Race '#]],Table1[Gender],"M")</f>
        <v>2</v>
      </c>
      <c r="AA713" s="3">
        <f>COUNTIFS(Table1[Race '#],Table1[[#This Row],[Race '#]],Table1[Gender],"~?")</f>
        <v>0</v>
      </c>
      <c r="AB713" s="3" t="str">
        <f>_xlfn.IFS(Y713=SUM(Table1[[#This Row],[Race-F candidates]:[Race-? Candidates]]),"All-Female",Z713=SUM(Table1[[#This Row],[Race-F candidates]:[Race-? Candidates]]),"All-Male",1=1,"Mixed-Gender")</f>
        <v>All-Male</v>
      </c>
      <c r="AC713" s="3">
        <f>COUNTIFS(Table1[genoffice],Table1[[#This Row],[genoffice]],Table1[Gender],"F")</f>
        <v>15</v>
      </c>
      <c r="AD713" s="3">
        <f>COUNTIFS(Table1[genoffice],Table1[[#This Row],[genoffice]],Table1[Gender],"M")</f>
        <v>213</v>
      </c>
      <c r="AE713" s="3">
        <f>COUNTIFS(Table1[genoffice],Table1[[#This Row],[genoffice]],Table1[Gender],"~?")</f>
        <v>10</v>
      </c>
    </row>
    <row r="714" spans="1:31" x14ac:dyDescent="0.35">
      <c r="A714">
        <v>713</v>
      </c>
      <c r="B714">
        <f>IF(COUNTIF(C$2:C713,C714)&gt;0,B713,B713+1)</f>
        <v>174</v>
      </c>
      <c r="C714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4" t="s">
        <v>949</v>
      </c>
      <c r="E714" t="s">
        <v>957</v>
      </c>
      <c r="F714" t="s">
        <v>958</v>
      </c>
      <c r="G714">
        <v>2014</v>
      </c>
      <c r="H714" t="s">
        <v>276</v>
      </c>
      <c r="I714" t="s">
        <v>23</v>
      </c>
      <c r="J714">
        <v>318</v>
      </c>
      <c r="K714">
        <v>3</v>
      </c>
      <c r="L714">
        <f>COUNTIF(Table1[Race],Table1[Race])</f>
        <v>3</v>
      </c>
      <c r="M714">
        <v>2</v>
      </c>
      <c r="N714">
        <v>1</v>
      </c>
      <c r="O714">
        <v>0</v>
      </c>
      <c r="P714">
        <v>0</v>
      </c>
      <c r="Q714" t="s">
        <v>20</v>
      </c>
      <c r="R714" t="s">
        <v>952</v>
      </c>
      <c r="S714" t="s">
        <v>949</v>
      </c>
      <c r="T714">
        <f>IFERROR(Table1[n_can_adj]/MID(Table1[district],FIND("(",Table1[district])+1,1),Table1[n_can_adj])</f>
        <v>3</v>
      </c>
      <c r="U714">
        <v>62372</v>
      </c>
      <c r="V714" t="str">
        <f>IF(Table1[Voting Population]&lt;47000,"Rural","Urban")</f>
        <v>Urban</v>
      </c>
      <c r="W714" s="3">
        <v>0.56412683388547091</v>
      </c>
      <c r="X714" s="3" t="s">
        <v>5413</v>
      </c>
      <c r="Y714" s="3">
        <f>COUNTIFS(Table1[Race '#],Table1[[#This Row],[Race '#]],Table1[Gender],"F")</f>
        <v>1</v>
      </c>
      <c r="Z714" s="3">
        <f>COUNTIFS(Table1[Race '#],Table1[[#This Row],[Race '#]],Table1[Gender],"M")</f>
        <v>0</v>
      </c>
      <c r="AA714" s="3">
        <f>COUNTIFS(Table1[Race '#],Table1[[#This Row],[Race '#]],Table1[Gender],"~?")</f>
        <v>2</v>
      </c>
      <c r="AB714" s="3" t="str">
        <f>_xlfn.IFS(Y714=SUM(Table1[[#This Row],[Race-F candidates]:[Race-? Candidates]]),"All-Female",Z714=SUM(Table1[[#This Row],[Race-F candidates]:[Race-? Candidates]]),"All-Male",1=1,"Mixed-Gender")</f>
        <v>Mixed-Gender</v>
      </c>
      <c r="AC714" s="3">
        <f>COUNTIFS(Table1[genoffice],Table1[[#This Row],[genoffice]],Table1[Gender],"F")</f>
        <v>15</v>
      </c>
      <c r="AD714" s="3">
        <f>COUNTIFS(Table1[genoffice],Table1[[#This Row],[genoffice]],Table1[Gender],"M")</f>
        <v>213</v>
      </c>
      <c r="AE714" s="3">
        <f>COUNTIFS(Table1[genoffice],Table1[[#This Row],[genoffice]],Table1[Gender],"~?")</f>
        <v>10</v>
      </c>
    </row>
    <row r="715" spans="1:31" x14ac:dyDescent="0.35">
      <c r="A715">
        <v>714</v>
      </c>
      <c r="B715">
        <f>IF(COUNTIF(C$2:C714,C715)&gt;0,B714,B714+1)</f>
        <v>174</v>
      </c>
      <c r="C715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5" t="s">
        <v>949</v>
      </c>
      <c r="E715" t="s">
        <v>957</v>
      </c>
      <c r="F715" t="s">
        <v>959</v>
      </c>
      <c r="G715">
        <v>2014</v>
      </c>
      <c r="H715" t="s">
        <v>276</v>
      </c>
      <c r="I715" t="s">
        <v>23</v>
      </c>
      <c r="J715">
        <v>3146</v>
      </c>
      <c r="K715">
        <v>3</v>
      </c>
      <c r="L715">
        <f>COUNTIF(Table1[Race],Table1[Race])</f>
        <v>3</v>
      </c>
      <c r="M715">
        <v>2</v>
      </c>
      <c r="N715">
        <v>1</v>
      </c>
      <c r="O715">
        <v>0</v>
      </c>
      <c r="P715">
        <v>0</v>
      </c>
      <c r="Q715" t="s">
        <v>20</v>
      </c>
      <c r="R715" t="s">
        <v>952</v>
      </c>
      <c r="S715" t="s">
        <v>949</v>
      </c>
      <c r="T715">
        <f>IFERROR(Table1[n_can_adj]/MID(Table1[district],FIND("(",Table1[district])+1,1),Table1[n_can_adj])</f>
        <v>3</v>
      </c>
      <c r="U715">
        <v>62372</v>
      </c>
      <c r="V715" t="str">
        <f>IF(Table1[Voting Population]&lt;47000,"Rural","Urban")</f>
        <v>Urban</v>
      </c>
      <c r="W715" s="3">
        <v>0.56412683388547091</v>
      </c>
      <c r="X715" s="3" t="s">
        <v>5413</v>
      </c>
      <c r="Y715" s="3">
        <f>COUNTIFS(Table1[Race '#],Table1[[#This Row],[Race '#]],Table1[Gender],"F")</f>
        <v>1</v>
      </c>
      <c r="Z715" s="3">
        <f>COUNTIFS(Table1[Race '#],Table1[[#This Row],[Race '#]],Table1[Gender],"M")</f>
        <v>0</v>
      </c>
      <c r="AA715" s="3">
        <f>COUNTIFS(Table1[Race '#],Table1[[#This Row],[Race '#]],Table1[Gender],"~?")</f>
        <v>2</v>
      </c>
      <c r="AB715" s="3" t="str">
        <f>_xlfn.IFS(Y715=SUM(Table1[[#This Row],[Race-F candidates]:[Race-? Candidates]]),"All-Female",Z715=SUM(Table1[[#This Row],[Race-F candidates]:[Race-? Candidates]]),"All-Male",1=1,"Mixed-Gender")</f>
        <v>Mixed-Gender</v>
      </c>
      <c r="AC715" s="3">
        <f>COUNTIFS(Table1[genoffice],Table1[[#This Row],[genoffice]],Table1[Gender],"F")</f>
        <v>15</v>
      </c>
      <c r="AD715" s="3">
        <f>COUNTIFS(Table1[genoffice],Table1[[#This Row],[genoffice]],Table1[Gender],"M")</f>
        <v>213</v>
      </c>
      <c r="AE715" s="3">
        <f>COUNTIFS(Table1[genoffice],Table1[[#This Row],[genoffice]],Table1[Gender],"~?")</f>
        <v>10</v>
      </c>
    </row>
    <row r="716" spans="1:31" x14ac:dyDescent="0.35">
      <c r="A716">
        <v>715</v>
      </c>
      <c r="B716">
        <f>IF(COUNTIF(C$2:C715,C716)&gt;0,B715,B715+1)</f>
        <v>174</v>
      </c>
      <c r="C716" t="str">
        <f>Table1[[#This Row],[position]]&amp;IF(Table1[district]="NA","","-"&amp;Table1[district])&amp;IF(Table1[parish]="Multi-Parish Race","","-"&amp;Table1[parish])&amp;" ("&amp;Table1[year]&amp;")"</f>
        <v>Chief of Police-City of Crowley-Acadia (2014)</v>
      </c>
      <c r="D716" t="s">
        <v>949</v>
      </c>
      <c r="E716" t="s">
        <v>957</v>
      </c>
      <c r="F716" t="s">
        <v>960</v>
      </c>
      <c r="G716">
        <v>2014</v>
      </c>
      <c r="H716" t="s">
        <v>276</v>
      </c>
      <c r="I716" t="s">
        <v>19</v>
      </c>
      <c r="J716">
        <v>762</v>
      </c>
      <c r="K716">
        <v>3</v>
      </c>
      <c r="L716">
        <f>COUNTIF(Table1[Race],Table1[Race])</f>
        <v>3</v>
      </c>
      <c r="M716">
        <v>2</v>
      </c>
      <c r="N716">
        <v>1</v>
      </c>
      <c r="O716">
        <v>0</v>
      </c>
      <c r="P716">
        <v>0</v>
      </c>
      <c r="Q716" t="s">
        <v>20</v>
      </c>
      <c r="R716" t="s">
        <v>952</v>
      </c>
      <c r="S716" t="s">
        <v>949</v>
      </c>
      <c r="T716">
        <f>IFERROR(Table1[n_can_adj]/MID(Table1[district],FIND("(",Table1[district])+1,1),Table1[n_can_adj])</f>
        <v>3</v>
      </c>
      <c r="U716">
        <v>62372</v>
      </c>
      <c r="V716" t="str">
        <f>IF(Table1[Voting Population]&lt;47000,"Rural","Urban")</f>
        <v>Urban</v>
      </c>
      <c r="W716" s="3">
        <v>0.56412683388547091</v>
      </c>
      <c r="X716" s="3" t="s">
        <v>5415</v>
      </c>
      <c r="Y716" s="3">
        <f>COUNTIFS(Table1[Race '#],Table1[[#This Row],[Race '#]],Table1[Gender],"F")</f>
        <v>1</v>
      </c>
      <c r="Z716" s="3">
        <f>COUNTIFS(Table1[Race '#],Table1[[#This Row],[Race '#]],Table1[Gender],"M")</f>
        <v>0</v>
      </c>
      <c r="AA716" s="3">
        <f>COUNTIFS(Table1[Race '#],Table1[[#This Row],[Race '#]],Table1[Gender],"~?")</f>
        <v>2</v>
      </c>
      <c r="AB716" s="3" t="str">
        <f>_xlfn.IFS(Y716=SUM(Table1[[#This Row],[Race-F candidates]:[Race-? Candidates]]),"All-Female",Z716=SUM(Table1[[#This Row],[Race-F candidates]:[Race-? Candidates]]),"All-Male",1=1,"Mixed-Gender")</f>
        <v>Mixed-Gender</v>
      </c>
      <c r="AC716" s="3">
        <f>COUNTIFS(Table1[genoffice],Table1[[#This Row],[genoffice]],Table1[Gender],"F")</f>
        <v>15</v>
      </c>
      <c r="AD716" s="3">
        <f>COUNTIFS(Table1[genoffice],Table1[[#This Row],[genoffice]],Table1[Gender],"M")</f>
        <v>213</v>
      </c>
      <c r="AE716" s="3">
        <f>COUNTIFS(Table1[genoffice],Table1[[#This Row],[genoffice]],Table1[Gender],"~?")</f>
        <v>10</v>
      </c>
    </row>
    <row r="717" spans="1:31" x14ac:dyDescent="0.35">
      <c r="A717">
        <v>716</v>
      </c>
      <c r="B717">
        <f>IF(COUNTIF(C$2:C716,C717)&gt;0,B716,B716+1)</f>
        <v>175</v>
      </c>
      <c r="C717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7" t="s">
        <v>949</v>
      </c>
      <c r="E717" t="s">
        <v>350</v>
      </c>
      <c r="F717" t="s">
        <v>961</v>
      </c>
      <c r="G717">
        <v>2014</v>
      </c>
      <c r="H717" t="s">
        <v>73</v>
      </c>
      <c r="I717" t="s">
        <v>127</v>
      </c>
      <c r="J717">
        <v>1433</v>
      </c>
      <c r="K717">
        <v>5</v>
      </c>
      <c r="L717">
        <f>COUNTIF(Table1[Race],Table1[Race])</f>
        <v>5</v>
      </c>
      <c r="M717">
        <v>2</v>
      </c>
      <c r="N717">
        <v>2</v>
      </c>
      <c r="O717">
        <v>0</v>
      </c>
      <c r="P717">
        <v>1</v>
      </c>
      <c r="Q717" t="s">
        <v>20</v>
      </c>
      <c r="R717" t="s">
        <v>952</v>
      </c>
      <c r="S717" t="s">
        <v>949</v>
      </c>
      <c r="T717">
        <f>IFERROR(Table1[n_can_adj]/MID(Table1[district],FIND("(",Table1[district])+1,1),Table1[n_can_adj])</f>
        <v>5</v>
      </c>
      <c r="U717">
        <v>10276</v>
      </c>
      <c r="V717" t="str">
        <f>IF(Table1[Voting Population]&lt;47000,"Rural","Urban")</f>
        <v>Rural</v>
      </c>
      <c r="W717" s="3">
        <v>0.17715750498433494</v>
      </c>
      <c r="X717" s="3" t="s">
        <v>5414</v>
      </c>
      <c r="Y717" s="3">
        <f>COUNTIFS(Table1[Race '#],Table1[[#This Row],[Race '#]],Table1[Gender],"F")</f>
        <v>0</v>
      </c>
      <c r="Z717" s="3">
        <f>COUNTIFS(Table1[Race '#],Table1[[#This Row],[Race '#]],Table1[Gender],"M")</f>
        <v>5</v>
      </c>
      <c r="AA717" s="3">
        <f>COUNTIFS(Table1[Race '#],Table1[[#This Row],[Race '#]],Table1[Gender],"~?")</f>
        <v>0</v>
      </c>
      <c r="AB717" s="3" t="str">
        <f>_xlfn.IFS(Y717=SUM(Table1[[#This Row],[Race-F candidates]:[Race-? Candidates]]),"All-Female",Z717=SUM(Table1[[#This Row],[Race-F candidates]:[Race-? Candidates]]),"All-Male",1=1,"Mixed-Gender")</f>
        <v>All-Male</v>
      </c>
      <c r="AC717" s="3">
        <f>COUNTIFS(Table1[genoffice],Table1[[#This Row],[genoffice]],Table1[Gender],"F")</f>
        <v>15</v>
      </c>
      <c r="AD717" s="3">
        <f>COUNTIFS(Table1[genoffice],Table1[[#This Row],[genoffice]],Table1[Gender],"M")</f>
        <v>213</v>
      </c>
      <c r="AE717" s="3">
        <f>COUNTIFS(Table1[genoffice],Table1[[#This Row],[genoffice]],Table1[Gender],"~?")</f>
        <v>10</v>
      </c>
    </row>
    <row r="718" spans="1:31" x14ac:dyDescent="0.35">
      <c r="A718">
        <v>717</v>
      </c>
      <c r="B718">
        <f>IF(COUNTIF(C$2:C717,C718)&gt;0,B717,B717+1)</f>
        <v>175</v>
      </c>
      <c r="C718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8" t="s">
        <v>949</v>
      </c>
      <c r="E718" t="s">
        <v>350</v>
      </c>
      <c r="F718" t="s">
        <v>962</v>
      </c>
      <c r="G718">
        <v>2014</v>
      </c>
      <c r="H718" t="s">
        <v>73</v>
      </c>
      <c r="I718" t="s">
        <v>19</v>
      </c>
      <c r="J718">
        <v>255</v>
      </c>
      <c r="K718">
        <v>5</v>
      </c>
      <c r="L718">
        <f>COUNTIF(Table1[Race],Table1[Race])</f>
        <v>5</v>
      </c>
      <c r="M718">
        <v>2</v>
      </c>
      <c r="N718">
        <v>2</v>
      </c>
      <c r="O718">
        <v>0</v>
      </c>
      <c r="P718">
        <v>1</v>
      </c>
      <c r="Q718" t="s">
        <v>20</v>
      </c>
      <c r="R718" t="s">
        <v>952</v>
      </c>
      <c r="S718" t="s">
        <v>949</v>
      </c>
      <c r="T718">
        <f>IFERROR(Table1[n_can_adj]/MID(Table1[district],FIND("(",Table1[district])+1,1),Table1[n_can_adj])</f>
        <v>5</v>
      </c>
      <c r="U718">
        <v>10276</v>
      </c>
      <c r="V718" t="str">
        <f>IF(Table1[Voting Population]&lt;47000,"Rural","Urban")</f>
        <v>Rural</v>
      </c>
      <c r="W718" s="3">
        <v>0.17715750498433494</v>
      </c>
      <c r="X718" s="3" t="s">
        <v>5414</v>
      </c>
      <c r="Y718" s="3">
        <f>COUNTIFS(Table1[Race '#],Table1[[#This Row],[Race '#]],Table1[Gender],"F")</f>
        <v>0</v>
      </c>
      <c r="Z718" s="3">
        <f>COUNTIFS(Table1[Race '#],Table1[[#This Row],[Race '#]],Table1[Gender],"M")</f>
        <v>5</v>
      </c>
      <c r="AA718" s="3">
        <f>COUNTIFS(Table1[Race '#],Table1[[#This Row],[Race '#]],Table1[Gender],"~?")</f>
        <v>0</v>
      </c>
      <c r="AB718" s="3" t="str">
        <f>_xlfn.IFS(Y718=SUM(Table1[[#This Row],[Race-F candidates]:[Race-? Candidates]]),"All-Female",Z718=SUM(Table1[[#This Row],[Race-F candidates]:[Race-? Candidates]]),"All-Male",1=1,"Mixed-Gender")</f>
        <v>All-Male</v>
      </c>
      <c r="AC718" s="3">
        <f>COUNTIFS(Table1[genoffice],Table1[[#This Row],[genoffice]],Table1[Gender],"F")</f>
        <v>15</v>
      </c>
      <c r="AD718" s="3">
        <f>COUNTIFS(Table1[genoffice],Table1[[#This Row],[genoffice]],Table1[Gender],"M")</f>
        <v>213</v>
      </c>
      <c r="AE718" s="3">
        <f>COUNTIFS(Table1[genoffice],Table1[[#This Row],[genoffice]],Table1[Gender],"~?")</f>
        <v>10</v>
      </c>
    </row>
    <row r="719" spans="1:31" x14ac:dyDescent="0.35">
      <c r="A719">
        <v>718</v>
      </c>
      <c r="B719">
        <f>IF(COUNTIF(C$2:C718,C719)&gt;0,B718,B718+1)</f>
        <v>175</v>
      </c>
      <c r="C719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19" t="s">
        <v>949</v>
      </c>
      <c r="E719" t="s">
        <v>350</v>
      </c>
      <c r="F719" t="s">
        <v>963</v>
      </c>
      <c r="G719">
        <v>2014</v>
      </c>
      <c r="H719" t="s">
        <v>73</v>
      </c>
      <c r="I719" t="s">
        <v>23</v>
      </c>
      <c r="J719">
        <v>295</v>
      </c>
      <c r="K719">
        <v>5</v>
      </c>
      <c r="L719">
        <f>COUNTIF(Table1[Race],Table1[Race])</f>
        <v>5</v>
      </c>
      <c r="M719">
        <v>2</v>
      </c>
      <c r="N719">
        <v>2</v>
      </c>
      <c r="O719">
        <v>0</v>
      </c>
      <c r="P719">
        <v>1</v>
      </c>
      <c r="Q719" t="s">
        <v>20</v>
      </c>
      <c r="R719" t="s">
        <v>952</v>
      </c>
      <c r="S719" t="s">
        <v>949</v>
      </c>
      <c r="T719">
        <f>IFERROR(Table1[n_can_adj]/MID(Table1[district],FIND("(",Table1[district])+1,1),Table1[n_can_adj])</f>
        <v>5</v>
      </c>
      <c r="U719">
        <v>10276</v>
      </c>
      <c r="V719" t="str">
        <f>IF(Table1[Voting Population]&lt;47000,"Rural","Urban")</f>
        <v>Rural</v>
      </c>
      <c r="W719" s="3">
        <v>0.17715750498433494</v>
      </c>
      <c r="X719" s="3" t="s">
        <v>5414</v>
      </c>
      <c r="Y719" s="3">
        <f>COUNTIFS(Table1[Race '#],Table1[[#This Row],[Race '#]],Table1[Gender],"F")</f>
        <v>0</v>
      </c>
      <c r="Z719" s="3">
        <f>COUNTIFS(Table1[Race '#],Table1[[#This Row],[Race '#]],Table1[Gender],"M")</f>
        <v>5</v>
      </c>
      <c r="AA719" s="3">
        <f>COUNTIFS(Table1[Race '#],Table1[[#This Row],[Race '#]],Table1[Gender],"~?")</f>
        <v>0</v>
      </c>
      <c r="AB719" s="3" t="str">
        <f>_xlfn.IFS(Y719=SUM(Table1[[#This Row],[Race-F candidates]:[Race-? Candidates]]),"All-Female",Z719=SUM(Table1[[#This Row],[Race-F candidates]:[Race-? Candidates]]),"All-Male",1=1,"Mixed-Gender")</f>
        <v>All-Male</v>
      </c>
      <c r="AC719" s="3">
        <f>COUNTIFS(Table1[genoffice],Table1[[#This Row],[genoffice]],Table1[Gender],"F")</f>
        <v>15</v>
      </c>
      <c r="AD719" s="3">
        <f>COUNTIFS(Table1[genoffice],Table1[[#This Row],[genoffice]],Table1[Gender],"M")</f>
        <v>213</v>
      </c>
      <c r="AE719" s="3">
        <f>COUNTIFS(Table1[genoffice],Table1[[#This Row],[genoffice]],Table1[Gender],"~?")</f>
        <v>10</v>
      </c>
    </row>
    <row r="720" spans="1:31" x14ac:dyDescent="0.35">
      <c r="A720">
        <v>719</v>
      </c>
      <c r="B720">
        <f>IF(COUNTIF(C$2:C719,C720)&gt;0,B719,B719+1)</f>
        <v>175</v>
      </c>
      <c r="C720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0" t="s">
        <v>949</v>
      </c>
      <c r="E720" t="s">
        <v>350</v>
      </c>
      <c r="F720" t="s">
        <v>964</v>
      </c>
      <c r="G720">
        <v>2014</v>
      </c>
      <c r="H720" t="s">
        <v>73</v>
      </c>
      <c r="I720" t="s">
        <v>23</v>
      </c>
      <c r="J720">
        <v>811</v>
      </c>
      <c r="K720">
        <v>5</v>
      </c>
      <c r="L720">
        <f>COUNTIF(Table1[Race],Table1[Race])</f>
        <v>5</v>
      </c>
      <c r="M720">
        <v>2</v>
      </c>
      <c r="N720">
        <v>2</v>
      </c>
      <c r="O720">
        <v>0</v>
      </c>
      <c r="P720">
        <v>1</v>
      </c>
      <c r="Q720" t="s">
        <v>20</v>
      </c>
      <c r="R720" t="s">
        <v>952</v>
      </c>
      <c r="S720" t="s">
        <v>949</v>
      </c>
      <c r="T720">
        <f>IFERROR(Table1[n_can_adj]/MID(Table1[district],FIND("(",Table1[district])+1,1),Table1[n_can_adj])</f>
        <v>5</v>
      </c>
      <c r="U720">
        <v>10276</v>
      </c>
      <c r="V720" t="str">
        <f>IF(Table1[Voting Population]&lt;47000,"Rural","Urban")</f>
        <v>Rural</v>
      </c>
      <c r="W720" s="3">
        <v>0.17715750498433494</v>
      </c>
      <c r="X720" s="3" t="s">
        <v>5414</v>
      </c>
      <c r="Y720" s="3">
        <f>COUNTIFS(Table1[Race '#],Table1[[#This Row],[Race '#]],Table1[Gender],"F")</f>
        <v>0</v>
      </c>
      <c r="Z720" s="3">
        <f>COUNTIFS(Table1[Race '#],Table1[[#This Row],[Race '#]],Table1[Gender],"M")</f>
        <v>5</v>
      </c>
      <c r="AA720" s="3">
        <f>COUNTIFS(Table1[Race '#],Table1[[#This Row],[Race '#]],Table1[Gender],"~?")</f>
        <v>0</v>
      </c>
      <c r="AB720" s="3" t="str">
        <f>_xlfn.IFS(Y720=SUM(Table1[[#This Row],[Race-F candidates]:[Race-? Candidates]]),"All-Female",Z720=SUM(Table1[[#This Row],[Race-F candidates]:[Race-? Candidates]]),"All-Male",1=1,"Mixed-Gender")</f>
        <v>All-Male</v>
      </c>
      <c r="AC720" s="3">
        <f>COUNTIFS(Table1[genoffice],Table1[[#This Row],[genoffice]],Table1[Gender],"F")</f>
        <v>15</v>
      </c>
      <c r="AD720" s="3">
        <f>COUNTIFS(Table1[genoffice],Table1[[#This Row],[genoffice]],Table1[Gender],"M")</f>
        <v>213</v>
      </c>
      <c r="AE720" s="3">
        <f>COUNTIFS(Table1[genoffice],Table1[[#This Row],[genoffice]],Table1[Gender],"~?")</f>
        <v>10</v>
      </c>
    </row>
    <row r="721" spans="1:31" x14ac:dyDescent="0.35">
      <c r="A721">
        <v>720</v>
      </c>
      <c r="B721">
        <f>IF(COUNTIF(C$2:C720,C721)&gt;0,B720,B720+1)</f>
        <v>175</v>
      </c>
      <c r="C721" t="str">
        <f>Table1[[#This Row],[position]]&amp;IF(Table1[district]="NA","","-"&amp;Table1[district])&amp;IF(Table1[parish]="Multi-Parish Race","","-"&amp;Table1[parish])&amp;" ("&amp;Table1[year]&amp;")"</f>
        <v>Chief of Police-City of Eunice (2014)</v>
      </c>
      <c r="D721" t="s">
        <v>949</v>
      </c>
      <c r="E721" t="s">
        <v>350</v>
      </c>
      <c r="F721" t="s">
        <v>965</v>
      </c>
      <c r="G721">
        <v>2014</v>
      </c>
      <c r="H721" t="s">
        <v>73</v>
      </c>
      <c r="I721" t="s">
        <v>19</v>
      </c>
      <c r="J721">
        <v>717</v>
      </c>
      <c r="K721">
        <v>5</v>
      </c>
      <c r="L721">
        <f>COUNTIF(Table1[Race],Table1[Race])</f>
        <v>5</v>
      </c>
      <c r="M721">
        <v>2</v>
      </c>
      <c r="N721">
        <v>2</v>
      </c>
      <c r="O721">
        <v>0</v>
      </c>
      <c r="P721">
        <v>1</v>
      </c>
      <c r="Q721" t="s">
        <v>20</v>
      </c>
      <c r="R721" t="s">
        <v>952</v>
      </c>
      <c r="S721" t="s">
        <v>949</v>
      </c>
      <c r="T721">
        <f>IFERROR(Table1[n_can_adj]/MID(Table1[district],FIND("(",Table1[district])+1,1),Table1[n_can_adj])</f>
        <v>5</v>
      </c>
      <c r="U721">
        <v>10276</v>
      </c>
      <c r="V721" t="str">
        <f>IF(Table1[Voting Population]&lt;47000,"Rural","Urban")</f>
        <v>Rural</v>
      </c>
      <c r="W721" s="3">
        <v>0.17715750498433494</v>
      </c>
      <c r="X721" s="3" t="s">
        <v>5414</v>
      </c>
      <c r="Y721" s="3">
        <f>COUNTIFS(Table1[Race '#],Table1[[#This Row],[Race '#]],Table1[Gender],"F")</f>
        <v>0</v>
      </c>
      <c r="Z721" s="3">
        <f>COUNTIFS(Table1[Race '#],Table1[[#This Row],[Race '#]],Table1[Gender],"M")</f>
        <v>5</v>
      </c>
      <c r="AA721" s="3">
        <f>COUNTIFS(Table1[Race '#],Table1[[#This Row],[Race '#]],Table1[Gender],"~?")</f>
        <v>0</v>
      </c>
      <c r="AB721" s="3" t="str">
        <f>_xlfn.IFS(Y721=SUM(Table1[[#This Row],[Race-F candidates]:[Race-? Candidates]]),"All-Female",Z721=SUM(Table1[[#This Row],[Race-F candidates]:[Race-? Candidates]]),"All-Male",1=1,"Mixed-Gender")</f>
        <v>All-Male</v>
      </c>
      <c r="AC721" s="3">
        <f>COUNTIFS(Table1[genoffice],Table1[[#This Row],[genoffice]],Table1[Gender],"F")</f>
        <v>15</v>
      </c>
      <c r="AD721" s="3">
        <f>COUNTIFS(Table1[genoffice],Table1[[#This Row],[genoffice]],Table1[Gender],"M")</f>
        <v>213</v>
      </c>
      <c r="AE721" s="3">
        <f>COUNTIFS(Table1[genoffice],Table1[[#This Row],[genoffice]],Table1[Gender],"~?")</f>
        <v>10</v>
      </c>
    </row>
    <row r="722" spans="1:31" x14ac:dyDescent="0.35">
      <c r="A722">
        <v>721</v>
      </c>
      <c r="B722">
        <f>IF(COUNTIF(C$2:C721,C722)&gt;0,B721,B721+1)</f>
        <v>176</v>
      </c>
      <c r="C722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2" t="s">
        <v>949</v>
      </c>
      <c r="E722" t="s">
        <v>966</v>
      </c>
      <c r="F722" t="s">
        <v>967</v>
      </c>
      <c r="G722">
        <v>2014</v>
      </c>
      <c r="H722" t="s">
        <v>69</v>
      </c>
      <c r="I722" t="s">
        <v>30</v>
      </c>
      <c r="J722">
        <v>3615</v>
      </c>
      <c r="K722">
        <v>2</v>
      </c>
      <c r="L722">
        <f>COUNTIF(Table1[Race],Table1[Race])</f>
        <v>2</v>
      </c>
      <c r="M722">
        <v>0</v>
      </c>
      <c r="N722">
        <v>0</v>
      </c>
      <c r="O722">
        <v>1</v>
      </c>
      <c r="P722">
        <v>1</v>
      </c>
      <c r="Q722" t="s">
        <v>20</v>
      </c>
      <c r="R722" t="s">
        <v>952</v>
      </c>
      <c r="S722" t="s">
        <v>949</v>
      </c>
      <c r="T722">
        <f>IFERROR(Table1[n_can_adj]/MID(Table1[district],FIND("(",Table1[district])+1,1),Table1[n_can_adj])</f>
        <v>2</v>
      </c>
      <c r="U722">
        <v>40335</v>
      </c>
      <c r="V722" t="str">
        <f>IF(Table1[Voting Population]&lt;47000,"Rural","Urban")</f>
        <v>Rural</v>
      </c>
      <c r="W722" s="3">
        <v>0.63279132791327908</v>
      </c>
      <c r="X722" s="3" t="s">
        <v>5414</v>
      </c>
      <c r="Y722" s="3">
        <f>COUNTIFS(Table1[Race '#],Table1[[#This Row],[Race '#]],Table1[Gender],"F")</f>
        <v>0</v>
      </c>
      <c r="Z722" s="3">
        <f>COUNTIFS(Table1[Race '#],Table1[[#This Row],[Race '#]],Table1[Gender],"M")</f>
        <v>2</v>
      </c>
      <c r="AA722" s="3">
        <f>COUNTIFS(Table1[Race '#],Table1[[#This Row],[Race '#]],Table1[Gender],"~?")</f>
        <v>0</v>
      </c>
      <c r="AB722" s="3" t="str">
        <f>_xlfn.IFS(Y722=SUM(Table1[[#This Row],[Race-F candidates]:[Race-? Candidates]]),"All-Female",Z722=SUM(Table1[[#This Row],[Race-F candidates]:[Race-? Candidates]]),"All-Male",1=1,"Mixed-Gender")</f>
        <v>All-Male</v>
      </c>
      <c r="AC722" s="3">
        <f>COUNTIFS(Table1[genoffice],Table1[[#This Row],[genoffice]],Table1[Gender],"F")</f>
        <v>15</v>
      </c>
      <c r="AD722" s="3">
        <f>COUNTIFS(Table1[genoffice],Table1[[#This Row],[genoffice]],Table1[Gender],"M")</f>
        <v>213</v>
      </c>
      <c r="AE722" s="3">
        <f>COUNTIFS(Table1[genoffice],Table1[[#This Row],[genoffice]],Table1[Gender],"~?")</f>
        <v>10</v>
      </c>
    </row>
    <row r="723" spans="1:31" x14ac:dyDescent="0.35">
      <c r="A723">
        <v>722</v>
      </c>
      <c r="B723">
        <f>IF(COUNTIF(C$2:C722,C723)&gt;0,B722,B722+1)</f>
        <v>176</v>
      </c>
      <c r="C723" t="str">
        <f>Table1[[#This Row],[position]]&amp;IF(Table1[district]="NA","","-"&amp;Table1[district])&amp;IF(Table1[parish]="Multi-Parish Race","","-"&amp;Table1[parish])&amp;" ("&amp;Table1[year]&amp;")"</f>
        <v>Chief of Police-City of Minden-Webster (2014)</v>
      </c>
      <c r="D723" t="s">
        <v>949</v>
      </c>
      <c r="E723" t="s">
        <v>966</v>
      </c>
      <c r="F723" t="s">
        <v>968</v>
      </c>
      <c r="G723">
        <v>2014</v>
      </c>
      <c r="H723" t="s">
        <v>69</v>
      </c>
      <c r="I723" t="s">
        <v>127</v>
      </c>
      <c r="J723">
        <v>813</v>
      </c>
      <c r="K723">
        <v>2</v>
      </c>
      <c r="L723">
        <f>COUNTIF(Table1[Race],Table1[Race])</f>
        <v>2</v>
      </c>
      <c r="M723">
        <v>0</v>
      </c>
      <c r="N723">
        <v>0</v>
      </c>
      <c r="O723">
        <v>1</v>
      </c>
      <c r="P723">
        <v>1</v>
      </c>
      <c r="Q723" t="s">
        <v>20</v>
      </c>
      <c r="R723" t="s">
        <v>952</v>
      </c>
      <c r="S723" t="s">
        <v>949</v>
      </c>
      <c r="T723">
        <f>IFERROR(Table1[n_can_adj]/MID(Table1[district],FIND("(",Table1[district])+1,1),Table1[n_can_adj])</f>
        <v>2</v>
      </c>
      <c r="U723">
        <v>40335</v>
      </c>
      <c r="V723" t="str">
        <f>IF(Table1[Voting Population]&lt;47000,"Rural","Urban")</f>
        <v>Rural</v>
      </c>
      <c r="W723" s="3">
        <v>0.63279132791327908</v>
      </c>
      <c r="X723" s="3" t="s">
        <v>5414</v>
      </c>
      <c r="Y723" s="3">
        <f>COUNTIFS(Table1[Race '#],Table1[[#This Row],[Race '#]],Table1[Gender],"F")</f>
        <v>0</v>
      </c>
      <c r="Z723" s="3">
        <f>COUNTIFS(Table1[Race '#],Table1[[#This Row],[Race '#]],Table1[Gender],"M")</f>
        <v>2</v>
      </c>
      <c r="AA723" s="3">
        <f>COUNTIFS(Table1[Race '#],Table1[[#This Row],[Race '#]],Table1[Gender],"~?")</f>
        <v>0</v>
      </c>
      <c r="AB723" s="3" t="str">
        <f>_xlfn.IFS(Y723=SUM(Table1[[#This Row],[Race-F candidates]:[Race-? Candidates]]),"All-Female",Z723=SUM(Table1[[#This Row],[Race-F candidates]:[Race-? Candidates]]),"All-Male",1=1,"Mixed-Gender")</f>
        <v>All-Male</v>
      </c>
      <c r="AC723" s="3">
        <f>COUNTIFS(Table1[genoffice],Table1[[#This Row],[genoffice]],Table1[Gender],"F")</f>
        <v>15</v>
      </c>
      <c r="AD723" s="3">
        <f>COUNTIFS(Table1[genoffice],Table1[[#This Row],[genoffice]],Table1[Gender],"M")</f>
        <v>213</v>
      </c>
      <c r="AE723" s="3">
        <f>COUNTIFS(Table1[genoffice],Table1[[#This Row],[genoffice]],Table1[Gender],"~?")</f>
        <v>10</v>
      </c>
    </row>
    <row r="724" spans="1:31" x14ac:dyDescent="0.35">
      <c r="A724">
        <v>723</v>
      </c>
      <c r="B724">
        <f>IF(COUNTIF(C$2:C723,C724)&gt;0,B723,B723+1)</f>
        <v>177</v>
      </c>
      <c r="C724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4" t="s">
        <v>949</v>
      </c>
      <c r="E724" t="s">
        <v>969</v>
      </c>
      <c r="F724" t="s">
        <v>970</v>
      </c>
      <c r="G724">
        <v>2016</v>
      </c>
      <c r="H724" t="s">
        <v>18</v>
      </c>
      <c r="I724" t="s">
        <v>30</v>
      </c>
      <c r="J724">
        <v>1089</v>
      </c>
      <c r="K724">
        <v>2</v>
      </c>
      <c r="L724">
        <f>COUNTIF(Table1[Race],Table1[Race])</f>
        <v>2</v>
      </c>
      <c r="M724">
        <v>0</v>
      </c>
      <c r="N724">
        <v>0</v>
      </c>
      <c r="O724">
        <v>2</v>
      </c>
      <c r="P724">
        <v>0</v>
      </c>
      <c r="Q724" t="s">
        <v>20</v>
      </c>
      <c r="R724" t="s">
        <v>952</v>
      </c>
      <c r="S724" t="s">
        <v>949</v>
      </c>
      <c r="T724">
        <f>IFERROR(Table1[n_can_adj]/MID(Table1[district],FIND("(",Table1[district])+1,1),Table1[n_can_adj])</f>
        <v>2</v>
      </c>
      <c r="U724">
        <v>25619</v>
      </c>
      <c r="V724" t="str">
        <f>IF(Table1[Voting Population]&lt;47000,"Rural","Urban")</f>
        <v>Rural</v>
      </c>
      <c r="W724" s="3">
        <v>0.17349137931034481</v>
      </c>
      <c r="X724" s="3" t="s">
        <v>5414</v>
      </c>
      <c r="Y724" s="3">
        <f>COUNTIFS(Table1[Race '#],Table1[[#This Row],[Race '#]],Table1[Gender],"F")</f>
        <v>0</v>
      </c>
      <c r="Z724" s="3">
        <f>COUNTIFS(Table1[Race '#],Table1[[#This Row],[Race '#]],Table1[Gender],"M")</f>
        <v>2</v>
      </c>
      <c r="AA724" s="3">
        <f>COUNTIFS(Table1[Race '#],Table1[[#This Row],[Race '#]],Table1[Gender],"~?")</f>
        <v>0</v>
      </c>
      <c r="AB724" s="3" t="str">
        <f>_xlfn.IFS(Y724=SUM(Table1[[#This Row],[Race-F candidates]:[Race-? Candidates]]),"All-Female",Z724=SUM(Table1[[#This Row],[Race-F candidates]:[Race-? Candidates]]),"All-Male",1=1,"Mixed-Gender")</f>
        <v>All-Male</v>
      </c>
      <c r="AC724" s="3">
        <f>COUNTIFS(Table1[genoffice],Table1[[#This Row],[genoffice]],Table1[Gender],"F")</f>
        <v>15</v>
      </c>
      <c r="AD724" s="3">
        <f>COUNTIFS(Table1[genoffice],Table1[[#This Row],[genoffice]],Table1[Gender],"M")</f>
        <v>213</v>
      </c>
      <c r="AE724" s="3">
        <f>COUNTIFS(Table1[genoffice],Table1[[#This Row],[genoffice]],Table1[Gender],"~?")</f>
        <v>10</v>
      </c>
    </row>
    <row r="725" spans="1:31" x14ac:dyDescent="0.35">
      <c r="A725">
        <v>724</v>
      </c>
      <c r="B725">
        <f>IF(COUNTIF(C$2:C724,C725)&gt;0,B724,B724+1)</f>
        <v>177</v>
      </c>
      <c r="C725" t="str">
        <f>Table1[[#This Row],[position]]&amp;IF(Table1[district]="NA","","-"&amp;Table1[district])&amp;IF(Table1[parish]="Multi-Parish Race","","-"&amp;Table1[parish])&amp;" ("&amp;Table1[year]&amp;")"</f>
        <v>Chief of Police-City of Oakdale-Allen (2016)</v>
      </c>
      <c r="D725" t="s">
        <v>949</v>
      </c>
      <c r="E725" t="s">
        <v>969</v>
      </c>
      <c r="F725" t="s">
        <v>971</v>
      </c>
      <c r="G725">
        <v>2016</v>
      </c>
      <c r="H725" t="s">
        <v>18</v>
      </c>
      <c r="I725" t="s">
        <v>30</v>
      </c>
      <c r="J725">
        <v>767</v>
      </c>
      <c r="K725">
        <v>2</v>
      </c>
      <c r="L725">
        <f>COUNTIF(Table1[Race],Table1[Race])</f>
        <v>2</v>
      </c>
      <c r="M725">
        <v>0</v>
      </c>
      <c r="N725">
        <v>0</v>
      </c>
      <c r="O725">
        <v>2</v>
      </c>
      <c r="P725">
        <v>0</v>
      </c>
      <c r="Q725" t="s">
        <v>20</v>
      </c>
      <c r="R725" t="s">
        <v>952</v>
      </c>
      <c r="S725" t="s">
        <v>949</v>
      </c>
      <c r="T725">
        <f>IFERROR(Table1[n_can_adj]/MID(Table1[district],FIND("(",Table1[district])+1,1),Table1[n_can_adj])</f>
        <v>2</v>
      </c>
      <c r="U725">
        <v>25619</v>
      </c>
      <c r="V725" t="str">
        <f>IF(Table1[Voting Population]&lt;47000,"Rural","Urban")</f>
        <v>Rural</v>
      </c>
      <c r="W725" s="3">
        <v>0.17349137931034481</v>
      </c>
      <c r="X725" s="3" t="s">
        <v>5414</v>
      </c>
      <c r="Y725" s="3">
        <f>COUNTIFS(Table1[Race '#],Table1[[#This Row],[Race '#]],Table1[Gender],"F")</f>
        <v>0</v>
      </c>
      <c r="Z725" s="3">
        <f>COUNTIFS(Table1[Race '#],Table1[[#This Row],[Race '#]],Table1[Gender],"M")</f>
        <v>2</v>
      </c>
      <c r="AA725" s="3">
        <f>COUNTIFS(Table1[Race '#],Table1[[#This Row],[Race '#]],Table1[Gender],"~?")</f>
        <v>0</v>
      </c>
      <c r="AB725" s="3" t="str">
        <f>_xlfn.IFS(Y725=SUM(Table1[[#This Row],[Race-F candidates]:[Race-? Candidates]]),"All-Female",Z725=SUM(Table1[[#This Row],[Race-F candidates]:[Race-? Candidates]]),"All-Male",1=1,"Mixed-Gender")</f>
        <v>All-Male</v>
      </c>
      <c r="AC725" s="3">
        <f>COUNTIFS(Table1[genoffice],Table1[[#This Row],[genoffice]],Table1[Gender],"F")</f>
        <v>15</v>
      </c>
      <c r="AD725" s="3">
        <f>COUNTIFS(Table1[genoffice],Table1[[#This Row],[genoffice]],Table1[Gender],"M")</f>
        <v>213</v>
      </c>
      <c r="AE725" s="3">
        <f>COUNTIFS(Table1[genoffice],Table1[[#This Row],[genoffice]],Table1[Gender],"~?")</f>
        <v>10</v>
      </c>
    </row>
    <row r="726" spans="1:31" x14ac:dyDescent="0.35">
      <c r="A726">
        <v>725</v>
      </c>
      <c r="B726">
        <f>IF(COUNTIF(C$2:C725,C726)&gt;0,B725,B725+1)</f>
        <v>178</v>
      </c>
      <c r="C726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6" t="s">
        <v>949</v>
      </c>
      <c r="E726" t="s">
        <v>353</v>
      </c>
      <c r="F726" t="s">
        <v>972</v>
      </c>
      <c r="G726">
        <v>2014</v>
      </c>
      <c r="H726" t="s">
        <v>83</v>
      </c>
      <c r="I726" t="s">
        <v>23</v>
      </c>
      <c r="J726">
        <v>3126</v>
      </c>
      <c r="K726">
        <v>4</v>
      </c>
      <c r="L726">
        <f>COUNTIF(Table1[Race],Table1[Race])</f>
        <v>4</v>
      </c>
      <c r="M726">
        <v>4</v>
      </c>
      <c r="N726">
        <v>0</v>
      </c>
      <c r="O726">
        <v>0</v>
      </c>
      <c r="P726">
        <v>0</v>
      </c>
      <c r="Q726" t="s">
        <v>20</v>
      </c>
      <c r="R726" t="s">
        <v>952</v>
      </c>
      <c r="S726" t="s">
        <v>949</v>
      </c>
      <c r="T726">
        <f>IFERROR(Table1[n_can_adj]/MID(Table1[district],FIND("(",Table1[district])+1,1),Table1[n_can_adj])</f>
        <v>4</v>
      </c>
      <c r="U726">
        <v>83699</v>
      </c>
      <c r="V726" t="str">
        <f>IF(Table1[Voting Population]&lt;47000,"Rural","Urban")</f>
        <v>Urban</v>
      </c>
      <c r="W726" s="3">
        <v>3.2008830022075052E-2</v>
      </c>
      <c r="X726" s="3" t="s">
        <v>5414</v>
      </c>
      <c r="Y726" s="3">
        <f>COUNTIFS(Table1[Race '#],Table1[[#This Row],[Race '#]],Table1[Gender],"F")</f>
        <v>0</v>
      </c>
      <c r="Z726" s="3">
        <f>COUNTIFS(Table1[Race '#],Table1[[#This Row],[Race '#]],Table1[Gender],"M")</f>
        <v>4</v>
      </c>
      <c r="AA726" s="3">
        <f>COUNTIFS(Table1[Race '#],Table1[[#This Row],[Race '#]],Table1[Gender],"~?")</f>
        <v>0</v>
      </c>
      <c r="AB726" s="3" t="str">
        <f>_xlfn.IFS(Y726=SUM(Table1[[#This Row],[Race-F candidates]:[Race-? Candidates]]),"All-Female",Z726=SUM(Table1[[#This Row],[Race-F candidates]:[Race-? Candidates]]),"All-Male",1=1,"Mixed-Gender")</f>
        <v>All-Male</v>
      </c>
      <c r="AC726" s="3">
        <f>COUNTIFS(Table1[genoffice],Table1[[#This Row],[genoffice]],Table1[Gender],"F")</f>
        <v>15</v>
      </c>
      <c r="AD726" s="3">
        <f>COUNTIFS(Table1[genoffice],Table1[[#This Row],[genoffice]],Table1[Gender],"M")</f>
        <v>213</v>
      </c>
      <c r="AE726" s="3">
        <f>COUNTIFS(Table1[genoffice],Table1[[#This Row],[genoffice]],Table1[Gender],"~?")</f>
        <v>10</v>
      </c>
    </row>
    <row r="727" spans="1:31" x14ac:dyDescent="0.35">
      <c r="A727">
        <v>726</v>
      </c>
      <c r="B727">
        <f>IF(COUNTIF(C$2:C726,C727)&gt;0,B726,B726+1)</f>
        <v>178</v>
      </c>
      <c r="C727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7" t="s">
        <v>949</v>
      </c>
      <c r="E727" t="s">
        <v>353</v>
      </c>
      <c r="F727" t="s">
        <v>973</v>
      </c>
      <c r="G727">
        <v>2014</v>
      </c>
      <c r="H727" t="s">
        <v>83</v>
      </c>
      <c r="I727" t="s">
        <v>23</v>
      </c>
      <c r="J727">
        <v>192</v>
      </c>
      <c r="K727">
        <v>4</v>
      </c>
      <c r="L727">
        <f>COUNTIF(Table1[Race],Table1[Race])</f>
        <v>4</v>
      </c>
      <c r="M727">
        <v>4</v>
      </c>
      <c r="N727">
        <v>0</v>
      </c>
      <c r="O727">
        <v>0</v>
      </c>
      <c r="P727">
        <v>0</v>
      </c>
      <c r="Q727" t="s">
        <v>20</v>
      </c>
      <c r="R727" t="s">
        <v>952</v>
      </c>
      <c r="S727" t="s">
        <v>949</v>
      </c>
      <c r="T727">
        <f>IFERROR(Table1[n_can_adj]/MID(Table1[district],FIND("(",Table1[district])+1,1),Table1[n_can_adj])</f>
        <v>4</v>
      </c>
      <c r="U727">
        <v>83699</v>
      </c>
      <c r="V727" t="str">
        <f>IF(Table1[Voting Population]&lt;47000,"Rural","Urban")</f>
        <v>Urban</v>
      </c>
      <c r="W727" s="3">
        <v>3.2008830022075052E-2</v>
      </c>
      <c r="X727" s="3" t="s">
        <v>5414</v>
      </c>
      <c r="Y727" s="3">
        <f>COUNTIFS(Table1[Race '#],Table1[[#This Row],[Race '#]],Table1[Gender],"F")</f>
        <v>0</v>
      </c>
      <c r="Z727" s="3">
        <f>COUNTIFS(Table1[Race '#],Table1[[#This Row],[Race '#]],Table1[Gender],"M")</f>
        <v>4</v>
      </c>
      <c r="AA727" s="3">
        <f>COUNTIFS(Table1[Race '#],Table1[[#This Row],[Race '#]],Table1[Gender],"~?")</f>
        <v>0</v>
      </c>
      <c r="AB727" s="3" t="str">
        <f>_xlfn.IFS(Y727=SUM(Table1[[#This Row],[Race-F candidates]:[Race-? Candidates]]),"All-Female",Z727=SUM(Table1[[#This Row],[Race-F candidates]:[Race-? Candidates]]),"All-Male",1=1,"Mixed-Gender")</f>
        <v>All-Male</v>
      </c>
      <c r="AC727" s="3">
        <f>COUNTIFS(Table1[genoffice],Table1[[#This Row],[genoffice]],Table1[Gender],"F")</f>
        <v>15</v>
      </c>
      <c r="AD727" s="3">
        <f>COUNTIFS(Table1[genoffice],Table1[[#This Row],[genoffice]],Table1[Gender],"M")</f>
        <v>213</v>
      </c>
      <c r="AE727" s="3">
        <f>COUNTIFS(Table1[genoffice],Table1[[#This Row],[genoffice]],Table1[Gender],"~?")</f>
        <v>10</v>
      </c>
    </row>
    <row r="728" spans="1:31" x14ac:dyDescent="0.35">
      <c r="A728">
        <v>727</v>
      </c>
      <c r="B728">
        <f>IF(COUNTIF(C$2:C727,C728)&gt;0,B727,B727+1)</f>
        <v>178</v>
      </c>
      <c r="C728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8" t="s">
        <v>949</v>
      </c>
      <c r="E728" t="s">
        <v>353</v>
      </c>
      <c r="F728" t="s">
        <v>974</v>
      </c>
      <c r="G728">
        <v>2014</v>
      </c>
      <c r="H728" t="s">
        <v>83</v>
      </c>
      <c r="I728" t="s">
        <v>23</v>
      </c>
      <c r="J728">
        <v>101</v>
      </c>
      <c r="K728">
        <v>4</v>
      </c>
      <c r="L728">
        <f>COUNTIF(Table1[Race],Table1[Race])</f>
        <v>4</v>
      </c>
      <c r="M728">
        <v>4</v>
      </c>
      <c r="N728">
        <v>0</v>
      </c>
      <c r="O728">
        <v>0</v>
      </c>
      <c r="P728">
        <v>0</v>
      </c>
      <c r="Q728" t="s">
        <v>20</v>
      </c>
      <c r="R728" t="s">
        <v>952</v>
      </c>
      <c r="S728" t="s">
        <v>949</v>
      </c>
      <c r="T728">
        <f>IFERROR(Table1[n_can_adj]/MID(Table1[district],FIND("(",Table1[district])+1,1),Table1[n_can_adj])</f>
        <v>4</v>
      </c>
      <c r="U728">
        <v>83699</v>
      </c>
      <c r="V728" t="str">
        <f>IF(Table1[Voting Population]&lt;47000,"Rural","Urban")</f>
        <v>Urban</v>
      </c>
      <c r="W728" s="3">
        <v>3.2008830022075052E-2</v>
      </c>
      <c r="X728" s="3" t="s">
        <v>5414</v>
      </c>
      <c r="Y728" s="3">
        <f>COUNTIFS(Table1[Race '#],Table1[[#This Row],[Race '#]],Table1[Gender],"F")</f>
        <v>0</v>
      </c>
      <c r="Z728" s="3">
        <f>COUNTIFS(Table1[Race '#],Table1[[#This Row],[Race '#]],Table1[Gender],"M")</f>
        <v>4</v>
      </c>
      <c r="AA728" s="3">
        <f>COUNTIFS(Table1[Race '#],Table1[[#This Row],[Race '#]],Table1[Gender],"~?")</f>
        <v>0</v>
      </c>
      <c r="AB728" s="3" t="str">
        <f>_xlfn.IFS(Y728=SUM(Table1[[#This Row],[Race-F candidates]:[Race-? Candidates]]),"All-Female",Z728=SUM(Table1[[#This Row],[Race-F candidates]:[Race-? Candidates]]),"All-Male",1=1,"Mixed-Gender")</f>
        <v>All-Male</v>
      </c>
      <c r="AC728" s="3">
        <f>COUNTIFS(Table1[genoffice],Table1[[#This Row],[genoffice]],Table1[Gender],"F")</f>
        <v>15</v>
      </c>
      <c r="AD728" s="3">
        <f>COUNTIFS(Table1[genoffice],Table1[[#This Row],[genoffice]],Table1[Gender],"M")</f>
        <v>213</v>
      </c>
      <c r="AE728" s="3">
        <f>COUNTIFS(Table1[genoffice],Table1[[#This Row],[genoffice]],Table1[Gender],"~?")</f>
        <v>10</v>
      </c>
    </row>
    <row r="729" spans="1:31" x14ac:dyDescent="0.35">
      <c r="A729">
        <v>728</v>
      </c>
      <c r="B729">
        <f>IF(COUNTIF(C$2:C728,C729)&gt;0,B728,B728+1)</f>
        <v>178</v>
      </c>
      <c r="C729" t="str">
        <f>Table1[[#This Row],[position]]&amp;IF(Table1[district]="NA","","-"&amp;Table1[district])&amp;IF(Table1[parish]="Multi-Parish Race","","-"&amp;Table1[parish])&amp;" ("&amp;Table1[year]&amp;")"</f>
        <v>Chief of Police-City of Opelousas-St. Landry (2014)</v>
      </c>
      <c r="D729" t="s">
        <v>949</v>
      </c>
      <c r="E729" t="s">
        <v>353</v>
      </c>
      <c r="F729" t="s">
        <v>975</v>
      </c>
      <c r="G729">
        <v>2014</v>
      </c>
      <c r="H729" t="s">
        <v>83</v>
      </c>
      <c r="I729" t="s">
        <v>23</v>
      </c>
      <c r="J729">
        <v>2923</v>
      </c>
      <c r="K729">
        <v>4</v>
      </c>
      <c r="L729">
        <f>COUNTIF(Table1[Race],Table1[Race])</f>
        <v>4</v>
      </c>
      <c r="M729">
        <v>4</v>
      </c>
      <c r="N729">
        <v>0</v>
      </c>
      <c r="O729">
        <v>0</v>
      </c>
      <c r="P729">
        <v>0</v>
      </c>
      <c r="Q729" t="s">
        <v>20</v>
      </c>
      <c r="R729" t="s">
        <v>952</v>
      </c>
      <c r="S729" t="s">
        <v>949</v>
      </c>
      <c r="T729">
        <f>IFERROR(Table1[n_can_adj]/MID(Table1[district],FIND("(",Table1[district])+1,1),Table1[n_can_adj])</f>
        <v>4</v>
      </c>
      <c r="U729">
        <v>83699</v>
      </c>
      <c r="V729" t="str">
        <f>IF(Table1[Voting Population]&lt;47000,"Rural","Urban")</f>
        <v>Urban</v>
      </c>
      <c r="W729" s="3">
        <v>3.2008830022075052E-2</v>
      </c>
      <c r="X729" s="3" t="s">
        <v>5414</v>
      </c>
      <c r="Y729" s="3">
        <f>COUNTIFS(Table1[Race '#],Table1[[#This Row],[Race '#]],Table1[Gender],"F")</f>
        <v>0</v>
      </c>
      <c r="Z729" s="3">
        <f>COUNTIFS(Table1[Race '#],Table1[[#This Row],[Race '#]],Table1[Gender],"M")</f>
        <v>4</v>
      </c>
      <c r="AA729" s="3">
        <f>COUNTIFS(Table1[Race '#],Table1[[#This Row],[Race '#]],Table1[Gender],"~?")</f>
        <v>0</v>
      </c>
      <c r="AB729" s="3" t="str">
        <f>_xlfn.IFS(Y729=SUM(Table1[[#This Row],[Race-F candidates]:[Race-? Candidates]]),"All-Female",Z729=SUM(Table1[[#This Row],[Race-F candidates]:[Race-? Candidates]]),"All-Male",1=1,"Mixed-Gender")</f>
        <v>All-Male</v>
      </c>
      <c r="AC729" s="3">
        <f>COUNTIFS(Table1[genoffice],Table1[[#This Row],[genoffice]],Table1[Gender],"F")</f>
        <v>15</v>
      </c>
      <c r="AD729" s="3">
        <f>COUNTIFS(Table1[genoffice],Table1[[#This Row],[genoffice]],Table1[Gender],"M")</f>
        <v>213</v>
      </c>
      <c r="AE729" s="3">
        <f>COUNTIFS(Table1[genoffice],Table1[[#This Row],[genoffice]],Table1[Gender],"~?")</f>
        <v>10</v>
      </c>
    </row>
    <row r="730" spans="1:31" x14ac:dyDescent="0.35">
      <c r="A730">
        <v>729</v>
      </c>
      <c r="B730">
        <f>IF(COUNTIF(C$2:C729,C730)&gt;0,B729,B729+1)</f>
        <v>179</v>
      </c>
      <c r="C730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0" t="s">
        <v>949</v>
      </c>
      <c r="E730" t="s">
        <v>976</v>
      </c>
      <c r="F730" t="s">
        <v>977</v>
      </c>
      <c r="G730">
        <v>2014</v>
      </c>
      <c r="H730" t="s">
        <v>422</v>
      </c>
      <c r="I730" t="s">
        <v>23</v>
      </c>
      <c r="J730">
        <v>818</v>
      </c>
      <c r="K730">
        <v>2</v>
      </c>
      <c r="L730">
        <f>COUNTIF(Table1[Race],Table1[Race])</f>
        <v>2</v>
      </c>
      <c r="M730">
        <v>2</v>
      </c>
      <c r="N730">
        <v>0</v>
      </c>
      <c r="O730">
        <v>0</v>
      </c>
      <c r="P730">
        <v>0</v>
      </c>
      <c r="Q730" t="s">
        <v>20</v>
      </c>
      <c r="R730" t="s">
        <v>952</v>
      </c>
      <c r="S730" t="s">
        <v>949</v>
      </c>
      <c r="T730">
        <f>IFERROR(Table1[n_can_adj]/MID(Table1[district],FIND("(",Table1[district])+1,1),Table1[n_can_adj])</f>
        <v>2</v>
      </c>
      <c r="U730">
        <v>53053</v>
      </c>
      <c r="V730" t="str">
        <f>IF(Table1[Voting Population]&lt;47000,"Rural","Urban")</f>
        <v>Urban</v>
      </c>
      <c r="W730" s="3">
        <v>0.21232546942705821</v>
      </c>
      <c r="X730" s="3" t="s">
        <v>5415</v>
      </c>
      <c r="Y730" s="3">
        <f>COUNTIFS(Table1[Race '#],Table1[[#This Row],[Race '#]],Table1[Gender],"F")</f>
        <v>1</v>
      </c>
      <c r="Z730" s="3">
        <f>COUNTIFS(Table1[Race '#],Table1[[#This Row],[Race '#]],Table1[Gender],"M")</f>
        <v>1</v>
      </c>
      <c r="AA730" s="3">
        <f>COUNTIFS(Table1[Race '#],Table1[[#This Row],[Race '#]],Table1[Gender],"~?")</f>
        <v>0</v>
      </c>
      <c r="AB730" s="3" t="str">
        <f>_xlfn.IFS(Y730=SUM(Table1[[#This Row],[Race-F candidates]:[Race-? Candidates]]),"All-Female",Z730=SUM(Table1[[#This Row],[Race-F candidates]:[Race-? Candidates]]),"All-Male",1=1,"Mixed-Gender")</f>
        <v>Mixed-Gender</v>
      </c>
      <c r="AC730" s="3">
        <f>COUNTIFS(Table1[genoffice],Table1[[#This Row],[genoffice]],Table1[Gender],"F")</f>
        <v>15</v>
      </c>
      <c r="AD730" s="3">
        <f>COUNTIFS(Table1[genoffice],Table1[[#This Row],[genoffice]],Table1[Gender],"M")</f>
        <v>213</v>
      </c>
      <c r="AE730" s="3">
        <f>COUNTIFS(Table1[genoffice],Table1[[#This Row],[genoffice]],Table1[Gender],"~?")</f>
        <v>10</v>
      </c>
    </row>
    <row r="731" spans="1:31" x14ac:dyDescent="0.35">
      <c r="A731">
        <v>730</v>
      </c>
      <c r="B731">
        <f>IF(COUNTIF(C$2:C730,C731)&gt;0,B730,B730+1)</f>
        <v>179</v>
      </c>
      <c r="C731" t="str">
        <f>Table1[[#This Row],[position]]&amp;IF(Table1[district]="NA","","-"&amp;Table1[district])&amp;IF(Table1[parish]="Multi-Parish Race","","-"&amp;Table1[parish])&amp;" ("&amp;Table1[year]&amp;")"</f>
        <v>Chief of Police-City of Patterson-St. Mary (2014)</v>
      </c>
      <c r="D731" t="s">
        <v>949</v>
      </c>
      <c r="E731" t="s">
        <v>976</v>
      </c>
      <c r="F731" t="s">
        <v>978</v>
      </c>
      <c r="G731">
        <v>2014</v>
      </c>
      <c r="H731" t="s">
        <v>422</v>
      </c>
      <c r="I731" t="s">
        <v>23</v>
      </c>
      <c r="J731">
        <v>1259</v>
      </c>
      <c r="K731">
        <v>2</v>
      </c>
      <c r="L731">
        <f>COUNTIF(Table1[Race],Table1[Race])</f>
        <v>2</v>
      </c>
      <c r="M731">
        <v>2</v>
      </c>
      <c r="N731">
        <v>0</v>
      </c>
      <c r="O731">
        <v>0</v>
      </c>
      <c r="P731">
        <v>0</v>
      </c>
      <c r="Q731" t="s">
        <v>20</v>
      </c>
      <c r="R731" t="s">
        <v>952</v>
      </c>
      <c r="S731" t="s">
        <v>949</v>
      </c>
      <c r="T731">
        <f>IFERROR(Table1[n_can_adj]/MID(Table1[district],FIND("(",Table1[district])+1,1),Table1[n_can_adj])</f>
        <v>2</v>
      </c>
      <c r="U731">
        <v>53053</v>
      </c>
      <c r="V731" t="str">
        <f>IF(Table1[Voting Population]&lt;47000,"Rural","Urban")</f>
        <v>Urban</v>
      </c>
      <c r="W731" s="3">
        <v>0.21232546942705821</v>
      </c>
      <c r="X731" s="3" t="s">
        <v>5414</v>
      </c>
      <c r="Y731" s="3">
        <f>COUNTIFS(Table1[Race '#],Table1[[#This Row],[Race '#]],Table1[Gender],"F")</f>
        <v>1</v>
      </c>
      <c r="Z731" s="3">
        <f>COUNTIFS(Table1[Race '#],Table1[[#This Row],[Race '#]],Table1[Gender],"M")</f>
        <v>1</v>
      </c>
      <c r="AA731" s="3">
        <f>COUNTIFS(Table1[Race '#],Table1[[#This Row],[Race '#]],Table1[Gender],"~?")</f>
        <v>0</v>
      </c>
      <c r="AB731" s="3" t="str">
        <f>_xlfn.IFS(Y731=SUM(Table1[[#This Row],[Race-F candidates]:[Race-? Candidates]]),"All-Female",Z731=SUM(Table1[[#This Row],[Race-F candidates]:[Race-? Candidates]]),"All-Male",1=1,"Mixed-Gender")</f>
        <v>Mixed-Gender</v>
      </c>
      <c r="AC731" s="3">
        <f>COUNTIFS(Table1[genoffice],Table1[[#This Row],[genoffice]],Table1[Gender],"F")</f>
        <v>15</v>
      </c>
      <c r="AD731" s="3">
        <f>COUNTIFS(Table1[genoffice],Table1[[#This Row],[genoffice]],Table1[Gender],"M")</f>
        <v>213</v>
      </c>
      <c r="AE731" s="3">
        <f>COUNTIFS(Table1[genoffice],Table1[[#This Row],[genoffice]],Table1[Gender],"~?")</f>
        <v>10</v>
      </c>
    </row>
    <row r="732" spans="1:31" x14ac:dyDescent="0.35">
      <c r="A732">
        <v>731</v>
      </c>
      <c r="B732">
        <f>IF(COUNTIF(C$2:C731,C732)&gt;0,B731,B731+1)</f>
        <v>180</v>
      </c>
      <c r="C732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2" t="s">
        <v>949</v>
      </c>
      <c r="E732" t="s">
        <v>979</v>
      </c>
      <c r="F732" t="s">
        <v>980</v>
      </c>
      <c r="G732">
        <v>2016</v>
      </c>
      <c r="H732" t="s">
        <v>981</v>
      </c>
      <c r="I732" t="s">
        <v>30</v>
      </c>
      <c r="J732">
        <v>1049</v>
      </c>
      <c r="K732">
        <v>2</v>
      </c>
      <c r="L732">
        <f>COUNTIF(Table1[Race],Table1[Race])</f>
        <v>2</v>
      </c>
      <c r="M732">
        <v>1</v>
      </c>
      <c r="N732">
        <v>0</v>
      </c>
      <c r="O732">
        <v>1</v>
      </c>
      <c r="P732">
        <v>0</v>
      </c>
      <c r="Q732" t="s">
        <v>20</v>
      </c>
      <c r="R732" t="s">
        <v>952</v>
      </c>
      <c r="S732" t="s">
        <v>949</v>
      </c>
      <c r="T732">
        <f>IFERROR(Table1[n_can_adj]/MID(Table1[district],FIND("(",Table1[district])+1,1),Table1[n_can_adj])</f>
        <v>2</v>
      </c>
      <c r="U732">
        <v>25017</v>
      </c>
      <c r="V732" t="str">
        <f>IF(Table1[Voting Population]&lt;47000,"Rural","Urban")</f>
        <v>Rural</v>
      </c>
      <c r="W732" s="3">
        <v>0.22209862810530218</v>
      </c>
      <c r="X732" s="3" t="s">
        <v>5414</v>
      </c>
      <c r="Y732" s="3">
        <f>COUNTIFS(Table1[Race '#],Table1[[#This Row],[Race '#]],Table1[Gender],"F")</f>
        <v>0</v>
      </c>
      <c r="Z732" s="3">
        <f>COUNTIFS(Table1[Race '#],Table1[[#This Row],[Race '#]],Table1[Gender],"M")</f>
        <v>1</v>
      </c>
      <c r="AA732" s="3">
        <f>COUNTIFS(Table1[Race '#],Table1[[#This Row],[Race '#]],Table1[Gender],"~?")</f>
        <v>1</v>
      </c>
      <c r="AB732" s="3" t="str">
        <f>_xlfn.IFS(Y732=SUM(Table1[[#This Row],[Race-F candidates]:[Race-? Candidates]]),"All-Female",Z732=SUM(Table1[[#This Row],[Race-F candidates]:[Race-? Candidates]]),"All-Male",1=1,"Mixed-Gender")</f>
        <v>Mixed-Gender</v>
      </c>
      <c r="AC732" s="3">
        <f>COUNTIFS(Table1[genoffice],Table1[[#This Row],[genoffice]],Table1[Gender],"F")</f>
        <v>15</v>
      </c>
      <c r="AD732" s="3">
        <f>COUNTIFS(Table1[genoffice],Table1[[#This Row],[genoffice]],Table1[Gender],"M")</f>
        <v>213</v>
      </c>
      <c r="AE732" s="3">
        <f>COUNTIFS(Table1[genoffice],Table1[[#This Row],[genoffice]],Table1[Gender],"~?")</f>
        <v>10</v>
      </c>
    </row>
    <row r="733" spans="1:31" x14ac:dyDescent="0.35">
      <c r="A733">
        <v>732</v>
      </c>
      <c r="B733">
        <f>IF(COUNTIF(C$2:C732,C733)&gt;0,B732,B732+1)</f>
        <v>180</v>
      </c>
      <c r="C733" t="str">
        <f>Table1[[#This Row],[position]]&amp;IF(Table1[district]="NA","","-"&amp;Table1[district])&amp;IF(Table1[parish]="Multi-Parish Race","","-"&amp;Table1[parish])&amp;" ("&amp;Table1[year]&amp;")"</f>
        <v>Chief of Police-City of Port Allen-West Baton Rouge (2016)</v>
      </c>
      <c r="D733" t="s">
        <v>949</v>
      </c>
      <c r="E733" t="s">
        <v>979</v>
      </c>
      <c r="F733" t="s">
        <v>982</v>
      </c>
      <c r="G733">
        <v>2016</v>
      </c>
      <c r="H733" t="s">
        <v>981</v>
      </c>
      <c r="I733" t="s">
        <v>23</v>
      </c>
      <c r="J733">
        <v>1648</v>
      </c>
      <c r="K733">
        <v>2</v>
      </c>
      <c r="L733">
        <f>COUNTIF(Table1[Race],Table1[Race])</f>
        <v>2</v>
      </c>
      <c r="M733">
        <v>1</v>
      </c>
      <c r="N733">
        <v>0</v>
      </c>
      <c r="O733">
        <v>1</v>
      </c>
      <c r="P733">
        <v>0</v>
      </c>
      <c r="Q733" t="s">
        <v>20</v>
      </c>
      <c r="R733" t="s">
        <v>952</v>
      </c>
      <c r="S733" t="s">
        <v>949</v>
      </c>
      <c r="T733">
        <f>IFERROR(Table1[n_can_adj]/MID(Table1[district],FIND("(",Table1[district])+1,1),Table1[n_can_adj])</f>
        <v>2</v>
      </c>
      <c r="U733">
        <v>25017</v>
      </c>
      <c r="V733" t="str">
        <f>IF(Table1[Voting Population]&lt;47000,"Rural","Urban")</f>
        <v>Rural</v>
      </c>
      <c r="W733" s="3">
        <v>0.22209862810530218</v>
      </c>
      <c r="X733" s="3" t="s">
        <v>5413</v>
      </c>
      <c r="Y733" s="3">
        <f>COUNTIFS(Table1[Race '#],Table1[[#This Row],[Race '#]],Table1[Gender],"F")</f>
        <v>0</v>
      </c>
      <c r="Z733" s="3">
        <f>COUNTIFS(Table1[Race '#],Table1[[#This Row],[Race '#]],Table1[Gender],"M")</f>
        <v>1</v>
      </c>
      <c r="AA733" s="3">
        <f>COUNTIFS(Table1[Race '#],Table1[[#This Row],[Race '#]],Table1[Gender],"~?")</f>
        <v>1</v>
      </c>
      <c r="AB733" s="3" t="str">
        <f>_xlfn.IFS(Y733=SUM(Table1[[#This Row],[Race-F candidates]:[Race-? Candidates]]),"All-Female",Z733=SUM(Table1[[#This Row],[Race-F candidates]:[Race-? Candidates]]),"All-Male",1=1,"Mixed-Gender")</f>
        <v>Mixed-Gender</v>
      </c>
      <c r="AC733" s="3">
        <f>COUNTIFS(Table1[genoffice],Table1[[#This Row],[genoffice]],Table1[Gender],"F")</f>
        <v>15</v>
      </c>
      <c r="AD733" s="3">
        <f>COUNTIFS(Table1[genoffice],Table1[[#This Row],[genoffice]],Table1[Gender],"M")</f>
        <v>213</v>
      </c>
      <c r="AE733" s="3">
        <f>COUNTIFS(Table1[genoffice],Table1[[#This Row],[genoffice]],Table1[Gender],"~?")</f>
        <v>10</v>
      </c>
    </row>
    <row r="734" spans="1:31" x14ac:dyDescent="0.35">
      <c r="A734">
        <v>733</v>
      </c>
      <c r="B734">
        <f>IF(COUNTIF(C$2:C733,C734)&gt;0,B733,B733+1)</f>
        <v>181</v>
      </c>
      <c r="C734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4" t="s">
        <v>949</v>
      </c>
      <c r="E734" t="s">
        <v>359</v>
      </c>
      <c r="F734" t="s">
        <v>983</v>
      </c>
      <c r="G734">
        <v>2014</v>
      </c>
      <c r="H734" t="s">
        <v>276</v>
      </c>
      <c r="I734" t="s">
        <v>23</v>
      </c>
      <c r="J734">
        <v>1664</v>
      </c>
      <c r="K734">
        <v>5</v>
      </c>
      <c r="L734">
        <f>COUNTIF(Table1[Race],Table1[Race])</f>
        <v>5</v>
      </c>
      <c r="M734">
        <v>3</v>
      </c>
      <c r="N734">
        <v>0</v>
      </c>
      <c r="O734">
        <v>0</v>
      </c>
      <c r="P734">
        <v>2</v>
      </c>
      <c r="Q734" t="s">
        <v>20</v>
      </c>
      <c r="R734" t="s">
        <v>952</v>
      </c>
      <c r="S734" t="s">
        <v>949</v>
      </c>
      <c r="T734">
        <f>IFERROR(Table1[n_can_adj]/MID(Table1[district],FIND("(",Table1[district])+1,1),Table1[n_can_adj])</f>
        <v>5</v>
      </c>
      <c r="U734">
        <v>62372</v>
      </c>
      <c r="V734" t="str">
        <f>IF(Table1[Voting Population]&lt;47000,"Rural","Urban")</f>
        <v>Urban</v>
      </c>
      <c r="W734" s="3">
        <v>0.17045454545454547</v>
      </c>
      <c r="X734" s="3" t="s">
        <v>5414</v>
      </c>
      <c r="Y734" s="3">
        <f>COUNTIFS(Table1[Race '#],Table1[[#This Row],[Race '#]],Table1[Gender],"F")</f>
        <v>0</v>
      </c>
      <c r="Z734" s="3">
        <f>COUNTIFS(Table1[Race '#],Table1[[#This Row],[Race '#]],Table1[Gender],"M")</f>
        <v>5</v>
      </c>
      <c r="AA734" s="3">
        <f>COUNTIFS(Table1[Race '#],Table1[[#This Row],[Race '#]],Table1[Gender],"~?")</f>
        <v>0</v>
      </c>
      <c r="AB734" s="3" t="str">
        <f>_xlfn.IFS(Y734=SUM(Table1[[#This Row],[Race-F candidates]:[Race-? Candidates]]),"All-Female",Z734=SUM(Table1[[#This Row],[Race-F candidates]:[Race-? Candidates]]),"All-Male",1=1,"Mixed-Gender")</f>
        <v>All-Male</v>
      </c>
      <c r="AC734" s="3">
        <f>COUNTIFS(Table1[genoffice],Table1[[#This Row],[genoffice]],Table1[Gender],"F")</f>
        <v>15</v>
      </c>
      <c r="AD734" s="3">
        <f>COUNTIFS(Table1[genoffice],Table1[[#This Row],[genoffice]],Table1[Gender],"M")</f>
        <v>213</v>
      </c>
      <c r="AE734" s="3">
        <f>COUNTIFS(Table1[genoffice],Table1[[#This Row],[genoffice]],Table1[Gender],"~?")</f>
        <v>10</v>
      </c>
    </row>
    <row r="735" spans="1:31" x14ac:dyDescent="0.35">
      <c r="A735">
        <v>734</v>
      </c>
      <c r="B735">
        <f>IF(COUNTIF(C$2:C734,C735)&gt;0,B734,B734+1)</f>
        <v>181</v>
      </c>
      <c r="C735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5" t="s">
        <v>949</v>
      </c>
      <c r="E735" t="s">
        <v>359</v>
      </c>
      <c r="F735" t="s">
        <v>984</v>
      </c>
      <c r="G735">
        <v>2014</v>
      </c>
      <c r="H735" t="s">
        <v>276</v>
      </c>
      <c r="I735" t="s">
        <v>127</v>
      </c>
      <c r="J735">
        <v>37</v>
      </c>
      <c r="K735">
        <v>5</v>
      </c>
      <c r="L735">
        <f>COUNTIF(Table1[Race],Table1[Race])</f>
        <v>5</v>
      </c>
      <c r="M735">
        <v>3</v>
      </c>
      <c r="N735">
        <v>0</v>
      </c>
      <c r="O735">
        <v>0</v>
      </c>
      <c r="P735">
        <v>2</v>
      </c>
      <c r="Q735" t="s">
        <v>20</v>
      </c>
      <c r="R735" t="s">
        <v>952</v>
      </c>
      <c r="S735" t="s">
        <v>949</v>
      </c>
      <c r="T735">
        <f>IFERROR(Table1[n_can_adj]/MID(Table1[district],FIND("(",Table1[district])+1,1),Table1[n_can_adj])</f>
        <v>5</v>
      </c>
      <c r="U735">
        <v>62372</v>
      </c>
      <c r="V735" t="str">
        <f>IF(Table1[Voting Population]&lt;47000,"Rural","Urban")</f>
        <v>Urban</v>
      </c>
      <c r="W735" s="3">
        <v>0.17045454545454547</v>
      </c>
      <c r="X735" s="3" t="s">
        <v>5414</v>
      </c>
      <c r="Y735" s="3">
        <f>COUNTIFS(Table1[Race '#],Table1[[#This Row],[Race '#]],Table1[Gender],"F")</f>
        <v>0</v>
      </c>
      <c r="Z735" s="3">
        <f>COUNTIFS(Table1[Race '#],Table1[[#This Row],[Race '#]],Table1[Gender],"M")</f>
        <v>5</v>
      </c>
      <c r="AA735" s="3">
        <f>COUNTIFS(Table1[Race '#],Table1[[#This Row],[Race '#]],Table1[Gender],"~?")</f>
        <v>0</v>
      </c>
      <c r="AB735" s="3" t="str">
        <f>_xlfn.IFS(Y735=SUM(Table1[[#This Row],[Race-F candidates]:[Race-? Candidates]]),"All-Female",Z735=SUM(Table1[[#This Row],[Race-F candidates]:[Race-? Candidates]]),"All-Male",1=1,"Mixed-Gender")</f>
        <v>All-Male</v>
      </c>
      <c r="AC735" s="3">
        <f>COUNTIFS(Table1[genoffice],Table1[[#This Row],[genoffice]],Table1[Gender],"F")</f>
        <v>15</v>
      </c>
      <c r="AD735" s="3">
        <f>COUNTIFS(Table1[genoffice],Table1[[#This Row],[genoffice]],Table1[Gender],"M")</f>
        <v>213</v>
      </c>
      <c r="AE735" s="3">
        <f>COUNTIFS(Table1[genoffice],Table1[[#This Row],[genoffice]],Table1[Gender],"~?")</f>
        <v>10</v>
      </c>
    </row>
    <row r="736" spans="1:31" x14ac:dyDescent="0.35">
      <c r="A736">
        <v>735</v>
      </c>
      <c r="B736">
        <f>IF(COUNTIF(C$2:C735,C736)&gt;0,B735,B735+1)</f>
        <v>181</v>
      </c>
      <c r="C736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6" t="s">
        <v>949</v>
      </c>
      <c r="E736" t="s">
        <v>359</v>
      </c>
      <c r="F736" t="s">
        <v>985</v>
      </c>
      <c r="G736">
        <v>2014</v>
      </c>
      <c r="H736" t="s">
        <v>276</v>
      </c>
      <c r="I736" t="s">
        <v>23</v>
      </c>
      <c r="J736">
        <v>573</v>
      </c>
      <c r="K736">
        <v>5</v>
      </c>
      <c r="L736">
        <f>COUNTIF(Table1[Race],Table1[Race])</f>
        <v>5</v>
      </c>
      <c r="M736">
        <v>3</v>
      </c>
      <c r="N736">
        <v>0</v>
      </c>
      <c r="O736">
        <v>0</v>
      </c>
      <c r="P736">
        <v>2</v>
      </c>
      <c r="Q736" t="s">
        <v>20</v>
      </c>
      <c r="R736" t="s">
        <v>952</v>
      </c>
      <c r="S736" t="s">
        <v>949</v>
      </c>
      <c r="T736">
        <f>IFERROR(Table1[n_can_adj]/MID(Table1[district],FIND("(",Table1[district])+1,1),Table1[n_can_adj])</f>
        <v>5</v>
      </c>
      <c r="U736">
        <v>62372</v>
      </c>
      <c r="V736" t="str">
        <f>IF(Table1[Voting Population]&lt;47000,"Rural","Urban")</f>
        <v>Urban</v>
      </c>
      <c r="W736" s="3">
        <v>0.17045454545454547</v>
      </c>
      <c r="X736" s="3" t="s">
        <v>5414</v>
      </c>
      <c r="Y736" s="3">
        <f>COUNTIFS(Table1[Race '#],Table1[[#This Row],[Race '#]],Table1[Gender],"F")</f>
        <v>0</v>
      </c>
      <c r="Z736" s="3">
        <f>COUNTIFS(Table1[Race '#],Table1[[#This Row],[Race '#]],Table1[Gender],"M")</f>
        <v>5</v>
      </c>
      <c r="AA736" s="3">
        <f>COUNTIFS(Table1[Race '#],Table1[[#This Row],[Race '#]],Table1[Gender],"~?")</f>
        <v>0</v>
      </c>
      <c r="AB736" s="3" t="str">
        <f>_xlfn.IFS(Y736=SUM(Table1[[#This Row],[Race-F candidates]:[Race-? Candidates]]),"All-Female",Z736=SUM(Table1[[#This Row],[Race-F candidates]:[Race-? Candidates]]),"All-Male",1=1,"Mixed-Gender")</f>
        <v>All-Male</v>
      </c>
      <c r="AC736" s="3">
        <f>COUNTIFS(Table1[genoffice],Table1[[#This Row],[genoffice]],Table1[Gender],"F")</f>
        <v>15</v>
      </c>
      <c r="AD736" s="3">
        <f>COUNTIFS(Table1[genoffice],Table1[[#This Row],[genoffice]],Table1[Gender],"M")</f>
        <v>213</v>
      </c>
      <c r="AE736" s="3">
        <f>COUNTIFS(Table1[genoffice],Table1[[#This Row],[genoffice]],Table1[Gender],"~?")</f>
        <v>10</v>
      </c>
    </row>
    <row r="737" spans="1:31" x14ac:dyDescent="0.35">
      <c r="A737">
        <v>736</v>
      </c>
      <c r="B737">
        <f>IF(COUNTIF(C$2:C736,C737)&gt;0,B736,B736+1)</f>
        <v>181</v>
      </c>
      <c r="C737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7" t="s">
        <v>949</v>
      </c>
      <c r="E737" t="s">
        <v>359</v>
      </c>
      <c r="F737" t="s">
        <v>986</v>
      </c>
      <c r="G737">
        <v>2014</v>
      </c>
      <c r="H737" t="s">
        <v>276</v>
      </c>
      <c r="I737" t="s">
        <v>23</v>
      </c>
      <c r="J737">
        <v>1064</v>
      </c>
      <c r="K737">
        <v>5</v>
      </c>
      <c r="L737">
        <f>COUNTIF(Table1[Race],Table1[Race])</f>
        <v>5</v>
      </c>
      <c r="M737">
        <v>3</v>
      </c>
      <c r="N737">
        <v>0</v>
      </c>
      <c r="O737">
        <v>0</v>
      </c>
      <c r="P737">
        <v>2</v>
      </c>
      <c r="Q737" t="s">
        <v>20</v>
      </c>
      <c r="R737" t="s">
        <v>952</v>
      </c>
      <c r="S737" t="s">
        <v>949</v>
      </c>
      <c r="T737">
        <f>IFERROR(Table1[n_can_adj]/MID(Table1[district],FIND("(",Table1[district])+1,1),Table1[n_can_adj])</f>
        <v>5</v>
      </c>
      <c r="U737">
        <v>62372</v>
      </c>
      <c r="V737" t="str">
        <f>IF(Table1[Voting Population]&lt;47000,"Rural","Urban")</f>
        <v>Urban</v>
      </c>
      <c r="W737" s="3">
        <v>0.17045454545454547</v>
      </c>
      <c r="X737" s="3" t="s">
        <v>5414</v>
      </c>
      <c r="Y737" s="3">
        <f>COUNTIFS(Table1[Race '#],Table1[[#This Row],[Race '#]],Table1[Gender],"F")</f>
        <v>0</v>
      </c>
      <c r="Z737" s="3">
        <f>COUNTIFS(Table1[Race '#],Table1[[#This Row],[Race '#]],Table1[Gender],"M")</f>
        <v>5</v>
      </c>
      <c r="AA737" s="3">
        <f>COUNTIFS(Table1[Race '#],Table1[[#This Row],[Race '#]],Table1[Gender],"~?")</f>
        <v>0</v>
      </c>
      <c r="AB737" s="3" t="str">
        <f>_xlfn.IFS(Y737=SUM(Table1[[#This Row],[Race-F candidates]:[Race-? Candidates]]),"All-Female",Z737=SUM(Table1[[#This Row],[Race-F candidates]:[Race-? Candidates]]),"All-Male",1=1,"Mixed-Gender")</f>
        <v>All-Male</v>
      </c>
      <c r="AC737" s="3">
        <f>COUNTIFS(Table1[genoffice],Table1[[#This Row],[genoffice]],Table1[Gender],"F")</f>
        <v>15</v>
      </c>
      <c r="AD737" s="3">
        <f>COUNTIFS(Table1[genoffice],Table1[[#This Row],[genoffice]],Table1[Gender],"M")</f>
        <v>213</v>
      </c>
      <c r="AE737" s="3">
        <f>COUNTIFS(Table1[genoffice],Table1[[#This Row],[genoffice]],Table1[Gender],"~?")</f>
        <v>10</v>
      </c>
    </row>
    <row r="738" spans="1:31" x14ac:dyDescent="0.35">
      <c r="A738">
        <v>737</v>
      </c>
      <c r="B738">
        <f>IF(COUNTIF(C$2:C737,C738)&gt;0,B737,B737+1)</f>
        <v>181</v>
      </c>
      <c r="C738" t="str">
        <f>Table1[[#This Row],[position]]&amp;IF(Table1[district]="NA","","-"&amp;Table1[district])&amp;IF(Table1[parish]="Multi-Parish Race","","-"&amp;Table1[parish])&amp;" ("&amp;Table1[year]&amp;")"</f>
        <v>Chief of Police-City of Rayne-Acadia (2014)</v>
      </c>
      <c r="D738" t="s">
        <v>949</v>
      </c>
      <c r="E738" t="s">
        <v>359</v>
      </c>
      <c r="F738" t="s">
        <v>987</v>
      </c>
      <c r="G738">
        <v>2014</v>
      </c>
      <c r="H738" t="s">
        <v>276</v>
      </c>
      <c r="I738" t="s">
        <v>127</v>
      </c>
      <c r="J738">
        <v>182</v>
      </c>
      <c r="K738">
        <v>5</v>
      </c>
      <c r="L738">
        <f>COUNTIF(Table1[Race],Table1[Race])</f>
        <v>5</v>
      </c>
      <c r="M738">
        <v>3</v>
      </c>
      <c r="N738">
        <v>0</v>
      </c>
      <c r="O738">
        <v>0</v>
      </c>
      <c r="P738">
        <v>2</v>
      </c>
      <c r="Q738" t="s">
        <v>20</v>
      </c>
      <c r="R738" t="s">
        <v>952</v>
      </c>
      <c r="S738" t="s">
        <v>949</v>
      </c>
      <c r="T738">
        <f>IFERROR(Table1[n_can_adj]/MID(Table1[district],FIND("(",Table1[district])+1,1),Table1[n_can_adj])</f>
        <v>5</v>
      </c>
      <c r="U738">
        <v>62372</v>
      </c>
      <c r="V738" t="str">
        <f>IF(Table1[Voting Population]&lt;47000,"Rural","Urban")</f>
        <v>Urban</v>
      </c>
      <c r="W738" s="3">
        <v>0.17045454545454547</v>
      </c>
      <c r="X738" s="3" t="s">
        <v>5414</v>
      </c>
      <c r="Y738" s="3">
        <f>COUNTIFS(Table1[Race '#],Table1[[#This Row],[Race '#]],Table1[Gender],"F")</f>
        <v>0</v>
      </c>
      <c r="Z738" s="3">
        <f>COUNTIFS(Table1[Race '#],Table1[[#This Row],[Race '#]],Table1[Gender],"M")</f>
        <v>5</v>
      </c>
      <c r="AA738" s="3">
        <f>COUNTIFS(Table1[Race '#],Table1[[#This Row],[Race '#]],Table1[Gender],"~?")</f>
        <v>0</v>
      </c>
      <c r="AB738" s="3" t="str">
        <f>_xlfn.IFS(Y738=SUM(Table1[[#This Row],[Race-F candidates]:[Race-? Candidates]]),"All-Female",Z738=SUM(Table1[[#This Row],[Race-F candidates]:[Race-? Candidates]]),"All-Male",1=1,"Mixed-Gender")</f>
        <v>All-Male</v>
      </c>
      <c r="AC738" s="3">
        <f>COUNTIFS(Table1[genoffice],Table1[[#This Row],[genoffice]],Table1[Gender],"F")</f>
        <v>15</v>
      </c>
      <c r="AD738" s="3">
        <f>COUNTIFS(Table1[genoffice],Table1[[#This Row],[genoffice]],Table1[Gender],"M")</f>
        <v>213</v>
      </c>
      <c r="AE738" s="3">
        <f>COUNTIFS(Table1[genoffice],Table1[[#This Row],[genoffice]],Table1[Gender],"~?")</f>
        <v>10</v>
      </c>
    </row>
    <row r="739" spans="1:31" x14ac:dyDescent="0.35">
      <c r="A739">
        <v>738</v>
      </c>
      <c r="B739">
        <f>IF(COUNTIF(C$2:C738,C739)&gt;0,B738,B738+1)</f>
        <v>182</v>
      </c>
      <c r="C739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39" t="s">
        <v>949</v>
      </c>
      <c r="E739" t="s">
        <v>988</v>
      </c>
      <c r="F739" t="s">
        <v>989</v>
      </c>
      <c r="G739">
        <v>2016</v>
      </c>
      <c r="H739" t="s">
        <v>405</v>
      </c>
      <c r="I739" t="s">
        <v>19</v>
      </c>
      <c r="J739">
        <v>1796</v>
      </c>
      <c r="K739">
        <v>4</v>
      </c>
      <c r="L739">
        <f>COUNTIF(Table1[Race],Table1[Race])</f>
        <v>4</v>
      </c>
      <c r="M739">
        <v>0</v>
      </c>
      <c r="N739">
        <v>4</v>
      </c>
      <c r="O739">
        <v>0</v>
      </c>
      <c r="P739">
        <v>0</v>
      </c>
      <c r="Q739" t="s">
        <v>20</v>
      </c>
      <c r="R739" t="s">
        <v>952</v>
      </c>
      <c r="S739" t="s">
        <v>949</v>
      </c>
      <c r="T739">
        <f>IFERROR(Table1[n_can_adj]/MID(Table1[district],FIND("(",Table1[district])+1,1),Table1[n_can_adj])</f>
        <v>4</v>
      </c>
      <c r="U739">
        <v>246269</v>
      </c>
      <c r="V739" t="str">
        <f>IF(Table1[Voting Population]&lt;47000,"Rural","Urban")</f>
        <v>Urban</v>
      </c>
      <c r="W739" s="3">
        <v>0.26266300008870752</v>
      </c>
      <c r="X739" s="3" t="s">
        <v>5414</v>
      </c>
      <c r="Y739" s="3">
        <f>COUNTIFS(Table1[Race '#],Table1[[#This Row],[Race '#]],Table1[Gender],"F")</f>
        <v>0</v>
      </c>
      <c r="Z739" s="3">
        <f>COUNTIFS(Table1[Race '#],Table1[[#This Row],[Race '#]],Table1[Gender],"M")</f>
        <v>4</v>
      </c>
      <c r="AA739" s="3">
        <f>COUNTIFS(Table1[Race '#],Table1[[#This Row],[Race '#]],Table1[Gender],"~?")</f>
        <v>0</v>
      </c>
      <c r="AB739" s="3" t="str">
        <f>_xlfn.IFS(Y739=SUM(Table1[[#This Row],[Race-F candidates]:[Race-? Candidates]]),"All-Female",Z739=SUM(Table1[[#This Row],[Race-F candidates]:[Race-? Candidates]]),"All-Male",1=1,"Mixed-Gender")</f>
        <v>All-Male</v>
      </c>
      <c r="AC739" s="3">
        <f>COUNTIFS(Table1[genoffice],Table1[[#This Row],[genoffice]],Table1[Gender],"F")</f>
        <v>15</v>
      </c>
      <c r="AD739" s="3">
        <f>COUNTIFS(Table1[genoffice],Table1[[#This Row],[genoffice]],Table1[Gender],"M")</f>
        <v>213</v>
      </c>
      <c r="AE739" s="3">
        <f>COUNTIFS(Table1[genoffice],Table1[[#This Row],[genoffice]],Table1[Gender],"~?")</f>
        <v>10</v>
      </c>
    </row>
    <row r="740" spans="1:31" x14ac:dyDescent="0.35">
      <c r="A740">
        <v>739</v>
      </c>
      <c r="B740">
        <f>IF(COUNTIF(C$2:C739,C740)&gt;0,B739,B739+1)</f>
        <v>182</v>
      </c>
      <c r="C740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0" t="s">
        <v>949</v>
      </c>
      <c r="E740" t="s">
        <v>988</v>
      </c>
      <c r="F740" t="s">
        <v>990</v>
      </c>
      <c r="G740">
        <v>2016</v>
      </c>
      <c r="H740" t="s">
        <v>405</v>
      </c>
      <c r="I740" t="s">
        <v>19</v>
      </c>
      <c r="J740">
        <v>1320</v>
      </c>
      <c r="K740">
        <v>4</v>
      </c>
      <c r="L740">
        <f>COUNTIF(Table1[Race],Table1[Race])</f>
        <v>4</v>
      </c>
      <c r="M740">
        <v>0</v>
      </c>
      <c r="N740">
        <v>4</v>
      </c>
      <c r="O740">
        <v>0</v>
      </c>
      <c r="P740">
        <v>0</v>
      </c>
      <c r="Q740" t="s">
        <v>20</v>
      </c>
      <c r="R740" t="s">
        <v>952</v>
      </c>
      <c r="S740" t="s">
        <v>949</v>
      </c>
      <c r="T740">
        <f>IFERROR(Table1[n_can_adj]/MID(Table1[district],FIND("(",Table1[district])+1,1),Table1[n_can_adj])</f>
        <v>4</v>
      </c>
      <c r="U740">
        <v>246269</v>
      </c>
      <c r="V740" t="str">
        <f>IF(Table1[Voting Population]&lt;47000,"Rural","Urban")</f>
        <v>Urban</v>
      </c>
      <c r="W740" s="3">
        <v>0.26266300008870752</v>
      </c>
      <c r="X740" s="3" t="s">
        <v>5414</v>
      </c>
      <c r="Y740" s="3">
        <f>COUNTIFS(Table1[Race '#],Table1[[#This Row],[Race '#]],Table1[Gender],"F")</f>
        <v>0</v>
      </c>
      <c r="Z740" s="3">
        <f>COUNTIFS(Table1[Race '#],Table1[[#This Row],[Race '#]],Table1[Gender],"M")</f>
        <v>4</v>
      </c>
      <c r="AA740" s="3">
        <f>COUNTIFS(Table1[Race '#],Table1[[#This Row],[Race '#]],Table1[Gender],"~?")</f>
        <v>0</v>
      </c>
      <c r="AB740" s="3" t="str">
        <f>_xlfn.IFS(Y740=SUM(Table1[[#This Row],[Race-F candidates]:[Race-? Candidates]]),"All-Female",Z740=SUM(Table1[[#This Row],[Race-F candidates]:[Race-? Candidates]]),"All-Male",1=1,"Mixed-Gender")</f>
        <v>All-Male</v>
      </c>
      <c r="AC740" s="3">
        <f>COUNTIFS(Table1[genoffice],Table1[[#This Row],[genoffice]],Table1[Gender],"F")</f>
        <v>15</v>
      </c>
      <c r="AD740" s="3">
        <f>COUNTIFS(Table1[genoffice],Table1[[#This Row],[genoffice]],Table1[Gender],"M")</f>
        <v>213</v>
      </c>
      <c r="AE740" s="3">
        <f>COUNTIFS(Table1[genoffice],Table1[[#This Row],[genoffice]],Table1[Gender],"~?")</f>
        <v>10</v>
      </c>
    </row>
    <row r="741" spans="1:31" x14ac:dyDescent="0.35">
      <c r="A741">
        <v>740</v>
      </c>
      <c r="B741">
        <f>IF(COUNTIF(C$2:C740,C741)&gt;0,B740,B740+1)</f>
        <v>182</v>
      </c>
      <c r="C741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1" t="s">
        <v>949</v>
      </c>
      <c r="E741" t="s">
        <v>988</v>
      </c>
      <c r="F741" t="s">
        <v>991</v>
      </c>
      <c r="G741">
        <v>2016</v>
      </c>
      <c r="H741" t="s">
        <v>405</v>
      </c>
      <c r="I741" t="s">
        <v>19</v>
      </c>
      <c r="J741">
        <v>2598</v>
      </c>
      <c r="K741">
        <v>4</v>
      </c>
      <c r="L741">
        <f>COUNTIF(Table1[Race],Table1[Race])</f>
        <v>4</v>
      </c>
      <c r="M741">
        <v>0</v>
      </c>
      <c r="N741">
        <v>4</v>
      </c>
      <c r="O741">
        <v>0</v>
      </c>
      <c r="P741">
        <v>0</v>
      </c>
      <c r="Q741" t="s">
        <v>20</v>
      </c>
      <c r="R741" t="s">
        <v>952</v>
      </c>
      <c r="S741" t="s">
        <v>949</v>
      </c>
      <c r="T741">
        <f>IFERROR(Table1[n_can_adj]/MID(Table1[district],FIND("(",Table1[district])+1,1),Table1[n_can_adj])</f>
        <v>4</v>
      </c>
      <c r="U741">
        <v>246269</v>
      </c>
      <c r="V741" t="str">
        <f>IF(Table1[Voting Population]&lt;47000,"Rural","Urban")</f>
        <v>Urban</v>
      </c>
      <c r="W741" s="3">
        <v>0.26266300008870752</v>
      </c>
      <c r="X741" s="3" t="s">
        <v>5414</v>
      </c>
      <c r="Y741" s="3">
        <f>COUNTIFS(Table1[Race '#],Table1[[#This Row],[Race '#]],Table1[Gender],"F")</f>
        <v>0</v>
      </c>
      <c r="Z741" s="3">
        <f>COUNTIFS(Table1[Race '#],Table1[[#This Row],[Race '#]],Table1[Gender],"M")</f>
        <v>4</v>
      </c>
      <c r="AA741" s="3">
        <f>COUNTIFS(Table1[Race '#],Table1[[#This Row],[Race '#]],Table1[Gender],"~?")</f>
        <v>0</v>
      </c>
      <c r="AB741" s="3" t="str">
        <f>_xlfn.IFS(Y741=SUM(Table1[[#This Row],[Race-F candidates]:[Race-? Candidates]]),"All-Female",Z741=SUM(Table1[[#This Row],[Race-F candidates]:[Race-? Candidates]]),"All-Male",1=1,"Mixed-Gender")</f>
        <v>All-Male</v>
      </c>
      <c r="AC741" s="3">
        <f>COUNTIFS(Table1[genoffice],Table1[[#This Row],[genoffice]],Table1[Gender],"F")</f>
        <v>15</v>
      </c>
      <c r="AD741" s="3">
        <f>COUNTIFS(Table1[genoffice],Table1[[#This Row],[genoffice]],Table1[Gender],"M")</f>
        <v>213</v>
      </c>
      <c r="AE741" s="3">
        <f>COUNTIFS(Table1[genoffice],Table1[[#This Row],[genoffice]],Table1[Gender],"~?")</f>
        <v>10</v>
      </c>
    </row>
    <row r="742" spans="1:31" x14ac:dyDescent="0.35">
      <c r="A742">
        <v>741</v>
      </c>
      <c r="B742">
        <f>IF(COUNTIF(C$2:C741,C742)&gt;0,B741,B741+1)</f>
        <v>182</v>
      </c>
      <c r="C742" t="str">
        <f>Table1[[#This Row],[position]]&amp;IF(Table1[district]="NA","","-"&amp;Table1[district])&amp;IF(Table1[parish]="Multi-Parish Race","","-"&amp;Table1[parish])&amp;" ("&amp;Table1[year]&amp;")"</f>
        <v>Chief of Police-City of Slidell-St. Tammany (2016)</v>
      </c>
      <c r="D742" t="s">
        <v>949</v>
      </c>
      <c r="E742" t="s">
        <v>988</v>
      </c>
      <c r="F742" t="s">
        <v>992</v>
      </c>
      <c r="G742">
        <v>2016</v>
      </c>
      <c r="H742" t="s">
        <v>405</v>
      </c>
      <c r="I742" t="s">
        <v>19</v>
      </c>
      <c r="J742">
        <v>5559</v>
      </c>
      <c r="K742">
        <v>4</v>
      </c>
      <c r="L742">
        <f>COUNTIF(Table1[Race],Table1[Race])</f>
        <v>4</v>
      </c>
      <c r="M742">
        <v>0</v>
      </c>
      <c r="N742">
        <v>4</v>
      </c>
      <c r="O742">
        <v>0</v>
      </c>
      <c r="P742">
        <v>0</v>
      </c>
      <c r="Q742" t="s">
        <v>20</v>
      </c>
      <c r="R742" t="s">
        <v>952</v>
      </c>
      <c r="S742" t="s">
        <v>949</v>
      </c>
      <c r="T742">
        <f>IFERROR(Table1[n_can_adj]/MID(Table1[district],FIND("(",Table1[district])+1,1),Table1[n_can_adj])</f>
        <v>4</v>
      </c>
      <c r="U742">
        <v>246269</v>
      </c>
      <c r="V742" t="str">
        <f>IF(Table1[Voting Population]&lt;47000,"Rural","Urban")</f>
        <v>Urban</v>
      </c>
      <c r="W742" s="3">
        <v>0.26266300008870752</v>
      </c>
      <c r="X742" s="3" t="s">
        <v>5414</v>
      </c>
      <c r="Y742" s="3">
        <f>COUNTIFS(Table1[Race '#],Table1[[#This Row],[Race '#]],Table1[Gender],"F")</f>
        <v>0</v>
      </c>
      <c r="Z742" s="3">
        <f>COUNTIFS(Table1[Race '#],Table1[[#This Row],[Race '#]],Table1[Gender],"M")</f>
        <v>4</v>
      </c>
      <c r="AA742" s="3">
        <f>COUNTIFS(Table1[Race '#],Table1[[#This Row],[Race '#]],Table1[Gender],"~?")</f>
        <v>0</v>
      </c>
      <c r="AB742" s="3" t="str">
        <f>_xlfn.IFS(Y742=SUM(Table1[[#This Row],[Race-F candidates]:[Race-? Candidates]]),"All-Female",Z742=SUM(Table1[[#This Row],[Race-F candidates]:[Race-? Candidates]]),"All-Male",1=1,"Mixed-Gender")</f>
        <v>All-Male</v>
      </c>
      <c r="AC742" s="3">
        <f>COUNTIFS(Table1[genoffice],Table1[[#This Row],[genoffice]],Table1[Gender],"F")</f>
        <v>15</v>
      </c>
      <c r="AD742" s="3">
        <f>COUNTIFS(Table1[genoffice],Table1[[#This Row],[genoffice]],Table1[Gender],"M")</f>
        <v>213</v>
      </c>
      <c r="AE742" s="3">
        <f>COUNTIFS(Table1[genoffice],Table1[[#This Row],[genoffice]],Table1[Gender],"~?")</f>
        <v>10</v>
      </c>
    </row>
    <row r="743" spans="1:31" x14ac:dyDescent="0.35">
      <c r="A743">
        <v>742</v>
      </c>
      <c r="B743">
        <f>IF(COUNTIF(C$2:C742,C743)&gt;0,B742,B742+1)</f>
        <v>183</v>
      </c>
      <c r="C743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3" t="s">
        <v>949</v>
      </c>
      <c r="E743" t="s">
        <v>993</v>
      </c>
      <c r="F743" t="s">
        <v>994</v>
      </c>
      <c r="G743">
        <v>2014</v>
      </c>
      <c r="H743" t="s">
        <v>69</v>
      </c>
      <c r="I743" t="s">
        <v>23</v>
      </c>
      <c r="J743">
        <v>1058</v>
      </c>
      <c r="K743">
        <v>2</v>
      </c>
      <c r="L743">
        <f>COUNTIF(Table1[Race],Table1[Race])</f>
        <v>2</v>
      </c>
      <c r="M743">
        <v>2</v>
      </c>
      <c r="N743">
        <v>0</v>
      </c>
      <c r="O743">
        <v>0</v>
      </c>
      <c r="P743">
        <v>0</v>
      </c>
      <c r="Q743" t="s">
        <v>20</v>
      </c>
      <c r="R743" t="s">
        <v>952</v>
      </c>
      <c r="S743" t="s">
        <v>949</v>
      </c>
      <c r="T743">
        <f>IFERROR(Table1[n_can_adj]/MID(Table1[district],FIND("(",Table1[district])+1,1),Table1[n_can_adj])</f>
        <v>2</v>
      </c>
      <c r="U743">
        <v>40335</v>
      </c>
      <c r="V743" t="str">
        <f>IF(Table1[Voting Population]&lt;47000,"Rural","Urban")</f>
        <v>Rural</v>
      </c>
      <c r="W743" s="3">
        <v>0.25504151838671407</v>
      </c>
      <c r="X743" s="3" t="s">
        <v>5414</v>
      </c>
      <c r="Y743" s="3">
        <f>COUNTIFS(Table1[Race '#],Table1[[#This Row],[Race '#]],Table1[Gender],"F")</f>
        <v>0</v>
      </c>
      <c r="Z743" s="3">
        <f>COUNTIFS(Table1[Race '#],Table1[[#This Row],[Race '#]],Table1[Gender],"M")</f>
        <v>2</v>
      </c>
      <c r="AA743" s="3">
        <f>COUNTIFS(Table1[Race '#],Table1[[#This Row],[Race '#]],Table1[Gender],"~?")</f>
        <v>0</v>
      </c>
      <c r="AB743" s="3" t="str">
        <f>_xlfn.IFS(Y743=SUM(Table1[[#This Row],[Race-F candidates]:[Race-? Candidates]]),"All-Female",Z743=SUM(Table1[[#This Row],[Race-F candidates]:[Race-? Candidates]]),"All-Male",1=1,"Mixed-Gender")</f>
        <v>All-Male</v>
      </c>
      <c r="AC743" s="3">
        <f>COUNTIFS(Table1[genoffice],Table1[[#This Row],[genoffice]],Table1[Gender],"F")</f>
        <v>15</v>
      </c>
      <c r="AD743" s="3">
        <f>COUNTIFS(Table1[genoffice],Table1[[#This Row],[genoffice]],Table1[Gender],"M")</f>
        <v>213</v>
      </c>
      <c r="AE743" s="3">
        <f>COUNTIFS(Table1[genoffice],Table1[[#This Row],[genoffice]],Table1[Gender],"~?")</f>
        <v>10</v>
      </c>
    </row>
    <row r="744" spans="1:31" x14ac:dyDescent="0.35">
      <c r="A744">
        <v>743</v>
      </c>
      <c r="B744">
        <f>IF(COUNTIF(C$2:C743,C744)&gt;0,B743,B743+1)</f>
        <v>183</v>
      </c>
      <c r="C744" t="str">
        <f>Table1[[#This Row],[position]]&amp;IF(Table1[district]="NA","","-"&amp;Table1[district])&amp;IF(Table1[parish]="Multi-Parish Race","","-"&amp;Table1[parish])&amp;" ("&amp;Table1[year]&amp;")"</f>
        <v>Chief of Police-City of Springhill-Webster (2014)</v>
      </c>
      <c r="D744" t="s">
        <v>949</v>
      </c>
      <c r="E744" t="s">
        <v>993</v>
      </c>
      <c r="F744" t="s">
        <v>995</v>
      </c>
      <c r="G744">
        <v>2014</v>
      </c>
      <c r="H744" t="s">
        <v>69</v>
      </c>
      <c r="I744" t="s">
        <v>23</v>
      </c>
      <c r="J744">
        <v>628</v>
      </c>
      <c r="K744">
        <v>2</v>
      </c>
      <c r="L744">
        <f>COUNTIF(Table1[Race],Table1[Race])</f>
        <v>2</v>
      </c>
      <c r="M744">
        <v>2</v>
      </c>
      <c r="N744">
        <v>0</v>
      </c>
      <c r="O744">
        <v>0</v>
      </c>
      <c r="P744">
        <v>0</v>
      </c>
      <c r="Q744" t="s">
        <v>20</v>
      </c>
      <c r="R744" t="s">
        <v>952</v>
      </c>
      <c r="S744" t="s">
        <v>949</v>
      </c>
      <c r="T744">
        <f>IFERROR(Table1[n_can_adj]/MID(Table1[district],FIND("(",Table1[district])+1,1),Table1[n_can_adj])</f>
        <v>2</v>
      </c>
      <c r="U744">
        <v>40335</v>
      </c>
      <c r="V744" t="str">
        <f>IF(Table1[Voting Population]&lt;47000,"Rural","Urban")</f>
        <v>Rural</v>
      </c>
      <c r="W744" s="3">
        <v>0.25504151838671407</v>
      </c>
      <c r="X744" s="3" t="s">
        <v>5414</v>
      </c>
      <c r="Y744" s="3">
        <f>COUNTIFS(Table1[Race '#],Table1[[#This Row],[Race '#]],Table1[Gender],"F")</f>
        <v>0</v>
      </c>
      <c r="Z744" s="3">
        <f>COUNTIFS(Table1[Race '#],Table1[[#This Row],[Race '#]],Table1[Gender],"M")</f>
        <v>2</v>
      </c>
      <c r="AA744" s="3">
        <f>COUNTIFS(Table1[Race '#],Table1[[#This Row],[Race '#]],Table1[Gender],"~?")</f>
        <v>0</v>
      </c>
      <c r="AB744" s="3" t="str">
        <f>_xlfn.IFS(Y744=SUM(Table1[[#This Row],[Race-F candidates]:[Race-? Candidates]]),"All-Female",Z744=SUM(Table1[[#This Row],[Race-F candidates]:[Race-? Candidates]]),"All-Male",1=1,"Mixed-Gender")</f>
        <v>All-Male</v>
      </c>
      <c r="AC744" s="3">
        <f>COUNTIFS(Table1[genoffice],Table1[[#This Row],[genoffice]],Table1[Gender],"F")</f>
        <v>15</v>
      </c>
      <c r="AD744" s="3">
        <f>COUNTIFS(Table1[genoffice],Table1[[#This Row],[genoffice]],Table1[Gender],"M")</f>
        <v>213</v>
      </c>
      <c r="AE744" s="3">
        <f>COUNTIFS(Table1[genoffice],Table1[[#This Row],[genoffice]],Table1[Gender],"~?")</f>
        <v>10</v>
      </c>
    </row>
    <row r="745" spans="1:31" x14ac:dyDescent="0.35">
      <c r="A745">
        <v>744</v>
      </c>
      <c r="B745">
        <f>IF(COUNTIF(C$2:C744,C745)&gt;0,B744,B744+1)</f>
        <v>184</v>
      </c>
      <c r="C745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5" t="s">
        <v>949</v>
      </c>
      <c r="E745" t="s">
        <v>996</v>
      </c>
      <c r="F745" t="s">
        <v>997</v>
      </c>
      <c r="G745">
        <v>2014</v>
      </c>
      <c r="H745" t="s">
        <v>109</v>
      </c>
      <c r="I745" t="s">
        <v>19</v>
      </c>
      <c r="J745">
        <v>757</v>
      </c>
      <c r="K745">
        <v>3</v>
      </c>
      <c r="L745">
        <f>COUNTIF(Table1[Race],Table1[Race])</f>
        <v>3</v>
      </c>
      <c r="M745">
        <v>2</v>
      </c>
      <c r="N745">
        <v>1</v>
      </c>
      <c r="O745">
        <v>0</v>
      </c>
      <c r="P745">
        <v>0</v>
      </c>
      <c r="Q745" t="s">
        <v>20</v>
      </c>
      <c r="R745" t="s">
        <v>952</v>
      </c>
      <c r="S745" t="s">
        <v>949</v>
      </c>
      <c r="T745">
        <f>IFERROR(Table1[n_can_adj]/MID(Table1[district],FIND("(",Table1[district])+1,1),Table1[n_can_adj])</f>
        <v>3</v>
      </c>
      <c r="U745">
        <v>33765</v>
      </c>
      <c r="V745" t="str">
        <f>IF(Table1[Voting Population]&lt;47000,"Rural","Urban")</f>
        <v>Rural</v>
      </c>
      <c r="W745" s="3">
        <v>0.21388542963885432</v>
      </c>
      <c r="X745" s="3" t="s">
        <v>5414</v>
      </c>
      <c r="Y745" s="3">
        <f>COUNTIFS(Table1[Race '#],Table1[[#This Row],[Race '#]],Table1[Gender],"F")</f>
        <v>0</v>
      </c>
      <c r="Z745" s="3">
        <f>COUNTIFS(Table1[Race '#],Table1[[#This Row],[Race '#]],Table1[Gender],"M")</f>
        <v>3</v>
      </c>
      <c r="AA745" s="3">
        <f>COUNTIFS(Table1[Race '#],Table1[[#This Row],[Race '#]],Table1[Gender],"~?")</f>
        <v>0</v>
      </c>
      <c r="AB745" s="3" t="str">
        <f>_xlfn.IFS(Y745=SUM(Table1[[#This Row],[Race-F candidates]:[Race-? Candidates]]),"All-Female",Z745=SUM(Table1[[#This Row],[Race-F candidates]:[Race-? Candidates]]),"All-Male",1=1,"Mixed-Gender")</f>
        <v>All-Male</v>
      </c>
      <c r="AC745" s="3">
        <f>COUNTIFS(Table1[genoffice],Table1[[#This Row],[genoffice]],Table1[Gender],"F")</f>
        <v>15</v>
      </c>
      <c r="AD745" s="3">
        <f>COUNTIFS(Table1[genoffice],Table1[[#This Row],[genoffice]],Table1[Gender],"M")</f>
        <v>213</v>
      </c>
      <c r="AE745" s="3">
        <f>COUNTIFS(Table1[genoffice],Table1[[#This Row],[genoffice]],Table1[Gender],"~?")</f>
        <v>10</v>
      </c>
    </row>
    <row r="746" spans="1:31" x14ac:dyDescent="0.35">
      <c r="A746">
        <v>745</v>
      </c>
      <c r="B746">
        <f>IF(COUNTIF(C$2:C745,C746)&gt;0,B745,B745+1)</f>
        <v>184</v>
      </c>
      <c r="C746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6" t="s">
        <v>949</v>
      </c>
      <c r="E746" t="s">
        <v>996</v>
      </c>
      <c r="F746" t="s">
        <v>998</v>
      </c>
      <c r="G746">
        <v>2014</v>
      </c>
      <c r="H746" t="s">
        <v>109</v>
      </c>
      <c r="I746" t="s">
        <v>23</v>
      </c>
      <c r="J746">
        <v>884</v>
      </c>
      <c r="K746">
        <v>3</v>
      </c>
      <c r="L746">
        <f>COUNTIF(Table1[Race],Table1[Race])</f>
        <v>3</v>
      </c>
      <c r="M746">
        <v>2</v>
      </c>
      <c r="N746">
        <v>1</v>
      </c>
      <c r="O746">
        <v>0</v>
      </c>
      <c r="P746">
        <v>0</v>
      </c>
      <c r="Q746" t="s">
        <v>20</v>
      </c>
      <c r="R746" t="s">
        <v>952</v>
      </c>
      <c r="S746" t="s">
        <v>949</v>
      </c>
      <c r="T746">
        <f>IFERROR(Table1[n_can_adj]/MID(Table1[district],FIND("(",Table1[district])+1,1),Table1[n_can_adj])</f>
        <v>3</v>
      </c>
      <c r="U746">
        <v>33765</v>
      </c>
      <c r="V746" t="str">
        <f>IF(Table1[Voting Population]&lt;47000,"Rural","Urban")</f>
        <v>Rural</v>
      </c>
      <c r="W746" s="3">
        <v>0.21388542963885432</v>
      </c>
      <c r="X746" s="3" t="s">
        <v>5414</v>
      </c>
      <c r="Y746" s="3">
        <f>COUNTIFS(Table1[Race '#],Table1[[#This Row],[Race '#]],Table1[Gender],"F")</f>
        <v>0</v>
      </c>
      <c r="Z746" s="3">
        <f>COUNTIFS(Table1[Race '#],Table1[[#This Row],[Race '#]],Table1[Gender],"M")</f>
        <v>3</v>
      </c>
      <c r="AA746" s="3">
        <f>COUNTIFS(Table1[Race '#],Table1[[#This Row],[Race '#]],Table1[Gender],"~?")</f>
        <v>0</v>
      </c>
      <c r="AB746" s="3" t="str">
        <f>_xlfn.IFS(Y746=SUM(Table1[[#This Row],[Race-F candidates]:[Race-? Candidates]]),"All-Female",Z746=SUM(Table1[[#This Row],[Race-F candidates]:[Race-? Candidates]]),"All-Male",1=1,"Mixed-Gender")</f>
        <v>All-Male</v>
      </c>
      <c r="AC746" s="3">
        <f>COUNTIFS(Table1[genoffice],Table1[[#This Row],[genoffice]],Table1[Gender],"F")</f>
        <v>15</v>
      </c>
      <c r="AD746" s="3">
        <f>COUNTIFS(Table1[genoffice],Table1[[#This Row],[genoffice]],Table1[Gender],"M")</f>
        <v>213</v>
      </c>
      <c r="AE746" s="3">
        <f>COUNTIFS(Table1[genoffice],Table1[[#This Row],[genoffice]],Table1[Gender],"~?")</f>
        <v>10</v>
      </c>
    </row>
    <row r="747" spans="1:31" x14ac:dyDescent="0.35">
      <c r="A747">
        <v>746</v>
      </c>
      <c r="B747">
        <f>IF(COUNTIF(C$2:C746,C747)&gt;0,B746,B746+1)</f>
        <v>184</v>
      </c>
      <c r="C747" t="str">
        <f>Table1[[#This Row],[position]]&amp;IF(Table1[district]="NA","","-"&amp;Table1[district])&amp;IF(Table1[parish]="Multi-Parish Race","","-"&amp;Table1[parish])&amp;" ("&amp;Table1[year]&amp;")"</f>
        <v>Chief of Police-City of Ville Platte-Evangeline (2014)</v>
      </c>
      <c r="D747" t="s">
        <v>949</v>
      </c>
      <c r="E747" t="s">
        <v>996</v>
      </c>
      <c r="F747" t="s">
        <v>999</v>
      </c>
      <c r="G747">
        <v>2014</v>
      </c>
      <c r="H747" t="s">
        <v>109</v>
      </c>
      <c r="I747" t="s">
        <v>23</v>
      </c>
      <c r="J747">
        <v>1571</v>
      </c>
      <c r="K747">
        <v>3</v>
      </c>
      <c r="L747">
        <f>COUNTIF(Table1[Race],Table1[Race])</f>
        <v>3</v>
      </c>
      <c r="M747">
        <v>2</v>
      </c>
      <c r="N747">
        <v>1</v>
      </c>
      <c r="O747">
        <v>0</v>
      </c>
      <c r="P747">
        <v>0</v>
      </c>
      <c r="Q747" t="s">
        <v>20</v>
      </c>
      <c r="R747" t="s">
        <v>952</v>
      </c>
      <c r="S747" t="s">
        <v>949</v>
      </c>
      <c r="T747">
        <f>IFERROR(Table1[n_can_adj]/MID(Table1[district],FIND("(",Table1[district])+1,1),Table1[n_can_adj])</f>
        <v>3</v>
      </c>
      <c r="U747">
        <v>33765</v>
      </c>
      <c r="V747" t="str">
        <f>IF(Table1[Voting Population]&lt;47000,"Rural","Urban")</f>
        <v>Rural</v>
      </c>
      <c r="W747" s="3">
        <v>0.21388542963885432</v>
      </c>
      <c r="X747" s="3" t="s">
        <v>5414</v>
      </c>
      <c r="Y747" s="3">
        <f>COUNTIFS(Table1[Race '#],Table1[[#This Row],[Race '#]],Table1[Gender],"F")</f>
        <v>0</v>
      </c>
      <c r="Z747" s="3">
        <f>COUNTIFS(Table1[Race '#],Table1[[#This Row],[Race '#]],Table1[Gender],"M")</f>
        <v>3</v>
      </c>
      <c r="AA747" s="3">
        <f>COUNTIFS(Table1[Race '#],Table1[[#This Row],[Race '#]],Table1[Gender],"~?")</f>
        <v>0</v>
      </c>
      <c r="AB747" s="3" t="str">
        <f>_xlfn.IFS(Y747=SUM(Table1[[#This Row],[Race-F candidates]:[Race-? Candidates]]),"All-Female",Z747=SUM(Table1[[#This Row],[Race-F candidates]:[Race-? Candidates]]),"All-Male",1=1,"Mixed-Gender")</f>
        <v>All-Male</v>
      </c>
      <c r="AC747" s="3">
        <f>COUNTIFS(Table1[genoffice],Table1[[#This Row],[genoffice]],Table1[Gender],"F")</f>
        <v>15</v>
      </c>
      <c r="AD747" s="3">
        <f>COUNTIFS(Table1[genoffice],Table1[[#This Row],[genoffice]],Table1[Gender],"M")</f>
        <v>213</v>
      </c>
      <c r="AE747" s="3">
        <f>COUNTIFS(Table1[genoffice],Table1[[#This Row],[genoffice]],Table1[Gender],"~?")</f>
        <v>10</v>
      </c>
    </row>
    <row r="748" spans="1:31" x14ac:dyDescent="0.35">
      <c r="A748">
        <v>747</v>
      </c>
      <c r="B748">
        <f>IF(COUNTIF(C$2:C747,C748)&gt;0,B747,B747+1)</f>
        <v>185</v>
      </c>
      <c r="C748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8" t="s">
        <v>949</v>
      </c>
      <c r="E748" t="s">
        <v>1000</v>
      </c>
      <c r="F748" t="s">
        <v>1001</v>
      </c>
      <c r="G748">
        <v>2016</v>
      </c>
      <c r="H748" t="s">
        <v>1002</v>
      </c>
      <c r="I748" t="s">
        <v>19</v>
      </c>
      <c r="J748">
        <v>848</v>
      </c>
      <c r="K748">
        <v>4</v>
      </c>
      <c r="L748">
        <f>COUNTIF(Table1[Race],Table1[Race])</f>
        <v>4</v>
      </c>
      <c r="M748">
        <v>0</v>
      </c>
      <c r="N748">
        <v>4</v>
      </c>
      <c r="O748">
        <v>0</v>
      </c>
      <c r="P748">
        <v>0</v>
      </c>
      <c r="Q748" t="s">
        <v>20</v>
      </c>
      <c r="R748" t="s">
        <v>952</v>
      </c>
      <c r="S748" t="s">
        <v>949</v>
      </c>
      <c r="T748">
        <f>IFERROR(Table1[n_can_adj]/MID(Table1[district],FIND("(",Table1[district])+1,1),Table1[n_can_adj])</f>
        <v>4</v>
      </c>
      <c r="U748">
        <v>135925</v>
      </c>
      <c r="V748" t="str">
        <f>IF(Table1[Voting Population]&lt;47000,"Rural","Urban")</f>
        <v>Urban</v>
      </c>
      <c r="W748" s="3">
        <v>6.9180087847730609E-2</v>
      </c>
      <c r="X748" s="3" t="s">
        <v>5414</v>
      </c>
      <c r="Y748" s="3">
        <f>COUNTIFS(Table1[Race '#],Table1[[#This Row],[Race '#]],Table1[Gender],"F")</f>
        <v>0</v>
      </c>
      <c r="Z748" s="3">
        <f>COUNTIFS(Table1[Race '#],Table1[[#This Row],[Race '#]],Table1[Gender],"M")</f>
        <v>4</v>
      </c>
      <c r="AA748" s="3">
        <f>COUNTIFS(Table1[Race '#],Table1[[#This Row],[Race '#]],Table1[Gender],"~?")</f>
        <v>0</v>
      </c>
      <c r="AB748" s="3" t="str">
        <f>_xlfn.IFS(Y748=SUM(Table1[[#This Row],[Race-F candidates]:[Race-? Candidates]]),"All-Female",Z748=SUM(Table1[[#This Row],[Race-F candidates]:[Race-? Candidates]]),"All-Male",1=1,"Mixed-Gender")</f>
        <v>All-Male</v>
      </c>
      <c r="AC748" s="3">
        <f>COUNTIFS(Table1[genoffice],Table1[[#This Row],[genoffice]],Table1[Gender],"F")</f>
        <v>15</v>
      </c>
      <c r="AD748" s="3">
        <f>COUNTIFS(Table1[genoffice],Table1[[#This Row],[genoffice]],Table1[Gender],"M")</f>
        <v>213</v>
      </c>
      <c r="AE748" s="3">
        <f>COUNTIFS(Table1[genoffice],Table1[[#This Row],[genoffice]],Table1[Gender],"~?")</f>
        <v>10</v>
      </c>
    </row>
    <row r="749" spans="1:31" x14ac:dyDescent="0.35">
      <c r="A749">
        <v>748</v>
      </c>
      <c r="B749">
        <f>IF(COUNTIF(C$2:C748,C749)&gt;0,B748,B748+1)</f>
        <v>185</v>
      </c>
      <c r="C749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49" t="s">
        <v>949</v>
      </c>
      <c r="E749" t="s">
        <v>1000</v>
      </c>
      <c r="F749" t="s">
        <v>1003</v>
      </c>
      <c r="G749">
        <v>2016</v>
      </c>
      <c r="H749" t="s">
        <v>1002</v>
      </c>
      <c r="I749" t="s">
        <v>19</v>
      </c>
      <c r="J749">
        <v>767</v>
      </c>
      <c r="K749">
        <v>4</v>
      </c>
      <c r="L749">
        <f>COUNTIF(Table1[Race],Table1[Race])</f>
        <v>4</v>
      </c>
      <c r="M749">
        <v>0</v>
      </c>
      <c r="N749">
        <v>4</v>
      </c>
      <c r="O749">
        <v>0</v>
      </c>
      <c r="P749">
        <v>0</v>
      </c>
      <c r="Q749" t="s">
        <v>20</v>
      </c>
      <c r="R749" t="s">
        <v>952</v>
      </c>
      <c r="S749" t="s">
        <v>949</v>
      </c>
      <c r="T749">
        <f>IFERROR(Table1[n_can_adj]/MID(Table1[district],FIND("(",Table1[district])+1,1),Table1[n_can_adj])</f>
        <v>4</v>
      </c>
      <c r="U749">
        <v>135925</v>
      </c>
      <c r="V749" t="str">
        <f>IF(Table1[Voting Population]&lt;47000,"Rural","Urban")</f>
        <v>Urban</v>
      </c>
      <c r="W749" s="3">
        <v>6.9180087847730609E-2</v>
      </c>
      <c r="X749" s="3" t="s">
        <v>5414</v>
      </c>
      <c r="Y749" s="3">
        <f>COUNTIFS(Table1[Race '#],Table1[[#This Row],[Race '#]],Table1[Gender],"F")</f>
        <v>0</v>
      </c>
      <c r="Z749" s="3">
        <f>COUNTIFS(Table1[Race '#],Table1[[#This Row],[Race '#]],Table1[Gender],"M")</f>
        <v>4</v>
      </c>
      <c r="AA749" s="3">
        <f>COUNTIFS(Table1[Race '#],Table1[[#This Row],[Race '#]],Table1[Gender],"~?")</f>
        <v>0</v>
      </c>
      <c r="AB749" s="3" t="str">
        <f>_xlfn.IFS(Y749=SUM(Table1[[#This Row],[Race-F candidates]:[Race-? Candidates]]),"All-Female",Z749=SUM(Table1[[#This Row],[Race-F candidates]:[Race-? Candidates]]),"All-Male",1=1,"Mixed-Gender")</f>
        <v>All-Male</v>
      </c>
      <c r="AC749" s="3">
        <f>COUNTIFS(Table1[genoffice],Table1[[#This Row],[genoffice]],Table1[Gender],"F")</f>
        <v>15</v>
      </c>
      <c r="AD749" s="3">
        <f>COUNTIFS(Table1[genoffice],Table1[[#This Row],[genoffice]],Table1[Gender],"M")</f>
        <v>213</v>
      </c>
      <c r="AE749" s="3">
        <f>COUNTIFS(Table1[genoffice],Table1[[#This Row],[genoffice]],Table1[Gender],"~?")</f>
        <v>10</v>
      </c>
    </row>
    <row r="750" spans="1:31" x14ac:dyDescent="0.35">
      <c r="A750">
        <v>749</v>
      </c>
      <c r="B750">
        <f>IF(COUNTIF(C$2:C749,C750)&gt;0,B749,B749+1)</f>
        <v>185</v>
      </c>
      <c r="C750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0" t="s">
        <v>949</v>
      </c>
      <c r="E750" t="s">
        <v>1000</v>
      </c>
      <c r="F750" t="s">
        <v>1004</v>
      </c>
      <c r="G750">
        <v>2016</v>
      </c>
      <c r="H750" t="s">
        <v>1002</v>
      </c>
      <c r="I750" t="s">
        <v>19</v>
      </c>
      <c r="J750">
        <v>1037</v>
      </c>
      <c r="K750">
        <v>4</v>
      </c>
      <c r="L750">
        <f>COUNTIF(Table1[Race],Table1[Race])</f>
        <v>4</v>
      </c>
      <c r="M750">
        <v>0</v>
      </c>
      <c r="N750">
        <v>4</v>
      </c>
      <c r="O750">
        <v>0</v>
      </c>
      <c r="P750">
        <v>0</v>
      </c>
      <c r="Q750" t="s">
        <v>20</v>
      </c>
      <c r="R750" t="s">
        <v>952</v>
      </c>
      <c r="S750" t="s">
        <v>949</v>
      </c>
      <c r="T750">
        <f>IFERROR(Table1[n_can_adj]/MID(Table1[district],FIND("(",Table1[district])+1,1),Table1[n_can_adj])</f>
        <v>4</v>
      </c>
      <c r="U750">
        <v>135925</v>
      </c>
      <c r="V750" t="str">
        <f>IF(Table1[Voting Population]&lt;47000,"Rural","Urban")</f>
        <v>Urban</v>
      </c>
      <c r="W750" s="3">
        <v>6.9180087847730609E-2</v>
      </c>
      <c r="X750" s="3" t="s">
        <v>5414</v>
      </c>
      <c r="Y750" s="3">
        <f>COUNTIFS(Table1[Race '#],Table1[[#This Row],[Race '#]],Table1[Gender],"F")</f>
        <v>0</v>
      </c>
      <c r="Z750" s="3">
        <f>COUNTIFS(Table1[Race '#],Table1[[#This Row],[Race '#]],Table1[Gender],"M")</f>
        <v>4</v>
      </c>
      <c r="AA750" s="3">
        <f>COUNTIFS(Table1[Race '#],Table1[[#This Row],[Race '#]],Table1[Gender],"~?")</f>
        <v>0</v>
      </c>
      <c r="AB750" s="3" t="str">
        <f>_xlfn.IFS(Y750=SUM(Table1[[#This Row],[Race-F candidates]:[Race-? Candidates]]),"All-Female",Z750=SUM(Table1[[#This Row],[Race-F candidates]:[Race-? Candidates]]),"All-Male",1=1,"Mixed-Gender")</f>
        <v>All-Male</v>
      </c>
      <c r="AC750" s="3">
        <f>COUNTIFS(Table1[genoffice],Table1[[#This Row],[genoffice]],Table1[Gender],"F")</f>
        <v>15</v>
      </c>
      <c r="AD750" s="3">
        <f>COUNTIFS(Table1[genoffice],Table1[[#This Row],[genoffice]],Table1[Gender],"M")</f>
        <v>213</v>
      </c>
      <c r="AE750" s="3">
        <f>COUNTIFS(Table1[genoffice],Table1[[#This Row],[genoffice]],Table1[Gender],"~?")</f>
        <v>10</v>
      </c>
    </row>
    <row r="751" spans="1:31" x14ac:dyDescent="0.35">
      <c r="A751">
        <v>750</v>
      </c>
      <c r="B751">
        <f>IF(COUNTIF(C$2:C750,C751)&gt;0,B750,B750+1)</f>
        <v>185</v>
      </c>
      <c r="C751" t="str">
        <f>Table1[[#This Row],[position]]&amp;IF(Table1[district]="NA","","-"&amp;Table1[district])&amp;IF(Table1[parish]="Multi-Parish Race","","-"&amp;Table1[parish])&amp;" ("&amp;Table1[year]&amp;")"</f>
        <v>Chief of Police-City of Walker-Livingston (2016)</v>
      </c>
      <c r="D751" t="s">
        <v>949</v>
      </c>
      <c r="E751" t="s">
        <v>1000</v>
      </c>
      <c r="F751" t="s">
        <v>1005</v>
      </c>
      <c r="G751">
        <v>2016</v>
      </c>
      <c r="H751" t="s">
        <v>1002</v>
      </c>
      <c r="I751" t="s">
        <v>19</v>
      </c>
      <c r="J751">
        <v>80</v>
      </c>
      <c r="K751">
        <v>4</v>
      </c>
      <c r="L751">
        <f>COUNTIF(Table1[Race],Table1[Race])</f>
        <v>4</v>
      </c>
      <c r="M751">
        <v>0</v>
      </c>
      <c r="N751">
        <v>4</v>
      </c>
      <c r="O751">
        <v>0</v>
      </c>
      <c r="P751">
        <v>0</v>
      </c>
      <c r="Q751" t="s">
        <v>20</v>
      </c>
      <c r="R751" t="s">
        <v>952</v>
      </c>
      <c r="S751" t="s">
        <v>949</v>
      </c>
      <c r="T751">
        <f>IFERROR(Table1[n_can_adj]/MID(Table1[district],FIND("(",Table1[district])+1,1),Table1[n_can_adj])</f>
        <v>4</v>
      </c>
      <c r="U751">
        <v>135925</v>
      </c>
      <c r="V751" t="str">
        <f>IF(Table1[Voting Population]&lt;47000,"Rural","Urban")</f>
        <v>Urban</v>
      </c>
      <c r="W751" s="3">
        <v>6.9180087847730609E-2</v>
      </c>
      <c r="X751" s="3" t="s">
        <v>5414</v>
      </c>
      <c r="Y751" s="3">
        <f>COUNTIFS(Table1[Race '#],Table1[[#This Row],[Race '#]],Table1[Gender],"F")</f>
        <v>0</v>
      </c>
      <c r="Z751" s="3">
        <f>COUNTIFS(Table1[Race '#],Table1[[#This Row],[Race '#]],Table1[Gender],"M")</f>
        <v>4</v>
      </c>
      <c r="AA751" s="3">
        <f>COUNTIFS(Table1[Race '#],Table1[[#This Row],[Race '#]],Table1[Gender],"~?")</f>
        <v>0</v>
      </c>
      <c r="AB751" s="3" t="str">
        <f>_xlfn.IFS(Y751=SUM(Table1[[#This Row],[Race-F candidates]:[Race-? Candidates]]),"All-Female",Z751=SUM(Table1[[#This Row],[Race-F candidates]:[Race-? Candidates]]),"All-Male",1=1,"Mixed-Gender")</f>
        <v>All-Male</v>
      </c>
      <c r="AC751" s="3">
        <f>COUNTIFS(Table1[genoffice],Table1[[#This Row],[genoffice]],Table1[Gender],"F")</f>
        <v>15</v>
      </c>
      <c r="AD751" s="3">
        <f>COUNTIFS(Table1[genoffice],Table1[[#This Row],[genoffice]],Table1[Gender],"M")</f>
        <v>213</v>
      </c>
      <c r="AE751" s="3">
        <f>COUNTIFS(Table1[genoffice],Table1[[#This Row],[genoffice]],Table1[Gender],"~?")</f>
        <v>10</v>
      </c>
    </row>
    <row r="752" spans="1:31" x14ac:dyDescent="0.35">
      <c r="A752">
        <v>751</v>
      </c>
      <c r="B752">
        <f>IF(COUNTIF(C$2:C751,C752)&gt;0,B751,B751+1)</f>
        <v>186</v>
      </c>
      <c r="C752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2" t="s">
        <v>949</v>
      </c>
      <c r="E752" t="s">
        <v>1006</v>
      </c>
      <c r="F752" t="s">
        <v>1007</v>
      </c>
      <c r="G752">
        <v>2014</v>
      </c>
      <c r="H752" t="s">
        <v>1008</v>
      </c>
      <c r="I752" t="s">
        <v>23</v>
      </c>
      <c r="J752">
        <v>849</v>
      </c>
      <c r="K752">
        <v>2</v>
      </c>
      <c r="L752">
        <f>COUNTIF(Table1[Race],Table1[Race])</f>
        <v>2</v>
      </c>
      <c r="M752">
        <v>1</v>
      </c>
      <c r="N752">
        <v>0</v>
      </c>
      <c r="O752">
        <v>1</v>
      </c>
      <c r="P752">
        <v>0</v>
      </c>
      <c r="Q752" t="s">
        <v>20</v>
      </c>
      <c r="R752" t="s">
        <v>952</v>
      </c>
      <c r="S752" t="s">
        <v>949</v>
      </c>
      <c r="T752">
        <f>IFERROR(Table1[n_can_adj]/MID(Table1[district],FIND("(",Table1[district])+1,1),Table1[n_can_adj])</f>
        <v>2</v>
      </c>
      <c r="U752">
        <v>197233</v>
      </c>
      <c r="V752" t="str">
        <f>IF(Table1[Voting Population]&lt;47000,"Rural","Urban")</f>
        <v>Urban</v>
      </c>
      <c r="W752" s="3">
        <v>8.8461538461538425E-2</v>
      </c>
      <c r="X752" s="3" t="s">
        <v>5414</v>
      </c>
      <c r="Y752" s="3">
        <f>COUNTIFS(Table1[Race '#],Table1[[#This Row],[Race '#]],Table1[Gender],"F")</f>
        <v>0</v>
      </c>
      <c r="Z752" s="3">
        <f>COUNTIFS(Table1[Race '#],Table1[[#This Row],[Race '#]],Table1[Gender],"M")</f>
        <v>2</v>
      </c>
      <c r="AA752" s="3">
        <f>COUNTIFS(Table1[Race '#],Table1[[#This Row],[Race '#]],Table1[Gender],"~?")</f>
        <v>0</v>
      </c>
      <c r="AB752" s="3" t="str">
        <f>_xlfn.IFS(Y752=SUM(Table1[[#This Row],[Race-F candidates]:[Race-? Candidates]]),"All-Female",Z752=SUM(Table1[[#This Row],[Race-F candidates]:[Race-? Candidates]]),"All-Male",1=1,"Mixed-Gender")</f>
        <v>All-Male</v>
      </c>
      <c r="AC752" s="3">
        <f>COUNTIFS(Table1[genoffice],Table1[[#This Row],[genoffice]],Table1[Gender],"F")</f>
        <v>15</v>
      </c>
      <c r="AD752" s="3">
        <f>COUNTIFS(Table1[genoffice],Table1[[#This Row],[genoffice]],Table1[Gender],"M")</f>
        <v>213</v>
      </c>
      <c r="AE752" s="3">
        <f>COUNTIFS(Table1[genoffice],Table1[[#This Row],[genoffice]],Table1[Gender],"~?")</f>
        <v>10</v>
      </c>
    </row>
    <row r="753" spans="1:31" x14ac:dyDescent="0.35">
      <c r="A753">
        <v>752</v>
      </c>
      <c r="B753">
        <f>IF(COUNTIF(C$2:C752,C753)&gt;0,B752,B752+1)</f>
        <v>186</v>
      </c>
      <c r="C753" t="str">
        <f>Table1[[#This Row],[position]]&amp;IF(Table1[district]="NA","","-"&amp;Table1[district])&amp;IF(Table1[parish]="Multi-Parish Race","","-"&amp;Table1[parish])&amp;" ("&amp;Table1[year]&amp;")"</f>
        <v>Chief of Police-City of Westlake-Calcasieu (2014)</v>
      </c>
      <c r="D753" t="s">
        <v>949</v>
      </c>
      <c r="E753" t="s">
        <v>1006</v>
      </c>
      <c r="F753" t="s">
        <v>1009</v>
      </c>
      <c r="G753">
        <v>2014</v>
      </c>
      <c r="H753" t="s">
        <v>1008</v>
      </c>
      <c r="I753" t="s">
        <v>30</v>
      </c>
      <c r="J753">
        <v>711</v>
      </c>
      <c r="K753">
        <v>2</v>
      </c>
      <c r="L753">
        <f>COUNTIF(Table1[Race],Table1[Race])</f>
        <v>2</v>
      </c>
      <c r="M753">
        <v>1</v>
      </c>
      <c r="N753">
        <v>0</v>
      </c>
      <c r="O753">
        <v>1</v>
      </c>
      <c r="P753">
        <v>0</v>
      </c>
      <c r="Q753" t="s">
        <v>20</v>
      </c>
      <c r="R753" t="s">
        <v>952</v>
      </c>
      <c r="S753" t="s">
        <v>949</v>
      </c>
      <c r="T753">
        <f>IFERROR(Table1[n_can_adj]/MID(Table1[district],FIND("(",Table1[district])+1,1),Table1[n_can_adj])</f>
        <v>2</v>
      </c>
      <c r="U753">
        <v>197233</v>
      </c>
      <c r="V753" t="str">
        <f>IF(Table1[Voting Population]&lt;47000,"Rural","Urban")</f>
        <v>Urban</v>
      </c>
      <c r="W753" s="3">
        <v>8.8461538461538425E-2</v>
      </c>
      <c r="X753" s="3" t="s">
        <v>5414</v>
      </c>
      <c r="Y753" s="3">
        <f>COUNTIFS(Table1[Race '#],Table1[[#This Row],[Race '#]],Table1[Gender],"F")</f>
        <v>0</v>
      </c>
      <c r="Z753" s="3">
        <f>COUNTIFS(Table1[Race '#],Table1[[#This Row],[Race '#]],Table1[Gender],"M")</f>
        <v>2</v>
      </c>
      <c r="AA753" s="3">
        <f>COUNTIFS(Table1[Race '#],Table1[[#This Row],[Race '#]],Table1[Gender],"~?")</f>
        <v>0</v>
      </c>
      <c r="AB753" s="3" t="str">
        <f>_xlfn.IFS(Y753=SUM(Table1[[#This Row],[Race-F candidates]:[Race-? Candidates]]),"All-Female",Z753=SUM(Table1[[#This Row],[Race-F candidates]:[Race-? Candidates]]),"All-Male",1=1,"Mixed-Gender")</f>
        <v>All-Male</v>
      </c>
      <c r="AC753" s="3">
        <f>COUNTIFS(Table1[genoffice],Table1[[#This Row],[genoffice]],Table1[Gender],"F")</f>
        <v>15</v>
      </c>
      <c r="AD753" s="3">
        <f>COUNTIFS(Table1[genoffice],Table1[[#This Row],[genoffice]],Table1[Gender],"M")</f>
        <v>213</v>
      </c>
      <c r="AE753" s="3">
        <f>COUNTIFS(Table1[genoffice],Table1[[#This Row],[genoffice]],Table1[Gender],"~?")</f>
        <v>10</v>
      </c>
    </row>
    <row r="754" spans="1:31" x14ac:dyDescent="0.35">
      <c r="A754">
        <v>753</v>
      </c>
      <c r="B754">
        <f>IF(COUNTIF(C$2:C753,C754)&gt;0,B753,B753+1)</f>
        <v>187</v>
      </c>
      <c r="C754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4" t="s">
        <v>949</v>
      </c>
      <c r="E754" t="s">
        <v>1010</v>
      </c>
      <c r="F754" t="s">
        <v>1011</v>
      </c>
      <c r="G754">
        <v>2014</v>
      </c>
      <c r="H754" t="s">
        <v>1012</v>
      </c>
      <c r="I754" t="s">
        <v>19</v>
      </c>
      <c r="J754">
        <v>2219</v>
      </c>
      <c r="K754">
        <v>3</v>
      </c>
      <c r="L754">
        <f>COUNTIF(Table1[Race],Table1[Race])</f>
        <v>3</v>
      </c>
      <c r="M754">
        <v>1</v>
      </c>
      <c r="N754">
        <v>2</v>
      </c>
      <c r="O754">
        <v>0</v>
      </c>
      <c r="P754">
        <v>0</v>
      </c>
      <c r="Q754" t="s">
        <v>20</v>
      </c>
      <c r="R754" t="s">
        <v>952</v>
      </c>
      <c r="S754" t="s">
        <v>949</v>
      </c>
      <c r="T754">
        <f>IFERROR(Table1[n_can_adj]/MID(Table1[district],FIND("(",Table1[district])+1,1),Table1[n_can_adj])</f>
        <v>3</v>
      </c>
      <c r="U754">
        <v>234963</v>
      </c>
      <c r="V754" t="str">
        <f>IF(Table1[Voting Population]&lt;47000,"Rural","Urban")</f>
        <v>Urban</v>
      </c>
      <c r="W754" s="3">
        <v>0.25840614244109078</v>
      </c>
      <c r="X754" s="3" t="s">
        <v>5414</v>
      </c>
      <c r="Y754" s="3">
        <f>COUNTIFS(Table1[Race '#],Table1[[#This Row],[Race '#]],Table1[Gender],"F")</f>
        <v>0</v>
      </c>
      <c r="Z754" s="3">
        <f>COUNTIFS(Table1[Race '#],Table1[[#This Row],[Race '#]],Table1[Gender],"M")</f>
        <v>3</v>
      </c>
      <c r="AA754" s="3">
        <f>COUNTIFS(Table1[Race '#],Table1[[#This Row],[Race '#]],Table1[Gender],"~?")</f>
        <v>0</v>
      </c>
      <c r="AB754" s="3" t="str">
        <f>_xlfn.IFS(Y754=SUM(Table1[[#This Row],[Race-F candidates]:[Race-? Candidates]]),"All-Female",Z754=SUM(Table1[[#This Row],[Race-F candidates]:[Race-? Candidates]]),"All-Male",1=1,"Mixed-Gender")</f>
        <v>All-Male</v>
      </c>
      <c r="AC754" s="3">
        <f>COUNTIFS(Table1[genoffice],Table1[[#This Row],[genoffice]],Table1[Gender],"F")</f>
        <v>15</v>
      </c>
      <c r="AD754" s="3">
        <f>COUNTIFS(Table1[genoffice],Table1[[#This Row],[genoffice]],Table1[Gender],"M")</f>
        <v>213</v>
      </c>
      <c r="AE754" s="3">
        <f>COUNTIFS(Table1[genoffice],Table1[[#This Row],[genoffice]],Table1[Gender],"~?")</f>
        <v>10</v>
      </c>
    </row>
    <row r="755" spans="1:31" x14ac:dyDescent="0.35">
      <c r="A755">
        <v>754</v>
      </c>
      <c r="B755">
        <f>IF(COUNTIF(C$2:C754,C755)&gt;0,B754,B754+1)</f>
        <v>187</v>
      </c>
      <c r="C755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5" t="s">
        <v>949</v>
      </c>
      <c r="E755" t="s">
        <v>1010</v>
      </c>
      <c r="F755" t="s">
        <v>1013</v>
      </c>
      <c r="G755">
        <v>2014</v>
      </c>
      <c r="H755" t="s">
        <v>1012</v>
      </c>
      <c r="I755" t="s">
        <v>19</v>
      </c>
      <c r="J755">
        <v>1243</v>
      </c>
      <c r="K755">
        <v>3</v>
      </c>
      <c r="L755">
        <f>COUNTIF(Table1[Race],Table1[Race])</f>
        <v>3</v>
      </c>
      <c r="M755">
        <v>1</v>
      </c>
      <c r="N755">
        <v>2</v>
      </c>
      <c r="O755">
        <v>0</v>
      </c>
      <c r="P755">
        <v>0</v>
      </c>
      <c r="Q755" t="s">
        <v>20</v>
      </c>
      <c r="R755" t="s">
        <v>952</v>
      </c>
      <c r="S755" t="s">
        <v>949</v>
      </c>
      <c r="T755">
        <f>IFERROR(Table1[n_can_adj]/MID(Table1[district],FIND("(",Table1[district])+1,1),Table1[n_can_adj])</f>
        <v>3</v>
      </c>
      <c r="U755">
        <v>234963</v>
      </c>
      <c r="V755" t="str">
        <f>IF(Table1[Voting Population]&lt;47000,"Rural","Urban")</f>
        <v>Urban</v>
      </c>
      <c r="W755" s="3">
        <v>0.25840614244109078</v>
      </c>
      <c r="X755" s="3" t="s">
        <v>5414</v>
      </c>
      <c r="Y755" s="3">
        <f>COUNTIFS(Table1[Race '#],Table1[[#This Row],[Race '#]],Table1[Gender],"F")</f>
        <v>0</v>
      </c>
      <c r="Z755" s="3">
        <f>COUNTIFS(Table1[Race '#],Table1[[#This Row],[Race '#]],Table1[Gender],"M")</f>
        <v>3</v>
      </c>
      <c r="AA755" s="3">
        <f>COUNTIFS(Table1[Race '#],Table1[[#This Row],[Race '#]],Table1[Gender],"~?")</f>
        <v>0</v>
      </c>
      <c r="AB755" s="3" t="str">
        <f>_xlfn.IFS(Y755=SUM(Table1[[#This Row],[Race-F candidates]:[Race-? Candidates]]),"All-Female",Z755=SUM(Table1[[#This Row],[Race-F candidates]:[Race-? Candidates]]),"All-Male",1=1,"Mixed-Gender")</f>
        <v>All-Male</v>
      </c>
      <c r="AC755" s="3">
        <f>COUNTIFS(Table1[genoffice],Table1[[#This Row],[genoffice]],Table1[Gender],"F")</f>
        <v>15</v>
      </c>
      <c r="AD755" s="3">
        <f>COUNTIFS(Table1[genoffice],Table1[[#This Row],[genoffice]],Table1[Gender],"M")</f>
        <v>213</v>
      </c>
      <c r="AE755" s="3">
        <f>COUNTIFS(Table1[genoffice],Table1[[#This Row],[genoffice]],Table1[Gender],"~?")</f>
        <v>10</v>
      </c>
    </row>
    <row r="756" spans="1:31" x14ac:dyDescent="0.35">
      <c r="A756">
        <v>755</v>
      </c>
      <c r="B756">
        <f>IF(COUNTIF(C$2:C755,C756)&gt;0,B755,B755+1)</f>
        <v>187</v>
      </c>
      <c r="C756" t="str">
        <f>Table1[[#This Row],[position]]&amp;IF(Table1[district]="NA","","-"&amp;Table1[district])&amp;IF(Table1[parish]="Multi-Parish Race","","-"&amp;Table1[parish])&amp;" ("&amp;Table1[year]&amp;")"</f>
        <v>Chief of Police-City of Youngsville-Lafayette (2014)</v>
      </c>
      <c r="D756" t="s">
        <v>949</v>
      </c>
      <c r="E756" t="s">
        <v>1010</v>
      </c>
      <c r="F756" t="s">
        <v>1014</v>
      </c>
      <c r="G756">
        <v>2014</v>
      </c>
      <c r="H756" t="s">
        <v>1012</v>
      </c>
      <c r="I756" t="s">
        <v>23</v>
      </c>
      <c r="J756">
        <v>315</v>
      </c>
      <c r="K756">
        <v>3</v>
      </c>
      <c r="L756">
        <f>COUNTIF(Table1[Race],Table1[Race])</f>
        <v>3</v>
      </c>
      <c r="M756">
        <v>1</v>
      </c>
      <c r="N756">
        <v>2</v>
      </c>
      <c r="O756">
        <v>0</v>
      </c>
      <c r="P756">
        <v>0</v>
      </c>
      <c r="Q756" t="s">
        <v>20</v>
      </c>
      <c r="R756" t="s">
        <v>952</v>
      </c>
      <c r="S756" t="s">
        <v>949</v>
      </c>
      <c r="T756">
        <f>IFERROR(Table1[n_can_adj]/MID(Table1[district],FIND("(",Table1[district])+1,1),Table1[n_can_adj])</f>
        <v>3</v>
      </c>
      <c r="U756">
        <v>234963</v>
      </c>
      <c r="V756" t="str">
        <f>IF(Table1[Voting Population]&lt;47000,"Rural","Urban")</f>
        <v>Urban</v>
      </c>
      <c r="W756" s="3">
        <v>0.25840614244109078</v>
      </c>
      <c r="X756" s="3" t="s">
        <v>5414</v>
      </c>
      <c r="Y756" s="3">
        <f>COUNTIFS(Table1[Race '#],Table1[[#This Row],[Race '#]],Table1[Gender],"F")</f>
        <v>0</v>
      </c>
      <c r="Z756" s="3">
        <f>COUNTIFS(Table1[Race '#],Table1[[#This Row],[Race '#]],Table1[Gender],"M")</f>
        <v>3</v>
      </c>
      <c r="AA756" s="3">
        <f>COUNTIFS(Table1[Race '#],Table1[[#This Row],[Race '#]],Table1[Gender],"~?")</f>
        <v>0</v>
      </c>
      <c r="AB756" s="3" t="str">
        <f>_xlfn.IFS(Y756=SUM(Table1[[#This Row],[Race-F candidates]:[Race-? Candidates]]),"All-Female",Z756=SUM(Table1[[#This Row],[Race-F candidates]:[Race-? Candidates]]),"All-Male",1=1,"Mixed-Gender")</f>
        <v>All-Male</v>
      </c>
      <c r="AC756" s="3">
        <f>COUNTIFS(Table1[genoffice],Table1[[#This Row],[genoffice]],Table1[Gender],"F")</f>
        <v>15</v>
      </c>
      <c r="AD756" s="3">
        <f>COUNTIFS(Table1[genoffice],Table1[[#This Row],[genoffice]],Table1[Gender],"M")</f>
        <v>213</v>
      </c>
      <c r="AE756" s="3">
        <f>COUNTIFS(Table1[genoffice],Table1[[#This Row],[genoffice]],Table1[Gender],"~?")</f>
        <v>10</v>
      </c>
    </row>
    <row r="757" spans="1:31" x14ac:dyDescent="0.35">
      <c r="A757">
        <v>756</v>
      </c>
      <c r="B757">
        <f>IF(COUNTIF(C$2:C756,C757)&gt;0,B756,B756+1)</f>
        <v>188</v>
      </c>
      <c r="C757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7" t="s">
        <v>949</v>
      </c>
      <c r="E757" t="s">
        <v>1015</v>
      </c>
      <c r="F757" t="s">
        <v>1016</v>
      </c>
      <c r="G757">
        <v>2016</v>
      </c>
      <c r="H757" t="s">
        <v>640</v>
      </c>
      <c r="I757" t="s">
        <v>127</v>
      </c>
      <c r="J757">
        <v>574</v>
      </c>
      <c r="K757">
        <v>2</v>
      </c>
      <c r="L757">
        <f>COUNTIF(Table1[Race],Table1[Race])</f>
        <v>2</v>
      </c>
      <c r="M757">
        <v>1</v>
      </c>
      <c r="N757">
        <v>0</v>
      </c>
      <c r="O757">
        <v>0</v>
      </c>
      <c r="P757">
        <v>1</v>
      </c>
      <c r="Q757" t="s">
        <v>20</v>
      </c>
      <c r="R757" t="s">
        <v>952</v>
      </c>
      <c r="S757" t="s">
        <v>949</v>
      </c>
      <c r="T757">
        <f>IFERROR(Table1[n_can_adj]/MID(Table1[district],FIND("(",Table1[district])+1,1),Table1[n_can_adj])</f>
        <v>2</v>
      </c>
      <c r="U757">
        <v>127115</v>
      </c>
      <c r="V757" t="str">
        <f>IF(Table1[Voting Population]&lt;47000,"Rural","Urban")</f>
        <v>Urban</v>
      </c>
      <c r="W757" s="3">
        <v>0.37642585551330798</v>
      </c>
      <c r="X757" s="3" t="s">
        <v>5414</v>
      </c>
      <c r="Y757" s="3">
        <f>COUNTIFS(Table1[Race '#],Table1[[#This Row],[Race '#]],Table1[Gender],"F")</f>
        <v>0</v>
      </c>
      <c r="Z757" s="3">
        <f>COUNTIFS(Table1[Race '#],Table1[[#This Row],[Race '#]],Table1[Gender],"M")</f>
        <v>2</v>
      </c>
      <c r="AA757" s="3">
        <f>COUNTIFS(Table1[Race '#],Table1[[#This Row],[Race '#]],Table1[Gender],"~?")</f>
        <v>0</v>
      </c>
      <c r="AB757" s="3" t="str">
        <f>_xlfn.IFS(Y757=SUM(Table1[[#This Row],[Race-F candidates]:[Race-? Candidates]]),"All-Female",Z757=SUM(Table1[[#This Row],[Race-F candidates]:[Race-? Candidates]]),"All-Male",1=1,"Mixed-Gender")</f>
        <v>All-Male</v>
      </c>
      <c r="AC757" s="3">
        <f>COUNTIFS(Table1[genoffice],Table1[[#This Row],[genoffice]],Table1[Gender],"F")</f>
        <v>15</v>
      </c>
      <c r="AD757" s="3">
        <f>COUNTIFS(Table1[genoffice],Table1[[#This Row],[genoffice]],Table1[Gender],"M")</f>
        <v>213</v>
      </c>
      <c r="AE757" s="3">
        <f>COUNTIFS(Table1[genoffice],Table1[[#This Row],[genoffice]],Table1[Gender],"~?")</f>
        <v>10</v>
      </c>
    </row>
    <row r="758" spans="1:31" x14ac:dyDescent="0.35">
      <c r="A758">
        <v>757</v>
      </c>
      <c r="B758">
        <f>IF(COUNTIF(C$2:C757,C758)&gt;0,B757,B757+1)</f>
        <v>188</v>
      </c>
      <c r="C758" t="str">
        <f>Table1[[#This Row],[position]]&amp;IF(Table1[district]="NA","","-"&amp;Table1[district])&amp;IF(Table1[parish]="Multi-Parish Race","","-"&amp;Table1[parish])&amp;" ("&amp;Table1[year]&amp;")"</f>
        <v>Chief of Police-Town of Amite City-Tangipahoa (2016)</v>
      </c>
      <c r="D758" t="s">
        <v>949</v>
      </c>
      <c r="E758" t="s">
        <v>1015</v>
      </c>
      <c r="F758" t="s">
        <v>1017</v>
      </c>
      <c r="G758">
        <v>2016</v>
      </c>
      <c r="H758" t="s">
        <v>640</v>
      </c>
      <c r="I758" t="s">
        <v>23</v>
      </c>
      <c r="J758">
        <v>1267</v>
      </c>
      <c r="K758">
        <v>2</v>
      </c>
      <c r="L758">
        <f>COUNTIF(Table1[Race],Table1[Race])</f>
        <v>2</v>
      </c>
      <c r="M758">
        <v>1</v>
      </c>
      <c r="N758">
        <v>0</v>
      </c>
      <c r="O758">
        <v>0</v>
      </c>
      <c r="P758">
        <v>1</v>
      </c>
      <c r="Q758" t="s">
        <v>20</v>
      </c>
      <c r="R758" t="s">
        <v>952</v>
      </c>
      <c r="S758" t="s">
        <v>949</v>
      </c>
      <c r="T758">
        <f>IFERROR(Table1[n_can_adj]/MID(Table1[district],FIND("(",Table1[district])+1,1),Table1[n_can_adj])</f>
        <v>2</v>
      </c>
      <c r="U758">
        <v>127115</v>
      </c>
      <c r="V758" t="str">
        <f>IF(Table1[Voting Population]&lt;47000,"Rural","Urban")</f>
        <v>Urban</v>
      </c>
      <c r="W758" s="3">
        <v>0.37642585551330798</v>
      </c>
      <c r="X758" s="3" t="s">
        <v>5414</v>
      </c>
      <c r="Y758" s="3">
        <f>COUNTIFS(Table1[Race '#],Table1[[#This Row],[Race '#]],Table1[Gender],"F")</f>
        <v>0</v>
      </c>
      <c r="Z758" s="3">
        <f>COUNTIFS(Table1[Race '#],Table1[[#This Row],[Race '#]],Table1[Gender],"M")</f>
        <v>2</v>
      </c>
      <c r="AA758" s="3">
        <f>COUNTIFS(Table1[Race '#],Table1[[#This Row],[Race '#]],Table1[Gender],"~?")</f>
        <v>0</v>
      </c>
      <c r="AB758" s="3" t="str">
        <f>_xlfn.IFS(Y758=SUM(Table1[[#This Row],[Race-F candidates]:[Race-? Candidates]]),"All-Female",Z758=SUM(Table1[[#This Row],[Race-F candidates]:[Race-? Candidates]]),"All-Male",1=1,"Mixed-Gender")</f>
        <v>All-Male</v>
      </c>
      <c r="AC758" s="3">
        <f>COUNTIFS(Table1[genoffice],Table1[[#This Row],[genoffice]],Table1[Gender],"F")</f>
        <v>15</v>
      </c>
      <c r="AD758" s="3">
        <f>COUNTIFS(Table1[genoffice],Table1[[#This Row],[genoffice]],Table1[Gender],"M")</f>
        <v>213</v>
      </c>
      <c r="AE758" s="3">
        <f>COUNTIFS(Table1[genoffice],Table1[[#This Row],[genoffice]],Table1[Gender],"~?")</f>
        <v>10</v>
      </c>
    </row>
    <row r="759" spans="1:31" x14ac:dyDescent="0.35">
      <c r="A759">
        <v>758</v>
      </c>
      <c r="B759">
        <f>IF(COUNTIF(C$2:C758,C759)&gt;0,B758,B758+1)</f>
        <v>189</v>
      </c>
      <c r="C759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59" t="s">
        <v>949</v>
      </c>
      <c r="E759" t="s">
        <v>1018</v>
      </c>
      <c r="F759" t="s">
        <v>1019</v>
      </c>
      <c r="G759">
        <v>2014</v>
      </c>
      <c r="H759" t="s">
        <v>73</v>
      </c>
      <c r="I759" t="s">
        <v>127</v>
      </c>
      <c r="J759">
        <v>282</v>
      </c>
      <c r="K759">
        <v>2</v>
      </c>
      <c r="L759">
        <f>COUNTIF(Table1[Race],Table1[Race])</f>
        <v>2</v>
      </c>
      <c r="M759">
        <v>1</v>
      </c>
      <c r="N759">
        <v>0</v>
      </c>
      <c r="O759">
        <v>0</v>
      </c>
      <c r="P759">
        <v>1</v>
      </c>
      <c r="Q759" t="s">
        <v>20</v>
      </c>
      <c r="R759" t="s">
        <v>952</v>
      </c>
      <c r="S759" t="s">
        <v>949</v>
      </c>
      <c r="T759">
        <f>IFERROR(Table1[n_can_adj]/MID(Table1[district],FIND("(",Table1[district])+1,1),Table1[n_can_adj])</f>
        <v>2</v>
      </c>
      <c r="U759">
        <v>1063</v>
      </c>
      <c r="V759" t="str">
        <f>IF(Table1[Voting Population]&lt;47000,"Rural","Urban")</f>
        <v>Rural</v>
      </c>
      <c r="W759" s="3">
        <v>0.13480885311871232</v>
      </c>
      <c r="X759" s="3" t="s">
        <v>5414</v>
      </c>
      <c r="Y759" s="3">
        <f>COUNTIFS(Table1[Race '#],Table1[[#This Row],[Race '#]],Table1[Gender],"F")</f>
        <v>0</v>
      </c>
      <c r="Z759" s="3">
        <f>COUNTIFS(Table1[Race '#],Table1[[#This Row],[Race '#]],Table1[Gender],"M")</f>
        <v>2</v>
      </c>
      <c r="AA759" s="3">
        <f>COUNTIFS(Table1[Race '#],Table1[[#This Row],[Race '#]],Table1[Gender],"~?")</f>
        <v>0</v>
      </c>
      <c r="AB759" s="3" t="str">
        <f>_xlfn.IFS(Y759=SUM(Table1[[#This Row],[Race-F candidates]:[Race-? Candidates]]),"All-Female",Z759=SUM(Table1[[#This Row],[Race-F candidates]:[Race-? Candidates]]),"All-Male",1=1,"Mixed-Gender")</f>
        <v>All-Male</v>
      </c>
      <c r="AC759" s="3">
        <f>COUNTIFS(Table1[genoffice],Table1[[#This Row],[genoffice]],Table1[Gender],"F")</f>
        <v>15</v>
      </c>
      <c r="AD759" s="3">
        <f>COUNTIFS(Table1[genoffice],Table1[[#This Row],[genoffice]],Table1[Gender],"M")</f>
        <v>213</v>
      </c>
      <c r="AE759" s="3">
        <f>COUNTIFS(Table1[genoffice],Table1[[#This Row],[genoffice]],Table1[Gender],"~?")</f>
        <v>10</v>
      </c>
    </row>
    <row r="760" spans="1:31" x14ac:dyDescent="0.35">
      <c r="A760">
        <v>759</v>
      </c>
      <c r="B760">
        <f>IF(COUNTIF(C$2:C759,C760)&gt;0,B759,B759+1)</f>
        <v>189</v>
      </c>
      <c r="C760" t="str">
        <f>Table1[[#This Row],[position]]&amp;IF(Table1[district]="NA","","-"&amp;Table1[district])&amp;IF(Table1[parish]="Multi-Parish Race","","-"&amp;Table1[parish])&amp;" ("&amp;Table1[year]&amp;")"</f>
        <v>Chief of Police-Town of Arnaudville (2014)</v>
      </c>
      <c r="D760" t="s">
        <v>949</v>
      </c>
      <c r="E760" t="s">
        <v>1018</v>
      </c>
      <c r="F760" t="s">
        <v>1020</v>
      </c>
      <c r="G760">
        <v>2014</v>
      </c>
      <c r="H760" t="s">
        <v>73</v>
      </c>
      <c r="I760" t="s">
        <v>23</v>
      </c>
      <c r="J760">
        <v>215</v>
      </c>
      <c r="K760">
        <v>2</v>
      </c>
      <c r="L760">
        <f>COUNTIF(Table1[Race],Table1[Race])</f>
        <v>2</v>
      </c>
      <c r="M760">
        <v>1</v>
      </c>
      <c r="N760">
        <v>0</v>
      </c>
      <c r="O760">
        <v>0</v>
      </c>
      <c r="P760">
        <v>1</v>
      </c>
      <c r="Q760" t="s">
        <v>20</v>
      </c>
      <c r="R760" t="s">
        <v>952</v>
      </c>
      <c r="S760" t="s">
        <v>949</v>
      </c>
      <c r="T760">
        <f>IFERROR(Table1[n_can_adj]/MID(Table1[district],FIND("(",Table1[district])+1,1),Table1[n_can_adj])</f>
        <v>2</v>
      </c>
      <c r="U760">
        <v>1063</v>
      </c>
      <c r="V760" t="str">
        <f>IF(Table1[Voting Population]&lt;47000,"Rural","Urban")</f>
        <v>Rural</v>
      </c>
      <c r="W760" s="3">
        <v>0.13480885311871232</v>
      </c>
      <c r="X760" s="3" t="s">
        <v>5414</v>
      </c>
      <c r="Y760" s="3">
        <f>COUNTIFS(Table1[Race '#],Table1[[#This Row],[Race '#]],Table1[Gender],"F")</f>
        <v>0</v>
      </c>
      <c r="Z760" s="3">
        <f>COUNTIFS(Table1[Race '#],Table1[[#This Row],[Race '#]],Table1[Gender],"M")</f>
        <v>2</v>
      </c>
      <c r="AA760" s="3">
        <f>COUNTIFS(Table1[Race '#],Table1[[#This Row],[Race '#]],Table1[Gender],"~?")</f>
        <v>0</v>
      </c>
      <c r="AB760" s="3" t="str">
        <f>_xlfn.IFS(Y760=SUM(Table1[[#This Row],[Race-F candidates]:[Race-? Candidates]]),"All-Female",Z760=SUM(Table1[[#This Row],[Race-F candidates]:[Race-? Candidates]]),"All-Male",1=1,"Mixed-Gender")</f>
        <v>All-Male</v>
      </c>
      <c r="AC760" s="3">
        <f>COUNTIFS(Table1[genoffice],Table1[[#This Row],[genoffice]],Table1[Gender],"F")</f>
        <v>15</v>
      </c>
      <c r="AD760" s="3">
        <f>COUNTIFS(Table1[genoffice],Table1[[#This Row],[genoffice]],Table1[Gender],"M")</f>
        <v>213</v>
      </c>
      <c r="AE760" s="3">
        <f>COUNTIFS(Table1[genoffice],Table1[[#This Row],[genoffice]],Table1[Gender],"~?")</f>
        <v>10</v>
      </c>
    </row>
    <row r="761" spans="1:31" x14ac:dyDescent="0.35">
      <c r="A761">
        <v>760</v>
      </c>
      <c r="B761">
        <f>IF(COUNTIF(C$2:C760,C761)&gt;0,B760,B760+1)</f>
        <v>190</v>
      </c>
      <c r="C761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1" t="s">
        <v>949</v>
      </c>
      <c r="E761" t="s">
        <v>1021</v>
      </c>
      <c r="F761" t="s">
        <v>1022</v>
      </c>
      <c r="G761">
        <v>2014</v>
      </c>
      <c r="H761" t="s">
        <v>422</v>
      </c>
      <c r="I761" t="s">
        <v>23</v>
      </c>
      <c r="J761">
        <v>247</v>
      </c>
      <c r="K761">
        <v>6</v>
      </c>
      <c r="L761">
        <f>COUNTIF(Table1[Race],Table1[Race])</f>
        <v>6</v>
      </c>
      <c r="M761">
        <v>6</v>
      </c>
      <c r="N761">
        <v>0</v>
      </c>
      <c r="O761">
        <v>0</v>
      </c>
      <c r="P761">
        <v>0</v>
      </c>
      <c r="Q761" t="s">
        <v>20</v>
      </c>
      <c r="R761" t="s">
        <v>952</v>
      </c>
      <c r="S761" t="s">
        <v>949</v>
      </c>
      <c r="T761">
        <f>IFERROR(Table1[n_can_adj]/MID(Table1[district],FIND("(",Table1[district])+1,1),Table1[n_can_adj])</f>
        <v>6</v>
      </c>
      <c r="U761">
        <v>53053</v>
      </c>
      <c r="V761" t="str">
        <f>IF(Table1[Voting Population]&lt;47000,"Rural","Urban")</f>
        <v>Urban</v>
      </c>
      <c r="W761" s="3">
        <v>0.26136363636363635</v>
      </c>
      <c r="X761" s="3" t="s">
        <v>5414</v>
      </c>
      <c r="Y761" s="3">
        <f>COUNTIFS(Table1[Race '#],Table1[[#This Row],[Race '#]],Table1[Gender],"F")</f>
        <v>0</v>
      </c>
      <c r="Z761" s="3">
        <f>COUNTIFS(Table1[Race '#],Table1[[#This Row],[Race '#]],Table1[Gender],"M")</f>
        <v>5</v>
      </c>
      <c r="AA761" s="3">
        <f>COUNTIFS(Table1[Race '#],Table1[[#This Row],[Race '#]],Table1[Gender],"~?")</f>
        <v>1</v>
      </c>
      <c r="AB761" s="3" t="str">
        <f>_xlfn.IFS(Y761=SUM(Table1[[#This Row],[Race-F candidates]:[Race-? Candidates]]),"All-Female",Z761=SUM(Table1[[#This Row],[Race-F candidates]:[Race-? Candidates]]),"All-Male",1=1,"Mixed-Gender")</f>
        <v>Mixed-Gender</v>
      </c>
      <c r="AC761" s="3">
        <f>COUNTIFS(Table1[genoffice],Table1[[#This Row],[genoffice]],Table1[Gender],"F")</f>
        <v>15</v>
      </c>
      <c r="AD761" s="3">
        <f>COUNTIFS(Table1[genoffice],Table1[[#This Row],[genoffice]],Table1[Gender],"M")</f>
        <v>213</v>
      </c>
      <c r="AE761" s="3">
        <f>COUNTIFS(Table1[genoffice],Table1[[#This Row],[genoffice]],Table1[Gender],"~?")</f>
        <v>10</v>
      </c>
    </row>
    <row r="762" spans="1:31" x14ac:dyDescent="0.35">
      <c r="A762">
        <v>761</v>
      </c>
      <c r="B762">
        <f>IF(COUNTIF(C$2:C761,C762)&gt;0,B761,B761+1)</f>
        <v>190</v>
      </c>
      <c r="C762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2" t="s">
        <v>949</v>
      </c>
      <c r="E762" t="s">
        <v>1021</v>
      </c>
      <c r="F762" t="s">
        <v>1023</v>
      </c>
      <c r="G762">
        <v>2014</v>
      </c>
      <c r="H762" t="s">
        <v>422</v>
      </c>
      <c r="I762" t="s">
        <v>23</v>
      </c>
      <c r="J762">
        <v>124</v>
      </c>
      <c r="K762">
        <v>6</v>
      </c>
      <c r="L762">
        <f>COUNTIF(Table1[Race],Table1[Race])</f>
        <v>6</v>
      </c>
      <c r="M762">
        <v>6</v>
      </c>
      <c r="N762">
        <v>0</v>
      </c>
      <c r="O762">
        <v>0</v>
      </c>
      <c r="P762">
        <v>0</v>
      </c>
      <c r="Q762" t="s">
        <v>20</v>
      </c>
      <c r="R762" t="s">
        <v>952</v>
      </c>
      <c r="S762" t="s">
        <v>949</v>
      </c>
      <c r="T762">
        <f>IFERROR(Table1[n_can_adj]/MID(Table1[district],FIND("(",Table1[district])+1,1),Table1[n_can_adj])</f>
        <v>6</v>
      </c>
      <c r="U762">
        <v>53053</v>
      </c>
      <c r="V762" t="str">
        <f>IF(Table1[Voting Population]&lt;47000,"Rural","Urban")</f>
        <v>Urban</v>
      </c>
      <c r="W762" s="3">
        <v>0.26136363636363635</v>
      </c>
      <c r="X762" s="3" t="s">
        <v>5414</v>
      </c>
      <c r="Y762" s="3">
        <f>COUNTIFS(Table1[Race '#],Table1[[#This Row],[Race '#]],Table1[Gender],"F")</f>
        <v>0</v>
      </c>
      <c r="Z762" s="3">
        <f>COUNTIFS(Table1[Race '#],Table1[[#This Row],[Race '#]],Table1[Gender],"M")</f>
        <v>5</v>
      </c>
      <c r="AA762" s="3">
        <f>COUNTIFS(Table1[Race '#],Table1[[#This Row],[Race '#]],Table1[Gender],"~?")</f>
        <v>1</v>
      </c>
      <c r="AB762" s="3" t="str">
        <f>_xlfn.IFS(Y762=SUM(Table1[[#This Row],[Race-F candidates]:[Race-? Candidates]]),"All-Female",Z762=SUM(Table1[[#This Row],[Race-F candidates]:[Race-? Candidates]]),"All-Male",1=1,"Mixed-Gender")</f>
        <v>Mixed-Gender</v>
      </c>
      <c r="AC762" s="3">
        <f>COUNTIFS(Table1[genoffice],Table1[[#This Row],[genoffice]],Table1[Gender],"F")</f>
        <v>15</v>
      </c>
      <c r="AD762" s="3">
        <f>COUNTIFS(Table1[genoffice],Table1[[#This Row],[genoffice]],Table1[Gender],"M")</f>
        <v>213</v>
      </c>
      <c r="AE762" s="3">
        <f>COUNTIFS(Table1[genoffice],Table1[[#This Row],[genoffice]],Table1[Gender],"~?")</f>
        <v>10</v>
      </c>
    </row>
    <row r="763" spans="1:31" x14ac:dyDescent="0.35">
      <c r="A763">
        <v>762</v>
      </c>
      <c r="B763">
        <f>IF(COUNTIF(C$2:C762,C763)&gt;0,B762,B762+1)</f>
        <v>190</v>
      </c>
      <c r="C763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3" t="s">
        <v>949</v>
      </c>
      <c r="E763" t="s">
        <v>1021</v>
      </c>
      <c r="F763" t="s">
        <v>1024</v>
      </c>
      <c r="G763">
        <v>2014</v>
      </c>
      <c r="H763" t="s">
        <v>422</v>
      </c>
      <c r="I763" t="s">
        <v>23</v>
      </c>
      <c r="J763">
        <v>53</v>
      </c>
      <c r="K763">
        <v>6</v>
      </c>
      <c r="L763">
        <f>COUNTIF(Table1[Race],Table1[Race])</f>
        <v>6</v>
      </c>
      <c r="M763">
        <v>6</v>
      </c>
      <c r="N763">
        <v>0</v>
      </c>
      <c r="O763">
        <v>0</v>
      </c>
      <c r="P763">
        <v>0</v>
      </c>
      <c r="Q763" t="s">
        <v>20</v>
      </c>
      <c r="R763" t="s">
        <v>952</v>
      </c>
      <c r="S763" t="s">
        <v>949</v>
      </c>
      <c r="T763">
        <f>IFERROR(Table1[n_can_adj]/MID(Table1[district],FIND("(",Table1[district])+1,1),Table1[n_can_adj])</f>
        <v>6</v>
      </c>
      <c r="U763">
        <v>53053</v>
      </c>
      <c r="V763" t="str">
        <f>IF(Table1[Voting Population]&lt;47000,"Rural","Urban")</f>
        <v>Urban</v>
      </c>
      <c r="W763" s="3">
        <v>0.26136363636363635</v>
      </c>
      <c r="X763" s="3" t="s">
        <v>5414</v>
      </c>
      <c r="Y763" s="3">
        <f>COUNTIFS(Table1[Race '#],Table1[[#This Row],[Race '#]],Table1[Gender],"F")</f>
        <v>0</v>
      </c>
      <c r="Z763" s="3">
        <f>COUNTIFS(Table1[Race '#],Table1[[#This Row],[Race '#]],Table1[Gender],"M")</f>
        <v>5</v>
      </c>
      <c r="AA763" s="3">
        <f>COUNTIFS(Table1[Race '#],Table1[[#This Row],[Race '#]],Table1[Gender],"~?")</f>
        <v>1</v>
      </c>
      <c r="AB763" s="3" t="str">
        <f>_xlfn.IFS(Y763=SUM(Table1[[#This Row],[Race-F candidates]:[Race-? Candidates]]),"All-Female",Z763=SUM(Table1[[#This Row],[Race-F candidates]:[Race-? Candidates]]),"All-Male",1=1,"Mixed-Gender")</f>
        <v>Mixed-Gender</v>
      </c>
      <c r="AC763" s="3">
        <f>COUNTIFS(Table1[genoffice],Table1[[#This Row],[genoffice]],Table1[Gender],"F")</f>
        <v>15</v>
      </c>
      <c r="AD763" s="3">
        <f>COUNTIFS(Table1[genoffice],Table1[[#This Row],[genoffice]],Table1[Gender],"M")</f>
        <v>213</v>
      </c>
      <c r="AE763" s="3">
        <f>COUNTIFS(Table1[genoffice],Table1[[#This Row],[genoffice]],Table1[Gender],"~?")</f>
        <v>10</v>
      </c>
    </row>
    <row r="764" spans="1:31" x14ac:dyDescent="0.35">
      <c r="A764">
        <v>763</v>
      </c>
      <c r="B764">
        <f>IF(COUNTIF(C$2:C763,C764)&gt;0,B763,B763+1)</f>
        <v>190</v>
      </c>
      <c r="C764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4" t="s">
        <v>949</v>
      </c>
      <c r="E764" t="s">
        <v>1021</v>
      </c>
      <c r="F764" t="s">
        <v>1025</v>
      </c>
      <c r="G764">
        <v>2014</v>
      </c>
      <c r="H764" t="s">
        <v>422</v>
      </c>
      <c r="I764" t="s">
        <v>23</v>
      </c>
      <c r="J764">
        <v>523</v>
      </c>
      <c r="K764">
        <v>6</v>
      </c>
      <c r="L764">
        <f>COUNTIF(Table1[Race],Table1[Race])</f>
        <v>6</v>
      </c>
      <c r="M764">
        <v>6</v>
      </c>
      <c r="N764">
        <v>0</v>
      </c>
      <c r="O764">
        <v>0</v>
      </c>
      <c r="P764">
        <v>0</v>
      </c>
      <c r="Q764" t="s">
        <v>20</v>
      </c>
      <c r="R764" t="s">
        <v>952</v>
      </c>
      <c r="S764" t="s">
        <v>949</v>
      </c>
      <c r="T764">
        <f>IFERROR(Table1[n_can_adj]/MID(Table1[district],FIND("(",Table1[district])+1,1),Table1[n_can_adj])</f>
        <v>6</v>
      </c>
      <c r="U764">
        <v>53053</v>
      </c>
      <c r="V764" t="str">
        <f>IF(Table1[Voting Population]&lt;47000,"Rural","Urban")</f>
        <v>Urban</v>
      </c>
      <c r="W764" s="3">
        <v>0.26136363636363635</v>
      </c>
      <c r="X764" s="3" t="s">
        <v>5414</v>
      </c>
      <c r="Y764" s="3">
        <f>COUNTIFS(Table1[Race '#],Table1[[#This Row],[Race '#]],Table1[Gender],"F")</f>
        <v>0</v>
      </c>
      <c r="Z764" s="3">
        <f>COUNTIFS(Table1[Race '#],Table1[[#This Row],[Race '#]],Table1[Gender],"M")</f>
        <v>5</v>
      </c>
      <c r="AA764" s="3">
        <f>COUNTIFS(Table1[Race '#],Table1[[#This Row],[Race '#]],Table1[Gender],"~?")</f>
        <v>1</v>
      </c>
      <c r="AB764" s="3" t="str">
        <f>_xlfn.IFS(Y764=SUM(Table1[[#This Row],[Race-F candidates]:[Race-? Candidates]]),"All-Female",Z764=SUM(Table1[[#This Row],[Race-F candidates]:[Race-? Candidates]]),"All-Male",1=1,"Mixed-Gender")</f>
        <v>Mixed-Gender</v>
      </c>
      <c r="AC764" s="3">
        <f>COUNTIFS(Table1[genoffice],Table1[[#This Row],[genoffice]],Table1[Gender],"F")</f>
        <v>15</v>
      </c>
      <c r="AD764" s="3">
        <f>COUNTIFS(Table1[genoffice],Table1[[#This Row],[genoffice]],Table1[Gender],"M")</f>
        <v>213</v>
      </c>
      <c r="AE764" s="3">
        <f>COUNTIFS(Table1[genoffice],Table1[[#This Row],[genoffice]],Table1[Gender],"~?")</f>
        <v>10</v>
      </c>
    </row>
    <row r="765" spans="1:31" x14ac:dyDescent="0.35">
      <c r="A765">
        <v>764</v>
      </c>
      <c r="B765">
        <f>IF(COUNTIF(C$2:C764,C765)&gt;0,B764,B764+1)</f>
        <v>190</v>
      </c>
      <c r="C765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5" t="s">
        <v>949</v>
      </c>
      <c r="E765" t="s">
        <v>1021</v>
      </c>
      <c r="F765" t="s">
        <v>1026</v>
      </c>
      <c r="G765">
        <v>2014</v>
      </c>
      <c r="H765" t="s">
        <v>422</v>
      </c>
      <c r="I765" t="s">
        <v>23</v>
      </c>
      <c r="J765">
        <v>82</v>
      </c>
      <c r="K765">
        <v>6</v>
      </c>
      <c r="L765">
        <f>COUNTIF(Table1[Race],Table1[Race])</f>
        <v>6</v>
      </c>
      <c r="M765">
        <v>6</v>
      </c>
      <c r="N765">
        <v>0</v>
      </c>
      <c r="O765">
        <v>0</v>
      </c>
      <c r="P765">
        <v>0</v>
      </c>
      <c r="Q765" t="s">
        <v>20</v>
      </c>
      <c r="R765" t="s">
        <v>952</v>
      </c>
      <c r="S765" t="s">
        <v>949</v>
      </c>
      <c r="T765">
        <f>IFERROR(Table1[n_can_adj]/MID(Table1[district],FIND("(",Table1[district])+1,1),Table1[n_can_adj])</f>
        <v>6</v>
      </c>
      <c r="U765">
        <v>53053</v>
      </c>
      <c r="V765" t="str">
        <f>IF(Table1[Voting Population]&lt;47000,"Rural","Urban")</f>
        <v>Urban</v>
      </c>
      <c r="W765" s="3">
        <v>0.26136363636363635</v>
      </c>
      <c r="X765" s="3" t="s">
        <v>5414</v>
      </c>
      <c r="Y765" s="3">
        <f>COUNTIFS(Table1[Race '#],Table1[[#This Row],[Race '#]],Table1[Gender],"F")</f>
        <v>0</v>
      </c>
      <c r="Z765" s="3">
        <f>COUNTIFS(Table1[Race '#],Table1[[#This Row],[Race '#]],Table1[Gender],"M")</f>
        <v>5</v>
      </c>
      <c r="AA765" s="3">
        <f>COUNTIFS(Table1[Race '#],Table1[[#This Row],[Race '#]],Table1[Gender],"~?")</f>
        <v>1</v>
      </c>
      <c r="AB765" s="3" t="str">
        <f>_xlfn.IFS(Y765=SUM(Table1[[#This Row],[Race-F candidates]:[Race-? Candidates]]),"All-Female",Z765=SUM(Table1[[#This Row],[Race-F candidates]:[Race-? Candidates]]),"All-Male",1=1,"Mixed-Gender")</f>
        <v>Mixed-Gender</v>
      </c>
      <c r="AC765" s="3">
        <f>COUNTIFS(Table1[genoffice],Table1[[#This Row],[genoffice]],Table1[Gender],"F")</f>
        <v>15</v>
      </c>
      <c r="AD765" s="3">
        <f>COUNTIFS(Table1[genoffice],Table1[[#This Row],[genoffice]],Table1[Gender],"M")</f>
        <v>213</v>
      </c>
      <c r="AE765" s="3">
        <f>COUNTIFS(Table1[genoffice],Table1[[#This Row],[genoffice]],Table1[Gender],"~?")</f>
        <v>10</v>
      </c>
    </row>
    <row r="766" spans="1:31" x14ac:dyDescent="0.35">
      <c r="A766">
        <v>765</v>
      </c>
      <c r="B766">
        <f>IF(COUNTIF(C$2:C765,C766)&gt;0,B765,B765+1)</f>
        <v>190</v>
      </c>
      <c r="C766" t="str">
        <f>Table1[[#This Row],[position]]&amp;IF(Table1[district]="NA","","-"&amp;Table1[district])&amp;IF(Table1[parish]="Multi-Parish Race","","-"&amp;Table1[parish])&amp;" ("&amp;Table1[year]&amp;")"</f>
        <v>Chief of Police-Town of Baldwin-St. Mary (2014)</v>
      </c>
      <c r="D766" t="s">
        <v>949</v>
      </c>
      <c r="E766" t="s">
        <v>1021</v>
      </c>
      <c r="F766" t="s">
        <v>1027</v>
      </c>
      <c r="G766">
        <v>2014</v>
      </c>
      <c r="H766" t="s">
        <v>422</v>
      </c>
      <c r="I766" t="s">
        <v>23</v>
      </c>
      <c r="J766">
        <v>27</v>
      </c>
      <c r="K766">
        <v>6</v>
      </c>
      <c r="L766">
        <f>COUNTIF(Table1[Race],Table1[Race])</f>
        <v>6</v>
      </c>
      <c r="M766">
        <v>6</v>
      </c>
      <c r="N766">
        <v>0</v>
      </c>
      <c r="O766">
        <v>0</v>
      </c>
      <c r="P766">
        <v>0</v>
      </c>
      <c r="Q766" t="s">
        <v>20</v>
      </c>
      <c r="R766" t="s">
        <v>952</v>
      </c>
      <c r="S766" t="s">
        <v>949</v>
      </c>
      <c r="T766">
        <f>IFERROR(Table1[n_can_adj]/MID(Table1[district],FIND("(",Table1[district])+1,1),Table1[n_can_adj])</f>
        <v>6</v>
      </c>
      <c r="U766">
        <v>53053</v>
      </c>
      <c r="V766" t="str">
        <f>IF(Table1[Voting Population]&lt;47000,"Rural","Urban")</f>
        <v>Urban</v>
      </c>
      <c r="W766" s="3">
        <v>0.26136363636363635</v>
      </c>
      <c r="X766" s="3" t="s">
        <v>5413</v>
      </c>
      <c r="Y766" s="3">
        <f>COUNTIFS(Table1[Race '#],Table1[[#This Row],[Race '#]],Table1[Gender],"F")</f>
        <v>0</v>
      </c>
      <c r="Z766" s="3">
        <f>COUNTIFS(Table1[Race '#],Table1[[#This Row],[Race '#]],Table1[Gender],"M")</f>
        <v>5</v>
      </c>
      <c r="AA766" s="3">
        <f>COUNTIFS(Table1[Race '#],Table1[[#This Row],[Race '#]],Table1[Gender],"~?")</f>
        <v>1</v>
      </c>
      <c r="AB766" s="3" t="str">
        <f>_xlfn.IFS(Y766=SUM(Table1[[#This Row],[Race-F candidates]:[Race-? Candidates]]),"All-Female",Z766=SUM(Table1[[#This Row],[Race-F candidates]:[Race-? Candidates]]),"All-Male",1=1,"Mixed-Gender")</f>
        <v>Mixed-Gender</v>
      </c>
      <c r="AC766" s="3">
        <f>COUNTIFS(Table1[genoffice],Table1[[#This Row],[genoffice]],Table1[Gender],"F")</f>
        <v>15</v>
      </c>
      <c r="AD766" s="3">
        <f>COUNTIFS(Table1[genoffice],Table1[[#This Row],[genoffice]],Table1[Gender],"M")</f>
        <v>213</v>
      </c>
      <c r="AE766" s="3">
        <f>COUNTIFS(Table1[genoffice],Table1[[#This Row],[genoffice]],Table1[Gender],"~?")</f>
        <v>10</v>
      </c>
    </row>
    <row r="767" spans="1:31" x14ac:dyDescent="0.35">
      <c r="A767">
        <v>766</v>
      </c>
      <c r="B767">
        <f>IF(COUNTIF(C$2:C766,C767)&gt;0,B766,B766+1)</f>
        <v>191</v>
      </c>
      <c r="C767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7" t="s">
        <v>949</v>
      </c>
      <c r="E767" t="s">
        <v>1028</v>
      </c>
      <c r="F767" t="s">
        <v>1029</v>
      </c>
      <c r="G767">
        <v>2014</v>
      </c>
      <c r="H767" t="s">
        <v>238</v>
      </c>
      <c r="I767" t="s">
        <v>30</v>
      </c>
      <c r="J767">
        <v>223</v>
      </c>
      <c r="K767">
        <v>4</v>
      </c>
      <c r="L767">
        <f>COUNTIF(Table1[Race],Table1[Race])</f>
        <v>4</v>
      </c>
      <c r="M767">
        <v>0</v>
      </c>
      <c r="N767">
        <v>2</v>
      </c>
      <c r="O767">
        <v>2</v>
      </c>
      <c r="P767">
        <v>0</v>
      </c>
      <c r="Q767" t="s">
        <v>20</v>
      </c>
      <c r="R767" t="s">
        <v>952</v>
      </c>
      <c r="S767" t="s">
        <v>949</v>
      </c>
      <c r="T767">
        <f>IFERROR(Table1[n_can_adj]/MID(Table1[district],FIND("(",Table1[district])+1,1),Table1[n_can_adj])</f>
        <v>4</v>
      </c>
      <c r="U767">
        <v>132373</v>
      </c>
      <c r="V767" t="str">
        <f>IF(Table1[Voting Population]&lt;47000,"Rural","Urban")</f>
        <v>Urban</v>
      </c>
      <c r="W767" s="3">
        <v>0.23297730307076103</v>
      </c>
      <c r="X767" s="3" t="s">
        <v>5414</v>
      </c>
      <c r="Y767" s="3">
        <f>COUNTIFS(Table1[Race '#],Table1[[#This Row],[Race '#]],Table1[Gender],"F")</f>
        <v>0</v>
      </c>
      <c r="Z767" s="3">
        <f>COUNTIFS(Table1[Race '#],Table1[[#This Row],[Race '#]],Table1[Gender],"M")</f>
        <v>4</v>
      </c>
      <c r="AA767" s="3">
        <f>COUNTIFS(Table1[Race '#],Table1[[#This Row],[Race '#]],Table1[Gender],"~?")</f>
        <v>0</v>
      </c>
      <c r="AB767" s="3" t="str">
        <f>_xlfn.IFS(Y767=SUM(Table1[[#This Row],[Race-F candidates]:[Race-? Candidates]]),"All-Female",Z767=SUM(Table1[[#This Row],[Race-F candidates]:[Race-? Candidates]]),"All-Male",1=1,"Mixed-Gender")</f>
        <v>All-Male</v>
      </c>
      <c r="AC767" s="3">
        <f>COUNTIFS(Table1[genoffice],Table1[[#This Row],[genoffice]],Table1[Gender],"F")</f>
        <v>15</v>
      </c>
      <c r="AD767" s="3">
        <f>COUNTIFS(Table1[genoffice],Table1[[#This Row],[genoffice]],Table1[Gender],"M")</f>
        <v>213</v>
      </c>
      <c r="AE767" s="3">
        <f>COUNTIFS(Table1[genoffice],Table1[[#This Row],[genoffice]],Table1[Gender],"~?")</f>
        <v>10</v>
      </c>
    </row>
    <row r="768" spans="1:31" x14ac:dyDescent="0.35">
      <c r="A768">
        <v>767</v>
      </c>
      <c r="B768">
        <f>IF(COUNTIF(C$2:C767,C768)&gt;0,B767,B767+1)</f>
        <v>191</v>
      </c>
      <c r="C768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8" t="s">
        <v>949</v>
      </c>
      <c r="E768" t="s">
        <v>1028</v>
      </c>
      <c r="F768" t="s">
        <v>1030</v>
      </c>
      <c r="G768">
        <v>2014</v>
      </c>
      <c r="H768" t="s">
        <v>238</v>
      </c>
      <c r="I768" t="s">
        <v>30</v>
      </c>
      <c r="J768">
        <v>380</v>
      </c>
      <c r="K768">
        <v>4</v>
      </c>
      <c r="L768">
        <f>COUNTIF(Table1[Race],Table1[Race])</f>
        <v>4</v>
      </c>
      <c r="M768">
        <v>0</v>
      </c>
      <c r="N768">
        <v>2</v>
      </c>
      <c r="O768">
        <v>2</v>
      </c>
      <c r="P768">
        <v>0</v>
      </c>
      <c r="Q768" t="s">
        <v>20</v>
      </c>
      <c r="R768" t="s">
        <v>952</v>
      </c>
      <c r="S768" t="s">
        <v>949</v>
      </c>
      <c r="T768">
        <f>IFERROR(Table1[n_can_adj]/MID(Table1[district],FIND("(",Table1[district])+1,1),Table1[n_can_adj])</f>
        <v>4</v>
      </c>
      <c r="U768">
        <v>132373</v>
      </c>
      <c r="V768" t="str">
        <f>IF(Table1[Voting Population]&lt;47000,"Rural","Urban")</f>
        <v>Urban</v>
      </c>
      <c r="W768" s="3">
        <v>0.23297730307076103</v>
      </c>
      <c r="X768" s="3" t="s">
        <v>5414</v>
      </c>
      <c r="Y768" s="3">
        <f>COUNTIFS(Table1[Race '#],Table1[[#This Row],[Race '#]],Table1[Gender],"F")</f>
        <v>0</v>
      </c>
      <c r="Z768" s="3">
        <f>COUNTIFS(Table1[Race '#],Table1[[#This Row],[Race '#]],Table1[Gender],"M")</f>
        <v>4</v>
      </c>
      <c r="AA768" s="3">
        <f>COUNTIFS(Table1[Race '#],Table1[[#This Row],[Race '#]],Table1[Gender],"~?")</f>
        <v>0</v>
      </c>
      <c r="AB768" s="3" t="str">
        <f>_xlfn.IFS(Y768=SUM(Table1[[#This Row],[Race-F candidates]:[Race-? Candidates]]),"All-Female",Z768=SUM(Table1[[#This Row],[Race-F candidates]:[Race-? Candidates]]),"All-Male",1=1,"Mixed-Gender")</f>
        <v>All-Male</v>
      </c>
      <c r="AC768" s="3">
        <f>COUNTIFS(Table1[genoffice],Table1[[#This Row],[genoffice]],Table1[Gender],"F")</f>
        <v>15</v>
      </c>
      <c r="AD768" s="3">
        <f>COUNTIFS(Table1[genoffice],Table1[[#This Row],[genoffice]],Table1[Gender],"M")</f>
        <v>213</v>
      </c>
      <c r="AE768" s="3">
        <f>COUNTIFS(Table1[genoffice],Table1[[#This Row],[genoffice]],Table1[Gender],"~?")</f>
        <v>10</v>
      </c>
    </row>
    <row r="769" spans="1:31" x14ac:dyDescent="0.35">
      <c r="A769">
        <v>768</v>
      </c>
      <c r="B769">
        <f>IF(COUNTIF(C$2:C768,C769)&gt;0,B768,B768+1)</f>
        <v>191</v>
      </c>
      <c r="C769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69" t="s">
        <v>949</v>
      </c>
      <c r="E769" t="s">
        <v>1028</v>
      </c>
      <c r="F769" t="s">
        <v>1031</v>
      </c>
      <c r="G769">
        <v>2014</v>
      </c>
      <c r="H769" t="s">
        <v>238</v>
      </c>
      <c r="I769" t="s">
        <v>19</v>
      </c>
      <c r="J769">
        <v>729</v>
      </c>
      <c r="K769">
        <v>4</v>
      </c>
      <c r="L769">
        <f>COUNTIF(Table1[Race],Table1[Race])</f>
        <v>4</v>
      </c>
      <c r="M769">
        <v>0</v>
      </c>
      <c r="N769">
        <v>2</v>
      </c>
      <c r="O769">
        <v>2</v>
      </c>
      <c r="P769">
        <v>0</v>
      </c>
      <c r="Q769" t="s">
        <v>20</v>
      </c>
      <c r="R769" t="s">
        <v>952</v>
      </c>
      <c r="S769" t="s">
        <v>949</v>
      </c>
      <c r="T769">
        <f>IFERROR(Table1[n_can_adj]/MID(Table1[district],FIND("(",Table1[district])+1,1),Table1[n_can_adj])</f>
        <v>4</v>
      </c>
      <c r="U769">
        <v>132373</v>
      </c>
      <c r="V769" t="str">
        <f>IF(Table1[Voting Population]&lt;47000,"Rural","Urban")</f>
        <v>Urban</v>
      </c>
      <c r="W769" s="3">
        <v>0.23297730307076103</v>
      </c>
      <c r="X769" s="3" t="s">
        <v>5414</v>
      </c>
      <c r="Y769" s="3">
        <f>COUNTIFS(Table1[Race '#],Table1[[#This Row],[Race '#]],Table1[Gender],"F")</f>
        <v>0</v>
      </c>
      <c r="Z769" s="3">
        <f>COUNTIFS(Table1[Race '#],Table1[[#This Row],[Race '#]],Table1[Gender],"M")</f>
        <v>4</v>
      </c>
      <c r="AA769" s="3">
        <f>COUNTIFS(Table1[Race '#],Table1[[#This Row],[Race '#]],Table1[Gender],"~?")</f>
        <v>0</v>
      </c>
      <c r="AB769" s="3" t="str">
        <f>_xlfn.IFS(Y769=SUM(Table1[[#This Row],[Race-F candidates]:[Race-? Candidates]]),"All-Female",Z769=SUM(Table1[[#This Row],[Race-F candidates]:[Race-? Candidates]]),"All-Male",1=1,"Mixed-Gender")</f>
        <v>All-Male</v>
      </c>
      <c r="AC769" s="3">
        <f>COUNTIFS(Table1[genoffice],Table1[[#This Row],[genoffice]],Table1[Gender],"F")</f>
        <v>15</v>
      </c>
      <c r="AD769" s="3">
        <f>COUNTIFS(Table1[genoffice],Table1[[#This Row],[genoffice]],Table1[Gender],"M")</f>
        <v>213</v>
      </c>
      <c r="AE769" s="3">
        <f>COUNTIFS(Table1[genoffice],Table1[[#This Row],[genoffice]],Table1[Gender],"~?")</f>
        <v>10</v>
      </c>
    </row>
    <row r="770" spans="1:31" x14ac:dyDescent="0.35">
      <c r="A770">
        <v>769</v>
      </c>
      <c r="B770">
        <f>IF(COUNTIF(C$2:C769,C770)&gt;0,B769,B769+1)</f>
        <v>191</v>
      </c>
      <c r="C770" t="str">
        <f>Table1[[#This Row],[position]]&amp;IF(Table1[district]="NA","","-"&amp;Table1[district])&amp;IF(Table1[parish]="Multi-Parish Race","","-"&amp;Table1[parish])&amp;" ("&amp;Table1[year]&amp;")"</f>
        <v>Chief of Police-Town of Ball-Rapides (2014)</v>
      </c>
      <c r="D770" t="s">
        <v>949</v>
      </c>
      <c r="E770" t="s">
        <v>1028</v>
      </c>
      <c r="F770" t="s">
        <v>1032</v>
      </c>
      <c r="G770">
        <v>2014</v>
      </c>
      <c r="H770" t="s">
        <v>238</v>
      </c>
      <c r="I770" t="s">
        <v>19</v>
      </c>
      <c r="J770">
        <v>166</v>
      </c>
      <c r="K770">
        <v>4</v>
      </c>
      <c r="L770">
        <f>COUNTIF(Table1[Race],Table1[Race])</f>
        <v>4</v>
      </c>
      <c r="M770">
        <v>0</v>
      </c>
      <c r="N770">
        <v>2</v>
      </c>
      <c r="O770">
        <v>2</v>
      </c>
      <c r="P770">
        <v>0</v>
      </c>
      <c r="Q770" t="s">
        <v>20</v>
      </c>
      <c r="R770" t="s">
        <v>952</v>
      </c>
      <c r="S770" t="s">
        <v>949</v>
      </c>
      <c r="T770">
        <f>IFERROR(Table1[n_can_adj]/MID(Table1[district],FIND("(",Table1[district])+1,1),Table1[n_can_adj])</f>
        <v>4</v>
      </c>
      <c r="U770">
        <v>132373</v>
      </c>
      <c r="V770" t="str">
        <f>IF(Table1[Voting Population]&lt;47000,"Rural","Urban")</f>
        <v>Urban</v>
      </c>
      <c r="W770" s="3">
        <v>0.23297730307076103</v>
      </c>
      <c r="X770" s="3" t="s">
        <v>5414</v>
      </c>
      <c r="Y770" s="3">
        <f>COUNTIFS(Table1[Race '#],Table1[[#This Row],[Race '#]],Table1[Gender],"F")</f>
        <v>0</v>
      </c>
      <c r="Z770" s="3">
        <f>COUNTIFS(Table1[Race '#],Table1[[#This Row],[Race '#]],Table1[Gender],"M")</f>
        <v>4</v>
      </c>
      <c r="AA770" s="3">
        <f>COUNTIFS(Table1[Race '#],Table1[[#This Row],[Race '#]],Table1[Gender],"~?")</f>
        <v>0</v>
      </c>
      <c r="AB770" s="3" t="str">
        <f>_xlfn.IFS(Y770=SUM(Table1[[#This Row],[Race-F candidates]:[Race-? Candidates]]),"All-Female",Z770=SUM(Table1[[#This Row],[Race-F candidates]:[Race-? Candidates]]),"All-Male",1=1,"Mixed-Gender")</f>
        <v>All-Male</v>
      </c>
      <c r="AC770" s="3">
        <f>COUNTIFS(Table1[genoffice],Table1[[#This Row],[genoffice]],Table1[Gender],"F")</f>
        <v>15</v>
      </c>
      <c r="AD770" s="3">
        <f>COUNTIFS(Table1[genoffice],Table1[[#This Row],[genoffice]],Table1[Gender],"M")</f>
        <v>213</v>
      </c>
      <c r="AE770" s="3">
        <f>COUNTIFS(Table1[genoffice],Table1[[#This Row],[genoffice]],Table1[Gender],"~?")</f>
        <v>10</v>
      </c>
    </row>
    <row r="771" spans="1:31" x14ac:dyDescent="0.35">
      <c r="A771">
        <v>770</v>
      </c>
      <c r="B771">
        <f>IF(COUNTIF(C$2:C770,C771)&gt;0,B770,B770+1)</f>
        <v>192</v>
      </c>
      <c r="C771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1" t="s">
        <v>949</v>
      </c>
      <c r="E771" t="s">
        <v>1033</v>
      </c>
      <c r="F771" t="s">
        <v>1034</v>
      </c>
      <c r="G771">
        <v>2014</v>
      </c>
      <c r="H771" t="s">
        <v>51</v>
      </c>
      <c r="I771" t="s">
        <v>23</v>
      </c>
      <c r="J771">
        <v>899</v>
      </c>
      <c r="K771">
        <v>2</v>
      </c>
      <c r="L771">
        <f>COUNTIF(Table1[Race],Table1[Race])</f>
        <v>2</v>
      </c>
      <c r="M771">
        <v>2</v>
      </c>
      <c r="N771">
        <v>0</v>
      </c>
      <c r="O771">
        <v>0</v>
      </c>
      <c r="P771">
        <v>0</v>
      </c>
      <c r="Q771" t="s">
        <v>20</v>
      </c>
      <c r="R771" t="s">
        <v>952</v>
      </c>
      <c r="S771" t="s">
        <v>949</v>
      </c>
      <c r="T771">
        <f>IFERROR(Table1[n_can_adj]/MID(Table1[district],FIND("(",Table1[district])+1,1),Table1[n_can_adj])</f>
        <v>2</v>
      </c>
      <c r="U771">
        <v>253125</v>
      </c>
      <c r="V771" t="str">
        <f>IF(Table1[Voting Population]&lt;47000,"Rural","Urban")</f>
        <v>Urban</v>
      </c>
      <c r="W771" s="3">
        <v>0.57443082311733806</v>
      </c>
      <c r="X771" s="3" t="s">
        <v>5414</v>
      </c>
      <c r="Y771" s="3">
        <f>COUNTIFS(Table1[Race '#],Table1[[#This Row],[Race '#]],Table1[Gender],"F")</f>
        <v>1</v>
      </c>
      <c r="Z771" s="3">
        <f>COUNTIFS(Table1[Race '#],Table1[[#This Row],[Race '#]],Table1[Gender],"M")</f>
        <v>1</v>
      </c>
      <c r="AA771" s="3">
        <f>COUNTIFS(Table1[Race '#],Table1[[#This Row],[Race '#]],Table1[Gender],"~?")</f>
        <v>0</v>
      </c>
      <c r="AB771" s="3" t="str">
        <f>_xlfn.IFS(Y771=SUM(Table1[[#This Row],[Race-F candidates]:[Race-? Candidates]]),"All-Female",Z771=SUM(Table1[[#This Row],[Race-F candidates]:[Race-? Candidates]]),"All-Male",1=1,"Mixed-Gender")</f>
        <v>Mixed-Gender</v>
      </c>
      <c r="AC771" s="3">
        <f>COUNTIFS(Table1[genoffice],Table1[[#This Row],[genoffice]],Table1[Gender],"F")</f>
        <v>15</v>
      </c>
      <c r="AD771" s="3">
        <f>COUNTIFS(Table1[genoffice],Table1[[#This Row],[genoffice]],Table1[Gender],"M")</f>
        <v>213</v>
      </c>
      <c r="AE771" s="3">
        <f>COUNTIFS(Table1[genoffice],Table1[[#This Row],[genoffice]],Table1[Gender],"~?")</f>
        <v>10</v>
      </c>
    </row>
    <row r="772" spans="1:31" x14ac:dyDescent="0.35">
      <c r="A772">
        <v>771</v>
      </c>
      <c r="B772">
        <f>IF(COUNTIF(C$2:C771,C772)&gt;0,B771,B771+1)</f>
        <v>192</v>
      </c>
      <c r="C772" t="str">
        <f>Table1[[#This Row],[position]]&amp;IF(Table1[district]="NA","","-"&amp;Table1[district])&amp;IF(Table1[parish]="Multi-Parish Race","","-"&amp;Table1[parish])&amp;" ("&amp;Table1[year]&amp;")"</f>
        <v>Chief of Police-Town of Blanchard-Caddo (2014)</v>
      </c>
      <c r="D772" t="s">
        <v>949</v>
      </c>
      <c r="E772" t="s">
        <v>1033</v>
      </c>
      <c r="F772" t="s">
        <v>1035</v>
      </c>
      <c r="G772">
        <v>2014</v>
      </c>
      <c r="H772" t="s">
        <v>51</v>
      </c>
      <c r="I772" t="s">
        <v>23</v>
      </c>
      <c r="J772">
        <v>243</v>
      </c>
      <c r="K772">
        <v>2</v>
      </c>
      <c r="L772">
        <f>COUNTIF(Table1[Race],Table1[Race])</f>
        <v>2</v>
      </c>
      <c r="M772">
        <v>2</v>
      </c>
      <c r="N772">
        <v>0</v>
      </c>
      <c r="O772">
        <v>0</v>
      </c>
      <c r="P772">
        <v>0</v>
      </c>
      <c r="Q772" t="s">
        <v>20</v>
      </c>
      <c r="R772" t="s">
        <v>952</v>
      </c>
      <c r="S772" t="s">
        <v>949</v>
      </c>
      <c r="T772">
        <f>IFERROR(Table1[n_can_adj]/MID(Table1[district],FIND("(",Table1[district])+1,1),Table1[n_can_adj])</f>
        <v>2</v>
      </c>
      <c r="U772">
        <v>253125</v>
      </c>
      <c r="V772" t="str">
        <f>IF(Table1[Voting Population]&lt;47000,"Rural","Urban")</f>
        <v>Urban</v>
      </c>
      <c r="W772" s="3">
        <v>0.57443082311733806</v>
      </c>
      <c r="X772" s="3" t="s">
        <v>5415</v>
      </c>
      <c r="Y772" s="3">
        <f>COUNTIFS(Table1[Race '#],Table1[[#This Row],[Race '#]],Table1[Gender],"F")</f>
        <v>1</v>
      </c>
      <c r="Z772" s="3">
        <f>COUNTIFS(Table1[Race '#],Table1[[#This Row],[Race '#]],Table1[Gender],"M")</f>
        <v>1</v>
      </c>
      <c r="AA772" s="3">
        <f>COUNTIFS(Table1[Race '#],Table1[[#This Row],[Race '#]],Table1[Gender],"~?")</f>
        <v>0</v>
      </c>
      <c r="AB772" s="3" t="str">
        <f>_xlfn.IFS(Y772=SUM(Table1[[#This Row],[Race-F candidates]:[Race-? Candidates]]),"All-Female",Z772=SUM(Table1[[#This Row],[Race-F candidates]:[Race-? Candidates]]),"All-Male",1=1,"Mixed-Gender")</f>
        <v>Mixed-Gender</v>
      </c>
      <c r="AC772" s="3">
        <f>COUNTIFS(Table1[genoffice],Table1[[#This Row],[genoffice]],Table1[Gender],"F")</f>
        <v>15</v>
      </c>
      <c r="AD772" s="3">
        <f>COUNTIFS(Table1[genoffice],Table1[[#This Row],[genoffice]],Table1[Gender],"M")</f>
        <v>213</v>
      </c>
      <c r="AE772" s="3">
        <f>COUNTIFS(Table1[genoffice],Table1[[#This Row],[genoffice]],Table1[Gender],"~?")</f>
        <v>10</v>
      </c>
    </row>
    <row r="773" spans="1:31" x14ac:dyDescent="0.35">
      <c r="A773">
        <v>772</v>
      </c>
      <c r="B773">
        <f>IF(COUNTIF(C$2:C772,C773)&gt;0,B772,B772+1)</f>
        <v>193</v>
      </c>
      <c r="C773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3" t="s">
        <v>949</v>
      </c>
      <c r="E773" t="s">
        <v>1036</v>
      </c>
      <c r="F773" t="s">
        <v>1037</v>
      </c>
      <c r="G773">
        <v>2014</v>
      </c>
      <c r="H773" t="s">
        <v>238</v>
      </c>
      <c r="I773" t="s">
        <v>23</v>
      </c>
      <c r="J773">
        <v>243</v>
      </c>
      <c r="K773">
        <v>3</v>
      </c>
      <c r="L773">
        <f>COUNTIF(Table1[Race],Table1[Race])</f>
        <v>3</v>
      </c>
      <c r="M773">
        <v>3</v>
      </c>
      <c r="N773">
        <v>0</v>
      </c>
      <c r="O773">
        <v>0</v>
      </c>
      <c r="P773">
        <v>0</v>
      </c>
      <c r="Q773" t="s">
        <v>20</v>
      </c>
      <c r="R773" t="s">
        <v>952</v>
      </c>
      <c r="S773" t="s">
        <v>949</v>
      </c>
      <c r="T773">
        <f>IFERROR(Table1[n_can_adj]/MID(Table1[district],FIND("(",Table1[district])+1,1),Table1[n_can_adj])</f>
        <v>3</v>
      </c>
      <c r="U773">
        <v>132373</v>
      </c>
      <c r="V773" t="str">
        <f>IF(Table1[Voting Population]&lt;47000,"Rural","Urban")</f>
        <v>Urban</v>
      </c>
      <c r="W773" s="3">
        <v>0.21908893709327543</v>
      </c>
      <c r="X773" s="3" t="s">
        <v>5414</v>
      </c>
      <c r="Y773" s="3">
        <f>COUNTIFS(Table1[Race '#],Table1[[#This Row],[Race '#]],Table1[Gender],"F")</f>
        <v>0</v>
      </c>
      <c r="Z773" s="3">
        <f>COUNTIFS(Table1[Race '#],Table1[[#This Row],[Race '#]],Table1[Gender],"M")</f>
        <v>3</v>
      </c>
      <c r="AA773" s="3">
        <f>COUNTIFS(Table1[Race '#],Table1[[#This Row],[Race '#]],Table1[Gender],"~?")</f>
        <v>0</v>
      </c>
      <c r="AB773" s="3" t="str">
        <f>_xlfn.IFS(Y773=SUM(Table1[[#This Row],[Race-F candidates]:[Race-? Candidates]]),"All-Female",Z773=SUM(Table1[[#This Row],[Race-F candidates]:[Race-? Candidates]]),"All-Male",1=1,"Mixed-Gender")</f>
        <v>All-Male</v>
      </c>
      <c r="AC773" s="3">
        <f>COUNTIFS(Table1[genoffice],Table1[[#This Row],[genoffice]],Table1[Gender],"F")</f>
        <v>15</v>
      </c>
      <c r="AD773" s="3">
        <f>COUNTIFS(Table1[genoffice],Table1[[#This Row],[genoffice]],Table1[Gender],"M")</f>
        <v>213</v>
      </c>
      <c r="AE773" s="3">
        <f>COUNTIFS(Table1[genoffice],Table1[[#This Row],[genoffice]],Table1[Gender],"~?")</f>
        <v>10</v>
      </c>
    </row>
    <row r="774" spans="1:31" x14ac:dyDescent="0.35">
      <c r="A774">
        <v>773</v>
      </c>
      <c r="B774">
        <f>IF(COUNTIF(C$2:C773,C774)&gt;0,B773,B773+1)</f>
        <v>193</v>
      </c>
      <c r="C774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4" t="s">
        <v>949</v>
      </c>
      <c r="E774" t="s">
        <v>1036</v>
      </c>
      <c r="F774" t="s">
        <v>1038</v>
      </c>
      <c r="G774">
        <v>2014</v>
      </c>
      <c r="H774" t="s">
        <v>238</v>
      </c>
      <c r="I774" t="s">
        <v>23</v>
      </c>
      <c r="J774">
        <v>142</v>
      </c>
      <c r="K774">
        <v>3</v>
      </c>
      <c r="L774">
        <f>COUNTIF(Table1[Race],Table1[Race])</f>
        <v>3</v>
      </c>
      <c r="M774">
        <v>3</v>
      </c>
      <c r="N774">
        <v>0</v>
      </c>
      <c r="O774">
        <v>0</v>
      </c>
      <c r="P774">
        <v>0</v>
      </c>
      <c r="Q774" t="s">
        <v>20</v>
      </c>
      <c r="R774" t="s">
        <v>952</v>
      </c>
      <c r="S774" t="s">
        <v>949</v>
      </c>
      <c r="T774">
        <f>IFERROR(Table1[n_can_adj]/MID(Table1[district],FIND("(",Table1[district])+1,1),Table1[n_can_adj])</f>
        <v>3</v>
      </c>
      <c r="U774">
        <v>132373</v>
      </c>
      <c r="V774" t="str">
        <f>IF(Table1[Voting Population]&lt;47000,"Rural","Urban")</f>
        <v>Urban</v>
      </c>
      <c r="W774" s="3">
        <v>0.21908893709327543</v>
      </c>
      <c r="X774" s="3" t="s">
        <v>5414</v>
      </c>
      <c r="Y774" s="3">
        <f>COUNTIFS(Table1[Race '#],Table1[[#This Row],[Race '#]],Table1[Gender],"F")</f>
        <v>0</v>
      </c>
      <c r="Z774" s="3">
        <f>COUNTIFS(Table1[Race '#],Table1[[#This Row],[Race '#]],Table1[Gender],"M")</f>
        <v>3</v>
      </c>
      <c r="AA774" s="3">
        <f>COUNTIFS(Table1[Race '#],Table1[[#This Row],[Race '#]],Table1[Gender],"~?")</f>
        <v>0</v>
      </c>
      <c r="AB774" s="3" t="str">
        <f>_xlfn.IFS(Y774=SUM(Table1[[#This Row],[Race-F candidates]:[Race-? Candidates]]),"All-Female",Z774=SUM(Table1[[#This Row],[Race-F candidates]:[Race-? Candidates]]),"All-Male",1=1,"Mixed-Gender")</f>
        <v>All-Male</v>
      </c>
      <c r="AC774" s="3">
        <f>COUNTIFS(Table1[genoffice],Table1[[#This Row],[genoffice]],Table1[Gender],"F")</f>
        <v>15</v>
      </c>
      <c r="AD774" s="3">
        <f>COUNTIFS(Table1[genoffice],Table1[[#This Row],[genoffice]],Table1[Gender],"M")</f>
        <v>213</v>
      </c>
      <c r="AE774" s="3">
        <f>COUNTIFS(Table1[genoffice],Table1[[#This Row],[genoffice]],Table1[Gender],"~?")</f>
        <v>10</v>
      </c>
    </row>
    <row r="775" spans="1:31" x14ac:dyDescent="0.35">
      <c r="A775">
        <v>774</v>
      </c>
      <c r="B775">
        <f>IF(COUNTIF(C$2:C774,C775)&gt;0,B774,B774+1)</f>
        <v>193</v>
      </c>
      <c r="C775" t="str">
        <f>Table1[[#This Row],[position]]&amp;IF(Table1[district]="NA","","-"&amp;Table1[district])&amp;IF(Table1[parish]="Multi-Parish Race","","-"&amp;Table1[parish])&amp;" ("&amp;Table1[year]&amp;")"</f>
        <v>Chief of Police-Town of Boyce-Rapides (2014)</v>
      </c>
      <c r="D775" t="s">
        <v>949</v>
      </c>
      <c r="E775" t="s">
        <v>1036</v>
      </c>
      <c r="F775" t="s">
        <v>1039</v>
      </c>
      <c r="G775">
        <v>2014</v>
      </c>
      <c r="H775" t="s">
        <v>238</v>
      </c>
      <c r="I775" t="s">
        <v>23</v>
      </c>
      <c r="J775">
        <v>76</v>
      </c>
      <c r="K775">
        <v>3</v>
      </c>
      <c r="L775">
        <f>COUNTIF(Table1[Race],Table1[Race])</f>
        <v>3</v>
      </c>
      <c r="M775">
        <v>3</v>
      </c>
      <c r="N775">
        <v>0</v>
      </c>
      <c r="O775">
        <v>0</v>
      </c>
      <c r="P775">
        <v>0</v>
      </c>
      <c r="Q775" t="s">
        <v>20</v>
      </c>
      <c r="R775" t="s">
        <v>952</v>
      </c>
      <c r="S775" t="s">
        <v>949</v>
      </c>
      <c r="T775">
        <f>IFERROR(Table1[n_can_adj]/MID(Table1[district],FIND("(",Table1[district])+1,1),Table1[n_can_adj])</f>
        <v>3</v>
      </c>
      <c r="U775">
        <v>132373</v>
      </c>
      <c r="V775" t="str">
        <f>IF(Table1[Voting Population]&lt;47000,"Rural","Urban")</f>
        <v>Urban</v>
      </c>
      <c r="W775" s="3">
        <v>0.21908893709327543</v>
      </c>
      <c r="X775" s="3" t="s">
        <v>5414</v>
      </c>
      <c r="Y775" s="3">
        <f>COUNTIFS(Table1[Race '#],Table1[[#This Row],[Race '#]],Table1[Gender],"F")</f>
        <v>0</v>
      </c>
      <c r="Z775" s="3">
        <f>COUNTIFS(Table1[Race '#],Table1[[#This Row],[Race '#]],Table1[Gender],"M")</f>
        <v>3</v>
      </c>
      <c r="AA775" s="3">
        <f>COUNTIFS(Table1[Race '#],Table1[[#This Row],[Race '#]],Table1[Gender],"~?")</f>
        <v>0</v>
      </c>
      <c r="AB775" s="3" t="str">
        <f>_xlfn.IFS(Y775=SUM(Table1[[#This Row],[Race-F candidates]:[Race-? Candidates]]),"All-Female",Z775=SUM(Table1[[#This Row],[Race-F candidates]:[Race-? Candidates]]),"All-Male",1=1,"Mixed-Gender")</f>
        <v>All-Male</v>
      </c>
      <c r="AC775" s="3">
        <f>COUNTIFS(Table1[genoffice],Table1[[#This Row],[genoffice]],Table1[Gender],"F")</f>
        <v>15</v>
      </c>
      <c r="AD775" s="3">
        <f>COUNTIFS(Table1[genoffice],Table1[[#This Row],[genoffice]],Table1[Gender],"M")</f>
        <v>213</v>
      </c>
      <c r="AE775" s="3">
        <f>COUNTIFS(Table1[genoffice],Table1[[#This Row],[genoffice]],Table1[Gender],"~?")</f>
        <v>10</v>
      </c>
    </row>
    <row r="776" spans="1:31" x14ac:dyDescent="0.35">
      <c r="A776">
        <v>775</v>
      </c>
      <c r="B776">
        <f>IF(COUNTIF(C$2:C775,C776)&gt;0,B775,B775+1)</f>
        <v>194</v>
      </c>
      <c r="C776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6" t="s">
        <v>949</v>
      </c>
      <c r="E776" t="s">
        <v>1040</v>
      </c>
      <c r="F776" t="s">
        <v>1041</v>
      </c>
      <c r="G776">
        <v>2014</v>
      </c>
      <c r="H776" t="s">
        <v>981</v>
      </c>
      <c r="I776" t="s">
        <v>30</v>
      </c>
      <c r="J776">
        <v>648</v>
      </c>
      <c r="K776">
        <v>2</v>
      </c>
      <c r="L776">
        <f>COUNTIF(Table1[Race],Table1[Race])</f>
        <v>2</v>
      </c>
      <c r="M776">
        <v>1</v>
      </c>
      <c r="N776">
        <v>0</v>
      </c>
      <c r="O776">
        <v>1</v>
      </c>
      <c r="P776">
        <v>0</v>
      </c>
      <c r="Q776" t="s">
        <v>20</v>
      </c>
      <c r="R776" t="s">
        <v>952</v>
      </c>
      <c r="S776" t="s">
        <v>949</v>
      </c>
      <c r="T776">
        <f>IFERROR(Table1[n_can_adj]/MID(Table1[district],FIND("(",Table1[district])+1,1),Table1[n_can_adj])</f>
        <v>2</v>
      </c>
      <c r="U776">
        <v>25017</v>
      </c>
      <c r="V776" t="str">
        <f>IF(Table1[Voting Population]&lt;47000,"Rural","Urban")</f>
        <v>Rural</v>
      </c>
      <c r="W776" s="3">
        <v>9.2748735244519376E-2</v>
      </c>
      <c r="X776" s="3" t="s">
        <v>5414</v>
      </c>
      <c r="Y776" s="3">
        <f>COUNTIFS(Table1[Race '#],Table1[[#This Row],[Race '#]],Table1[Gender],"F")</f>
        <v>0</v>
      </c>
      <c r="Z776" s="3">
        <f>COUNTIFS(Table1[Race '#],Table1[[#This Row],[Race '#]],Table1[Gender],"M")</f>
        <v>2</v>
      </c>
      <c r="AA776" s="3">
        <f>COUNTIFS(Table1[Race '#],Table1[[#This Row],[Race '#]],Table1[Gender],"~?")</f>
        <v>0</v>
      </c>
      <c r="AB776" s="3" t="str">
        <f>_xlfn.IFS(Y776=SUM(Table1[[#This Row],[Race-F candidates]:[Race-? Candidates]]),"All-Female",Z776=SUM(Table1[[#This Row],[Race-F candidates]:[Race-? Candidates]]),"All-Male",1=1,"Mixed-Gender")</f>
        <v>All-Male</v>
      </c>
      <c r="AC776" s="3">
        <f>COUNTIFS(Table1[genoffice],Table1[[#This Row],[genoffice]],Table1[Gender],"F")</f>
        <v>15</v>
      </c>
      <c r="AD776" s="3">
        <f>COUNTIFS(Table1[genoffice],Table1[[#This Row],[genoffice]],Table1[Gender],"M")</f>
        <v>213</v>
      </c>
      <c r="AE776" s="3">
        <f>COUNTIFS(Table1[genoffice],Table1[[#This Row],[genoffice]],Table1[Gender],"~?")</f>
        <v>10</v>
      </c>
    </row>
    <row r="777" spans="1:31" x14ac:dyDescent="0.35">
      <c r="A777">
        <v>776</v>
      </c>
      <c r="B777">
        <f>IF(COUNTIF(C$2:C776,C777)&gt;0,B776,B776+1)</f>
        <v>194</v>
      </c>
      <c r="C777" t="str">
        <f>Table1[[#This Row],[position]]&amp;IF(Table1[district]="NA","","-"&amp;Table1[district])&amp;IF(Table1[parish]="Multi-Parish Race","","-"&amp;Table1[parish])&amp;" ("&amp;Table1[year]&amp;")"</f>
        <v>Chief of Police-Town of Brusly-West Baton Rouge (2014)</v>
      </c>
      <c r="D777" t="s">
        <v>949</v>
      </c>
      <c r="E777" t="s">
        <v>1040</v>
      </c>
      <c r="F777" t="s">
        <v>1042</v>
      </c>
      <c r="G777">
        <v>2014</v>
      </c>
      <c r="H777" t="s">
        <v>981</v>
      </c>
      <c r="I777" t="s">
        <v>23</v>
      </c>
      <c r="J777">
        <v>538</v>
      </c>
      <c r="K777">
        <v>2</v>
      </c>
      <c r="L777">
        <f>COUNTIF(Table1[Race],Table1[Race])</f>
        <v>2</v>
      </c>
      <c r="M777">
        <v>1</v>
      </c>
      <c r="N777">
        <v>0</v>
      </c>
      <c r="O777">
        <v>1</v>
      </c>
      <c r="P777">
        <v>0</v>
      </c>
      <c r="Q777" t="s">
        <v>20</v>
      </c>
      <c r="R777" t="s">
        <v>952</v>
      </c>
      <c r="S777" t="s">
        <v>949</v>
      </c>
      <c r="T777">
        <f>IFERROR(Table1[n_can_adj]/MID(Table1[district],FIND("(",Table1[district])+1,1),Table1[n_can_adj])</f>
        <v>2</v>
      </c>
      <c r="U777">
        <v>25017</v>
      </c>
      <c r="V777" t="str">
        <f>IF(Table1[Voting Population]&lt;47000,"Rural","Urban")</f>
        <v>Rural</v>
      </c>
      <c r="W777" s="3">
        <v>9.2748735244519376E-2</v>
      </c>
      <c r="X777" s="3" t="s">
        <v>5414</v>
      </c>
      <c r="Y777" s="3">
        <f>COUNTIFS(Table1[Race '#],Table1[[#This Row],[Race '#]],Table1[Gender],"F")</f>
        <v>0</v>
      </c>
      <c r="Z777" s="3">
        <f>COUNTIFS(Table1[Race '#],Table1[[#This Row],[Race '#]],Table1[Gender],"M")</f>
        <v>2</v>
      </c>
      <c r="AA777" s="3">
        <f>COUNTIFS(Table1[Race '#],Table1[[#This Row],[Race '#]],Table1[Gender],"~?")</f>
        <v>0</v>
      </c>
      <c r="AB777" s="3" t="str">
        <f>_xlfn.IFS(Y777=SUM(Table1[[#This Row],[Race-F candidates]:[Race-? Candidates]]),"All-Female",Z777=SUM(Table1[[#This Row],[Race-F candidates]:[Race-? Candidates]]),"All-Male",1=1,"Mixed-Gender")</f>
        <v>All-Male</v>
      </c>
      <c r="AC777" s="3">
        <f>COUNTIFS(Table1[genoffice],Table1[[#This Row],[genoffice]],Table1[Gender],"F")</f>
        <v>15</v>
      </c>
      <c r="AD777" s="3">
        <f>COUNTIFS(Table1[genoffice],Table1[[#This Row],[genoffice]],Table1[Gender],"M")</f>
        <v>213</v>
      </c>
      <c r="AE777" s="3">
        <f>COUNTIFS(Table1[genoffice],Table1[[#This Row],[genoffice]],Table1[Gender],"~?")</f>
        <v>10</v>
      </c>
    </row>
    <row r="778" spans="1:31" x14ac:dyDescent="0.35">
      <c r="A778">
        <v>777</v>
      </c>
      <c r="B778">
        <f>IF(COUNTIF(C$2:C777,C778)&gt;0,B777,B777+1)</f>
        <v>195</v>
      </c>
      <c r="C778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8" t="s">
        <v>949</v>
      </c>
      <c r="E778" t="s">
        <v>1043</v>
      </c>
      <c r="F778" t="s">
        <v>1044</v>
      </c>
      <c r="G778">
        <v>2014</v>
      </c>
      <c r="H778" t="s">
        <v>263</v>
      </c>
      <c r="I778" t="s">
        <v>23</v>
      </c>
      <c r="J778">
        <v>262</v>
      </c>
      <c r="K778">
        <v>2</v>
      </c>
      <c r="L778">
        <f>COUNTIF(Table1[Race],Table1[Race])</f>
        <v>2</v>
      </c>
      <c r="M778">
        <v>1</v>
      </c>
      <c r="N778">
        <v>0</v>
      </c>
      <c r="O778">
        <v>0</v>
      </c>
      <c r="P778">
        <v>1</v>
      </c>
      <c r="Q778" t="s">
        <v>20</v>
      </c>
      <c r="R778" t="s">
        <v>952</v>
      </c>
      <c r="S778" t="s">
        <v>949</v>
      </c>
      <c r="T778">
        <f>IFERROR(Table1[n_can_adj]/MID(Table1[district],FIND("(",Table1[district])+1,1),Table1[n_can_adj])</f>
        <v>2</v>
      </c>
      <c r="U778">
        <v>39258</v>
      </c>
      <c r="V778" t="str">
        <f>IF(Table1[Voting Population]&lt;47000,"Rural","Urban")</f>
        <v>Rural</v>
      </c>
      <c r="W778" s="3">
        <v>0.6426332288401253</v>
      </c>
      <c r="X778" s="3" t="s">
        <v>5414</v>
      </c>
      <c r="Y778" s="3">
        <f>COUNTIFS(Table1[Race '#],Table1[[#This Row],[Race '#]],Table1[Gender],"F")</f>
        <v>0</v>
      </c>
      <c r="Z778" s="3">
        <f>COUNTIFS(Table1[Race '#],Table1[[#This Row],[Race '#]],Table1[Gender],"M")</f>
        <v>2</v>
      </c>
      <c r="AA778" s="3">
        <f>COUNTIFS(Table1[Race '#],Table1[[#This Row],[Race '#]],Table1[Gender],"~?")</f>
        <v>0</v>
      </c>
      <c r="AB778" s="3" t="str">
        <f>_xlfn.IFS(Y778=SUM(Table1[[#This Row],[Race-F candidates]:[Race-? Candidates]]),"All-Female",Z778=SUM(Table1[[#This Row],[Race-F candidates]:[Race-? Candidates]]),"All-Male",1=1,"Mixed-Gender")</f>
        <v>All-Male</v>
      </c>
      <c r="AC778" s="3">
        <f>COUNTIFS(Table1[genoffice],Table1[[#This Row],[genoffice]],Table1[Gender],"F")</f>
        <v>15</v>
      </c>
      <c r="AD778" s="3">
        <f>COUNTIFS(Table1[genoffice],Table1[[#This Row],[genoffice]],Table1[Gender],"M")</f>
        <v>213</v>
      </c>
      <c r="AE778" s="3">
        <f>COUNTIFS(Table1[genoffice],Table1[[#This Row],[genoffice]],Table1[Gender],"~?")</f>
        <v>10</v>
      </c>
    </row>
    <row r="779" spans="1:31" x14ac:dyDescent="0.35">
      <c r="A779">
        <v>778</v>
      </c>
      <c r="B779">
        <f>IF(COUNTIF(C$2:C778,C779)&gt;0,B778,B778+1)</f>
        <v>195</v>
      </c>
      <c r="C779" t="str">
        <f>Table1[[#This Row],[position]]&amp;IF(Table1[district]="NA","","-"&amp;Table1[district])&amp;IF(Table1[parish]="Multi-Parish Race","","-"&amp;Table1[parish])&amp;" ("&amp;Table1[year]&amp;")"</f>
        <v>Chief of Police-Town of Campti-Natchitoches (2014)</v>
      </c>
      <c r="D779" t="s">
        <v>949</v>
      </c>
      <c r="E779" t="s">
        <v>1043</v>
      </c>
      <c r="F779" t="s">
        <v>1045</v>
      </c>
      <c r="G779">
        <v>2014</v>
      </c>
      <c r="H779" t="s">
        <v>263</v>
      </c>
      <c r="I779" t="s">
        <v>127</v>
      </c>
      <c r="J779">
        <v>57</v>
      </c>
      <c r="K779">
        <v>2</v>
      </c>
      <c r="L779">
        <f>COUNTIF(Table1[Race],Table1[Race])</f>
        <v>2</v>
      </c>
      <c r="M779">
        <v>1</v>
      </c>
      <c r="N779">
        <v>0</v>
      </c>
      <c r="O779">
        <v>0</v>
      </c>
      <c r="P779">
        <v>1</v>
      </c>
      <c r="Q779" t="s">
        <v>20</v>
      </c>
      <c r="R779" t="s">
        <v>952</v>
      </c>
      <c r="S779" t="s">
        <v>949</v>
      </c>
      <c r="T779">
        <f>IFERROR(Table1[n_can_adj]/MID(Table1[district],FIND("(",Table1[district])+1,1),Table1[n_can_adj])</f>
        <v>2</v>
      </c>
      <c r="U779">
        <v>39258</v>
      </c>
      <c r="V779" t="str">
        <f>IF(Table1[Voting Population]&lt;47000,"Rural","Urban")</f>
        <v>Rural</v>
      </c>
      <c r="W779" s="3">
        <v>0.6426332288401253</v>
      </c>
      <c r="X779" s="3" t="s">
        <v>5414</v>
      </c>
      <c r="Y779" s="3">
        <f>COUNTIFS(Table1[Race '#],Table1[[#This Row],[Race '#]],Table1[Gender],"F")</f>
        <v>0</v>
      </c>
      <c r="Z779" s="3">
        <f>COUNTIFS(Table1[Race '#],Table1[[#This Row],[Race '#]],Table1[Gender],"M")</f>
        <v>2</v>
      </c>
      <c r="AA779" s="3">
        <f>COUNTIFS(Table1[Race '#],Table1[[#This Row],[Race '#]],Table1[Gender],"~?")</f>
        <v>0</v>
      </c>
      <c r="AB779" s="3" t="str">
        <f>_xlfn.IFS(Y779=SUM(Table1[[#This Row],[Race-F candidates]:[Race-? Candidates]]),"All-Female",Z779=SUM(Table1[[#This Row],[Race-F candidates]:[Race-? Candidates]]),"All-Male",1=1,"Mixed-Gender")</f>
        <v>All-Male</v>
      </c>
      <c r="AC779" s="3">
        <f>COUNTIFS(Table1[genoffice],Table1[[#This Row],[genoffice]],Table1[Gender],"F")</f>
        <v>15</v>
      </c>
      <c r="AD779" s="3">
        <f>COUNTIFS(Table1[genoffice],Table1[[#This Row],[genoffice]],Table1[Gender],"M")</f>
        <v>213</v>
      </c>
      <c r="AE779" s="3">
        <f>COUNTIFS(Table1[genoffice],Table1[[#This Row],[genoffice]],Table1[Gender],"~?")</f>
        <v>10</v>
      </c>
    </row>
    <row r="780" spans="1:31" x14ac:dyDescent="0.35">
      <c r="A780">
        <v>779</v>
      </c>
      <c r="B780">
        <f>IF(COUNTIF(C$2:C779,C780)&gt;0,B779,B779+1)</f>
        <v>196</v>
      </c>
      <c r="C780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0" t="s">
        <v>949</v>
      </c>
      <c r="E780" t="s">
        <v>1046</v>
      </c>
      <c r="F780" t="s">
        <v>1047</v>
      </c>
      <c r="G780">
        <v>2016</v>
      </c>
      <c r="H780" t="s">
        <v>161</v>
      </c>
      <c r="I780" t="s">
        <v>30</v>
      </c>
      <c r="J780">
        <v>5</v>
      </c>
      <c r="K780">
        <v>4</v>
      </c>
      <c r="L780">
        <f>COUNTIF(Table1[Race],Table1[Race])</f>
        <v>4</v>
      </c>
      <c r="M780">
        <v>2</v>
      </c>
      <c r="N780">
        <v>0</v>
      </c>
      <c r="O780">
        <v>2</v>
      </c>
      <c r="P780">
        <v>0</v>
      </c>
      <c r="Q780" t="s">
        <v>20</v>
      </c>
      <c r="R780" t="s">
        <v>952</v>
      </c>
      <c r="S780" t="s">
        <v>949</v>
      </c>
      <c r="T780">
        <f>IFERROR(Table1[n_can_adj]/MID(Table1[district],FIND("(",Table1[district])+1,1),Table1[n_can_adj])</f>
        <v>4</v>
      </c>
      <c r="U780">
        <v>15999</v>
      </c>
      <c r="V780" t="str">
        <f>IF(Table1[Voting Population]&lt;47000,"Rural","Urban")</f>
        <v>Rural</v>
      </c>
      <c r="W780" s="3">
        <v>0.78008298755186711</v>
      </c>
      <c r="X780" s="3" t="s">
        <v>5414</v>
      </c>
      <c r="Y780" s="3">
        <f>COUNTIFS(Table1[Race '#],Table1[[#This Row],[Race '#]],Table1[Gender],"F")</f>
        <v>0</v>
      </c>
      <c r="Z780" s="3">
        <f>COUNTIFS(Table1[Race '#],Table1[[#This Row],[Race '#]],Table1[Gender],"M")</f>
        <v>4</v>
      </c>
      <c r="AA780" s="3">
        <f>COUNTIFS(Table1[Race '#],Table1[[#This Row],[Race '#]],Table1[Gender],"~?")</f>
        <v>0</v>
      </c>
      <c r="AB780" s="3" t="str">
        <f>_xlfn.IFS(Y780=SUM(Table1[[#This Row],[Race-F candidates]:[Race-? Candidates]]),"All-Female",Z780=SUM(Table1[[#This Row],[Race-F candidates]:[Race-? Candidates]]),"All-Male",1=1,"Mixed-Gender")</f>
        <v>All-Male</v>
      </c>
      <c r="AC780" s="3">
        <f>COUNTIFS(Table1[genoffice],Table1[[#This Row],[genoffice]],Table1[Gender],"F")</f>
        <v>15</v>
      </c>
      <c r="AD780" s="3">
        <f>COUNTIFS(Table1[genoffice],Table1[[#This Row],[genoffice]],Table1[Gender],"M")</f>
        <v>213</v>
      </c>
      <c r="AE780" s="3">
        <f>COUNTIFS(Table1[genoffice],Table1[[#This Row],[genoffice]],Table1[Gender],"~?")</f>
        <v>10</v>
      </c>
    </row>
    <row r="781" spans="1:31" x14ac:dyDescent="0.35">
      <c r="A781">
        <v>780</v>
      </c>
      <c r="B781">
        <f>IF(COUNTIF(C$2:C780,C781)&gt;0,B780,B780+1)</f>
        <v>196</v>
      </c>
      <c r="C781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1" t="s">
        <v>949</v>
      </c>
      <c r="E781" t="s">
        <v>1046</v>
      </c>
      <c r="F781" t="s">
        <v>1048</v>
      </c>
      <c r="G781">
        <v>2016</v>
      </c>
      <c r="H781" t="s">
        <v>161</v>
      </c>
      <c r="I781" t="s">
        <v>23</v>
      </c>
      <c r="J781">
        <v>207</v>
      </c>
      <c r="K781">
        <v>4</v>
      </c>
      <c r="L781">
        <f>COUNTIF(Table1[Race],Table1[Race])</f>
        <v>4</v>
      </c>
      <c r="M781">
        <v>2</v>
      </c>
      <c r="N781">
        <v>0</v>
      </c>
      <c r="O781">
        <v>2</v>
      </c>
      <c r="P781">
        <v>0</v>
      </c>
      <c r="Q781" t="s">
        <v>20</v>
      </c>
      <c r="R781" t="s">
        <v>952</v>
      </c>
      <c r="S781" t="s">
        <v>949</v>
      </c>
      <c r="T781">
        <f>IFERROR(Table1[n_can_adj]/MID(Table1[district],FIND("(",Table1[district])+1,1),Table1[n_can_adj])</f>
        <v>4</v>
      </c>
      <c r="U781">
        <v>15999</v>
      </c>
      <c r="V781" t="str">
        <f>IF(Table1[Voting Population]&lt;47000,"Rural","Urban")</f>
        <v>Rural</v>
      </c>
      <c r="W781" s="3">
        <v>0.78008298755186711</v>
      </c>
      <c r="X781" s="3" t="s">
        <v>5414</v>
      </c>
      <c r="Y781" s="3">
        <f>COUNTIFS(Table1[Race '#],Table1[[#This Row],[Race '#]],Table1[Gender],"F")</f>
        <v>0</v>
      </c>
      <c r="Z781" s="3">
        <f>COUNTIFS(Table1[Race '#],Table1[[#This Row],[Race '#]],Table1[Gender],"M")</f>
        <v>4</v>
      </c>
      <c r="AA781" s="3">
        <f>COUNTIFS(Table1[Race '#],Table1[[#This Row],[Race '#]],Table1[Gender],"~?")</f>
        <v>0</v>
      </c>
      <c r="AB781" s="3" t="str">
        <f>_xlfn.IFS(Y781=SUM(Table1[[#This Row],[Race-F candidates]:[Race-? Candidates]]),"All-Female",Z781=SUM(Table1[[#This Row],[Race-F candidates]:[Race-? Candidates]]),"All-Male",1=1,"Mixed-Gender")</f>
        <v>All-Male</v>
      </c>
      <c r="AC781" s="3">
        <f>COUNTIFS(Table1[genoffice],Table1[[#This Row],[genoffice]],Table1[Gender],"F")</f>
        <v>15</v>
      </c>
      <c r="AD781" s="3">
        <f>COUNTIFS(Table1[genoffice],Table1[[#This Row],[genoffice]],Table1[Gender],"M")</f>
        <v>213</v>
      </c>
      <c r="AE781" s="3">
        <f>COUNTIFS(Table1[genoffice],Table1[[#This Row],[genoffice]],Table1[Gender],"~?")</f>
        <v>10</v>
      </c>
    </row>
    <row r="782" spans="1:31" x14ac:dyDescent="0.35">
      <c r="A782">
        <v>781</v>
      </c>
      <c r="B782">
        <f>IF(COUNTIF(C$2:C781,C782)&gt;0,B781,B781+1)</f>
        <v>196</v>
      </c>
      <c r="C782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2" t="s">
        <v>949</v>
      </c>
      <c r="E782" t="s">
        <v>1046</v>
      </c>
      <c r="F782" t="s">
        <v>1049</v>
      </c>
      <c r="G782">
        <v>2016</v>
      </c>
      <c r="H782" t="s">
        <v>161</v>
      </c>
      <c r="I782" t="s">
        <v>30</v>
      </c>
      <c r="J782">
        <v>19</v>
      </c>
      <c r="K782">
        <v>4</v>
      </c>
      <c r="L782">
        <f>COUNTIF(Table1[Race],Table1[Race])</f>
        <v>4</v>
      </c>
      <c r="M782">
        <v>2</v>
      </c>
      <c r="N782">
        <v>0</v>
      </c>
      <c r="O782">
        <v>2</v>
      </c>
      <c r="P782">
        <v>0</v>
      </c>
      <c r="Q782" t="s">
        <v>20</v>
      </c>
      <c r="R782" t="s">
        <v>952</v>
      </c>
      <c r="S782" t="s">
        <v>949</v>
      </c>
      <c r="T782">
        <f>IFERROR(Table1[n_can_adj]/MID(Table1[district],FIND("(",Table1[district])+1,1),Table1[n_can_adj])</f>
        <v>4</v>
      </c>
      <c r="U782">
        <v>15999</v>
      </c>
      <c r="V782" t="str">
        <f>IF(Table1[Voting Population]&lt;47000,"Rural","Urban")</f>
        <v>Rural</v>
      </c>
      <c r="W782" s="3">
        <v>0.78008298755186711</v>
      </c>
      <c r="X782" s="3" t="s">
        <v>5414</v>
      </c>
      <c r="Y782" s="3">
        <f>COUNTIFS(Table1[Race '#],Table1[[#This Row],[Race '#]],Table1[Gender],"F")</f>
        <v>0</v>
      </c>
      <c r="Z782" s="3">
        <f>COUNTIFS(Table1[Race '#],Table1[[#This Row],[Race '#]],Table1[Gender],"M")</f>
        <v>4</v>
      </c>
      <c r="AA782" s="3">
        <f>COUNTIFS(Table1[Race '#],Table1[[#This Row],[Race '#]],Table1[Gender],"~?")</f>
        <v>0</v>
      </c>
      <c r="AB782" s="3" t="str">
        <f>_xlfn.IFS(Y782=SUM(Table1[[#This Row],[Race-F candidates]:[Race-? Candidates]]),"All-Female",Z782=SUM(Table1[[#This Row],[Race-F candidates]:[Race-? Candidates]]),"All-Male",1=1,"Mixed-Gender")</f>
        <v>All-Male</v>
      </c>
      <c r="AC782" s="3">
        <f>COUNTIFS(Table1[genoffice],Table1[[#This Row],[genoffice]],Table1[Gender],"F")</f>
        <v>15</v>
      </c>
      <c r="AD782" s="3">
        <f>COUNTIFS(Table1[genoffice],Table1[[#This Row],[genoffice]],Table1[Gender],"M")</f>
        <v>213</v>
      </c>
      <c r="AE782" s="3">
        <f>COUNTIFS(Table1[genoffice],Table1[[#This Row],[genoffice]],Table1[Gender],"~?")</f>
        <v>10</v>
      </c>
    </row>
    <row r="783" spans="1:31" x14ac:dyDescent="0.35">
      <c r="A783">
        <v>782</v>
      </c>
      <c r="B783">
        <f>IF(COUNTIF(C$2:C782,C783)&gt;0,B782,B782+1)</f>
        <v>196</v>
      </c>
      <c r="C783" t="str">
        <f>Table1[[#This Row],[position]]&amp;IF(Table1[district]="NA","","-"&amp;Table1[district])&amp;IF(Table1[parish]="Multi-Parish Race","","-"&amp;Table1[parish])&amp;" ("&amp;Table1[year]&amp;")"</f>
        <v>Chief of Police-Town of Chatham-Jackson (2016)</v>
      </c>
      <c r="D783" t="s">
        <v>949</v>
      </c>
      <c r="E783" t="s">
        <v>1046</v>
      </c>
      <c r="F783" t="s">
        <v>1050</v>
      </c>
      <c r="G783">
        <v>2016</v>
      </c>
      <c r="H783" t="s">
        <v>161</v>
      </c>
      <c r="I783" t="s">
        <v>23</v>
      </c>
      <c r="J783">
        <v>10</v>
      </c>
      <c r="K783">
        <v>4</v>
      </c>
      <c r="L783">
        <f>COUNTIF(Table1[Race],Table1[Race])</f>
        <v>4</v>
      </c>
      <c r="M783">
        <v>2</v>
      </c>
      <c r="N783">
        <v>0</v>
      </c>
      <c r="O783">
        <v>2</v>
      </c>
      <c r="P783">
        <v>0</v>
      </c>
      <c r="Q783" t="s">
        <v>20</v>
      </c>
      <c r="R783" t="s">
        <v>952</v>
      </c>
      <c r="S783" t="s">
        <v>949</v>
      </c>
      <c r="T783">
        <f>IFERROR(Table1[n_can_adj]/MID(Table1[district],FIND("(",Table1[district])+1,1),Table1[n_can_adj])</f>
        <v>4</v>
      </c>
      <c r="U783">
        <v>15999</v>
      </c>
      <c r="V783" t="str">
        <f>IF(Table1[Voting Population]&lt;47000,"Rural","Urban")</f>
        <v>Rural</v>
      </c>
      <c r="W783" s="3">
        <v>0.78008298755186711</v>
      </c>
      <c r="X783" s="3" t="s">
        <v>5414</v>
      </c>
      <c r="Y783" s="3">
        <f>COUNTIFS(Table1[Race '#],Table1[[#This Row],[Race '#]],Table1[Gender],"F")</f>
        <v>0</v>
      </c>
      <c r="Z783" s="3">
        <f>COUNTIFS(Table1[Race '#],Table1[[#This Row],[Race '#]],Table1[Gender],"M")</f>
        <v>4</v>
      </c>
      <c r="AA783" s="3">
        <f>COUNTIFS(Table1[Race '#],Table1[[#This Row],[Race '#]],Table1[Gender],"~?")</f>
        <v>0</v>
      </c>
      <c r="AB783" s="3" t="str">
        <f>_xlfn.IFS(Y783=SUM(Table1[[#This Row],[Race-F candidates]:[Race-? Candidates]]),"All-Female",Z783=SUM(Table1[[#This Row],[Race-F candidates]:[Race-? Candidates]]),"All-Male",1=1,"Mixed-Gender")</f>
        <v>All-Male</v>
      </c>
      <c r="AC783" s="3">
        <f>COUNTIFS(Table1[genoffice],Table1[[#This Row],[genoffice]],Table1[Gender],"F")</f>
        <v>15</v>
      </c>
      <c r="AD783" s="3">
        <f>COUNTIFS(Table1[genoffice],Table1[[#This Row],[genoffice]],Table1[Gender],"M")</f>
        <v>213</v>
      </c>
      <c r="AE783" s="3">
        <f>COUNTIFS(Table1[genoffice],Table1[[#This Row],[genoffice]],Table1[Gender],"~?")</f>
        <v>10</v>
      </c>
    </row>
    <row r="784" spans="1:31" x14ac:dyDescent="0.35">
      <c r="A784">
        <v>783</v>
      </c>
      <c r="B784">
        <f>IF(COUNTIF(C$2:C783,C784)&gt;0,B783,B783+1)</f>
        <v>197</v>
      </c>
      <c r="C784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4" t="s">
        <v>949</v>
      </c>
      <c r="E784" t="s">
        <v>1051</v>
      </c>
      <c r="F784" t="s">
        <v>1052</v>
      </c>
      <c r="G784">
        <v>2014</v>
      </c>
      <c r="H784" t="s">
        <v>276</v>
      </c>
      <c r="I784" t="s">
        <v>19</v>
      </c>
      <c r="J784">
        <v>50</v>
      </c>
      <c r="K784">
        <v>4</v>
      </c>
      <c r="L784">
        <f>COUNTIF(Table1[Race],Table1[Race])</f>
        <v>4</v>
      </c>
      <c r="M784">
        <v>1</v>
      </c>
      <c r="N784">
        <v>2</v>
      </c>
      <c r="O784">
        <v>0</v>
      </c>
      <c r="P784">
        <v>1</v>
      </c>
      <c r="Q784" t="s">
        <v>20</v>
      </c>
      <c r="R784" t="s">
        <v>952</v>
      </c>
      <c r="S784" t="s">
        <v>949</v>
      </c>
      <c r="T784">
        <f>IFERROR(Table1[n_can_adj]/MID(Table1[district],FIND("(",Table1[district])+1,1),Table1[n_can_adj])</f>
        <v>4</v>
      </c>
      <c r="U784">
        <v>62372</v>
      </c>
      <c r="V784" t="str">
        <f>IF(Table1[Voting Population]&lt;47000,"Rural","Urban")</f>
        <v>Urban</v>
      </c>
      <c r="W784" s="3">
        <v>0.32144757849920169</v>
      </c>
      <c r="X784" s="3" t="s">
        <v>5415</v>
      </c>
      <c r="Y784" s="3">
        <f>COUNTIFS(Table1[Race '#],Table1[[#This Row],[Race '#]],Table1[Gender],"F")</f>
        <v>1</v>
      </c>
      <c r="Z784" s="3">
        <f>COUNTIFS(Table1[Race '#],Table1[[#This Row],[Race '#]],Table1[Gender],"M")</f>
        <v>3</v>
      </c>
      <c r="AA784" s="3">
        <f>COUNTIFS(Table1[Race '#],Table1[[#This Row],[Race '#]],Table1[Gender],"~?")</f>
        <v>0</v>
      </c>
      <c r="AB784" s="3" t="str">
        <f>_xlfn.IFS(Y784=SUM(Table1[[#This Row],[Race-F candidates]:[Race-? Candidates]]),"All-Female",Z784=SUM(Table1[[#This Row],[Race-F candidates]:[Race-? Candidates]]),"All-Male",1=1,"Mixed-Gender")</f>
        <v>Mixed-Gender</v>
      </c>
      <c r="AC784" s="3">
        <f>COUNTIFS(Table1[genoffice],Table1[[#This Row],[genoffice]],Table1[Gender],"F")</f>
        <v>15</v>
      </c>
      <c r="AD784" s="3">
        <f>COUNTIFS(Table1[genoffice],Table1[[#This Row],[genoffice]],Table1[Gender],"M")</f>
        <v>213</v>
      </c>
      <c r="AE784" s="3">
        <f>COUNTIFS(Table1[genoffice],Table1[[#This Row],[genoffice]],Table1[Gender],"~?")</f>
        <v>10</v>
      </c>
    </row>
    <row r="785" spans="1:31" x14ac:dyDescent="0.35">
      <c r="A785">
        <v>784</v>
      </c>
      <c r="B785">
        <f>IF(COUNTIF(C$2:C784,C785)&gt;0,B784,B784+1)</f>
        <v>197</v>
      </c>
      <c r="C785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5" t="s">
        <v>949</v>
      </c>
      <c r="E785" t="s">
        <v>1051</v>
      </c>
      <c r="F785" t="s">
        <v>1053</v>
      </c>
      <c r="G785">
        <v>2014</v>
      </c>
      <c r="H785" t="s">
        <v>276</v>
      </c>
      <c r="I785" t="s">
        <v>23</v>
      </c>
      <c r="J785">
        <v>1047</v>
      </c>
      <c r="K785">
        <v>4</v>
      </c>
      <c r="L785">
        <f>COUNTIF(Table1[Race],Table1[Race])</f>
        <v>4</v>
      </c>
      <c r="M785">
        <v>1</v>
      </c>
      <c r="N785">
        <v>2</v>
      </c>
      <c r="O785">
        <v>0</v>
      </c>
      <c r="P785">
        <v>1</v>
      </c>
      <c r="Q785" t="s">
        <v>20</v>
      </c>
      <c r="R785" t="s">
        <v>952</v>
      </c>
      <c r="S785" t="s">
        <v>949</v>
      </c>
      <c r="T785">
        <f>IFERROR(Table1[n_can_adj]/MID(Table1[district],FIND("(",Table1[district])+1,1),Table1[n_can_adj])</f>
        <v>4</v>
      </c>
      <c r="U785">
        <v>62372</v>
      </c>
      <c r="V785" t="str">
        <f>IF(Table1[Voting Population]&lt;47000,"Rural","Urban")</f>
        <v>Urban</v>
      </c>
      <c r="W785" s="3">
        <v>0.32144757849920169</v>
      </c>
      <c r="X785" s="3" t="s">
        <v>5414</v>
      </c>
      <c r="Y785" s="3">
        <f>COUNTIFS(Table1[Race '#],Table1[[#This Row],[Race '#]],Table1[Gender],"F")</f>
        <v>1</v>
      </c>
      <c r="Z785" s="3">
        <f>COUNTIFS(Table1[Race '#],Table1[[#This Row],[Race '#]],Table1[Gender],"M")</f>
        <v>3</v>
      </c>
      <c r="AA785" s="3">
        <f>COUNTIFS(Table1[Race '#],Table1[[#This Row],[Race '#]],Table1[Gender],"~?")</f>
        <v>0</v>
      </c>
      <c r="AB785" s="3" t="str">
        <f>_xlfn.IFS(Y785=SUM(Table1[[#This Row],[Race-F candidates]:[Race-? Candidates]]),"All-Female",Z785=SUM(Table1[[#This Row],[Race-F candidates]:[Race-? Candidates]]),"All-Male",1=1,"Mixed-Gender")</f>
        <v>Mixed-Gender</v>
      </c>
      <c r="AC785" s="3">
        <f>COUNTIFS(Table1[genoffice],Table1[[#This Row],[genoffice]],Table1[Gender],"F")</f>
        <v>15</v>
      </c>
      <c r="AD785" s="3">
        <f>COUNTIFS(Table1[genoffice],Table1[[#This Row],[genoffice]],Table1[Gender],"M")</f>
        <v>213</v>
      </c>
      <c r="AE785" s="3">
        <f>COUNTIFS(Table1[genoffice],Table1[[#This Row],[genoffice]],Table1[Gender],"~?")</f>
        <v>10</v>
      </c>
    </row>
    <row r="786" spans="1:31" x14ac:dyDescent="0.35">
      <c r="A786">
        <v>785</v>
      </c>
      <c r="B786">
        <f>IF(COUNTIF(C$2:C785,C786)&gt;0,B785,B785+1)</f>
        <v>197</v>
      </c>
      <c r="C786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6" t="s">
        <v>949</v>
      </c>
      <c r="E786" t="s">
        <v>1051</v>
      </c>
      <c r="F786" t="s">
        <v>1054</v>
      </c>
      <c r="G786">
        <v>2014</v>
      </c>
      <c r="H786" t="s">
        <v>276</v>
      </c>
      <c r="I786" t="s">
        <v>19</v>
      </c>
      <c r="J786">
        <v>339</v>
      </c>
      <c r="K786">
        <v>4</v>
      </c>
      <c r="L786">
        <f>COUNTIF(Table1[Race],Table1[Race])</f>
        <v>4</v>
      </c>
      <c r="M786">
        <v>1</v>
      </c>
      <c r="N786">
        <v>2</v>
      </c>
      <c r="O786">
        <v>0</v>
      </c>
      <c r="P786">
        <v>1</v>
      </c>
      <c r="Q786" t="s">
        <v>20</v>
      </c>
      <c r="R786" t="s">
        <v>952</v>
      </c>
      <c r="S786" t="s">
        <v>949</v>
      </c>
      <c r="T786">
        <f>IFERROR(Table1[n_can_adj]/MID(Table1[district],FIND("(",Table1[district])+1,1),Table1[n_can_adj])</f>
        <v>4</v>
      </c>
      <c r="U786">
        <v>62372</v>
      </c>
      <c r="V786" t="str">
        <f>IF(Table1[Voting Population]&lt;47000,"Rural","Urban")</f>
        <v>Urban</v>
      </c>
      <c r="W786" s="3">
        <v>0.32144757849920169</v>
      </c>
      <c r="X786" s="3" t="s">
        <v>5414</v>
      </c>
      <c r="Y786" s="3">
        <f>COUNTIFS(Table1[Race '#],Table1[[#This Row],[Race '#]],Table1[Gender],"F")</f>
        <v>1</v>
      </c>
      <c r="Z786" s="3">
        <f>COUNTIFS(Table1[Race '#],Table1[[#This Row],[Race '#]],Table1[Gender],"M")</f>
        <v>3</v>
      </c>
      <c r="AA786" s="3">
        <f>COUNTIFS(Table1[Race '#],Table1[[#This Row],[Race '#]],Table1[Gender],"~?")</f>
        <v>0</v>
      </c>
      <c r="AB786" s="3" t="str">
        <f>_xlfn.IFS(Y786=SUM(Table1[[#This Row],[Race-F candidates]:[Race-? Candidates]]),"All-Female",Z786=SUM(Table1[[#This Row],[Race-F candidates]:[Race-? Candidates]]),"All-Male",1=1,"Mixed-Gender")</f>
        <v>Mixed-Gender</v>
      </c>
      <c r="AC786" s="3">
        <f>COUNTIFS(Table1[genoffice],Table1[[#This Row],[genoffice]],Table1[Gender],"F")</f>
        <v>15</v>
      </c>
      <c r="AD786" s="3">
        <f>COUNTIFS(Table1[genoffice],Table1[[#This Row],[genoffice]],Table1[Gender],"M")</f>
        <v>213</v>
      </c>
      <c r="AE786" s="3">
        <f>COUNTIFS(Table1[genoffice],Table1[[#This Row],[genoffice]],Table1[Gender],"~?")</f>
        <v>10</v>
      </c>
    </row>
    <row r="787" spans="1:31" x14ac:dyDescent="0.35">
      <c r="A787">
        <v>786</v>
      </c>
      <c r="B787">
        <f>IF(COUNTIF(C$2:C786,C787)&gt;0,B786,B786+1)</f>
        <v>197</v>
      </c>
      <c r="C787" t="str">
        <f>Table1[[#This Row],[position]]&amp;IF(Table1[district]="NA","","-"&amp;Table1[district])&amp;IF(Table1[parish]="Multi-Parish Race","","-"&amp;Table1[parish])&amp;" ("&amp;Table1[year]&amp;")"</f>
        <v>Chief of Police-Town of Church Point-Acadia (2014)</v>
      </c>
      <c r="D787" t="s">
        <v>949</v>
      </c>
      <c r="E787" t="s">
        <v>1051</v>
      </c>
      <c r="F787" t="s">
        <v>1055</v>
      </c>
      <c r="G787">
        <v>2014</v>
      </c>
      <c r="H787" t="s">
        <v>276</v>
      </c>
      <c r="I787" t="s">
        <v>127</v>
      </c>
      <c r="J787">
        <v>443</v>
      </c>
      <c r="K787">
        <v>4</v>
      </c>
      <c r="L787">
        <f>COUNTIF(Table1[Race],Table1[Race])</f>
        <v>4</v>
      </c>
      <c r="M787">
        <v>1</v>
      </c>
      <c r="N787">
        <v>2</v>
      </c>
      <c r="O787">
        <v>0</v>
      </c>
      <c r="P787">
        <v>1</v>
      </c>
      <c r="Q787" t="s">
        <v>20</v>
      </c>
      <c r="R787" t="s">
        <v>952</v>
      </c>
      <c r="S787" t="s">
        <v>949</v>
      </c>
      <c r="T787">
        <f>IFERROR(Table1[n_can_adj]/MID(Table1[district],FIND("(",Table1[district])+1,1),Table1[n_can_adj])</f>
        <v>4</v>
      </c>
      <c r="U787">
        <v>62372</v>
      </c>
      <c r="V787" t="str">
        <f>IF(Table1[Voting Population]&lt;47000,"Rural","Urban")</f>
        <v>Urban</v>
      </c>
      <c r="W787" s="3">
        <v>0.32144757849920169</v>
      </c>
      <c r="X787" s="3" t="s">
        <v>5414</v>
      </c>
      <c r="Y787" s="3">
        <f>COUNTIFS(Table1[Race '#],Table1[[#This Row],[Race '#]],Table1[Gender],"F")</f>
        <v>1</v>
      </c>
      <c r="Z787" s="3">
        <f>COUNTIFS(Table1[Race '#],Table1[[#This Row],[Race '#]],Table1[Gender],"M")</f>
        <v>3</v>
      </c>
      <c r="AA787" s="3">
        <f>COUNTIFS(Table1[Race '#],Table1[[#This Row],[Race '#]],Table1[Gender],"~?")</f>
        <v>0</v>
      </c>
      <c r="AB787" s="3" t="str">
        <f>_xlfn.IFS(Y787=SUM(Table1[[#This Row],[Race-F candidates]:[Race-? Candidates]]),"All-Female",Z787=SUM(Table1[[#This Row],[Race-F candidates]:[Race-? Candidates]]),"All-Male",1=1,"Mixed-Gender")</f>
        <v>Mixed-Gender</v>
      </c>
      <c r="AC787" s="3">
        <f>COUNTIFS(Table1[genoffice],Table1[[#This Row],[genoffice]],Table1[Gender],"F")</f>
        <v>15</v>
      </c>
      <c r="AD787" s="3">
        <f>COUNTIFS(Table1[genoffice],Table1[[#This Row],[genoffice]],Table1[Gender],"M")</f>
        <v>213</v>
      </c>
      <c r="AE787" s="3">
        <f>COUNTIFS(Table1[genoffice],Table1[[#This Row],[genoffice]],Table1[Gender],"~?")</f>
        <v>10</v>
      </c>
    </row>
    <row r="788" spans="1:31" x14ac:dyDescent="0.35">
      <c r="A788">
        <v>787</v>
      </c>
      <c r="B788">
        <f>IF(COUNTIF(C$2:C787,C788)&gt;0,B787,B787+1)</f>
        <v>198</v>
      </c>
      <c r="C788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8" t="s">
        <v>949</v>
      </c>
      <c r="E788" t="s">
        <v>1056</v>
      </c>
      <c r="F788" t="s">
        <v>1057</v>
      </c>
      <c r="G788">
        <v>2016</v>
      </c>
      <c r="H788" t="s">
        <v>64</v>
      </c>
      <c r="I788" t="s">
        <v>30</v>
      </c>
      <c r="J788">
        <v>111</v>
      </c>
      <c r="K788">
        <v>4</v>
      </c>
      <c r="L788">
        <f>COUNTIF(Table1[Race],Table1[Race])</f>
        <v>4</v>
      </c>
      <c r="M788">
        <v>2</v>
      </c>
      <c r="N788">
        <v>1</v>
      </c>
      <c r="O788">
        <v>1</v>
      </c>
      <c r="P788">
        <v>0</v>
      </c>
      <c r="Q788" t="s">
        <v>20</v>
      </c>
      <c r="R788" t="s">
        <v>952</v>
      </c>
      <c r="S788" t="s">
        <v>949</v>
      </c>
      <c r="T788">
        <f>IFERROR(Table1[n_can_adj]/MID(Table1[district],FIND("(",Table1[district])+1,1),Table1[n_can_adj])</f>
        <v>4</v>
      </c>
      <c r="U788">
        <v>41252</v>
      </c>
      <c r="V788" t="str">
        <f>IF(Table1[Voting Population]&lt;47000,"Rural","Urban")</f>
        <v>Rural</v>
      </c>
      <c r="W788" s="3">
        <v>0.11590909090909091</v>
      </c>
      <c r="X788" s="3" t="s">
        <v>5414</v>
      </c>
      <c r="Y788" s="3">
        <f>COUNTIFS(Table1[Race '#],Table1[[#This Row],[Race '#]],Table1[Gender],"F")</f>
        <v>1</v>
      </c>
      <c r="Z788" s="3">
        <f>COUNTIFS(Table1[Race '#],Table1[[#This Row],[Race '#]],Table1[Gender],"M")</f>
        <v>3</v>
      </c>
      <c r="AA788" s="3">
        <f>COUNTIFS(Table1[Race '#],Table1[[#This Row],[Race '#]],Table1[Gender],"~?")</f>
        <v>0</v>
      </c>
      <c r="AB788" s="3" t="str">
        <f>_xlfn.IFS(Y788=SUM(Table1[[#This Row],[Race-F candidates]:[Race-? Candidates]]),"All-Female",Z788=SUM(Table1[[#This Row],[Race-F candidates]:[Race-? Candidates]]),"All-Male",1=1,"Mixed-Gender")</f>
        <v>Mixed-Gender</v>
      </c>
      <c r="AC788" s="3">
        <f>COUNTIFS(Table1[genoffice],Table1[[#This Row],[genoffice]],Table1[Gender],"F")</f>
        <v>15</v>
      </c>
      <c r="AD788" s="3">
        <f>COUNTIFS(Table1[genoffice],Table1[[#This Row],[genoffice]],Table1[Gender],"M")</f>
        <v>213</v>
      </c>
      <c r="AE788" s="3">
        <f>COUNTIFS(Table1[genoffice],Table1[[#This Row],[genoffice]],Table1[Gender],"~?")</f>
        <v>10</v>
      </c>
    </row>
    <row r="789" spans="1:31" x14ac:dyDescent="0.35">
      <c r="A789">
        <v>788</v>
      </c>
      <c r="B789">
        <f>IF(COUNTIF(C$2:C788,C789)&gt;0,B788,B788+1)</f>
        <v>198</v>
      </c>
      <c r="C789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89" t="s">
        <v>949</v>
      </c>
      <c r="E789" t="s">
        <v>1056</v>
      </c>
      <c r="F789" t="s">
        <v>1058</v>
      </c>
      <c r="G789">
        <v>2016</v>
      </c>
      <c r="H789" t="s">
        <v>64</v>
      </c>
      <c r="I789" t="s">
        <v>23</v>
      </c>
      <c r="J789">
        <v>388</v>
      </c>
      <c r="K789">
        <v>4</v>
      </c>
      <c r="L789">
        <f>COUNTIF(Table1[Race],Table1[Race])</f>
        <v>4</v>
      </c>
      <c r="M789">
        <v>2</v>
      </c>
      <c r="N789">
        <v>1</v>
      </c>
      <c r="O789">
        <v>1</v>
      </c>
      <c r="P789">
        <v>0</v>
      </c>
      <c r="Q789" t="s">
        <v>20</v>
      </c>
      <c r="R789" t="s">
        <v>952</v>
      </c>
      <c r="S789" t="s">
        <v>949</v>
      </c>
      <c r="T789">
        <f>IFERROR(Table1[n_can_adj]/MID(Table1[district],FIND("(",Table1[district])+1,1),Table1[n_can_adj])</f>
        <v>4</v>
      </c>
      <c r="U789">
        <v>41252</v>
      </c>
      <c r="V789" t="str">
        <f>IF(Table1[Voting Population]&lt;47000,"Rural","Urban")</f>
        <v>Rural</v>
      </c>
      <c r="W789" s="3">
        <v>0.11590909090909091</v>
      </c>
      <c r="X789" s="3" t="s">
        <v>5414</v>
      </c>
      <c r="Y789" s="3">
        <f>COUNTIFS(Table1[Race '#],Table1[[#This Row],[Race '#]],Table1[Gender],"F")</f>
        <v>1</v>
      </c>
      <c r="Z789" s="3">
        <f>COUNTIFS(Table1[Race '#],Table1[[#This Row],[Race '#]],Table1[Gender],"M")</f>
        <v>3</v>
      </c>
      <c r="AA789" s="3">
        <f>COUNTIFS(Table1[Race '#],Table1[[#This Row],[Race '#]],Table1[Gender],"~?")</f>
        <v>0</v>
      </c>
      <c r="AB789" s="3" t="str">
        <f>_xlfn.IFS(Y789=SUM(Table1[[#This Row],[Race-F candidates]:[Race-? Candidates]]),"All-Female",Z789=SUM(Table1[[#This Row],[Race-F candidates]:[Race-? Candidates]]),"All-Male",1=1,"Mixed-Gender")</f>
        <v>Mixed-Gender</v>
      </c>
      <c r="AC789" s="3">
        <f>COUNTIFS(Table1[genoffice],Table1[[#This Row],[genoffice]],Table1[Gender],"F")</f>
        <v>15</v>
      </c>
      <c r="AD789" s="3">
        <f>COUNTIFS(Table1[genoffice],Table1[[#This Row],[genoffice]],Table1[Gender],"M")</f>
        <v>213</v>
      </c>
      <c r="AE789" s="3">
        <f>COUNTIFS(Table1[genoffice],Table1[[#This Row],[genoffice]],Table1[Gender],"~?")</f>
        <v>10</v>
      </c>
    </row>
    <row r="790" spans="1:31" x14ac:dyDescent="0.35">
      <c r="A790">
        <v>789</v>
      </c>
      <c r="B790">
        <f>IF(COUNTIF(C$2:C789,C790)&gt;0,B789,B789+1)</f>
        <v>198</v>
      </c>
      <c r="C790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0" t="s">
        <v>949</v>
      </c>
      <c r="E790" t="s">
        <v>1056</v>
      </c>
      <c r="F790" t="s">
        <v>1059</v>
      </c>
      <c r="G790">
        <v>2016</v>
      </c>
      <c r="H790" t="s">
        <v>64</v>
      </c>
      <c r="I790" t="s">
        <v>19</v>
      </c>
      <c r="J790">
        <v>286</v>
      </c>
      <c r="K790">
        <v>4</v>
      </c>
      <c r="L790">
        <f>COUNTIF(Table1[Race],Table1[Race])</f>
        <v>4</v>
      </c>
      <c r="M790">
        <v>2</v>
      </c>
      <c r="N790">
        <v>1</v>
      </c>
      <c r="O790">
        <v>1</v>
      </c>
      <c r="P790">
        <v>0</v>
      </c>
      <c r="Q790" t="s">
        <v>20</v>
      </c>
      <c r="R790" t="s">
        <v>952</v>
      </c>
      <c r="S790" t="s">
        <v>949</v>
      </c>
      <c r="T790">
        <f>IFERROR(Table1[n_can_adj]/MID(Table1[district],FIND("(",Table1[district])+1,1),Table1[n_can_adj])</f>
        <v>4</v>
      </c>
      <c r="U790">
        <v>41252</v>
      </c>
      <c r="V790" t="str">
        <f>IF(Table1[Voting Population]&lt;47000,"Rural","Urban")</f>
        <v>Rural</v>
      </c>
      <c r="W790" s="3">
        <v>0.11590909090909091</v>
      </c>
      <c r="X790" s="3" t="s">
        <v>5414</v>
      </c>
      <c r="Y790" s="3">
        <f>COUNTIFS(Table1[Race '#],Table1[[#This Row],[Race '#]],Table1[Gender],"F")</f>
        <v>1</v>
      </c>
      <c r="Z790" s="3">
        <f>COUNTIFS(Table1[Race '#],Table1[[#This Row],[Race '#]],Table1[Gender],"M")</f>
        <v>3</v>
      </c>
      <c r="AA790" s="3">
        <f>COUNTIFS(Table1[Race '#],Table1[[#This Row],[Race '#]],Table1[Gender],"~?")</f>
        <v>0</v>
      </c>
      <c r="AB790" s="3" t="str">
        <f>_xlfn.IFS(Y790=SUM(Table1[[#This Row],[Race-F candidates]:[Race-? Candidates]]),"All-Female",Z790=SUM(Table1[[#This Row],[Race-F candidates]:[Race-? Candidates]]),"All-Male",1=1,"Mixed-Gender")</f>
        <v>Mixed-Gender</v>
      </c>
      <c r="AC790" s="3">
        <f>COUNTIFS(Table1[genoffice],Table1[[#This Row],[genoffice]],Table1[Gender],"F")</f>
        <v>15</v>
      </c>
      <c r="AD790" s="3">
        <f>COUNTIFS(Table1[genoffice],Table1[[#This Row],[genoffice]],Table1[Gender],"M")</f>
        <v>213</v>
      </c>
      <c r="AE790" s="3">
        <f>COUNTIFS(Table1[genoffice],Table1[[#This Row],[genoffice]],Table1[Gender],"~?")</f>
        <v>10</v>
      </c>
    </row>
    <row r="791" spans="1:31" x14ac:dyDescent="0.35">
      <c r="A791">
        <v>790</v>
      </c>
      <c r="B791">
        <f>IF(COUNTIF(C$2:C790,C791)&gt;0,B790,B790+1)</f>
        <v>198</v>
      </c>
      <c r="C791" t="str">
        <f>Table1[[#This Row],[position]]&amp;IF(Table1[district]="NA","","-"&amp;Table1[district])&amp;IF(Table1[parish]="Multi-Parish Race","","-"&amp;Table1[parish])&amp;" ("&amp;Table1[year]&amp;")"</f>
        <v>Chief of Police-Town of Cottonport-Avoyelles (2016)</v>
      </c>
      <c r="D791" t="s">
        <v>949</v>
      </c>
      <c r="E791" t="s">
        <v>1056</v>
      </c>
      <c r="F791" t="s">
        <v>1060</v>
      </c>
      <c r="G791">
        <v>2016</v>
      </c>
      <c r="H791" t="s">
        <v>64</v>
      </c>
      <c r="I791" t="s">
        <v>23</v>
      </c>
      <c r="J791">
        <v>95</v>
      </c>
      <c r="K791">
        <v>4</v>
      </c>
      <c r="L791">
        <f>COUNTIF(Table1[Race],Table1[Race])</f>
        <v>4</v>
      </c>
      <c r="M791">
        <v>2</v>
      </c>
      <c r="N791">
        <v>1</v>
      </c>
      <c r="O791">
        <v>1</v>
      </c>
      <c r="P791">
        <v>0</v>
      </c>
      <c r="Q791" t="s">
        <v>20</v>
      </c>
      <c r="R791" t="s">
        <v>952</v>
      </c>
      <c r="S791" t="s">
        <v>949</v>
      </c>
      <c r="T791">
        <f>IFERROR(Table1[n_can_adj]/MID(Table1[district],FIND("(",Table1[district])+1,1),Table1[n_can_adj])</f>
        <v>4</v>
      </c>
      <c r="U791">
        <v>41252</v>
      </c>
      <c r="V791" t="str">
        <f>IF(Table1[Voting Population]&lt;47000,"Rural","Urban")</f>
        <v>Rural</v>
      </c>
      <c r="W791" s="3">
        <v>0.11590909090909091</v>
      </c>
      <c r="X791" s="3" t="s">
        <v>5415</v>
      </c>
      <c r="Y791" s="3">
        <f>COUNTIFS(Table1[Race '#],Table1[[#This Row],[Race '#]],Table1[Gender],"F")</f>
        <v>1</v>
      </c>
      <c r="Z791" s="3">
        <f>COUNTIFS(Table1[Race '#],Table1[[#This Row],[Race '#]],Table1[Gender],"M")</f>
        <v>3</v>
      </c>
      <c r="AA791" s="3">
        <f>COUNTIFS(Table1[Race '#],Table1[[#This Row],[Race '#]],Table1[Gender],"~?")</f>
        <v>0</v>
      </c>
      <c r="AB791" s="3" t="str">
        <f>_xlfn.IFS(Y791=SUM(Table1[[#This Row],[Race-F candidates]:[Race-? Candidates]]),"All-Female",Z791=SUM(Table1[[#This Row],[Race-F candidates]:[Race-? Candidates]]),"All-Male",1=1,"Mixed-Gender")</f>
        <v>Mixed-Gender</v>
      </c>
      <c r="AC791" s="3">
        <f>COUNTIFS(Table1[genoffice],Table1[[#This Row],[genoffice]],Table1[Gender],"F")</f>
        <v>15</v>
      </c>
      <c r="AD791" s="3">
        <f>COUNTIFS(Table1[genoffice],Table1[[#This Row],[genoffice]],Table1[Gender],"M")</f>
        <v>213</v>
      </c>
      <c r="AE791" s="3">
        <f>COUNTIFS(Table1[genoffice],Table1[[#This Row],[genoffice]],Table1[Gender],"~?")</f>
        <v>10</v>
      </c>
    </row>
    <row r="792" spans="1:31" x14ac:dyDescent="0.35">
      <c r="A792">
        <v>791</v>
      </c>
      <c r="B792">
        <f>IF(COUNTIF(C$2:C791,C792)&gt;0,B791,B791+1)</f>
        <v>199</v>
      </c>
      <c r="C792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2" t="s">
        <v>949</v>
      </c>
      <c r="E792" t="s">
        <v>1061</v>
      </c>
      <c r="F792" t="s">
        <v>1062</v>
      </c>
      <c r="G792">
        <v>2016</v>
      </c>
      <c r="H792" t="s">
        <v>69</v>
      </c>
      <c r="I792" t="s">
        <v>23</v>
      </c>
      <c r="J792">
        <v>25</v>
      </c>
      <c r="K792">
        <v>3</v>
      </c>
      <c r="L792">
        <f>COUNTIF(Table1[Race],Table1[Race])</f>
        <v>3</v>
      </c>
      <c r="M792">
        <v>2</v>
      </c>
      <c r="N792">
        <v>0</v>
      </c>
      <c r="O792">
        <v>1</v>
      </c>
      <c r="P792">
        <v>0</v>
      </c>
      <c r="Q792" t="s">
        <v>20</v>
      </c>
      <c r="R792" t="s">
        <v>952</v>
      </c>
      <c r="S792" t="s">
        <v>949</v>
      </c>
      <c r="T792">
        <f>IFERROR(Table1[n_can_adj]/MID(Table1[district],FIND("(",Table1[district])+1,1),Table1[n_can_adj])</f>
        <v>3</v>
      </c>
      <c r="U792">
        <v>40335</v>
      </c>
      <c r="V792" t="str">
        <f>IF(Table1[Voting Population]&lt;47000,"Rural","Urban")</f>
        <v>Rural</v>
      </c>
      <c r="W792" s="3">
        <v>0.29538461538461541</v>
      </c>
      <c r="X792" s="3" t="s">
        <v>5414</v>
      </c>
      <c r="Y792" s="3">
        <f>COUNTIFS(Table1[Race '#],Table1[[#This Row],[Race '#]],Table1[Gender],"F")</f>
        <v>1</v>
      </c>
      <c r="Z792" s="3">
        <f>COUNTIFS(Table1[Race '#],Table1[[#This Row],[Race '#]],Table1[Gender],"M")</f>
        <v>2</v>
      </c>
      <c r="AA792" s="3">
        <f>COUNTIFS(Table1[Race '#],Table1[[#This Row],[Race '#]],Table1[Gender],"~?")</f>
        <v>0</v>
      </c>
      <c r="AB792" s="3" t="str">
        <f>_xlfn.IFS(Y792=SUM(Table1[[#This Row],[Race-F candidates]:[Race-? Candidates]]),"All-Female",Z792=SUM(Table1[[#This Row],[Race-F candidates]:[Race-? Candidates]]),"All-Male",1=1,"Mixed-Gender")</f>
        <v>Mixed-Gender</v>
      </c>
      <c r="AC792" s="3">
        <f>COUNTIFS(Table1[genoffice],Table1[[#This Row],[genoffice]],Table1[Gender],"F")</f>
        <v>15</v>
      </c>
      <c r="AD792" s="3">
        <f>COUNTIFS(Table1[genoffice],Table1[[#This Row],[genoffice]],Table1[Gender],"M")</f>
        <v>213</v>
      </c>
      <c r="AE792" s="3">
        <f>COUNTIFS(Table1[genoffice],Table1[[#This Row],[genoffice]],Table1[Gender],"~?")</f>
        <v>10</v>
      </c>
    </row>
    <row r="793" spans="1:31" x14ac:dyDescent="0.35">
      <c r="A793">
        <v>792</v>
      </c>
      <c r="B793">
        <f>IF(COUNTIF(C$2:C792,C793)&gt;0,B792,B792+1)</f>
        <v>199</v>
      </c>
      <c r="C793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3" t="s">
        <v>949</v>
      </c>
      <c r="E793" t="s">
        <v>1061</v>
      </c>
      <c r="F793" t="s">
        <v>1063</v>
      </c>
      <c r="G793">
        <v>2016</v>
      </c>
      <c r="H793" t="s">
        <v>69</v>
      </c>
      <c r="I793" t="s">
        <v>30</v>
      </c>
      <c r="J793">
        <v>102</v>
      </c>
      <c r="K793">
        <v>3</v>
      </c>
      <c r="L793">
        <f>COUNTIF(Table1[Race],Table1[Race])</f>
        <v>3</v>
      </c>
      <c r="M793">
        <v>2</v>
      </c>
      <c r="N793">
        <v>0</v>
      </c>
      <c r="O793">
        <v>1</v>
      </c>
      <c r="P793">
        <v>0</v>
      </c>
      <c r="Q793" t="s">
        <v>20</v>
      </c>
      <c r="R793" t="s">
        <v>952</v>
      </c>
      <c r="S793" t="s">
        <v>949</v>
      </c>
      <c r="T793">
        <f>IFERROR(Table1[n_can_adj]/MID(Table1[district],FIND("(",Table1[district])+1,1),Table1[n_can_adj])</f>
        <v>3</v>
      </c>
      <c r="U793">
        <v>40335</v>
      </c>
      <c r="V793" t="str">
        <f>IF(Table1[Voting Population]&lt;47000,"Rural","Urban")</f>
        <v>Rural</v>
      </c>
      <c r="W793" s="3">
        <v>0.29538461538461541</v>
      </c>
      <c r="X793" s="3" t="s">
        <v>5414</v>
      </c>
      <c r="Y793" s="3">
        <f>COUNTIFS(Table1[Race '#],Table1[[#This Row],[Race '#]],Table1[Gender],"F")</f>
        <v>1</v>
      </c>
      <c r="Z793" s="3">
        <f>COUNTIFS(Table1[Race '#],Table1[[#This Row],[Race '#]],Table1[Gender],"M")</f>
        <v>2</v>
      </c>
      <c r="AA793" s="3">
        <f>COUNTIFS(Table1[Race '#],Table1[[#This Row],[Race '#]],Table1[Gender],"~?")</f>
        <v>0</v>
      </c>
      <c r="AB793" s="3" t="str">
        <f>_xlfn.IFS(Y793=SUM(Table1[[#This Row],[Race-F candidates]:[Race-? Candidates]]),"All-Female",Z793=SUM(Table1[[#This Row],[Race-F candidates]:[Race-? Candidates]]),"All-Male",1=1,"Mixed-Gender")</f>
        <v>Mixed-Gender</v>
      </c>
      <c r="AC793" s="3">
        <f>COUNTIFS(Table1[genoffice],Table1[[#This Row],[genoffice]],Table1[Gender],"F")</f>
        <v>15</v>
      </c>
      <c r="AD793" s="3">
        <f>COUNTIFS(Table1[genoffice],Table1[[#This Row],[genoffice]],Table1[Gender],"M")</f>
        <v>213</v>
      </c>
      <c r="AE793" s="3">
        <f>COUNTIFS(Table1[genoffice],Table1[[#This Row],[genoffice]],Table1[Gender],"~?")</f>
        <v>10</v>
      </c>
    </row>
    <row r="794" spans="1:31" x14ac:dyDescent="0.35">
      <c r="A794">
        <v>793</v>
      </c>
      <c r="B794">
        <f>IF(COUNTIF(C$2:C793,C794)&gt;0,B793,B793+1)</f>
        <v>199</v>
      </c>
      <c r="C794" t="str">
        <f>Table1[[#This Row],[position]]&amp;IF(Table1[district]="NA","","-"&amp;Table1[district])&amp;IF(Table1[parish]="Multi-Parish Race","","-"&amp;Table1[parish])&amp;" ("&amp;Table1[year]&amp;")"</f>
        <v>Chief of Police-Town of Cullen-Webster (2016)</v>
      </c>
      <c r="D794" t="s">
        <v>949</v>
      </c>
      <c r="E794" t="s">
        <v>1061</v>
      </c>
      <c r="F794" t="s">
        <v>1064</v>
      </c>
      <c r="G794">
        <v>2016</v>
      </c>
      <c r="H794" t="s">
        <v>69</v>
      </c>
      <c r="I794" t="s">
        <v>23</v>
      </c>
      <c r="J794">
        <v>198</v>
      </c>
      <c r="K794">
        <v>3</v>
      </c>
      <c r="L794">
        <f>COUNTIF(Table1[Race],Table1[Race])</f>
        <v>3</v>
      </c>
      <c r="M794">
        <v>2</v>
      </c>
      <c r="N794">
        <v>0</v>
      </c>
      <c r="O794">
        <v>1</v>
      </c>
      <c r="P794">
        <v>0</v>
      </c>
      <c r="Q794" t="s">
        <v>20</v>
      </c>
      <c r="R794" t="s">
        <v>952</v>
      </c>
      <c r="S794" t="s">
        <v>949</v>
      </c>
      <c r="T794">
        <f>IFERROR(Table1[n_can_adj]/MID(Table1[district],FIND("(",Table1[district])+1,1),Table1[n_can_adj])</f>
        <v>3</v>
      </c>
      <c r="U794">
        <v>40335</v>
      </c>
      <c r="V794" t="str">
        <f>IF(Table1[Voting Population]&lt;47000,"Rural","Urban")</f>
        <v>Rural</v>
      </c>
      <c r="W794" s="3">
        <v>0.29538461538461541</v>
      </c>
      <c r="X794" s="3" t="s">
        <v>5415</v>
      </c>
      <c r="Y794" s="3">
        <f>COUNTIFS(Table1[Race '#],Table1[[#This Row],[Race '#]],Table1[Gender],"F")</f>
        <v>1</v>
      </c>
      <c r="Z794" s="3">
        <f>COUNTIFS(Table1[Race '#],Table1[[#This Row],[Race '#]],Table1[Gender],"M")</f>
        <v>2</v>
      </c>
      <c r="AA794" s="3">
        <f>COUNTIFS(Table1[Race '#],Table1[[#This Row],[Race '#]],Table1[Gender],"~?")</f>
        <v>0</v>
      </c>
      <c r="AB794" s="3" t="str">
        <f>_xlfn.IFS(Y794=SUM(Table1[[#This Row],[Race-F candidates]:[Race-? Candidates]]),"All-Female",Z794=SUM(Table1[[#This Row],[Race-F candidates]:[Race-? Candidates]]),"All-Male",1=1,"Mixed-Gender")</f>
        <v>Mixed-Gender</v>
      </c>
      <c r="AC794" s="3">
        <f>COUNTIFS(Table1[genoffice],Table1[[#This Row],[genoffice]],Table1[Gender],"F")</f>
        <v>15</v>
      </c>
      <c r="AD794" s="3">
        <f>COUNTIFS(Table1[genoffice],Table1[[#This Row],[genoffice]],Table1[Gender],"M")</f>
        <v>213</v>
      </c>
      <c r="AE794" s="3">
        <f>COUNTIFS(Table1[genoffice],Table1[[#This Row],[genoffice]],Table1[Gender],"~?")</f>
        <v>10</v>
      </c>
    </row>
    <row r="795" spans="1:31" x14ac:dyDescent="0.35">
      <c r="A795">
        <v>794</v>
      </c>
      <c r="B795">
        <f>IF(COUNTIF(C$2:C794,C795)&gt;0,B794,B794+1)</f>
        <v>200</v>
      </c>
      <c r="C795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5" t="s">
        <v>949</v>
      </c>
      <c r="E795" t="s">
        <v>1065</v>
      </c>
      <c r="F795" t="s">
        <v>1066</v>
      </c>
      <c r="G795">
        <v>2014</v>
      </c>
      <c r="H795" t="s">
        <v>153</v>
      </c>
      <c r="I795" t="s">
        <v>19</v>
      </c>
      <c r="J795">
        <v>465</v>
      </c>
      <c r="K795">
        <v>3</v>
      </c>
      <c r="L795">
        <f>COUNTIF(Table1[Race],Table1[Race])</f>
        <v>3</v>
      </c>
      <c r="M795">
        <v>2</v>
      </c>
      <c r="N795">
        <v>1</v>
      </c>
      <c r="O795">
        <v>0</v>
      </c>
      <c r="P795">
        <v>0</v>
      </c>
      <c r="Q795" t="s">
        <v>20</v>
      </c>
      <c r="R795" t="s">
        <v>952</v>
      </c>
      <c r="S795" t="s">
        <v>949</v>
      </c>
      <c r="T795">
        <f>IFERROR(Table1[n_can_adj]/MID(Table1[district],FIND("(",Table1[district])+1,1),Table1[n_can_adj])</f>
        <v>3</v>
      </c>
      <c r="U795">
        <v>20692</v>
      </c>
      <c r="V795" t="str">
        <f>IF(Table1[Voting Population]&lt;47000,"Rural","Urban")</f>
        <v>Rural</v>
      </c>
      <c r="W795" s="3">
        <v>0.20903522205206743</v>
      </c>
      <c r="X795" s="3" t="s">
        <v>5414</v>
      </c>
      <c r="Y795" s="3">
        <f>COUNTIFS(Table1[Race '#],Table1[[#This Row],[Race '#]],Table1[Gender],"F")</f>
        <v>0</v>
      </c>
      <c r="Z795" s="3">
        <f>COUNTIFS(Table1[Race '#],Table1[[#This Row],[Race '#]],Table1[Gender],"M")</f>
        <v>3</v>
      </c>
      <c r="AA795" s="3">
        <f>COUNTIFS(Table1[Race '#],Table1[[#This Row],[Race '#]],Table1[Gender],"~?")</f>
        <v>0</v>
      </c>
      <c r="AB795" s="3" t="str">
        <f>_xlfn.IFS(Y795=SUM(Table1[[#This Row],[Race-F candidates]:[Race-? Candidates]]),"All-Female",Z795=SUM(Table1[[#This Row],[Race-F candidates]:[Race-? Candidates]]),"All-Male",1=1,"Mixed-Gender")</f>
        <v>All-Male</v>
      </c>
      <c r="AC795" s="3">
        <f>COUNTIFS(Table1[genoffice],Table1[[#This Row],[genoffice]],Table1[Gender],"F")</f>
        <v>15</v>
      </c>
      <c r="AD795" s="3">
        <f>COUNTIFS(Table1[genoffice],Table1[[#This Row],[genoffice]],Table1[Gender],"M")</f>
        <v>213</v>
      </c>
      <c r="AE795" s="3">
        <f>COUNTIFS(Table1[genoffice],Table1[[#This Row],[genoffice]],Table1[Gender],"~?")</f>
        <v>10</v>
      </c>
    </row>
    <row r="796" spans="1:31" x14ac:dyDescent="0.35">
      <c r="A796">
        <v>795</v>
      </c>
      <c r="B796">
        <f>IF(COUNTIF(C$2:C795,C796)&gt;0,B795,B795+1)</f>
        <v>200</v>
      </c>
      <c r="C796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6" t="s">
        <v>949</v>
      </c>
      <c r="E796" t="s">
        <v>1065</v>
      </c>
      <c r="F796" t="s">
        <v>1067</v>
      </c>
      <c r="G796">
        <v>2014</v>
      </c>
      <c r="H796" t="s">
        <v>153</v>
      </c>
      <c r="I796" t="s">
        <v>23</v>
      </c>
      <c r="J796">
        <v>103</v>
      </c>
      <c r="K796">
        <v>3</v>
      </c>
      <c r="L796">
        <f>COUNTIF(Table1[Race],Table1[Race])</f>
        <v>3</v>
      </c>
      <c r="M796">
        <v>2</v>
      </c>
      <c r="N796">
        <v>1</v>
      </c>
      <c r="O796">
        <v>0</v>
      </c>
      <c r="P796">
        <v>0</v>
      </c>
      <c r="Q796" t="s">
        <v>20</v>
      </c>
      <c r="R796" t="s">
        <v>952</v>
      </c>
      <c r="S796" t="s">
        <v>949</v>
      </c>
      <c r="T796">
        <f>IFERROR(Table1[n_can_adj]/MID(Table1[district],FIND("(",Table1[district])+1,1),Table1[n_can_adj])</f>
        <v>3</v>
      </c>
      <c r="U796">
        <v>20692</v>
      </c>
      <c r="V796" t="str">
        <f>IF(Table1[Voting Population]&lt;47000,"Rural","Urban")</f>
        <v>Rural</v>
      </c>
      <c r="W796" s="3">
        <v>0.20903522205206743</v>
      </c>
      <c r="X796" s="3" t="s">
        <v>5414</v>
      </c>
      <c r="Y796" s="3">
        <f>COUNTIFS(Table1[Race '#],Table1[[#This Row],[Race '#]],Table1[Gender],"F")</f>
        <v>0</v>
      </c>
      <c r="Z796" s="3">
        <f>COUNTIFS(Table1[Race '#],Table1[[#This Row],[Race '#]],Table1[Gender],"M")</f>
        <v>3</v>
      </c>
      <c r="AA796" s="3">
        <f>COUNTIFS(Table1[Race '#],Table1[[#This Row],[Race '#]],Table1[Gender],"~?")</f>
        <v>0</v>
      </c>
      <c r="AB796" s="3" t="str">
        <f>_xlfn.IFS(Y796=SUM(Table1[[#This Row],[Race-F candidates]:[Race-? Candidates]]),"All-Female",Z796=SUM(Table1[[#This Row],[Race-F candidates]:[Race-? Candidates]]),"All-Male",1=1,"Mixed-Gender")</f>
        <v>All-Male</v>
      </c>
      <c r="AC796" s="3">
        <f>COUNTIFS(Table1[genoffice],Table1[[#This Row],[genoffice]],Table1[Gender],"F")</f>
        <v>15</v>
      </c>
      <c r="AD796" s="3">
        <f>COUNTIFS(Table1[genoffice],Table1[[#This Row],[genoffice]],Table1[Gender],"M")</f>
        <v>213</v>
      </c>
      <c r="AE796" s="3">
        <f>COUNTIFS(Table1[genoffice],Table1[[#This Row],[genoffice]],Table1[Gender],"~?")</f>
        <v>10</v>
      </c>
    </row>
    <row r="797" spans="1:31" x14ac:dyDescent="0.35">
      <c r="A797">
        <v>796</v>
      </c>
      <c r="B797">
        <f>IF(COUNTIF(C$2:C796,C797)&gt;0,B796,B796+1)</f>
        <v>200</v>
      </c>
      <c r="C797" t="str">
        <f>Table1[[#This Row],[position]]&amp;IF(Table1[district]="NA","","-"&amp;Table1[district])&amp;IF(Table1[parish]="Multi-Parish Race","","-"&amp;Table1[parish])&amp;" ("&amp;Table1[year]&amp;")"</f>
        <v>Chief of Police-Town of Delhi-Richland (2014)</v>
      </c>
      <c r="D797" t="s">
        <v>949</v>
      </c>
      <c r="E797" t="s">
        <v>1065</v>
      </c>
      <c r="F797" t="s">
        <v>1068</v>
      </c>
      <c r="G797">
        <v>2014</v>
      </c>
      <c r="H797" t="s">
        <v>153</v>
      </c>
      <c r="I797" t="s">
        <v>23</v>
      </c>
      <c r="J797">
        <v>738</v>
      </c>
      <c r="K797">
        <v>3</v>
      </c>
      <c r="L797">
        <f>COUNTIF(Table1[Race],Table1[Race])</f>
        <v>3</v>
      </c>
      <c r="M797">
        <v>2</v>
      </c>
      <c r="N797">
        <v>1</v>
      </c>
      <c r="O797">
        <v>0</v>
      </c>
      <c r="P797">
        <v>0</v>
      </c>
      <c r="Q797" t="s">
        <v>20</v>
      </c>
      <c r="R797" t="s">
        <v>952</v>
      </c>
      <c r="S797" t="s">
        <v>949</v>
      </c>
      <c r="T797">
        <f>IFERROR(Table1[n_can_adj]/MID(Table1[district],FIND("(",Table1[district])+1,1),Table1[n_can_adj])</f>
        <v>3</v>
      </c>
      <c r="U797">
        <v>20692</v>
      </c>
      <c r="V797" t="str">
        <f>IF(Table1[Voting Population]&lt;47000,"Rural","Urban")</f>
        <v>Rural</v>
      </c>
      <c r="W797" s="3">
        <v>0.20903522205206743</v>
      </c>
      <c r="X797" s="3" t="s">
        <v>5414</v>
      </c>
      <c r="Y797" s="3">
        <f>COUNTIFS(Table1[Race '#],Table1[[#This Row],[Race '#]],Table1[Gender],"F")</f>
        <v>0</v>
      </c>
      <c r="Z797" s="3">
        <f>COUNTIFS(Table1[Race '#],Table1[[#This Row],[Race '#]],Table1[Gender],"M")</f>
        <v>3</v>
      </c>
      <c r="AA797" s="3">
        <f>COUNTIFS(Table1[Race '#],Table1[[#This Row],[Race '#]],Table1[Gender],"~?")</f>
        <v>0</v>
      </c>
      <c r="AB797" s="3" t="str">
        <f>_xlfn.IFS(Y797=SUM(Table1[[#This Row],[Race-F candidates]:[Race-? Candidates]]),"All-Female",Z797=SUM(Table1[[#This Row],[Race-F candidates]:[Race-? Candidates]]),"All-Male",1=1,"Mixed-Gender")</f>
        <v>All-Male</v>
      </c>
      <c r="AC797" s="3">
        <f>COUNTIFS(Table1[genoffice],Table1[[#This Row],[genoffice]],Table1[Gender],"F")</f>
        <v>15</v>
      </c>
      <c r="AD797" s="3">
        <f>COUNTIFS(Table1[genoffice],Table1[[#This Row],[genoffice]],Table1[Gender],"M")</f>
        <v>213</v>
      </c>
      <c r="AE797" s="3">
        <f>COUNTIFS(Table1[genoffice],Table1[[#This Row],[genoffice]],Table1[Gender],"~?")</f>
        <v>10</v>
      </c>
    </row>
    <row r="798" spans="1:31" x14ac:dyDescent="0.35">
      <c r="A798">
        <v>797</v>
      </c>
      <c r="B798">
        <f>IF(COUNTIF(C$2:C797,C798)&gt;0,B797,B797+1)</f>
        <v>201</v>
      </c>
      <c r="C798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8" t="s">
        <v>949</v>
      </c>
      <c r="E798" t="s">
        <v>1069</v>
      </c>
      <c r="F798" t="s">
        <v>1070</v>
      </c>
      <c r="G798">
        <v>2014</v>
      </c>
      <c r="H798" t="s">
        <v>18</v>
      </c>
      <c r="I798" t="s">
        <v>23</v>
      </c>
      <c r="J798">
        <v>153</v>
      </c>
      <c r="K798">
        <v>2</v>
      </c>
      <c r="L798">
        <f>COUNTIF(Table1[Race],Table1[Race])</f>
        <v>2</v>
      </c>
      <c r="M798">
        <v>2</v>
      </c>
      <c r="N798">
        <v>0</v>
      </c>
      <c r="O798">
        <v>0</v>
      </c>
      <c r="P798">
        <v>0</v>
      </c>
      <c r="Q798" t="s">
        <v>20</v>
      </c>
      <c r="R798" t="s">
        <v>952</v>
      </c>
      <c r="S798" t="s">
        <v>949</v>
      </c>
      <c r="T798">
        <f>IFERROR(Table1[n_can_adj]/MID(Table1[district],FIND("(",Table1[district])+1,1),Table1[n_can_adj])</f>
        <v>2</v>
      </c>
      <c r="U798">
        <v>25619</v>
      </c>
      <c r="V798" t="str">
        <f>IF(Table1[Voting Population]&lt;47000,"Rural","Urban")</f>
        <v>Rural</v>
      </c>
      <c r="W798" s="3">
        <v>0.24897959183673474</v>
      </c>
      <c r="X798" s="3" t="s">
        <v>5414</v>
      </c>
      <c r="Y798" s="3">
        <f>COUNTIFS(Table1[Race '#],Table1[[#This Row],[Race '#]],Table1[Gender],"F")</f>
        <v>1</v>
      </c>
      <c r="Z798" s="3">
        <f>COUNTIFS(Table1[Race '#],Table1[[#This Row],[Race '#]],Table1[Gender],"M")</f>
        <v>1</v>
      </c>
      <c r="AA798" s="3">
        <f>COUNTIFS(Table1[Race '#],Table1[[#This Row],[Race '#]],Table1[Gender],"~?")</f>
        <v>0</v>
      </c>
      <c r="AB798" s="3" t="str">
        <f>_xlfn.IFS(Y798=SUM(Table1[[#This Row],[Race-F candidates]:[Race-? Candidates]]),"All-Female",Z798=SUM(Table1[[#This Row],[Race-F candidates]:[Race-? Candidates]]),"All-Male",1=1,"Mixed-Gender")</f>
        <v>Mixed-Gender</v>
      </c>
      <c r="AC798" s="3">
        <f>COUNTIFS(Table1[genoffice],Table1[[#This Row],[genoffice]],Table1[Gender],"F")</f>
        <v>15</v>
      </c>
      <c r="AD798" s="3">
        <f>COUNTIFS(Table1[genoffice],Table1[[#This Row],[genoffice]],Table1[Gender],"M")</f>
        <v>213</v>
      </c>
      <c r="AE798" s="3">
        <f>COUNTIFS(Table1[genoffice],Table1[[#This Row],[genoffice]],Table1[Gender],"~?")</f>
        <v>10</v>
      </c>
    </row>
    <row r="799" spans="1:31" x14ac:dyDescent="0.35">
      <c r="A799">
        <v>798</v>
      </c>
      <c r="B799">
        <f>IF(COUNTIF(C$2:C798,C799)&gt;0,B798,B798+1)</f>
        <v>201</v>
      </c>
      <c r="C799" t="str">
        <f>Table1[[#This Row],[position]]&amp;IF(Table1[district]="NA","","-"&amp;Table1[district])&amp;IF(Table1[parish]="Multi-Parish Race","","-"&amp;Table1[parish])&amp;" ("&amp;Table1[year]&amp;")"</f>
        <v>Chief of Police-Town of Elizabeth-Allen (2014)</v>
      </c>
      <c r="D799" t="s">
        <v>949</v>
      </c>
      <c r="E799" t="s">
        <v>1069</v>
      </c>
      <c r="F799" t="s">
        <v>1071</v>
      </c>
      <c r="G799">
        <v>2014</v>
      </c>
      <c r="H799" t="s">
        <v>18</v>
      </c>
      <c r="I799" t="s">
        <v>23</v>
      </c>
      <c r="J799">
        <v>92</v>
      </c>
      <c r="K799">
        <v>2</v>
      </c>
      <c r="L799">
        <f>COUNTIF(Table1[Race],Table1[Race])</f>
        <v>2</v>
      </c>
      <c r="M799">
        <v>2</v>
      </c>
      <c r="N799">
        <v>0</v>
      </c>
      <c r="O799">
        <v>0</v>
      </c>
      <c r="P799">
        <v>0</v>
      </c>
      <c r="Q799" t="s">
        <v>20</v>
      </c>
      <c r="R799" t="s">
        <v>952</v>
      </c>
      <c r="S799" t="s">
        <v>949</v>
      </c>
      <c r="T799">
        <f>IFERROR(Table1[n_can_adj]/MID(Table1[district],FIND("(",Table1[district])+1,1),Table1[n_can_adj])</f>
        <v>2</v>
      </c>
      <c r="U799">
        <v>25619</v>
      </c>
      <c r="V799" t="str">
        <f>IF(Table1[Voting Population]&lt;47000,"Rural","Urban")</f>
        <v>Rural</v>
      </c>
      <c r="W799" s="3">
        <v>0.24897959183673474</v>
      </c>
      <c r="X799" s="3" t="s">
        <v>5415</v>
      </c>
      <c r="Y799" s="3">
        <f>COUNTIFS(Table1[Race '#],Table1[[#This Row],[Race '#]],Table1[Gender],"F")</f>
        <v>1</v>
      </c>
      <c r="Z799" s="3">
        <f>COUNTIFS(Table1[Race '#],Table1[[#This Row],[Race '#]],Table1[Gender],"M")</f>
        <v>1</v>
      </c>
      <c r="AA799" s="3">
        <f>COUNTIFS(Table1[Race '#],Table1[[#This Row],[Race '#]],Table1[Gender],"~?")</f>
        <v>0</v>
      </c>
      <c r="AB799" s="3" t="str">
        <f>_xlfn.IFS(Y799=SUM(Table1[[#This Row],[Race-F candidates]:[Race-? Candidates]]),"All-Female",Z799=SUM(Table1[[#This Row],[Race-F candidates]:[Race-? Candidates]]),"All-Male",1=1,"Mixed-Gender")</f>
        <v>Mixed-Gender</v>
      </c>
      <c r="AC799" s="3">
        <f>COUNTIFS(Table1[genoffice],Table1[[#This Row],[genoffice]],Table1[Gender],"F")</f>
        <v>15</v>
      </c>
      <c r="AD799" s="3">
        <f>COUNTIFS(Table1[genoffice],Table1[[#This Row],[genoffice]],Table1[Gender],"M")</f>
        <v>213</v>
      </c>
      <c r="AE799" s="3">
        <f>COUNTIFS(Table1[genoffice],Table1[[#This Row],[genoffice]],Table1[Gender],"~?")</f>
        <v>10</v>
      </c>
    </row>
    <row r="800" spans="1:31" x14ac:dyDescent="0.35">
      <c r="A800">
        <v>799</v>
      </c>
      <c r="B800">
        <f>IF(COUNTIF(C$2:C799,C800)&gt;0,B799,B799+1)</f>
        <v>202</v>
      </c>
      <c r="C800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0" t="s">
        <v>949</v>
      </c>
      <c r="E800" t="s">
        <v>1072</v>
      </c>
      <c r="F800" t="s">
        <v>1073</v>
      </c>
      <c r="G800">
        <v>2014</v>
      </c>
      <c r="H800" t="s">
        <v>695</v>
      </c>
      <c r="I800" t="s">
        <v>23</v>
      </c>
      <c r="J800">
        <v>111</v>
      </c>
      <c r="K800">
        <v>3</v>
      </c>
      <c r="L800">
        <f>COUNTIF(Table1[Race],Table1[Race])</f>
        <v>3</v>
      </c>
      <c r="M800">
        <v>3</v>
      </c>
      <c r="N800">
        <v>0</v>
      </c>
      <c r="O800">
        <v>0</v>
      </c>
      <c r="P800">
        <v>0</v>
      </c>
      <c r="Q800" t="s">
        <v>20</v>
      </c>
      <c r="R800" t="s">
        <v>952</v>
      </c>
      <c r="S800" t="s">
        <v>949</v>
      </c>
      <c r="T800">
        <f>IFERROR(Table1[n_can_adj]/MID(Table1[district],FIND("(",Table1[district])+1,1),Table1[n_can_adj])</f>
        <v>3</v>
      </c>
      <c r="U800">
        <v>31399</v>
      </c>
      <c r="V800" t="str">
        <f>IF(Table1[Voting Population]&lt;47000,"Rural","Urban")</f>
        <v>Rural</v>
      </c>
      <c r="W800" s="3">
        <v>0.14634146341463417</v>
      </c>
      <c r="X800" s="3" t="s">
        <v>5414</v>
      </c>
      <c r="Y800" s="3">
        <f>COUNTIFS(Table1[Race '#],Table1[[#This Row],[Race '#]],Table1[Gender],"F")</f>
        <v>0</v>
      </c>
      <c r="Z800" s="3">
        <f>COUNTIFS(Table1[Race '#],Table1[[#This Row],[Race '#]],Table1[Gender],"M")</f>
        <v>3</v>
      </c>
      <c r="AA800" s="3">
        <f>COUNTIFS(Table1[Race '#],Table1[[#This Row],[Race '#]],Table1[Gender],"~?")</f>
        <v>0</v>
      </c>
      <c r="AB800" s="3" t="str">
        <f>_xlfn.IFS(Y800=SUM(Table1[[#This Row],[Race-F candidates]:[Race-? Candidates]]),"All-Female",Z800=SUM(Table1[[#This Row],[Race-F candidates]:[Race-? Candidates]]),"All-Male",1=1,"Mixed-Gender")</f>
        <v>All-Male</v>
      </c>
      <c r="AC800" s="3">
        <f>COUNTIFS(Table1[genoffice],Table1[[#This Row],[genoffice]],Table1[Gender],"F")</f>
        <v>15</v>
      </c>
      <c r="AD800" s="3">
        <f>COUNTIFS(Table1[genoffice],Table1[[#This Row],[genoffice]],Table1[Gender],"M")</f>
        <v>213</v>
      </c>
      <c r="AE800" s="3">
        <f>COUNTIFS(Table1[genoffice],Table1[[#This Row],[genoffice]],Table1[Gender],"~?")</f>
        <v>10</v>
      </c>
    </row>
    <row r="801" spans="1:31" x14ac:dyDescent="0.35">
      <c r="A801">
        <v>800</v>
      </c>
      <c r="B801">
        <f>IF(COUNTIF(C$2:C800,C801)&gt;0,B800,B800+1)</f>
        <v>202</v>
      </c>
      <c r="C801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1" t="s">
        <v>949</v>
      </c>
      <c r="E801" t="s">
        <v>1072</v>
      </c>
      <c r="F801" t="s">
        <v>1074</v>
      </c>
      <c r="G801">
        <v>2014</v>
      </c>
      <c r="H801" t="s">
        <v>695</v>
      </c>
      <c r="I801" t="s">
        <v>23</v>
      </c>
      <c r="J801">
        <v>250</v>
      </c>
      <c r="K801">
        <v>3</v>
      </c>
      <c r="L801">
        <f>COUNTIF(Table1[Race],Table1[Race])</f>
        <v>3</v>
      </c>
      <c r="M801">
        <v>3</v>
      </c>
      <c r="N801">
        <v>0</v>
      </c>
      <c r="O801">
        <v>0</v>
      </c>
      <c r="P801">
        <v>0</v>
      </c>
      <c r="Q801" t="s">
        <v>20</v>
      </c>
      <c r="R801" t="s">
        <v>952</v>
      </c>
      <c r="S801" t="s">
        <v>949</v>
      </c>
      <c r="T801">
        <f>IFERROR(Table1[n_can_adj]/MID(Table1[district],FIND("(",Table1[district])+1,1),Table1[n_can_adj])</f>
        <v>3</v>
      </c>
      <c r="U801">
        <v>31399</v>
      </c>
      <c r="V801" t="str">
        <f>IF(Table1[Voting Population]&lt;47000,"Rural","Urban")</f>
        <v>Rural</v>
      </c>
      <c r="W801" s="3">
        <v>0.14634146341463417</v>
      </c>
      <c r="X801" s="3" t="s">
        <v>5414</v>
      </c>
      <c r="Y801" s="3">
        <f>COUNTIFS(Table1[Race '#],Table1[[#This Row],[Race '#]],Table1[Gender],"F")</f>
        <v>0</v>
      </c>
      <c r="Z801" s="3">
        <f>COUNTIFS(Table1[Race '#],Table1[[#This Row],[Race '#]],Table1[Gender],"M")</f>
        <v>3</v>
      </c>
      <c r="AA801" s="3">
        <f>COUNTIFS(Table1[Race '#],Table1[[#This Row],[Race '#]],Table1[Gender],"~?")</f>
        <v>0</v>
      </c>
      <c r="AB801" s="3" t="str">
        <f>_xlfn.IFS(Y801=SUM(Table1[[#This Row],[Race-F candidates]:[Race-? Candidates]]),"All-Female",Z801=SUM(Table1[[#This Row],[Race-F candidates]:[Race-? Candidates]]),"All-Male",1=1,"Mixed-Gender")</f>
        <v>All-Male</v>
      </c>
      <c r="AC801" s="3">
        <f>COUNTIFS(Table1[genoffice],Table1[[#This Row],[genoffice]],Table1[Gender],"F")</f>
        <v>15</v>
      </c>
      <c r="AD801" s="3">
        <f>COUNTIFS(Table1[genoffice],Table1[[#This Row],[genoffice]],Table1[Gender],"M")</f>
        <v>213</v>
      </c>
      <c r="AE801" s="3">
        <f>COUNTIFS(Table1[genoffice],Table1[[#This Row],[genoffice]],Table1[Gender],"~?")</f>
        <v>10</v>
      </c>
    </row>
    <row r="802" spans="1:31" x14ac:dyDescent="0.35">
      <c r="A802">
        <v>801</v>
      </c>
      <c r="B802">
        <f>IF(COUNTIF(C$2:C801,C802)&gt;0,B801,B801+1)</f>
        <v>202</v>
      </c>
      <c r="C802" t="str">
        <f>Table1[[#This Row],[position]]&amp;IF(Table1[district]="NA","","-"&amp;Table1[district])&amp;IF(Table1[parish]="Multi-Parish Race","","-"&amp;Table1[parish])&amp;" ("&amp;Table1[year]&amp;")"</f>
        <v>Chief of Police-Town of Elton-Jefferson Davis (2014)</v>
      </c>
      <c r="D802" t="s">
        <v>949</v>
      </c>
      <c r="E802" t="s">
        <v>1072</v>
      </c>
      <c r="F802" t="s">
        <v>1075</v>
      </c>
      <c r="G802">
        <v>2014</v>
      </c>
      <c r="H802" t="s">
        <v>695</v>
      </c>
      <c r="I802" t="s">
        <v>23</v>
      </c>
      <c r="J802">
        <v>172</v>
      </c>
      <c r="K802">
        <v>3</v>
      </c>
      <c r="L802">
        <f>COUNTIF(Table1[Race],Table1[Race])</f>
        <v>3</v>
      </c>
      <c r="M802">
        <v>3</v>
      </c>
      <c r="N802">
        <v>0</v>
      </c>
      <c r="O802">
        <v>0</v>
      </c>
      <c r="P802">
        <v>0</v>
      </c>
      <c r="Q802" t="s">
        <v>20</v>
      </c>
      <c r="R802" t="s">
        <v>952</v>
      </c>
      <c r="S802" t="s">
        <v>949</v>
      </c>
      <c r="T802">
        <f>IFERROR(Table1[n_can_adj]/MID(Table1[district],FIND("(",Table1[district])+1,1),Table1[n_can_adj])</f>
        <v>3</v>
      </c>
      <c r="U802">
        <v>31399</v>
      </c>
      <c r="V802" t="str">
        <f>IF(Table1[Voting Population]&lt;47000,"Rural","Urban")</f>
        <v>Rural</v>
      </c>
      <c r="W802" s="3">
        <v>0.14634146341463417</v>
      </c>
      <c r="X802" s="3" t="s">
        <v>5414</v>
      </c>
      <c r="Y802" s="3">
        <f>COUNTIFS(Table1[Race '#],Table1[[#This Row],[Race '#]],Table1[Gender],"F")</f>
        <v>0</v>
      </c>
      <c r="Z802" s="3">
        <f>COUNTIFS(Table1[Race '#],Table1[[#This Row],[Race '#]],Table1[Gender],"M")</f>
        <v>3</v>
      </c>
      <c r="AA802" s="3">
        <f>COUNTIFS(Table1[Race '#],Table1[[#This Row],[Race '#]],Table1[Gender],"~?")</f>
        <v>0</v>
      </c>
      <c r="AB802" s="3" t="str">
        <f>_xlfn.IFS(Y802=SUM(Table1[[#This Row],[Race-F candidates]:[Race-? Candidates]]),"All-Female",Z802=SUM(Table1[[#This Row],[Race-F candidates]:[Race-? Candidates]]),"All-Male",1=1,"Mixed-Gender")</f>
        <v>All-Male</v>
      </c>
      <c r="AC802" s="3">
        <f>COUNTIFS(Table1[genoffice],Table1[[#This Row],[genoffice]],Table1[Gender],"F")</f>
        <v>15</v>
      </c>
      <c r="AD802" s="3">
        <f>COUNTIFS(Table1[genoffice],Table1[[#This Row],[genoffice]],Table1[Gender],"M")</f>
        <v>213</v>
      </c>
      <c r="AE802" s="3">
        <f>COUNTIFS(Table1[genoffice],Table1[[#This Row],[genoffice]],Table1[Gender],"~?")</f>
        <v>10</v>
      </c>
    </row>
    <row r="803" spans="1:31" x14ac:dyDescent="0.35">
      <c r="A803">
        <v>802</v>
      </c>
      <c r="B803">
        <f>IF(COUNTIF(C$2:C802,C803)&gt;0,B802,B802+1)</f>
        <v>203</v>
      </c>
      <c r="C803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3" t="s">
        <v>949</v>
      </c>
      <c r="E803" t="s">
        <v>255</v>
      </c>
      <c r="F803" t="s">
        <v>1076</v>
      </c>
      <c r="G803">
        <v>2014</v>
      </c>
      <c r="H803" t="s">
        <v>94</v>
      </c>
      <c r="I803" t="s">
        <v>23</v>
      </c>
      <c r="J803">
        <v>687</v>
      </c>
      <c r="K803">
        <v>2</v>
      </c>
      <c r="L803">
        <f>COUNTIF(Table1[Race],Table1[Race])</f>
        <v>2</v>
      </c>
      <c r="M803">
        <v>1</v>
      </c>
      <c r="N803">
        <v>1</v>
      </c>
      <c r="O803">
        <v>0</v>
      </c>
      <c r="P803">
        <v>0</v>
      </c>
      <c r="Q803" t="s">
        <v>20</v>
      </c>
      <c r="R803" t="s">
        <v>952</v>
      </c>
      <c r="S803" t="s">
        <v>949</v>
      </c>
      <c r="T803">
        <f>IFERROR(Table1[n_can_adj]/MID(Table1[district],FIND("(",Table1[district])+1,1),Table1[n_can_adj])</f>
        <v>2</v>
      </c>
      <c r="U803">
        <v>59524</v>
      </c>
      <c r="V803" t="str">
        <f>IF(Table1[Voting Population]&lt;47000,"Rural","Urban")</f>
        <v>Urban</v>
      </c>
      <c r="W803" s="3">
        <v>0.38787878787878793</v>
      </c>
      <c r="X803" s="3" t="s">
        <v>5414</v>
      </c>
      <c r="Y803" s="3">
        <f>COUNTIFS(Table1[Race '#],Table1[[#This Row],[Race '#]],Table1[Gender],"F")</f>
        <v>0</v>
      </c>
      <c r="Z803" s="3">
        <f>COUNTIFS(Table1[Race '#],Table1[[#This Row],[Race '#]],Table1[Gender],"M")</f>
        <v>2</v>
      </c>
      <c r="AA803" s="3">
        <f>COUNTIFS(Table1[Race '#],Table1[[#This Row],[Race '#]],Table1[Gender],"~?")</f>
        <v>0</v>
      </c>
      <c r="AB803" s="3" t="str">
        <f>_xlfn.IFS(Y803=SUM(Table1[[#This Row],[Race-F candidates]:[Race-? Candidates]]),"All-Female",Z803=SUM(Table1[[#This Row],[Race-F candidates]:[Race-? Candidates]]),"All-Male",1=1,"Mixed-Gender")</f>
        <v>All-Male</v>
      </c>
      <c r="AC803" s="3">
        <f>COUNTIFS(Table1[genoffice],Table1[[#This Row],[genoffice]],Table1[Gender],"F")</f>
        <v>15</v>
      </c>
      <c r="AD803" s="3">
        <f>COUNTIFS(Table1[genoffice],Table1[[#This Row],[genoffice]],Table1[Gender],"M")</f>
        <v>213</v>
      </c>
      <c r="AE803" s="3">
        <f>COUNTIFS(Table1[genoffice],Table1[[#This Row],[genoffice]],Table1[Gender],"~?")</f>
        <v>10</v>
      </c>
    </row>
    <row r="804" spans="1:31" x14ac:dyDescent="0.35">
      <c r="A804">
        <v>803</v>
      </c>
      <c r="B804">
        <f>IF(COUNTIF(C$2:C803,C804)&gt;0,B803,B803+1)</f>
        <v>203</v>
      </c>
      <c r="C804" t="str">
        <f>Table1[[#This Row],[position]]&amp;IF(Table1[district]="NA","","-"&amp;Table1[district])&amp;IF(Table1[parish]="Multi-Parish Race","","-"&amp;Table1[parish])&amp;" ("&amp;Table1[year]&amp;")"</f>
        <v>Chief of Police-Town of Erath-Vermilion (2014)</v>
      </c>
      <c r="D804" t="s">
        <v>949</v>
      </c>
      <c r="E804" t="s">
        <v>255</v>
      </c>
      <c r="F804" t="s">
        <v>1077</v>
      </c>
      <c r="G804">
        <v>2014</v>
      </c>
      <c r="H804" t="s">
        <v>94</v>
      </c>
      <c r="I804" t="s">
        <v>19</v>
      </c>
      <c r="J804">
        <v>303</v>
      </c>
      <c r="K804">
        <v>2</v>
      </c>
      <c r="L804">
        <f>COUNTIF(Table1[Race],Table1[Race])</f>
        <v>2</v>
      </c>
      <c r="M804">
        <v>1</v>
      </c>
      <c r="N804">
        <v>1</v>
      </c>
      <c r="O804">
        <v>0</v>
      </c>
      <c r="P804">
        <v>0</v>
      </c>
      <c r="Q804" t="s">
        <v>20</v>
      </c>
      <c r="R804" t="s">
        <v>952</v>
      </c>
      <c r="S804" t="s">
        <v>949</v>
      </c>
      <c r="T804">
        <f>IFERROR(Table1[n_can_adj]/MID(Table1[district],FIND("(",Table1[district])+1,1),Table1[n_can_adj])</f>
        <v>2</v>
      </c>
      <c r="U804">
        <v>59524</v>
      </c>
      <c r="V804" t="str">
        <f>IF(Table1[Voting Population]&lt;47000,"Rural","Urban")</f>
        <v>Urban</v>
      </c>
      <c r="W804" s="3">
        <v>0.38787878787878793</v>
      </c>
      <c r="X804" s="3" t="s">
        <v>5414</v>
      </c>
      <c r="Y804" s="3">
        <f>COUNTIFS(Table1[Race '#],Table1[[#This Row],[Race '#]],Table1[Gender],"F")</f>
        <v>0</v>
      </c>
      <c r="Z804" s="3">
        <f>COUNTIFS(Table1[Race '#],Table1[[#This Row],[Race '#]],Table1[Gender],"M")</f>
        <v>2</v>
      </c>
      <c r="AA804" s="3">
        <f>COUNTIFS(Table1[Race '#],Table1[[#This Row],[Race '#]],Table1[Gender],"~?")</f>
        <v>0</v>
      </c>
      <c r="AB804" s="3" t="str">
        <f>_xlfn.IFS(Y804=SUM(Table1[[#This Row],[Race-F candidates]:[Race-? Candidates]]),"All-Female",Z804=SUM(Table1[[#This Row],[Race-F candidates]:[Race-? Candidates]]),"All-Male",1=1,"Mixed-Gender")</f>
        <v>All-Male</v>
      </c>
      <c r="AC804" s="3">
        <f>COUNTIFS(Table1[genoffice],Table1[[#This Row],[genoffice]],Table1[Gender],"F")</f>
        <v>15</v>
      </c>
      <c r="AD804" s="3">
        <f>COUNTIFS(Table1[genoffice],Table1[[#This Row],[genoffice]],Table1[Gender],"M")</f>
        <v>213</v>
      </c>
      <c r="AE804" s="3">
        <f>COUNTIFS(Table1[genoffice],Table1[[#This Row],[genoffice]],Table1[Gender],"~?")</f>
        <v>10</v>
      </c>
    </row>
    <row r="805" spans="1:31" x14ac:dyDescent="0.35">
      <c r="A805">
        <v>804</v>
      </c>
      <c r="B805">
        <f>IF(COUNTIF(C$2:C804,C805)&gt;0,B804,B804+1)</f>
        <v>204</v>
      </c>
      <c r="C805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5" t="s">
        <v>949</v>
      </c>
      <c r="E805" t="s">
        <v>1078</v>
      </c>
      <c r="F805" t="s">
        <v>1079</v>
      </c>
      <c r="G805">
        <v>2014</v>
      </c>
      <c r="H805" t="s">
        <v>238</v>
      </c>
      <c r="I805" t="s">
        <v>30</v>
      </c>
      <c r="J805">
        <v>172</v>
      </c>
      <c r="K805">
        <v>2</v>
      </c>
      <c r="L805">
        <f>COUNTIF(Table1[Race],Table1[Race])</f>
        <v>2</v>
      </c>
      <c r="M805">
        <v>0</v>
      </c>
      <c r="N805">
        <v>0</v>
      </c>
      <c r="O805">
        <v>2</v>
      </c>
      <c r="P805">
        <v>0</v>
      </c>
      <c r="Q805" t="s">
        <v>20</v>
      </c>
      <c r="R805" t="s">
        <v>952</v>
      </c>
      <c r="S805" t="s">
        <v>949</v>
      </c>
      <c r="T805">
        <f>IFERROR(Table1[n_can_adj]/MID(Table1[district],FIND("(",Table1[district])+1,1),Table1[n_can_adj])</f>
        <v>2</v>
      </c>
      <c r="U805">
        <v>132373</v>
      </c>
      <c r="V805" t="str">
        <f>IF(Table1[Voting Population]&lt;47000,"Rural","Urban")</f>
        <v>Urban</v>
      </c>
      <c r="W805" s="3">
        <v>0.34351145038167941</v>
      </c>
      <c r="X805" s="3" t="s">
        <v>5414</v>
      </c>
      <c r="Y805" s="3">
        <f>COUNTIFS(Table1[Race '#],Table1[[#This Row],[Race '#]],Table1[Gender],"F")</f>
        <v>0</v>
      </c>
      <c r="Z805" s="3">
        <f>COUNTIFS(Table1[Race '#],Table1[[#This Row],[Race '#]],Table1[Gender],"M")</f>
        <v>2</v>
      </c>
      <c r="AA805" s="3">
        <f>COUNTIFS(Table1[Race '#],Table1[[#This Row],[Race '#]],Table1[Gender],"~?")</f>
        <v>0</v>
      </c>
      <c r="AB805" s="3" t="str">
        <f>_xlfn.IFS(Y805=SUM(Table1[[#This Row],[Race-F candidates]:[Race-? Candidates]]),"All-Female",Z805=SUM(Table1[[#This Row],[Race-F candidates]:[Race-? Candidates]]),"All-Male",1=1,"Mixed-Gender")</f>
        <v>All-Male</v>
      </c>
      <c r="AC805" s="3">
        <f>COUNTIFS(Table1[genoffice],Table1[[#This Row],[genoffice]],Table1[Gender],"F")</f>
        <v>15</v>
      </c>
      <c r="AD805" s="3">
        <f>COUNTIFS(Table1[genoffice],Table1[[#This Row],[genoffice]],Table1[Gender],"M")</f>
        <v>213</v>
      </c>
      <c r="AE805" s="3">
        <f>COUNTIFS(Table1[genoffice],Table1[[#This Row],[genoffice]],Table1[Gender],"~?")</f>
        <v>10</v>
      </c>
    </row>
    <row r="806" spans="1:31" x14ac:dyDescent="0.35">
      <c r="A806">
        <v>805</v>
      </c>
      <c r="B806">
        <f>IF(COUNTIF(C$2:C805,C806)&gt;0,B805,B805+1)</f>
        <v>204</v>
      </c>
      <c r="C806" t="str">
        <f>Table1[[#This Row],[position]]&amp;IF(Table1[district]="NA","","-"&amp;Table1[district])&amp;IF(Table1[parish]="Multi-Parish Race","","-"&amp;Table1[parish])&amp;" ("&amp;Table1[year]&amp;")"</f>
        <v>Chief of Police-Town of Glenmora-Rapides (2014)</v>
      </c>
      <c r="D806" t="s">
        <v>949</v>
      </c>
      <c r="E806" t="s">
        <v>1078</v>
      </c>
      <c r="F806" t="s">
        <v>1080</v>
      </c>
      <c r="G806">
        <v>2014</v>
      </c>
      <c r="H806" t="s">
        <v>238</v>
      </c>
      <c r="I806" t="s">
        <v>30</v>
      </c>
      <c r="J806">
        <v>352</v>
      </c>
      <c r="K806">
        <v>2</v>
      </c>
      <c r="L806">
        <f>COUNTIF(Table1[Race],Table1[Race])</f>
        <v>2</v>
      </c>
      <c r="M806">
        <v>0</v>
      </c>
      <c r="N806">
        <v>0</v>
      </c>
      <c r="O806">
        <v>2</v>
      </c>
      <c r="P806">
        <v>0</v>
      </c>
      <c r="Q806" t="s">
        <v>20</v>
      </c>
      <c r="R806" t="s">
        <v>952</v>
      </c>
      <c r="S806" t="s">
        <v>949</v>
      </c>
      <c r="T806">
        <f>IFERROR(Table1[n_can_adj]/MID(Table1[district],FIND("(",Table1[district])+1,1),Table1[n_can_adj])</f>
        <v>2</v>
      </c>
      <c r="U806">
        <v>132373</v>
      </c>
      <c r="V806" t="str">
        <f>IF(Table1[Voting Population]&lt;47000,"Rural","Urban")</f>
        <v>Urban</v>
      </c>
      <c r="W806" s="3">
        <v>0.34351145038167941</v>
      </c>
      <c r="X806" s="3" t="s">
        <v>5414</v>
      </c>
      <c r="Y806" s="3">
        <f>COUNTIFS(Table1[Race '#],Table1[[#This Row],[Race '#]],Table1[Gender],"F")</f>
        <v>0</v>
      </c>
      <c r="Z806" s="3">
        <f>COUNTIFS(Table1[Race '#],Table1[[#This Row],[Race '#]],Table1[Gender],"M")</f>
        <v>2</v>
      </c>
      <c r="AA806" s="3">
        <f>COUNTIFS(Table1[Race '#],Table1[[#This Row],[Race '#]],Table1[Gender],"~?")</f>
        <v>0</v>
      </c>
      <c r="AB806" s="3" t="str">
        <f>_xlfn.IFS(Y806=SUM(Table1[[#This Row],[Race-F candidates]:[Race-? Candidates]]),"All-Female",Z806=SUM(Table1[[#This Row],[Race-F candidates]:[Race-? Candidates]]),"All-Male",1=1,"Mixed-Gender")</f>
        <v>All-Male</v>
      </c>
      <c r="AC806" s="3">
        <f>COUNTIFS(Table1[genoffice],Table1[[#This Row],[genoffice]],Table1[Gender],"F")</f>
        <v>15</v>
      </c>
      <c r="AD806" s="3">
        <f>COUNTIFS(Table1[genoffice],Table1[[#This Row],[genoffice]],Table1[Gender],"M")</f>
        <v>213</v>
      </c>
      <c r="AE806" s="3">
        <f>COUNTIFS(Table1[genoffice],Table1[[#This Row],[genoffice]],Table1[Gender],"~?")</f>
        <v>10</v>
      </c>
    </row>
    <row r="807" spans="1:31" x14ac:dyDescent="0.35">
      <c r="A807">
        <v>806</v>
      </c>
      <c r="B807">
        <f>IF(COUNTIF(C$2:C806,C807)&gt;0,B806,B806+1)</f>
        <v>205</v>
      </c>
      <c r="C807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7" t="s">
        <v>949</v>
      </c>
      <c r="E807" t="s">
        <v>1081</v>
      </c>
      <c r="F807" t="s">
        <v>1082</v>
      </c>
      <c r="G807">
        <v>2014</v>
      </c>
      <c r="H807" t="s">
        <v>98</v>
      </c>
      <c r="I807" t="s">
        <v>23</v>
      </c>
      <c r="J807">
        <v>1170</v>
      </c>
      <c r="K807">
        <v>2</v>
      </c>
      <c r="L807">
        <f>COUNTIF(Table1[Race],Table1[Race])</f>
        <v>2</v>
      </c>
      <c r="M807">
        <v>2</v>
      </c>
      <c r="N807">
        <v>0</v>
      </c>
      <c r="O807">
        <v>0</v>
      </c>
      <c r="P807">
        <v>0</v>
      </c>
      <c r="Q807" t="s">
        <v>20</v>
      </c>
      <c r="R807" t="s">
        <v>952</v>
      </c>
      <c r="S807" t="s">
        <v>949</v>
      </c>
      <c r="T807">
        <f>IFERROR(Table1[n_can_adj]/MID(Table1[district],FIND("(",Table1[district])+1,1),Table1[n_can_adj])</f>
        <v>2</v>
      </c>
      <c r="U807">
        <v>21581</v>
      </c>
      <c r="V807" t="str">
        <f>IF(Table1[Voting Population]&lt;47000,"Rural","Urban")</f>
        <v>Rural</v>
      </c>
      <c r="W807" s="3">
        <v>0.75280898876404501</v>
      </c>
      <c r="X807" s="3" t="s">
        <v>5414</v>
      </c>
      <c r="Y807" s="3">
        <f>COUNTIFS(Table1[Race '#],Table1[[#This Row],[Race '#]],Table1[Gender],"F")</f>
        <v>0</v>
      </c>
      <c r="Z807" s="3">
        <f>COUNTIFS(Table1[Race '#],Table1[[#This Row],[Race '#]],Table1[Gender],"M")</f>
        <v>2</v>
      </c>
      <c r="AA807" s="3">
        <f>COUNTIFS(Table1[Race '#],Table1[[#This Row],[Race '#]],Table1[Gender],"~?")</f>
        <v>0</v>
      </c>
      <c r="AB807" s="3" t="str">
        <f>_xlfn.IFS(Y807=SUM(Table1[[#This Row],[Race-F candidates]:[Race-? Candidates]]),"All-Female",Z807=SUM(Table1[[#This Row],[Race-F candidates]:[Race-? Candidates]]),"All-Male",1=1,"Mixed-Gender")</f>
        <v>All-Male</v>
      </c>
      <c r="AC807" s="3">
        <f>COUNTIFS(Table1[genoffice],Table1[[#This Row],[genoffice]],Table1[Gender],"F")</f>
        <v>15</v>
      </c>
      <c r="AD807" s="3">
        <f>COUNTIFS(Table1[genoffice],Table1[[#This Row],[genoffice]],Table1[Gender],"M")</f>
        <v>213</v>
      </c>
      <c r="AE807" s="3">
        <f>COUNTIFS(Table1[genoffice],Table1[[#This Row],[genoffice]],Table1[Gender],"~?")</f>
        <v>10</v>
      </c>
    </row>
    <row r="808" spans="1:31" x14ac:dyDescent="0.35">
      <c r="A808">
        <v>807</v>
      </c>
      <c r="B808">
        <f>IF(COUNTIF(C$2:C807,C808)&gt;0,B807,B807+1)</f>
        <v>205</v>
      </c>
      <c r="C808" t="str">
        <f>Table1[[#This Row],[position]]&amp;IF(Table1[district]="NA","","-"&amp;Table1[district])&amp;IF(Table1[parish]="Multi-Parish Race","","-"&amp;Table1[parish])&amp;" ("&amp;Table1[year]&amp;")"</f>
        <v>Chief of Police-Town of Gramercy-St. James (2014)</v>
      </c>
      <c r="D808" t="s">
        <v>949</v>
      </c>
      <c r="E808" t="s">
        <v>1081</v>
      </c>
      <c r="F808" t="s">
        <v>1083</v>
      </c>
      <c r="G808">
        <v>2014</v>
      </c>
      <c r="H808" t="s">
        <v>98</v>
      </c>
      <c r="I808" t="s">
        <v>23</v>
      </c>
      <c r="J808">
        <v>165</v>
      </c>
      <c r="K808">
        <v>2</v>
      </c>
      <c r="L808">
        <f>COUNTIF(Table1[Race],Table1[Race])</f>
        <v>2</v>
      </c>
      <c r="M808">
        <v>2</v>
      </c>
      <c r="N808">
        <v>0</v>
      </c>
      <c r="O808">
        <v>0</v>
      </c>
      <c r="P808">
        <v>0</v>
      </c>
      <c r="Q808" t="s">
        <v>20</v>
      </c>
      <c r="R808" t="s">
        <v>952</v>
      </c>
      <c r="S808" t="s">
        <v>949</v>
      </c>
      <c r="T808">
        <f>IFERROR(Table1[n_can_adj]/MID(Table1[district],FIND("(",Table1[district])+1,1),Table1[n_can_adj])</f>
        <v>2</v>
      </c>
      <c r="U808">
        <v>21581</v>
      </c>
      <c r="V808" t="str">
        <f>IF(Table1[Voting Population]&lt;47000,"Rural","Urban")</f>
        <v>Rural</v>
      </c>
      <c r="W808" s="3">
        <v>0.75280898876404501</v>
      </c>
      <c r="X808" s="3" t="s">
        <v>5414</v>
      </c>
      <c r="Y808" s="3">
        <f>COUNTIFS(Table1[Race '#],Table1[[#This Row],[Race '#]],Table1[Gender],"F")</f>
        <v>0</v>
      </c>
      <c r="Z808" s="3">
        <f>COUNTIFS(Table1[Race '#],Table1[[#This Row],[Race '#]],Table1[Gender],"M")</f>
        <v>2</v>
      </c>
      <c r="AA808" s="3">
        <f>COUNTIFS(Table1[Race '#],Table1[[#This Row],[Race '#]],Table1[Gender],"~?")</f>
        <v>0</v>
      </c>
      <c r="AB808" s="3" t="str">
        <f>_xlfn.IFS(Y808=SUM(Table1[[#This Row],[Race-F candidates]:[Race-? Candidates]]),"All-Female",Z808=SUM(Table1[[#This Row],[Race-F candidates]:[Race-? Candidates]]),"All-Male",1=1,"Mixed-Gender")</f>
        <v>All-Male</v>
      </c>
      <c r="AC808" s="3">
        <f>COUNTIFS(Table1[genoffice],Table1[[#This Row],[genoffice]],Table1[Gender],"F")</f>
        <v>15</v>
      </c>
      <c r="AD808" s="3">
        <f>COUNTIFS(Table1[genoffice],Table1[[#This Row],[genoffice]],Table1[Gender],"M")</f>
        <v>213</v>
      </c>
      <c r="AE808" s="3">
        <f>COUNTIFS(Table1[genoffice],Table1[[#This Row],[genoffice]],Table1[Gender],"~?")</f>
        <v>10</v>
      </c>
    </row>
    <row r="809" spans="1:31" x14ac:dyDescent="0.35">
      <c r="A809">
        <v>808</v>
      </c>
      <c r="B809">
        <f>IF(COUNTIF(C$2:C808,C809)&gt;0,B808,B808+1)</f>
        <v>206</v>
      </c>
      <c r="C809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09" t="s">
        <v>949</v>
      </c>
      <c r="E809" t="s">
        <v>1084</v>
      </c>
      <c r="F809" t="s">
        <v>1085</v>
      </c>
      <c r="G809">
        <v>2014</v>
      </c>
      <c r="H809" t="s">
        <v>83</v>
      </c>
      <c r="I809" t="s">
        <v>23</v>
      </c>
      <c r="J809">
        <v>66</v>
      </c>
      <c r="K809">
        <v>3</v>
      </c>
      <c r="L809">
        <f>COUNTIF(Table1[Race],Table1[Race])</f>
        <v>3</v>
      </c>
      <c r="M809">
        <v>3</v>
      </c>
      <c r="N809">
        <v>0</v>
      </c>
      <c r="O809">
        <v>0</v>
      </c>
      <c r="P809">
        <v>0</v>
      </c>
      <c r="Q809" t="s">
        <v>20</v>
      </c>
      <c r="R809" t="s">
        <v>952</v>
      </c>
      <c r="S809" t="s">
        <v>949</v>
      </c>
      <c r="T809">
        <f>IFERROR(Table1[n_can_adj]/MID(Table1[district],FIND("(",Table1[district])+1,1),Table1[n_can_adj])</f>
        <v>3</v>
      </c>
      <c r="U809">
        <v>83699</v>
      </c>
      <c r="V809" t="str">
        <f>IF(Table1[Voting Population]&lt;47000,"Rural","Urban")</f>
        <v>Urban</v>
      </c>
      <c r="W809" s="3">
        <v>0.42125984251968501</v>
      </c>
      <c r="X809" s="3" t="s">
        <v>5414</v>
      </c>
      <c r="Y809" s="3">
        <f>COUNTIFS(Table1[Race '#],Table1[[#This Row],[Race '#]],Table1[Gender],"F")</f>
        <v>0</v>
      </c>
      <c r="Z809" s="3">
        <f>COUNTIFS(Table1[Race '#],Table1[[#This Row],[Race '#]],Table1[Gender],"M")</f>
        <v>3</v>
      </c>
      <c r="AA809" s="3">
        <f>COUNTIFS(Table1[Race '#],Table1[[#This Row],[Race '#]],Table1[Gender],"~?")</f>
        <v>0</v>
      </c>
      <c r="AB809" s="3" t="str">
        <f>_xlfn.IFS(Y809=SUM(Table1[[#This Row],[Race-F candidates]:[Race-? Candidates]]),"All-Female",Z809=SUM(Table1[[#This Row],[Race-F candidates]:[Race-? Candidates]]),"All-Male",1=1,"Mixed-Gender")</f>
        <v>All-Male</v>
      </c>
      <c r="AC809" s="3">
        <f>COUNTIFS(Table1[genoffice],Table1[[#This Row],[genoffice]],Table1[Gender],"F")</f>
        <v>15</v>
      </c>
      <c r="AD809" s="3">
        <f>COUNTIFS(Table1[genoffice],Table1[[#This Row],[genoffice]],Table1[Gender],"M")</f>
        <v>213</v>
      </c>
      <c r="AE809" s="3">
        <f>COUNTIFS(Table1[genoffice],Table1[[#This Row],[genoffice]],Table1[Gender],"~?")</f>
        <v>10</v>
      </c>
    </row>
    <row r="810" spans="1:31" x14ac:dyDescent="0.35">
      <c r="A810">
        <v>809</v>
      </c>
      <c r="B810">
        <f>IF(COUNTIF(C$2:C809,C810)&gt;0,B809,B809+1)</f>
        <v>206</v>
      </c>
      <c r="C810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0" t="s">
        <v>949</v>
      </c>
      <c r="E810" t="s">
        <v>1084</v>
      </c>
      <c r="F810" t="s">
        <v>1086</v>
      </c>
      <c r="G810">
        <v>2014</v>
      </c>
      <c r="H810" t="s">
        <v>83</v>
      </c>
      <c r="I810" t="s">
        <v>23</v>
      </c>
      <c r="J810">
        <v>114</v>
      </c>
      <c r="K810">
        <v>3</v>
      </c>
      <c r="L810">
        <f>COUNTIF(Table1[Race],Table1[Race])</f>
        <v>3</v>
      </c>
      <c r="M810">
        <v>3</v>
      </c>
      <c r="N810">
        <v>0</v>
      </c>
      <c r="O810">
        <v>0</v>
      </c>
      <c r="P810">
        <v>0</v>
      </c>
      <c r="Q810" t="s">
        <v>20</v>
      </c>
      <c r="R810" t="s">
        <v>952</v>
      </c>
      <c r="S810" t="s">
        <v>949</v>
      </c>
      <c r="T810">
        <f>IFERROR(Table1[n_can_adj]/MID(Table1[district],FIND("(",Table1[district])+1,1),Table1[n_can_adj])</f>
        <v>3</v>
      </c>
      <c r="U810">
        <v>83699</v>
      </c>
      <c r="V810" t="str">
        <f>IF(Table1[Voting Population]&lt;47000,"Rural","Urban")</f>
        <v>Urban</v>
      </c>
      <c r="W810" s="3">
        <v>0.42125984251968501</v>
      </c>
      <c r="X810" s="3" t="s">
        <v>5414</v>
      </c>
      <c r="Y810" s="3">
        <f>COUNTIFS(Table1[Race '#],Table1[[#This Row],[Race '#]],Table1[Gender],"F")</f>
        <v>0</v>
      </c>
      <c r="Z810" s="3">
        <f>COUNTIFS(Table1[Race '#],Table1[[#This Row],[Race '#]],Table1[Gender],"M")</f>
        <v>3</v>
      </c>
      <c r="AA810" s="3">
        <f>COUNTIFS(Table1[Race '#],Table1[[#This Row],[Race '#]],Table1[Gender],"~?")</f>
        <v>0</v>
      </c>
      <c r="AB810" s="3" t="str">
        <f>_xlfn.IFS(Y810=SUM(Table1[[#This Row],[Race-F candidates]:[Race-? Candidates]]),"All-Female",Z810=SUM(Table1[[#This Row],[Race-F candidates]:[Race-? Candidates]]),"All-Male",1=1,"Mixed-Gender")</f>
        <v>All-Male</v>
      </c>
      <c r="AC810" s="3">
        <f>COUNTIFS(Table1[genoffice],Table1[[#This Row],[genoffice]],Table1[Gender],"F")</f>
        <v>15</v>
      </c>
      <c r="AD810" s="3">
        <f>COUNTIFS(Table1[genoffice],Table1[[#This Row],[genoffice]],Table1[Gender],"M")</f>
        <v>213</v>
      </c>
      <c r="AE810" s="3">
        <f>COUNTIFS(Table1[genoffice],Table1[[#This Row],[genoffice]],Table1[Gender],"~?")</f>
        <v>10</v>
      </c>
    </row>
    <row r="811" spans="1:31" x14ac:dyDescent="0.35">
      <c r="A811">
        <v>810</v>
      </c>
      <c r="B811">
        <f>IF(COUNTIF(C$2:C810,C811)&gt;0,B810,B810+1)</f>
        <v>206</v>
      </c>
      <c r="C811" t="str">
        <f>Table1[[#This Row],[position]]&amp;IF(Table1[district]="NA","","-"&amp;Table1[district])&amp;IF(Table1[parish]="Multi-Parish Race","","-"&amp;Table1[parish])&amp;" ("&amp;Table1[year]&amp;")"</f>
        <v>Chief of Police-Town of Grand Coteau-St. Landry (2014)</v>
      </c>
      <c r="D811" t="s">
        <v>949</v>
      </c>
      <c r="E811" t="s">
        <v>1084</v>
      </c>
      <c r="F811" t="s">
        <v>1087</v>
      </c>
      <c r="G811">
        <v>2014</v>
      </c>
      <c r="H811" t="s">
        <v>83</v>
      </c>
      <c r="I811" t="s">
        <v>23</v>
      </c>
      <c r="J811">
        <v>328</v>
      </c>
      <c r="K811">
        <v>3</v>
      </c>
      <c r="L811">
        <f>COUNTIF(Table1[Race],Table1[Race])</f>
        <v>3</v>
      </c>
      <c r="M811">
        <v>3</v>
      </c>
      <c r="N811">
        <v>0</v>
      </c>
      <c r="O811">
        <v>0</v>
      </c>
      <c r="P811">
        <v>0</v>
      </c>
      <c r="Q811" t="s">
        <v>20</v>
      </c>
      <c r="R811" t="s">
        <v>952</v>
      </c>
      <c r="S811" t="s">
        <v>949</v>
      </c>
      <c r="T811">
        <f>IFERROR(Table1[n_can_adj]/MID(Table1[district],FIND("(",Table1[district])+1,1),Table1[n_can_adj])</f>
        <v>3</v>
      </c>
      <c r="U811">
        <v>83699</v>
      </c>
      <c r="V811" t="str">
        <f>IF(Table1[Voting Population]&lt;47000,"Rural","Urban")</f>
        <v>Urban</v>
      </c>
      <c r="W811" s="3">
        <v>0.42125984251968501</v>
      </c>
      <c r="X811" s="3" t="s">
        <v>5414</v>
      </c>
      <c r="Y811" s="3">
        <f>COUNTIFS(Table1[Race '#],Table1[[#This Row],[Race '#]],Table1[Gender],"F")</f>
        <v>0</v>
      </c>
      <c r="Z811" s="3">
        <f>COUNTIFS(Table1[Race '#],Table1[[#This Row],[Race '#]],Table1[Gender],"M")</f>
        <v>3</v>
      </c>
      <c r="AA811" s="3">
        <f>COUNTIFS(Table1[Race '#],Table1[[#This Row],[Race '#]],Table1[Gender],"~?")</f>
        <v>0</v>
      </c>
      <c r="AB811" s="3" t="str">
        <f>_xlfn.IFS(Y811=SUM(Table1[[#This Row],[Race-F candidates]:[Race-? Candidates]]),"All-Female",Z811=SUM(Table1[[#This Row],[Race-F candidates]:[Race-? Candidates]]),"All-Male",1=1,"Mixed-Gender")</f>
        <v>All-Male</v>
      </c>
      <c r="AC811" s="3">
        <f>COUNTIFS(Table1[genoffice],Table1[[#This Row],[genoffice]],Table1[Gender],"F")</f>
        <v>15</v>
      </c>
      <c r="AD811" s="3">
        <f>COUNTIFS(Table1[genoffice],Table1[[#This Row],[genoffice]],Table1[Gender],"M")</f>
        <v>213</v>
      </c>
      <c r="AE811" s="3">
        <f>COUNTIFS(Table1[genoffice],Table1[[#This Row],[genoffice]],Table1[Gender],"~?")</f>
        <v>10</v>
      </c>
    </row>
    <row r="812" spans="1:31" x14ac:dyDescent="0.35">
      <c r="A812">
        <v>811</v>
      </c>
      <c r="B812">
        <f>IF(COUNTIF(C$2:C811,C812)&gt;0,B811,B811+1)</f>
        <v>207</v>
      </c>
      <c r="C812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2" t="s">
        <v>949</v>
      </c>
      <c r="E812" t="s">
        <v>1088</v>
      </c>
      <c r="F812" t="s">
        <v>1089</v>
      </c>
      <c r="G812">
        <v>2016</v>
      </c>
      <c r="H812" t="s">
        <v>29</v>
      </c>
      <c r="I812" t="s">
        <v>19</v>
      </c>
      <c r="J812">
        <v>308</v>
      </c>
      <c r="K812">
        <v>3</v>
      </c>
      <c r="L812">
        <f>COUNTIF(Table1[Race],Table1[Race])</f>
        <v>3</v>
      </c>
      <c r="M812">
        <v>1</v>
      </c>
      <c r="N812">
        <v>2</v>
      </c>
      <c r="O812">
        <v>0</v>
      </c>
      <c r="P812">
        <v>0</v>
      </c>
      <c r="Q812" t="s">
        <v>20</v>
      </c>
      <c r="R812" t="s">
        <v>952</v>
      </c>
      <c r="S812" t="s">
        <v>949</v>
      </c>
      <c r="T812">
        <f>IFERROR(Table1[n_can_adj]/MID(Table1[district],FIND("(",Table1[district])+1,1),Table1[n_can_adj])</f>
        <v>3</v>
      </c>
      <c r="U812">
        <v>124720</v>
      </c>
      <c r="V812" t="str">
        <f>IF(Table1[Voting Population]&lt;47000,"Rural","Urban")</f>
        <v>Urban</v>
      </c>
      <c r="W812" s="3">
        <v>0.29789864029666252</v>
      </c>
      <c r="X812" s="3" t="s">
        <v>5414</v>
      </c>
      <c r="Y812" s="3">
        <f>COUNTIFS(Table1[Race '#],Table1[[#This Row],[Race '#]],Table1[Gender],"F")</f>
        <v>0</v>
      </c>
      <c r="Z812" s="3">
        <f>COUNTIFS(Table1[Race '#],Table1[[#This Row],[Race '#]],Table1[Gender],"M")</f>
        <v>3</v>
      </c>
      <c r="AA812" s="3">
        <f>COUNTIFS(Table1[Race '#],Table1[[#This Row],[Race '#]],Table1[Gender],"~?")</f>
        <v>0</v>
      </c>
      <c r="AB812" s="3" t="str">
        <f>_xlfn.IFS(Y812=SUM(Table1[[#This Row],[Race-F candidates]:[Race-? Candidates]]),"All-Female",Z812=SUM(Table1[[#This Row],[Race-F candidates]:[Race-? Candidates]]),"All-Male",1=1,"Mixed-Gender")</f>
        <v>All-Male</v>
      </c>
      <c r="AC812" s="3">
        <f>COUNTIFS(Table1[genoffice],Table1[[#This Row],[genoffice]],Table1[Gender],"F")</f>
        <v>15</v>
      </c>
      <c r="AD812" s="3">
        <f>COUNTIFS(Table1[genoffice],Table1[[#This Row],[genoffice]],Table1[Gender],"M")</f>
        <v>213</v>
      </c>
      <c r="AE812" s="3">
        <f>COUNTIFS(Table1[genoffice],Table1[[#This Row],[genoffice]],Table1[Gender],"~?")</f>
        <v>10</v>
      </c>
    </row>
    <row r="813" spans="1:31" x14ac:dyDescent="0.35">
      <c r="A813">
        <v>812</v>
      </c>
      <c r="B813">
        <f>IF(COUNTIF(C$2:C812,C813)&gt;0,B812,B812+1)</f>
        <v>207</v>
      </c>
      <c r="C813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3" t="s">
        <v>949</v>
      </c>
      <c r="E813" t="s">
        <v>1088</v>
      </c>
      <c r="F813" t="s">
        <v>1090</v>
      </c>
      <c r="G813">
        <v>2016</v>
      </c>
      <c r="H813" t="s">
        <v>29</v>
      </c>
      <c r="I813" t="s">
        <v>23</v>
      </c>
      <c r="J813">
        <v>414</v>
      </c>
      <c r="K813">
        <v>3</v>
      </c>
      <c r="L813">
        <f>COUNTIF(Table1[Race],Table1[Race])</f>
        <v>3</v>
      </c>
      <c r="M813">
        <v>1</v>
      </c>
      <c r="N813">
        <v>2</v>
      </c>
      <c r="O813">
        <v>0</v>
      </c>
      <c r="P813">
        <v>0</v>
      </c>
      <c r="Q813" t="s">
        <v>20</v>
      </c>
      <c r="R813" t="s">
        <v>952</v>
      </c>
      <c r="S813" t="s">
        <v>949</v>
      </c>
      <c r="T813">
        <f>IFERROR(Table1[n_can_adj]/MID(Table1[district],FIND("(",Table1[district])+1,1),Table1[n_can_adj])</f>
        <v>3</v>
      </c>
      <c r="U813">
        <v>124720</v>
      </c>
      <c r="V813" t="str">
        <f>IF(Table1[Voting Population]&lt;47000,"Rural","Urban")</f>
        <v>Urban</v>
      </c>
      <c r="W813" s="3">
        <v>0.29789864029666252</v>
      </c>
      <c r="X813" s="3" t="s">
        <v>5414</v>
      </c>
      <c r="Y813" s="3">
        <f>COUNTIFS(Table1[Race '#],Table1[[#This Row],[Race '#]],Table1[Gender],"F")</f>
        <v>0</v>
      </c>
      <c r="Z813" s="3">
        <f>COUNTIFS(Table1[Race '#],Table1[[#This Row],[Race '#]],Table1[Gender],"M")</f>
        <v>3</v>
      </c>
      <c r="AA813" s="3">
        <f>COUNTIFS(Table1[Race '#],Table1[[#This Row],[Race '#]],Table1[Gender],"~?")</f>
        <v>0</v>
      </c>
      <c r="AB813" s="3" t="str">
        <f>_xlfn.IFS(Y813=SUM(Table1[[#This Row],[Race-F candidates]:[Race-? Candidates]]),"All-Female",Z813=SUM(Table1[[#This Row],[Race-F candidates]:[Race-? Candidates]]),"All-Male",1=1,"Mixed-Gender")</f>
        <v>All-Male</v>
      </c>
      <c r="AC813" s="3">
        <f>COUNTIFS(Table1[genoffice],Table1[[#This Row],[genoffice]],Table1[Gender],"F")</f>
        <v>15</v>
      </c>
      <c r="AD813" s="3">
        <f>COUNTIFS(Table1[genoffice],Table1[[#This Row],[genoffice]],Table1[Gender],"M")</f>
        <v>213</v>
      </c>
      <c r="AE813" s="3">
        <f>COUNTIFS(Table1[genoffice],Table1[[#This Row],[genoffice]],Table1[Gender],"~?")</f>
        <v>10</v>
      </c>
    </row>
    <row r="814" spans="1:31" x14ac:dyDescent="0.35">
      <c r="A814">
        <v>813</v>
      </c>
      <c r="B814">
        <f>IF(COUNTIF(C$2:C813,C814)&gt;0,B813,B813+1)</f>
        <v>207</v>
      </c>
      <c r="C814" t="str">
        <f>Table1[[#This Row],[position]]&amp;IF(Table1[district]="NA","","-"&amp;Table1[district])&amp;IF(Table1[parish]="Multi-Parish Race","","-"&amp;Table1[parish])&amp;" ("&amp;Table1[year]&amp;")"</f>
        <v>Chief of Police-Town of Haughton-Bossier (2016)</v>
      </c>
      <c r="D814" t="s">
        <v>949</v>
      </c>
      <c r="E814" t="s">
        <v>1088</v>
      </c>
      <c r="F814" t="s">
        <v>1091</v>
      </c>
      <c r="G814">
        <v>2016</v>
      </c>
      <c r="H814" t="s">
        <v>29</v>
      </c>
      <c r="I814" t="s">
        <v>19</v>
      </c>
      <c r="J814">
        <v>896</v>
      </c>
      <c r="K814">
        <v>3</v>
      </c>
      <c r="L814">
        <f>COUNTIF(Table1[Race],Table1[Race])</f>
        <v>3</v>
      </c>
      <c r="M814">
        <v>1</v>
      </c>
      <c r="N814">
        <v>2</v>
      </c>
      <c r="O814">
        <v>0</v>
      </c>
      <c r="P814">
        <v>0</v>
      </c>
      <c r="Q814" t="s">
        <v>20</v>
      </c>
      <c r="R814" t="s">
        <v>952</v>
      </c>
      <c r="S814" t="s">
        <v>949</v>
      </c>
      <c r="T814">
        <f>IFERROR(Table1[n_can_adj]/MID(Table1[district],FIND("(",Table1[district])+1,1),Table1[n_can_adj])</f>
        <v>3</v>
      </c>
      <c r="U814">
        <v>124720</v>
      </c>
      <c r="V814" t="str">
        <f>IF(Table1[Voting Population]&lt;47000,"Rural","Urban")</f>
        <v>Urban</v>
      </c>
      <c r="W814" s="3">
        <v>0.29789864029666252</v>
      </c>
      <c r="X814" s="3" t="s">
        <v>5414</v>
      </c>
      <c r="Y814" s="3">
        <f>COUNTIFS(Table1[Race '#],Table1[[#This Row],[Race '#]],Table1[Gender],"F")</f>
        <v>0</v>
      </c>
      <c r="Z814" s="3">
        <f>COUNTIFS(Table1[Race '#],Table1[[#This Row],[Race '#]],Table1[Gender],"M")</f>
        <v>3</v>
      </c>
      <c r="AA814" s="3">
        <f>COUNTIFS(Table1[Race '#],Table1[[#This Row],[Race '#]],Table1[Gender],"~?")</f>
        <v>0</v>
      </c>
      <c r="AB814" s="3" t="str">
        <f>_xlfn.IFS(Y814=SUM(Table1[[#This Row],[Race-F candidates]:[Race-? Candidates]]),"All-Female",Z814=SUM(Table1[[#This Row],[Race-F candidates]:[Race-? Candidates]]),"All-Male",1=1,"Mixed-Gender")</f>
        <v>All-Male</v>
      </c>
      <c r="AC814" s="3">
        <f>COUNTIFS(Table1[genoffice],Table1[[#This Row],[genoffice]],Table1[Gender],"F")</f>
        <v>15</v>
      </c>
      <c r="AD814" s="3">
        <f>COUNTIFS(Table1[genoffice],Table1[[#This Row],[genoffice]],Table1[Gender],"M")</f>
        <v>213</v>
      </c>
      <c r="AE814" s="3">
        <f>COUNTIFS(Table1[genoffice],Table1[[#This Row],[genoffice]],Table1[Gender],"~?")</f>
        <v>10</v>
      </c>
    </row>
    <row r="815" spans="1:31" x14ac:dyDescent="0.35">
      <c r="A815">
        <v>814</v>
      </c>
      <c r="B815">
        <f>IF(COUNTIF(C$2:C814,C815)&gt;0,B814,B814+1)</f>
        <v>208</v>
      </c>
      <c r="C815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5" t="s">
        <v>949</v>
      </c>
      <c r="E815" t="s">
        <v>1092</v>
      </c>
      <c r="F815" t="s">
        <v>1093</v>
      </c>
      <c r="G815">
        <v>2014</v>
      </c>
      <c r="H815" t="s">
        <v>1094</v>
      </c>
      <c r="I815" t="s">
        <v>30</v>
      </c>
      <c r="J815">
        <v>483</v>
      </c>
      <c r="K815">
        <v>3</v>
      </c>
      <c r="L815">
        <f>COUNTIF(Table1[Race],Table1[Race])</f>
        <v>3</v>
      </c>
      <c r="M815">
        <v>0</v>
      </c>
      <c r="N815">
        <v>2</v>
      </c>
      <c r="O815">
        <v>1</v>
      </c>
      <c r="P815">
        <v>0</v>
      </c>
      <c r="Q815" t="s">
        <v>20</v>
      </c>
      <c r="R815" t="s">
        <v>952</v>
      </c>
      <c r="S815" t="s">
        <v>949</v>
      </c>
      <c r="T815">
        <f>IFERROR(Table1[n_can_adj]/MID(Table1[district],FIND("(",Table1[district])+1,1),Table1[n_can_adj])</f>
        <v>3</v>
      </c>
      <c r="U815">
        <v>16452</v>
      </c>
      <c r="V815" t="str">
        <f>IF(Table1[Voting Population]&lt;47000,"Rural","Urban")</f>
        <v>Rural</v>
      </c>
      <c r="W815" s="3">
        <v>0.21983273596176822</v>
      </c>
      <c r="X815" s="3" t="s">
        <v>5414</v>
      </c>
      <c r="Y815" s="3">
        <f>COUNTIFS(Table1[Race '#],Table1[[#This Row],[Race '#]],Table1[Gender],"F")</f>
        <v>0</v>
      </c>
      <c r="Z815" s="3">
        <f>COUNTIFS(Table1[Race '#],Table1[[#This Row],[Race '#]],Table1[Gender],"M")</f>
        <v>3</v>
      </c>
      <c r="AA815" s="3">
        <f>COUNTIFS(Table1[Race '#],Table1[[#This Row],[Race '#]],Table1[Gender],"~?")</f>
        <v>0</v>
      </c>
      <c r="AB815" s="3" t="str">
        <f>_xlfn.IFS(Y815=SUM(Table1[[#This Row],[Race-F candidates]:[Race-? Candidates]]),"All-Female",Z815=SUM(Table1[[#This Row],[Race-F candidates]:[Race-? Candidates]]),"All-Male",1=1,"Mixed-Gender")</f>
        <v>All-Male</v>
      </c>
      <c r="AC815" s="3">
        <f>COUNTIFS(Table1[genoffice],Table1[[#This Row],[genoffice]],Table1[Gender],"F")</f>
        <v>15</v>
      </c>
      <c r="AD815" s="3">
        <f>COUNTIFS(Table1[genoffice],Table1[[#This Row],[genoffice]],Table1[Gender],"M")</f>
        <v>213</v>
      </c>
      <c r="AE815" s="3">
        <f>COUNTIFS(Table1[genoffice],Table1[[#This Row],[genoffice]],Table1[Gender],"~?")</f>
        <v>10</v>
      </c>
    </row>
    <row r="816" spans="1:31" x14ac:dyDescent="0.35">
      <c r="A816">
        <v>815</v>
      </c>
      <c r="B816">
        <f>IF(COUNTIF(C$2:C815,C816)&gt;0,B815,B815+1)</f>
        <v>208</v>
      </c>
      <c r="C816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6" t="s">
        <v>949</v>
      </c>
      <c r="E816" t="s">
        <v>1092</v>
      </c>
      <c r="F816" t="s">
        <v>1095</v>
      </c>
      <c r="G816">
        <v>2014</v>
      </c>
      <c r="H816" t="s">
        <v>1094</v>
      </c>
      <c r="I816" t="s">
        <v>19</v>
      </c>
      <c r="J816">
        <v>299</v>
      </c>
      <c r="K816">
        <v>3</v>
      </c>
      <c r="L816">
        <f>COUNTIF(Table1[Race],Table1[Race])</f>
        <v>3</v>
      </c>
      <c r="M816">
        <v>0</v>
      </c>
      <c r="N816">
        <v>2</v>
      </c>
      <c r="O816">
        <v>1</v>
      </c>
      <c r="P816">
        <v>0</v>
      </c>
      <c r="Q816" t="s">
        <v>20</v>
      </c>
      <c r="R816" t="s">
        <v>952</v>
      </c>
      <c r="S816" t="s">
        <v>949</v>
      </c>
      <c r="T816">
        <f>IFERROR(Table1[n_can_adj]/MID(Table1[district],FIND("(",Table1[district])+1,1),Table1[n_can_adj])</f>
        <v>3</v>
      </c>
      <c r="U816">
        <v>16452</v>
      </c>
      <c r="V816" t="str">
        <f>IF(Table1[Voting Population]&lt;47000,"Rural","Urban")</f>
        <v>Rural</v>
      </c>
      <c r="W816" s="3">
        <v>0.21983273596176822</v>
      </c>
      <c r="X816" s="3" t="s">
        <v>5414</v>
      </c>
      <c r="Y816" s="3">
        <f>COUNTIFS(Table1[Race '#],Table1[[#This Row],[Race '#]],Table1[Gender],"F")</f>
        <v>0</v>
      </c>
      <c r="Z816" s="3">
        <f>COUNTIFS(Table1[Race '#],Table1[[#This Row],[Race '#]],Table1[Gender],"M")</f>
        <v>3</v>
      </c>
      <c r="AA816" s="3">
        <f>COUNTIFS(Table1[Race '#],Table1[[#This Row],[Race '#]],Table1[Gender],"~?")</f>
        <v>0</v>
      </c>
      <c r="AB816" s="3" t="str">
        <f>_xlfn.IFS(Y816=SUM(Table1[[#This Row],[Race-F candidates]:[Race-? Candidates]]),"All-Female",Z816=SUM(Table1[[#This Row],[Race-F candidates]:[Race-? Candidates]]),"All-Male",1=1,"Mixed-Gender")</f>
        <v>All-Male</v>
      </c>
      <c r="AC816" s="3">
        <f>COUNTIFS(Table1[genoffice],Table1[[#This Row],[genoffice]],Table1[Gender],"F")</f>
        <v>15</v>
      </c>
      <c r="AD816" s="3">
        <f>COUNTIFS(Table1[genoffice],Table1[[#This Row],[genoffice]],Table1[Gender],"M")</f>
        <v>213</v>
      </c>
      <c r="AE816" s="3">
        <f>COUNTIFS(Table1[genoffice],Table1[[#This Row],[genoffice]],Table1[Gender],"~?")</f>
        <v>10</v>
      </c>
    </row>
    <row r="817" spans="1:31" x14ac:dyDescent="0.35">
      <c r="A817">
        <v>816</v>
      </c>
      <c r="B817">
        <f>IF(COUNTIF(C$2:C816,C817)&gt;0,B816,B816+1)</f>
        <v>208</v>
      </c>
      <c r="C817" t="str">
        <f>Table1[[#This Row],[position]]&amp;IF(Table1[district]="NA","","-"&amp;Table1[district])&amp;IF(Table1[parish]="Multi-Parish Race","","-"&amp;Table1[parish])&amp;" ("&amp;Table1[year]&amp;")"</f>
        <v>Chief of Police-Town of Haynesville-Claiborne (2014)</v>
      </c>
      <c r="D817" t="s">
        <v>949</v>
      </c>
      <c r="E817" t="s">
        <v>1092</v>
      </c>
      <c r="F817" t="s">
        <v>1096</v>
      </c>
      <c r="G817">
        <v>2014</v>
      </c>
      <c r="H817" t="s">
        <v>1094</v>
      </c>
      <c r="I817" t="s">
        <v>19</v>
      </c>
      <c r="J817">
        <v>55</v>
      </c>
      <c r="K817">
        <v>3</v>
      </c>
      <c r="L817">
        <f>COUNTIF(Table1[Race],Table1[Race])</f>
        <v>3</v>
      </c>
      <c r="M817">
        <v>0</v>
      </c>
      <c r="N817">
        <v>2</v>
      </c>
      <c r="O817">
        <v>1</v>
      </c>
      <c r="P817">
        <v>0</v>
      </c>
      <c r="Q817" t="s">
        <v>20</v>
      </c>
      <c r="R817" t="s">
        <v>952</v>
      </c>
      <c r="S817" t="s">
        <v>949</v>
      </c>
      <c r="T817">
        <f>IFERROR(Table1[n_can_adj]/MID(Table1[district],FIND("(",Table1[district])+1,1),Table1[n_can_adj])</f>
        <v>3</v>
      </c>
      <c r="U817">
        <v>16452</v>
      </c>
      <c r="V817" t="str">
        <f>IF(Table1[Voting Population]&lt;47000,"Rural","Urban")</f>
        <v>Rural</v>
      </c>
      <c r="W817" s="3">
        <v>0.21983273596176822</v>
      </c>
      <c r="X817" s="3" t="s">
        <v>5414</v>
      </c>
      <c r="Y817" s="3">
        <f>COUNTIFS(Table1[Race '#],Table1[[#This Row],[Race '#]],Table1[Gender],"F")</f>
        <v>0</v>
      </c>
      <c r="Z817" s="3">
        <f>COUNTIFS(Table1[Race '#],Table1[[#This Row],[Race '#]],Table1[Gender],"M")</f>
        <v>3</v>
      </c>
      <c r="AA817" s="3">
        <f>COUNTIFS(Table1[Race '#],Table1[[#This Row],[Race '#]],Table1[Gender],"~?")</f>
        <v>0</v>
      </c>
      <c r="AB817" s="3" t="str">
        <f>_xlfn.IFS(Y817=SUM(Table1[[#This Row],[Race-F candidates]:[Race-? Candidates]]),"All-Female",Z817=SUM(Table1[[#This Row],[Race-F candidates]:[Race-? Candidates]]),"All-Male",1=1,"Mixed-Gender")</f>
        <v>All-Male</v>
      </c>
      <c r="AC817" s="3">
        <f>COUNTIFS(Table1[genoffice],Table1[[#This Row],[genoffice]],Table1[Gender],"F")</f>
        <v>15</v>
      </c>
      <c r="AD817" s="3">
        <f>COUNTIFS(Table1[genoffice],Table1[[#This Row],[genoffice]],Table1[Gender],"M")</f>
        <v>213</v>
      </c>
      <c r="AE817" s="3">
        <f>COUNTIFS(Table1[genoffice],Table1[[#This Row],[genoffice]],Table1[Gender],"~?")</f>
        <v>10</v>
      </c>
    </row>
    <row r="818" spans="1:31" x14ac:dyDescent="0.35">
      <c r="A818">
        <v>817</v>
      </c>
      <c r="B818">
        <f>IF(COUNTIF(C$2:C817,C818)&gt;0,B817,B817+1)</f>
        <v>209</v>
      </c>
      <c r="C818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8" t="s">
        <v>949</v>
      </c>
      <c r="E818" t="s">
        <v>1097</v>
      </c>
      <c r="F818" t="s">
        <v>1098</v>
      </c>
      <c r="G818">
        <v>2014</v>
      </c>
      <c r="H818" t="s">
        <v>680</v>
      </c>
      <c r="I818" t="s">
        <v>19</v>
      </c>
      <c r="J818">
        <v>602</v>
      </c>
      <c r="K818">
        <v>2</v>
      </c>
      <c r="L818">
        <f>COUNTIF(Table1[Race],Table1[Race])</f>
        <v>2</v>
      </c>
      <c r="M818">
        <v>0</v>
      </c>
      <c r="N818">
        <v>1</v>
      </c>
      <c r="O818">
        <v>1</v>
      </c>
      <c r="P818">
        <v>0</v>
      </c>
      <c r="Q818" t="s">
        <v>20</v>
      </c>
      <c r="R818" t="s">
        <v>952</v>
      </c>
      <c r="S818" t="s">
        <v>949</v>
      </c>
      <c r="T818">
        <f>IFERROR(Table1[n_can_adj]/MID(Table1[district],FIND("(",Table1[district])+1,1),Table1[n_can_adj])</f>
        <v>2</v>
      </c>
      <c r="U818">
        <v>14927</v>
      </c>
      <c r="V818" t="str">
        <f>IF(Table1[Voting Population]&lt;47000,"Rural","Urban")</f>
        <v>Rural</v>
      </c>
      <c r="W818" s="3">
        <v>0.12372634643377006</v>
      </c>
      <c r="X818" s="3" t="s">
        <v>5414</v>
      </c>
      <c r="Y818" s="3">
        <f>COUNTIFS(Table1[Race '#],Table1[[#This Row],[Race '#]],Table1[Gender],"F")</f>
        <v>0</v>
      </c>
      <c r="Z818" s="3">
        <f>COUNTIFS(Table1[Race '#],Table1[[#This Row],[Race '#]],Table1[Gender],"M")</f>
        <v>2</v>
      </c>
      <c r="AA818" s="3">
        <f>COUNTIFS(Table1[Race '#],Table1[[#This Row],[Race '#]],Table1[Gender],"~?")</f>
        <v>0</v>
      </c>
      <c r="AB818" s="3" t="str">
        <f>_xlfn.IFS(Y818=SUM(Table1[[#This Row],[Race-F candidates]:[Race-? Candidates]]),"All-Female",Z818=SUM(Table1[[#This Row],[Race-F candidates]:[Race-? Candidates]]),"All-Male",1=1,"Mixed-Gender")</f>
        <v>All-Male</v>
      </c>
      <c r="AC818" s="3">
        <f>COUNTIFS(Table1[genoffice],Table1[[#This Row],[genoffice]],Table1[Gender],"F")</f>
        <v>15</v>
      </c>
      <c r="AD818" s="3">
        <f>COUNTIFS(Table1[genoffice],Table1[[#This Row],[genoffice]],Table1[Gender],"M")</f>
        <v>213</v>
      </c>
      <c r="AE818" s="3">
        <f>COUNTIFS(Table1[genoffice],Table1[[#This Row],[genoffice]],Table1[Gender],"~?")</f>
        <v>10</v>
      </c>
    </row>
    <row r="819" spans="1:31" x14ac:dyDescent="0.35">
      <c r="A819">
        <v>818</v>
      </c>
      <c r="B819">
        <f>IF(COUNTIF(C$2:C818,C819)&gt;0,B818,B818+1)</f>
        <v>209</v>
      </c>
      <c r="C819" t="str">
        <f>Table1[[#This Row],[position]]&amp;IF(Table1[district]="NA","","-"&amp;Table1[district])&amp;IF(Table1[parish]="Multi-Parish Race","","-"&amp;Table1[parish])&amp;" ("&amp;Table1[year]&amp;")"</f>
        <v>Chief of Police-Town of Jena-Lasalle (2014)</v>
      </c>
      <c r="D819" t="s">
        <v>949</v>
      </c>
      <c r="E819" t="s">
        <v>1097</v>
      </c>
      <c r="F819" t="s">
        <v>1099</v>
      </c>
      <c r="G819">
        <v>2014</v>
      </c>
      <c r="H819" t="s">
        <v>680</v>
      </c>
      <c r="I819" t="s">
        <v>30</v>
      </c>
      <c r="J819">
        <v>772</v>
      </c>
      <c r="K819">
        <v>2</v>
      </c>
      <c r="L819">
        <f>COUNTIF(Table1[Race],Table1[Race])</f>
        <v>2</v>
      </c>
      <c r="M819">
        <v>0</v>
      </c>
      <c r="N819">
        <v>1</v>
      </c>
      <c r="O819">
        <v>1</v>
      </c>
      <c r="P819">
        <v>0</v>
      </c>
      <c r="Q819" t="s">
        <v>20</v>
      </c>
      <c r="R819" t="s">
        <v>952</v>
      </c>
      <c r="S819" t="s">
        <v>949</v>
      </c>
      <c r="T819">
        <f>IFERROR(Table1[n_can_adj]/MID(Table1[district],FIND("(",Table1[district])+1,1),Table1[n_can_adj])</f>
        <v>2</v>
      </c>
      <c r="U819">
        <v>14927</v>
      </c>
      <c r="V819" t="str">
        <f>IF(Table1[Voting Population]&lt;47000,"Rural","Urban")</f>
        <v>Rural</v>
      </c>
      <c r="W819" s="3">
        <v>0.12372634643377006</v>
      </c>
      <c r="X819" s="3" t="s">
        <v>5414</v>
      </c>
      <c r="Y819" s="3">
        <f>COUNTIFS(Table1[Race '#],Table1[[#This Row],[Race '#]],Table1[Gender],"F")</f>
        <v>0</v>
      </c>
      <c r="Z819" s="3">
        <f>COUNTIFS(Table1[Race '#],Table1[[#This Row],[Race '#]],Table1[Gender],"M")</f>
        <v>2</v>
      </c>
      <c r="AA819" s="3">
        <f>COUNTIFS(Table1[Race '#],Table1[[#This Row],[Race '#]],Table1[Gender],"~?")</f>
        <v>0</v>
      </c>
      <c r="AB819" s="3" t="str">
        <f>_xlfn.IFS(Y819=SUM(Table1[[#This Row],[Race-F candidates]:[Race-? Candidates]]),"All-Female",Z819=SUM(Table1[[#This Row],[Race-F candidates]:[Race-? Candidates]]),"All-Male",1=1,"Mixed-Gender")</f>
        <v>All-Male</v>
      </c>
      <c r="AC819" s="3">
        <f>COUNTIFS(Table1[genoffice],Table1[[#This Row],[genoffice]],Table1[Gender],"F")</f>
        <v>15</v>
      </c>
      <c r="AD819" s="3">
        <f>COUNTIFS(Table1[genoffice],Table1[[#This Row],[genoffice]],Table1[Gender],"M")</f>
        <v>213</v>
      </c>
      <c r="AE819" s="3">
        <f>COUNTIFS(Table1[genoffice],Table1[[#This Row],[genoffice]],Table1[Gender],"~?")</f>
        <v>10</v>
      </c>
    </row>
    <row r="820" spans="1:31" x14ac:dyDescent="0.35">
      <c r="A820">
        <v>819</v>
      </c>
      <c r="B820">
        <f>IF(COUNTIF(C$2:C819,C820)&gt;0,B819,B819+1)</f>
        <v>210</v>
      </c>
      <c r="C820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0" t="s">
        <v>949</v>
      </c>
      <c r="E820" t="s">
        <v>366</v>
      </c>
      <c r="F820" t="s">
        <v>1100</v>
      </c>
      <c r="G820">
        <v>2014</v>
      </c>
      <c r="H820" t="s">
        <v>161</v>
      </c>
      <c r="I820" t="s">
        <v>127</v>
      </c>
      <c r="J820">
        <v>763</v>
      </c>
      <c r="K820">
        <v>2</v>
      </c>
      <c r="L820">
        <f>COUNTIF(Table1[Race],Table1[Race])</f>
        <v>2</v>
      </c>
      <c r="M820">
        <v>0</v>
      </c>
      <c r="N820">
        <v>0</v>
      </c>
      <c r="O820">
        <v>1</v>
      </c>
      <c r="P820">
        <v>1</v>
      </c>
      <c r="Q820" t="s">
        <v>20</v>
      </c>
      <c r="R820" t="s">
        <v>952</v>
      </c>
      <c r="S820" t="s">
        <v>949</v>
      </c>
      <c r="T820">
        <f>IFERROR(Table1[n_can_adj]/MID(Table1[district],FIND("(",Table1[district])+1,1),Table1[n_can_adj])</f>
        <v>2</v>
      </c>
      <c r="U820">
        <v>15999</v>
      </c>
      <c r="V820" t="str">
        <f>IF(Table1[Voting Population]&lt;47000,"Rural","Urban")</f>
        <v>Rural</v>
      </c>
      <c r="W820" s="3">
        <v>5.3140096618357502E-2</v>
      </c>
      <c r="X820" s="3" t="s">
        <v>5414</v>
      </c>
      <c r="Y820" s="3">
        <f>COUNTIFS(Table1[Race '#],Table1[[#This Row],[Race '#]],Table1[Gender],"F")</f>
        <v>0</v>
      </c>
      <c r="Z820" s="3">
        <f>COUNTIFS(Table1[Race '#],Table1[[#This Row],[Race '#]],Table1[Gender],"M")</f>
        <v>2</v>
      </c>
      <c r="AA820" s="3">
        <f>COUNTIFS(Table1[Race '#],Table1[[#This Row],[Race '#]],Table1[Gender],"~?")</f>
        <v>0</v>
      </c>
      <c r="AB820" s="3" t="str">
        <f>_xlfn.IFS(Y820=SUM(Table1[[#This Row],[Race-F candidates]:[Race-? Candidates]]),"All-Female",Z820=SUM(Table1[[#This Row],[Race-F candidates]:[Race-? Candidates]]),"All-Male",1=1,"Mixed-Gender")</f>
        <v>All-Male</v>
      </c>
      <c r="AC820" s="3">
        <f>COUNTIFS(Table1[genoffice],Table1[[#This Row],[genoffice]],Table1[Gender],"F")</f>
        <v>15</v>
      </c>
      <c r="AD820" s="3">
        <f>COUNTIFS(Table1[genoffice],Table1[[#This Row],[genoffice]],Table1[Gender],"M")</f>
        <v>213</v>
      </c>
      <c r="AE820" s="3">
        <f>COUNTIFS(Table1[genoffice],Table1[[#This Row],[genoffice]],Table1[Gender],"~?")</f>
        <v>10</v>
      </c>
    </row>
    <row r="821" spans="1:31" x14ac:dyDescent="0.35">
      <c r="A821">
        <v>820</v>
      </c>
      <c r="B821">
        <f>IF(COUNTIF(C$2:C820,C821)&gt;0,B820,B820+1)</f>
        <v>210</v>
      </c>
      <c r="C821" t="str">
        <f>Table1[[#This Row],[position]]&amp;IF(Table1[district]="NA","","-"&amp;Table1[district])&amp;IF(Table1[parish]="Multi-Parish Race","","-"&amp;Table1[parish])&amp;" ("&amp;Table1[year]&amp;")"</f>
        <v>Chief of Police-Town of Jonesboro-Jackson (2014)</v>
      </c>
      <c r="D821" t="s">
        <v>949</v>
      </c>
      <c r="E821" t="s">
        <v>366</v>
      </c>
      <c r="F821" t="s">
        <v>1101</v>
      </c>
      <c r="G821">
        <v>2014</v>
      </c>
      <c r="H821" t="s">
        <v>161</v>
      </c>
      <c r="I821" t="s">
        <v>30</v>
      </c>
      <c r="J821">
        <v>686</v>
      </c>
      <c r="K821">
        <v>2</v>
      </c>
      <c r="L821">
        <f>COUNTIF(Table1[Race],Table1[Race])</f>
        <v>2</v>
      </c>
      <c r="M821">
        <v>0</v>
      </c>
      <c r="N821">
        <v>0</v>
      </c>
      <c r="O821">
        <v>1</v>
      </c>
      <c r="P821">
        <v>1</v>
      </c>
      <c r="Q821" t="s">
        <v>20</v>
      </c>
      <c r="R821" t="s">
        <v>952</v>
      </c>
      <c r="S821" t="s">
        <v>949</v>
      </c>
      <c r="T821">
        <f>IFERROR(Table1[n_can_adj]/MID(Table1[district],FIND("(",Table1[district])+1,1),Table1[n_can_adj])</f>
        <v>2</v>
      </c>
      <c r="U821">
        <v>15999</v>
      </c>
      <c r="V821" t="str">
        <f>IF(Table1[Voting Population]&lt;47000,"Rural","Urban")</f>
        <v>Rural</v>
      </c>
      <c r="W821" s="3">
        <v>5.3140096618357502E-2</v>
      </c>
      <c r="X821" s="3" t="s">
        <v>5414</v>
      </c>
      <c r="Y821" s="3">
        <f>COUNTIFS(Table1[Race '#],Table1[[#This Row],[Race '#]],Table1[Gender],"F")</f>
        <v>0</v>
      </c>
      <c r="Z821" s="3">
        <f>COUNTIFS(Table1[Race '#],Table1[[#This Row],[Race '#]],Table1[Gender],"M")</f>
        <v>2</v>
      </c>
      <c r="AA821" s="3">
        <f>COUNTIFS(Table1[Race '#],Table1[[#This Row],[Race '#]],Table1[Gender],"~?")</f>
        <v>0</v>
      </c>
      <c r="AB821" s="3" t="str">
        <f>_xlfn.IFS(Y821=SUM(Table1[[#This Row],[Race-F candidates]:[Race-? Candidates]]),"All-Female",Z821=SUM(Table1[[#This Row],[Race-F candidates]:[Race-? Candidates]]),"All-Male",1=1,"Mixed-Gender")</f>
        <v>All-Male</v>
      </c>
      <c r="AC821" s="3">
        <f>COUNTIFS(Table1[genoffice],Table1[[#This Row],[genoffice]],Table1[Gender],"F")</f>
        <v>15</v>
      </c>
      <c r="AD821" s="3">
        <f>COUNTIFS(Table1[genoffice],Table1[[#This Row],[genoffice]],Table1[Gender],"M")</f>
        <v>213</v>
      </c>
      <c r="AE821" s="3">
        <f>COUNTIFS(Table1[genoffice],Table1[[#This Row],[genoffice]],Table1[Gender],"~?")</f>
        <v>10</v>
      </c>
    </row>
    <row r="822" spans="1:31" x14ac:dyDescent="0.35">
      <c r="A822">
        <v>821</v>
      </c>
      <c r="B822">
        <f>IF(COUNTIF(C$2:C821,C822)&gt;0,B821,B821+1)</f>
        <v>211</v>
      </c>
      <c r="C822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2" t="s">
        <v>949</v>
      </c>
      <c r="E822" t="s">
        <v>1102</v>
      </c>
      <c r="F822" t="s">
        <v>1103</v>
      </c>
      <c r="G822">
        <v>2014</v>
      </c>
      <c r="H822" t="s">
        <v>640</v>
      </c>
      <c r="I822" t="s">
        <v>23</v>
      </c>
      <c r="J822">
        <v>289</v>
      </c>
      <c r="K822">
        <v>5</v>
      </c>
      <c r="L822">
        <f>COUNTIF(Table1[Race],Table1[Race])</f>
        <v>5</v>
      </c>
      <c r="M822">
        <v>4</v>
      </c>
      <c r="N822">
        <v>1</v>
      </c>
      <c r="O822">
        <v>0</v>
      </c>
      <c r="P822">
        <v>0</v>
      </c>
      <c r="Q822" t="s">
        <v>20</v>
      </c>
      <c r="R822" t="s">
        <v>952</v>
      </c>
      <c r="S822" t="s">
        <v>949</v>
      </c>
      <c r="T822">
        <f>IFERROR(Table1[n_can_adj]/MID(Table1[district],FIND("(",Table1[district])+1,1),Table1[n_can_adj])</f>
        <v>5</v>
      </c>
      <c r="U822">
        <v>127115</v>
      </c>
      <c r="V822" t="str">
        <f>IF(Table1[Voting Population]&lt;47000,"Rural","Urban")</f>
        <v>Urban</v>
      </c>
      <c r="W822" s="3">
        <v>5.0150451354062375E-3</v>
      </c>
      <c r="X822" s="3" t="s">
        <v>5414</v>
      </c>
      <c r="Y822" s="3">
        <f>COUNTIFS(Table1[Race '#],Table1[[#This Row],[Race '#]],Table1[Gender],"F")</f>
        <v>0</v>
      </c>
      <c r="Z822" s="3">
        <f>COUNTIFS(Table1[Race '#],Table1[[#This Row],[Race '#]],Table1[Gender],"M")</f>
        <v>5</v>
      </c>
      <c r="AA822" s="3">
        <f>COUNTIFS(Table1[Race '#],Table1[[#This Row],[Race '#]],Table1[Gender],"~?")</f>
        <v>0</v>
      </c>
      <c r="AB822" s="3" t="str">
        <f>_xlfn.IFS(Y822=SUM(Table1[[#This Row],[Race-F candidates]:[Race-? Candidates]]),"All-Female",Z822=SUM(Table1[[#This Row],[Race-F candidates]:[Race-? Candidates]]),"All-Male",1=1,"Mixed-Gender")</f>
        <v>All-Male</v>
      </c>
      <c r="AC822" s="3">
        <f>COUNTIFS(Table1[genoffice],Table1[[#This Row],[genoffice]],Table1[Gender],"F")</f>
        <v>15</v>
      </c>
      <c r="AD822" s="3">
        <f>COUNTIFS(Table1[genoffice],Table1[[#This Row],[genoffice]],Table1[Gender],"M")</f>
        <v>213</v>
      </c>
      <c r="AE822" s="3">
        <f>COUNTIFS(Table1[genoffice],Table1[[#This Row],[genoffice]],Table1[Gender],"~?")</f>
        <v>10</v>
      </c>
    </row>
    <row r="823" spans="1:31" x14ac:dyDescent="0.35">
      <c r="A823">
        <v>822</v>
      </c>
      <c r="B823">
        <f>IF(COUNTIF(C$2:C822,C823)&gt;0,B822,B822+1)</f>
        <v>211</v>
      </c>
      <c r="C823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3" t="s">
        <v>949</v>
      </c>
      <c r="E823" t="s">
        <v>1102</v>
      </c>
      <c r="F823" t="s">
        <v>1104</v>
      </c>
      <c r="G823">
        <v>2014</v>
      </c>
      <c r="H823" t="s">
        <v>640</v>
      </c>
      <c r="I823" t="s">
        <v>23</v>
      </c>
      <c r="J823">
        <v>100</v>
      </c>
      <c r="K823">
        <v>5</v>
      </c>
      <c r="L823">
        <f>COUNTIF(Table1[Race],Table1[Race])</f>
        <v>5</v>
      </c>
      <c r="M823">
        <v>4</v>
      </c>
      <c r="N823">
        <v>1</v>
      </c>
      <c r="O823">
        <v>0</v>
      </c>
      <c r="P823">
        <v>0</v>
      </c>
      <c r="Q823" t="s">
        <v>20</v>
      </c>
      <c r="R823" t="s">
        <v>952</v>
      </c>
      <c r="S823" t="s">
        <v>949</v>
      </c>
      <c r="T823">
        <f>IFERROR(Table1[n_can_adj]/MID(Table1[district],FIND("(",Table1[district])+1,1),Table1[n_can_adj])</f>
        <v>5</v>
      </c>
      <c r="U823">
        <v>127115</v>
      </c>
      <c r="V823" t="str">
        <f>IF(Table1[Voting Population]&lt;47000,"Rural","Urban")</f>
        <v>Urban</v>
      </c>
      <c r="W823" s="3">
        <v>5.0150451354062375E-3</v>
      </c>
      <c r="X823" s="3" t="s">
        <v>5414</v>
      </c>
      <c r="Y823" s="3">
        <f>COUNTIFS(Table1[Race '#],Table1[[#This Row],[Race '#]],Table1[Gender],"F")</f>
        <v>0</v>
      </c>
      <c r="Z823" s="3">
        <f>COUNTIFS(Table1[Race '#],Table1[[#This Row],[Race '#]],Table1[Gender],"M")</f>
        <v>5</v>
      </c>
      <c r="AA823" s="3">
        <f>COUNTIFS(Table1[Race '#],Table1[[#This Row],[Race '#]],Table1[Gender],"~?")</f>
        <v>0</v>
      </c>
      <c r="AB823" s="3" t="str">
        <f>_xlfn.IFS(Y823=SUM(Table1[[#This Row],[Race-F candidates]:[Race-? Candidates]]),"All-Female",Z823=SUM(Table1[[#This Row],[Race-F candidates]:[Race-? Candidates]]),"All-Male",1=1,"Mixed-Gender")</f>
        <v>All-Male</v>
      </c>
      <c r="AC823" s="3">
        <f>COUNTIFS(Table1[genoffice],Table1[[#This Row],[genoffice]],Table1[Gender],"F")</f>
        <v>15</v>
      </c>
      <c r="AD823" s="3">
        <f>COUNTIFS(Table1[genoffice],Table1[[#This Row],[genoffice]],Table1[Gender],"M")</f>
        <v>213</v>
      </c>
      <c r="AE823" s="3">
        <f>COUNTIFS(Table1[genoffice],Table1[[#This Row],[genoffice]],Table1[Gender],"~?")</f>
        <v>10</v>
      </c>
    </row>
    <row r="824" spans="1:31" x14ac:dyDescent="0.35">
      <c r="A824">
        <v>823</v>
      </c>
      <c r="B824">
        <f>IF(COUNTIF(C$2:C823,C824)&gt;0,B823,B823+1)</f>
        <v>211</v>
      </c>
      <c r="C824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4" t="s">
        <v>949</v>
      </c>
      <c r="E824" t="s">
        <v>1102</v>
      </c>
      <c r="F824" t="s">
        <v>1105</v>
      </c>
      <c r="G824">
        <v>2014</v>
      </c>
      <c r="H824" t="s">
        <v>640</v>
      </c>
      <c r="I824" t="s">
        <v>23</v>
      </c>
      <c r="J824">
        <v>67</v>
      </c>
      <c r="K824">
        <v>5</v>
      </c>
      <c r="L824">
        <f>COUNTIF(Table1[Race],Table1[Race])</f>
        <v>5</v>
      </c>
      <c r="M824">
        <v>4</v>
      </c>
      <c r="N824">
        <v>1</v>
      </c>
      <c r="O824">
        <v>0</v>
      </c>
      <c r="P824">
        <v>0</v>
      </c>
      <c r="Q824" t="s">
        <v>20</v>
      </c>
      <c r="R824" t="s">
        <v>952</v>
      </c>
      <c r="S824" t="s">
        <v>949</v>
      </c>
      <c r="T824">
        <f>IFERROR(Table1[n_can_adj]/MID(Table1[district],FIND("(",Table1[district])+1,1),Table1[n_can_adj])</f>
        <v>5</v>
      </c>
      <c r="U824">
        <v>127115</v>
      </c>
      <c r="V824" t="str">
        <f>IF(Table1[Voting Population]&lt;47000,"Rural","Urban")</f>
        <v>Urban</v>
      </c>
      <c r="W824" s="3">
        <v>5.0150451354062375E-3</v>
      </c>
      <c r="X824" s="3" t="s">
        <v>5414</v>
      </c>
      <c r="Y824" s="3">
        <f>COUNTIFS(Table1[Race '#],Table1[[#This Row],[Race '#]],Table1[Gender],"F")</f>
        <v>0</v>
      </c>
      <c r="Z824" s="3">
        <f>COUNTIFS(Table1[Race '#],Table1[[#This Row],[Race '#]],Table1[Gender],"M")</f>
        <v>5</v>
      </c>
      <c r="AA824" s="3">
        <f>COUNTIFS(Table1[Race '#],Table1[[#This Row],[Race '#]],Table1[Gender],"~?")</f>
        <v>0</v>
      </c>
      <c r="AB824" s="3" t="str">
        <f>_xlfn.IFS(Y824=SUM(Table1[[#This Row],[Race-F candidates]:[Race-? Candidates]]),"All-Female",Z824=SUM(Table1[[#This Row],[Race-F candidates]:[Race-? Candidates]]),"All-Male",1=1,"Mixed-Gender")</f>
        <v>All-Male</v>
      </c>
      <c r="AC824" s="3">
        <f>COUNTIFS(Table1[genoffice],Table1[[#This Row],[genoffice]],Table1[Gender],"F")</f>
        <v>15</v>
      </c>
      <c r="AD824" s="3">
        <f>COUNTIFS(Table1[genoffice],Table1[[#This Row],[genoffice]],Table1[Gender],"M")</f>
        <v>213</v>
      </c>
      <c r="AE824" s="3">
        <f>COUNTIFS(Table1[genoffice],Table1[[#This Row],[genoffice]],Table1[Gender],"~?")</f>
        <v>10</v>
      </c>
    </row>
    <row r="825" spans="1:31" x14ac:dyDescent="0.35">
      <c r="A825">
        <v>824</v>
      </c>
      <c r="B825">
        <f>IF(COUNTIF(C$2:C824,C825)&gt;0,B824,B824+1)</f>
        <v>211</v>
      </c>
      <c r="C825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5" t="s">
        <v>949</v>
      </c>
      <c r="E825" t="s">
        <v>1102</v>
      </c>
      <c r="F825" t="s">
        <v>1106</v>
      </c>
      <c r="G825">
        <v>2014</v>
      </c>
      <c r="H825" t="s">
        <v>640</v>
      </c>
      <c r="I825" t="s">
        <v>19</v>
      </c>
      <c r="J825">
        <v>294</v>
      </c>
      <c r="K825">
        <v>5</v>
      </c>
      <c r="L825">
        <f>COUNTIF(Table1[Race],Table1[Race])</f>
        <v>5</v>
      </c>
      <c r="M825">
        <v>4</v>
      </c>
      <c r="N825">
        <v>1</v>
      </c>
      <c r="O825">
        <v>0</v>
      </c>
      <c r="P825">
        <v>0</v>
      </c>
      <c r="Q825" t="s">
        <v>20</v>
      </c>
      <c r="R825" t="s">
        <v>952</v>
      </c>
      <c r="S825" t="s">
        <v>949</v>
      </c>
      <c r="T825">
        <f>IFERROR(Table1[n_can_adj]/MID(Table1[district],FIND("(",Table1[district])+1,1),Table1[n_can_adj])</f>
        <v>5</v>
      </c>
      <c r="U825">
        <v>127115</v>
      </c>
      <c r="V825" t="str">
        <f>IF(Table1[Voting Population]&lt;47000,"Rural","Urban")</f>
        <v>Urban</v>
      </c>
      <c r="W825" s="3">
        <v>5.0150451354062375E-3</v>
      </c>
      <c r="X825" s="3" t="s">
        <v>5414</v>
      </c>
      <c r="Y825" s="3">
        <f>COUNTIFS(Table1[Race '#],Table1[[#This Row],[Race '#]],Table1[Gender],"F")</f>
        <v>0</v>
      </c>
      <c r="Z825" s="3">
        <f>COUNTIFS(Table1[Race '#],Table1[[#This Row],[Race '#]],Table1[Gender],"M")</f>
        <v>5</v>
      </c>
      <c r="AA825" s="3">
        <f>COUNTIFS(Table1[Race '#],Table1[[#This Row],[Race '#]],Table1[Gender],"~?")</f>
        <v>0</v>
      </c>
      <c r="AB825" s="3" t="str">
        <f>_xlfn.IFS(Y825=SUM(Table1[[#This Row],[Race-F candidates]:[Race-? Candidates]]),"All-Female",Z825=SUM(Table1[[#This Row],[Race-F candidates]:[Race-? Candidates]]),"All-Male",1=1,"Mixed-Gender")</f>
        <v>All-Male</v>
      </c>
      <c r="AC825" s="3">
        <f>COUNTIFS(Table1[genoffice],Table1[[#This Row],[genoffice]],Table1[Gender],"F")</f>
        <v>15</v>
      </c>
      <c r="AD825" s="3">
        <f>COUNTIFS(Table1[genoffice],Table1[[#This Row],[genoffice]],Table1[Gender],"M")</f>
        <v>213</v>
      </c>
      <c r="AE825" s="3">
        <f>COUNTIFS(Table1[genoffice],Table1[[#This Row],[genoffice]],Table1[Gender],"~?")</f>
        <v>10</v>
      </c>
    </row>
    <row r="826" spans="1:31" x14ac:dyDescent="0.35">
      <c r="A826">
        <v>825</v>
      </c>
      <c r="B826">
        <f>IF(COUNTIF(C$2:C825,C826)&gt;0,B825,B825+1)</f>
        <v>211</v>
      </c>
      <c r="C826" t="str">
        <f>Table1[[#This Row],[position]]&amp;IF(Table1[district]="NA","","-"&amp;Table1[district])&amp;IF(Table1[parish]="Multi-Parish Race","","-"&amp;Table1[parish])&amp;" ("&amp;Table1[year]&amp;")"</f>
        <v>Chief of Police-Town of Kentwood-Tangipahoa (2014)</v>
      </c>
      <c r="D826" t="s">
        <v>949</v>
      </c>
      <c r="E826" t="s">
        <v>1102</v>
      </c>
      <c r="F826" t="s">
        <v>1107</v>
      </c>
      <c r="G826">
        <v>2014</v>
      </c>
      <c r="H826" t="s">
        <v>640</v>
      </c>
      <c r="I826" t="s">
        <v>23</v>
      </c>
      <c r="J826">
        <v>247</v>
      </c>
      <c r="K826">
        <v>5</v>
      </c>
      <c r="L826">
        <f>COUNTIF(Table1[Race],Table1[Race])</f>
        <v>5</v>
      </c>
      <c r="M826">
        <v>4</v>
      </c>
      <c r="N826">
        <v>1</v>
      </c>
      <c r="O826">
        <v>0</v>
      </c>
      <c r="P826">
        <v>0</v>
      </c>
      <c r="Q826" t="s">
        <v>20</v>
      </c>
      <c r="R826" t="s">
        <v>952</v>
      </c>
      <c r="S826" t="s">
        <v>949</v>
      </c>
      <c r="T826">
        <f>IFERROR(Table1[n_can_adj]/MID(Table1[district],FIND("(",Table1[district])+1,1),Table1[n_can_adj])</f>
        <v>5</v>
      </c>
      <c r="U826">
        <v>127115</v>
      </c>
      <c r="V826" t="str">
        <f>IF(Table1[Voting Population]&lt;47000,"Rural","Urban")</f>
        <v>Urban</v>
      </c>
      <c r="W826" s="3">
        <v>5.0150451354062375E-3</v>
      </c>
      <c r="X826" s="3" t="s">
        <v>5414</v>
      </c>
      <c r="Y826" s="3">
        <f>COUNTIFS(Table1[Race '#],Table1[[#This Row],[Race '#]],Table1[Gender],"F")</f>
        <v>0</v>
      </c>
      <c r="Z826" s="3">
        <f>COUNTIFS(Table1[Race '#],Table1[[#This Row],[Race '#]],Table1[Gender],"M")</f>
        <v>5</v>
      </c>
      <c r="AA826" s="3">
        <f>COUNTIFS(Table1[Race '#],Table1[[#This Row],[Race '#]],Table1[Gender],"~?")</f>
        <v>0</v>
      </c>
      <c r="AB826" s="3" t="str">
        <f>_xlfn.IFS(Y826=SUM(Table1[[#This Row],[Race-F candidates]:[Race-? Candidates]]),"All-Female",Z826=SUM(Table1[[#This Row],[Race-F candidates]:[Race-? Candidates]]),"All-Male",1=1,"Mixed-Gender")</f>
        <v>All-Male</v>
      </c>
      <c r="AC826" s="3">
        <f>COUNTIFS(Table1[genoffice],Table1[[#This Row],[genoffice]],Table1[Gender],"F")</f>
        <v>15</v>
      </c>
      <c r="AD826" s="3">
        <f>COUNTIFS(Table1[genoffice],Table1[[#This Row],[genoffice]],Table1[Gender],"M")</f>
        <v>213</v>
      </c>
      <c r="AE826" s="3">
        <f>COUNTIFS(Table1[genoffice],Table1[[#This Row],[genoffice]],Table1[Gender],"~?")</f>
        <v>10</v>
      </c>
    </row>
    <row r="827" spans="1:31" x14ac:dyDescent="0.35">
      <c r="A827">
        <v>826</v>
      </c>
      <c r="B827">
        <f>IF(COUNTIF(C$2:C826,C827)&gt;0,B826,B826+1)</f>
        <v>212</v>
      </c>
      <c r="C827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7" t="s">
        <v>949</v>
      </c>
      <c r="E827" t="s">
        <v>1108</v>
      </c>
      <c r="F827" t="s">
        <v>1109</v>
      </c>
      <c r="G827">
        <v>2014</v>
      </c>
      <c r="H827" t="s">
        <v>83</v>
      </c>
      <c r="I827" t="s">
        <v>23</v>
      </c>
      <c r="J827">
        <v>360</v>
      </c>
      <c r="K827">
        <v>2</v>
      </c>
      <c r="L827">
        <f>COUNTIF(Table1[Race],Table1[Race])</f>
        <v>2</v>
      </c>
      <c r="M827">
        <v>2</v>
      </c>
      <c r="N827">
        <v>0</v>
      </c>
      <c r="O827">
        <v>0</v>
      </c>
      <c r="P827">
        <v>0</v>
      </c>
      <c r="Q827" t="s">
        <v>20</v>
      </c>
      <c r="R827" t="s">
        <v>952</v>
      </c>
      <c r="S827" t="s">
        <v>949</v>
      </c>
      <c r="T827">
        <f>IFERROR(Table1[n_can_adj]/MID(Table1[district],FIND("(",Table1[district])+1,1),Table1[n_can_adj])</f>
        <v>2</v>
      </c>
      <c r="U827">
        <v>83699</v>
      </c>
      <c r="V827" t="str">
        <f>IF(Table1[Voting Population]&lt;47000,"Rural","Urban")</f>
        <v>Urban</v>
      </c>
      <c r="W827" s="3">
        <v>5.5248618784530801E-3</v>
      </c>
      <c r="X827" s="3" t="s">
        <v>5414</v>
      </c>
      <c r="Y827" s="3">
        <f>COUNTIFS(Table1[Race '#],Table1[[#This Row],[Race '#]],Table1[Gender],"F")</f>
        <v>1</v>
      </c>
      <c r="Z827" s="3">
        <f>COUNTIFS(Table1[Race '#],Table1[[#This Row],[Race '#]],Table1[Gender],"M")</f>
        <v>1</v>
      </c>
      <c r="AA827" s="3">
        <f>COUNTIFS(Table1[Race '#],Table1[[#This Row],[Race '#]],Table1[Gender],"~?")</f>
        <v>0</v>
      </c>
      <c r="AB827" s="3" t="str">
        <f>_xlfn.IFS(Y827=SUM(Table1[[#This Row],[Race-F candidates]:[Race-? Candidates]]),"All-Female",Z827=SUM(Table1[[#This Row],[Race-F candidates]:[Race-? Candidates]]),"All-Male",1=1,"Mixed-Gender")</f>
        <v>Mixed-Gender</v>
      </c>
      <c r="AC827" s="3">
        <f>COUNTIFS(Table1[genoffice],Table1[[#This Row],[genoffice]],Table1[Gender],"F")</f>
        <v>15</v>
      </c>
      <c r="AD827" s="3">
        <f>COUNTIFS(Table1[genoffice],Table1[[#This Row],[genoffice]],Table1[Gender],"M")</f>
        <v>213</v>
      </c>
      <c r="AE827" s="3">
        <f>COUNTIFS(Table1[genoffice],Table1[[#This Row],[genoffice]],Table1[Gender],"~?")</f>
        <v>10</v>
      </c>
    </row>
    <row r="828" spans="1:31" x14ac:dyDescent="0.35">
      <c r="A828">
        <v>827</v>
      </c>
      <c r="B828">
        <f>IF(COUNTIF(C$2:C827,C828)&gt;0,B827,B827+1)</f>
        <v>212</v>
      </c>
      <c r="C828" t="str">
        <f>Table1[[#This Row],[position]]&amp;IF(Table1[district]="NA","","-"&amp;Table1[district])&amp;IF(Table1[parish]="Multi-Parish Race","","-"&amp;Table1[parish])&amp;" ("&amp;Table1[year]&amp;")"</f>
        <v>Chief of Police-Town of Krotz Springs-St. Landry (2014)</v>
      </c>
      <c r="D828" t="s">
        <v>949</v>
      </c>
      <c r="E828" t="s">
        <v>1108</v>
      </c>
      <c r="F828" t="s">
        <v>1110</v>
      </c>
      <c r="G828">
        <v>2014</v>
      </c>
      <c r="H828" t="s">
        <v>83</v>
      </c>
      <c r="I828" t="s">
        <v>23</v>
      </c>
      <c r="J828">
        <v>364</v>
      </c>
      <c r="K828">
        <v>2</v>
      </c>
      <c r="L828">
        <f>COUNTIF(Table1[Race],Table1[Race])</f>
        <v>2</v>
      </c>
      <c r="M828">
        <v>2</v>
      </c>
      <c r="N828">
        <v>0</v>
      </c>
      <c r="O828">
        <v>0</v>
      </c>
      <c r="P828">
        <v>0</v>
      </c>
      <c r="Q828" t="s">
        <v>20</v>
      </c>
      <c r="R828" t="s">
        <v>952</v>
      </c>
      <c r="S828" t="s">
        <v>949</v>
      </c>
      <c r="T828">
        <f>IFERROR(Table1[n_can_adj]/MID(Table1[district],FIND("(",Table1[district])+1,1),Table1[n_can_adj])</f>
        <v>2</v>
      </c>
      <c r="U828">
        <v>83699</v>
      </c>
      <c r="V828" t="str">
        <f>IF(Table1[Voting Population]&lt;47000,"Rural","Urban")</f>
        <v>Urban</v>
      </c>
      <c r="W828" s="3">
        <v>5.5248618784530801E-3</v>
      </c>
      <c r="X828" s="3" t="s">
        <v>5415</v>
      </c>
      <c r="Y828" s="3">
        <f>COUNTIFS(Table1[Race '#],Table1[[#This Row],[Race '#]],Table1[Gender],"F")</f>
        <v>1</v>
      </c>
      <c r="Z828" s="3">
        <f>COUNTIFS(Table1[Race '#],Table1[[#This Row],[Race '#]],Table1[Gender],"M")</f>
        <v>1</v>
      </c>
      <c r="AA828" s="3">
        <f>COUNTIFS(Table1[Race '#],Table1[[#This Row],[Race '#]],Table1[Gender],"~?")</f>
        <v>0</v>
      </c>
      <c r="AB828" s="3" t="str">
        <f>_xlfn.IFS(Y828=SUM(Table1[[#This Row],[Race-F candidates]:[Race-? Candidates]]),"All-Female",Z828=SUM(Table1[[#This Row],[Race-F candidates]:[Race-? Candidates]]),"All-Male",1=1,"Mixed-Gender")</f>
        <v>Mixed-Gender</v>
      </c>
      <c r="AC828" s="3">
        <f>COUNTIFS(Table1[genoffice],Table1[[#This Row],[genoffice]],Table1[Gender],"F")</f>
        <v>15</v>
      </c>
      <c r="AD828" s="3">
        <f>COUNTIFS(Table1[genoffice],Table1[[#This Row],[genoffice]],Table1[Gender],"M")</f>
        <v>213</v>
      </c>
      <c r="AE828" s="3">
        <f>COUNTIFS(Table1[genoffice],Table1[[#This Row],[genoffice]],Table1[Gender],"~?")</f>
        <v>10</v>
      </c>
    </row>
    <row r="829" spans="1:31" x14ac:dyDescent="0.35">
      <c r="A829">
        <v>828</v>
      </c>
      <c r="B829">
        <f>IF(COUNTIF(C$2:C828,C829)&gt;0,B828,B828+1)</f>
        <v>213</v>
      </c>
      <c r="C829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29" t="s">
        <v>949</v>
      </c>
      <c r="E829" t="s">
        <v>1111</v>
      </c>
      <c r="F829" t="s">
        <v>1112</v>
      </c>
      <c r="G829">
        <v>2014</v>
      </c>
      <c r="H829" t="s">
        <v>695</v>
      </c>
      <c r="I829" t="s">
        <v>127</v>
      </c>
      <c r="J829">
        <v>383</v>
      </c>
      <c r="K829">
        <v>3</v>
      </c>
      <c r="L829">
        <f>COUNTIF(Table1[Race],Table1[Race])</f>
        <v>3</v>
      </c>
      <c r="M829">
        <v>1</v>
      </c>
      <c r="N829">
        <v>0</v>
      </c>
      <c r="O829">
        <v>1</v>
      </c>
      <c r="P829">
        <v>1</v>
      </c>
      <c r="Q829" t="s">
        <v>20</v>
      </c>
      <c r="R829" t="s">
        <v>952</v>
      </c>
      <c r="S829" t="s">
        <v>949</v>
      </c>
      <c r="T829">
        <f>IFERROR(Table1[n_can_adj]/MID(Table1[district],FIND("(",Table1[district])+1,1),Table1[n_can_adj])</f>
        <v>3</v>
      </c>
      <c r="U829">
        <v>31399</v>
      </c>
      <c r="V829" t="str">
        <f>IF(Table1[Voting Population]&lt;47000,"Rural","Urban")</f>
        <v>Rural</v>
      </c>
      <c r="W829" s="3">
        <v>1.9646365422396894E-2</v>
      </c>
      <c r="X829" s="3" t="s">
        <v>5414</v>
      </c>
      <c r="Y829" s="3">
        <f>COUNTIFS(Table1[Race '#],Table1[[#This Row],[Race '#]],Table1[Gender],"F")</f>
        <v>1</v>
      </c>
      <c r="Z829" s="3">
        <f>COUNTIFS(Table1[Race '#],Table1[[#This Row],[Race '#]],Table1[Gender],"M")</f>
        <v>1</v>
      </c>
      <c r="AA829" s="3">
        <f>COUNTIFS(Table1[Race '#],Table1[[#This Row],[Race '#]],Table1[Gender],"~?")</f>
        <v>1</v>
      </c>
      <c r="AB829" s="3" t="str">
        <f>_xlfn.IFS(Y829=SUM(Table1[[#This Row],[Race-F candidates]:[Race-? Candidates]]),"All-Female",Z829=SUM(Table1[[#This Row],[Race-F candidates]:[Race-? Candidates]]),"All-Male",1=1,"Mixed-Gender")</f>
        <v>Mixed-Gender</v>
      </c>
      <c r="AC829" s="3">
        <f>COUNTIFS(Table1[genoffice],Table1[[#This Row],[genoffice]],Table1[Gender],"F")</f>
        <v>15</v>
      </c>
      <c r="AD829" s="3">
        <f>COUNTIFS(Table1[genoffice],Table1[[#This Row],[genoffice]],Table1[Gender],"M")</f>
        <v>213</v>
      </c>
      <c r="AE829" s="3">
        <f>COUNTIFS(Table1[genoffice],Table1[[#This Row],[genoffice]],Table1[Gender],"~?")</f>
        <v>10</v>
      </c>
    </row>
    <row r="830" spans="1:31" x14ac:dyDescent="0.35">
      <c r="A830">
        <v>829</v>
      </c>
      <c r="B830">
        <f>IF(COUNTIF(C$2:C829,C830)&gt;0,B829,B829+1)</f>
        <v>213</v>
      </c>
      <c r="C830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0" t="s">
        <v>949</v>
      </c>
      <c r="E830" t="s">
        <v>1111</v>
      </c>
      <c r="F830" t="s">
        <v>1113</v>
      </c>
      <c r="G830">
        <v>2014</v>
      </c>
      <c r="H830" t="s">
        <v>695</v>
      </c>
      <c r="I830" t="s">
        <v>23</v>
      </c>
      <c r="J830">
        <v>363</v>
      </c>
      <c r="K830">
        <v>3</v>
      </c>
      <c r="L830">
        <f>COUNTIF(Table1[Race],Table1[Race])</f>
        <v>3</v>
      </c>
      <c r="M830">
        <v>1</v>
      </c>
      <c r="N830">
        <v>0</v>
      </c>
      <c r="O830">
        <v>1</v>
      </c>
      <c r="P830">
        <v>1</v>
      </c>
      <c r="Q830" t="s">
        <v>20</v>
      </c>
      <c r="R830" t="s">
        <v>952</v>
      </c>
      <c r="S830" t="s">
        <v>949</v>
      </c>
      <c r="T830">
        <f>IFERROR(Table1[n_can_adj]/MID(Table1[district],FIND("(",Table1[district])+1,1),Table1[n_can_adj])</f>
        <v>3</v>
      </c>
      <c r="U830">
        <v>31399</v>
      </c>
      <c r="V830" t="str">
        <f>IF(Table1[Voting Population]&lt;47000,"Rural","Urban")</f>
        <v>Rural</v>
      </c>
      <c r="W830" s="3">
        <v>1.9646365422396894E-2</v>
      </c>
      <c r="X830" s="3" t="s">
        <v>5415</v>
      </c>
      <c r="Y830" s="3">
        <f>COUNTIFS(Table1[Race '#],Table1[[#This Row],[Race '#]],Table1[Gender],"F")</f>
        <v>1</v>
      </c>
      <c r="Z830" s="3">
        <f>COUNTIFS(Table1[Race '#],Table1[[#This Row],[Race '#]],Table1[Gender],"M")</f>
        <v>1</v>
      </c>
      <c r="AA830" s="3">
        <f>COUNTIFS(Table1[Race '#],Table1[[#This Row],[Race '#]],Table1[Gender],"~?")</f>
        <v>1</v>
      </c>
      <c r="AB830" s="3" t="str">
        <f>_xlfn.IFS(Y830=SUM(Table1[[#This Row],[Race-F candidates]:[Race-? Candidates]]),"All-Female",Z830=SUM(Table1[[#This Row],[Race-F candidates]:[Race-? Candidates]]),"All-Male",1=1,"Mixed-Gender")</f>
        <v>Mixed-Gender</v>
      </c>
      <c r="AC830" s="3">
        <f>COUNTIFS(Table1[genoffice],Table1[[#This Row],[genoffice]],Table1[Gender],"F")</f>
        <v>15</v>
      </c>
      <c r="AD830" s="3">
        <f>COUNTIFS(Table1[genoffice],Table1[[#This Row],[genoffice]],Table1[Gender],"M")</f>
        <v>213</v>
      </c>
      <c r="AE830" s="3">
        <f>COUNTIFS(Table1[genoffice],Table1[[#This Row],[genoffice]],Table1[Gender],"~?")</f>
        <v>10</v>
      </c>
    </row>
    <row r="831" spans="1:31" x14ac:dyDescent="0.35">
      <c r="A831">
        <v>830</v>
      </c>
      <c r="B831">
        <f>IF(COUNTIF(C$2:C830,C831)&gt;0,B830,B830+1)</f>
        <v>213</v>
      </c>
      <c r="C831" t="str">
        <f>Table1[[#This Row],[position]]&amp;IF(Table1[district]="NA","","-"&amp;Table1[district])&amp;IF(Table1[parish]="Multi-Parish Race","","-"&amp;Table1[parish])&amp;" ("&amp;Table1[year]&amp;")"</f>
        <v>Chief of Police-Town of Lake Arthur-Jefferson Davis (2014)</v>
      </c>
      <c r="D831" t="s">
        <v>949</v>
      </c>
      <c r="E831" t="s">
        <v>1111</v>
      </c>
      <c r="F831" t="s">
        <v>1114</v>
      </c>
      <c r="G831">
        <v>2014</v>
      </c>
      <c r="H831" t="s">
        <v>695</v>
      </c>
      <c r="I831" t="s">
        <v>30</v>
      </c>
      <c r="J831">
        <v>272</v>
      </c>
      <c r="K831">
        <v>3</v>
      </c>
      <c r="L831">
        <f>COUNTIF(Table1[Race],Table1[Race])</f>
        <v>3</v>
      </c>
      <c r="M831">
        <v>1</v>
      </c>
      <c r="N831">
        <v>0</v>
      </c>
      <c r="O831">
        <v>1</v>
      </c>
      <c r="P831">
        <v>1</v>
      </c>
      <c r="Q831" t="s">
        <v>20</v>
      </c>
      <c r="R831" t="s">
        <v>952</v>
      </c>
      <c r="S831" t="s">
        <v>949</v>
      </c>
      <c r="T831">
        <f>IFERROR(Table1[n_can_adj]/MID(Table1[district],FIND("(",Table1[district])+1,1),Table1[n_can_adj])</f>
        <v>3</v>
      </c>
      <c r="U831">
        <v>31399</v>
      </c>
      <c r="V831" t="str">
        <f>IF(Table1[Voting Population]&lt;47000,"Rural","Urban")</f>
        <v>Rural</v>
      </c>
      <c r="W831" s="3">
        <v>1.9646365422396894E-2</v>
      </c>
      <c r="X831" s="3" t="s">
        <v>5413</v>
      </c>
      <c r="Y831" s="3">
        <f>COUNTIFS(Table1[Race '#],Table1[[#This Row],[Race '#]],Table1[Gender],"F")</f>
        <v>1</v>
      </c>
      <c r="Z831" s="3">
        <f>COUNTIFS(Table1[Race '#],Table1[[#This Row],[Race '#]],Table1[Gender],"M")</f>
        <v>1</v>
      </c>
      <c r="AA831" s="3">
        <f>COUNTIFS(Table1[Race '#],Table1[[#This Row],[Race '#]],Table1[Gender],"~?")</f>
        <v>1</v>
      </c>
      <c r="AB831" s="3" t="str">
        <f>_xlfn.IFS(Y831=SUM(Table1[[#This Row],[Race-F candidates]:[Race-? Candidates]]),"All-Female",Z831=SUM(Table1[[#This Row],[Race-F candidates]:[Race-? Candidates]]),"All-Male",1=1,"Mixed-Gender")</f>
        <v>Mixed-Gender</v>
      </c>
      <c r="AC831" s="3">
        <f>COUNTIFS(Table1[genoffice],Table1[[#This Row],[genoffice]],Table1[Gender],"F")</f>
        <v>15</v>
      </c>
      <c r="AD831" s="3">
        <f>COUNTIFS(Table1[genoffice],Table1[[#This Row],[genoffice]],Table1[Gender],"M")</f>
        <v>213</v>
      </c>
      <c r="AE831" s="3">
        <f>COUNTIFS(Table1[genoffice],Table1[[#This Row],[genoffice]],Table1[Gender],"~?")</f>
        <v>10</v>
      </c>
    </row>
    <row r="832" spans="1:31" x14ac:dyDescent="0.35">
      <c r="A832">
        <v>831</v>
      </c>
      <c r="B832">
        <f>IF(COUNTIF(C$2:C831,C832)&gt;0,B831,B831+1)</f>
        <v>214</v>
      </c>
      <c r="C832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2" t="s">
        <v>949</v>
      </c>
      <c r="E832" t="s">
        <v>1115</v>
      </c>
      <c r="F832" t="s">
        <v>1116</v>
      </c>
      <c r="G832">
        <v>2014</v>
      </c>
      <c r="H832" t="s">
        <v>569</v>
      </c>
      <c r="I832" t="s">
        <v>23</v>
      </c>
      <c r="J832">
        <v>1046</v>
      </c>
      <c r="K832">
        <v>2</v>
      </c>
      <c r="L832">
        <f>COUNTIF(Table1[Race],Table1[Race])</f>
        <v>2</v>
      </c>
      <c r="M832">
        <v>2</v>
      </c>
      <c r="N832">
        <v>0</v>
      </c>
      <c r="O832">
        <v>0</v>
      </c>
      <c r="P832">
        <v>0</v>
      </c>
      <c r="Q832" t="s">
        <v>20</v>
      </c>
      <c r="R832" t="s">
        <v>952</v>
      </c>
      <c r="S832" t="s">
        <v>949</v>
      </c>
      <c r="T832">
        <f>IFERROR(Table1[n_can_adj]/MID(Table1[district],FIND("(",Table1[district])+1,1),Table1[n_can_adj])</f>
        <v>2</v>
      </c>
      <c r="U832">
        <v>7419</v>
      </c>
      <c r="V832" t="str">
        <f>IF(Table1[Voting Population]&lt;47000,"Rural","Urban")</f>
        <v>Rural</v>
      </c>
      <c r="W832" s="3">
        <v>0.11335816923895692</v>
      </c>
      <c r="X832" s="3" t="s">
        <v>5414</v>
      </c>
      <c r="Y832" s="3">
        <f>COUNTIFS(Table1[Race '#],Table1[[#This Row],[Race '#]],Table1[Gender],"F")</f>
        <v>0</v>
      </c>
      <c r="Z832" s="3">
        <f>COUNTIFS(Table1[Race '#],Table1[[#This Row],[Race '#]],Table1[Gender],"M")</f>
        <v>2</v>
      </c>
      <c r="AA832" s="3">
        <f>COUNTIFS(Table1[Race '#],Table1[[#This Row],[Race '#]],Table1[Gender],"~?")</f>
        <v>0</v>
      </c>
      <c r="AB832" s="3" t="str">
        <f>_xlfn.IFS(Y832=SUM(Table1[[#This Row],[Race-F candidates]:[Race-? Candidates]]),"All-Female",Z832=SUM(Table1[[#This Row],[Race-F candidates]:[Race-? Candidates]]),"All-Male",1=1,"Mixed-Gender")</f>
        <v>All-Male</v>
      </c>
      <c r="AC832" s="3">
        <f>COUNTIFS(Table1[genoffice],Table1[[#This Row],[genoffice]],Table1[Gender],"F")</f>
        <v>15</v>
      </c>
      <c r="AD832" s="3">
        <f>COUNTIFS(Table1[genoffice],Table1[[#This Row],[genoffice]],Table1[Gender],"M")</f>
        <v>213</v>
      </c>
      <c r="AE832" s="3">
        <f>COUNTIFS(Table1[genoffice],Table1[[#This Row],[genoffice]],Table1[Gender],"~?")</f>
        <v>10</v>
      </c>
    </row>
    <row r="833" spans="1:31" x14ac:dyDescent="0.35">
      <c r="A833">
        <v>832</v>
      </c>
      <c r="B833">
        <f>IF(COUNTIF(C$2:C832,C833)&gt;0,B832,B832+1)</f>
        <v>214</v>
      </c>
      <c r="C833" t="str">
        <f>Table1[[#This Row],[position]]&amp;IF(Table1[district]="NA","","-"&amp;Table1[district])&amp;IF(Table1[parish]="Multi-Parish Race","","-"&amp;Table1[parish])&amp;" ("&amp;Table1[year]&amp;")"</f>
        <v>Chief of Police-Town of Lake Providence-East Carroll (2014)</v>
      </c>
      <c r="D833" t="s">
        <v>949</v>
      </c>
      <c r="E833" t="s">
        <v>1115</v>
      </c>
      <c r="F833" t="s">
        <v>1117</v>
      </c>
      <c r="G833">
        <v>2014</v>
      </c>
      <c r="H833" t="s">
        <v>569</v>
      </c>
      <c r="I833" t="s">
        <v>23</v>
      </c>
      <c r="J833">
        <v>833</v>
      </c>
      <c r="K833">
        <v>2</v>
      </c>
      <c r="L833">
        <f>COUNTIF(Table1[Race],Table1[Race])</f>
        <v>2</v>
      </c>
      <c r="M833">
        <v>2</v>
      </c>
      <c r="N833">
        <v>0</v>
      </c>
      <c r="O833">
        <v>0</v>
      </c>
      <c r="P833">
        <v>0</v>
      </c>
      <c r="Q833" t="s">
        <v>20</v>
      </c>
      <c r="R833" t="s">
        <v>952</v>
      </c>
      <c r="S833" t="s">
        <v>949</v>
      </c>
      <c r="T833">
        <f>IFERROR(Table1[n_can_adj]/MID(Table1[district],FIND("(",Table1[district])+1,1),Table1[n_can_adj])</f>
        <v>2</v>
      </c>
      <c r="U833">
        <v>7419</v>
      </c>
      <c r="V833" t="str">
        <f>IF(Table1[Voting Population]&lt;47000,"Rural","Urban")</f>
        <v>Rural</v>
      </c>
      <c r="W833" s="3">
        <v>0.11335816923895692</v>
      </c>
      <c r="X833" s="3" t="s">
        <v>5414</v>
      </c>
      <c r="Y833" s="3">
        <f>COUNTIFS(Table1[Race '#],Table1[[#This Row],[Race '#]],Table1[Gender],"F")</f>
        <v>0</v>
      </c>
      <c r="Z833" s="3">
        <f>COUNTIFS(Table1[Race '#],Table1[[#This Row],[Race '#]],Table1[Gender],"M")</f>
        <v>2</v>
      </c>
      <c r="AA833" s="3">
        <f>COUNTIFS(Table1[Race '#],Table1[[#This Row],[Race '#]],Table1[Gender],"~?")</f>
        <v>0</v>
      </c>
      <c r="AB833" s="3" t="str">
        <f>_xlfn.IFS(Y833=SUM(Table1[[#This Row],[Race-F candidates]:[Race-? Candidates]]),"All-Female",Z833=SUM(Table1[[#This Row],[Race-F candidates]:[Race-? Candidates]]),"All-Male",1=1,"Mixed-Gender")</f>
        <v>All-Male</v>
      </c>
      <c r="AC833" s="3">
        <f>COUNTIFS(Table1[genoffice],Table1[[#This Row],[genoffice]],Table1[Gender],"F")</f>
        <v>15</v>
      </c>
      <c r="AD833" s="3">
        <f>COUNTIFS(Table1[genoffice],Table1[[#This Row],[genoffice]],Table1[Gender],"M")</f>
        <v>213</v>
      </c>
      <c r="AE833" s="3">
        <f>COUNTIFS(Table1[genoffice],Table1[[#This Row],[genoffice]],Table1[Gender],"~?")</f>
        <v>10</v>
      </c>
    </row>
    <row r="834" spans="1:31" x14ac:dyDescent="0.35">
      <c r="A834">
        <v>833</v>
      </c>
      <c r="B834">
        <f>IF(COUNTIF(C$2:C833,C834)&gt;0,B833,B833+1)</f>
        <v>215</v>
      </c>
      <c r="C834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4" t="s">
        <v>949</v>
      </c>
      <c r="E834" t="s">
        <v>1118</v>
      </c>
      <c r="F834" t="s">
        <v>1119</v>
      </c>
      <c r="G834">
        <v>2016</v>
      </c>
      <c r="H834" t="s">
        <v>940</v>
      </c>
      <c r="I834" t="s">
        <v>23</v>
      </c>
      <c r="J834">
        <v>363</v>
      </c>
      <c r="K834">
        <v>3</v>
      </c>
      <c r="L834">
        <f>COUNTIF(Table1[Race],Table1[Race])</f>
        <v>3</v>
      </c>
      <c r="M834">
        <v>3</v>
      </c>
      <c r="N834">
        <v>0</v>
      </c>
      <c r="O834">
        <v>0</v>
      </c>
      <c r="P834">
        <v>0</v>
      </c>
      <c r="Q834" t="s">
        <v>20</v>
      </c>
      <c r="R834" t="s">
        <v>952</v>
      </c>
      <c r="S834" t="s">
        <v>949</v>
      </c>
      <c r="T834">
        <f>IFERROR(Table1[n_can_adj]/MID(Table1[district],FIND("(",Table1[district])+1,1),Table1[n_can_adj])</f>
        <v>3</v>
      </c>
      <c r="U834">
        <v>97688</v>
      </c>
      <c r="V834" t="str">
        <f>IF(Table1[Voting Population]&lt;47000,"Rural","Urban")</f>
        <v>Urban</v>
      </c>
      <c r="W834" s="3">
        <v>0.24151309408341415</v>
      </c>
      <c r="X834" s="3" t="s">
        <v>5414</v>
      </c>
      <c r="Y834" s="3">
        <f>COUNTIFS(Table1[Race '#],Table1[[#This Row],[Race '#]],Table1[Gender],"F")</f>
        <v>0</v>
      </c>
      <c r="Z834" s="3">
        <f>COUNTIFS(Table1[Race '#],Table1[[#This Row],[Race '#]],Table1[Gender],"M")</f>
        <v>3</v>
      </c>
      <c r="AA834" s="3">
        <f>COUNTIFS(Table1[Race '#],Table1[[#This Row],[Race '#]],Table1[Gender],"~?")</f>
        <v>0</v>
      </c>
      <c r="AB834" s="3" t="str">
        <f>_xlfn.IFS(Y834=SUM(Table1[[#This Row],[Race-F candidates]:[Race-? Candidates]]),"All-Female",Z834=SUM(Table1[[#This Row],[Race-F candidates]:[Race-? Candidates]]),"All-Male",1=1,"Mixed-Gender")</f>
        <v>All-Male</v>
      </c>
      <c r="AC834" s="3">
        <f>COUNTIFS(Table1[genoffice],Table1[[#This Row],[genoffice]],Table1[Gender],"F")</f>
        <v>15</v>
      </c>
      <c r="AD834" s="3">
        <f>COUNTIFS(Table1[genoffice],Table1[[#This Row],[genoffice]],Table1[Gender],"M")</f>
        <v>213</v>
      </c>
      <c r="AE834" s="3">
        <f>COUNTIFS(Table1[genoffice],Table1[[#This Row],[genoffice]],Table1[Gender],"~?")</f>
        <v>10</v>
      </c>
    </row>
    <row r="835" spans="1:31" x14ac:dyDescent="0.35">
      <c r="A835">
        <v>834</v>
      </c>
      <c r="B835">
        <f>IF(COUNTIF(C$2:C834,C835)&gt;0,B834,B834+1)</f>
        <v>215</v>
      </c>
      <c r="C835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5" t="s">
        <v>949</v>
      </c>
      <c r="E835" t="s">
        <v>1118</v>
      </c>
      <c r="F835" t="s">
        <v>1120</v>
      </c>
      <c r="G835">
        <v>2016</v>
      </c>
      <c r="H835" t="s">
        <v>940</v>
      </c>
      <c r="I835" t="s">
        <v>23</v>
      </c>
      <c r="J835">
        <v>56</v>
      </c>
      <c r="K835">
        <v>3</v>
      </c>
      <c r="L835">
        <f>COUNTIF(Table1[Race],Table1[Race])</f>
        <v>3</v>
      </c>
      <c r="M835">
        <v>3</v>
      </c>
      <c r="N835">
        <v>0</v>
      </c>
      <c r="O835">
        <v>0</v>
      </c>
      <c r="P835">
        <v>0</v>
      </c>
      <c r="Q835" t="s">
        <v>20</v>
      </c>
      <c r="R835" t="s">
        <v>952</v>
      </c>
      <c r="S835" t="s">
        <v>949</v>
      </c>
      <c r="T835">
        <f>IFERROR(Table1[n_can_adj]/MID(Table1[district],FIND("(",Table1[district])+1,1),Table1[n_can_adj])</f>
        <v>3</v>
      </c>
      <c r="U835">
        <v>97688</v>
      </c>
      <c r="V835" t="str">
        <f>IF(Table1[Voting Population]&lt;47000,"Rural","Urban")</f>
        <v>Urban</v>
      </c>
      <c r="W835" s="3">
        <v>0.24151309408341415</v>
      </c>
      <c r="X835" s="3" t="s">
        <v>5414</v>
      </c>
      <c r="Y835" s="3">
        <f>COUNTIFS(Table1[Race '#],Table1[[#This Row],[Race '#]],Table1[Gender],"F")</f>
        <v>0</v>
      </c>
      <c r="Z835" s="3">
        <f>COUNTIFS(Table1[Race '#],Table1[[#This Row],[Race '#]],Table1[Gender],"M")</f>
        <v>3</v>
      </c>
      <c r="AA835" s="3">
        <f>COUNTIFS(Table1[Race '#],Table1[[#This Row],[Race '#]],Table1[Gender],"~?")</f>
        <v>0</v>
      </c>
      <c r="AB835" s="3" t="str">
        <f>_xlfn.IFS(Y835=SUM(Table1[[#This Row],[Race-F candidates]:[Race-? Candidates]]),"All-Female",Z835=SUM(Table1[[#This Row],[Race-F candidates]:[Race-? Candidates]]),"All-Male",1=1,"Mixed-Gender")</f>
        <v>All-Male</v>
      </c>
      <c r="AC835" s="3">
        <f>COUNTIFS(Table1[genoffice],Table1[[#This Row],[genoffice]],Table1[Gender],"F")</f>
        <v>15</v>
      </c>
      <c r="AD835" s="3">
        <f>COUNTIFS(Table1[genoffice],Table1[[#This Row],[genoffice]],Table1[Gender],"M")</f>
        <v>213</v>
      </c>
      <c r="AE835" s="3">
        <f>COUNTIFS(Table1[genoffice],Table1[[#This Row],[genoffice]],Table1[Gender],"~?")</f>
        <v>10</v>
      </c>
    </row>
    <row r="836" spans="1:31" x14ac:dyDescent="0.35">
      <c r="A836">
        <v>835</v>
      </c>
      <c r="B836">
        <f>IF(COUNTIF(C$2:C835,C836)&gt;0,B835,B835+1)</f>
        <v>215</v>
      </c>
      <c r="C836" t="str">
        <f>Table1[[#This Row],[position]]&amp;IF(Table1[district]="NA","","-"&amp;Table1[district])&amp;IF(Table1[parish]="Multi-Parish Race","","-"&amp;Table1[parish])&amp;" ("&amp;Table1[year]&amp;")"</f>
        <v>Chief of Police-Town of Lockport-Lafourche (2016)</v>
      </c>
      <c r="D836" t="s">
        <v>949</v>
      </c>
      <c r="E836" t="s">
        <v>1118</v>
      </c>
      <c r="F836" t="s">
        <v>1121</v>
      </c>
      <c r="G836">
        <v>2016</v>
      </c>
      <c r="H836" t="s">
        <v>940</v>
      </c>
      <c r="I836" t="s">
        <v>23</v>
      </c>
      <c r="J836">
        <v>612</v>
      </c>
      <c r="K836">
        <v>3</v>
      </c>
      <c r="L836">
        <f>COUNTIF(Table1[Race],Table1[Race])</f>
        <v>3</v>
      </c>
      <c r="M836">
        <v>3</v>
      </c>
      <c r="N836">
        <v>0</v>
      </c>
      <c r="O836">
        <v>0</v>
      </c>
      <c r="P836">
        <v>0</v>
      </c>
      <c r="Q836" t="s">
        <v>20</v>
      </c>
      <c r="R836" t="s">
        <v>952</v>
      </c>
      <c r="S836" t="s">
        <v>949</v>
      </c>
      <c r="T836">
        <f>IFERROR(Table1[n_can_adj]/MID(Table1[district],FIND("(",Table1[district])+1,1),Table1[n_can_adj])</f>
        <v>3</v>
      </c>
      <c r="U836">
        <v>97688</v>
      </c>
      <c r="V836" t="str">
        <f>IF(Table1[Voting Population]&lt;47000,"Rural","Urban")</f>
        <v>Urban</v>
      </c>
      <c r="W836" s="3">
        <v>0.24151309408341415</v>
      </c>
      <c r="X836" s="3" t="s">
        <v>5414</v>
      </c>
      <c r="Y836" s="3">
        <f>COUNTIFS(Table1[Race '#],Table1[[#This Row],[Race '#]],Table1[Gender],"F")</f>
        <v>0</v>
      </c>
      <c r="Z836" s="3">
        <f>COUNTIFS(Table1[Race '#],Table1[[#This Row],[Race '#]],Table1[Gender],"M")</f>
        <v>3</v>
      </c>
      <c r="AA836" s="3">
        <f>COUNTIFS(Table1[Race '#],Table1[[#This Row],[Race '#]],Table1[Gender],"~?")</f>
        <v>0</v>
      </c>
      <c r="AB836" s="3" t="str">
        <f>_xlfn.IFS(Y836=SUM(Table1[[#This Row],[Race-F candidates]:[Race-? Candidates]]),"All-Female",Z836=SUM(Table1[[#This Row],[Race-F candidates]:[Race-? Candidates]]),"All-Male",1=1,"Mixed-Gender")</f>
        <v>All-Male</v>
      </c>
      <c r="AC836" s="3">
        <f>COUNTIFS(Table1[genoffice],Table1[[#This Row],[genoffice]],Table1[Gender],"F")</f>
        <v>15</v>
      </c>
      <c r="AD836" s="3">
        <f>COUNTIFS(Table1[genoffice],Table1[[#This Row],[genoffice]],Table1[Gender],"M")</f>
        <v>213</v>
      </c>
      <c r="AE836" s="3">
        <f>COUNTIFS(Table1[genoffice],Table1[[#This Row],[genoffice]],Table1[Gender],"~?")</f>
        <v>10</v>
      </c>
    </row>
    <row r="837" spans="1:31" x14ac:dyDescent="0.35">
      <c r="A837">
        <v>836</v>
      </c>
      <c r="B837">
        <f>IF(COUNTIF(C$2:C836,C837)&gt;0,B836,B836+1)</f>
        <v>216</v>
      </c>
      <c r="C837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7" t="s">
        <v>949</v>
      </c>
      <c r="E837" t="s">
        <v>1122</v>
      </c>
      <c r="F837" t="s">
        <v>1123</v>
      </c>
      <c r="G837">
        <v>2014</v>
      </c>
      <c r="H837" t="s">
        <v>98</v>
      </c>
      <c r="I837" t="s">
        <v>23</v>
      </c>
      <c r="J837">
        <v>1345</v>
      </c>
      <c r="K837">
        <v>2</v>
      </c>
      <c r="L837">
        <f>COUNTIF(Table1[Race],Table1[Race])</f>
        <v>2</v>
      </c>
      <c r="M837">
        <v>2</v>
      </c>
      <c r="N837">
        <v>0</v>
      </c>
      <c r="O837">
        <v>0</v>
      </c>
      <c r="P837">
        <v>0</v>
      </c>
      <c r="Q837" t="s">
        <v>20</v>
      </c>
      <c r="R837" t="s">
        <v>952</v>
      </c>
      <c r="S837" t="s">
        <v>949</v>
      </c>
      <c r="T837">
        <f>IFERROR(Table1[n_can_adj]/MID(Table1[district],FIND("(",Table1[district])+1,1),Table1[n_can_adj])</f>
        <v>2</v>
      </c>
      <c r="U837">
        <v>21581</v>
      </c>
      <c r="V837" t="str">
        <f>IF(Table1[Voting Population]&lt;47000,"Rural","Urban")</f>
        <v>Rural</v>
      </c>
      <c r="W837" s="3">
        <v>0.65334972341733244</v>
      </c>
      <c r="X837" s="3" t="s">
        <v>5413</v>
      </c>
      <c r="Y837" s="3">
        <f>COUNTIFS(Table1[Race '#],Table1[[#This Row],[Race '#]],Table1[Gender],"F")</f>
        <v>1</v>
      </c>
      <c r="Z837" s="3">
        <f>COUNTIFS(Table1[Race '#],Table1[[#This Row],[Race '#]],Table1[Gender],"M")</f>
        <v>0</v>
      </c>
      <c r="AA837" s="3">
        <f>COUNTIFS(Table1[Race '#],Table1[[#This Row],[Race '#]],Table1[Gender],"~?")</f>
        <v>1</v>
      </c>
      <c r="AB837" s="3" t="str">
        <f>_xlfn.IFS(Y837=SUM(Table1[[#This Row],[Race-F candidates]:[Race-? Candidates]]),"All-Female",Z837=SUM(Table1[[#This Row],[Race-F candidates]:[Race-? Candidates]]),"All-Male",1=1,"Mixed-Gender")</f>
        <v>Mixed-Gender</v>
      </c>
      <c r="AC837" s="3">
        <f>COUNTIFS(Table1[genoffice],Table1[[#This Row],[genoffice]],Table1[Gender],"F")</f>
        <v>15</v>
      </c>
      <c r="AD837" s="3">
        <f>COUNTIFS(Table1[genoffice],Table1[[#This Row],[genoffice]],Table1[Gender],"M")</f>
        <v>213</v>
      </c>
      <c r="AE837" s="3">
        <f>COUNTIFS(Table1[genoffice],Table1[[#This Row],[genoffice]],Table1[Gender],"~?")</f>
        <v>10</v>
      </c>
    </row>
    <row r="838" spans="1:31" x14ac:dyDescent="0.35">
      <c r="A838">
        <v>837</v>
      </c>
      <c r="B838">
        <f>IF(COUNTIF(C$2:C837,C838)&gt;0,B837,B837+1)</f>
        <v>216</v>
      </c>
      <c r="C838" t="str">
        <f>Table1[[#This Row],[position]]&amp;IF(Table1[district]="NA","","-"&amp;Table1[district])&amp;IF(Table1[parish]="Multi-Parish Race","","-"&amp;Table1[parish])&amp;" ("&amp;Table1[year]&amp;")"</f>
        <v>Chief of Police-Town of Lutcher-St. James (2014)</v>
      </c>
      <c r="D838" t="s">
        <v>949</v>
      </c>
      <c r="E838" t="s">
        <v>1122</v>
      </c>
      <c r="F838" t="s">
        <v>1124</v>
      </c>
      <c r="G838">
        <v>2014</v>
      </c>
      <c r="H838" t="s">
        <v>98</v>
      </c>
      <c r="I838" t="s">
        <v>23</v>
      </c>
      <c r="J838">
        <v>282</v>
      </c>
      <c r="K838">
        <v>2</v>
      </c>
      <c r="L838">
        <f>COUNTIF(Table1[Race],Table1[Race])</f>
        <v>2</v>
      </c>
      <c r="M838">
        <v>2</v>
      </c>
      <c r="N838">
        <v>0</v>
      </c>
      <c r="O838">
        <v>0</v>
      </c>
      <c r="P838">
        <v>0</v>
      </c>
      <c r="Q838" t="s">
        <v>20</v>
      </c>
      <c r="R838" t="s">
        <v>952</v>
      </c>
      <c r="S838" t="s">
        <v>949</v>
      </c>
      <c r="T838">
        <f>IFERROR(Table1[n_can_adj]/MID(Table1[district],FIND("(",Table1[district])+1,1),Table1[n_can_adj])</f>
        <v>2</v>
      </c>
      <c r="U838">
        <v>21581</v>
      </c>
      <c r="V838" t="str">
        <f>IF(Table1[Voting Population]&lt;47000,"Rural","Urban")</f>
        <v>Rural</v>
      </c>
      <c r="W838" s="3">
        <v>0.65334972341733244</v>
      </c>
      <c r="X838" s="3" t="s">
        <v>5415</v>
      </c>
      <c r="Y838" s="3">
        <f>COUNTIFS(Table1[Race '#],Table1[[#This Row],[Race '#]],Table1[Gender],"F")</f>
        <v>1</v>
      </c>
      <c r="Z838" s="3">
        <f>COUNTIFS(Table1[Race '#],Table1[[#This Row],[Race '#]],Table1[Gender],"M")</f>
        <v>0</v>
      </c>
      <c r="AA838" s="3">
        <f>COUNTIFS(Table1[Race '#],Table1[[#This Row],[Race '#]],Table1[Gender],"~?")</f>
        <v>1</v>
      </c>
      <c r="AB838" s="3" t="str">
        <f>_xlfn.IFS(Y838=SUM(Table1[[#This Row],[Race-F candidates]:[Race-? Candidates]]),"All-Female",Z838=SUM(Table1[[#This Row],[Race-F candidates]:[Race-? Candidates]]),"All-Male",1=1,"Mixed-Gender")</f>
        <v>Mixed-Gender</v>
      </c>
      <c r="AC838" s="3">
        <f>COUNTIFS(Table1[genoffice],Table1[[#This Row],[genoffice]],Table1[Gender],"F")</f>
        <v>15</v>
      </c>
      <c r="AD838" s="3">
        <f>COUNTIFS(Table1[genoffice],Table1[[#This Row],[genoffice]],Table1[Gender],"M")</f>
        <v>213</v>
      </c>
      <c r="AE838" s="3">
        <f>COUNTIFS(Table1[genoffice],Table1[[#This Row],[genoffice]],Table1[Gender],"~?")</f>
        <v>10</v>
      </c>
    </row>
    <row r="839" spans="1:31" x14ac:dyDescent="0.35">
      <c r="A839">
        <v>838</v>
      </c>
      <c r="B839">
        <f>IF(COUNTIF(C$2:C838,C839)&gt;0,B838,B838+1)</f>
        <v>217</v>
      </c>
      <c r="C839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39" t="s">
        <v>949</v>
      </c>
      <c r="E839" t="s">
        <v>1125</v>
      </c>
      <c r="F839" t="s">
        <v>1126</v>
      </c>
      <c r="G839">
        <v>2014</v>
      </c>
      <c r="H839" t="s">
        <v>109</v>
      </c>
      <c r="I839" t="s">
        <v>23</v>
      </c>
      <c r="J839">
        <v>171</v>
      </c>
      <c r="K839">
        <v>4</v>
      </c>
      <c r="L839">
        <f>COUNTIF(Table1[Race],Table1[Race])</f>
        <v>4</v>
      </c>
      <c r="M839">
        <v>2</v>
      </c>
      <c r="N839">
        <v>1</v>
      </c>
      <c r="O839">
        <v>1</v>
      </c>
      <c r="P839">
        <v>0</v>
      </c>
      <c r="Q839" t="s">
        <v>20</v>
      </c>
      <c r="R839" t="s">
        <v>952</v>
      </c>
      <c r="S839" t="s">
        <v>949</v>
      </c>
      <c r="T839">
        <f>IFERROR(Table1[n_can_adj]/MID(Table1[district],FIND("(",Table1[district])+1,1),Table1[n_can_adj])</f>
        <v>4</v>
      </c>
      <c r="U839">
        <v>33765</v>
      </c>
      <c r="V839" t="str">
        <f>IF(Table1[Voting Population]&lt;47000,"Rural","Urban")</f>
        <v>Rural</v>
      </c>
      <c r="W839" s="3">
        <v>5.1937345424567183E-2</v>
      </c>
      <c r="X839" s="3" t="s">
        <v>5414</v>
      </c>
      <c r="Y839" s="3">
        <f>COUNTIFS(Table1[Race '#],Table1[[#This Row],[Race '#]],Table1[Gender],"F")</f>
        <v>1</v>
      </c>
      <c r="Z839" s="3">
        <f>COUNTIFS(Table1[Race '#],Table1[[#This Row],[Race '#]],Table1[Gender],"M")</f>
        <v>3</v>
      </c>
      <c r="AA839" s="3">
        <f>COUNTIFS(Table1[Race '#],Table1[[#This Row],[Race '#]],Table1[Gender],"~?")</f>
        <v>0</v>
      </c>
      <c r="AB839" s="3" t="str">
        <f>_xlfn.IFS(Y839=SUM(Table1[[#This Row],[Race-F candidates]:[Race-? Candidates]]),"All-Female",Z839=SUM(Table1[[#This Row],[Race-F candidates]:[Race-? Candidates]]),"All-Male",1=1,"Mixed-Gender")</f>
        <v>Mixed-Gender</v>
      </c>
      <c r="AC839" s="3">
        <f>COUNTIFS(Table1[genoffice],Table1[[#This Row],[genoffice]],Table1[Gender],"F")</f>
        <v>15</v>
      </c>
      <c r="AD839" s="3">
        <f>COUNTIFS(Table1[genoffice],Table1[[#This Row],[genoffice]],Table1[Gender],"M")</f>
        <v>213</v>
      </c>
      <c r="AE839" s="3">
        <f>COUNTIFS(Table1[genoffice],Table1[[#This Row],[genoffice]],Table1[Gender],"~?")</f>
        <v>10</v>
      </c>
    </row>
    <row r="840" spans="1:31" x14ac:dyDescent="0.35">
      <c r="A840">
        <v>839</v>
      </c>
      <c r="B840">
        <f>IF(COUNTIF(C$2:C839,C840)&gt;0,B839,B839+1)</f>
        <v>217</v>
      </c>
      <c r="C840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0" t="s">
        <v>949</v>
      </c>
      <c r="E840" t="s">
        <v>1125</v>
      </c>
      <c r="F840" t="s">
        <v>1127</v>
      </c>
      <c r="G840">
        <v>2014</v>
      </c>
      <c r="H840" t="s">
        <v>109</v>
      </c>
      <c r="I840" t="s">
        <v>30</v>
      </c>
      <c r="J840">
        <v>137</v>
      </c>
      <c r="K840">
        <v>4</v>
      </c>
      <c r="L840">
        <f>COUNTIF(Table1[Race],Table1[Race])</f>
        <v>4</v>
      </c>
      <c r="M840">
        <v>2</v>
      </c>
      <c r="N840">
        <v>1</v>
      </c>
      <c r="O840">
        <v>1</v>
      </c>
      <c r="P840">
        <v>0</v>
      </c>
      <c r="Q840" t="s">
        <v>20</v>
      </c>
      <c r="R840" t="s">
        <v>952</v>
      </c>
      <c r="S840" t="s">
        <v>949</v>
      </c>
      <c r="T840">
        <f>IFERROR(Table1[n_can_adj]/MID(Table1[district],FIND("(",Table1[district])+1,1),Table1[n_can_adj])</f>
        <v>4</v>
      </c>
      <c r="U840">
        <v>33765</v>
      </c>
      <c r="V840" t="str">
        <f>IF(Table1[Voting Population]&lt;47000,"Rural","Urban")</f>
        <v>Rural</v>
      </c>
      <c r="W840" s="3">
        <v>5.1937345424567183E-2</v>
      </c>
      <c r="X840" s="3" t="s">
        <v>5414</v>
      </c>
      <c r="Y840" s="3">
        <f>COUNTIFS(Table1[Race '#],Table1[[#This Row],[Race '#]],Table1[Gender],"F")</f>
        <v>1</v>
      </c>
      <c r="Z840" s="3">
        <f>COUNTIFS(Table1[Race '#],Table1[[#This Row],[Race '#]],Table1[Gender],"M")</f>
        <v>3</v>
      </c>
      <c r="AA840" s="3">
        <f>COUNTIFS(Table1[Race '#],Table1[[#This Row],[Race '#]],Table1[Gender],"~?")</f>
        <v>0</v>
      </c>
      <c r="AB840" s="3" t="str">
        <f>_xlfn.IFS(Y840=SUM(Table1[[#This Row],[Race-F candidates]:[Race-? Candidates]]),"All-Female",Z840=SUM(Table1[[#This Row],[Race-F candidates]:[Race-? Candidates]]),"All-Male",1=1,"Mixed-Gender")</f>
        <v>Mixed-Gender</v>
      </c>
      <c r="AC840" s="3">
        <f>COUNTIFS(Table1[genoffice],Table1[[#This Row],[genoffice]],Table1[Gender],"F")</f>
        <v>15</v>
      </c>
      <c r="AD840" s="3">
        <f>COUNTIFS(Table1[genoffice],Table1[[#This Row],[genoffice]],Table1[Gender],"M")</f>
        <v>213</v>
      </c>
      <c r="AE840" s="3">
        <f>COUNTIFS(Table1[genoffice],Table1[[#This Row],[genoffice]],Table1[Gender],"~?")</f>
        <v>10</v>
      </c>
    </row>
    <row r="841" spans="1:31" x14ac:dyDescent="0.35">
      <c r="A841">
        <v>840</v>
      </c>
      <c r="B841">
        <f>IF(COUNTIF(C$2:C840,C841)&gt;0,B840,B840+1)</f>
        <v>217</v>
      </c>
      <c r="C841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1" t="s">
        <v>949</v>
      </c>
      <c r="E841" t="s">
        <v>1125</v>
      </c>
      <c r="F841" t="s">
        <v>1128</v>
      </c>
      <c r="G841">
        <v>2014</v>
      </c>
      <c r="H841" t="s">
        <v>109</v>
      </c>
      <c r="I841" t="s">
        <v>23</v>
      </c>
      <c r="J841">
        <v>484</v>
      </c>
      <c r="K841">
        <v>4</v>
      </c>
      <c r="L841">
        <f>COUNTIF(Table1[Race],Table1[Race])</f>
        <v>4</v>
      </c>
      <c r="M841">
        <v>2</v>
      </c>
      <c r="N841">
        <v>1</v>
      </c>
      <c r="O841">
        <v>1</v>
      </c>
      <c r="P841">
        <v>0</v>
      </c>
      <c r="Q841" t="s">
        <v>20</v>
      </c>
      <c r="R841" t="s">
        <v>952</v>
      </c>
      <c r="S841" t="s">
        <v>949</v>
      </c>
      <c r="T841">
        <f>IFERROR(Table1[n_can_adj]/MID(Table1[district],FIND("(",Table1[district])+1,1),Table1[n_can_adj])</f>
        <v>4</v>
      </c>
      <c r="U841">
        <v>33765</v>
      </c>
      <c r="V841" t="str">
        <f>IF(Table1[Voting Population]&lt;47000,"Rural","Urban")</f>
        <v>Rural</v>
      </c>
      <c r="W841" s="3">
        <v>5.1937345424567183E-2</v>
      </c>
      <c r="X841" s="3" t="s">
        <v>5415</v>
      </c>
      <c r="Y841" s="3">
        <f>COUNTIFS(Table1[Race '#],Table1[[#This Row],[Race '#]],Table1[Gender],"F")</f>
        <v>1</v>
      </c>
      <c r="Z841" s="3">
        <f>COUNTIFS(Table1[Race '#],Table1[[#This Row],[Race '#]],Table1[Gender],"M")</f>
        <v>3</v>
      </c>
      <c r="AA841" s="3">
        <f>COUNTIFS(Table1[Race '#],Table1[[#This Row],[Race '#]],Table1[Gender],"~?")</f>
        <v>0</v>
      </c>
      <c r="AB841" s="3" t="str">
        <f>_xlfn.IFS(Y841=SUM(Table1[[#This Row],[Race-F candidates]:[Race-? Candidates]]),"All-Female",Z841=SUM(Table1[[#This Row],[Race-F candidates]:[Race-? Candidates]]),"All-Male",1=1,"Mixed-Gender")</f>
        <v>Mixed-Gender</v>
      </c>
      <c r="AC841" s="3">
        <f>COUNTIFS(Table1[genoffice],Table1[[#This Row],[genoffice]],Table1[Gender],"F")</f>
        <v>15</v>
      </c>
      <c r="AD841" s="3">
        <f>COUNTIFS(Table1[genoffice],Table1[[#This Row],[genoffice]],Table1[Gender],"M")</f>
        <v>213</v>
      </c>
      <c r="AE841" s="3">
        <f>COUNTIFS(Table1[genoffice],Table1[[#This Row],[genoffice]],Table1[Gender],"~?")</f>
        <v>10</v>
      </c>
    </row>
    <row r="842" spans="1:31" x14ac:dyDescent="0.35">
      <c r="A842">
        <v>841</v>
      </c>
      <c r="B842">
        <f>IF(COUNTIF(C$2:C841,C842)&gt;0,B841,B841+1)</f>
        <v>217</v>
      </c>
      <c r="C842" t="str">
        <f>Table1[[#This Row],[position]]&amp;IF(Table1[district]="NA","","-"&amp;Table1[district])&amp;IF(Table1[parish]="Multi-Parish Race","","-"&amp;Table1[parish])&amp;" ("&amp;Table1[year]&amp;")"</f>
        <v>Chief of Police-Town of Mamou-Evangeline (2014)</v>
      </c>
      <c r="D842" t="s">
        <v>949</v>
      </c>
      <c r="E842" t="s">
        <v>1125</v>
      </c>
      <c r="F842" t="s">
        <v>1129</v>
      </c>
      <c r="G842">
        <v>2014</v>
      </c>
      <c r="H842" t="s">
        <v>109</v>
      </c>
      <c r="I842" t="s">
        <v>19</v>
      </c>
      <c r="J842">
        <v>421</v>
      </c>
      <c r="K842">
        <v>4</v>
      </c>
      <c r="L842">
        <f>COUNTIF(Table1[Race],Table1[Race])</f>
        <v>4</v>
      </c>
      <c r="M842">
        <v>2</v>
      </c>
      <c r="N842">
        <v>1</v>
      </c>
      <c r="O842">
        <v>1</v>
      </c>
      <c r="P842">
        <v>0</v>
      </c>
      <c r="Q842" t="s">
        <v>20</v>
      </c>
      <c r="R842" t="s">
        <v>952</v>
      </c>
      <c r="S842" t="s">
        <v>949</v>
      </c>
      <c r="T842">
        <f>IFERROR(Table1[n_can_adj]/MID(Table1[district],FIND("(",Table1[district])+1,1),Table1[n_can_adj])</f>
        <v>4</v>
      </c>
      <c r="U842">
        <v>33765</v>
      </c>
      <c r="V842" t="str">
        <f>IF(Table1[Voting Population]&lt;47000,"Rural","Urban")</f>
        <v>Rural</v>
      </c>
      <c r="W842" s="3">
        <v>5.1937345424567183E-2</v>
      </c>
      <c r="X842" s="3" t="s">
        <v>5414</v>
      </c>
      <c r="Y842" s="3">
        <f>COUNTIFS(Table1[Race '#],Table1[[#This Row],[Race '#]],Table1[Gender],"F")</f>
        <v>1</v>
      </c>
      <c r="Z842" s="3">
        <f>COUNTIFS(Table1[Race '#],Table1[[#This Row],[Race '#]],Table1[Gender],"M")</f>
        <v>3</v>
      </c>
      <c r="AA842" s="3">
        <f>COUNTIFS(Table1[Race '#],Table1[[#This Row],[Race '#]],Table1[Gender],"~?")</f>
        <v>0</v>
      </c>
      <c r="AB842" s="3" t="str">
        <f>_xlfn.IFS(Y842=SUM(Table1[[#This Row],[Race-F candidates]:[Race-? Candidates]]),"All-Female",Z842=SUM(Table1[[#This Row],[Race-F candidates]:[Race-? Candidates]]),"All-Male",1=1,"Mixed-Gender")</f>
        <v>Mixed-Gender</v>
      </c>
      <c r="AC842" s="3">
        <f>COUNTIFS(Table1[genoffice],Table1[[#This Row],[genoffice]],Table1[Gender],"F")</f>
        <v>15</v>
      </c>
      <c r="AD842" s="3">
        <f>COUNTIFS(Table1[genoffice],Table1[[#This Row],[genoffice]],Table1[Gender],"M")</f>
        <v>213</v>
      </c>
      <c r="AE842" s="3">
        <f>COUNTIFS(Table1[genoffice],Table1[[#This Row],[genoffice]],Table1[Gender],"~?")</f>
        <v>10</v>
      </c>
    </row>
    <row r="843" spans="1:31" x14ac:dyDescent="0.35">
      <c r="A843">
        <v>842</v>
      </c>
      <c r="B843">
        <f>IF(COUNTIF(C$2:C842,C843)&gt;0,B842,B842+1)</f>
        <v>218</v>
      </c>
      <c r="C843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3" t="s">
        <v>949</v>
      </c>
      <c r="E843" t="s">
        <v>1130</v>
      </c>
      <c r="F843" t="s">
        <v>1131</v>
      </c>
      <c r="G843">
        <v>2014</v>
      </c>
      <c r="H843" t="s">
        <v>153</v>
      </c>
      <c r="I843" t="s">
        <v>127</v>
      </c>
      <c r="J843">
        <v>68</v>
      </c>
      <c r="K843">
        <v>2</v>
      </c>
      <c r="L843">
        <f>COUNTIF(Table1[Race],Table1[Race])</f>
        <v>2</v>
      </c>
      <c r="M843">
        <v>1</v>
      </c>
      <c r="N843">
        <v>0</v>
      </c>
      <c r="O843">
        <v>0</v>
      </c>
      <c r="P843">
        <v>1</v>
      </c>
      <c r="Q843" t="s">
        <v>20</v>
      </c>
      <c r="R843" t="s">
        <v>952</v>
      </c>
      <c r="S843" t="s">
        <v>949</v>
      </c>
      <c r="T843">
        <f>IFERROR(Table1[n_can_adj]/MID(Table1[district],FIND("(",Table1[district])+1,1),Table1[n_can_adj])</f>
        <v>2</v>
      </c>
      <c r="U843">
        <v>20692</v>
      </c>
      <c r="V843" t="str">
        <f>IF(Table1[Voting Population]&lt;47000,"Rural","Urban")</f>
        <v>Rural</v>
      </c>
      <c r="W843" s="3">
        <v>0.45161290322580649</v>
      </c>
      <c r="X843" s="3" t="s">
        <v>5414</v>
      </c>
      <c r="Y843" s="3">
        <f>COUNTIFS(Table1[Race '#],Table1[[#This Row],[Race '#]],Table1[Gender],"F")</f>
        <v>0</v>
      </c>
      <c r="Z843" s="3">
        <f>COUNTIFS(Table1[Race '#],Table1[[#This Row],[Race '#]],Table1[Gender],"M")</f>
        <v>2</v>
      </c>
      <c r="AA843" s="3">
        <f>COUNTIFS(Table1[Race '#],Table1[[#This Row],[Race '#]],Table1[Gender],"~?")</f>
        <v>0</v>
      </c>
      <c r="AB843" s="3" t="str">
        <f>_xlfn.IFS(Y843=SUM(Table1[[#This Row],[Race-F candidates]:[Race-? Candidates]]),"All-Female",Z843=SUM(Table1[[#This Row],[Race-F candidates]:[Race-? Candidates]]),"All-Male",1=1,"Mixed-Gender")</f>
        <v>All-Male</v>
      </c>
      <c r="AC843" s="3">
        <f>COUNTIFS(Table1[genoffice],Table1[[#This Row],[genoffice]],Table1[Gender],"F")</f>
        <v>15</v>
      </c>
      <c r="AD843" s="3">
        <f>COUNTIFS(Table1[genoffice],Table1[[#This Row],[genoffice]],Table1[Gender],"M")</f>
        <v>213</v>
      </c>
      <c r="AE843" s="3">
        <f>COUNTIFS(Table1[genoffice],Table1[[#This Row],[genoffice]],Table1[Gender],"~?")</f>
        <v>10</v>
      </c>
    </row>
    <row r="844" spans="1:31" x14ac:dyDescent="0.35">
      <c r="A844">
        <v>843</v>
      </c>
      <c r="B844">
        <f>IF(COUNTIF(C$2:C843,C844)&gt;0,B843,B843+1)</f>
        <v>218</v>
      </c>
      <c r="C844" t="str">
        <f>Table1[[#This Row],[position]]&amp;IF(Table1[district]="NA","","-"&amp;Table1[district])&amp;IF(Table1[parish]="Multi-Parish Race","","-"&amp;Table1[parish])&amp;" ("&amp;Table1[year]&amp;")"</f>
        <v>Chief of Police-Town of Mangham-Richland (2014)</v>
      </c>
      <c r="D844" t="s">
        <v>949</v>
      </c>
      <c r="E844" t="s">
        <v>1130</v>
      </c>
      <c r="F844" t="s">
        <v>1132</v>
      </c>
      <c r="G844">
        <v>2014</v>
      </c>
      <c r="H844" t="s">
        <v>153</v>
      </c>
      <c r="I844" t="s">
        <v>23</v>
      </c>
      <c r="J844">
        <v>180</v>
      </c>
      <c r="K844">
        <v>2</v>
      </c>
      <c r="L844">
        <f>COUNTIF(Table1[Race],Table1[Race])</f>
        <v>2</v>
      </c>
      <c r="M844">
        <v>1</v>
      </c>
      <c r="N844">
        <v>0</v>
      </c>
      <c r="O844">
        <v>0</v>
      </c>
      <c r="P844">
        <v>1</v>
      </c>
      <c r="Q844" t="s">
        <v>20</v>
      </c>
      <c r="R844" t="s">
        <v>952</v>
      </c>
      <c r="S844" t="s">
        <v>949</v>
      </c>
      <c r="T844">
        <f>IFERROR(Table1[n_can_adj]/MID(Table1[district],FIND("(",Table1[district])+1,1),Table1[n_can_adj])</f>
        <v>2</v>
      </c>
      <c r="U844">
        <v>20692</v>
      </c>
      <c r="V844" t="str">
        <f>IF(Table1[Voting Population]&lt;47000,"Rural","Urban")</f>
        <v>Rural</v>
      </c>
      <c r="W844" s="3">
        <v>0.45161290322580649</v>
      </c>
      <c r="X844" s="3" t="s">
        <v>5414</v>
      </c>
      <c r="Y844" s="3">
        <f>COUNTIFS(Table1[Race '#],Table1[[#This Row],[Race '#]],Table1[Gender],"F")</f>
        <v>0</v>
      </c>
      <c r="Z844" s="3">
        <f>COUNTIFS(Table1[Race '#],Table1[[#This Row],[Race '#]],Table1[Gender],"M")</f>
        <v>2</v>
      </c>
      <c r="AA844" s="3">
        <f>COUNTIFS(Table1[Race '#],Table1[[#This Row],[Race '#]],Table1[Gender],"~?")</f>
        <v>0</v>
      </c>
      <c r="AB844" s="3" t="str">
        <f>_xlfn.IFS(Y844=SUM(Table1[[#This Row],[Race-F candidates]:[Race-? Candidates]]),"All-Female",Z844=SUM(Table1[[#This Row],[Race-F candidates]:[Race-? Candidates]]),"All-Male",1=1,"Mixed-Gender")</f>
        <v>All-Male</v>
      </c>
      <c r="AC844" s="3">
        <f>COUNTIFS(Table1[genoffice],Table1[[#This Row],[genoffice]],Table1[Gender],"F")</f>
        <v>15</v>
      </c>
      <c r="AD844" s="3">
        <f>COUNTIFS(Table1[genoffice],Table1[[#This Row],[genoffice]],Table1[Gender],"M")</f>
        <v>213</v>
      </c>
      <c r="AE844" s="3">
        <f>COUNTIFS(Table1[genoffice],Table1[[#This Row],[genoffice]],Table1[Gender],"~?")</f>
        <v>10</v>
      </c>
    </row>
    <row r="845" spans="1:31" x14ac:dyDescent="0.35">
      <c r="A845">
        <v>844</v>
      </c>
      <c r="B845">
        <f>IF(COUNTIF(C$2:C844,C845)&gt;0,B844,B844+1)</f>
        <v>219</v>
      </c>
      <c r="C845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5" t="s">
        <v>949</v>
      </c>
      <c r="E845" t="s">
        <v>1133</v>
      </c>
      <c r="F845" t="s">
        <v>1134</v>
      </c>
      <c r="G845">
        <v>2014</v>
      </c>
      <c r="H845" t="s">
        <v>64</v>
      </c>
      <c r="I845" t="s">
        <v>23</v>
      </c>
      <c r="J845">
        <v>430</v>
      </c>
      <c r="K845">
        <v>2</v>
      </c>
      <c r="L845">
        <f>COUNTIF(Table1[Race],Table1[Race])</f>
        <v>2</v>
      </c>
      <c r="M845">
        <v>2</v>
      </c>
      <c r="N845">
        <v>0</v>
      </c>
      <c r="O845">
        <v>0</v>
      </c>
      <c r="P845">
        <v>0</v>
      </c>
      <c r="Q845" t="s">
        <v>20</v>
      </c>
      <c r="R845" t="s">
        <v>952</v>
      </c>
      <c r="S845" t="s">
        <v>949</v>
      </c>
      <c r="T845">
        <f>IFERROR(Table1[n_can_adj]/MID(Table1[district],FIND("(",Table1[district])+1,1),Table1[n_can_adj])</f>
        <v>2</v>
      </c>
      <c r="U845">
        <v>41252</v>
      </c>
      <c r="V845" t="str">
        <f>IF(Table1[Voting Population]&lt;47000,"Rural","Urban")</f>
        <v>Rural</v>
      </c>
      <c r="W845" s="3">
        <v>0.47008547008547014</v>
      </c>
      <c r="X845" s="3" t="s">
        <v>5414</v>
      </c>
      <c r="Y845" s="3">
        <f>COUNTIFS(Table1[Race '#],Table1[[#This Row],[Race '#]],Table1[Gender],"F")</f>
        <v>0</v>
      </c>
      <c r="Z845" s="3">
        <f>COUNTIFS(Table1[Race '#],Table1[[#This Row],[Race '#]],Table1[Gender],"M")</f>
        <v>2</v>
      </c>
      <c r="AA845" s="3">
        <f>COUNTIFS(Table1[Race '#],Table1[[#This Row],[Race '#]],Table1[Gender],"~?")</f>
        <v>0</v>
      </c>
      <c r="AB845" s="3" t="str">
        <f>_xlfn.IFS(Y845=SUM(Table1[[#This Row],[Race-F candidates]:[Race-? Candidates]]),"All-Female",Z845=SUM(Table1[[#This Row],[Race-F candidates]:[Race-? Candidates]]),"All-Male",1=1,"Mixed-Gender")</f>
        <v>All-Male</v>
      </c>
      <c r="AC845" s="3">
        <f>COUNTIFS(Table1[genoffice],Table1[[#This Row],[genoffice]],Table1[Gender],"F")</f>
        <v>15</v>
      </c>
      <c r="AD845" s="3">
        <f>COUNTIFS(Table1[genoffice],Table1[[#This Row],[genoffice]],Table1[Gender],"M")</f>
        <v>213</v>
      </c>
      <c r="AE845" s="3">
        <f>COUNTIFS(Table1[genoffice],Table1[[#This Row],[genoffice]],Table1[Gender],"~?")</f>
        <v>10</v>
      </c>
    </row>
    <row r="846" spans="1:31" x14ac:dyDescent="0.35">
      <c r="A846">
        <v>845</v>
      </c>
      <c r="B846">
        <f>IF(COUNTIF(C$2:C845,C846)&gt;0,B845,B845+1)</f>
        <v>219</v>
      </c>
      <c r="C846" t="str">
        <f>Table1[[#This Row],[position]]&amp;IF(Table1[district]="NA","","-"&amp;Table1[district])&amp;IF(Table1[parish]="Multi-Parish Race","","-"&amp;Table1[parish])&amp;" ("&amp;Table1[year]&amp;")"</f>
        <v>Chief of Police-Town of Mansura-Avoyelles (2014)</v>
      </c>
      <c r="D846" t="s">
        <v>949</v>
      </c>
      <c r="E846" t="s">
        <v>1133</v>
      </c>
      <c r="F846" t="s">
        <v>1135</v>
      </c>
      <c r="G846">
        <v>2014</v>
      </c>
      <c r="H846" t="s">
        <v>64</v>
      </c>
      <c r="I846" t="s">
        <v>23</v>
      </c>
      <c r="J846">
        <v>155</v>
      </c>
      <c r="K846">
        <v>2</v>
      </c>
      <c r="L846">
        <f>COUNTIF(Table1[Race],Table1[Race])</f>
        <v>2</v>
      </c>
      <c r="M846">
        <v>2</v>
      </c>
      <c r="N846">
        <v>0</v>
      </c>
      <c r="O846">
        <v>0</v>
      </c>
      <c r="P846">
        <v>0</v>
      </c>
      <c r="Q846" t="s">
        <v>20</v>
      </c>
      <c r="R846" t="s">
        <v>952</v>
      </c>
      <c r="S846" t="s">
        <v>949</v>
      </c>
      <c r="T846">
        <f>IFERROR(Table1[n_can_adj]/MID(Table1[district],FIND("(",Table1[district])+1,1),Table1[n_can_adj])</f>
        <v>2</v>
      </c>
      <c r="U846">
        <v>41252</v>
      </c>
      <c r="V846" t="str">
        <f>IF(Table1[Voting Population]&lt;47000,"Rural","Urban")</f>
        <v>Rural</v>
      </c>
      <c r="W846" s="3">
        <v>0.47008547008547014</v>
      </c>
      <c r="X846" s="3" t="s">
        <v>5414</v>
      </c>
      <c r="Y846" s="3">
        <f>COUNTIFS(Table1[Race '#],Table1[[#This Row],[Race '#]],Table1[Gender],"F")</f>
        <v>0</v>
      </c>
      <c r="Z846" s="3">
        <f>COUNTIFS(Table1[Race '#],Table1[[#This Row],[Race '#]],Table1[Gender],"M")</f>
        <v>2</v>
      </c>
      <c r="AA846" s="3">
        <f>COUNTIFS(Table1[Race '#],Table1[[#This Row],[Race '#]],Table1[Gender],"~?")</f>
        <v>0</v>
      </c>
      <c r="AB846" s="3" t="str">
        <f>_xlfn.IFS(Y846=SUM(Table1[[#This Row],[Race-F candidates]:[Race-? Candidates]]),"All-Female",Z846=SUM(Table1[[#This Row],[Race-F candidates]:[Race-? Candidates]]),"All-Male",1=1,"Mixed-Gender")</f>
        <v>All-Male</v>
      </c>
      <c r="AC846" s="3">
        <f>COUNTIFS(Table1[genoffice],Table1[[#This Row],[genoffice]],Table1[Gender],"F")</f>
        <v>15</v>
      </c>
      <c r="AD846" s="3">
        <f>COUNTIFS(Table1[genoffice],Table1[[#This Row],[genoffice]],Table1[Gender],"M")</f>
        <v>213</v>
      </c>
      <c r="AE846" s="3">
        <f>COUNTIFS(Table1[genoffice],Table1[[#This Row],[genoffice]],Table1[Gender],"~?")</f>
        <v>10</v>
      </c>
    </row>
    <row r="847" spans="1:31" x14ac:dyDescent="0.35">
      <c r="A847">
        <v>846</v>
      </c>
      <c r="B847">
        <f>IF(COUNTIF(C$2:C846,C847)&gt;0,B846,B846+1)</f>
        <v>220</v>
      </c>
      <c r="C847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7" t="s">
        <v>949</v>
      </c>
      <c r="E847" t="s">
        <v>1136</v>
      </c>
      <c r="F847" t="s">
        <v>1137</v>
      </c>
      <c r="G847">
        <v>2014</v>
      </c>
      <c r="H847" t="s">
        <v>231</v>
      </c>
      <c r="I847" t="s">
        <v>23</v>
      </c>
      <c r="J847">
        <v>316</v>
      </c>
      <c r="K847">
        <v>2</v>
      </c>
      <c r="L847">
        <f>COUNTIF(Table1[Race],Table1[Race])</f>
        <v>2</v>
      </c>
      <c r="M847">
        <v>2</v>
      </c>
      <c r="N847">
        <v>0</v>
      </c>
      <c r="O847">
        <v>0</v>
      </c>
      <c r="P847">
        <v>0</v>
      </c>
      <c r="Q847" t="s">
        <v>20</v>
      </c>
      <c r="R847" t="s">
        <v>952</v>
      </c>
      <c r="S847" t="s">
        <v>949</v>
      </c>
      <c r="T847">
        <f>IFERROR(Table1[n_can_adj]/MID(Table1[district],FIND("(",Table1[district])+1,1),Table1[n_can_adj])</f>
        <v>2</v>
      </c>
      <c r="U847">
        <v>33159</v>
      </c>
      <c r="V847" t="str">
        <f>IF(Table1[Voting Population]&lt;47000,"Rural","Urban")</f>
        <v>Rural</v>
      </c>
      <c r="W847" s="3">
        <v>3.0995106035889064E-2</v>
      </c>
      <c r="X847" s="3" t="s">
        <v>5414</v>
      </c>
      <c r="Y847" s="3">
        <f>COUNTIFS(Table1[Race '#],Table1[[#This Row],[Race '#]],Table1[Gender],"F")</f>
        <v>0</v>
      </c>
      <c r="Z847" s="3">
        <f>COUNTIFS(Table1[Race '#],Table1[[#This Row],[Race '#]],Table1[Gender],"M")</f>
        <v>2</v>
      </c>
      <c r="AA847" s="3">
        <f>COUNTIFS(Table1[Race '#],Table1[[#This Row],[Race '#]],Table1[Gender],"~?")</f>
        <v>0</v>
      </c>
      <c r="AB847" s="3" t="str">
        <f>_xlfn.IFS(Y847=SUM(Table1[[#This Row],[Race-F candidates]:[Race-? Candidates]]),"All-Female",Z847=SUM(Table1[[#This Row],[Race-F candidates]:[Race-? Candidates]]),"All-Male",1=1,"Mixed-Gender")</f>
        <v>All-Male</v>
      </c>
      <c r="AC847" s="3">
        <f>COUNTIFS(Table1[genoffice],Table1[[#This Row],[genoffice]],Table1[Gender],"F")</f>
        <v>15</v>
      </c>
      <c r="AD847" s="3">
        <f>COUNTIFS(Table1[genoffice],Table1[[#This Row],[genoffice]],Table1[Gender],"M")</f>
        <v>213</v>
      </c>
      <c r="AE847" s="3">
        <f>COUNTIFS(Table1[genoffice],Table1[[#This Row],[genoffice]],Table1[Gender],"~?")</f>
        <v>10</v>
      </c>
    </row>
    <row r="848" spans="1:31" x14ac:dyDescent="0.35">
      <c r="A848">
        <v>847</v>
      </c>
      <c r="B848">
        <f>IF(COUNTIF(C$2:C847,C848)&gt;0,B847,B847+1)</f>
        <v>220</v>
      </c>
      <c r="C848" t="str">
        <f>Table1[[#This Row],[position]]&amp;IF(Table1[district]="NA","","-"&amp;Table1[district])&amp;IF(Table1[parish]="Multi-Parish Race","","-"&amp;Table1[parish])&amp;" ("&amp;Table1[year]&amp;")"</f>
        <v>Chief of Police-Town of Maringouin-Iberville (2014)</v>
      </c>
      <c r="D848" t="s">
        <v>949</v>
      </c>
      <c r="E848" t="s">
        <v>1136</v>
      </c>
      <c r="F848" t="s">
        <v>1138</v>
      </c>
      <c r="G848">
        <v>2014</v>
      </c>
      <c r="H848" t="s">
        <v>231</v>
      </c>
      <c r="I848" t="s">
        <v>23</v>
      </c>
      <c r="J848">
        <v>297</v>
      </c>
      <c r="K848">
        <v>2</v>
      </c>
      <c r="L848">
        <f>COUNTIF(Table1[Race],Table1[Race])</f>
        <v>2</v>
      </c>
      <c r="M848">
        <v>2</v>
      </c>
      <c r="N848">
        <v>0</v>
      </c>
      <c r="O848">
        <v>0</v>
      </c>
      <c r="P848">
        <v>0</v>
      </c>
      <c r="Q848" t="s">
        <v>20</v>
      </c>
      <c r="R848" t="s">
        <v>952</v>
      </c>
      <c r="S848" t="s">
        <v>949</v>
      </c>
      <c r="T848">
        <f>IFERROR(Table1[n_can_adj]/MID(Table1[district],FIND("(",Table1[district])+1,1),Table1[n_can_adj])</f>
        <v>2</v>
      </c>
      <c r="U848">
        <v>33159</v>
      </c>
      <c r="V848" t="str">
        <f>IF(Table1[Voting Population]&lt;47000,"Rural","Urban")</f>
        <v>Rural</v>
      </c>
      <c r="W848" s="3">
        <v>3.0995106035889064E-2</v>
      </c>
      <c r="X848" s="3" t="s">
        <v>5414</v>
      </c>
      <c r="Y848" s="3">
        <f>COUNTIFS(Table1[Race '#],Table1[[#This Row],[Race '#]],Table1[Gender],"F")</f>
        <v>0</v>
      </c>
      <c r="Z848" s="3">
        <f>COUNTIFS(Table1[Race '#],Table1[[#This Row],[Race '#]],Table1[Gender],"M")</f>
        <v>2</v>
      </c>
      <c r="AA848" s="3">
        <f>COUNTIFS(Table1[Race '#],Table1[[#This Row],[Race '#]],Table1[Gender],"~?")</f>
        <v>0</v>
      </c>
      <c r="AB848" s="3" t="str">
        <f>_xlfn.IFS(Y848=SUM(Table1[[#This Row],[Race-F candidates]:[Race-? Candidates]]),"All-Female",Z848=SUM(Table1[[#This Row],[Race-F candidates]:[Race-? Candidates]]),"All-Male",1=1,"Mixed-Gender")</f>
        <v>All-Male</v>
      </c>
      <c r="AC848" s="3">
        <f>COUNTIFS(Table1[genoffice],Table1[[#This Row],[genoffice]],Table1[Gender],"F")</f>
        <v>15</v>
      </c>
      <c r="AD848" s="3">
        <f>COUNTIFS(Table1[genoffice],Table1[[#This Row],[genoffice]],Table1[Gender],"M")</f>
        <v>213</v>
      </c>
      <c r="AE848" s="3">
        <f>COUNTIFS(Table1[genoffice],Table1[[#This Row],[genoffice]],Table1[Gender],"~?")</f>
        <v>10</v>
      </c>
    </row>
    <row r="849" spans="1:31" x14ac:dyDescent="0.35">
      <c r="A849">
        <v>848</v>
      </c>
      <c r="B849">
        <f>IF(COUNTIF(C$2:C848,C849)&gt;0,B848,B848+1)</f>
        <v>221</v>
      </c>
      <c r="C849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49" t="s">
        <v>949</v>
      </c>
      <c r="E849" t="s">
        <v>1139</v>
      </c>
      <c r="F849" t="s">
        <v>1140</v>
      </c>
      <c r="G849">
        <v>2014</v>
      </c>
      <c r="H849" t="s">
        <v>157</v>
      </c>
      <c r="I849" t="s">
        <v>19</v>
      </c>
      <c r="J849">
        <v>25</v>
      </c>
      <c r="K849">
        <v>2</v>
      </c>
      <c r="L849">
        <f>COUNTIF(Table1[Race],Table1[Race])</f>
        <v>2</v>
      </c>
      <c r="M849">
        <v>1</v>
      </c>
      <c r="N849">
        <v>1</v>
      </c>
      <c r="O849">
        <v>0</v>
      </c>
      <c r="P849">
        <v>0</v>
      </c>
      <c r="Q849" t="s">
        <v>20</v>
      </c>
      <c r="R849" t="s">
        <v>952</v>
      </c>
      <c r="S849" t="s">
        <v>949</v>
      </c>
      <c r="T849">
        <f>IFERROR(Table1[n_can_adj]/MID(Table1[district],FIND("(",Table1[district])+1,1),Table1[n_can_adj])</f>
        <v>2</v>
      </c>
      <c r="U849">
        <v>22460</v>
      </c>
      <c r="V849" t="str">
        <f>IF(Table1[Voting Population]&lt;47000,"Rural","Urban")</f>
        <v>Rural</v>
      </c>
      <c r="W849" s="3">
        <v>0.80769230769230771</v>
      </c>
      <c r="X849" s="3" t="s">
        <v>5414</v>
      </c>
      <c r="Y849" s="3">
        <f>COUNTIFS(Table1[Race '#],Table1[[#This Row],[Race '#]],Table1[Gender],"F")</f>
        <v>0</v>
      </c>
      <c r="Z849" s="3">
        <f>COUNTIFS(Table1[Race '#],Table1[[#This Row],[Race '#]],Table1[Gender],"M")</f>
        <v>2</v>
      </c>
      <c r="AA849" s="3">
        <f>COUNTIFS(Table1[Race '#],Table1[[#This Row],[Race '#]],Table1[Gender],"~?")</f>
        <v>0</v>
      </c>
      <c r="AB849" s="3" t="str">
        <f>_xlfn.IFS(Y849=SUM(Table1[[#This Row],[Race-F candidates]:[Race-? Candidates]]),"All-Female",Z849=SUM(Table1[[#This Row],[Race-F candidates]:[Race-? Candidates]]),"All-Male",1=1,"Mixed-Gender")</f>
        <v>All-Male</v>
      </c>
      <c r="AC849" s="3">
        <f>COUNTIFS(Table1[genoffice],Table1[[#This Row],[genoffice]],Table1[Gender],"F")</f>
        <v>15</v>
      </c>
      <c r="AD849" s="3">
        <f>COUNTIFS(Table1[genoffice],Table1[[#This Row],[genoffice]],Table1[Gender],"M")</f>
        <v>213</v>
      </c>
      <c r="AE849" s="3">
        <f>COUNTIFS(Table1[genoffice],Table1[[#This Row],[genoffice]],Table1[Gender],"~?")</f>
        <v>10</v>
      </c>
    </row>
    <row r="850" spans="1:31" x14ac:dyDescent="0.35">
      <c r="A850">
        <v>849</v>
      </c>
      <c r="B850">
        <f>IF(COUNTIF(C$2:C849,C850)&gt;0,B849,B849+1)</f>
        <v>221</v>
      </c>
      <c r="C850" t="str">
        <f>Table1[[#This Row],[position]]&amp;IF(Table1[district]="NA","","-"&amp;Table1[district])&amp;IF(Table1[parish]="Multi-Parish Race","","-"&amp;Table1[parish])&amp;" ("&amp;Table1[year]&amp;")"</f>
        <v>Chief of Police-Town of Marion-Union (2014)</v>
      </c>
      <c r="D850" t="s">
        <v>949</v>
      </c>
      <c r="E850" t="s">
        <v>1139</v>
      </c>
      <c r="F850" t="s">
        <v>1141</v>
      </c>
      <c r="G850">
        <v>2014</v>
      </c>
      <c r="H850" t="s">
        <v>157</v>
      </c>
      <c r="I850" t="s">
        <v>23</v>
      </c>
      <c r="J850">
        <v>235</v>
      </c>
      <c r="K850">
        <v>2</v>
      </c>
      <c r="L850">
        <f>COUNTIF(Table1[Race],Table1[Race])</f>
        <v>2</v>
      </c>
      <c r="M850">
        <v>1</v>
      </c>
      <c r="N850">
        <v>1</v>
      </c>
      <c r="O850">
        <v>0</v>
      </c>
      <c r="P850">
        <v>0</v>
      </c>
      <c r="Q850" t="s">
        <v>20</v>
      </c>
      <c r="R850" t="s">
        <v>952</v>
      </c>
      <c r="S850" t="s">
        <v>949</v>
      </c>
      <c r="T850">
        <f>IFERROR(Table1[n_can_adj]/MID(Table1[district],FIND("(",Table1[district])+1,1),Table1[n_can_adj])</f>
        <v>2</v>
      </c>
      <c r="U850">
        <v>22460</v>
      </c>
      <c r="V850" t="str">
        <f>IF(Table1[Voting Population]&lt;47000,"Rural","Urban")</f>
        <v>Rural</v>
      </c>
      <c r="W850" s="3">
        <v>0.80769230769230771</v>
      </c>
      <c r="X850" s="3" t="s">
        <v>5414</v>
      </c>
      <c r="Y850" s="3">
        <f>COUNTIFS(Table1[Race '#],Table1[[#This Row],[Race '#]],Table1[Gender],"F")</f>
        <v>0</v>
      </c>
      <c r="Z850" s="3">
        <f>COUNTIFS(Table1[Race '#],Table1[[#This Row],[Race '#]],Table1[Gender],"M")</f>
        <v>2</v>
      </c>
      <c r="AA850" s="3">
        <f>COUNTIFS(Table1[Race '#],Table1[[#This Row],[Race '#]],Table1[Gender],"~?")</f>
        <v>0</v>
      </c>
      <c r="AB850" s="3" t="str">
        <f>_xlfn.IFS(Y850=SUM(Table1[[#This Row],[Race-F candidates]:[Race-? Candidates]]),"All-Female",Z850=SUM(Table1[[#This Row],[Race-F candidates]:[Race-? Candidates]]),"All-Male",1=1,"Mixed-Gender")</f>
        <v>All-Male</v>
      </c>
      <c r="AC850" s="3">
        <f>COUNTIFS(Table1[genoffice],Table1[[#This Row],[genoffice]],Table1[Gender],"F")</f>
        <v>15</v>
      </c>
      <c r="AD850" s="3">
        <f>COUNTIFS(Table1[genoffice],Table1[[#This Row],[genoffice]],Table1[Gender],"M")</f>
        <v>213</v>
      </c>
      <c r="AE850" s="3">
        <f>COUNTIFS(Table1[genoffice],Table1[[#This Row],[genoffice]],Table1[Gender],"~?")</f>
        <v>10</v>
      </c>
    </row>
    <row r="851" spans="1:31" x14ac:dyDescent="0.35">
      <c r="A851">
        <v>850</v>
      </c>
      <c r="B851">
        <f>IF(COUNTIF(C$2:C850,C851)&gt;0,B850,B850+1)</f>
        <v>222</v>
      </c>
      <c r="C851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1" t="s">
        <v>949</v>
      </c>
      <c r="E851" t="s">
        <v>1142</v>
      </c>
      <c r="F851" t="s">
        <v>1143</v>
      </c>
      <c r="G851">
        <v>2014</v>
      </c>
      <c r="H851" t="s">
        <v>83</v>
      </c>
      <c r="I851" t="s">
        <v>23</v>
      </c>
      <c r="J851">
        <v>300</v>
      </c>
      <c r="K851">
        <v>2</v>
      </c>
      <c r="L851">
        <f>COUNTIF(Table1[Race],Table1[Race])</f>
        <v>2</v>
      </c>
      <c r="M851">
        <v>2</v>
      </c>
      <c r="N851">
        <v>0</v>
      </c>
      <c r="O851">
        <v>0</v>
      </c>
      <c r="P851">
        <v>0</v>
      </c>
      <c r="Q851" t="s">
        <v>20</v>
      </c>
      <c r="R851" t="s">
        <v>952</v>
      </c>
      <c r="S851" t="s">
        <v>949</v>
      </c>
      <c r="T851">
        <f>IFERROR(Table1[n_can_adj]/MID(Table1[district],FIND("(",Table1[district])+1,1),Table1[n_can_adj])</f>
        <v>2</v>
      </c>
      <c r="U851">
        <v>83699</v>
      </c>
      <c r="V851" t="str">
        <f>IF(Table1[Voting Population]&lt;47000,"Rural","Urban")</f>
        <v>Urban</v>
      </c>
      <c r="W851" s="3">
        <v>8.4990958408679873E-2</v>
      </c>
      <c r="X851" s="3" t="s">
        <v>5414</v>
      </c>
      <c r="Y851" s="3">
        <f>COUNTIFS(Table1[Race '#],Table1[[#This Row],[Race '#]],Table1[Gender],"F")</f>
        <v>0</v>
      </c>
      <c r="Z851" s="3">
        <f>COUNTIFS(Table1[Race '#],Table1[[#This Row],[Race '#]],Table1[Gender],"M")</f>
        <v>2</v>
      </c>
      <c r="AA851" s="3">
        <f>COUNTIFS(Table1[Race '#],Table1[[#This Row],[Race '#]],Table1[Gender],"~?")</f>
        <v>0</v>
      </c>
      <c r="AB851" s="3" t="str">
        <f>_xlfn.IFS(Y851=SUM(Table1[[#This Row],[Race-F candidates]:[Race-? Candidates]]),"All-Female",Z851=SUM(Table1[[#This Row],[Race-F candidates]:[Race-? Candidates]]),"All-Male",1=1,"Mixed-Gender")</f>
        <v>All-Male</v>
      </c>
      <c r="AC851" s="3">
        <f>COUNTIFS(Table1[genoffice],Table1[[#This Row],[genoffice]],Table1[Gender],"F")</f>
        <v>15</v>
      </c>
      <c r="AD851" s="3">
        <f>COUNTIFS(Table1[genoffice],Table1[[#This Row],[genoffice]],Table1[Gender],"M")</f>
        <v>213</v>
      </c>
      <c r="AE851" s="3">
        <f>COUNTIFS(Table1[genoffice],Table1[[#This Row],[genoffice]],Table1[Gender],"~?")</f>
        <v>10</v>
      </c>
    </row>
    <row r="852" spans="1:31" x14ac:dyDescent="0.35">
      <c r="A852">
        <v>851</v>
      </c>
      <c r="B852">
        <f>IF(COUNTIF(C$2:C851,C852)&gt;0,B851,B851+1)</f>
        <v>222</v>
      </c>
      <c r="C852" t="str">
        <f>Table1[[#This Row],[position]]&amp;IF(Table1[district]="NA","","-"&amp;Table1[district])&amp;IF(Table1[parish]="Multi-Parish Race","","-"&amp;Table1[parish])&amp;" ("&amp;Table1[year]&amp;")"</f>
        <v>Chief of Police-Town of Melville-St. Landry (2014)</v>
      </c>
      <c r="D852" t="s">
        <v>949</v>
      </c>
      <c r="E852" t="s">
        <v>1142</v>
      </c>
      <c r="F852" t="s">
        <v>1144</v>
      </c>
      <c r="G852">
        <v>2014</v>
      </c>
      <c r="H852" t="s">
        <v>83</v>
      </c>
      <c r="I852" t="s">
        <v>23</v>
      </c>
      <c r="J852">
        <v>253</v>
      </c>
      <c r="K852">
        <v>2</v>
      </c>
      <c r="L852">
        <f>COUNTIF(Table1[Race],Table1[Race])</f>
        <v>2</v>
      </c>
      <c r="M852">
        <v>2</v>
      </c>
      <c r="N852">
        <v>0</v>
      </c>
      <c r="O852">
        <v>0</v>
      </c>
      <c r="P852">
        <v>0</v>
      </c>
      <c r="Q852" t="s">
        <v>20</v>
      </c>
      <c r="R852" t="s">
        <v>952</v>
      </c>
      <c r="S852" t="s">
        <v>949</v>
      </c>
      <c r="T852">
        <f>IFERROR(Table1[n_can_adj]/MID(Table1[district],FIND("(",Table1[district])+1,1),Table1[n_can_adj])</f>
        <v>2</v>
      </c>
      <c r="U852">
        <v>83699</v>
      </c>
      <c r="V852" t="str">
        <f>IF(Table1[Voting Population]&lt;47000,"Rural","Urban")</f>
        <v>Urban</v>
      </c>
      <c r="W852" s="3">
        <v>8.4990958408679873E-2</v>
      </c>
      <c r="X852" s="3" t="s">
        <v>5414</v>
      </c>
      <c r="Y852" s="3">
        <f>COUNTIFS(Table1[Race '#],Table1[[#This Row],[Race '#]],Table1[Gender],"F")</f>
        <v>0</v>
      </c>
      <c r="Z852" s="3">
        <f>COUNTIFS(Table1[Race '#],Table1[[#This Row],[Race '#]],Table1[Gender],"M")</f>
        <v>2</v>
      </c>
      <c r="AA852" s="3">
        <f>COUNTIFS(Table1[Race '#],Table1[[#This Row],[Race '#]],Table1[Gender],"~?")</f>
        <v>0</v>
      </c>
      <c r="AB852" s="3" t="str">
        <f>_xlfn.IFS(Y852=SUM(Table1[[#This Row],[Race-F candidates]:[Race-? Candidates]]),"All-Female",Z852=SUM(Table1[[#This Row],[Race-F candidates]:[Race-? Candidates]]),"All-Male",1=1,"Mixed-Gender")</f>
        <v>All-Male</v>
      </c>
      <c r="AC852" s="3">
        <f>COUNTIFS(Table1[genoffice],Table1[[#This Row],[genoffice]],Table1[Gender],"F")</f>
        <v>15</v>
      </c>
      <c r="AD852" s="3">
        <f>COUNTIFS(Table1[genoffice],Table1[[#This Row],[genoffice]],Table1[Gender],"M")</f>
        <v>213</v>
      </c>
      <c r="AE852" s="3">
        <f>COUNTIFS(Table1[genoffice],Table1[[#This Row],[genoffice]],Table1[Gender],"~?")</f>
        <v>10</v>
      </c>
    </row>
    <row r="853" spans="1:31" x14ac:dyDescent="0.35">
      <c r="A853">
        <v>852</v>
      </c>
      <c r="B853">
        <f>IF(COUNTIF(C$2:C852,C853)&gt;0,B852,B852+1)</f>
        <v>223</v>
      </c>
      <c r="C853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3" t="s">
        <v>949</v>
      </c>
      <c r="E853" t="s">
        <v>1145</v>
      </c>
      <c r="F853" t="s">
        <v>1146</v>
      </c>
      <c r="G853">
        <v>2016</v>
      </c>
      <c r="H853" t="s">
        <v>115</v>
      </c>
      <c r="I853" t="s">
        <v>23</v>
      </c>
      <c r="J853">
        <v>80</v>
      </c>
      <c r="K853">
        <v>3</v>
      </c>
      <c r="L853">
        <f>COUNTIF(Table1[Race],Table1[Race])</f>
        <v>3</v>
      </c>
      <c r="M853">
        <v>3</v>
      </c>
      <c r="N853">
        <v>0</v>
      </c>
      <c r="O853">
        <v>0</v>
      </c>
      <c r="P853">
        <v>0</v>
      </c>
      <c r="Q853" t="s">
        <v>20</v>
      </c>
      <c r="R853" t="s">
        <v>952</v>
      </c>
      <c r="S853" t="s">
        <v>949</v>
      </c>
      <c r="T853">
        <f>IFERROR(Table1[n_can_adj]/MID(Table1[district],FIND("(",Table1[district])+1,1),Table1[n_can_adj])</f>
        <v>3</v>
      </c>
      <c r="U853">
        <v>4793</v>
      </c>
      <c r="V853" t="str">
        <f>IF(Table1[Voting Population]&lt;47000,"Rural","Urban")</f>
        <v>Rural</v>
      </c>
      <c r="W853" s="3">
        <v>0.24584103512014782</v>
      </c>
      <c r="X853" s="3" t="s">
        <v>5414</v>
      </c>
      <c r="Y853" s="3">
        <f>COUNTIFS(Table1[Race '#],Table1[[#This Row],[Race '#]],Table1[Gender],"F")</f>
        <v>0</v>
      </c>
      <c r="Z853" s="3">
        <f>COUNTIFS(Table1[Race '#],Table1[[#This Row],[Race '#]],Table1[Gender],"M")</f>
        <v>3</v>
      </c>
      <c r="AA853" s="3">
        <f>COUNTIFS(Table1[Race '#],Table1[[#This Row],[Race '#]],Table1[Gender],"~?")</f>
        <v>0</v>
      </c>
      <c r="AB853" s="3" t="str">
        <f>_xlfn.IFS(Y853=SUM(Table1[[#This Row],[Race-F candidates]:[Race-? Candidates]]),"All-Female",Z853=SUM(Table1[[#This Row],[Race-F candidates]:[Race-? Candidates]]),"All-Male",1=1,"Mixed-Gender")</f>
        <v>All-Male</v>
      </c>
      <c r="AC853" s="3">
        <f>COUNTIFS(Table1[genoffice],Table1[[#This Row],[genoffice]],Table1[Gender],"F")</f>
        <v>15</v>
      </c>
      <c r="AD853" s="3">
        <f>COUNTIFS(Table1[genoffice],Table1[[#This Row],[genoffice]],Table1[Gender],"M")</f>
        <v>213</v>
      </c>
      <c r="AE853" s="3">
        <f>COUNTIFS(Table1[genoffice],Table1[[#This Row],[genoffice]],Table1[Gender],"~?")</f>
        <v>10</v>
      </c>
    </row>
    <row r="854" spans="1:31" x14ac:dyDescent="0.35">
      <c r="A854">
        <v>853</v>
      </c>
      <c r="B854">
        <f>IF(COUNTIF(C$2:C853,C854)&gt;0,B853,B853+1)</f>
        <v>223</v>
      </c>
      <c r="C854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4" t="s">
        <v>949</v>
      </c>
      <c r="E854" t="s">
        <v>1145</v>
      </c>
      <c r="F854" t="s">
        <v>1147</v>
      </c>
      <c r="G854">
        <v>2016</v>
      </c>
      <c r="H854" t="s">
        <v>115</v>
      </c>
      <c r="I854" t="s">
        <v>23</v>
      </c>
      <c r="J854">
        <v>297</v>
      </c>
      <c r="K854">
        <v>3</v>
      </c>
      <c r="L854">
        <f>COUNTIF(Table1[Race],Table1[Race])</f>
        <v>3</v>
      </c>
      <c r="M854">
        <v>3</v>
      </c>
      <c r="N854">
        <v>0</v>
      </c>
      <c r="O854">
        <v>0</v>
      </c>
      <c r="P854">
        <v>0</v>
      </c>
      <c r="Q854" t="s">
        <v>20</v>
      </c>
      <c r="R854" t="s">
        <v>952</v>
      </c>
      <c r="S854" t="s">
        <v>949</v>
      </c>
      <c r="T854">
        <f>IFERROR(Table1[n_can_adj]/MID(Table1[district],FIND("(",Table1[district])+1,1),Table1[n_can_adj])</f>
        <v>3</v>
      </c>
      <c r="U854">
        <v>4793</v>
      </c>
      <c r="V854" t="str">
        <f>IF(Table1[Voting Population]&lt;47000,"Rural","Urban")</f>
        <v>Rural</v>
      </c>
      <c r="W854" s="3">
        <v>0.24584103512014782</v>
      </c>
      <c r="X854" s="3" t="s">
        <v>5414</v>
      </c>
      <c r="Y854" s="3">
        <f>COUNTIFS(Table1[Race '#],Table1[[#This Row],[Race '#]],Table1[Gender],"F")</f>
        <v>0</v>
      </c>
      <c r="Z854" s="3">
        <f>COUNTIFS(Table1[Race '#],Table1[[#This Row],[Race '#]],Table1[Gender],"M")</f>
        <v>3</v>
      </c>
      <c r="AA854" s="3">
        <f>COUNTIFS(Table1[Race '#],Table1[[#This Row],[Race '#]],Table1[Gender],"~?")</f>
        <v>0</v>
      </c>
      <c r="AB854" s="3" t="str">
        <f>_xlfn.IFS(Y854=SUM(Table1[[#This Row],[Race-F candidates]:[Race-? Candidates]]),"All-Female",Z854=SUM(Table1[[#This Row],[Race-F candidates]:[Race-? Candidates]]),"All-Male",1=1,"Mixed-Gender")</f>
        <v>All-Male</v>
      </c>
      <c r="AC854" s="3">
        <f>COUNTIFS(Table1[genoffice],Table1[[#This Row],[genoffice]],Table1[Gender],"F")</f>
        <v>15</v>
      </c>
      <c r="AD854" s="3">
        <f>COUNTIFS(Table1[genoffice],Table1[[#This Row],[genoffice]],Table1[Gender],"M")</f>
        <v>213</v>
      </c>
      <c r="AE854" s="3">
        <f>COUNTIFS(Table1[genoffice],Table1[[#This Row],[genoffice]],Table1[Gender],"~?")</f>
        <v>10</v>
      </c>
    </row>
    <row r="855" spans="1:31" x14ac:dyDescent="0.35">
      <c r="A855">
        <v>854</v>
      </c>
      <c r="B855">
        <f>IF(COUNTIF(C$2:C854,C855)&gt;0,B854,B854+1)</f>
        <v>223</v>
      </c>
      <c r="C855" t="str">
        <f>Table1[[#This Row],[position]]&amp;IF(Table1[district]="NA","","-"&amp;Table1[district])&amp;IF(Table1[parish]="Multi-Parish Race","","-"&amp;Table1[parish])&amp;" ("&amp;Table1[year]&amp;")"</f>
        <v>Chief of Police-Town of Newellton-Tensas (2016)</v>
      </c>
      <c r="D855" t="s">
        <v>949</v>
      </c>
      <c r="E855" t="s">
        <v>1145</v>
      </c>
      <c r="F855" t="s">
        <v>1148</v>
      </c>
      <c r="G855">
        <v>2016</v>
      </c>
      <c r="H855" t="s">
        <v>115</v>
      </c>
      <c r="I855" t="s">
        <v>23</v>
      </c>
      <c r="J855">
        <v>164</v>
      </c>
      <c r="K855">
        <v>3</v>
      </c>
      <c r="L855">
        <f>COUNTIF(Table1[Race],Table1[Race])</f>
        <v>3</v>
      </c>
      <c r="M855">
        <v>3</v>
      </c>
      <c r="N855">
        <v>0</v>
      </c>
      <c r="O855">
        <v>0</v>
      </c>
      <c r="P855">
        <v>0</v>
      </c>
      <c r="Q855" t="s">
        <v>20</v>
      </c>
      <c r="R855" t="s">
        <v>952</v>
      </c>
      <c r="S855" t="s">
        <v>949</v>
      </c>
      <c r="T855">
        <f>IFERROR(Table1[n_can_adj]/MID(Table1[district],FIND("(",Table1[district])+1,1),Table1[n_can_adj])</f>
        <v>3</v>
      </c>
      <c r="U855">
        <v>4793</v>
      </c>
      <c r="V855" t="str">
        <f>IF(Table1[Voting Population]&lt;47000,"Rural","Urban")</f>
        <v>Rural</v>
      </c>
      <c r="W855" s="3">
        <v>0.24584103512014782</v>
      </c>
      <c r="X855" s="3" t="s">
        <v>5414</v>
      </c>
      <c r="Y855" s="3">
        <f>COUNTIFS(Table1[Race '#],Table1[[#This Row],[Race '#]],Table1[Gender],"F")</f>
        <v>0</v>
      </c>
      <c r="Z855" s="3">
        <f>COUNTIFS(Table1[Race '#],Table1[[#This Row],[Race '#]],Table1[Gender],"M")</f>
        <v>3</v>
      </c>
      <c r="AA855" s="3">
        <f>COUNTIFS(Table1[Race '#],Table1[[#This Row],[Race '#]],Table1[Gender],"~?")</f>
        <v>0</v>
      </c>
      <c r="AB855" s="3" t="str">
        <f>_xlfn.IFS(Y855=SUM(Table1[[#This Row],[Race-F candidates]:[Race-? Candidates]]),"All-Female",Z855=SUM(Table1[[#This Row],[Race-F candidates]:[Race-? Candidates]]),"All-Male",1=1,"Mixed-Gender")</f>
        <v>All-Male</v>
      </c>
      <c r="AC855" s="3">
        <f>COUNTIFS(Table1[genoffice],Table1[[#This Row],[genoffice]],Table1[Gender],"F")</f>
        <v>15</v>
      </c>
      <c r="AD855" s="3">
        <f>COUNTIFS(Table1[genoffice],Table1[[#This Row],[genoffice]],Table1[Gender],"M")</f>
        <v>213</v>
      </c>
      <c r="AE855" s="3">
        <f>COUNTIFS(Table1[genoffice],Table1[[#This Row],[genoffice]],Table1[Gender],"~?")</f>
        <v>10</v>
      </c>
    </row>
    <row r="856" spans="1:31" x14ac:dyDescent="0.35">
      <c r="A856">
        <v>855</v>
      </c>
      <c r="B856">
        <f>IF(COUNTIF(C$2:C855,C856)&gt;0,B855,B855+1)</f>
        <v>224</v>
      </c>
      <c r="C856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6" t="s">
        <v>949</v>
      </c>
      <c r="E856" t="s">
        <v>371</v>
      </c>
      <c r="F856" t="s">
        <v>1149</v>
      </c>
      <c r="G856">
        <v>2014</v>
      </c>
      <c r="H856" t="s">
        <v>18</v>
      </c>
      <c r="I856" t="s">
        <v>23</v>
      </c>
      <c r="J856">
        <v>464</v>
      </c>
      <c r="K856">
        <v>3</v>
      </c>
      <c r="L856">
        <f>COUNTIF(Table1[Race],Table1[Race])</f>
        <v>3</v>
      </c>
      <c r="M856">
        <v>2</v>
      </c>
      <c r="N856">
        <v>1</v>
      </c>
      <c r="O856">
        <v>0</v>
      </c>
      <c r="P856">
        <v>0</v>
      </c>
      <c r="Q856" t="s">
        <v>20</v>
      </c>
      <c r="R856" t="s">
        <v>952</v>
      </c>
      <c r="S856" t="s">
        <v>949</v>
      </c>
      <c r="T856">
        <f>IFERROR(Table1[n_can_adj]/MID(Table1[district],FIND("(",Table1[district])+1,1),Table1[n_can_adj])</f>
        <v>3</v>
      </c>
      <c r="U856">
        <v>25619</v>
      </c>
      <c r="V856" t="str">
        <f>IF(Table1[Voting Population]&lt;47000,"Rural","Urban")</f>
        <v>Rural</v>
      </c>
      <c r="W856" s="3">
        <v>0.21410891089108908</v>
      </c>
      <c r="X856" s="3" t="s">
        <v>5414</v>
      </c>
      <c r="Y856" s="3">
        <f>COUNTIFS(Table1[Race '#],Table1[[#This Row],[Race '#]],Table1[Gender],"F")</f>
        <v>0</v>
      </c>
      <c r="Z856" s="3">
        <f>COUNTIFS(Table1[Race '#],Table1[[#This Row],[Race '#]],Table1[Gender],"M")</f>
        <v>3</v>
      </c>
      <c r="AA856" s="3">
        <f>COUNTIFS(Table1[Race '#],Table1[[#This Row],[Race '#]],Table1[Gender],"~?")</f>
        <v>0</v>
      </c>
      <c r="AB856" s="3" t="str">
        <f>_xlfn.IFS(Y856=SUM(Table1[[#This Row],[Race-F candidates]:[Race-? Candidates]]),"All-Female",Z856=SUM(Table1[[#This Row],[Race-F candidates]:[Race-? Candidates]]),"All-Male",1=1,"Mixed-Gender")</f>
        <v>All-Male</v>
      </c>
      <c r="AC856" s="3">
        <f>COUNTIFS(Table1[genoffice],Table1[[#This Row],[genoffice]],Table1[Gender],"F")</f>
        <v>15</v>
      </c>
      <c r="AD856" s="3">
        <f>COUNTIFS(Table1[genoffice],Table1[[#This Row],[genoffice]],Table1[Gender],"M")</f>
        <v>213</v>
      </c>
      <c r="AE856" s="3">
        <f>COUNTIFS(Table1[genoffice],Table1[[#This Row],[genoffice]],Table1[Gender],"~?")</f>
        <v>10</v>
      </c>
    </row>
    <row r="857" spans="1:31" x14ac:dyDescent="0.35">
      <c r="A857">
        <v>856</v>
      </c>
      <c r="B857">
        <f>IF(COUNTIF(C$2:C856,C857)&gt;0,B856,B856+1)</f>
        <v>224</v>
      </c>
      <c r="C857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7" t="s">
        <v>949</v>
      </c>
      <c r="E857" t="s">
        <v>371</v>
      </c>
      <c r="F857" t="s">
        <v>1150</v>
      </c>
      <c r="G857">
        <v>2014</v>
      </c>
      <c r="H857" t="s">
        <v>18</v>
      </c>
      <c r="I857" t="s">
        <v>19</v>
      </c>
      <c r="J857">
        <v>53</v>
      </c>
      <c r="K857">
        <v>3</v>
      </c>
      <c r="L857">
        <f>COUNTIF(Table1[Race],Table1[Race])</f>
        <v>3</v>
      </c>
      <c r="M857">
        <v>2</v>
      </c>
      <c r="N857">
        <v>1</v>
      </c>
      <c r="O857">
        <v>0</v>
      </c>
      <c r="P857">
        <v>0</v>
      </c>
      <c r="Q857" t="s">
        <v>20</v>
      </c>
      <c r="R857" t="s">
        <v>952</v>
      </c>
      <c r="S857" t="s">
        <v>949</v>
      </c>
      <c r="T857">
        <f>IFERROR(Table1[n_can_adj]/MID(Table1[district],FIND("(",Table1[district])+1,1),Table1[n_can_adj])</f>
        <v>3</v>
      </c>
      <c r="U857">
        <v>25619</v>
      </c>
      <c r="V857" t="str">
        <f>IF(Table1[Voting Population]&lt;47000,"Rural","Urban")</f>
        <v>Rural</v>
      </c>
      <c r="W857" s="3">
        <v>0.21410891089108908</v>
      </c>
      <c r="X857" s="3" t="s">
        <v>5414</v>
      </c>
      <c r="Y857" s="3">
        <f>COUNTIFS(Table1[Race '#],Table1[[#This Row],[Race '#]],Table1[Gender],"F")</f>
        <v>0</v>
      </c>
      <c r="Z857" s="3">
        <f>COUNTIFS(Table1[Race '#],Table1[[#This Row],[Race '#]],Table1[Gender],"M")</f>
        <v>3</v>
      </c>
      <c r="AA857" s="3">
        <f>COUNTIFS(Table1[Race '#],Table1[[#This Row],[Race '#]],Table1[Gender],"~?")</f>
        <v>0</v>
      </c>
      <c r="AB857" s="3" t="str">
        <f>_xlfn.IFS(Y857=SUM(Table1[[#This Row],[Race-F candidates]:[Race-? Candidates]]),"All-Female",Z857=SUM(Table1[[#This Row],[Race-F candidates]:[Race-? Candidates]]),"All-Male",1=1,"Mixed-Gender")</f>
        <v>All-Male</v>
      </c>
      <c r="AC857" s="3">
        <f>COUNTIFS(Table1[genoffice],Table1[[#This Row],[genoffice]],Table1[Gender],"F")</f>
        <v>15</v>
      </c>
      <c r="AD857" s="3">
        <f>COUNTIFS(Table1[genoffice],Table1[[#This Row],[genoffice]],Table1[Gender],"M")</f>
        <v>213</v>
      </c>
      <c r="AE857" s="3">
        <f>COUNTIFS(Table1[genoffice],Table1[[#This Row],[genoffice]],Table1[Gender],"~?")</f>
        <v>10</v>
      </c>
    </row>
    <row r="858" spans="1:31" x14ac:dyDescent="0.35">
      <c r="A858">
        <v>857</v>
      </c>
      <c r="B858">
        <f>IF(COUNTIF(C$2:C857,C858)&gt;0,B857,B857+1)</f>
        <v>224</v>
      </c>
      <c r="C858" t="str">
        <f>Table1[[#This Row],[position]]&amp;IF(Table1[district]="NA","","-"&amp;Table1[district])&amp;IF(Table1[parish]="Multi-Parish Race","","-"&amp;Table1[parish])&amp;" ("&amp;Table1[year]&amp;")"</f>
        <v>Chief of Police-Town of Oberlin-Allen (2014)</v>
      </c>
      <c r="D858" t="s">
        <v>949</v>
      </c>
      <c r="E858" t="s">
        <v>371</v>
      </c>
      <c r="F858" t="s">
        <v>1151</v>
      </c>
      <c r="G858">
        <v>2014</v>
      </c>
      <c r="H858" t="s">
        <v>18</v>
      </c>
      <c r="I858" t="s">
        <v>23</v>
      </c>
      <c r="J858">
        <v>291</v>
      </c>
      <c r="K858">
        <v>3</v>
      </c>
      <c r="L858">
        <f>COUNTIF(Table1[Race],Table1[Race])</f>
        <v>3</v>
      </c>
      <c r="M858">
        <v>2</v>
      </c>
      <c r="N858">
        <v>1</v>
      </c>
      <c r="O858">
        <v>0</v>
      </c>
      <c r="P858">
        <v>0</v>
      </c>
      <c r="Q858" t="s">
        <v>20</v>
      </c>
      <c r="R858" t="s">
        <v>952</v>
      </c>
      <c r="S858" t="s">
        <v>949</v>
      </c>
      <c r="T858">
        <f>IFERROR(Table1[n_can_adj]/MID(Table1[district],FIND("(",Table1[district])+1,1),Table1[n_can_adj])</f>
        <v>3</v>
      </c>
      <c r="U858">
        <v>25619</v>
      </c>
      <c r="V858" t="str">
        <f>IF(Table1[Voting Population]&lt;47000,"Rural","Urban")</f>
        <v>Rural</v>
      </c>
      <c r="W858" s="3">
        <v>0.21410891089108908</v>
      </c>
      <c r="X858" s="3" t="s">
        <v>5414</v>
      </c>
      <c r="Y858" s="3">
        <f>COUNTIFS(Table1[Race '#],Table1[[#This Row],[Race '#]],Table1[Gender],"F")</f>
        <v>0</v>
      </c>
      <c r="Z858" s="3">
        <f>COUNTIFS(Table1[Race '#],Table1[[#This Row],[Race '#]],Table1[Gender],"M")</f>
        <v>3</v>
      </c>
      <c r="AA858" s="3">
        <f>COUNTIFS(Table1[Race '#],Table1[[#This Row],[Race '#]],Table1[Gender],"~?")</f>
        <v>0</v>
      </c>
      <c r="AB858" s="3" t="str">
        <f>_xlfn.IFS(Y858=SUM(Table1[[#This Row],[Race-F candidates]:[Race-? Candidates]]),"All-Female",Z858=SUM(Table1[[#This Row],[Race-F candidates]:[Race-? Candidates]]),"All-Male",1=1,"Mixed-Gender")</f>
        <v>All-Male</v>
      </c>
      <c r="AC858" s="3">
        <f>COUNTIFS(Table1[genoffice],Table1[[#This Row],[genoffice]],Table1[Gender],"F")</f>
        <v>15</v>
      </c>
      <c r="AD858" s="3">
        <f>COUNTIFS(Table1[genoffice],Table1[[#This Row],[genoffice]],Table1[Gender],"M")</f>
        <v>213</v>
      </c>
      <c r="AE858" s="3">
        <f>COUNTIFS(Table1[genoffice],Table1[[#This Row],[genoffice]],Table1[Gender],"~?")</f>
        <v>10</v>
      </c>
    </row>
    <row r="859" spans="1:31" x14ac:dyDescent="0.35">
      <c r="A859">
        <v>858</v>
      </c>
      <c r="B859">
        <f>IF(COUNTIF(C$2:C858,C859)&gt;0,B858,B858+1)</f>
        <v>225</v>
      </c>
      <c r="C859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59" t="s">
        <v>949</v>
      </c>
      <c r="E859" t="s">
        <v>1152</v>
      </c>
      <c r="F859" t="s">
        <v>1153</v>
      </c>
      <c r="G859">
        <v>2014</v>
      </c>
      <c r="H859" t="s">
        <v>405</v>
      </c>
      <c r="I859" t="s">
        <v>30</v>
      </c>
      <c r="J859">
        <v>37</v>
      </c>
      <c r="K859">
        <v>5</v>
      </c>
      <c r="L859">
        <f>COUNTIF(Table1[Race],Table1[Race])</f>
        <v>5</v>
      </c>
      <c r="M859">
        <v>0</v>
      </c>
      <c r="N859">
        <v>3</v>
      </c>
      <c r="O859">
        <v>2</v>
      </c>
      <c r="P859">
        <v>0</v>
      </c>
      <c r="Q859" t="s">
        <v>20</v>
      </c>
      <c r="R859" t="s">
        <v>952</v>
      </c>
      <c r="S859" t="s">
        <v>949</v>
      </c>
      <c r="T859">
        <f>IFERROR(Table1[n_can_adj]/MID(Table1[district],FIND("(",Table1[district])+1,1),Table1[n_can_adj])</f>
        <v>5</v>
      </c>
      <c r="U859">
        <v>246269</v>
      </c>
      <c r="V859" t="str">
        <f>IF(Table1[Voting Population]&lt;47000,"Rural","Urban")</f>
        <v>Urban</v>
      </c>
      <c r="W859" s="3">
        <v>0.14660194174757279</v>
      </c>
      <c r="X859" s="3" t="s">
        <v>5414</v>
      </c>
      <c r="Y859" s="3">
        <f>COUNTIFS(Table1[Race '#],Table1[[#This Row],[Race '#]],Table1[Gender],"F")</f>
        <v>0</v>
      </c>
      <c r="Z859" s="3">
        <f>COUNTIFS(Table1[Race '#],Table1[[#This Row],[Race '#]],Table1[Gender],"M")</f>
        <v>5</v>
      </c>
      <c r="AA859" s="3">
        <f>COUNTIFS(Table1[Race '#],Table1[[#This Row],[Race '#]],Table1[Gender],"~?")</f>
        <v>0</v>
      </c>
      <c r="AB859" s="3" t="str">
        <f>_xlfn.IFS(Y859=SUM(Table1[[#This Row],[Race-F candidates]:[Race-? Candidates]]),"All-Female",Z859=SUM(Table1[[#This Row],[Race-F candidates]:[Race-? Candidates]]),"All-Male",1=1,"Mixed-Gender")</f>
        <v>All-Male</v>
      </c>
      <c r="AC859" s="3">
        <f>COUNTIFS(Table1[genoffice],Table1[[#This Row],[genoffice]],Table1[Gender],"F")</f>
        <v>15</v>
      </c>
      <c r="AD859" s="3">
        <f>COUNTIFS(Table1[genoffice],Table1[[#This Row],[genoffice]],Table1[Gender],"M")</f>
        <v>213</v>
      </c>
      <c r="AE859" s="3">
        <f>COUNTIFS(Table1[genoffice],Table1[[#This Row],[genoffice]],Table1[Gender],"~?")</f>
        <v>10</v>
      </c>
    </row>
    <row r="860" spans="1:31" x14ac:dyDescent="0.35">
      <c r="A860">
        <v>859</v>
      </c>
      <c r="B860">
        <f>IF(COUNTIF(C$2:C859,C860)&gt;0,B859,B859+1)</f>
        <v>225</v>
      </c>
      <c r="C860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0" t="s">
        <v>949</v>
      </c>
      <c r="E860" t="s">
        <v>1152</v>
      </c>
      <c r="F860" t="s">
        <v>1154</v>
      </c>
      <c r="G860">
        <v>2014</v>
      </c>
      <c r="H860" t="s">
        <v>405</v>
      </c>
      <c r="I860" t="s">
        <v>19</v>
      </c>
      <c r="J860">
        <v>372</v>
      </c>
      <c r="K860">
        <v>5</v>
      </c>
      <c r="L860">
        <f>COUNTIF(Table1[Race],Table1[Race])</f>
        <v>5</v>
      </c>
      <c r="M860">
        <v>0</v>
      </c>
      <c r="N860">
        <v>3</v>
      </c>
      <c r="O860">
        <v>2</v>
      </c>
      <c r="P860">
        <v>0</v>
      </c>
      <c r="Q860" t="s">
        <v>20</v>
      </c>
      <c r="R860" t="s">
        <v>952</v>
      </c>
      <c r="S860" t="s">
        <v>949</v>
      </c>
      <c r="T860">
        <f>IFERROR(Table1[n_can_adj]/MID(Table1[district],FIND("(",Table1[district])+1,1),Table1[n_can_adj])</f>
        <v>5</v>
      </c>
      <c r="U860">
        <v>246269</v>
      </c>
      <c r="V860" t="str">
        <f>IF(Table1[Voting Population]&lt;47000,"Rural","Urban")</f>
        <v>Urban</v>
      </c>
      <c r="W860" s="3">
        <v>0.14660194174757279</v>
      </c>
      <c r="X860" s="3" t="s">
        <v>5414</v>
      </c>
      <c r="Y860" s="3">
        <f>COUNTIFS(Table1[Race '#],Table1[[#This Row],[Race '#]],Table1[Gender],"F")</f>
        <v>0</v>
      </c>
      <c r="Z860" s="3">
        <f>COUNTIFS(Table1[Race '#],Table1[[#This Row],[Race '#]],Table1[Gender],"M")</f>
        <v>5</v>
      </c>
      <c r="AA860" s="3">
        <f>COUNTIFS(Table1[Race '#],Table1[[#This Row],[Race '#]],Table1[Gender],"~?")</f>
        <v>0</v>
      </c>
      <c r="AB860" s="3" t="str">
        <f>_xlfn.IFS(Y860=SUM(Table1[[#This Row],[Race-F candidates]:[Race-? Candidates]]),"All-Female",Z860=SUM(Table1[[#This Row],[Race-F candidates]:[Race-? Candidates]]),"All-Male",1=1,"Mixed-Gender")</f>
        <v>All-Male</v>
      </c>
      <c r="AC860" s="3">
        <f>COUNTIFS(Table1[genoffice],Table1[[#This Row],[genoffice]],Table1[Gender],"F")</f>
        <v>15</v>
      </c>
      <c r="AD860" s="3">
        <f>COUNTIFS(Table1[genoffice],Table1[[#This Row],[genoffice]],Table1[Gender],"M")</f>
        <v>213</v>
      </c>
      <c r="AE860" s="3">
        <f>COUNTIFS(Table1[genoffice],Table1[[#This Row],[genoffice]],Table1[Gender],"~?")</f>
        <v>10</v>
      </c>
    </row>
    <row r="861" spans="1:31" x14ac:dyDescent="0.35">
      <c r="A861">
        <v>860</v>
      </c>
      <c r="B861">
        <f>IF(COUNTIF(C$2:C860,C861)&gt;0,B860,B860+1)</f>
        <v>225</v>
      </c>
      <c r="C861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1" t="s">
        <v>949</v>
      </c>
      <c r="E861" t="s">
        <v>1152</v>
      </c>
      <c r="F861" t="s">
        <v>1155</v>
      </c>
      <c r="G861">
        <v>2014</v>
      </c>
      <c r="H861" t="s">
        <v>405</v>
      </c>
      <c r="I861" t="s">
        <v>30</v>
      </c>
      <c r="J861">
        <v>204</v>
      </c>
      <c r="K861">
        <v>5</v>
      </c>
      <c r="L861">
        <f>COUNTIF(Table1[Race],Table1[Race])</f>
        <v>5</v>
      </c>
      <c r="M861">
        <v>0</v>
      </c>
      <c r="N861">
        <v>3</v>
      </c>
      <c r="O861">
        <v>2</v>
      </c>
      <c r="P861">
        <v>0</v>
      </c>
      <c r="Q861" t="s">
        <v>20</v>
      </c>
      <c r="R861" t="s">
        <v>952</v>
      </c>
      <c r="S861" t="s">
        <v>949</v>
      </c>
      <c r="T861">
        <f>IFERROR(Table1[n_can_adj]/MID(Table1[district],FIND("(",Table1[district])+1,1),Table1[n_can_adj])</f>
        <v>5</v>
      </c>
      <c r="U861">
        <v>246269</v>
      </c>
      <c r="V861" t="str">
        <f>IF(Table1[Voting Population]&lt;47000,"Rural","Urban")</f>
        <v>Urban</v>
      </c>
      <c r="W861" s="3">
        <v>0.14660194174757279</v>
      </c>
      <c r="X861" s="3" t="s">
        <v>5414</v>
      </c>
      <c r="Y861" s="3">
        <f>COUNTIFS(Table1[Race '#],Table1[[#This Row],[Race '#]],Table1[Gender],"F")</f>
        <v>0</v>
      </c>
      <c r="Z861" s="3">
        <f>COUNTIFS(Table1[Race '#],Table1[[#This Row],[Race '#]],Table1[Gender],"M")</f>
        <v>5</v>
      </c>
      <c r="AA861" s="3">
        <f>COUNTIFS(Table1[Race '#],Table1[[#This Row],[Race '#]],Table1[Gender],"~?")</f>
        <v>0</v>
      </c>
      <c r="AB861" s="3" t="str">
        <f>_xlfn.IFS(Y861=SUM(Table1[[#This Row],[Race-F candidates]:[Race-? Candidates]]),"All-Female",Z861=SUM(Table1[[#This Row],[Race-F candidates]:[Race-? Candidates]]),"All-Male",1=1,"Mixed-Gender")</f>
        <v>All-Male</v>
      </c>
      <c r="AC861" s="3">
        <f>COUNTIFS(Table1[genoffice],Table1[[#This Row],[genoffice]],Table1[Gender],"F")</f>
        <v>15</v>
      </c>
      <c r="AD861" s="3">
        <f>COUNTIFS(Table1[genoffice],Table1[[#This Row],[genoffice]],Table1[Gender],"M")</f>
        <v>213</v>
      </c>
      <c r="AE861" s="3">
        <f>COUNTIFS(Table1[genoffice],Table1[[#This Row],[genoffice]],Table1[Gender],"~?")</f>
        <v>10</v>
      </c>
    </row>
    <row r="862" spans="1:31" x14ac:dyDescent="0.35">
      <c r="A862">
        <v>861</v>
      </c>
      <c r="B862">
        <f>IF(COUNTIF(C$2:C861,C862)&gt;0,B861,B861+1)</f>
        <v>225</v>
      </c>
      <c r="C862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2" t="s">
        <v>949</v>
      </c>
      <c r="E862" t="s">
        <v>1152</v>
      </c>
      <c r="F862" t="s">
        <v>1156</v>
      </c>
      <c r="G862">
        <v>2014</v>
      </c>
      <c r="H862" t="s">
        <v>405</v>
      </c>
      <c r="I862" t="s">
        <v>19</v>
      </c>
      <c r="J862">
        <v>196</v>
      </c>
      <c r="K862">
        <v>5</v>
      </c>
      <c r="L862">
        <f>COUNTIF(Table1[Race],Table1[Race])</f>
        <v>5</v>
      </c>
      <c r="M862">
        <v>0</v>
      </c>
      <c r="N862">
        <v>3</v>
      </c>
      <c r="O862">
        <v>2</v>
      </c>
      <c r="P862">
        <v>0</v>
      </c>
      <c r="Q862" t="s">
        <v>20</v>
      </c>
      <c r="R862" t="s">
        <v>952</v>
      </c>
      <c r="S862" t="s">
        <v>949</v>
      </c>
      <c r="T862">
        <f>IFERROR(Table1[n_can_adj]/MID(Table1[district],FIND("(",Table1[district])+1,1),Table1[n_can_adj])</f>
        <v>5</v>
      </c>
      <c r="U862">
        <v>246269</v>
      </c>
      <c r="V862" t="str">
        <f>IF(Table1[Voting Population]&lt;47000,"Rural","Urban")</f>
        <v>Urban</v>
      </c>
      <c r="W862" s="3">
        <v>0.14660194174757279</v>
      </c>
      <c r="X862" s="3" t="s">
        <v>5414</v>
      </c>
      <c r="Y862" s="3">
        <f>COUNTIFS(Table1[Race '#],Table1[[#This Row],[Race '#]],Table1[Gender],"F")</f>
        <v>0</v>
      </c>
      <c r="Z862" s="3">
        <f>COUNTIFS(Table1[Race '#],Table1[[#This Row],[Race '#]],Table1[Gender],"M")</f>
        <v>5</v>
      </c>
      <c r="AA862" s="3">
        <f>COUNTIFS(Table1[Race '#],Table1[[#This Row],[Race '#]],Table1[Gender],"~?")</f>
        <v>0</v>
      </c>
      <c r="AB862" s="3" t="str">
        <f>_xlfn.IFS(Y862=SUM(Table1[[#This Row],[Race-F candidates]:[Race-? Candidates]]),"All-Female",Z862=SUM(Table1[[#This Row],[Race-F candidates]:[Race-? Candidates]]),"All-Male",1=1,"Mixed-Gender")</f>
        <v>All-Male</v>
      </c>
      <c r="AC862" s="3">
        <f>COUNTIFS(Table1[genoffice],Table1[[#This Row],[genoffice]],Table1[Gender],"F")</f>
        <v>15</v>
      </c>
      <c r="AD862" s="3">
        <f>COUNTIFS(Table1[genoffice],Table1[[#This Row],[genoffice]],Table1[Gender],"M")</f>
        <v>213</v>
      </c>
      <c r="AE862" s="3">
        <f>COUNTIFS(Table1[genoffice],Table1[[#This Row],[genoffice]],Table1[Gender],"~?")</f>
        <v>10</v>
      </c>
    </row>
    <row r="863" spans="1:31" x14ac:dyDescent="0.35">
      <c r="A863">
        <v>862</v>
      </c>
      <c r="B863">
        <f>IF(COUNTIF(C$2:C862,C863)&gt;0,B862,B862+1)</f>
        <v>225</v>
      </c>
      <c r="C863" t="str">
        <f>Table1[[#This Row],[position]]&amp;IF(Table1[district]="NA","","-"&amp;Table1[district])&amp;IF(Table1[parish]="Multi-Parish Race","","-"&amp;Table1[parish])&amp;" ("&amp;Table1[year]&amp;")"</f>
        <v>Chief of Police-Town of Pearl River-St. Tammany (2014)</v>
      </c>
      <c r="D863" t="s">
        <v>949</v>
      </c>
      <c r="E863" t="s">
        <v>1152</v>
      </c>
      <c r="F863" t="s">
        <v>1157</v>
      </c>
      <c r="G863">
        <v>2014</v>
      </c>
      <c r="H863" t="s">
        <v>405</v>
      </c>
      <c r="I863" t="s">
        <v>19</v>
      </c>
      <c r="J863">
        <v>221</v>
      </c>
      <c r="K863">
        <v>5</v>
      </c>
      <c r="L863">
        <f>COUNTIF(Table1[Race],Table1[Race])</f>
        <v>5</v>
      </c>
      <c r="M863">
        <v>0</v>
      </c>
      <c r="N863">
        <v>3</v>
      </c>
      <c r="O863">
        <v>2</v>
      </c>
      <c r="P863">
        <v>0</v>
      </c>
      <c r="Q863" t="s">
        <v>20</v>
      </c>
      <c r="R863" t="s">
        <v>952</v>
      </c>
      <c r="S863" t="s">
        <v>949</v>
      </c>
      <c r="T863">
        <f>IFERROR(Table1[n_can_adj]/MID(Table1[district],FIND("(",Table1[district])+1,1),Table1[n_can_adj])</f>
        <v>5</v>
      </c>
      <c r="U863">
        <v>246269</v>
      </c>
      <c r="V863" t="str">
        <f>IF(Table1[Voting Population]&lt;47000,"Rural","Urban")</f>
        <v>Urban</v>
      </c>
      <c r="W863" s="3">
        <v>0.14660194174757279</v>
      </c>
      <c r="X863" s="3" t="s">
        <v>5414</v>
      </c>
      <c r="Y863" s="3">
        <f>COUNTIFS(Table1[Race '#],Table1[[#This Row],[Race '#]],Table1[Gender],"F")</f>
        <v>0</v>
      </c>
      <c r="Z863" s="3">
        <f>COUNTIFS(Table1[Race '#],Table1[[#This Row],[Race '#]],Table1[Gender],"M")</f>
        <v>5</v>
      </c>
      <c r="AA863" s="3">
        <f>COUNTIFS(Table1[Race '#],Table1[[#This Row],[Race '#]],Table1[Gender],"~?")</f>
        <v>0</v>
      </c>
      <c r="AB863" s="3" t="str">
        <f>_xlfn.IFS(Y863=SUM(Table1[[#This Row],[Race-F candidates]:[Race-? Candidates]]),"All-Female",Z863=SUM(Table1[[#This Row],[Race-F candidates]:[Race-? Candidates]]),"All-Male",1=1,"Mixed-Gender")</f>
        <v>All-Male</v>
      </c>
      <c r="AC863" s="3">
        <f>COUNTIFS(Table1[genoffice],Table1[[#This Row],[genoffice]],Table1[Gender],"F")</f>
        <v>15</v>
      </c>
      <c r="AD863" s="3">
        <f>COUNTIFS(Table1[genoffice],Table1[[#This Row],[genoffice]],Table1[Gender],"M")</f>
        <v>213</v>
      </c>
      <c r="AE863" s="3">
        <f>COUNTIFS(Table1[genoffice],Table1[[#This Row],[genoffice]],Table1[Gender],"~?")</f>
        <v>10</v>
      </c>
    </row>
    <row r="864" spans="1:31" x14ac:dyDescent="0.35">
      <c r="A864">
        <v>863</v>
      </c>
      <c r="B864">
        <f>IF(COUNTIF(C$2:C863,C864)&gt;0,B863,B863+1)</f>
        <v>226</v>
      </c>
      <c r="C864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4" t="s">
        <v>949</v>
      </c>
      <c r="E864" t="s">
        <v>258</v>
      </c>
      <c r="F864" t="s">
        <v>1158</v>
      </c>
      <c r="G864">
        <v>2014</v>
      </c>
      <c r="H864" t="s">
        <v>83</v>
      </c>
      <c r="I864" t="s">
        <v>30</v>
      </c>
      <c r="J864">
        <v>535</v>
      </c>
      <c r="K864">
        <v>2</v>
      </c>
      <c r="L864">
        <f>COUNTIF(Table1[Race],Table1[Race])</f>
        <v>2</v>
      </c>
      <c r="M864">
        <v>0</v>
      </c>
      <c r="N864">
        <v>0</v>
      </c>
      <c r="O864">
        <v>1</v>
      </c>
      <c r="P864">
        <v>1</v>
      </c>
      <c r="Q864" t="s">
        <v>20</v>
      </c>
      <c r="R864" t="s">
        <v>952</v>
      </c>
      <c r="S864" t="s">
        <v>949</v>
      </c>
      <c r="T864">
        <f>IFERROR(Table1[n_can_adj]/MID(Table1[district],FIND("(",Table1[district])+1,1),Table1[n_can_adj])</f>
        <v>2</v>
      </c>
      <c r="U864">
        <v>83699</v>
      </c>
      <c r="V864" t="str">
        <f>IF(Table1[Voting Population]&lt;47000,"Rural","Urban")</f>
        <v>Urban</v>
      </c>
      <c r="W864" s="3">
        <v>0.48611111111111116</v>
      </c>
      <c r="X864" s="3" t="s">
        <v>5414</v>
      </c>
      <c r="Y864" s="3">
        <f>COUNTIFS(Table1[Race '#],Table1[[#This Row],[Race '#]],Table1[Gender],"F")</f>
        <v>1</v>
      </c>
      <c r="Z864" s="3">
        <f>COUNTIFS(Table1[Race '#],Table1[[#This Row],[Race '#]],Table1[Gender],"M")</f>
        <v>1</v>
      </c>
      <c r="AA864" s="3">
        <f>COUNTIFS(Table1[Race '#],Table1[[#This Row],[Race '#]],Table1[Gender],"~?")</f>
        <v>0</v>
      </c>
      <c r="AB864" s="3" t="str">
        <f>_xlfn.IFS(Y864=SUM(Table1[[#This Row],[Race-F candidates]:[Race-? Candidates]]),"All-Female",Z864=SUM(Table1[[#This Row],[Race-F candidates]:[Race-? Candidates]]),"All-Male",1=1,"Mixed-Gender")</f>
        <v>Mixed-Gender</v>
      </c>
      <c r="AC864" s="3">
        <f>COUNTIFS(Table1[genoffice],Table1[[#This Row],[genoffice]],Table1[Gender],"F")</f>
        <v>15</v>
      </c>
      <c r="AD864" s="3">
        <f>COUNTIFS(Table1[genoffice],Table1[[#This Row],[genoffice]],Table1[Gender],"M")</f>
        <v>213</v>
      </c>
      <c r="AE864" s="3">
        <f>COUNTIFS(Table1[genoffice],Table1[[#This Row],[genoffice]],Table1[Gender],"~?")</f>
        <v>10</v>
      </c>
    </row>
    <row r="865" spans="1:31" x14ac:dyDescent="0.35">
      <c r="A865">
        <v>864</v>
      </c>
      <c r="B865">
        <f>IF(COUNTIF(C$2:C864,C865)&gt;0,B864,B864+1)</f>
        <v>226</v>
      </c>
      <c r="C865" t="str">
        <f>Table1[[#This Row],[position]]&amp;IF(Table1[district]="NA","","-"&amp;Table1[district])&amp;IF(Table1[parish]="Multi-Parish Race","","-"&amp;Table1[parish])&amp;" ("&amp;Table1[year]&amp;")"</f>
        <v>Chief of Police-Town of Port Barre-St. Landry (2014)</v>
      </c>
      <c r="D865" t="s">
        <v>949</v>
      </c>
      <c r="E865" t="s">
        <v>258</v>
      </c>
      <c r="F865" t="s">
        <v>1159</v>
      </c>
      <c r="G865">
        <v>2014</v>
      </c>
      <c r="H865" t="s">
        <v>83</v>
      </c>
      <c r="I865" t="s">
        <v>127</v>
      </c>
      <c r="J865">
        <v>185</v>
      </c>
      <c r="K865">
        <v>2</v>
      </c>
      <c r="L865">
        <f>COUNTIF(Table1[Race],Table1[Race])</f>
        <v>2</v>
      </c>
      <c r="M865">
        <v>0</v>
      </c>
      <c r="N865">
        <v>0</v>
      </c>
      <c r="O865">
        <v>1</v>
      </c>
      <c r="P865">
        <v>1</v>
      </c>
      <c r="Q865" t="s">
        <v>20</v>
      </c>
      <c r="R865" t="s">
        <v>952</v>
      </c>
      <c r="S865" t="s">
        <v>949</v>
      </c>
      <c r="T865">
        <f>IFERROR(Table1[n_can_adj]/MID(Table1[district],FIND("(",Table1[district])+1,1),Table1[n_can_adj])</f>
        <v>2</v>
      </c>
      <c r="U865">
        <v>83699</v>
      </c>
      <c r="V865" t="str">
        <f>IF(Table1[Voting Population]&lt;47000,"Rural","Urban")</f>
        <v>Urban</v>
      </c>
      <c r="W865" s="3">
        <v>0.48611111111111116</v>
      </c>
      <c r="X865" s="3" t="s">
        <v>5415</v>
      </c>
      <c r="Y865" s="3">
        <f>COUNTIFS(Table1[Race '#],Table1[[#This Row],[Race '#]],Table1[Gender],"F")</f>
        <v>1</v>
      </c>
      <c r="Z865" s="3">
        <f>COUNTIFS(Table1[Race '#],Table1[[#This Row],[Race '#]],Table1[Gender],"M")</f>
        <v>1</v>
      </c>
      <c r="AA865" s="3">
        <f>COUNTIFS(Table1[Race '#],Table1[[#This Row],[Race '#]],Table1[Gender],"~?")</f>
        <v>0</v>
      </c>
      <c r="AB865" s="3" t="str">
        <f>_xlfn.IFS(Y865=SUM(Table1[[#This Row],[Race-F candidates]:[Race-? Candidates]]),"All-Female",Z865=SUM(Table1[[#This Row],[Race-F candidates]:[Race-? Candidates]]),"All-Male",1=1,"Mixed-Gender")</f>
        <v>Mixed-Gender</v>
      </c>
      <c r="AC865" s="3">
        <f>COUNTIFS(Table1[genoffice],Table1[[#This Row],[genoffice]],Table1[Gender],"F")</f>
        <v>15</v>
      </c>
      <c r="AD865" s="3">
        <f>COUNTIFS(Table1[genoffice],Table1[[#This Row],[genoffice]],Table1[Gender],"M")</f>
        <v>213</v>
      </c>
      <c r="AE865" s="3">
        <f>COUNTIFS(Table1[genoffice],Table1[[#This Row],[genoffice]],Table1[Gender],"~?")</f>
        <v>10</v>
      </c>
    </row>
    <row r="866" spans="1:31" x14ac:dyDescent="0.35">
      <c r="A866">
        <v>865</v>
      </c>
      <c r="B866">
        <f>IF(COUNTIF(C$2:C865,C866)&gt;0,B865,B865+1)</f>
        <v>227</v>
      </c>
      <c r="C866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6" t="s">
        <v>949</v>
      </c>
      <c r="E866" t="s">
        <v>1160</v>
      </c>
      <c r="F866" t="s">
        <v>1161</v>
      </c>
      <c r="G866">
        <v>2014</v>
      </c>
      <c r="H866" t="s">
        <v>729</v>
      </c>
      <c r="I866" t="s">
        <v>23</v>
      </c>
      <c r="J866">
        <v>171</v>
      </c>
      <c r="K866">
        <v>2</v>
      </c>
      <c r="L866">
        <f>COUNTIF(Table1[Race],Table1[Race])</f>
        <v>2</v>
      </c>
      <c r="M866">
        <v>2</v>
      </c>
      <c r="N866">
        <v>0</v>
      </c>
      <c r="O866">
        <v>0</v>
      </c>
      <c r="P866">
        <v>0</v>
      </c>
      <c r="Q866" t="s">
        <v>20</v>
      </c>
      <c r="R866" t="s">
        <v>952</v>
      </c>
      <c r="S866" t="s">
        <v>949</v>
      </c>
      <c r="T866">
        <f>IFERROR(Table1[n_can_adj]/MID(Table1[district],FIND("(",Table1[district])+1,1),Table1[n_can_adj])</f>
        <v>2</v>
      </c>
      <c r="U866">
        <v>13924</v>
      </c>
      <c r="V866" t="str">
        <f>IF(Table1[Voting Population]&lt;47000,"Rural","Urban")</f>
        <v>Rural</v>
      </c>
      <c r="W866" s="3">
        <v>0.35834896810506561</v>
      </c>
      <c r="X866" s="3" t="s">
        <v>5414</v>
      </c>
      <c r="Y866" s="3">
        <f>COUNTIFS(Table1[Race '#],Table1[[#This Row],[Race '#]],Table1[Gender],"F")</f>
        <v>0</v>
      </c>
      <c r="Z866" s="3">
        <f>COUNTIFS(Table1[Race '#],Table1[[#This Row],[Race '#]],Table1[Gender],"M")</f>
        <v>2</v>
      </c>
      <c r="AA866" s="3">
        <f>COUNTIFS(Table1[Race '#],Table1[[#This Row],[Race '#]],Table1[Gender],"~?")</f>
        <v>0</v>
      </c>
      <c r="AB866" s="3" t="str">
        <f>_xlfn.IFS(Y866=SUM(Table1[[#This Row],[Race-F candidates]:[Race-? Candidates]]),"All-Female",Z866=SUM(Table1[[#This Row],[Race-F candidates]:[Race-? Candidates]]),"All-Male",1=1,"Mixed-Gender")</f>
        <v>All-Male</v>
      </c>
      <c r="AC866" s="3">
        <f>COUNTIFS(Table1[genoffice],Table1[[#This Row],[genoffice]],Table1[Gender],"F")</f>
        <v>15</v>
      </c>
      <c r="AD866" s="3">
        <f>COUNTIFS(Table1[genoffice],Table1[[#This Row],[genoffice]],Table1[Gender],"M")</f>
        <v>213</v>
      </c>
      <c r="AE866" s="3">
        <f>COUNTIFS(Table1[genoffice],Table1[[#This Row],[genoffice]],Table1[Gender],"~?")</f>
        <v>10</v>
      </c>
    </row>
    <row r="867" spans="1:31" x14ac:dyDescent="0.35">
      <c r="A867">
        <v>866</v>
      </c>
      <c r="B867">
        <f>IF(COUNTIF(C$2:C866,C867)&gt;0,B866,B866+1)</f>
        <v>227</v>
      </c>
      <c r="C867" t="str">
        <f>Table1[[#This Row],[position]]&amp;IF(Table1[district]="NA","","-"&amp;Table1[district])&amp;IF(Table1[parish]="Multi-Parish Race","","-"&amp;Table1[parish])&amp;" ("&amp;Table1[year]&amp;")"</f>
        <v>Chief of Police-Town of Ringgold-Bienville (2014)</v>
      </c>
      <c r="D867" t="s">
        <v>949</v>
      </c>
      <c r="E867" t="s">
        <v>1160</v>
      </c>
      <c r="F867" t="s">
        <v>1162</v>
      </c>
      <c r="G867">
        <v>2014</v>
      </c>
      <c r="H867" t="s">
        <v>729</v>
      </c>
      <c r="I867" t="s">
        <v>23</v>
      </c>
      <c r="J867">
        <v>362</v>
      </c>
      <c r="K867">
        <v>2</v>
      </c>
      <c r="L867">
        <f>COUNTIF(Table1[Race],Table1[Race])</f>
        <v>2</v>
      </c>
      <c r="M867">
        <v>2</v>
      </c>
      <c r="N867">
        <v>0</v>
      </c>
      <c r="O867">
        <v>0</v>
      </c>
      <c r="P867">
        <v>0</v>
      </c>
      <c r="Q867" t="s">
        <v>20</v>
      </c>
      <c r="R867" t="s">
        <v>952</v>
      </c>
      <c r="S867" t="s">
        <v>949</v>
      </c>
      <c r="T867">
        <f>IFERROR(Table1[n_can_adj]/MID(Table1[district],FIND("(",Table1[district])+1,1),Table1[n_can_adj])</f>
        <v>2</v>
      </c>
      <c r="U867">
        <v>13924</v>
      </c>
      <c r="V867" t="str">
        <f>IF(Table1[Voting Population]&lt;47000,"Rural","Urban")</f>
        <v>Rural</v>
      </c>
      <c r="W867" s="3">
        <v>0.35834896810506561</v>
      </c>
      <c r="X867" s="3" t="s">
        <v>5414</v>
      </c>
      <c r="Y867" s="3">
        <f>COUNTIFS(Table1[Race '#],Table1[[#This Row],[Race '#]],Table1[Gender],"F")</f>
        <v>0</v>
      </c>
      <c r="Z867" s="3">
        <f>COUNTIFS(Table1[Race '#],Table1[[#This Row],[Race '#]],Table1[Gender],"M")</f>
        <v>2</v>
      </c>
      <c r="AA867" s="3">
        <f>COUNTIFS(Table1[Race '#],Table1[[#This Row],[Race '#]],Table1[Gender],"~?")</f>
        <v>0</v>
      </c>
      <c r="AB867" s="3" t="str">
        <f>_xlfn.IFS(Y867=SUM(Table1[[#This Row],[Race-F candidates]:[Race-? Candidates]]),"All-Female",Z867=SUM(Table1[[#This Row],[Race-F candidates]:[Race-? Candidates]]),"All-Male",1=1,"Mixed-Gender")</f>
        <v>All-Male</v>
      </c>
      <c r="AC867" s="3">
        <f>COUNTIFS(Table1[genoffice],Table1[[#This Row],[genoffice]],Table1[Gender],"F")</f>
        <v>15</v>
      </c>
      <c r="AD867" s="3">
        <f>COUNTIFS(Table1[genoffice],Table1[[#This Row],[genoffice]],Table1[Gender],"M")</f>
        <v>213</v>
      </c>
      <c r="AE867" s="3">
        <f>COUNTIFS(Table1[genoffice],Table1[[#This Row],[genoffice]],Table1[Gender],"~?")</f>
        <v>10</v>
      </c>
    </row>
    <row r="868" spans="1:31" x14ac:dyDescent="0.35">
      <c r="A868">
        <v>867</v>
      </c>
      <c r="B868">
        <f>IF(COUNTIF(C$2:C867,C868)&gt;0,B867,B867+1)</f>
        <v>228</v>
      </c>
      <c r="C868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8" t="s">
        <v>949</v>
      </c>
      <c r="E868" t="s">
        <v>1163</v>
      </c>
      <c r="F868" t="s">
        <v>1164</v>
      </c>
      <c r="G868">
        <v>2016</v>
      </c>
      <c r="H868" t="s">
        <v>69</v>
      </c>
      <c r="I868" t="s">
        <v>30</v>
      </c>
      <c r="J868">
        <v>30</v>
      </c>
      <c r="K868">
        <v>3</v>
      </c>
      <c r="L868">
        <f>COUNTIF(Table1[Race],Table1[Race])</f>
        <v>3</v>
      </c>
      <c r="M868">
        <v>0</v>
      </c>
      <c r="N868">
        <v>1</v>
      </c>
      <c r="O868">
        <v>2</v>
      </c>
      <c r="P868">
        <v>0</v>
      </c>
      <c r="Q868" t="s">
        <v>20</v>
      </c>
      <c r="R868" t="s">
        <v>952</v>
      </c>
      <c r="S868" t="s">
        <v>949</v>
      </c>
      <c r="T868">
        <f>IFERROR(Table1[n_can_adj]/MID(Table1[district],FIND("(",Table1[district])+1,1),Table1[n_can_adj])</f>
        <v>3</v>
      </c>
      <c r="U868">
        <v>40335</v>
      </c>
      <c r="V868" t="str">
        <f>IF(Table1[Voting Population]&lt;47000,"Rural","Urban")</f>
        <v>Rural</v>
      </c>
      <c r="W868" s="3">
        <v>0.11538461538461542</v>
      </c>
      <c r="X868" s="3" t="s">
        <v>5414</v>
      </c>
      <c r="Y868" s="3">
        <f>COUNTIFS(Table1[Race '#],Table1[[#This Row],[Race '#]],Table1[Gender],"F")</f>
        <v>0</v>
      </c>
      <c r="Z868" s="3">
        <f>COUNTIFS(Table1[Race '#],Table1[[#This Row],[Race '#]],Table1[Gender],"M")</f>
        <v>3</v>
      </c>
      <c r="AA868" s="3">
        <f>COUNTIFS(Table1[Race '#],Table1[[#This Row],[Race '#]],Table1[Gender],"~?")</f>
        <v>0</v>
      </c>
      <c r="AB868" s="3" t="str">
        <f>_xlfn.IFS(Y868=SUM(Table1[[#This Row],[Race-F candidates]:[Race-? Candidates]]),"All-Female",Z868=SUM(Table1[[#This Row],[Race-F candidates]:[Race-? Candidates]]),"All-Male",1=1,"Mixed-Gender")</f>
        <v>All-Male</v>
      </c>
      <c r="AC868" s="3">
        <f>COUNTIFS(Table1[genoffice],Table1[[#This Row],[genoffice]],Table1[Gender],"F")</f>
        <v>15</v>
      </c>
      <c r="AD868" s="3">
        <f>COUNTIFS(Table1[genoffice],Table1[[#This Row],[genoffice]],Table1[Gender],"M")</f>
        <v>213</v>
      </c>
      <c r="AE868" s="3">
        <f>COUNTIFS(Table1[genoffice],Table1[[#This Row],[genoffice]],Table1[Gender],"~?")</f>
        <v>10</v>
      </c>
    </row>
    <row r="869" spans="1:31" x14ac:dyDescent="0.35">
      <c r="A869">
        <v>868</v>
      </c>
      <c r="B869">
        <f>IF(COUNTIF(C$2:C868,C869)&gt;0,B868,B868+1)</f>
        <v>228</v>
      </c>
      <c r="C869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69" t="s">
        <v>949</v>
      </c>
      <c r="E869" t="s">
        <v>1163</v>
      </c>
      <c r="F869" t="s">
        <v>1165</v>
      </c>
      <c r="G869">
        <v>2016</v>
      </c>
      <c r="H869" t="s">
        <v>69</v>
      </c>
      <c r="I869" t="s">
        <v>30</v>
      </c>
      <c r="J869">
        <v>146</v>
      </c>
      <c r="K869">
        <v>3</v>
      </c>
      <c r="L869">
        <f>COUNTIF(Table1[Race],Table1[Race])</f>
        <v>3</v>
      </c>
      <c r="M869">
        <v>0</v>
      </c>
      <c r="N869">
        <v>1</v>
      </c>
      <c r="O869">
        <v>2</v>
      </c>
      <c r="P869">
        <v>0</v>
      </c>
      <c r="Q869" t="s">
        <v>20</v>
      </c>
      <c r="R869" t="s">
        <v>952</v>
      </c>
      <c r="S869" t="s">
        <v>949</v>
      </c>
      <c r="T869">
        <f>IFERROR(Table1[n_can_adj]/MID(Table1[district],FIND("(",Table1[district])+1,1),Table1[n_can_adj])</f>
        <v>3</v>
      </c>
      <c r="U869">
        <v>40335</v>
      </c>
      <c r="V869" t="str">
        <f>IF(Table1[Voting Population]&lt;47000,"Rural","Urban")</f>
        <v>Rural</v>
      </c>
      <c r="W869" s="3">
        <v>0.11538461538461542</v>
      </c>
      <c r="X869" s="3" t="s">
        <v>5414</v>
      </c>
      <c r="Y869" s="3">
        <f>COUNTIFS(Table1[Race '#],Table1[[#This Row],[Race '#]],Table1[Gender],"F")</f>
        <v>0</v>
      </c>
      <c r="Z869" s="3">
        <f>COUNTIFS(Table1[Race '#],Table1[[#This Row],[Race '#]],Table1[Gender],"M")</f>
        <v>3</v>
      </c>
      <c r="AA869" s="3">
        <f>COUNTIFS(Table1[Race '#],Table1[[#This Row],[Race '#]],Table1[Gender],"~?")</f>
        <v>0</v>
      </c>
      <c r="AB869" s="3" t="str">
        <f>_xlfn.IFS(Y869=SUM(Table1[[#This Row],[Race-F candidates]:[Race-? Candidates]]),"All-Female",Z869=SUM(Table1[[#This Row],[Race-F candidates]:[Race-? Candidates]]),"All-Male",1=1,"Mixed-Gender")</f>
        <v>All-Male</v>
      </c>
      <c r="AC869" s="3">
        <f>COUNTIFS(Table1[genoffice],Table1[[#This Row],[genoffice]],Table1[Gender],"F")</f>
        <v>15</v>
      </c>
      <c r="AD869" s="3">
        <f>COUNTIFS(Table1[genoffice],Table1[[#This Row],[genoffice]],Table1[Gender],"M")</f>
        <v>213</v>
      </c>
      <c r="AE869" s="3">
        <f>COUNTIFS(Table1[genoffice],Table1[[#This Row],[genoffice]],Table1[Gender],"~?")</f>
        <v>10</v>
      </c>
    </row>
    <row r="870" spans="1:31" x14ac:dyDescent="0.35">
      <c r="A870">
        <v>869</v>
      </c>
      <c r="B870">
        <f>IF(COUNTIF(C$2:C869,C870)&gt;0,B869,B869+1)</f>
        <v>228</v>
      </c>
      <c r="C870" t="str">
        <f>Table1[[#This Row],[position]]&amp;IF(Table1[district]="NA","","-"&amp;Table1[district])&amp;IF(Table1[parish]="Multi-Parish Race","","-"&amp;Table1[parish])&amp;" ("&amp;Table1[year]&amp;")"</f>
        <v>Chief of Police-Town of Sarepta-Webster (2016)</v>
      </c>
      <c r="D870" t="s">
        <v>949</v>
      </c>
      <c r="E870" t="s">
        <v>1163</v>
      </c>
      <c r="F870" t="s">
        <v>1166</v>
      </c>
      <c r="G870">
        <v>2016</v>
      </c>
      <c r="H870" t="s">
        <v>69</v>
      </c>
      <c r="I870" t="s">
        <v>19</v>
      </c>
      <c r="J870">
        <v>188</v>
      </c>
      <c r="K870">
        <v>3</v>
      </c>
      <c r="L870">
        <f>COUNTIF(Table1[Race],Table1[Race])</f>
        <v>3</v>
      </c>
      <c r="M870">
        <v>0</v>
      </c>
      <c r="N870">
        <v>1</v>
      </c>
      <c r="O870">
        <v>2</v>
      </c>
      <c r="P870">
        <v>0</v>
      </c>
      <c r="Q870" t="s">
        <v>20</v>
      </c>
      <c r="R870" t="s">
        <v>952</v>
      </c>
      <c r="S870" t="s">
        <v>949</v>
      </c>
      <c r="T870">
        <f>IFERROR(Table1[n_can_adj]/MID(Table1[district],FIND("(",Table1[district])+1,1),Table1[n_can_adj])</f>
        <v>3</v>
      </c>
      <c r="U870">
        <v>40335</v>
      </c>
      <c r="V870" t="str">
        <f>IF(Table1[Voting Population]&lt;47000,"Rural","Urban")</f>
        <v>Rural</v>
      </c>
      <c r="W870" s="3">
        <v>0.11538461538461542</v>
      </c>
      <c r="X870" s="3" t="s">
        <v>5414</v>
      </c>
      <c r="Y870" s="3">
        <f>COUNTIFS(Table1[Race '#],Table1[[#This Row],[Race '#]],Table1[Gender],"F")</f>
        <v>0</v>
      </c>
      <c r="Z870" s="3">
        <f>COUNTIFS(Table1[Race '#],Table1[[#This Row],[Race '#]],Table1[Gender],"M")</f>
        <v>3</v>
      </c>
      <c r="AA870" s="3">
        <f>COUNTIFS(Table1[Race '#],Table1[[#This Row],[Race '#]],Table1[Gender],"~?")</f>
        <v>0</v>
      </c>
      <c r="AB870" s="3" t="str">
        <f>_xlfn.IFS(Y870=SUM(Table1[[#This Row],[Race-F candidates]:[Race-? Candidates]]),"All-Female",Z870=SUM(Table1[[#This Row],[Race-F candidates]:[Race-? Candidates]]),"All-Male",1=1,"Mixed-Gender")</f>
        <v>All-Male</v>
      </c>
      <c r="AC870" s="3">
        <f>COUNTIFS(Table1[genoffice],Table1[[#This Row],[genoffice]],Table1[Gender],"F")</f>
        <v>15</v>
      </c>
      <c r="AD870" s="3">
        <f>COUNTIFS(Table1[genoffice],Table1[[#This Row],[genoffice]],Table1[Gender],"M")</f>
        <v>213</v>
      </c>
      <c r="AE870" s="3">
        <f>COUNTIFS(Table1[genoffice],Table1[[#This Row],[genoffice]],Table1[Gender],"~?")</f>
        <v>10</v>
      </c>
    </row>
    <row r="871" spans="1:31" x14ac:dyDescent="0.35">
      <c r="A871">
        <v>870</v>
      </c>
      <c r="B871">
        <f>IF(COUNTIF(C$2:C870,C871)&gt;0,B870,B870+1)</f>
        <v>229</v>
      </c>
      <c r="C871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1" t="s">
        <v>949</v>
      </c>
      <c r="E871" t="s">
        <v>374</v>
      </c>
      <c r="F871" t="s">
        <v>1167</v>
      </c>
      <c r="G871">
        <v>2014</v>
      </c>
      <c r="H871" t="s">
        <v>83</v>
      </c>
      <c r="I871" t="s">
        <v>127</v>
      </c>
      <c r="J871">
        <v>401</v>
      </c>
      <c r="K871">
        <v>5</v>
      </c>
      <c r="L871">
        <f>COUNTIF(Table1[Race],Table1[Race])</f>
        <v>5</v>
      </c>
      <c r="M871">
        <v>4</v>
      </c>
      <c r="N871">
        <v>0</v>
      </c>
      <c r="O871">
        <v>0</v>
      </c>
      <c r="P871">
        <v>1</v>
      </c>
      <c r="Q871" t="s">
        <v>20</v>
      </c>
      <c r="R871" t="s">
        <v>952</v>
      </c>
      <c r="S871" t="s">
        <v>949</v>
      </c>
      <c r="T871">
        <f>IFERROR(Table1[n_can_adj]/MID(Table1[district],FIND("(",Table1[district])+1,1),Table1[n_can_adj])</f>
        <v>5</v>
      </c>
      <c r="U871">
        <v>83699</v>
      </c>
      <c r="V871" t="str">
        <f>IF(Table1[Voting Population]&lt;47000,"Rural","Urban")</f>
        <v>Urban</v>
      </c>
      <c r="W871" s="3">
        <v>1.7599999999999949E-2</v>
      </c>
      <c r="X871" s="3" t="s">
        <v>5414</v>
      </c>
      <c r="Y871" s="3">
        <f>COUNTIFS(Table1[Race '#],Table1[[#This Row],[Race '#]],Table1[Gender],"F")</f>
        <v>0</v>
      </c>
      <c r="Z871" s="3">
        <f>COUNTIFS(Table1[Race '#],Table1[[#This Row],[Race '#]],Table1[Gender],"M")</f>
        <v>5</v>
      </c>
      <c r="AA871" s="3">
        <f>COUNTIFS(Table1[Race '#],Table1[[#This Row],[Race '#]],Table1[Gender],"~?")</f>
        <v>0</v>
      </c>
      <c r="AB871" s="3" t="str">
        <f>_xlfn.IFS(Y871=SUM(Table1[[#This Row],[Race-F candidates]:[Race-? Candidates]]),"All-Female",Z871=SUM(Table1[[#This Row],[Race-F candidates]:[Race-? Candidates]]),"All-Male",1=1,"Mixed-Gender")</f>
        <v>All-Male</v>
      </c>
      <c r="AC871" s="3">
        <f>COUNTIFS(Table1[genoffice],Table1[[#This Row],[genoffice]],Table1[Gender],"F")</f>
        <v>15</v>
      </c>
      <c r="AD871" s="3">
        <f>COUNTIFS(Table1[genoffice],Table1[[#This Row],[genoffice]],Table1[Gender],"M")</f>
        <v>213</v>
      </c>
      <c r="AE871" s="3">
        <f>COUNTIFS(Table1[genoffice],Table1[[#This Row],[genoffice]],Table1[Gender],"~?")</f>
        <v>10</v>
      </c>
    </row>
    <row r="872" spans="1:31" x14ac:dyDescent="0.35">
      <c r="A872">
        <v>871</v>
      </c>
      <c r="B872">
        <f>IF(COUNTIF(C$2:C871,C872)&gt;0,B871,B871+1)</f>
        <v>229</v>
      </c>
      <c r="C872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2" t="s">
        <v>949</v>
      </c>
      <c r="E872" t="s">
        <v>374</v>
      </c>
      <c r="F872" t="s">
        <v>1168</v>
      </c>
      <c r="G872">
        <v>2014</v>
      </c>
      <c r="H872" t="s">
        <v>83</v>
      </c>
      <c r="I872" t="s">
        <v>23</v>
      </c>
      <c r="J872">
        <v>319</v>
      </c>
      <c r="K872">
        <v>5</v>
      </c>
      <c r="L872">
        <f>COUNTIF(Table1[Race],Table1[Race])</f>
        <v>5</v>
      </c>
      <c r="M872">
        <v>4</v>
      </c>
      <c r="N872">
        <v>0</v>
      </c>
      <c r="O872">
        <v>0</v>
      </c>
      <c r="P872">
        <v>1</v>
      </c>
      <c r="Q872" t="s">
        <v>20</v>
      </c>
      <c r="R872" t="s">
        <v>952</v>
      </c>
      <c r="S872" t="s">
        <v>949</v>
      </c>
      <c r="T872">
        <f>IFERROR(Table1[n_can_adj]/MID(Table1[district],FIND("(",Table1[district])+1,1),Table1[n_can_adj])</f>
        <v>5</v>
      </c>
      <c r="U872">
        <v>83699</v>
      </c>
      <c r="V872" t="str">
        <f>IF(Table1[Voting Population]&lt;47000,"Rural","Urban")</f>
        <v>Urban</v>
      </c>
      <c r="W872" s="3">
        <v>1.7599999999999949E-2</v>
      </c>
      <c r="X872" s="3" t="s">
        <v>5414</v>
      </c>
      <c r="Y872" s="3">
        <f>COUNTIFS(Table1[Race '#],Table1[[#This Row],[Race '#]],Table1[Gender],"F")</f>
        <v>0</v>
      </c>
      <c r="Z872" s="3">
        <f>COUNTIFS(Table1[Race '#],Table1[[#This Row],[Race '#]],Table1[Gender],"M")</f>
        <v>5</v>
      </c>
      <c r="AA872" s="3">
        <f>COUNTIFS(Table1[Race '#],Table1[[#This Row],[Race '#]],Table1[Gender],"~?")</f>
        <v>0</v>
      </c>
      <c r="AB872" s="3" t="str">
        <f>_xlfn.IFS(Y872=SUM(Table1[[#This Row],[Race-F candidates]:[Race-? Candidates]]),"All-Female",Z872=SUM(Table1[[#This Row],[Race-F candidates]:[Race-? Candidates]]),"All-Male",1=1,"Mixed-Gender")</f>
        <v>All-Male</v>
      </c>
      <c r="AC872" s="3">
        <f>COUNTIFS(Table1[genoffice],Table1[[#This Row],[genoffice]],Table1[Gender],"F")</f>
        <v>15</v>
      </c>
      <c r="AD872" s="3">
        <f>COUNTIFS(Table1[genoffice],Table1[[#This Row],[genoffice]],Table1[Gender],"M")</f>
        <v>213</v>
      </c>
      <c r="AE872" s="3">
        <f>COUNTIFS(Table1[genoffice],Table1[[#This Row],[genoffice]],Table1[Gender],"~?")</f>
        <v>10</v>
      </c>
    </row>
    <row r="873" spans="1:31" x14ac:dyDescent="0.35">
      <c r="A873">
        <v>872</v>
      </c>
      <c r="B873">
        <f>IF(COUNTIF(C$2:C872,C873)&gt;0,B872,B872+1)</f>
        <v>229</v>
      </c>
      <c r="C873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3" t="s">
        <v>949</v>
      </c>
      <c r="E873" t="s">
        <v>374</v>
      </c>
      <c r="F873" t="s">
        <v>1169</v>
      </c>
      <c r="G873">
        <v>2014</v>
      </c>
      <c r="H873" t="s">
        <v>83</v>
      </c>
      <c r="I873" t="s">
        <v>23</v>
      </c>
      <c r="J873">
        <v>113</v>
      </c>
      <c r="K873">
        <v>5</v>
      </c>
      <c r="L873">
        <f>COUNTIF(Table1[Race],Table1[Race])</f>
        <v>5</v>
      </c>
      <c r="M873">
        <v>4</v>
      </c>
      <c r="N873">
        <v>0</v>
      </c>
      <c r="O873">
        <v>0</v>
      </c>
      <c r="P873">
        <v>1</v>
      </c>
      <c r="Q873" t="s">
        <v>20</v>
      </c>
      <c r="R873" t="s">
        <v>952</v>
      </c>
      <c r="S873" t="s">
        <v>949</v>
      </c>
      <c r="T873">
        <f>IFERROR(Table1[n_can_adj]/MID(Table1[district],FIND("(",Table1[district])+1,1),Table1[n_can_adj])</f>
        <v>5</v>
      </c>
      <c r="U873">
        <v>83699</v>
      </c>
      <c r="V873" t="str">
        <f>IF(Table1[Voting Population]&lt;47000,"Rural","Urban")</f>
        <v>Urban</v>
      </c>
      <c r="W873" s="3">
        <v>1.7599999999999949E-2</v>
      </c>
      <c r="X873" s="3" t="s">
        <v>5414</v>
      </c>
      <c r="Y873" s="3">
        <f>COUNTIFS(Table1[Race '#],Table1[[#This Row],[Race '#]],Table1[Gender],"F")</f>
        <v>0</v>
      </c>
      <c r="Z873" s="3">
        <f>COUNTIFS(Table1[Race '#],Table1[[#This Row],[Race '#]],Table1[Gender],"M")</f>
        <v>5</v>
      </c>
      <c r="AA873" s="3">
        <f>COUNTIFS(Table1[Race '#],Table1[[#This Row],[Race '#]],Table1[Gender],"~?")</f>
        <v>0</v>
      </c>
      <c r="AB873" s="3" t="str">
        <f>_xlfn.IFS(Y873=SUM(Table1[[#This Row],[Race-F candidates]:[Race-? Candidates]]),"All-Female",Z873=SUM(Table1[[#This Row],[Race-F candidates]:[Race-? Candidates]]),"All-Male",1=1,"Mixed-Gender")</f>
        <v>All-Male</v>
      </c>
      <c r="AC873" s="3">
        <f>COUNTIFS(Table1[genoffice],Table1[[#This Row],[genoffice]],Table1[Gender],"F")</f>
        <v>15</v>
      </c>
      <c r="AD873" s="3">
        <f>COUNTIFS(Table1[genoffice],Table1[[#This Row],[genoffice]],Table1[Gender],"M")</f>
        <v>213</v>
      </c>
      <c r="AE873" s="3">
        <f>COUNTIFS(Table1[genoffice],Table1[[#This Row],[genoffice]],Table1[Gender],"~?")</f>
        <v>10</v>
      </c>
    </row>
    <row r="874" spans="1:31" x14ac:dyDescent="0.35">
      <c r="A874">
        <v>873</v>
      </c>
      <c r="B874">
        <f>IF(COUNTIF(C$2:C873,C874)&gt;0,B873,B873+1)</f>
        <v>229</v>
      </c>
      <c r="C874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4" t="s">
        <v>949</v>
      </c>
      <c r="E874" t="s">
        <v>374</v>
      </c>
      <c r="F874" t="s">
        <v>1170</v>
      </c>
      <c r="G874">
        <v>2014</v>
      </c>
      <c r="H874" t="s">
        <v>83</v>
      </c>
      <c r="I874" t="s">
        <v>23</v>
      </c>
      <c r="J874">
        <v>379</v>
      </c>
      <c r="K874">
        <v>5</v>
      </c>
      <c r="L874">
        <f>COUNTIF(Table1[Race],Table1[Race])</f>
        <v>5</v>
      </c>
      <c r="M874">
        <v>4</v>
      </c>
      <c r="N874">
        <v>0</v>
      </c>
      <c r="O874">
        <v>0</v>
      </c>
      <c r="P874">
        <v>1</v>
      </c>
      <c r="Q874" t="s">
        <v>20</v>
      </c>
      <c r="R874" t="s">
        <v>952</v>
      </c>
      <c r="S874" t="s">
        <v>949</v>
      </c>
      <c r="T874">
        <f>IFERROR(Table1[n_can_adj]/MID(Table1[district],FIND("(",Table1[district])+1,1),Table1[n_can_adj])</f>
        <v>5</v>
      </c>
      <c r="U874">
        <v>83699</v>
      </c>
      <c r="V874" t="str">
        <f>IF(Table1[Voting Population]&lt;47000,"Rural","Urban")</f>
        <v>Urban</v>
      </c>
      <c r="W874" s="3">
        <v>1.7599999999999949E-2</v>
      </c>
      <c r="X874" s="3" t="s">
        <v>5414</v>
      </c>
      <c r="Y874" s="3">
        <f>COUNTIFS(Table1[Race '#],Table1[[#This Row],[Race '#]],Table1[Gender],"F")</f>
        <v>0</v>
      </c>
      <c r="Z874" s="3">
        <f>COUNTIFS(Table1[Race '#],Table1[[#This Row],[Race '#]],Table1[Gender],"M")</f>
        <v>5</v>
      </c>
      <c r="AA874" s="3">
        <f>COUNTIFS(Table1[Race '#],Table1[[#This Row],[Race '#]],Table1[Gender],"~?")</f>
        <v>0</v>
      </c>
      <c r="AB874" s="3" t="str">
        <f>_xlfn.IFS(Y874=SUM(Table1[[#This Row],[Race-F candidates]:[Race-? Candidates]]),"All-Female",Z874=SUM(Table1[[#This Row],[Race-F candidates]:[Race-? Candidates]]),"All-Male",1=1,"Mixed-Gender")</f>
        <v>All-Male</v>
      </c>
      <c r="AC874" s="3">
        <f>COUNTIFS(Table1[genoffice],Table1[[#This Row],[genoffice]],Table1[Gender],"F")</f>
        <v>15</v>
      </c>
      <c r="AD874" s="3">
        <f>COUNTIFS(Table1[genoffice],Table1[[#This Row],[genoffice]],Table1[Gender],"M")</f>
        <v>213</v>
      </c>
      <c r="AE874" s="3">
        <f>COUNTIFS(Table1[genoffice],Table1[[#This Row],[genoffice]],Table1[Gender],"~?")</f>
        <v>10</v>
      </c>
    </row>
    <row r="875" spans="1:31" x14ac:dyDescent="0.35">
      <c r="A875">
        <v>874</v>
      </c>
      <c r="B875">
        <f>IF(COUNTIF(C$2:C874,C875)&gt;0,B874,B874+1)</f>
        <v>229</v>
      </c>
      <c r="C875" t="str">
        <f>Table1[[#This Row],[position]]&amp;IF(Table1[district]="NA","","-"&amp;Table1[district])&amp;IF(Table1[parish]="Multi-Parish Race","","-"&amp;Table1[parish])&amp;" ("&amp;Table1[year]&amp;")"</f>
        <v>Chief of Police-Town of Sunset-St. Landry (2014)</v>
      </c>
      <c r="D875" t="s">
        <v>949</v>
      </c>
      <c r="E875" t="s">
        <v>374</v>
      </c>
      <c r="F875" t="s">
        <v>1171</v>
      </c>
      <c r="G875">
        <v>2014</v>
      </c>
      <c r="H875" t="s">
        <v>83</v>
      </c>
      <c r="I875" t="s">
        <v>23</v>
      </c>
      <c r="J875">
        <v>38</v>
      </c>
      <c r="K875">
        <v>5</v>
      </c>
      <c r="L875">
        <f>COUNTIF(Table1[Race],Table1[Race])</f>
        <v>5</v>
      </c>
      <c r="M875">
        <v>4</v>
      </c>
      <c r="N875">
        <v>0</v>
      </c>
      <c r="O875">
        <v>0</v>
      </c>
      <c r="P875">
        <v>1</v>
      </c>
      <c r="Q875" t="s">
        <v>20</v>
      </c>
      <c r="R875" t="s">
        <v>952</v>
      </c>
      <c r="S875" t="s">
        <v>949</v>
      </c>
      <c r="T875">
        <f>IFERROR(Table1[n_can_adj]/MID(Table1[district],FIND("(",Table1[district])+1,1),Table1[n_can_adj])</f>
        <v>5</v>
      </c>
      <c r="U875">
        <v>83699</v>
      </c>
      <c r="V875" t="str">
        <f>IF(Table1[Voting Population]&lt;47000,"Rural","Urban")</f>
        <v>Urban</v>
      </c>
      <c r="W875" s="3">
        <v>1.7599999999999949E-2</v>
      </c>
      <c r="X875" s="3" t="s">
        <v>5414</v>
      </c>
      <c r="Y875" s="3">
        <f>COUNTIFS(Table1[Race '#],Table1[[#This Row],[Race '#]],Table1[Gender],"F")</f>
        <v>0</v>
      </c>
      <c r="Z875" s="3">
        <f>COUNTIFS(Table1[Race '#],Table1[[#This Row],[Race '#]],Table1[Gender],"M")</f>
        <v>5</v>
      </c>
      <c r="AA875" s="3">
        <f>COUNTIFS(Table1[Race '#],Table1[[#This Row],[Race '#]],Table1[Gender],"~?")</f>
        <v>0</v>
      </c>
      <c r="AB875" s="3" t="str">
        <f>_xlfn.IFS(Y875=SUM(Table1[[#This Row],[Race-F candidates]:[Race-? Candidates]]),"All-Female",Z875=SUM(Table1[[#This Row],[Race-F candidates]:[Race-? Candidates]]),"All-Male",1=1,"Mixed-Gender")</f>
        <v>All-Male</v>
      </c>
      <c r="AC875" s="3">
        <f>COUNTIFS(Table1[genoffice],Table1[[#This Row],[genoffice]],Table1[Gender],"F")</f>
        <v>15</v>
      </c>
      <c r="AD875" s="3">
        <f>COUNTIFS(Table1[genoffice],Table1[[#This Row],[genoffice]],Table1[Gender],"M")</f>
        <v>213</v>
      </c>
      <c r="AE875" s="3">
        <f>COUNTIFS(Table1[genoffice],Table1[[#This Row],[genoffice]],Table1[Gender],"~?")</f>
        <v>10</v>
      </c>
    </row>
    <row r="876" spans="1:31" x14ac:dyDescent="0.35">
      <c r="A876">
        <v>875</v>
      </c>
      <c r="B876">
        <f>IF(COUNTIF(C$2:C875,C876)&gt;0,B875,B875+1)</f>
        <v>230</v>
      </c>
      <c r="C876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6" t="s">
        <v>949</v>
      </c>
      <c r="E876" t="s">
        <v>1172</v>
      </c>
      <c r="F876" t="s">
        <v>1173</v>
      </c>
      <c r="G876">
        <v>2014</v>
      </c>
      <c r="H876" t="s">
        <v>680</v>
      </c>
      <c r="I876" t="s">
        <v>30</v>
      </c>
      <c r="J876">
        <v>58</v>
      </c>
      <c r="K876">
        <v>3</v>
      </c>
      <c r="L876">
        <f>COUNTIF(Table1[Race],Table1[Race])</f>
        <v>3</v>
      </c>
      <c r="M876">
        <v>0</v>
      </c>
      <c r="N876">
        <v>0</v>
      </c>
      <c r="O876">
        <v>3</v>
      </c>
      <c r="P876">
        <v>0</v>
      </c>
      <c r="Q876" t="s">
        <v>20</v>
      </c>
      <c r="R876" t="s">
        <v>952</v>
      </c>
      <c r="S876" t="s">
        <v>949</v>
      </c>
      <c r="T876">
        <f>IFERROR(Table1[n_can_adj]/MID(Table1[district],FIND("(",Table1[district])+1,1),Table1[n_can_adj])</f>
        <v>3</v>
      </c>
      <c r="U876">
        <v>14927</v>
      </c>
      <c r="V876" t="str">
        <f>IF(Table1[Voting Population]&lt;47000,"Rural","Urban")</f>
        <v>Rural</v>
      </c>
      <c r="W876" s="3">
        <v>0.14049586776859507</v>
      </c>
      <c r="X876" s="3" t="s">
        <v>5414</v>
      </c>
      <c r="Y876" s="3">
        <f>COUNTIFS(Table1[Race '#],Table1[[#This Row],[Race '#]],Table1[Gender],"F")</f>
        <v>1</v>
      </c>
      <c r="Z876" s="3">
        <f>COUNTIFS(Table1[Race '#],Table1[[#This Row],[Race '#]],Table1[Gender],"M")</f>
        <v>2</v>
      </c>
      <c r="AA876" s="3">
        <f>COUNTIFS(Table1[Race '#],Table1[[#This Row],[Race '#]],Table1[Gender],"~?")</f>
        <v>0</v>
      </c>
      <c r="AB876" s="3" t="str">
        <f>_xlfn.IFS(Y876=SUM(Table1[[#This Row],[Race-F candidates]:[Race-? Candidates]]),"All-Female",Z876=SUM(Table1[[#This Row],[Race-F candidates]:[Race-? Candidates]]),"All-Male",1=1,"Mixed-Gender")</f>
        <v>Mixed-Gender</v>
      </c>
      <c r="AC876" s="3">
        <f>COUNTIFS(Table1[genoffice],Table1[[#This Row],[genoffice]],Table1[Gender],"F")</f>
        <v>15</v>
      </c>
      <c r="AD876" s="3">
        <f>COUNTIFS(Table1[genoffice],Table1[[#This Row],[genoffice]],Table1[Gender],"M")</f>
        <v>213</v>
      </c>
      <c r="AE876" s="3">
        <f>COUNTIFS(Table1[genoffice],Table1[[#This Row],[genoffice]],Table1[Gender],"~?")</f>
        <v>10</v>
      </c>
    </row>
    <row r="877" spans="1:31" x14ac:dyDescent="0.35">
      <c r="A877">
        <v>876</v>
      </c>
      <c r="B877">
        <f>IF(COUNTIF(C$2:C876,C877)&gt;0,B876,B876+1)</f>
        <v>230</v>
      </c>
      <c r="C877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7" t="s">
        <v>949</v>
      </c>
      <c r="E877" t="s">
        <v>1172</v>
      </c>
      <c r="F877" t="s">
        <v>1174</v>
      </c>
      <c r="G877">
        <v>2014</v>
      </c>
      <c r="H877" t="s">
        <v>680</v>
      </c>
      <c r="I877" t="s">
        <v>30</v>
      </c>
      <c r="J877">
        <v>41</v>
      </c>
      <c r="K877">
        <v>3</v>
      </c>
      <c r="L877">
        <f>COUNTIF(Table1[Race],Table1[Race])</f>
        <v>3</v>
      </c>
      <c r="M877">
        <v>0</v>
      </c>
      <c r="N877">
        <v>0</v>
      </c>
      <c r="O877">
        <v>3</v>
      </c>
      <c r="P877">
        <v>0</v>
      </c>
      <c r="Q877" t="s">
        <v>20</v>
      </c>
      <c r="R877" t="s">
        <v>952</v>
      </c>
      <c r="S877" t="s">
        <v>949</v>
      </c>
      <c r="T877">
        <f>IFERROR(Table1[n_can_adj]/MID(Table1[district],FIND("(",Table1[district])+1,1),Table1[n_can_adj])</f>
        <v>3</v>
      </c>
      <c r="U877">
        <v>14927</v>
      </c>
      <c r="V877" t="str">
        <f>IF(Table1[Voting Population]&lt;47000,"Rural","Urban")</f>
        <v>Rural</v>
      </c>
      <c r="W877" s="3">
        <v>0.14049586776859507</v>
      </c>
      <c r="X877" s="3" t="s">
        <v>5414</v>
      </c>
      <c r="Y877" s="3">
        <f>COUNTIFS(Table1[Race '#],Table1[[#This Row],[Race '#]],Table1[Gender],"F")</f>
        <v>1</v>
      </c>
      <c r="Z877" s="3">
        <f>COUNTIFS(Table1[Race '#],Table1[[#This Row],[Race '#]],Table1[Gender],"M")</f>
        <v>2</v>
      </c>
      <c r="AA877" s="3">
        <f>COUNTIFS(Table1[Race '#],Table1[[#This Row],[Race '#]],Table1[Gender],"~?")</f>
        <v>0</v>
      </c>
      <c r="AB877" s="3" t="str">
        <f>_xlfn.IFS(Y877=SUM(Table1[[#This Row],[Race-F candidates]:[Race-? Candidates]]),"All-Female",Z877=SUM(Table1[[#This Row],[Race-F candidates]:[Race-? Candidates]]),"All-Male",1=1,"Mixed-Gender")</f>
        <v>Mixed-Gender</v>
      </c>
      <c r="AC877" s="3">
        <f>COUNTIFS(Table1[genoffice],Table1[[#This Row],[genoffice]],Table1[Gender],"F")</f>
        <v>15</v>
      </c>
      <c r="AD877" s="3">
        <f>COUNTIFS(Table1[genoffice],Table1[[#This Row],[genoffice]],Table1[Gender],"M")</f>
        <v>213</v>
      </c>
      <c r="AE877" s="3">
        <f>COUNTIFS(Table1[genoffice],Table1[[#This Row],[genoffice]],Table1[Gender],"~?")</f>
        <v>10</v>
      </c>
    </row>
    <row r="878" spans="1:31" x14ac:dyDescent="0.35">
      <c r="A878">
        <v>877</v>
      </c>
      <c r="B878">
        <f>IF(COUNTIF(C$2:C877,C878)&gt;0,B877,B877+1)</f>
        <v>230</v>
      </c>
      <c r="C878" t="str">
        <f>Table1[[#This Row],[position]]&amp;IF(Table1[district]="NA","","-"&amp;Table1[district])&amp;IF(Table1[parish]="Multi-Parish Race","","-"&amp;Table1[parish])&amp;" ("&amp;Table1[year]&amp;")"</f>
        <v>Chief of Police-Town of Tullos-Lasalle (2014)</v>
      </c>
      <c r="D878" t="s">
        <v>949</v>
      </c>
      <c r="E878" t="s">
        <v>1172</v>
      </c>
      <c r="F878" t="s">
        <v>1175</v>
      </c>
      <c r="G878">
        <v>2014</v>
      </c>
      <c r="H878" t="s">
        <v>680</v>
      </c>
      <c r="I878" t="s">
        <v>30</v>
      </c>
      <c r="J878">
        <v>22</v>
      </c>
      <c r="K878">
        <v>3</v>
      </c>
      <c r="L878">
        <f>COUNTIF(Table1[Race],Table1[Race])</f>
        <v>3</v>
      </c>
      <c r="M878">
        <v>0</v>
      </c>
      <c r="N878">
        <v>0</v>
      </c>
      <c r="O878">
        <v>3</v>
      </c>
      <c r="P878">
        <v>0</v>
      </c>
      <c r="Q878" t="s">
        <v>20</v>
      </c>
      <c r="R878" t="s">
        <v>952</v>
      </c>
      <c r="S878" t="s">
        <v>949</v>
      </c>
      <c r="T878">
        <f>IFERROR(Table1[n_can_adj]/MID(Table1[district],FIND("(",Table1[district])+1,1),Table1[n_can_adj])</f>
        <v>3</v>
      </c>
      <c r="U878">
        <v>14927</v>
      </c>
      <c r="V878" t="str">
        <f>IF(Table1[Voting Population]&lt;47000,"Rural","Urban")</f>
        <v>Rural</v>
      </c>
      <c r="W878" s="3">
        <v>0.14049586776859507</v>
      </c>
      <c r="X878" s="3" t="s">
        <v>5415</v>
      </c>
      <c r="Y878" s="3">
        <f>COUNTIFS(Table1[Race '#],Table1[[#This Row],[Race '#]],Table1[Gender],"F")</f>
        <v>1</v>
      </c>
      <c r="Z878" s="3">
        <f>COUNTIFS(Table1[Race '#],Table1[[#This Row],[Race '#]],Table1[Gender],"M")</f>
        <v>2</v>
      </c>
      <c r="AA878" s="3">
        <f>COUNTIFS(Table1[Race '#],Table1[[#This Row],[Race '#]],Table1[Gender],"~?")</f>
        <v>0</v>
      </c>
      <c r="AB878" s="3" t="str">
        <f>_xlfn.IFS(Y878=SUM(Table1[[#This Row],[Race-F candidates]:[Race-? Candidates]]),"All-Female",Z878=SUM(Table1[[#This Row],[Race-F candidates]:[Race-? Candidates]]),"All-Male",1=1,"Mixed-Gender")</f>
        <v>Mixed-Gender</v>
      </c>
      <c r="AC878" s="3">
        <f>COUNTIFS(Table1[genoffice],Table1[[#This Row],[genoffice]],Table1[Gender],"F")</f>
        <v>15</v>
      </c>
      <c r="AD878" s="3">
        <f>COUNTIFS(Table1[genoffice],Table1[[#This Row],[genoffice]],Table1[Gender],"M")</f>
        <v>213</v>
      </c>
      <c r="AE878" s="3">
        <f>COUNTIFS(Table1[genoffice],Table1[[#This Row],[genoffice]],Table1[Gender],"~?")</f>
        <v>10</v>
      </c>
    </row>
    <row r="879" spans="1:31" x14ac:dyDescent="0.35">
      <c r="A879">
        <v>878</v>
      </c>
      <c r="B879">
        <f>IF(COUNTIF(C$2:C878,C879)&gt;0,B878,B878+1)</f>
        <v>231</v>
      </c>
      <c r="C879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79" t="s">
        <v>949</v>
      </c>
      <c r="E879" t="s">
        <v>377</v>
      </c>
      <c r="F879" t="s">
        <v>1176</v>
      </c>
      <c r="G879">
        <v>2014</v>
      </c>
      <c r="H879" t="s">
        <v>51</v>
      </c>
      <c r="I879" t="s">
        <v>30</v>
      </c>
      <c r="J879">
        <v>253</v>
      </c>
      <c r="K879">
        <v>3</v>
      </c>
      <c r="L879">
        <f>COUNTIF(Table1[Race],Table1[Race])</f>
        <v>3</v>
      </c>
      <c r="M879">
        <v>2</v>
      </c>
      <c r="N879">
        <v>0</v>
      </c>
      <c r="O879">
        <v>1</v>
      </c>
      <c r="P879">
        <v>0</v>
      </c>
      <c r="Q879" t="s">
        <v>20</v>
      </c>
      <c r="R879" t="s">
        <v>952</v>
      </c>
      <c r="S879" t="s">
        <v>949</v>
      </c>
      <c r="T879">
        <f>IFERROR(Table1[n_can_adj]/MID(Table1[district],FIND("(",Table1[district])+1,1),Table1[n_can_adj])</f>
        <v>3</v>
      </c>
      <c r="U879">
        <v>253125</v>
      </c>
      <c r="V879" t="str">
        <f>IF(Table1[Voting Population]&lt;47000,"Rural","Urban")</f>
        <v>Urban</v>
      </c>
      <c r="W879" s="3">
        <v>0.24925224327018947</v>
      </c>
      <c r="X879" s="3" t="s">
        <v>5414</v>
      </c>
      <c r="Y879" s="3">
        <f>COUNTIFS(Table1[Race '#],Table1[[#This Row],[Race '#]],Table1[Gender],"F")</f>
        <v>0</v>
      </c>
      <c r="Z879" s="3">
        <f>COUNTIFS(Table1[Race '#],Table1[[#This Row],[Race '#]],Table1[Gender],"M")</f>
        <v>3</v>
      </c>
      <c r="AA879" s="3">
        <f>COUNTIFS(Table1[Race '#],Table1[[#This Row],[Race '#]],Table1[Gender],"~?")</f>
        <v>0</v>
      </c>
      <c r="AB879" s="3" t="str">
        <f>_xlfn.IFS(Y879=SUM(Table1[[#This Row],[Race-F candidates]:[Race-? Candidates]]),"All-Female",Z879=SUM(Table1[[#This Row],[Race-F candidates]:[Race-? Candidates]]),"All-Male",1=1,"Mixed-Gender")</f>
        <v>All-Male</v>
      </c>
      <c r="AC879" s="3">
        <f>COUNTIFS(Table1[genoffice],Table1[[#This Row],[genoffice]],Table1[Gender],"F")</f>
        <v>15</v>
      </c>
      <c r="AD879" s="3">
        <f>COUNTIFS(Table1[genoffice],Table1[[#This Row],[genoffice]],Table1[Gender],"M")</f>
        <v>213</v>
      </c>
      <c r="AE879" s="3">
        <f>COUNTIFS(Table1[genoffice],Table1[[#This Row],[genoffice]],Table1[Gender],"~?")</f>
        <v>10</v>
      </c>
    </row>
    <row r="880" spans="1:31" x14ac:dyDescent="0.35">
      <c r="A880">
        <v>879</v>
      </c>
      <c r="B880">
        <f>IF(COUNTIF(C$2:C879,C880)&gt;0,B879,B879+1)</f>
        <v>231</v>
      </c>
      <c r="C880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0" t="s">
        <v>949</v>
      </c>
      <c r="E880" t="s">
        <v>377</v>
      </c>
      <c r="F880" t="s">
        <v>1177</v>
      </c>
      <c r="G880">
        <v>2014</v>
      </c>
      <c r="H880" t="s">
        <v>51</v>
      </c>
      <c r="I880" t="s">
        <v>23</v>
      </c>
      <c r="J880">
        <v>503</v>
      </c>
      <c r="K880">
        <v>3</v>
      </c>
      <c r="L880">
        <f>COUNTIF(Table1[Race],Table1[Race])</f>
        <v>3</v>
      </c>
      <c r="M880">
        <v>2</v>
      </c>
      <c r="N880">
        <v>0</v>
      </c>
      <c r="O880">
        <v>1</v>
      </c>
      <c r="P880">
        <v>0</v>
      </c>
      <c r="Q880" t="s">
        <v>20</v>
      </c>
      <c r="R880" t="s">
        <v>952</v>
      </c>
      <c r="S880" t="s">
        <v>949</v>
      </c>
      <c r="T880">
        <f>IFERROR(Table1[n_can_adj]/MID(Table1[district],FIND("(",Table1[district])+1,1),Table1[n_can_adj])</f>
        <v>3</v>
      </c>
      <c r="U880">
        <v>253125</v>
      </c>
      <c r="V880" t="str">
        <f>IF(Table1[Voting Population]&lt;47000,"Rural","Urban")</f>
        <v>Urban</v>
      </c>
      <c r="W880" s="3">
        <v>0.24925224327018947</v>
      </c>
      <c r="X880" s="3" t="s">
        <v>5414</v>
      </c>
      <c r="Y880" s="3">
        <f>COUNTIFS(Table1[Race '#],Table1[[#This Row],[Race '#]],Table1[Gender],"F")</f>
        <v>0</v>
      </c>
      <c r="Z880" s="3">
        <f>COUNTIFS(Table1[Race '#],Table1[[#This Row],[Race '#]],Table1[Gender],"M")</f>
        <v>3</v>
      </c>
      <c r="AA880" s="3">
        <f>COUNTIFS(Table1[Race '#],Table1[[#This Row],[Race '#]],Table1[Gender],"~?")</f>
        <v>0</v>
      </c>
      <c r="AB880" s="3" t="str">
        <f>_xlfn.IFS(Y880=SUM(Table1[[#This Row],[Race-F candidates]:[Race-? Candidates]]),"All-Female",Z880=SUM(Table1[[#This Row],[Race-F candidates]:[Race-? Candidates]]),"All-Male",1=1,"Mixed-Gender")</f>
        <v>All-Male</v>
      </c>
      <c r="AC880" s="3">
        <f>COUNTIFS(Table1[genoffice],Table1[[#This Row],[genoffice]],Table1[Gender],"F")</f>
        <v>15</v>
      </c>
      <c r="AD880" s="3">
        <f>COUNTIFS(Table1[genoffice],Table1[[#This Row],[genoffice]],Table1[Gender],"M")</f>
        <v>213</v>
      </c>
      <c r="AE880" s="3">
        <f>COUNTIFS(Table1[genoffice],Table1[[#This Row],[genoffice]],Table1[Gender],"~?")</f>
        <v>10</v>
      </c>
    </row>
    <row r="881" spans="1:31" x14ac:dyDescent="0.35">
      <c r="A881">
        <v>880</v>
      </c>
      <c r="B881">
        <f>IF(COUNTIF(C$2:C880,C881)&gt;0,B880,B880+1)</f>
        <v>231</v>
      </c>
      <c r="C881" t="str">
        <f>Table1[[#This Row],[position]]&amp;IF(Table1[district]="NA","","-"&amp;Table1[district])&amp;IF(Table1[parish]="Multi-Parish Race","","-"&amp;Table1[parish])&amp;" ("&amp;Table1[year]&amp;")"</f>
        <v>Chief of Police-Town of Vivian-Caddo (2014)</v>
      </c>
      <c r="D881" t="s">
        <v>949</v>
      </c>
      <c r="E881" t="s">
        <v>377</v>
      </c>
      <c r="F881" t="s">
        <v>1178</v>
      </c>
      <c r="G881">
        <v>2014</v>
      </c>
      <c r="H881" t="s">
        <v>51</v>
      </c>
      <c r="I881" t="s">
        <v>23</v>
      </c>
      <c r="J881">
        <v>247</v>
      </c>
      <c r="K881">
        <v>3</v>
      </c>
      <c r="L881">
        <f>COUNTIF(Table1[Race],Table1[Race])</f>
        <v>3</v>
      </c>
      <c r="M881">
        <v>2</v>
      </c>
      <c r="N881">
        <v>0</v>
      </c>
      <c r="O881">
        <v>1</v>
      </c>
      <c r="P881">
        <v>0</v>
      </c>
      <c r="Q881" t="s">
        <v>20</v>
      </c>
      <c r="R881" t="s">
        <v>952</v>
      </c>
      <c r="S881" t="s">
        <v>949</v>
      </c>
      <c r="T881">
        <f>IFERROR(Table1[n_can_adj]/MID(Table1[district],FIND("(",Table1[district])+1,1),Table1[n_can_adj])</f>
        <v>3</v>
      </c>
      <c r="U881">
        <v>253125</v>
      </c>
      <c r="V881" t="str">
        <f>IF(Table1[Voting Population]&lt;47000,"Rural","Urban")</f>
        <v>Urban</v>
      </c>
      <c r="W881" s="3">
        <v>0.24925224327018947</v>
      </c>
      <c r="X881" s="3" t="s">
        <v>5414</v>
      </c>
      <c r="Y881" s="3">
        <f>COUNTIFS(Table1[Race '#],Table1[[#This Row],[Race '#]],Table1[Gender],"F")</f>
        <v>0</v>
      </c>
      <c r="Z881" s="3">
        <f>COUNTIFS(Table1[Race '#],Table1[[#This Row],[Race '#]],Table1[Gender],"M")</f>
        <v>3</v>
      </c>
      <c r="AA881" s="3">
        <f>COUNTIFS(Table1[Race '#],Table1[[#This Row],[Race '#]],Table1[Gender],"~?")</f>
        <v>0</v>
      </c>
      <c r="AB881" s="3" t="str">
        <f>_xlfn.IFS(Y881=SUM(Table1[[#This Row],[Race-F candidates]:[Race-? Candidates]]),"All-Female",Z881=SUM(Table1[[#This Row],[Race-F candidates]:[Race-? Candidates]]),"All-Male",1=1,"Mixed-Gender")</f>
        <v>All-Male</v>
      </c>
      <c r="AC881" s="3">
        <f>COUNTIFS(Table1[genoffice],Table1[[#This Row],[genoffice]],Table1[Gender],"F")</f>
        <v>15</v>
      </c>
      <c r="AD881" s="3">
        <f>COUNTIFS(Table1[genoffice],Table1[[#This Row],[genoffice]],Table1[Gender],"M")</f>
        <v>213</v>
      </c>
      <c r="AE881" s="3">
        <f>COUNTIFS(Table1[genoffice],Table1[[#This Row],[genoffice]],Table1[Gender],"~?")</f>
        <v>10</v>
      </c>
    </row>
    <row r="882" spans="1:31" x14ac:dyDescent="0.35">
      <c r="A882">
        <v>881</v>
      </c>
      <c r="B882">
        <f>IF(COUNTIF(C$2:C881,C882)&gt;0,B881,B881+1)</f>
        <v>232</v>
      </c>
      <c r="C882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2" t="s">
        <v>949</v>
      </c>
      <c r="E882" t="s">
        <v>1179</v>
      </c>
      <c r="F882" t="s">
        <v>1180</v>
      </c>
      <c r="G882">
        <v>2016</v>
      </c>
      <c r="H882" t="s">
        <v>83</v>
      </c>
      <c r="I882" t="s">
        <v>23</v>
      </c>
      <c r="J882">
        <v>47</v>
      </c>
      <c r="K882">
        <v>4</v>
      </c>
      <c r="L882">
        <f>COUNTIF(Table1[Race],Table1[Race])</f>
        <v>4</v>
      </c>
      <c r="M882">
        <v>3</v>
      </c>
      <c r="N882">
        <v>0</v>
      </c>
      <c r="O882">
        <v>1</v>
      </c>
      <c r="P882">
        <v>0</v>
      </c>
      <c r="Q882" t="s">
        <v>20</v>
      </c>
      <c r="R882" t="s">
        <v>952</v>
      </c>
      <c r="S882" t="s">
        <v>949</v>
      </c>
      <c r="T882">
        <f>IFERROR(Table1[n_can_adj]/MID(Table1[district],FIND("(",Table1[district])+1,1),Table1[n_can_adj])</f>
        <v>4</v>
      </c>
      <c r="U882">
        <v>83699</v>
      </c>
      <c r="V882" t="str">
        <f>IF(Table1[Voting Population]&lt;47000,"Rural","Urban")</f>
        <v>Urban</v>
      </c>
      <c r="W882" s="3">
        <v>0.54757281553398063</v>
      </c>
      <c r="X882" s="3" t="s">
        <v>5414</v>
      </c>
      <c r="Y882" s="3">
        <f>COUNTIFS(Table1[Race '#],Table1[[#This Row],[Race '#]],Table1[Gender],"F")</f>
        <v>2</v>
      </c>
      <c r="Z882" s="3">
        <f>COUNTIFS(Table1[Race '#],Table1[[#This Row],[Race '#]],Table1[Gender],"M")</f>
        <v>2</v>
      </c>
      <c r="AA882" s="3">
        <f>COUNTIFS(Table1[Race '#],Table1[[#This Row],[Race '#]],Table1[Gender],"~?")</f>
        <v>0</v>
      </c>
      <c r="AB882" s="3" t="str">
        <f>_xlfn.IFS(Y882=SUM(Table1[[#This Row],[Race-F candidates]:[Race-? Candidates]]),"All-Female",Z882=SUM(Table1[[#This Row],[Race-F candidates]:[Race-? Candidates]]),"All-Male",1=1,"Mixed-Gender")</f>
        <v>Mixed-Gender</v>
      </c>
      <c r="AC882" s="3">
        <f>COUNTIFS(Table1[genoffice],Table1[[#This Row],[genoffice]],Table1[Gender],"F")</f>
        <v>15</v>
      </c>
      <c r="AD882" s="3">
        <f>COUNTIFS(Table1[genoffice],Table1[[#This Row],[genoffice]],Table1[Gender],"M")</f>
        <v>213</v>
      </c>
      <c r="AE882" s="3">
        <f>COUNTIFS(Table1[genoffice],Table1[[#This Row],[genoffice]],Table1[Gender],"~?")</f>
        <v>10</v>
      </c>
    </row>
    <row r="883" spans="1:31" x14ac:dyDescent="0.35">
      <c r="A883">
        <v>882</v>
      </c>
      <c r="B883">
        <f>IF(COUNTIF(C$2:C882,C883)&gt;0,B882,B882+1)</f>
        <v>232</v>
      </c>
      <c r="C883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3" t="s">
        <v>949</v>
      </c>
      <c r="E883" t="s">
        <v>1179</v>
      </c>
      <c r="F883" t="s">
        <v>1181</v>
      </c>
      <c r="G883">
        <v>2016</v>
      </c>
      <c r="H883" t="s">
        <v>83</v>
      </c>
      <c r="I883" t="s">
        <v>23</v>
      </c>
      <c r="J883">
        <v>356</v>
      </c>
      <c r="K883">
        <v>4</v>
      </c>
      <c r="L883">
        <f>COUNTIF(Table1[Race],Table1[Race])</f>
        <v>4</v>
      </c>
      <c r="M883">
        <v>3</v>
      </c>
      <c r="N883">
        <v>0</v>
      </c>
      <c r="O883">
        <v>1</v>
      </c>
      <c r="P883">
        <v>0</v>
      </c>
      <c r="Q883" t="s">
        <v>20</v>
      </c>
      <c r="R883" t="s">
        <v>952</v>
      </c>
      <c r="S883" t="s">
        <v>949</v>
      </c>
      <c r="T883">
        <f>IFERROR(Table1[n_can_adj]/MID(Table1[district],FIND("(",Table1[district])+1,1),Table1[n_can_adj])</f>
        <v>4</v>
      </c>
      <c r="U883">
        <v>83699</v>
      </c>
      <c r="V883" t="str">
        <f>IF(Table1[Voting Population]&lt;47000,"Rural","Urban")</f>
        <v>Urban</v>
      </c>
      <c r="W883" s="3">
        <v>0.54757281553398063</v>
      </c>
      <c r="X883" s="3" t="s">
        <v>5415</v>
      </c>
      <c r="Y883" s="3">
        <f>COUNTIFS(Table1[Race '#],Table1[[#This Row],[Race '#]],Table1[Gender],"F")</f>
        <v>2</v>
      </c>
      <c r="Z883" s="3">
        <f>COUNTIFS(Table1[Race '#],Table1[[#This Row],[Race '#]],Table1[Gender],"M")</f>
        <v>2</v>
      </c>
      <c r="AA883" s="3">
        <f>COUNTIFS(Table1[Race '#],Table1[[#This Row],[Race '#]],Table1[Gender],"~?")</f>
        <v>0</v>
      </c>
      <c r="AB883" s="3" t="str">
        <f>_xlfn.IFS(Y883=SUM(Table1[[#This Row],[Race-F candidates]:[Race-? Candidates]]),"All-Female",Z883=SUM(Table1[[#This Row],[Race-F candidates]:[Race-? Candidates]]),"All-Male",1=1,"Mixed-Gender")</f>
        <v>Mixed-Gender</v>
      </c>
      <c r="AC883" s="3">
        <f>COUNTIFS(Table1[genoffice],Table1[[#This Row],[genoffice]],Table1[Gender],"F")</f>
        <v>15</v>
      </c>
      <c r="AD883" s="3">
        <f>COUNTIFS(Table1[genoffice],Table1[[#This Row],[genoffice]],Table1[Gender],"M")</f>
        <v>213</v>
      </c>
      <c r="AE883" s="3">
        <f>COUNTIFS(Table1[genoffice],Table1[[#This Row],[genoffice]],Table1[Gender],"~?")</f>
        <v>10</v>
      </c>
    </row>
    <row r="884" spans="1:31" x14ac:dyDescent="0.35">
      <c r="A884">
        <v>883</v>
      </c>
      <c r="B884">
        <f>IF(COUNTIF(C$2:C883,C884)&gt;0,B883,B883+1)</f>
        <v>232</v>
      </c>
      <c r="C884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4" t="s">
        <v>949</v>
      </c>
      <c r="E884" t="s">
        <v>1179</v>
      </c>
      <c r="F884" t="s">
        <v>1182</v>
      </c>
      <c r="G884">
        <v>2016</v>
      </c>
      <c r="H884" t="s">
        <v>83</v>
      </c>
      <c r="I884" t="s">
        <v>30</v>
      </c>
      <c r="J884">
        <v>74</v>
      </c>
      <c r="K884">
        <v>4</v>
      </c>
      <c r="L884">
        <f>COUNTIF(Table1[Race],Table1[Race])</f>
        <v>4</v>
      </c>
      <c r="M884">
        <v>3</v>
      </c>
      <c r="N884">
        <v>0</v>
      </c>
      <c r="O884">
        <v>1</v>
      </c>
      <c r="P884">
        <v>0</v>
      </c>
      <c r="Q884" t="s">
        <v>20</v>
      </c>
      <c r="R884" t="s">
        <v>952</v>
      </c>
      <c r="S884" t="s">
        <v>949</v>
      </c>
      <c r="T884">
        <f>IFERROR(Table1[n_can_adj]/MID(Table1[district],FIND("(",Table1[district])+1,1),Table1[n_can_adj])</f>
        <v>4</v>
      </c>
      <c r="U884">
        <v>83699</v>
      </c>
      <c r="V884" t="str">
        <f>IF(Table1[Voting Population]&lt;47000,"Rural","Urban")</f>
        <v>Urban</v>
      </c>
      <c r="W884" s="3">
        <v>0.54757281553398063</v>
      </c>
      <c r="X884" s="3" t="s">
        <v>5415</v>
      </c>
      <c r="Y884" s="3">
        <f>COUNTIFS(Table1[Race '#],Table1[[#This Row],[Race '#]],Table1[Gender],"F")</f>
        <v>2</v>
      </c>
      <c r="Z884" s="3">
        <f>COUNTIFS(Table1[Race '#],Table1[[#This Row],[Race '#]],Table1[Gender],"M")</f>
        <v>2</v>
      </c>
      <c r="AA884" s="3">
        <f>COUNTIFS(Table1[Race '#],Table1[[#This Row],[Race '#]],Table1[Gender],"~?")</f>
        <v>0</v>
      </c>
      <c r="AB884" s="3" t="str">
        <f>_xlfn.IFS(Y884=SUM(Table1[[#This Row],[Race-F candidates]:[Race-? Candidates]]),"All-Female",Z884=SUM(Table1[[#This Row],[Race-F candidates]:[Race-? Candidates]]),"All-Male",1=1,"Mixed-Gender")</f>
        <v>Mixed-Gender</v>
      </c>
      <c r="AC884" s="3">
        <f>COUNTIFS(Table1[genoffice],Table1[[#This Row],[genoffice]],Table1[Gender],"F")</f>
        <v>15</v>
      </c>
      <c r="AD884" s="3">
        <f>COUNTIFS(Table1[genoffice],Table1[[#This Row],[genoffice]],Table1[Gender],"M")</f>
        <v>213</v>
      </c>
      <c r="AE884" s="3">
        <f>COUNTIFS(Table1[genoffice],Table1[[#This Row],[genoffice]],Table1[Gender],"~?")</f>
        <v>10</v>
      </c>
    </row>
    <row r="885" spans="1:31" x14ac:dyDescent="0.35">
      <c r="A885">
        <v>884</v>
      </c>
      <c r="B885">
        <f>IF(COUNTIF(C$2:C884,C885)&gt;0,B884,B884+1)</f>
        <v>232</v>
      </c>
      <c r="C885" t="str">
        <f>Table1[[#This Row],[position]]&amp;IF(Table1[district]="NA","","-"&amp;Table1[district])&amp;IF(Table1[parish]="Multi-Parish Race","","-"&amp;Table1[parish])&amp;" ("&amp;Table1[year]&amp;")"</f>
        <v>Chief of Police-Town of Washington-St. Landry (2016)</v>
      </c>
      <c r="D885" t="s">
        <v>949</v>
      </c>
      <c r="E885" t="s">
        <v>1179</v>
      </c>
      <c r="F885" t="s">
        <v>1183</v>
      </c>
      <c r="G885">
        <v>2016</v>
      </c>
      <c r="H885" t="s">
        <v>83</v>
      </c>
      <c r="I885" t="s">
        <v>23</v>
      </c>
      <c r="J885">
        <v>38</v>
      </c>
      <c r="K885">
        <v>4</v>
      </c>
      <c r="L885">
        <f>COUNTIF(Table1[Race],Table1[Race])</f>
        <v>4</v>
      </c>
      <c r="M885">
        <v>3</v>
      </c>
      <c r="N885">
        <v>0</v>
      </c>
      <c r="O885">
        <v>1</v>
      </c>
      <c r="P885">
        <v>0</v>
      </c>
      <c r="Q885" t="s">
        <v>20</v>
      </c>
      <c r="R885" t="s">
        <v>952</v>
      </c>
      <c r="S885" t="s">
        <v>949</v>
      </c>
      <c r="T885">
        <f>IFERROR(Table1[n_can_adj]/MID(Table1[district],FIND("(",Table1[district])+1,1),Table1[n_can_adj])</f>
        <v>4</v>
      </c>
      <c r="U885">
        <v>83699</v>
      </c>
      <c r="V885" t="str">
        <f>IF(Table1[Voting Population]&lt;47000,"Rural","Urban")</f>
        <v>Urban</v>
      </c>
      <c r="W885" s="3">
        <v>0.54757281553398063</v>
      </c>
      <c r="X885" s="3" t="s">
        <v>5414</v>
      </c>
      <c r="Y885" s="3">
        <f>COUNTIFS(Table1[Race '#],Table1[[#This Row],[Race '#]],Table1[Gender],"F")</f>
        <v>2</v>
      </c>
      <c r="Z885" s="3">
        <f>COUNTIFS(Table1[Race '#],Table1[[#This Row],[Race '#]],Table1[Gender],"M")</f>
        <v>2</v>
      </c>
      <c r="AA885" s="3">
        <f>COUNTIFS(Table1[Race '#],Table1[[#This Row],[Race '#]],Table1[Gender],"~?")</f>
        <v>0</v>
      </c>
      <c r="AB885" s="3" t="str">
        <f>_xlfn.IFS(Y885=SUM(Table1[[#This Row],[Race-F candidates]:[Race-? Candidates]]),"All-Female",Z885=SUM(Table1[[#This Row],[Race-F candidates]:[Race-? Candidates]]),"All-Male",1=1,"Mixed-Gender")</f>
        <v>Mixed-Gender</v>
      </c>
      <c r="AC885" s="3">
        <f>COUNTIFS(Table1[genoffice],Table1[[#This Row],[genoffice]],Table1[Gender],"F")</f>
        <v>15</v>
      </c>
      <c r="AD885" s="3">
        <f>COUNTIFS(Table1[genoffice],Table1[[#This Row],[genoffice]],Table1[Gender],"M")</f>
        <v>213</v>
      </c>
      <c r="AE885" s="3">
        <f>COUNTIFS(Table1[genoffice],Table1[[#This Row],[genoffice]],Table1[Gender],"~?")</f>
        <v>10</v>
      </c>
    </row>
    <row r="886" spans="1:31" x14ac:dyDescent="0.35">
      <c r="A886">
        <v>885</v>
      </c>
      <c r="B886">
        <f>IF(COUNTIF(C$2:C885,C886)&gt;0,B885,B885+1)</f>
        <v>233</v>
      </c>
      <c r="C886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6" t="s">
        <v>949</v>
      </c>
      <c r="E886" t="s">
        <v>1184</v>
      </c>
      <c r="F886" t="s">
        <v>1185</v>
      </c>
      <c r="G886">
        <v>2016</v>
      </c>
      <c r="H886" t="s">
        <v>695</v>
      </c>
      <c r="I886" t="s">
        <v>30</v>
      </c>
      <c r="J886">
        <v>549</v>
      </c>
      <c r="K886">
        <v>2</v>
      </c>
      <c r="L886">
        <f>COUNTIF(Table1[Race],Table1[Race])</f>
        <v>2</v>
      </c>
      <c r="M886">
        <v>1</v>
      </c>
      <c r="N886">
        <v>0</v>
      </c>
      <c r="O886">
        <v>1</v>
      </c>
      <c r="P886">
        <v>0</v>
      </c>
      <c r="Q886" t="s">
        <v>20</v>
      </c>
      <c r="R886" t="s">
        <v>952</v>
      </c>
      <c r="S886" t="s">
        <v>949</v>
      </c>
      <c r="T886">
        <f>IFERROR(Table1[n_can_adj]/MID(Table1[district],FIND("(",Table1[district])+1,1),Table1[n_can_adj])</f>
        <v>2</v>
      </c>
      <c r="U886">
        <v>31399</v>
      </c>
      <c r="V886" t="str">
        <f>IF(Table1[Voting Population]&lt;47000,"Rural","Urban")</f>
        <v>Rural</v>
      </c>
      <c r="W886" s="3">
        <v>0.25102319236016374</v>
      </c>
      <c r="X886" s="3" t="s">
        <v>5414</v>
      </c>
      <c r="Y886" s="3">
        <f>COUNTIFS(Table1[Race '#],Table1[[#This Row],[Race '#]],Table1[Gender],"F")</f>
        <v>0</v>
      </c>
      <c r="Z886" s="3">
        <f>COUNTIFS(Table1[Race '#],Table1[[#This Row],[Race '#]],Table1[Gender],"M")</f>
        <v>2</v>
      </c>
      <c r="AA886" s="3">
        <f>COUNTIFS(Table1[Race '#],Table1[[#This Row],[Race '#]],Table1[Gender],"~?")</f>
        <v>0</v>
      </c>
      <c r="AB886" s="3" t="str">
        <f>_xlfn.IFS(Y886=SUM(Table1[[#This Row],[Race-F candidates]:[Race-? Candidates]]),"All-Female",Z886=SUM(Table1[[#This Row],[Race-F candidates]:[Race-? Candidates]]),"All-Male",1=1,"Mixed-Gender")</f>
        <v>All-Male</v>
      </c>
      <c r="AC886" s="3">
        <f>COUNTIFS(Table1[genoffice],Table1[[#This Row],[genoffice]],Table1[Gender],"F")</f>
        <v>15</v>
      </c>
      <c r="AD886" s="3">
        <f>COUNTIFS(Table1[genoffice],Table1[[#This Row],[genoffice]],Table1[Gender],"M")</f>
        <v>213</v>
      </c>
      <c r="AE886" s="3">
        <f>COUNTIFS(Table1[genoffice],Table1[[#This Row],[genoffice]],Table1[Gender],"~?")</f>
        <v>10</v>
      </c>
    </row>
    <row r="887" spans="1:31" x14ac:dyDescent="0.35">
      <c r="A887">
        <v>886</v>
      </c>
      <c r="B887">
        <f>IF(COUNTIF(C$2:C886,C887)&gt;0,B886,B886+1)</f>
        <v>233</v>
      </c>
      <c r="C887" t="str">
        <f>Table1[[#This Row],[position]]&amp;IF(Table1[district]="NA","","-"&amp;Table1[district])&amp;IF(Table1[parish]="Multi-Parish Race","","-"&amp;Table1[parish])&amp;" ("&amp;Table1[year]&amp;")"</f>
        <v>Chief of Police-Town of Welsh-Jefferson Davis (2016)</v>
      </c>
      <c r="D887" t="s">
        <v>949</v>
      </c>
      <c r="E887" t="s">
        <v>1184</v>
      </c>
      <c r="F887" t="s">
        <v>1186</v>
      </c>
      <c r="G887">
        <v>2016</v>
      </c>
      <c r="H887" t="s">
        <v>695</v>
      </c>
      <c r="I887" t="s">
        <v>23</v>
      </c>
      <c r="J887">
        <v>917</v>
      </c>
      <c r="K887">
        <v>2</v>
      </c>
      <c r="L887">
        <f>COUNTIF(Table1[Race],Table1[Race])</f>
        <v>2</v>
      </c>
      <c r="M887">
        <v>1</v>
      </c>
      <c r="N887">
        <v>0</v>
      </c>
      <c r="O887">
        <v>1</v>
      </c>
      <c r="P887">
        <v>0</v>
      </c>
      <c r="Q887" t="s">
        <v>20</v>
      </c>
      <c r="R887" t="s">
        <v>952</v>
      </c>
      <c r="S887" t="s">
        <v>949</v>
      </c>
      <c r="T887">
        <f>IFERROR(Table1[n_can_adj]/MID(Table1[district],FIND("(",Table1[district])+1,1),Table1[n_can_adj])</f>
        <v>2</v>
      </c>
      <c r="U887">
        <v>31399</v>
      </c>
      <c r="V887" t="str">
        <f>IF(Table1[Voting Population]&lt;47000,"Rural","Urban")</f>
        <v>Rural</v>
      </c>
      <c r="W887" s="3">
        <v>0.25102319236016374</v>
      </c>
      <c r="X887" s="3" t="s">
        <v>5414</v>
      </c>
      <c r="Y887" s="3">
        <f>COUNTIFS(Table1[Race '#],Table1[[#This Row],[Race '#]],Table1[Gender],"F")</f>
        <v>0</v>
      </c>
      <c r="Z887" s="3">
        <f>COUNTIFS(Table1[Race '#],Table1[[#This Row],[Race '#]],Table1[Gender],"M")</f>
        <v>2</v>
      </c>
      <c r="AA887" s="3">
        <f>COUNTIFS(Table1[Race '#],Table1[[#This Row],[Race '#]],Table1[Gender],"~?")</f>
        <v>0</v>
      </c>
      <c r="AB887" s="3" t="str">
        <f>_xlfn.IFS(Y887=SUM(Table1[[#This Row],[Race-F candidates]:[Race-? Candidates]]),"All-Female",Z887=SUM(Table1[[#This Row],[Race-F candidates]:[Race-? Candidates]]),"All-Male",1=1,"Mixed-Gender")</f>
        <v>All-Male</v>
      </c>
      <c r="AC887" s="3">
        <f>COUNTIFS(Table1[genoffice],Table1[[#This Row],[genoffice]],Table1[Gender],"F")</f>
        <v>15</v>
      </c>
      <c r="AD887" s="3">
        <f>COUNTIFS(Table1[genoffice],Table1[[#This Row],[genoffice]],Table1[Gender],"M")</f>
        <v>213</v>
      </c>
      <c r="AE887" s="3">
        <f>COUNTIFS(Table1[genoffice],Table1[[#This Row],[genoffice]],Table1[Gender],"~?")</f>
        <v>10</v>
      </c>
    </row>
    <row r="888" spans="1:31" x14ac:dyDescent="0.35">
      <c r="A888">
        <v>887</v>
      </c>
      <c r="B888">
        <f>IF(COUNTIF(C$2:C887,C888)&gt;0,B887,B887+1)</f>
        <v>234</v>
      </c>
      <c r="C888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8" t="s">
        <v>949</v>
      </c>
      <c r="E888" t="s">
        <v>1187</v>
      </c>
      <c r="F888" t="s">
        <v>1188</v>
      </c>
      <c r="G888">
        <v>2014</v>
      </c>
      <c r="H888" t="s">
        <v>231</v>
      </c>
      <c r="I888" t="s">
        <v>23</v>
      </c>
      <c r="J888">
        <v>486</v>
      </c>
      <c r="K888">
        <v>2</v>
      </c>
      <c r="L888">
        <f>COUNTIF(Table1[Race],Table1[Race])</f>
        <v>2</v>
      </c>
      <c r="M888">
        <v>2</v>
      </c>
      <c r="N888">
        <v>0</v>
      </c>
      <c r="O888">
        <v>0</v>
      </c>
      <c r="P888">
        <v>0</v>
      </c>
      <c r="Q888" t="s">
        <v>20</v>
      </c>
      <c r="R888" t="s">
        <v>952</v>
      </c>
      <c r="S888" t="s">
        <v>949</v>
      </c>
      <c r="T888">
        <f>IFERROR(Table1[n_can_adj]/MID(Table1[district],FIND("(",Table1[district])+1,1),Table1[n_can_adj])</f>
        <v>2</v>
      </c>
      <c r="U888">
        <v>33159</v>
      </c>
      <c r="V888" t="str">
        <f>IF(Table1[Voting Population]&lt;47000,"Rural","Urban")</f>
        <v>Rural</v>
      </c>
      <c r="W888" s="3">
        <v>1.1190233977619535E-2</v>
      </c>
      <c r="X888" s="3" t="s">
        <v>5414</v>
      </c>
      <c r="Y888" s="3">
        <f>COUNTIFS(Table1[Race '#],Table1[[#This Row],[Race '#]],Table1[Gender],"F")</f>
        <v>0</v>
      </c>
      <c r="Z888" s="3">
        <f>COUNTIFS(Table1[Race '#],Table1[[#This Row],[Race '#]],Table1[Gender],"M")</f>
        <v>2</v>
      </c>
      <c r="AA888" s="3">
        <f>COUNTIFS(Table1[Race '#],Table1[[#This Row],[Race '#]],Table1[Gender],"~?")</f>
        <v>0</v>
      </c>
      <c r="AB888" s="3" t="str">
        <f>_xlfn.IFS(Y888=SUM(Table1[[#This Row],[Race-F candidates]:[Race-? Candidates]]),"All-Female",Z888=SUM(Table1[[#This Row],[Race-F candidates]:[Race-? Candidates]]),"All-Male",1=1,"Mixed-Gender")</f>
        <v>All-Male</v>
      </c>
      <c r="AC888" s="3">
        <f>COUNTIFS(Table1[genoffice],Table1[[#This Row],[genoffice]],Table1[Gender],"F")</f>
        <v>15</v>
      </c>
      <c r="AD888" s="3">
        <f>COUNTIFS(Table1[genoffice],Table1[[#This Row],[genoffice]],Table1[Gender],"M")</f>
        <v>213</v>
      </c>
      <c r="AE888" s="3">
        <f>COUNTIFS(Table1[genoffice],Table1[[#This Row],[genoffice]],Table1[Gender],"~?")</f>
        <v>10</v>
      </c>
    </row>
    <row r="889" spans="1:31" x14ac:dyDescent="0.35">
      <c r="A889">
        <v>888</v>
      </c>
      <c r="B889">
        <f>IF(COUNTIF(C$2:C888,C889)&gt;0,B888,B888+1)</f>
        <v>234</v>
      </c>
      <c r="C889" t="str">
        <f>Table1[[#This Row],[position]]&amp;IF(Table1[district]="NA","","-"&amp;Table1[district])&amp;IF(Table1[parish]="Multi-Parish Race","","-"&amp;Table1[parish])&amp;" ("&amp;Table1[year]&amp;")"</f>
        <v>Chief of Police-Town of White Castle-Iberville (2014)</v>
      </c>
      <c r="D889" t="s">
        <v>949</v>
      </c>
      <c r="E889" t="s">
        <v>1187</v>
      </c>
      <c r="F889" t="s">
        <v>1189</v>
      </c>
      <c r="G889">
        <v>2014</v>
      </c>
      <c r="H889" t="s">
        <v>231</v>
      </c>
      <c r="I889" t="s">
        <v>23</v>
      </c>
      <c r="J889">
        <v>497</v>
      </c>
      <c r="K889">
        <v>2</v>
      </c>
      <c r="L889">
        <f>COUNTIF(Table1[Race],Table1[Race])</f>
        <v>2</v>
      </c>
      <c r="M889">
        <v>2</v>
      </c>
      <c r="N889">
        <v>0</v>
      </c>
      <c r="O889">
        <v>0</v>
      </c>
      <c r="P889">
        <v>0</v>
      </c>
      <c r="Q889" t="s">
        <v>20</v>
      </c>
      <c r="R889" t="s">
        <v>952</v>
      </c>
      <c r="S889" t="s">
        <v>949</v>
      </c>
      <c r="T889">
        <f>IFERROR(Table1[n_can_adj]/MID(Table1[district],FIND("(",Table1[district])+1,1),Table1[n_can_adj])</f>
        <v>2</v>
      </c>
      <c r="U889">
        <v>33159</v>
      </c>
      <c r="V889" t="str">
        <f>IF(Table1[Voting Population]&lt;47000,"Rural","Urban")</f>
        <v>Rural</v>
      </c>
      <c r="W889" s="3">
        <v>1.1190233977619535E-2</v>
      </c>
      <c r="X889" s="3" t="s">
        <v>5414</v>
      </c>
      <c r="Y889" s="3">
        <f>COUNTIFS(Table1[Race '#],Table1[[#This Row],[Race '#]],Table1[Gender],"F")</f>
        <v>0</v>
      </c>
      <c r="Z889" s="3">
        <f>COUNTIFS(Table1[Race '#],Table1[[#This Row],[Race '#]],Table1[Gender],"M")</f>
        <v>2</v>
      </c>
      <c r="AA889" s="3">
        <f>COUNTIFS(Table1[Race '#],Table1[[#This Row],[Race '#]],Table1[Gender],"~?")</f>
        <v>0</v>
      </c>
      <c r="AB889" s="3" t="str">
        <f>_xlfn.IFS(Y889=SUM(Table1[[#This Row],[Race-F candidates]:[Race-? Candidates]]),"All-Female",Z889=SUM(Table1[[#This Row],[Race-F candidates]:[Race-? Candidates]]),"All-Male",1=1,"Mixed-Gender")</f>
        <v>All-Male</v>
      </c>
      <c r="AC889" s="3">
        <f>COUNTIFS(Table1[genoffice],Table1[[#This Row],[genoffice]],Table1[Gender],"F")</f>
        <v>15</v>
      </c>
      <c r="AD889" s="3">
        <f>COUNTIFS(Table1[genoffice],Table1[[#This Row],[genoffice]],Table1[Gender],"M")</f>
        <v>213</v>
      </c>
      <c r="AE889" s="3">
        <f>COUNTIFS(Table1[genoffice],Table1[[#This Row],[genoffice]],Table1[Gender],"~?")</f>
        <v>10</v>
      </c>
    </row>
    <row r="890" spans="1:31" x14ac:dyDescent="0.35">
      <c r="A890">
        <v>889</v>
      </c>
      <c r="B890">
        <f>IF(COUNTIF(C$2:C889,C890)&gt;0,B889,B889+1)</f>
        <v>235</v>
      </c>
      <c r="C890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0" t="s">
        <v>949</v>
      </c>
      <c r="E890" t="s">
        <v>1190</v>
      </c>
      <c r="F890" t="s">
        <v>1191</v>
      </c>
      <c r="G890">
        <v>2014</v>
      </c>
      <c r="H890" t="s">
        <v>793</v>
      </c>
      <c r="I890" t="s">
        <v>23</v>
      </c>
      <c r="J890">
        <v>66</v>
      </c>
      <c r="K890">
        <v>4</v>
      </c>
      <c r="L890">
        <f>COUNTIF(Table1[Race],Table1[Race])</f>
        <v>4</v>
      </c>
      <c r="M890">
        <v>2</v>
      </c>
      <c r="N890">
        <v>0</v>
      </c>
      <c r="O890">
        <v>2</v>
      </c>
      <c r="P890">
        <v>0</v>
      </c>
      <c r="Q890" t="s">
        <v>20</v>
      </c>
      <c r="R890" t="s">
        <v>952</v>
      </c>
      <c r="S890" t="s">
        <v>949</v>
      </c>
      <c r="T890">
        <f>IFERROR(Table1[n_can_adj]/MID(Table1[district],FIND("(",Table1[district])+1,1),Table1[n_can_adj])</f>
        <v>4</v>
      </c>
      <c r="U890">
        <v>20464</v>
      </c>
      <c r="V890" t="str">
        <f>IF(Table1[Voting Population]&lt;47000,"Rural","Urban")</f>
        <v>Rural</v>
      </c>
      <c r="W890" s="3">
        <v>0.19580419580419578</v>
      </c>
      <c r="X890" s="3" t="s">
        <v>5414</v>
      </c>
      <c r="Y890" s="3">
        <f>COUNTIFS(Table1[Race '#],Table1[[#This Row],[Race '#]],Table1[Gender],"F")</f>
        <v>0</v>
      </c>
      <c r="Z890" s="3">
        <f>COUNTIFS(Table1[Race '#],Table1[[#This Row],[Race '#]],Table1[Gender],"M")</f>
        <v>3</v>
      </c>
      <c r="AA890" s="3">
        <f>COUNTIFS(Table1[Race '#],Table1[[#This Row],[Race '#]],Table1[Gender],"~?")</f>
        <v>1</v>
      </c>
      <c r="AB890" s="3" t="str">
        <f>_xlfn.IFS(Y890=SUM(Table1[[#This Row],[Race-F candidates]:[Race-? Candidates]]),"All-Female",Z890=SUM(Table1[[#This Row],[Race-F candidates]:[Race-? Candidates]]),"All-Male",1=1,"Mixed-Gender")</f>
        <v>Mixed-Gender</v>
      </c>
      <c r="AC890" s="3">
        <f>COUNTIFS(Table1[genoffice],Table1[[#This Row],[genoffice]],Table1[Gender],"F")</f>
        <v>15</v>
      </c>
      <c r="AD890" s="3">
        <f>COUNTIFS(Table1[genoffice],Table1[[#This Row],[genoffice]],Table1[Gender],"M")</f>
        <v>213</v>
      </c>
      <c r="AE890" s="3">
        <f>COUNTIFS(Table1[genoffice],Table1[[#This Row],[genoffice]],Table1[Gender],"~?")</f>
        <v>10</v>
      </c>
    </row>
    <row r="891" spans="1:31" x14ac:dyDescent="0.35">
      <c r="A891">
        <v>890</v>
      </c>
      <c r="B891">
        <f>IF(COUNTIF(C$2:C890,C891)&gt;0,B890,B890+1)</f>
        <v>235</v>
      </c>
      <c r="C891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1" t="s">
        <v>949</v>
      </c>
      <c r="E891" t="s">
        <v>1190</v>
      </c>
      <c r="F891" t="s">
        <v>1192</v>
      </c>
      <c r="G891">
        <v>2014</v>
      </c>
      <c r="H891" t="s">
        <v>793</v>
      </c>
      <c r="I891" t="s">
        <v>30</v>
      </c>
      <c r="J891">
        <v>122</v>
      </c>
      <c r="K891">
        <v>4</v>
      </c>
      <c r="L891">
        <f>COUNTIF(Table1[Race],Table1[Race])</f>
        <v>4</v>
      </c>
      <c r="M891">
        <v>2</v>
      </c>
      <c r="N891">
        <v>0</v>
      </c>
      <c r="O891">
        <v>2</v>
      </c>
      <c r="P891">
        <v>0</v>
      </c>
      <c r="Q891" t="s">
        <v>20</v>
      </c>
      <c r="R891" t="s">
        <v>952</v>
      </c>
      <c r="S891" t="s">
        <v>949</v>
      </c>
      <c r="T891">
        <f>IFERROR(Table1[n_can_adj]/MID(Table1[district],FIND("(",Table1[district])+1,1),Table1[n_can_adj])</f>
        <v>4</v>
      </c>
      <c r="U891">
        <v>20464</v>
      </c>
      <c r="V891" t="str">
        <f>IF(Table1[Voting Population]&lt;47000,"Rural","Urban")</f>
        <v>Rural</v>
      </c>
      <c r="W891" s="3">
        <v>0.19580419580419578</v>
      </c>
      <c r="X891" s="3" t="s">
        <v>5414</v>
      </c>
      <c r="Y891" s="3">
        <f>COUNTIFS(Table1[Race '#],Table1[[#This Row],[Race '#]],Table1[Gender],"F")</f>
        <v>0</v>
      </c>
      <c r="Z891" s="3">
        <f>COUNTIFS(Table1[Race '#],Table1[[#This Row],[Race '#]],Table1[Gender],"M")</f>
        <v>3</v>
      </c>
      <c r="AA891" s="3">
        <f>COUNTIFS(Table1[Race '#],Table1[[#This Row],[Race '#]],Table1[Gender],"~?")</f>
        <v>1</v>
      </c>
      <c r="AB891" s="3" t="str">
        <f>_xlfn.IFS(Y891=SUM(Table1[[#This Row],[Race-F candidates]:[Race-? Candidates]]),"All-Female",Z891=SUM(Table1[[#This Row],[Race-F candidates]:[Race-? Candidates]]),"All-Male",1=1,"Mixed-Gender")</f>
        <v>Mixed-Gender</v>
      </c>
      <c r="AC891" s="3">
        <f>COUNTIFS(Table1[genoffice],Table1[[#This Row],[genoffice]],Table1[Gender],"F")</f>
        <v>15</v>
      </c>
      <c r="AD891" s="3">
        <f>COUNTIFS(Table1[genoffice],Table1[[#This Row],[genoffice]],Table1[Gender],"M")</f>
        <v>213</v>
      </c>
      <c r="AE891" s="3">
        <f>COUNTIFS(Table1[genoffice],Table1[[#This Row],[genoffice]],Table1[Gender],"~?")</f>
        <v>10</v>
      </c>
    </row>
    <row r="892" spans="1:31" x14ac:dyDescent="0.35">
      <c r="A892">
        <v>891</v>
      </c>
      <c r="B892">
        <f>IF(COUNTIF(C$2:C891,C892)&gt;0,B891,B891+1)</f>
        <v>235</v>
      </c>
      <c r="C892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2" t="s">
        <v>949</v>
      </c>
      <c r="E892" t="s">
        <v>1190</v>
      </c>
      <c r="F892" t="s">
        <v>1193</v>
      </c>
      <c r="G892">
        <v>2014</v>
      </c>
      <c r="H892" t="s">
        <v>793</v>
      </c>
      <c r="I892" t="s">
        <v>23</v>
      </c>
      <c r="J892">
        <v>41</v>
      </c>
      <c r="K892">
        <v>4</v>
      </c>
      <c r="L892">
        <f>COUNTIF(Table1[Race],Table1[Race])</f>
        <v>4</v>
      </c>
      <c r="M892">
        <v>2</v>
      </c>
      <c r="N892">
        <v>0</v>
      </c>
      <c r="O892">
        <v>2</v>
      </c>
      <c r="P892">
        <v>0</v>
      </c>
      <c r="Q892" t="s">
        <v>20</v>
      </c>
      <c r="R892" t="s">
        <v>952</v>
      </c>
      <c r="S892" t="s">
        <v>949</v>
      </c>
      <c r="T892">
        <f>IFERROR(Table1[n_can_adj]/MID(Table1[district],FIND("(",Table1[district])+1,1),Table1[n_can_adj])</f>
        <v>4</v>
      </c>
      <c r="U892">
        <v>20464</v>
      </c>
      <c r="V892" t="str">
        <f>IF(Table1[Voting Population]&lt;47000,"Rural","Urban")</f>
        <v>Rural</v>
      </c>
      <c r="W892" s="3">
        <v>0.19580419580419578</v>
      </c>
      <c r="X892" s="3" t="s">
        <v>5413</v>
      </c>
      <c r="Y892" s="3">
        <f>COUNTIFS(Table1[Race '#],Table1[[#This Row],[Race '#]],Table1[Gender],"F")</f>
        <v>0</v>
      </c>
      <c r="Z892" s="3">
        <f>COUNTIFS(Table1[Race '#],Table1[[#This Row],[Race '#]],Table1[Gender],"M")</f>
        <v>3</v>
      </c>
      <c r="AA892" s="3">
        <f>COUNTIFS(Table1[Race '#],Table1[[#This Row],[Race '#]],Table1[Gender],"~?")</f>
        <v>1</v>
      </c>
      <c r="AB892" s="3" t="str">
        <f>_xlfn.IFS(Y892=SUM(Table1[[#This Row],[Race-F candidates]:[Race-? Candidates]]),"All-Female",Z892=SUM(Table1[[#This Row],[Race-F candidates]:[Race-? Candidates]]),"All-Male",1=1,"Mixed-Gender")</f>
        <v>Mixed-Gender</v>
      </c>
      <c r="AC892" s="3">
        <f>COUNTIFS(Table1[genoffice],Table1[[#This Row],[genoffice]],Table1[Gender],"F")</f>
        <v>15</v>
      </c>
      <c r="AD892" s="3">
        <f>COUNTIFS(Table1[genoffice],Table1[[#This Row],[genoffice]],Table1[Gender],"M")</f>
        <v>213</v>
      </c>
      <c r="AE892" s="3">
        <f>COUNTIFS(Table1[genoffice],Table1[[#This Row],[genoffice]],Table1[Gender],"~?")</f>
        <v>10</v>
      </c>
    </row>
    <row r="893" spans="1:31" x14ac:dyDescent="0.35">
      <c r="A893">
        <v>892</v>
      </c>
      <c r="B893">
        <f>IF(COUNTIF(C$2:C892,C893)&gt;0,B892,B892+1)</f>
        <v>235</v>
      </c>
      <c r="C893" t="str">
        <f>Table1[[#This Row],[position]]&amp;IF(Table1[district]="NA","","-"&amp;Table1[district])&amp;IF(Table1[parish]="Multi-Parish Race","","-"&amp;Table1[parish])&amp;" ("&amp;Table1[year]&amp;")"</f>
        <v>Chief of Police-Town of Wisner-Franklin (2014)</v>
      </c>
      <c r="D893" t="s">
        <v>949</v>
      </c>
      <c r="E893" t="s">
        <v>1190</v>
      </c>
      <c r="F893" t="s">
        <v>1194</v>
      </c>
      <c r="G893">
        <v>2014</v>
      </c>
      <c r="H893" t="s">
        <v>793</v>
      </c>
      <c r="I893" t="s">
        <v>30</v>
      </c>
      <c r="J893">
        <v>57</v>
      </c>
      <c r="K893">
        <v>4</v>
      </c>
      <c r="L893">
        <f>COUNTIF(Table1[Race],Table1[Race])</f>
        <v>4</v>
      </c>
      <c r="M893">
        <v>2</v>
      </c>
      <c r="N893">
        <v>0</v>
      </c>
      <c r="O893">
        <v>2</v>
      </c>
      <c r="P893">
        <v>0</v>
      </c>
      <c r="Q893" t="s">
        <v>20</v>
      </c>
      <c r="R893" t="s">
        <v>952</v>
      </c>
      <c r="S893" t="s">
        <v>949</v>
      </c>
      <c r="T893">
        <f>IFERROR(Table1[n_can_adj]/MID(Table1[district],FIND("(",Table1[district])+1,1),Table1[n_can_adj])</f>
        <v>4</v>
      </c>
      <c r="U893">
        <v>20464</v>
      </c>
      <c r="V893" t="str">
        <f>IF(Table1[Voting Population]&lt;47000,"Rural","Urban")</f>
        <v>Rural</v>
      </c>
      <c r="W893" s="3">
        <v>0.19580419580419578</v>
      </c>
      <c r="X893" s="3" t="s">
        <v>5414</v>
      </c>
      <c r="Y893" s="3">
        <f>COUNTIFS(Table1[Race '#],Table1[[#This Row],[Race '#]],Table1[Gender],"F")</f>
        <v>0</v>
      </c>
      <c r="Z893" s="3">
        <f>COUNTIFS(Table1[Race '#],Table1[[#This Row],[Race '#]],Table1[Gender],"M")</f>
        <v>3</v>
      </c>
      <c r="AA893" s="3">
        <f>COUNTIFS(Table1[Race '#],Table1[[#This Row],[Race '#]],Table1[Gender],"~?")</f>
        <v>1</v>
      </c>
      <c r="AB893" s="3" t="str">
        <f>_xlfn.IFS(Y893=SUM(Table1[[#This Row],[Race-F candidates]:[Race-? Candidates]]),"All-Female",Z893=SUM(Table1[[#This Row],[Race-F candidates]:[Race-? Candidates]]),"All-Male",1=1,"Mixed-Gender")</f>
        <v>Mixed-Gender</v>
      </c>
      <c r="AC893" s="3">
        <f>COUNTIFS(Table1[genoffice],Table1[[#This Row],[genoffice]],Table1[Gender],"F")</f>
        <v>15</v>
      </c>
      <c r="AD893" s="3">
        <f>COUNTIFS(Table1[genoffice],Table1[[#This Row],[genoffice]],Table1[Gender],"M")</f>
        <v>213</v>
      </c>
      <c r="AE893" s="3">
        <f>COUNTIFS(Table1[genoffice],Table1[[#This Row],[genoffice]],Table1[Gender],"~?")</f>
        <v>10</v>
      </c>
    </row>
    <row r="894" spans="1:31" x14ac:dyDescent="0.35">
      <c r="A894">
        <v>893</v>
      </c>
      <c r="B894">
        <f>IF(COUNTIF(C$2:C893,C894)&gt;0,B893,B893+1)</f>
        <v>236</v>
      </c>
      <c r="C894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4" t="s">
        <v>949</v>
      </c>
      <c r="E894" t="s">
        <v>1195</v>
      </c>
      <c r="F894" t="s">
        <v>1196</v>
      </c>
      <c r="G894">
        <v>2014</v>
      </c>
      <c r="H894" t="s">
        <v>1197</v>
      </c>
      <c r="I894" t="s">
        <v>30</v>
      </c>
      <c r="J894">
        <v>316</v>
      </c>
      <c r="K894">
        <v>3</v>
      </c>
      <c r="L894">
        <f>COUNTIF(Table1[Race],Table1[Race])</f>
        <v>3</v>
      </c>
      <c r="M894">
        <v>1</v>
      </c>
      <c r="N894">
        <v>1</v>
      </c>
      <c r="O894">
        <v>1</v>
      </c>
      <c r="P894">
        <v>0</v>
      </c>
      <c r="Q894" t="s">
        <v>20</v>
      </c>
      <c r="R894" t="s">
        <v>952</v>
      </c>
      <c r="S894" t="s">
        <v>949</v>
      </c>
      <c r="T894">
        <f>IFERROR(Table1[n_can_adj]/MID(Table1[district],FIND("(",Table1[district])+1,1),Table1[n_can_adj])</f>
        <v>3</v>
      </c>
      <c r="U894">
        <v>24144</v>
      </c>
      <c r="V894" t="str">
        <f>IF(Table1[Voting Population]&lt;47000,"Rural","Urban")</f>
        <v>Rural</v>
      </c>
      <c r="W894" s="3">
        <v>0.17725752508361203</v>
      </c>
      <c r="X894" s="3" t="s">
        <v>5414</v>
      </c>
      <c r="Y894" s="3">
        <f>COUNTIFS(Table1[Race '#],Table1[[#This Row],[Race '#]],Table1[Gender],"F")</f>
        <v>0</v>
      </c>
      <c r="Z894" s="3">
        <f>COUNTIFS(Table1[Race '#],Table1[[#This Row],[Race '#]],Table1[Gender],"M")</f>
        <v>3</v>
      </c>
      <c r="AA894" s="3">
        <f>COUNTIFS(Table1[Race '#],Table1[[#This Row],[Race '#]],Table1[Gender],"~?")</f>
        <v>0</v>
      </c>
      <c r="AB894" s="3" t="str">
        <f>_xlfn.IFS(Y894=SUM(Table1[[#This Row],[Race-F candidates]:[Race-? Candidates]]),"All-Female",Z894=SUM(Table1[[#This Row],[Race-F candidates]:[Race-? Candidates]]),"All-Male",1=1,"Mixed-Gender")</f>
        <v>All-Male</v>
      </c>
      <c r="AC894" s="3">
        <f>COUNTIFS(Table1[genoffice],Table1[[#This Row],[genoffice]],Table1[Gender],"F")</f>
        <v>15</v>
      </c>
      <c r="AD894" s="3">
        <f>COUNTIFS(Table1[genoffice],Table1[[#This Row],[genoffice]],Table1[Gender],"M")</f>
        <v>213</v>
      </c>
      <c r="AE894" s="3">
        <f>COUNTIFS(Table1[genoffice],Table1[[#This Row],[genoffice]],Table1[Gender],"~?")</f>
        <v>10</v>
      </c>
    </row>
    <row r="895" spans="1:31" x14ac:dyDescent="0.35">
      <c r="A895">
        <v>894</v>
      </c>
      <c r="B895">
        <f>IF(COUNTIF(C$2:C894,C895)&gt;0,B894,B894+1)</f>
        <v>236</v>
      </c>
      <c r="C895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5" t="s">
        <v>949</v>
      </c>
      <c r="E895" t="s">
        <v>1195</v>
      </c>
      <c r="F895" t="s">
        <v>1198</v>
      </c>
      <c r="G895">
        <v>2014</v>
      </c>
      <c r="H895" t="s">
        <v>1197</v>
      </c>
      <c r="I895" t="s">
        <v>23</v>
      </c>
      <c r="J895">
        <v>210</v>
      </c>
      <c r="K895">
        <v>3</v>
      </c>
      <c r="L895">
        <f>COUNTIF(Table1[Race],Table1[Race])</f>
        <v>3</v>
      </c>
      <c r="M895">
        <v>1</v>
      </c>
      <c r="N895">
        <v>1</v>
      </c>
      <c r="O895">
        <v>1</v>
      </c>
      <c r="P895">
        <v>0</v>
      </c>
      <c r="Q895" t="s">
        <v>20</v>
      </c>
      <c r="R895" t="s">
        <v>952</v>
      </c>
      <c r="S895" t="s">
        <v>949</v>
      </c>
      <c r="T895">
        <f>IFERROR(Table1[n_can_adj]/MID(Table1[district],FIND("(",Table1[district])+1,1),Table1[n_can_adj])</f>
        <v>3</v>
      </c>
      <c r="U895">
        <v>24144</v>
      </c>
      <c r="V895" t="str">
        <f>IF(Table1[Voting Population]&lt;47000,"Rural","Urban")</f>
        <v>Rural</v>
      </c>
      <c r="W895" s="3">
        <v>0.17725752508361203</v>
      </c>
      <c r="X895" s="3" t="s">
        <v>5414</v>
      </c>
      <c r="Y895" s="3">
        <f>COUNTIFS(Table1[Race '#],Table1[[#This Row],[Race '#]],Table1[Gender],"F")</f>
        <v>0</v>
      </c>
      <c r="Z895" s="3">
        <f>COUNTIFS(Table1[Race '#],Table1[[#This Row],[Race '#]],Table1[Gender],"M")</f>
        <v>3</v>
      </c>
      <c r="AA895" s="3">
        <f>COUNTIFS(Table1[Race '#],Table1[[#This Row],[Race '#]],Table1[Gender],"~?")</f>
        <v>0</v>
      </c>
      <c r="AB895" s="3" t="str">
        <f>_xlfn.IFS(Y895=SUM(Table1[[#This Row],[Race-F candidates]:[Race-? Candidates]]),"All-Female",Z895=SUM(Table1[[#This Row],[Race-F candidates]:[Race-? Candidates]]),"All-Male",1=1,"Mixed-Gender")</f>
        <v>All-Male</v>
      </c>
      <c r="AC895" s="3">
        <f>COUNTIFS(Table1[genoffice],Table1[[#This Row],[genoffice]],Table1[Gender],"F")</f>
        <v>15</v>
      </c>
      <c r="AD895" s="3">
        <f>COUNTIFS(Table1[genoffice],Table1[[#This Row],[genoffice]],Table1[Gender],"M")</f>
        <v>213</v>
      </c>
      <c r="AE895" s="3">
        <f>COUNTIFS(Table1[genoffice],Table1[[#This Row],[genoffice]],Table1[Gender],"~?")</f>
        <v>10</v>
      </c>
    </row>
    <row r="896" spans="1:31" x14ac:dyDescent="0.35">
      <c r="A896">
        <v>895</v>
      </c>
      <c r="B896">
        <f>IF(COUNTIF(C$2:C895,C896)&gt;0,B895,B895+1)</f>
        <v>236</v>
      </c>
      <c r="C896" t="str">
        <f>Table1[[#This Row],[position]]&amp;IF(Table1[district]="NA","","-"&amp;Table1[district])&amp;IF(Table1[parish]="Multi-Parish Race","","-"&amp;Table1[parish])&amp;" ("&amp;Table1[year]&amp;")"</f>
        <v>Chief of Police-Town of Zwolle-Sabine (2014)</v>
      </c>
      <c r="D896" t="s">
        <v>949</v>
      </c>
      <c r="E896" t="s">
        <v>1195</v>
      </c>
      <c r="F896" t="s">
        <v>1199</v>
      </c>
      <c r="G896">
        <v>2014</v>
      </c>
      <c r="H896" t="s">
        <v>1197</v>
      </c>
      <c r="I896" t="s">
        <v>19</v>
      </c>
      <c r="J896">
        <v>72</v>
      </c>
      <c r="K896">
        <v>3</v>
      </c>
      <c r="L896">
        <f>COUNTIF(Table1[Race],Table1[Race])</f>
        <v>3</v>
      </c>
      <c r="M896">
        <v>1</v>
      </c>
      <c r="N896">
        <v>1</v>
      </c>
      <c r="O896">
        <v>1</v>
      </c>
      <c r="P896">
        <v>0</v>
      </c>
      <c r="Q896" t="s">
        <v>20</v>
      </c>
      <c r="R896" t="s">
        <v>952</v>
      </c>
      <c r="S896" t="s">
        <v>949</v>
      </c>
      <c r="T896">
        <f>IFERROR(Table1[n_can_adj]/MID(Table1[district],FIND("(",Table1[district])+1,1),Table1[n_can_adj])</f>
        <v>3</v>
      </c>
      <c r="U896">
        <v>24144</v>
      </c>
      <c r="V896" t="str">
        <f>IF(Table1[Voting Population]&lt;47000,"Rural","Urban")</f>
        <v>Rural</v>
      </c>
      <c r="W896" s="3">
        <v>0.17725752508361203</v>
      </c>
      <c r="X896" s="3" t="s">
        <v>5414</v>
      </c>
      <c r="Y896" s="3">
        <f>COUNTIFS(Table1[Race '#],Table1[[#This Row],[Race '#]],Table1[Gender],"F")</f>
        <v>0</v>
      </c>
      <c r="Z896" s="3">
        <f>COUNTIFS(Table1[Race '#],Table1[[#This Row],[Race '#]],Table1[Gender],"M")</f>
        <v>3</v>
      </c>
      <c r="AA896" s="3">
        <f>COUNTIFS(Table1[Race '#],Table1[[#This Row],[Race '#]],Table1[Gender],"~?")</f>
        <v>0</v>
      </c>
      <c r="AB896" s="3" t="str">
        <f>_xlfn.IFS(Y896=SUM(Table1[[#This Row],[Race-F candidates]:[Race-? Candidates]]),"All-Female",Z896=SUM(Table1[[#This Row],[Race-F candidates]:[Race-? Candidates]]),"All-Male",1=1,"Mixed-Gender")</f>
        <v>All-Male</v>
      </c>
      <c r="AC896" s="3">
        <f>COUNTIFS(Table1[genoffice],Table1[[#This Row],[genoffice]],Table1[Gender],"F")</f>
        <v>15</v>
      </c>
      <c r="AD896" s="3">
        <f>COUNTIFS(Table1[genoffice],Table1[[#This Row],[genoffice]],Table1[Gender],"M")</f>
        <v>213</v>
      </c>
      <c r="AE896" s="3">
        <f>COUNTIFS(Table1[genoffice],Table1[[#This Row],[genoffice]],Table1[Gender],"~?")</f>
        <v>10</v>
      </c>
    </row>
    <row r="897" spans="1:31" x14ac:dyDescent="0.35">
      <c r="A897">
        <v>896</v>
      </c>
      <c r="B897">
        <f>IF(COUNTIF(C$2:C896,C897)&gt;0,B896,B896+1)</f>
        <v>237</v>
      </c>
      <c r="C897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7" t="s">
        <v>949</v>
      </c>
      <c r="E897" t="s">
        <v>1200</v>
      </c>
      <c r="F897" t="s">
        <v>1201</v>
      </c>
      <c r="G897">
        <v>2016</v>
      </c>
      <c r="H897" t="s">
        <v>651</v>
      </c>
      <c r="I897" t="s">
        <v>19</v>
      </c>
      <c r="J897">
        <v>221</v>
      </c>
      <c r="K897">
        <v>2</v>
      </c>
      <c r="L897">
        <f>COUNTIF(Table1[Race],Table1[Race])</f>
        <v>2</v>
      </c>
      <c r="M897">
        <v>0</v>
      </c>
      <c r="N897">
        <v>1</v>
      </c>
      <c r="O897">
        <v>1</v>
      </c>
      <c r="P897">
        <v>0</v>
      </c>
      <c r="Q897" t="s">
        <v>20</v>
      </c>
      <c r="R897" t="s">
        <v>952</v>
      </c>
      <c r="S897" t="s">
        <v>949</v>
      </c>
      <c r="T897">
        <f>IFERROR(Table1[n_can_adj]/MID(Table1[district],FIND("(",Table1[district])+1,1),Table1[n_can_adj])</f>
        <v>2</v>
      </c>
      <c r="U897">
        <v>52101</v>
      </c>
      <c r="V897" t="str">
        <f>IF(Table1[Voting Population]&lt;47000,"Rural","Urban")</f>
        <v>Urban</v>
      </c>
      <c r="W897" s="3">
        <v>4.5356371490280767E-2</v>
      </c>
      <c r="X897" s="3" t="s">
        <v>5414</v>
      </c>
      <c r="Y897" s="3">
        <f>COUNTIFS(Table1[Race '#],Table1[[#This Row],[Race '#]],Table1[Gender],"F")</f>
        <v>0</v>
      </c>
      <c r="Z897" s="3">
        <f>COUNTIFS(Table1[Race '#],Table1[[#This Row],[Race '#]],Table1[Gender],"M")</f>
        <v>2</v>
      </c>
      <c r="AA897" s="3">
        <f>COUNTIFS(Table1[Race '#],Table1[[#This Row],[Race '#]],Table1[Gender],"~?")</f>
        <v>0</v>
      </c>
      <c r="AB897" s="3" t="str">
        <f>_xlfn.IFS(Y897=SUM(Table1[[#This Row],[Race-F candidates]:[Race-? Candidates]]),"All-Female",Z897=SUM(Table1[[#This Row],[Race-F candidates]:[Race-? Candidates]]),"All-Male",1=1,"Mixed-Gender")</f>
        <v>All-Male</v>
      </c>
      <c r="AC897" s="3">
        <f>COUNTIFS(Table1[genoffice],Table1[[#This Row],[genoffice]],Table1[Gender],"F")</f>
        <v>15</v>
      </c>
      <c r="AD897" s="3">
        <f>COUNTIFS(Table1[genoffice],Table1[[#This Row],[genoffice]],Table1[Gender],"M")</f>
        <v>213</v>
      </c>
      <c r="AE897" s="3">
        <f>COUNTIFS(Table1[genoffice],Table1[[#This Row],[genoffice]],Table1[Gender],"~?")</f>
        <v>10</v>
      </c>
    </row>
    <row r="898" spans="1:31" x14ac:dyDescent="0.35">
      <c r="A898">
        <v>897</v>
      </c>
      <c r="B898">
        <f>IF(COUNTIF(C$2:C897,C898)&gt;0,B897,B897+1)</f>
        <v>237</v>
      </c>
      <c r="C898" t="str">
        <f>Table1[[#This Row],[position]]&amp;IF(Table1[district]="NA","","-"&amp;Table1[district])&amp;IF(Table1[parish]="Multi-Parish Race","","-"&amp;Table1[parish])&amp;" ("&amp;Table1[year]&amp;")"</f>
        <v>Chief of Police-Village of Anacoco-Vernon (2016)</v>
      </c>
      <c r="D898" t="s">
        <v>949</v>
      </c>
      <c r="E898" t="s">
        <v>1200</v>
      </c>
      <c r="F898" t="s">
        <v>1202</v>
      </c>
      <c r="G898">
        <v>2016</v>
      </c>
      <c r="H898" t="s">
        <v>651</v>
      </c>
      <c r="I898" t="s">
        <v>30</v>
      </c>
      <c r="J898">
        <v>242</v>
      </c>
      <c r="K898">
        <v>2</v>
      </c>
      <c r="L898">
        <f>COUNTIF(Table1[Race],Table1[Race])</f>
        <v>2</v>
      </c>
      <c r="M898">
        <v>0</v>
      </c>
      <c r="N898">
        <v>1</v>
      </c>
      <c r="O898">
        <v>1</v>
      </c>
      <c r="P898">
        <v>0</v>
      </c>
      <c r="Q898" t="s">
        <v>20</v>
      </c>
      <c r="R898" t="s">
        <v>952</v>
      </c>
      <c r="S898" t="s">
        <v>949</v>
      </c>
      <c r="T898">
        <f>IFERROR(Table1[n_can_adj]/MID(Table1[district],FIND("(",Table1[district])+1,1),Table1[n_can_adj])</f>
        <v>2</v>
      </c>
      <c r="U898">
        <v>52101</v>
      </c>
      <c r="V898" t="str">
        <f>IF(Table1[Voting Population]&lt;47000,"Rural","Urban")</f>
        <v>Urban</v>
      </c>
      <c r="W898" s="3">
        <v>4.5356371490280767E-2</v>
      </c>
      <c r="X898" s="3" t="s">
        <v>5414</v>
      </c>
      <c r="Y898" s="3">
        <f>COUNTIFS(Table1[Race '#],Table1[[#This Row],[Race '#]],Table1[Gender],"F")</f>
        <v>0</v>
      </c>
      <c r="Z898" s="3">
        <f>COUNTIFS(Table1[Race '#],Table1[[#This Row],[Race '#]],Table1[Gender],"M")</f>
        <v>2</v>
      </c>
      <c r="AA898" s="3">
        <f>COUNTIFS(Table1[Race '#],Table1[[#This Row],[Race '#]],Table1[Gender],"~?")</f>
        <v>0</v>
      </c>
      <c r="AB898" s="3" t="str">
        <f>_xlfn.IFS(Y898=SUM(Table1[[#This Row],[Race-F candidates]:[Race-? Candidates]]),"All-Female",Z898=SUM(Table1[[#This Row],[Race-F candidates]:[Race-? Candidates]]),"All-Male",1=1,"Mixed-Gender")</f>
        <v>All-Male</v>
      </c>
      <c r="AC898" s="3">
        <f>COUNTIFS(Table1[genoffice],Table1[[#This Row],[genoffice]],Table1[Gender],"F")</f>
        <v>15</v>
      </c>
      <c r="AD898" s="3">
        <f>COUNTIFS(Table1[genoffice],Table1[[#This Row],[genoffice]],Table1[Gender],"M")</f>
        <v>213</v>
      </c>
      <c r="AE898" s="3">
        <f>COUNTIFS(Table1[genoffice],Table1[[#This Row],[genoffice]],Table1[Gender],"~?")</f>
        <v>10</v>
      </c>
    </row>
    <row r="899" spans="1:31" x14ac:dyDescent="0.35">
      <c r="A899">
        <v>898</v>
      </c>
      <c r="B899">
        <f>IF(COUNTIF(C$2:C898,C899)&gt;0,B898,B898+1)</f>
        <v>238</v>
      </c>
      <c r="C899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899" t="s">
        <v>949</v>
      </c>
      <c r="E899" t="s">
        <v>1203</v>
      </c>
      <c r="F899" t="s">
        <v>1204</v>
      </c>
      <c r="G899">
        <v>2014</v>
      </c>
      <c r="H899" t="s">
        <v>793</v>
      </c>
      <c r="I899" t="s">
        <v>30</v>
      </c>
      <c r="J899">
        <v>44</v>
      </c>
      <c r="K899">
        <v>2</v>
      </c>
      <c r="L899">
        <f>COUNTIF(Table1[Race],Table1[Race])</f>
        <v>2</v>
      </c>
      <c r="M899">
        <v>0</v>
      </c>
      <c r="N899">
        <v>0</v>
      </c>
      <c r="O899">
        <v>2</v>
      </c>
      <c r="P899">
        <v>0</v>
      </c>
      <c r="Q899" t="s">
        <v>20</v>
      </c>
      <c r="R899" t="s">
        <v>952</v>
      </c>
      <c r="S899" t="s">
        <v>949</v>
      </c>
      <c r="T899">
        <f>IFERROR(Table1[n_can_adj]/MID(Table1[district],FIND("(",Table1[district])+1,1),Table1[n_can_adj])</f>
        <v>2</v>
      </c>
      <c r="U899">
        <v>20464</v>
      </c>
      <c r="V899" t="str">
        <f>IF(Table1[Voting Population]&lt;47000,"Rural","Urban")</f>
        <v>Rural</v>
      </c>
      <c r="W899" s="3">
        <v>7.3170731707317083E-2</v>
      </c>
      <c r="X899" s="3" t="s">
        <v>5414</v>
      </c>
      <c r="Y899" s="3">
        <f>COUNTIFS(Table1[Race '#],Table1[[#This Row],[Race '#]],Table1[Gender],"F")</f>
        <v>0</v>
      </c>
      <c r="Z899" s="3">
        <f>COUNTIFS(Table1[Race '#],Table1[[#This Row],[Race '#]],Table1[Gender],"M")</f>
        <v>2</v>
      </c>
      <c r="AA899" s="3">
        <f>COUNTIFS(Table1[Race '#],Table1[[#This Row],[Race '#]],Table1[Gender],"~?")</f>
        <v>0</v>
      </c>
      <c r="AB899" s="3" t="str">
        <f>_xlfn.IFS(Y899=SUM(Table1[[#This Row],[Race-F candidates]:[Race-? Candidates]]),"All-Female",Z899=SUM(Table1[[#This Row],[Race-F candidates]:[Race-? Candidates]]),"All-Male",1=1,"Mixed-Gender")</f>
        <v>All-Male</v>
      </c>
      <c r="AC899" s="3">
        <f>COUNTIFS(Table1[genoffice],Table1[[#This Row],[genoffice]],Table1[Gender],"F")</f>
        <v>15</v>
      </c>
      <c r="AD899" s="3">
        <f>COUNTIFS(Table1[genoffice],Table1[[#This Row],[genoffice]],Table1[Gender],"M")</f>
        <v>213</v>
      </c>
      <c r="AE899" s="3">
        <f>COUNTIFS(Table1[genoffice],Table1[[#This Row],[genoffice]],Table1[Gender],"~?")</f>
        <v>10</v>
      </c>
    </row>
    <row r="900" spans="1:31" x14ac:dyDescent="0.35">
      <c r="A900">
        <v>899</v>
      </c>
      <c r="B900">
        <f>IF(COUNTIF(C$2:C899,C900)&gt;0,B899,B899+1)</f>
        <v>238</v>
      </c>
      <c r="C900" t="str">
        <f>Table1[[#This Row],[position]]&amp;IF(Table1[district]="NA","","-"&amp;Table1[district])&amp;IF(Table1[parish]="Multi-Parish Race","","-"&amp;Table1[parish])&amp;" ("&amp;Table1[year]&amp;")"</f>
        <v>Chief of Police-Village of Baskin-Franklin (2014)</v>
      </c>
      <c r="D900" t="s">
        <v>949</v>
      </c>
      <c r="E900" t="s">
        <v>1203</v>
      </c>
      <c r="F900" t="s">
        <v>1205</v>
      </c>
      <c r="G900">
        <v>2014</v>
      </c>
      <c r="H900" t="s">
        <v>793</v>
      </c>
      <c r="I900" t="s">
        <v>30</v>
      </c>
      <c r="J900">
        <v>38</v>
      </c>
      <c r="K900">
        <v>2</v>
      </c>
      <c r="L900">
        <f>COUNTIF(Table1[Race],Table1[Race])</f>
        <v>2</v>
      </c>
      <c r="M900">
        <v>0</v>
      </c>
      <c r="N900">
        <v>0</v>
      </c>
      <c r="O900">
        <v>2</v>
      </c>
      <c r="P900">
        <v>0</v>
      </c>
      <c r="Q900" t="s">
        <v>20</v>
      </c>
      <c r="R900" t="s">
        <v>952</v>
      </c>
      <c r="S900" t="s">
        <v>949</v>
      </c>
      <c r="T900">
        <f>IFERROR(Table1[n_can_adj]/MID(Table1[district],FIND("(",Table1[district])+1,1),Table1[n_can_adj])</f>
        <v>2</v>
      </c>
      <c r="U900">
        <v>20464</v>
      </c>
      <c r="V900" t="str">
        <f>IF(Table1[Voting Population]&lt;47000,"Rural","Urban")</f>
        <v>Rural</v>
      </c>
      <c r="W900" s="3">
        <v>7.3170731707317083E-2</v>
      </c>
      <c r="X900" s="3" t="s">
        <v>5414</v>
      </c>
      <c r="Y900" s="3">
        <f>COUNTIFS(Table1[Race '#],Table1[[#This Row],[Race '#]],Table1[Gender],"F")</f>
        <v>0</v>
      </c>
      <c r="Z900" s="3">
        <f>COUNTIFS(Table1[Race '#],Table1[[#This Row],[Race '#]],Table1[Gender],"M")</f>
        <v>2</v>
      </c>
      <c r="AA900" s="3">
        <f>COUNTIFS(Table1[Race '#],Table1[[#This Row],[Race '#]],Table1[Gender],"~?")</f>
        <v>0</v>
      </c>
      <c r="AB900" s="3" t="str">
        <f>_xlfn.IFS(Y900=SUM(Table1[[#This Row],[Race-F candidates]:[Race-? Candidates]]),"All-Female",Z900=SUM(Table1[[#This Row],[Race-F candidates]:[Race-? Candidates]]),"All-Male",1=1,"Mixed-Gender")</f>
        <v>All-Male</v>
      </c>
      <c r="AC900" s="3">
        <f>COUNTIFS(Table1[genoffice],Table1[[#This Row],[genoffice]],Table1[Gender],"F")</f>
        <v>15</v>
      </c>
      <c r="AD900" s="3">
        <f>COUNTIFS(Table1[genoffice],Table1[[#This Row],[genoffice]],Table1[Gender],"M")</f>
        <v>213</v>
      </c>
      <c r="AE900" s="3">
        <f>COUNTIFS(Table1[genoffice],Table1[[#This Row],[genoffice]],Table1[Gender],"~?")</f>
        <v>10</v>
      </c>
    </row>
    <row r="901" spans="1:31" x14ac:dyDescent="0.35">
      <c r="A901">
        <v>900</v>
      </c>
      <c r="B901">
        <f>IF(COUNTIF(C$2:C900,C901)&gt;0,B900,B900+1)</f>
        <v>239</v>
      </c>
      <c r="C901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1" t="s">
        <v>949</v>
      </c>
      <c r="E901" t="s">
        <v>1206</v>
      </c>
      <c r="F901" t="s">
        <v>1207</v>
      </c>
      <c r="G901">
        <v>2014</v>
      </c>
      <c r="H901" t="s">
        <v>109</v>
      </c>
      <c r="I901" t="s">
        <v>23</v>
      </c>
      <c r="J901">
        <v>78</v>
      </c>
      <c r="K901">
        <v>2</v>
      </c>
      <c r="L901">
        <f>COUNTIF(Table1[Race],Table1[Race])</f>
        <v>2</v>
      </c>
      <c r="M901">
        <v>2</v>
      </c>
      <c r="N901">
        <v>0</v>
      </c>
      <c r="O901">
        <v>0</v>
      </c>
      <c r="P901">
        <v>0</v>
      </c>
      <c r="Q901" t="s">
        <v>20</v>
      </c>
      <c r="R901" t="s">
        <v>952</v>
      </c>
      <c r="S901" t="s">
        <v>949</v>
      </c>
      <c r="T901">
        <f>IFERROR(Table1[n_can_adj]/MID(Table1[district],FIND("(",Table1[district])+1,1),Table1[n_can_adj])</f>
        <v>2</v>
      </c>
      <c r="U901">
        <v>33765</v>
      </c>
      <c r="V901" t="str">
        <f>IF(Table1[Voting Population]&lt;47000,"Rural","Urban")</f>
        <v>Rural</v>
      </c>
      <c r="W901" s="3">
        <v>0.14754098360655737</v>
      </c>
      <c r="X901" s="3" t="s">
        <v>5414</v>
      </c>
      <c r="Y901" s="3">
        <f>COUNTIFS(Table1[Race '#],Table1[[#This Row],[Race '#]],Table1[Gender],"F")</f>
        <v>0</v>
      </c>
      <c r="Z901" s="3">
        <f>COUNTIFS(Table1[Race '#],Table1[[#This Row],[Race '#]],Table1[Gender],"M")</f>
        <v>2</v>
      </c>
      <c r="AA901" s="3">
        <f>COUNTIFS(Table1[Race '#],Table1[[#This Row],[Race '#]],Table1[Gender],"~?")</f>
        <v>0</v>
      </c>
      <c r="AB901" s="3" t="str">
        <f>_xlfn.IFS(Y901=SUM(Table1[[#This Row],[Race-F candidates]:[Race-? Candidates]]),"All-Female",Z901=SUM(Table1[[#This Row],[Race-F candidates]:[Race-? Candidates]]),"All-Male",1=1,"Mixed-Gender")</f>
        <v>All-Male</v>
      </c>
      <c r="AC901" s="3">
        <f>COUNTIFS(Table1[genoffice],Table1[[#This Row],[genoffice]],Table1[Gender],"F")</f>
        <v>15</v>
      </c>
      <c r="AD901" s="3">
        <f>COUNTIFS(Table1[genoffice],Table1[[#This Row],[genoffice]],Table1[Gender],"M")</f>
        <v>213</v>
      </c>
      <c r="AE901" s="3">
        <f>COUNTIFS(Table1[genoffice],Table1[[#This Row],[genoffice]],Table1[Gender],"~?")</f>
        <v>10</v>
      </c>
    </row>
    <row r="902" spans="1:31" x14ac:dyDescent="0.35">
      <c r="A902">
        <v>901</v>
      </c>
      <c r="B902">
        <f>IF(COUNTIF(C$2:C901,C902)&gt;0,B901,B901+1)</f>
        <v>239</v>
      </c>
      <c r="C902" t="str">
        <f>Table1[[#This Row],[position]]&amp;IF(Table1[district]="NA","","-"&amp;Table1[district])&amp;IF(Table1[parish]="Multi-Parish Race","","-"&amp;Table1[parish])&amp;" ("&amp;Table1[year]&amp;")"</f>
        <v>Chief of Police-Village of Chataignier-Evangeline (2014)</v>
      </c>
      <c r="D902" t="s">
        <v>949</v>
      </c>
      <c r="E902" t="s">
        <v>1206</v>
      </c>
      <c r="F902" t="s">
        <v>1208</v>
      </c>
      <c r="G902">
        <v>2014</v>
      </c>
      <c r="H902" t="s">
        <v>109</v>
      </c>
      <c r="I902" t="s">
        <v>23</v>
      </c>
      <c r="J902">
        <v>105</v>
      </c>
      <c r="K902">
        <v>2</v>
      </c>
      <c r="L902">
        <f>COUNTIF(Table1[Race],Table1[Race])</f>
        <v>2</v>
      </c>
      <c r="M902">
        <v>2</v>
      </c>
      <c r="N902">
        <v>0</v>
      </c>
      <c r="O902">
        <v>0</v>
      </c>
      <c r="P902">
        <v>0</v>
      </c>
      <c r="Q902" t="s">
        <v>20</v>
      </c>
      <c r="R902" t="s">
        <v>952</v>
      </c>
      <c r="S902" t="s">
        <v>949</v>
      </c>
      <c r="T902">
        <f>IFERROR(Table1[n_can_adj]/MID(Table1[district],FIND("(",Table1[district])+1,1),Table1[n_can_adj])</f>
        <v>2</v>
      </c>
      <c r="U902">
        <v>33765</v>
      </c>
      <c r="V902" t="str">
        <f>IF(Table1[Voting Population]&lt;47000,"Rural","Urban")</f>
        <v>Rural</v>
      </c>
      <c r="W902" s="3">
        <v>0.14754098360655737</v>
      </c>
      <c r="X902" s="3" t="s">
        <v>5414</v>
      </c>
      <c r="Y902" s="3">
        <f>COUNTIFS(Table1[Race '#],Table1[[#This Row],[Race '#]],Table1[Gender],"F")</f>
        <v>0</v>
      </c>
      <c r="Z902" s="3">
        <f>COUNTIFS(Table1[Race '#],Table1[[#This Row],[Race '#]],Table1[Gender],"M")</f>
        <v>2</v>
      </c>
      <c r="AA902" s="3">
        <f>COUNTIFS(Table1[Race '#],Table1[[#This Row],[Race '#]],Table1[Gender],"~?")</f>
        <v>0</v>
      </c>
      <c r="AB902" s="3" t="str">
        <f>_xlfn.IFS(Y902=SUM(Table1[[#This Row],[Race-F candidates]:[Race-? Candidates]]),"All-Female",Z902=SUM(Table1[[#This Row],[Race-F candidates]:[Race-? Candidates]]),"All-Male",1=1,"Mixed-Gender")</f>
        <v>All-Male</v>
      </c>
      <c r="AC902" s="3">
        <f>COUNTIFS(Table1[genoffice],Table1[[#This Row],[genoffice]],Table1[Gender],"F")</f>
        <v>15</v>
      </c>
      <c r="AD902" s="3">
        <f>COUNTIFS(Table1[genoffice],Table1[[#This Row],[genoffice]],Table1[Gender],"M")</f>
        <v>213</v>
      </c>
      <c r="AE902" s="3">
        <f>COUNTIFS(Table1[genoffice],Table1[[#This Row],[genoffice]],Table1[Gender],"~?")</f>
        <v>10</v>
      </c>
    </row>
    <row r="903" spans="1:31" x14ac:dyDescent="0.35">
      <c r="A903">
        <v>902</v>
      </c>
      <c r="B903">
        <f>IF(COUNTIF(C$2:C902,C903)&gt;0,B902,B902+1)</f>
        <v>240</v>
      </c>
      <c r="C903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3" t="s">
        <v>949</v>
      </c>
      <c r="E903" t="s">
        <v>1209</v>
      </c>
      <c r="F903" t="s">
        <v>1210</v>
      </c>
      <c r="G903">
        <v>2016</v>
      </c>
      <c r="H903" t="s">
        <v>1197</v>
      </c>
      <c r="I903" t="s">
        <v>19</v>
      </c>
      <c r="J903">
        <v>19</v>
      </c>
      <c r="K903">
        <v>2</v>
      </c>
      <c r="L903">
        <f>COUNTIF(Table1[Race],Table1[Race])</f>
        <v>2</v>
      </c>
      <c r="M903">
        <v>1</v>
      </c>
      <c r="N903">
        <v>1</v>
      </c>
      <c r="O903">
        <v>0</v>
      </c>
      <c r="P903">
        <v>0</v>
      </c>
      <c r="Q903" t="s">
        <v>20</v>
      </c>
      <c r="R903" t="s">
        <v>952</v>
      </c>
      <c r="S903" t="s">
        <v>949</v>
      </c>
      <c r="T903">
        <f>IFERROR(Table1[n_can_adj]/MID(Table1[district],FIND("(",Table1[district])+1,1),Table1[n_can_adj])</f>
        <v>2</v>
      </c>
      <c r="U903">
        <v>24144</v>
      </c>
      <c r="V903" t="str">
        <f>IF(Table1[Voting Population]&lt;47000,"Rural","Urban")</f>
        <v>Rural</v>
      </c>
      <c r="W903" s="3">
        <v>0.74149659863945572</v>
      </c>
      <c r="X903" s="3" t="s">
        <v>5414</v>
      </c>
      <c r="Y903" s="3">
        <f>COUNTIFS(Table1[Race '#],Table1[[#This Row],[Race '#]],Table1[Gender],"F")</f>
        <v>0</v>
      </c>
      <c r="Z903" s="3">
        <f>COUNTIFS(Table1[Race '#],Table1[[#This Row],[Race '#]],Table1[Gender],"M")</f>
        <v>2</v>
      </c>
      <c r="AA903" s="3">
        <f>COUNTIFS(Table1[Race '#],Table1[[#This Row],[Race '#]],Table1[Gender],"~?")</f>
        <v>0</v>
      </c>
      <c r="AB903" s="3" t="str">
        <f>_xlfn.IFS(Y903=SUM(Table1[[#This Row],[Race-F candidates]:[Race-? Candidates]]),"All-Female",Z903=SUM(Table1[[#This Row],[Race-F candidates]:[Race-? Candidates]]),"All-Male",1=1,"Mixed-Gender")</f>
        <v>All-Male</v>
      </c>
      <c r="AC903" s="3">
        <f>COUNTIFS(Table1[genoffice],Table1[[#This Row],[genoffice]],Table1[Gender],"F")</f>
        <v>15</v>
      </c>
      <c r="AD903" s="3">
        <f>COUNTIFS(Table1[genoffice],Table1[[#This Row],[genoffice]],Table1[Gender],"M")</f>
        <v>213</v>
      </c>
      <c r="AE903" s="3">
        <f>COUNTIFS(Table1[genoffice],Table1[[#This Row],[genoffice]],Table1[Gender],"~?")</f>
        <v>10</v>
      </c>
    </row>
    <row r="904" spans="1:31" x14ac:dyDescent="0.35">
      <c r="A904">
        <v>903</v>
      </c>
      <c r="B904">
        <f>IF(COUNTIF(C$2:C903,C904)&gt;0,B903,B903+1)</f>
        <v>240</v>
      </c>
      <c r="C904" t="str">
        <f>Table1[[#This Row],[position]]&amp;IF(Table1[district]="NA","","-"&amp;Table1[district])&amp;IF(Table1[parish]="Multi-Parish Race","","-"&amp;Table1[parish])&amp;" ("&amp;Table1[year]&amp;")"</f>
        <v>Chief of Police-Village of Converse-Sabine (2016)</v>
      </c>
      <c r="D904" t="s">
        <v>949</v>
      </c>
      <c r="E904" t="s">
        <v>1209</v>
      </c>
      <c r="F904" t="s">
        <v>1211</v>
      </c>
      <c r="G904">
        <v>2016</v>
      </c>
      <c r="H904" t="s">
        <v>1197</v>
      </c>
      <c r="I904" t="s">
        <v>23</v>
      </c>
      <c r="J904">
        <v>128</v>
      </c>
      <c r="K904">
        <v>2</v>
      </c>
      <c r="L904">
        <f>COUNTIF(Table1[Race],Table1[Race])</f>
        <v>2</v>
      </c>
      <c r="M904">
        <v>1</v>
      </c>
      <c r="N904">
        <v>1</v>
      </c>
      <c r="O904">
        <v>0</v>
      </c>
      <c r="P904">
        <v>0</v>
      </c>
      <c r="Q904" t="s">
        <v>20</v>
      </c>
      <c r="R904" t="s">
        <v>952</v>
      </c>
      <c r="S904" t="s">
        <v>949</v>
      </c>
      <c r="T904">
        <f>IFERROR(Table1[n_can_adj]/MID(Table1[district],FIND("(",Table1[district])+1,1),Table1[n_can_adj])</f>
        <v>2</v>
      </c>
      <c r="U904">
        <v>24144</v>
      </c>
      <c r="V904" t="str">
        <f>IF(Table1[Voting Population]&lt;47000,"Rural","Urban")</f>
        <v>Rural</v>
      </c>
      <c r="W904" s="3">
        <v>0.74149659863945572</v>
      </c>
      <c r="X904" s="3" t="s">
        <v>5414</v>
      </c>
      <c r="Y904" s="3">
        <f>COUNTIFS(Table1[Race '#],Table1[[#This Row],[Race '#]],Table1[Gender],"F")</f>
        <v>0</v>
      </c>
      <c r="Z904" s="3">
        <f>COUNTIFS(Table1[Race '#],Table1[[#This Row],[Race '#]],Table1[Gender],"M")</f>
        <v>2</v>
      </c>
      <c r="AA904" s="3">
        <f>COUNTIFS(Table1[Race '#],Table1[[#This Row],[Race '#]],Table1[Gender],"~?")</f>
        <v>0</v>
      </c>
      <c r="AB904" s="3" t="str">
        <f>_xlfn.IFS(Y904=SUM(Table1[[#This Row],[Race-F candidates]:[Race-? Candidates]]),"All-Female",Z904=SUM(Table1[[#This Row],[Race-F candidates]:[Race-? Candidates]]),"All-Male",1=1,"Mixed-Gender")</f>
        <v>All-Male</v>
      </c>
      <c r="AC904" s="3">
        <f>COUNTIFS(Table1[genoffice],Table1[[#This Row],[genoffice]],Table1[Gender],"F")</f>
        <v>15</v>
      </c>
      <c r="AD904" s="3">
        <f>COUNTIFS(Table1[genoffice],Table1[[#This Row],[genoffice]],Table1[Gender],"M")</f>
        <v>213</v>
      </c>
      <c r="AE904" s="3">
        <f>COUNTIFS(Table1[genoffice],Table1[[#This Row],[genoffice]],Table1[Gender],"~?")</f>
        <v>10</v>
      </c>
    </row>
    <row r="905" spans="1:31" x14ac:dyDescent="0.35">
      <c r="A905">
        <v>904</v>
      </c>
      <c r="B905">
        <f>IF(COUNTIF(C$2:C904,C905)&gt;0,B904,B904+1)</f>
        <v>241</v>
      </c>
      <c r="C905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5" t="s">
        <v>949</v>
      </c>
      <c r="E905" t="s">
        <v>265</v>
      </c>
      <c r="F905" t="s">
        <v>1212</v>
      </c>
      <c r="G905">
        <v>2014</v>
      </c>
      <c r="H905" t="s">
        <v>267</v>
      </c>
      <c r="I905" t="s">
        <v>23</v>
      </c>
      <c r="J905">
        <v>48</v>
      </c>
      <c r="K905">
        <v>2</v>
      </c>
      <c r="L905">
        <f>COUNTIF(Table1[Race],Table1[Race])</f>
        <v>2</v>
      </c>
      <c r="M905">
        <v>1</v>
      </c>
      <c r="N905">
        <v>0</v>
      </c>
      <c r="O905">
        <v>1</v>
      </c>
      <c r="P905">
        <v>0</v>
      </c>
      <c r="Q905" t="s">
        <v>20</v>
      </c>
      <c r="R905" t="s">
        <v>952</v>
      </c>
      <c r="S905" t="s">
        <v>949</v>
      </c>
      <c r="T905">
        <f>IFERROR(Table1[n_can_adj]/MID(Table1[district],FIND("(",Table1[district])+1,1),Table1[n_can_adj])</f>
        <v>2</v>
      </c>
      <c r="U905">
        <v>14695</v>
      </c>
      <c r="V905" t="str">
        <f>IF(Table1[Voting Population]&lt;47000,"Rural","Urban")</f>
        <v>Rural</v>
      </c>
      <c r="W905" s="3">
        <v>0.17241379310344823</v>
      </c>
      <c r="X905" s="3" t="s">
        <v>5414</v>
      </c>
      <c r="Y905" s="3">
        <f>COUNTIFS(Table1[Race '#],Table1[[#This Row],[Race '#]],Table1[Gender],"F")</f>
        <v>0</v>
      </c>
      <c r="Z905" s="3">
        <f>COUNTIFS(Table1[Race '#],Table1[[#This Row],[Race '#]],Table1[Gender],"M")</f>
        <v>2</v>
      </c>
      <c r="AA905" s="3">
        <f>COUNTIFS(Table1[Race '#],Table1[[#This Row],[Race '#]],Table1[Gender],"~?")</f>
        <v>0</v>
      </c>
      <c r="AB905" s="3" t="str">
        <f>_xlfn.IFS(Y905=SUM(Table1[[#This Row],[Race-F candidates]:[Race-? Candidates]]),"All-Female",Z905=SUM(Table1[[#This Row],[Race-F candidates]:[Race-? Candidates]]),"All-Male",1=1,"Mixed-Gender")</f>
        <v>All-Male</v>
      </c>
      <c r="AC905" s="3">
        <f>COUNTIFS(Table1[genoffice],Table1[[#This Row],[genoffice]],Table1[Gender],"F")</f>
        <v>15</v>
      </c>
      <c r="AD905" s="3">
        <f>COUNTIFS(Table1[genoffice],Table1[[#This Row],[genoffice]],Table1[Gender],"M")</f>
        <v>213</v>
      </c>
      <c r="AE905" s="3">
        <f>COUNTIFS(Table1[genoffice],Table1[[#This Row],[genoffice]],Table1[Gender],"~?")</f>
        <v>10</v>
      </c>
    </row>
    <row r="906" spans="1:31" x14ac:dyDescent="0.35">
      <c r="A906">
        <v>905</v>
      </c>
      <c r="B906">
        <f>IF(COUNTIF(C$2:C905,C906)&gt;0,B905,B905+1)</f>
        <v>241</v>
      </c>
      <c r="C906" t="str">
        <f>Table1[[#This Row],[position]]&amp;IF(Table1[district]="NA","","-"&amp;Table1[district])&amp;IF(Table1[parish]="Multi-Parish Race","","-"&amp;Table1[parish])&amp;" ("&amp;Table1[year]&amp;")"</f>
        <v>Chief of Police-Village of Dodson-Winn (2014)</v>
      </c>
      <c r="D906" t="s">
        <v>949</v>
      </c>
      <c r="E906" t="s">
        <v>265</v>
      </c>
      <c r="F906" t="s">
        <v>1213</v>
      </c>
      <c r="G906">
        <v>2014</v>
      </c>
      <c r="H906" t="s">
        <v>267</v>
      </c>
      <c r="I906" t="s">
        <v>30</v>
      </c>
      <c r="J906">
        <v>68</v>
      </c>
      <c r="K906">
        <v>2</v>
      </c>
      <c r="L906">
        <f>COUNTIF(Table1[Race],Table1[Race])</f>
        <v>2</v>
      </c>
      <c r="M906">
        <v>1</v>
      </c>
      <c r="N906">
        <v>0</v>
      </c>
      <c r="O906">
        <v>1</v>
      </c>
      <c r="P906">
        <v>0</v>
      </c>
      <c r="Q906" t="s">
        <v>20</v>
      </c>
      <c r="R906" t="s">
        <v>952</v>
      </c>
      <c r="S906" t="s">
        <v>949</v>
      </c>
      <c r="T906">
        <f>IFERROR(Table1[n_can_adj]/MID(Table1[district],FIND("(",Table1[district])+1,1),Table1[n_can_adj])</f>
        <v>2</v>
      </c>
      <c r="U906">
        <v>14695</v>
      </c>
      <c r="V906" t="str">
        <f>IF(Table1[Voting Population]&lt;47000,"Rural","Urban")</f>
        <v>Rural</v>
      </c>
      <c r="W906" s="3">
        <v>0.17241379310344823</v>
      </c>
      <c r="X906" s="3" t="s">
        <v>5414</v>
      </c>
      <c r="Y906" s="3">
        <f>COUNTIFS(Table1[Race '#],Table1[[#This Row],[Race '#]],Table1[Gender],"F")</f>
        <v>0</v>
      </c>
      <c r="Z906" s="3">
        <f>COUNTIFS(Table1[Race '#],Table1[[#This Row],[Race '#]],Table1[Gender],"M")</f>
        <v>2</v>
      </c>
      <c r="AA906" s="3">
        <f>COUNTIFS(Table1[Race '#],Table1[[#This Row],[Race '#]],Table1[Gender],"~?")</f>
        <v>0</v>
      </c>
      <c r="AB906" s="3" t="str">
        <f>_xlfn.IFS(Y906=SUM(Table1[[#This Row],[Race-F candidates]:[Race-? Candidates]]),"All-Female",Z906=SUM(Table1[[#This Row],[Race-F candidates]:[Race-? Candidates]]),"All-Male",1=1,"Mixed-Gender")</f>
        <v>All-Male</v>
      </c>
      <c r="AC906" s="3">
        <f>COUNTIFS(Table1[genoffice],Table1[[#This Row],[genoffice]],Table1[Gender],"F")</f>
        <v>15</v>
      </c>
      <c r="AD906" s="3">
        <f>COUNTIFS(Table1[genoffice],Table1[[#This Row],[genoffice]],Table1[Gender],"M")</f>
        <v>213</v>
      </c>
      <c r="AE906" s="3">
        <f>COUNTIFS(Table1[genoffice],Table1[[#This Row],[genoffice]],Table1[Gender],"~?")</f>
        <v>10</v>
      </c>
    </row>
    <row r="907" spans="1:31" x14ac:dyDescent="0.35">
      <c r="A907">
        <v>906</v>
      </c>
      <c r="B907">
        <f>IF(COUNTIF(C$2:C906,C907)&gt;0,B906,B906+1)</f>
        <v>242</v>
      </c>
      <c r="C907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7" t="s">
        <v>949</v>
      </c>
      <c r="E907" t="s">
        <v>1214</v>
      </c>
      <c r="F907" t="s">
        <v>1215</v>
      </c>
      <c r="G907">
        <v>2016</v>
      </c>
      <c r="H907" t="s">
        <v>69</v>
      </c>
      <c r="I907" t="s">
        <v>23</v>
      </c>
      <c r="J907">
        <v>104</v>
      </c>
      <c r="K907">
        <v>2</v>
      </c>
      <c r="L907">
        <f>COUNTIF(Table1[Race],Table1[Race])</f>
        <v>2</v>
      </c>
      <c r="M907">
        <v>1</v>
      </c>
      <c r="N907">
        <v>1</v>
      </c>
      <c r="O907">
        <v>0</v>
      </c>
      <c r="P907">
        <v>0</v>
      </c>
      <c r="Q907" t="s">
        <v>20</v>
      </c>
      <c r="R907" t="s">
        <v>952</v>
      </c>
      <c r="S907" t="s">
        <v>949</v>
      </c>
      <c r="T907">
        <f>IFERROR(Table1[n_can_adj]/MID(Table1[district],FIND("(",Table1[district])+1,1),Table1[n_can_adj])</f>
        <v>2</v>
      </c>
      <c r="U907">
        <v>40335</v>
      </c>
      <c r="V907" t="str">
        <f>IF(Table1[Voting Population]&lt;47000,"Rural","Urban")</f>
        <v>Rural</v>
      </c>
      <c r="W907" s="3">
        <v>0.26829268292682928</v>
      </c>
      <c r="X907" s="3" t="s">
        <v>5414</v>
      </c>
      <c r="Y907" s="3">
        <f>COUNTIFS(Table1[Race '#],Table1[[#This Row],[Race '#]],Table1[Gender],"F")</f>
        <v>0</v>
      </c>
      <c r="Z907" s="3">
        <f>COUNTIFS(Table1[Race '#],Table1[[#This Row],[Race '#]],Table1[Gender],"M")</f>
        <v>2</v>
      </c>
      <c r="AA907" s="3">
        <f>COUNTIFS(Table1[Race '#],Table1[[#This Row],[Race '#]],Table1[Gender],"~?")</f>
        <v>0</v>
      </c>
      <c r="AB907" s="3" t="str">
        <f>_xlfn.IFS(Y907=SUM(Table1[[#This Row],[Race-F candidates]:[Race-? Candidates]]),"All-Female",Z907=SUM(Table1[[#This Row],[Race-F candidates]:[Race-? Candidates]]),"All-Male",1=1,"Mixed-Gender")</f>
        <v>All-Male</v>
      </c>
      <c r="AC907" s="3">
        <f>COUNTIFS(Table1[genoffice],Table1[[#This Row],[genoffice]],Table1[Gender],"F")</f>
        <v>15</v>
      </c>
      <c r="AD907" s="3">
        <f>COUNTIFS(Table1[genoffice],Table1[[#This Row],[genoffice]],Table1[Gender],"M")</f>
        <v>213</v>
      </c>
      <c r="AE907" s="3">
        <f>COUNTIFS(Table1[genoffice],Table1[[#This Row],[genoffice]],Table1[Gender],"~?")</f>
        <v>10</v>
      </c>
    </row>
    <row r="908" spans="1:31" x14ac:dyDescent="0.35">
      <c r="A908">
        <v>907</v>
      </c>
      <c r="B908">
        <f>IF(COUNTIF(C$2:C907,C908)&gt;0,B907,B907+1)</f>
        <v>242</v>
      </c>
      <c r="C908" t="str">
        <f>Table1[[#This Row],[position]]&amp;IF(Table1[district]="NA","","-"&amp;Table1[district])&amp;IF(Table1[parish]="Multi-Parish Race","","-"&amp;Table1[parish])&amp;" ("&amp;Table1[year]&amp;")"</f>
        <v>Chief of Police-Village of Dubberly-Webster (2016)</v>
      </c>
      <c r="D908" t="s">
        <v>949</v>
      </c>
      <c r="E908" t="s">
        <v>1214</v>
      </c>
      <c r="F908" t="s">
        <v>1216</v>
      </c>
      <c r="G908">
        <v>2016</v>
      </c>
      <c r="H908" t="s">
        <v>69</v>
      </c>
      <c r="I908" t="s">
        <v>19</v>
      </c>
      <c r="J908">
        <v>60</v>
      </c>
      <c r="K908">
        <v>2</v>
      </c>
      <c r="L908">
        <f>COUNTIF(Table1[Race],Table1[Race])</f>
        <v>2</v>
      </c>
      <c r="M908">
        <v>1</v>
      </c>
      <c r="N908">
        <v>1</v>
      </c>
      <c r="O908">
        <v>0</v>
      </c>
      <c r="P908">
        <v>0</v>
      </c>
      <c r="Q908" t="s">
        <v>20</v>
      </c>
      <c r="R908" t="s">
        <v>952</v>
      </c>
      <c r="S908" t="s">
        <v>949</v>
      </c>
      <c r="T908">
        <f>IFERROR(Table1[n_can_adj]/MID(Table1[district],FIND("(",Table1[district])+1,1),Table1[n_can_adj])</f>
        <v>2</v>
      </c>
      <c r="U908">
        <v>40335</v>
      </c>
      <c r="V908" t="str">
        <f>IF(Table1[Voting Population]&lt;47000,"Rural","Urban")</f>
        <v>Rural</v>
      </c>
      <c r="W908" s="3">
        <v>0.26829268292682928</v>
      </c>
      <c r="X908" s="3" t="s">
        <v>5414</v>
      </c>
      <c r="Y908" s="3">
        <f>COUNTIFS(Table1[Race '#],Table1[[#This Row],[Race '#]],Table1[Gender],"F")</f>
        <v>0</v>
      </c>
      <c r="Z908" s="3">
        <f>COUNTIFS(Table1[Race '#],Table1[[#This Row],[Race '#]],Table1[Gender],"M")</f>
        <v>2</v>
      </c>
      <c r="AA908" s="3">
        <f>COUNTIFS(Table1[Race '#],Table1[[#This Row],[Race '#]],Table1[Gender],"~?")</f>
        <v>0</v>
      </c>
      <c r="AB908" s="3" t="str">
        <f>_xlfn.IFS(Y908=SUM(Table1[[#This Row],[Race-F candidates]:[Race-? Candidates]]),"All-Female",Z908=SUM(Table1[[#This Row],[Race-F candidates]:[Race-? Candidates]]),"All-Male",1=1,"Mixed-Gender")</f>
        <v>All-Male</v>
      </c>
      <c r="AC908" s="3">
        <f>COUNTIFS(Table1[genoffice],Table1[[#This Row],[genoffice]],Table1[Gender],"F")</f>
        <v>15</v>
      </c>
      <c r="AD908" s="3">
        <f>COUNTIFS(Table1[genoffice],Table1[[#This Row],[genoffice]],Table1[Gender],"M")</f>
        <v>213</v>
      </c>
      <c r="AE908" s="3">
        <f>COUNTIFS(Table1[genoffice],Table1[[#This Row],[genoffice]],Table1[Gender],"~?")</f>
        <v>10</v>
      </c>
    </row>
    <row r="909" spans="1:31" x14ac:dyDescent="0.35">
      <c r="A909">
        <v>908</v>
      </c>
      <c r="B909">
        <f>IF(COUNTIF(C$2:C908,C909)&gt;0,B908,B908+1)</f>
        <v>243</v>
      </c>
      <c r="C909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09" t="s">
        <v>949</v>
      </c>
      <c r="E909" t="s">
        <v>1217</v>
      </c>
      <c r="F909" t="s">
        <v>1218</v>
      </c>
      <c r="G909">
        <v>2014</v>
      </c>
      <c r="H909" t="s">
        <v>161</v>
      </c>
      <c r="I909" t="s">
        <v>23</v>
      </c>
      <c r="J909">
        <v>24</v>
      </c>
      <c r="K909">
        <v>2</v>
      </c>
      <c r="L909">
        <f>COUNTIF(Table1[Race],Table1[Race])</f>
        <v>2</v>
      </c>
      <c r="M909">
        <v>2</v>
      </c>
      <c r="N909">
        <v>0</v>
      </c>
      <c r="O909">
        <v>0</v>
      </c>
      <c r="P909">
        <v>0</v>
      </c>
      <c r="Q909" t="s">
        <v>20</v>
      </c>
      <c r="R909" t="s">
        <v>952</v>
      </c>
      <c r="S909" t="s">
        <v>949</v>
      </c>
      <c r="T909">
        <f>IFERROR(Table1[n_can_adj]/MID(Table1[district],FIND("(",Table1[district])+1,1),Table1[n_can_adj])</f>
        <v>2</v>
      </c>
      <c r="U909">
        <v>15999</v>
      </c>
      <c r="V909" t="str">
        <f>IF(Table1[Voting Population]&lt;47000,"Rural","Urban")</f>
        <v>Rural</v>
      </c>
      <c r="W909" s="3">
        <v>0.50515463917525771</v>
      </c>
      <c r="X909" s="3" t="s">
        <v>5414</v>
      </c>
      <c r="Y909" s="3">
        <f>COUNTIFS(Table1[Race '#],Table1[[#This Row],[Race '#]],Table1[Gender],"F")</f>
        <v>0</v>
      </c>
      <c r="Z909" s="3">
        <f>COUNTIFS(Table1[Race '#],Table1[[#This Row],[Race '#]],Table1[Gender],"M")</f>
        <v>2</v>
      </c>
      <c r="AA909" s="3">
        <f>COUNTIFS(Table1[Race '#],Table1[[#This Row],[Race '#]],Table1[Gender],"~?")</f>
        <v>0</v>
      </c>
      <c r="AB909" s="3" t="str">
        <f>_xlfn.IFS(Y909=SUM(Table1[[#This Row],[Race-F candidates]:[Race-? Candidates]]),"All-Female",Z909=SUM(Table1[[#This Row],[Race-F candidates]:[Race-? Candidates]]),"All-Male",1=1,"Mixed-Gender")</f>
        <v>All-Male</v>
      </c>
      <c r="AC909" s="3">
        <f>COUNTIFS(Table1[genoffice],Table1[[#This Row],[genoffice]],Table1[Gender],"F")</f>
        <v>15</v>
      </c>
      <c r="AD909" s="3">
        <f>COUNTIFS(Table1[genoffice],Table1[[#This Row],[genoffice]],Table1[Gender],"M")</f>
        <v>213</v>
      </c>
      <c r="AE909" s="3">
        <f>COUNTIFS(Table1[genoffice],Table1[[#This Row],[genoffice]],Table1[Gender],"~?")</f>
        <v>10</v>
      </c>
    </row>
    <row r="910" spans="1:31" x14ac:dyDescent="0.35">
      <c r="A910">
        <v>909</v>
      </c>
      <c r="B910">
        <f>IF(COUNTIF(C$2:C909,C910)&gt;0,B909,B909+1)</f>
        <v>243</v>
      </c>
      <c r="C910" t="str">
        <f>Table1[[#This Row],[position]]&amp;IF(Table1[district]="NA","","-"&amp;Table1[district])&amp;IF(Table1[parish]="Multi-Parish Race","","-"&amp;Table1[parish])&amp;" ("&amp;Table1[year]&amp;")"</f>
        <v>Chief of Police-Village of East Hodge-Jackson (2014)</v>
      </c>
      <c r="D910" t="s">
        <v>949</v>
      </c>
      <c r="E910" t="s">
        <v>1217</v>
      </c>
      <c r="F910" t="s">
        <v>1219</v>
      </c>
      <c r="G910">
        <v>2014</v>
      </c>
      <c r="H910" t="s">
        <v>161</v>
      </c>
      <c r="I910" t="s">
        <v>23</v>
      </c>
      <c r="J910">
        <v>73</v>
      </c>
      <c r="K910">
        <v>2</v>
      </c>
      <c r="L910">
        <f>COUNTIF(Table1[Race],Table1[Race])</f>
        <v>2</v>
      </c>
      <c r="M910">
        <v>2</v>
      </c>
      <c r="N910">
        <v>0</v>
      </c>
      <c r="O910">
        <v>0</v>
      </c>
      <c r="P910">
        <v>0</v>
      </c>
      <c r="Q910" t="s">
        <v>20</v>
      </c>
      <c r="R910" t="s">
        <v>952</v>
      </c>
      <c r="S910" t="s">
        <v>949</v>
      </c>
      <c r="T910">
        <f>IFERROR(Table1[n_can_adj]/MID(Table1[district],FIND("(",Table1[district])+1,1),Table1[n_can_adj])</f>
        <v>2</v>
      </c>
      <c r="U910">
        <v>15999</v>
      </c>
      <c r="V910" t="str">
        <f>IF(Table1[Voting Population]&lt;47000,"Rural","Urban")</f>
        <v>Rural</v>
      </c>
      <c r="W910" s="3">
        <v>0.50515463917525771</v>
      </c>
      <c r="X910" s="3" t="s">
        <v>5414</v>
      </c>
      <c r="Y910" s="3">
        <f>COUNTIFS(Table1[Race '#],Table1[[#This Row],[Race '#]],Table1[Gender],"F")</f>
        <v>0</v>
      </c>
      <c r="Z910" s="3">
        <f>COUNTIFS(Table1[Race '#],Table1[[#This Row],[Race '#]],Table1[Gender],"M")</f>
        <v>2</v>
      </c>
      <c r="AA910" s="3">
        <f>COUNTIFS(Table1[Race '#],Table1[[#This Row],[Race '#]],Table1[Gender],"~?")</f>
        <v>0</v>
      </c>
      <c r="AB910" s="3" t="str">
        <f>_xlfn.IFS(Y910=SUM(Table1[[#This Row],[Race-F candidates]:[Race-? Candidates]]),"All-Female",Z910=SUM(Table1[[#This Row],[Race-F candidates]:[Race-? Candidates]]),"All-Male",1=1,"Mixed-Gender")</f>
        <v>All-Male</v>
      </c>
      <c r="AC910" s="3">
        <f>COUNTIFS(Table1[genoffice],Table1[[#This Row],[genoffice]],Table1[Gender],"F")</f>
        <v>15</v>
      </c>
      <c r="AD910" s="3">
        <f>COUNTIFS(Table1[genoffice],Table1[[#This Row],[genoffice]],Table1[Gender],"M")</f>
        <v>213</v>
      </c>
      <c r="AE910" s="3">
        <f>COUNTIFS(Table1[genoffice],Table1[[#This Row],[genoffice]],Table1[Gender],"~?")</f>
        <v>10</v>
      </c>
    </row>
    <row r="911" spans="1:31" x14ac:dyDescent="0.35">
      <c r="A911">
        <v>910</v>
      </c>
      <c r="B911">
        <f>IF(COUNTIF(C$2:C910,C911)&gt;0,B910,B910+1)</f>
        <v>244</v>
      </c>
      <c r="C911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1" t="s">
        <v>949</v>
      </c>
      <c r="E911" t="s">
        <v>1220</v>
      </c>
      <c r="F911" t="s">
        <v>1221</v>
      </c>
      <c r="G911">
        <v>2014</v>
      </c>
      <c r="H911" t="s">
        <v>1222</v>
      </c>
      <c r="I911" t="s">
        <v>19</v>
      </c>
      <c r="J911">
        <v>24</v>
      </c>
      <c r="K911">
        <v>2</v>
      </c>
      <c r="L911">
        <f>COUNTIF(Table1[Race],Table1[Race])</f>
        <v>2</v>
      </c>
      <c r="M911">
        <v>1</v>
      </c>
      <c r="N911">
        <v>1</v>
      </c>
      <c r="O911">
        <v>0</v>
      </c>
      <c r="P911">
        <v>0</v>
      </c>
      <c r="Q911" t="s">
        <v>20</v>
      </c>
      <c r="R911" t="s">
        <v>952</v>
      </c>
      <c r="S911" t="s">
        <v>949</v>
      </c>
      <c r="T911">
        <f>IFERROR(Table1[n_can_adj]/MID(Table1[district],FIND("(",Table1[district])+1,1),Table1[n_can_adj])</f>
        <v>2</v>
      </c>
      <c r="U911">
        <v>11370</v>
      </c>
      <c r="V911" t="str">
        <f>IF(Table1[Voting Population]&lt;47000,"Rural","Urban")</f>
        <v>Rural</v>
      </c>
      <c r="W911" s="3">
        <v>0.72727272727272729</v>
      </c>
      <c r="X911" s="3" t="s">
        <v>5414</v>
      </c>
      <c r="Y911" s="3">
        <f>COUNTIFS(Table1[Race '#],Table1[[#This Row],[Race '#]],Table1[Gender],"F")</f>
        <v>0</v>
      </c>
      <c r="Z911" s="3">
        <f>COUNTIFS(Table1[Race '#],Table1[[#This Row],[Race '#]],Table1[Gender],"M")</f>
        <v>2</v>
      </c>
      <c r="AA911" s="3">
        <f>COUNTIFS(Table1[Race '#],Table1[[#This Row],[Race '#]],Table1[Gender],"~?")</f>
        <v>0</v>
      </c>
      <c r="AB911" s="3" t="str">
        <f>_xlfn.IFS(Y911=SUM(Table1[[#This Row],[Race-F candidates]:[Race-? Candidates]]),"All-Female",Z911=SUM(Table1[[#This Row],[Race-F candidates]:[Race-? Candidates]]),"All-Male",1=1,"Mixed-Gender")</f>
        <v>All-Male</v>
      </c>
      <c r="AC911" s="3">
        <f>COUNTIFS(Table1[genoffice],Table1[[#This Row],[genoffice]],Table1[Gender],"F")</f>
        <v>15</v>
      </c>
      <c r="AD911" s="3">
        <f>COUNTIFS(Table1[genoffice],Table1[[#This Row],[genoffice]],Table1[Gender],"M")</f>
        <v>213</v>
      </c>
      <c r="AE911" s="3">
        <f>COUNTIFS(Table1[genoffice],Table1[[#This Row],[genoffice]],Table1[Gender],"~?")</f>
        <v>10</v>
      </c>
    </row>
    <row r="912" spans="1:31" x14ac:dyDescent="0.35">
      <c r="A912">
        <v>911</v>
      </c>
      <c r="B912">
        <f>IF(COUNTIF(C$2:C911,C912)&gt;0,B911,B911+1)</f>
        <v>244</v>
      </c>
      <c r="C912" t="str">
        <f>Table1[[#This Row],[position]]&amp;IF(Table1[district]="NA","","-"&amp;Table1[district])&amp;IF(Table1[parish]="Multi-Parish Race","","-"&amp;Table1[parish])&amp;" ("&amp;Table1[year]&amp;")"</f>
        <v>Chief of Police-Village of Epps-West Carroll (2014)</v>
      </c>
      <c r="D912" t="s">
        <v>949</v>
      </c>
      <c r="E912" t="s">
        <v>1220</v>
      </c>
      <c r="F912" t="s">
        <v>1223</v>
      </c>
      <c r="G912">
        <v>2014</v>
      </c>
      <c r="H912" t="s">
        <v>1222</v>
      </c>
      <c r="I912" t="s">
        <v>23</v>
      </c>
      <c r="J912">
        <v>152</v>
      </c>
      <c r="K912">
        <v>2</v>
      </c>
      <c r="L912">
        <f>COUNTIF(Table1[Race],Table1[Race])</f>
        <v>2</v>
      </c>
      <c r="M912">
        <v>1</v>
      </c>
      <c r="N912">
        <v>1</v>
      </c>
      <c r="O912">
        <v>0</v>
      </c>
      <c r="P912">
        <v>0</v>
      </c>
      <c r="Q912" t="s">
        <v>20</v>
      </c>
      <c r="R912" t="s">
        <v>952</v>
      </c>
      <c r="S912" t="s">
        <v>949</v>
      </c>
      <c r="T912">
        <f>IFERROR(Table1[n_can_adj]/MID(Table1[district],FIND("(",Table1[district])+1,1),Table1[n_can_adj])</f>
        <v>2</v>
      </c>
      <c r="U912">
        <v>11370</v>
      </c>
      <c r="V912" t="str">
        <f>IF(Table1[Voting Population]&lt;47000,"Rural","Urban")</f>
        <v>Rural</v>
      </c>
      <c r="W912" s="3">
        <v>0.72727272727272729</v>
      </c>
      <c r="X912" s="3" t="s">
        <v>5414</v>
      </c>
      <c r="Y912" s="3">
        <f>COUNTIFS(Table1[Race '#],Table1[[#This Row],[Race '#]],Table1[Gender],"F")</f>
        <v>0</v>
      </c>
      <c r="Z912" s="3">
        <f>COUNTIFS(Table1[Race '#],Table1[[#This Row],[Race '#]],Table1[Gender],"M")</f>
        <v>2</v>
      </c>
      <c r="AA912" s="3">
        <f>COUNTIFS(Table1[Race '#],Table1[[#This Row],[Race '#]],Table1[Gender],"~?")</f>
        <v>0</v>
      </c>
      <c r="AB912" s="3" t="str">
        <f>_xlfn.IFS(Y912=SUM(Table1[[#This Row],[Race-F candidates]:[Race-? Candidates]]),"All-Female",Z912=SUM(Table1[[#This Row],[Race-F candidates]:[Race-? Candidates]]),"All-Male",1=1,"Mixed-Gender")</f>
        <v>All-Male</v>
      </c>
      <c r="AC912" s="3">
        <f>COUNTIFS(Table1[genoffice],Table1[[#This Row],[genoffice]],Table1[Gender],"F")</f>
        <v>15</v>
      </c>
      <c r="AD912" s="3">
        <f>COUNTIFS(Table1[genoffice],Table1[[#This Row],[genoffice]],Table1[Gender],"M")</f>
        <v>213</v>
      </c>
      <c r="AE912" s="3">
        <f>COUNTIFS(Table1[genoffice],Table1[[#This Row],[genoffice]],Table1[Gender],"~?")</f>
        <v>10</v>
      </c>
    </row>
    <row r="913" spans="1:31" x14ac:dyDescent="0.35">
      <c r="A913">
        <v>912</v>
      </c>
      <c r="B913">
        <f>IF(COUNTIF(C$2:C912,C913)&gt;0,B912,B912+1)</f>
        <v>245</v>
      </c>
      <c r="C913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3" t="s">
        <v>949</v>
      </c>
      <c r="E913" t="s">
        <v>1224</v>
      </c>
      <c r="F913" t="s">
        <v>1225</v>
      </c>
      <c r="G913">
        <v>2016</v>
      </c>
      <c r="H913" t="s">
        <v>695</v>
      </c>
      <c r="I913" t="s">
        <v>30</v>
      </c>
      <c r="J913">
        <v>42</v>
      </c>
      <c r="K913">
        <v>2</v>
      </c>
      <c r="L913">
        <f>COUNTIF(Table1[Race],Table1[Race])</f>
        <v>2</v>
      </c>
      <c r="M913">
        <v>0</v>
      </c>
      <c r="N913">
        <v>0</v>
      </c>
      <c r="O913">
        <v>2</v>
      </c>
      <c r="P913">
        <v>0</v>
      </c>
      <c r="Q913" t="s">
        <v>20</v>
      </c>
      <c r="R913" t="s">
        <v>952</v>
      </c>
      <c r="S913" t="s">
        <v>949</v>
      </c>
      <c r="T913">
        <f>IFERROR(Table1[n_can_adj]/MID(Table1[district],FIND("(",Table1[district])+1,1),Table1[n_can_adj])</f>
        <v>2</v>
      </c>
      <c r="U913">
        <v>31399</v>
      </c>
      <c r="V913" t="str">
        <f>IF(Table1[Voting Population]&lt;47000,"Rural","Urban")</f>
        <v>Rural</v>
      </c>
      <c r="W913" s="3">
        <v>0.55319148936170204</v>
      </c>
      <c r="X913" s="3" t="s">
        <v>5414</v>
      </c>
      <c r="Y913" s="3">
        <f>COUNTIFS(Table1[Race '#],Table1[[#This Row],[Race '#]],Table1[Gender],"F")</f>
        <v>0</v>
      </c>
      <c r="Z913" s="3">
        <f>COUNTIFS(Table1[Race '#],Table1[[#This Row],[Race '#]],Table1[Gender],"M")</f>
        <v>2</v>
      </c>
      <c r="AA913" s="3">
        <f>COUNTIFS(Table1[Race '#],Table1[[#This Row],[Race '#]],Table1[Gender],"~?")</f>
        <v>0</v>
      </c>
      <c r="AB913" s="3" t="str">
        <f>_xlfn.IFS(Y913=SUM(Table1[[#This Row],[Race-F candidates]:[Race-? Candidates]]),"All-Female",Z913=SUM(Table1[[#This Row],[Race-F candidates]:[Race-? Candidates]]),"All-Male",1=1,"Mixed-Gender")</f>
        <v>All-Male</v>
      </c>
      <c r="AC913" s="3">
        <f>COUNTIFS(Table1[genoffice],Table1[[#This Row],[genoffice]],Table1[Gender],"F")</f>
        <v>15</v>
      </c>
      <c r="AD913" s="3">
        <f>COUNTIFS(Table1[genoffice],Table1[[#This Row],[genoffice]],Table1[Gender],"M")</f>
        <v>213</v>
      </c>
      <c r="AE913" s="3">
        <f>COUNTIFS(Table1[genoffice],Table1[[#This Row],[genoffice]],Table1[Gender],"~?")</f>
        <v>10</v>
      </c>
    </row>
    <row r="914" spans="1:31" x14ac:dyDescent="0.35">
      <c r="A914">
        <v>913</v>
      </c>
      <c r="B914">
        <f>IF(COUNTIF(C$2:C913,C914)&gt;0,B913,B913+1)</f>
        <v>245</v>
      </c>
      <c r="C914" t="str">
        <f>Table1[[#This Row],[position]]&amp;IF(Table1[district]="NA","","-"&amp;Table1[district])&amp;IF(Table1[parish]="Multi-Parish Race","","-"&amp;Table1[parish])&amp;" ("&amp;Table1[year]&amp;")"</f>
        <v>Chief of Police-Village of Fenton-Jefferson Davis (2016)</v>
      </c>
      <c r="D914" t="s">
        <v>949</v>
      </c>
      <c r="E914" t="s">
        <v>1224</v>
      </c>
      <c r="F914" t="s">
        <v>1226</v>
      </c>
      <c r="G914">
        <v>2016</v>
      </c>
      <c r="H914" t="s">
        <v>695</v>
      </c>
      <c r="I914" t="s">
        <v>30</v>
      </c>
      <c r="J914">
        <v>146</v>
      </c>
      <c r="K914">
        <v>2</v>
      </c>
      <c r="L914">
        <f>COUNTIF(Table1[Race],Table1[Race])</f>
        <v>2</v>
      </c>
      <c r="M914">
        <v>0</v>
      </c>
      <c r="N914">
        <v>0</v>
      </c>
      <c r="O914">
        <v>2</v>
      </c>
      <c r="P914">
        <v>0</v>
      </c>
      <c r="Q914" t="s">
        <v>20</v>
      </c>
      <c r="R914" t="s">
        <v>952</v>
      </c>
      <c r="S914" t="s">
        <v>949</v>
      </c>
      <c r="T914">
        <f>IFERROR(Table1[n_can_adj]/MID(Table1[district],FIND("(",Table1[district])+1,1),Table1[n_can_adj])</f>
        <v>2</v>
      </c>
      <c r="U914">
        <v>31399</v>
      </c>
      <c r="V914" t="str">
        <f>IF(Table1[Voting Population]&lt;47000,"Rural","Urban")</f>
        <v>Rural</v>
      </c>
      <c r="W914" s="3">
        <v>0.55319148936170204</v>
      </c>
      <c r="X914" s="3" t="s">
        <v>5414</v>
      </c>
      <c r="Y914" s="3">
        <f>COUNTIFS(Table1[Race '#],Table1[[#This Row],[Race '#]],Table1[Gender],"F")</f>
        <v>0</v>
      </c>
      <c r="Z914" s="3">
        <f>COUNTIFS(Table1[Race '#],Table1[[#This Row],[Race '#]],Table1[Gender],"M")</f>
        <v>2</v>
      </c>
      <c r="AA914" s="3">
        <f>COUNTIFS(Table1[Race '#],Table1[[#This Row],[Race '#]],Table1[Gender],"~?")</f>
        <v>0</v>
      </c>
      <c r="AB914" s="3" t="str">
        <f>_xlfn.IFS(Y914=SUM(Table1[[#This Row],[Race-F candidates]:[Race-? Candidates]]),"All-Female",Z914=SUM(Table1[[#This Row],[Race-F candidates]:[Race-? Candidates]]),"All-Male",1=1,"Mixed-Gender")</f>
        <v>All-Male</v>
      </c>
      <c r="AC914" s="3">
        <f>COUNTIFS(Table1[genoffice],Table1[[#This Row],[genoffice]],Table1[Gender],"F")</f>
        <v>15</v>
      </c>
      <c r="AD914" s="3">
        <f>COUNTIFS(Table1[genoffice],Table1[[#This Row],[genoffice]],Table1[Gender],"M")</f>
        <v>213</v>
      </c>
      <c r="AE914" s="3">
        <f>COUNTIFS(Table1[genoffice],Table1[[#This Row],[genoffice]],Table1[Gender],"~?")</f>
        <v>10</v>
      </c>
    </row>
    <row r="915" spans="1:31" x14ac:dyDescent="0.35">
      <c r="A915">
        <v>914</v>
      </c>
      <c r="B915">
        <f>IF(COUNTIF(C$2:C914,C915)&gt;0,B914,B914+1)</f>
        <v>246</v>
      </c>
      <c r="C915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5" t="s">
        <v>949</v>
      </c>
      <c r="E915" t="s">
        <v>1227</v>
      </c>
      <c r="F915" t="s">
        <v>1228</v>
      </c>
      <c r="G915">
        <v>2014</v>
      </c>
      <c r="H915" t="s">
        <v>238</v>
      </c>
      <c r="I915" t="s">
        <v>127</v>
      </c>
      <c r="J915">
        <v>45</v>
      </c>
      <c r="K915">
        <v>3</v>
      </c>
      <c r="L915">
        <f>COUNTIF(Table1[Race],Table1[Race])</f>
        <v>3</v>
      </c>
      <c r="M915">
        <v>0</v>
      </c>
      <c r="N915">
        <v>0</v>
      </c>
      <c r="O915">
        <v>1</v>
      </c>
      <c r="P915">
        <v>2</v>
      </c>
      <c r="Q915" t="s">
        <v>20</v>
      </c>
      <c r="R915" t="s">
        <v>952</v>
      </c>
      <c r="S915" t="s">
        <v>949</v>
      </c>
      <c r="T915">
        <f>IFERROR(Table1[n_can_adj]/MID(Table1[district],FIND("(",Table1[district])+1,1),Table1[n_can_adj])</f>
        <v>3</v>
      </c>
      <c r="U915">
        <v>132373</v>
      </c>
      <c r="V915" t="str">
        <f>IF(Table1[Voting Population]&lt;47000,"Rural","Urban")</f>
        <v>Urban</v>
      </c>
      <c r="W915" s="3">
        <v>0.55327868852459017</v>
      </c>
      <c r="X915" s="3" t="s">
        <v>5414</v>
      </c>
      <c r="Y915" s="3">
        <f>COUNTIFS(Table1[Race '#],Table1[[#This Row],[Race '#]],Table1[Gender],"F")</f>
        <v>0</v>
      </c>
      <c r="Z915" s="3">
        <f>COUNTIFS(Table1[Race '#],Table1[[#This Row],[Race '#]],Table1[Gender],"M")</f>
        <v>3</v>
      </c>
      <c r="AA915" s="3">
        <f>COUNTIFS(Table1[Race '#],Table1[[#This Row],[Race '#]],Table1[Gender],"~?")</f>
        <v>0</v>
      </c>
      <c r="AB915" s="3" t="str">
        <f>_xlfn.IFS(Y915=SUM(Table1[[#This Row],[Race-F candidates]:[Race-? Candidates]]),"All-Female",Z915=SUM(Table1[[#This Row],[Race-F candidates]:[Race-? Candidates]]),"All-Male",1=1,"Mixed-Gender")</f>
        <v>All-Male</v>
      </c>
      <c r="AC915" s="3">
        <f>COUNTIFS(Table1[genoffice],Table1[[#This Row],[genoffice]],Table1[Gender],"F")</f>
        <v>15</v>
      </c>
      <c r="AD915" s="3">
        <f>COUNTIFS(Table1[genoffice],Table1[[#This Row],[genoffice]],Table1[Gender],"M")</f>
        <v>213</v>
      </c>
      <c r="AE915" s="3">
        <f>COUNTIFS(Table1[genoffice],Table1[[#This Row],[genoffice]],Table1[Gender],"~?")</f>
        <v>10</v>
      </c>
    </row>
    <row r="916" spans="1:31" x14ac:dyDescent="0.35">
      <c r="A916">
        <v>915</v>
      </c>
      <c r="B916">
        <f>IF(COUNTIF(C$2:C915,C916)&gt;0,B915,B915+1)</f>
        <v>246</v>
      </c>
      <c r="C916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6" t="s">
        <v>949</v>
      </c>
      <c r="E916" t="s">
        <v>1227</v>
      </c>
      <c r="F916" t="s">
        <v>1229</v>
      </c>
      <c r="G916">
        <v>2014</v>
      </c>
      <c r="H916" t="s">
        <v>238</v>
      </c>
      <c r="I916" t="s">
        <v>127</v>
      </c>
      <c r="J916">
        <v>180</v>
      </c>
      <c r="K916">
        <v>3</v>
      </c>
      <c r="L916">
        <f>COUNTIF(Table1[Race],Table1[Race])</f>
        <v>3</v>
      </c>
      <c r="M916">
        <v>0</v>
      </c>
      <c r="N916">
        <v>0</v>
      </c>
      <c r="O916">
        <v>1</v>
      </c>
      <c r="P916">
        <v>2</v>
      </c>
      <c r="Q916" t="s">
        <v>20</v>
      </c>
      <c r="R916" t="s">
        <v>952</v>
      </c>
      <c r="S916" t="s">
        <v>949</v>
      </c>
      <c r="T916">
        <f>IFERROR(Table1[n_can_adj]/MID(Table1[district],FIND("(",Table1[district])+1,1),Table1[n_can_adj])</f>
        <v>3</v>
      </c>
      <c r="U916">
        <v>132373</v>
      </c>
      <c r="V916" t="str">
        <f>IF(Table1[Voting Population]&lt;47000,"Rural","Urban")</f>
        <v>Urban</v>
      </c>
      <c r="W916" s="3">
        <v>0.55327868852459017</v>
      </c>
      <c r="X916" s="3" t="s">
        <v>5414</v>
      </c>
      <c r="Y916" s="3">
        <f>COUNTIFS(Table1[Race '#],Table1[[#This Row],[Race '#]],Table1[Gender],"F")</f>
        <v>0</v>
      </c>
      <c r="Z916" s="3">
        <f>COUNTIFS(Table1[Race '#],Table1[[#This Row],[Race '#]],Table1[Gender],"M")</f>
        <v>3</v>
      </c>
      <c r="AA916" s="3">
        <f>COUNTIFS(Table1[Race '#],Table1[[#This Row],[Race '#]],Table1[Gender],"~?")</f>
        <v>0</v>
      </c>
      <c r="AB916" s="3" t="str">
        <f>_xlfn.IFS(Y916=SUM(Table1[[#This Row],[Race-F candidates]:[Race-? Candidates]]),"All-Female",Z916=SUM(Table1[[#This Row],[Race-F candidates]:[Race-? Candidates]]),"All-Male",1=1,"Mixed-Gender")</f>
        <v>All-Male</v>
      </c>
      <c r="AC916" s="3">
        <f>COUNTIFS(Table1[genoffice],Table1[[#This Row],[genoffice]],Table1[Gender],"F")</f>
        <v>15</v>
      </c>
      <c r="AD916" s="3">
        <f>COUNTIFS(Table1[genoffice],Table1[[#This Row],[genoffice]],Table1[Gender],"M")</f>
        <v>213</v>
      </c>
      <c r="AE916" s="3">
        <f>COUNTIFS(Table1[genoffice],Table1[[#This Row],[genoffice]],Table1[Gender],"~?")</f>
        <v>10</v>
      </c>
    </row>
    <row r="917" spans="1:31" x14ac:dyDescent="0.35">
      <c r="A917">
        <v>916</v>
      </c>
      <c r="B917">
        <f>IF(COUNTIF(C$2:C916,C917)&gt;0,B916,B916+1)</f>
        <v>246</v>
      </c>
      <c r="C917" t="str">
        <f>Table1[[#This Row],[position]]&amp;IF(Table1[district]="NA","","-"&amp;Table1[district])&amp;IF(Table1[parish]="Multi-Parish Race","","-"&amp;Table1[parish])&amp;" ("&amp;Table1[year]&amp;")"</f>
        <v>Chief of Police-Village of Forest Hill-Rapides (2014)</v>
      </c>
      <c r="D917" t="s">
        <v>949</v>
      </c>
      <c r="E917" t="s">
        <v>1227</v>
      </c>
      <c r="F917" t="s">
        <v>1230</v>
      </c>
      <c r="G917">
        <v>2014</v>
      </c>
      <c r="H917" t="s">
        <v>238</v>
      </c>
      <c r="I917" t="s">
        <v>30</v>
      </c>
      <c r="J917">
        <v>19</v>
      </c>
      <c r="K917">
        <v>3</v>
      </c>
      <c r="L917">
        <f>COUNTIF(Table1[Race],Table1[Race])</f>
        <v>3</v>
      </c>
      <c r="M917">
        <v>0</v>
      </c>
      <c r="N917">
        <v>0</v>
      </c>
      <c r="O917">
        <v>1</v>
      </c>
      <c r="P917">
        <v>2</v>
      </c>
      <c r="Q917" t="s">
        <v>20</v>
      </c>
      <c r="R917" t="s">
        <v>952</v>
      </c>
      <c r="S917" t="s">
        <v>949</v>
      </c>
      <c r="T917">
        <f>IFERROR(Table1[n_can_adj]/MID(Table1[district],FIND("(",Table1[district])+1,1),Table1[n_can_adj])</f>
        <v>3</v>
      </c>
      <c r="U917">
        <v>132373</v>
      </c>
      <c r="V917" t="str">
        <f>IF(Table1[Voting Population]&lt;47000,"Rural","Urban")</f>
        <v>Urban</v>
      </c>
      <c r="W917" s="3">
        <v>0.55327868852459017</v>
      </c>
      <c r="X917" s="3" t="s">
        <v>5414</v>
      </c>
      <c r="Y917" s="3">
        <f>COUNTIFS(Table1[Race '#],Table1[[#This Row],[Race '#]],Table1[Gender],"F")</f>
        <v>0</v>
      </c>
      <c r="Z917" s="3">
        <f>COUNTIFS(Table1[Race '#],Table1[[#This Row],[Race '#]],Table1[Gender],"M")</f>
        <v>3</v>
      </c>
      <c r="AA917" s="3">
        <f>COUNTIFS(Table1[Race '#],Table1[[#This Row],[Race '#]],Table1[Gender],"~?")</f>
        <v>0</v>
      </c>
      <c r="AB917" s="3" t="str">
        <f>_xlfn.IFS(Y917=SUM(Table1[[#This Row],[Race-F candidates]:[Race-? Candidates]]),"All-Female",Z917=SUM(Table1[[#This Row],[Race-F candidates]:[Race-? Candidates]]),"All-Male",1=1,"Mixed-Gender")</f>
        <v>All-Male</v>
      </c>
      <c r="AC917" s="3">
        <f>COUNTIFS(Table1[genoffice],Table1[[#This Row],[genoffice]],Table1[Gender],"F")</f>
        <v>15</v>
      </c>
      <c r="AD917" s="3">
        <f>COUNTIFS(Table1[genoffice],Table1[[#This Row],[genoffice]],Table1[Gender],"M")</f>
        <v>213</v>
      </c>
      <c r="AE917" s="3">
        <f>COUNTIFS(Table1[genoffice],Table1[[#This Row],[genoffice]],Table1[Gender],"~?")</f>
        <v>10</v>
      </c>
    </row>
    <row r="918" spans="1:31" x14ac:dyDescent="0.35">
      <c r="A918">
        <v>917</v>
      </c>
      <c r="B918">
        <f>IF(COUNTIF(C$2:C917,C918)&gt;0,B917,B917+1)</f>
        <v>247</v>
      </c>
      <c r="C918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8" t="s">
        <v>949</v>
      </c>
      <c r="E918" t="s">
        <v>1231</v>
      </c>
      <c r="F918" t="s">
        <v>1232</v>
      </c>
      <c r="G918">
        <v>2016</v>
      </c>
      <c r="H918" t="s">
        <v>272</v>
      </c>
      <c r="I918" t="s">
        <v>19</v>
      </c>
      <c r="J918">
        <v>102</v>
      </c>
      <c r="K918">
        <v>2</v>
      </c>
      <c r="L918">
        <f>COUNTIF(Table1[Race],Table1[Race])</f>
        <v>2</v>
      </c>
      <c r="M918">
        <v>0</v>
      </c>
      <c r="N918">
        <v>2</v>
      </c>
      <c r="O918">
        <v>0</v>
      </c>
      <c r="P918">
        <v>0</v>
      </c>
      <c r="Q918" t="s">
        <v>20</v>
      </c>
      <c r="R918" t="s">
        <v>952</v>
      </c>
      <c r="S918" t="s">
        <v>949</v>
      </c>
      <c r="T918">
        <f>IFERROR(Table1[n_can_adj]/MID(Table1[district],FIND("(",Table1[district])+1,1),Table1[n_can_adj])</f>
        <v>2</v>
      </c>
      <c r="U918">
        <v>22372</v>
      </c>
      <c r="V918" t="str">
        <f>IF(Table1[Voting Population]&lt;47000,"Rural","Urban")</f>
        <v>Rural</v>
      </c>
      <c r="W918" s="3">
        <v>0.45714285714285713</v>
      </c>
      <c r="X918" s="3" t="s">
        <v>5414</v>
      </c>
      <c r="Y918" s="3">
        <f>COUNTIFS(Table1[Race '#],Table1[[#This Row],[Race '#]],Table1[Gender],"F")</f>
        <v>0</v>
      </c>
      <c r="Z918" s="3">
        <f>COUNTIFS(Table1[Race '#],Table1[[#This Row],[Race '#]],Table1[Gender],"M")</f>
        <v>2</v>
      </c>
      <c r="AA918" s="3">
        <f>COUNTIFS(Table1[Race '#],Table1[[#This Row],[Race '#]],Table1[Gender],"~?")</f>
        <v>0</v>
      </c>
      <c r="AB918" s="3" t="str">
        <f>_xlfn.IFS(Y918=SUM(Table1[[#This Row],[Race-F candidates]:[Race-? Candidates]]),"All-Female",Z918=SUM(Table1[[#This Row],[Race-F candidates]:[Race-? Candidates]]),"All-Male",1=1,"Mixed-Gender")</f>
        <v>All-Male</v>
      </c>
      <c r="AC918" s="3">
        <f>COUNTIFS(Table1[genoffice],Table1[[#This Row],[genoffice]],Table1[Gender],"F")</f>
        <v>15</v>
      </c>
      <c r="AD918" s="3">
        <f>COUNTIFS(Table1[genoffice],Table1[[#This Row],[genoffice]],Table1[Gender],"M")</f>
        <v>213</v>
      </c>
      <c r="AE918" s="3">
        <f>COUNTIFS(Table1[genoffice],Table1[[#This Row],[genoffice]],Table1[Gender],"~?")</f>
        <v>10</v>
      </c>
    </row>
    <row r="919" spans="1:31" x14ac:dyDescent="0.35">
      <c r="A919">
        <v>918</v>
      </c>
      <c r="B919">
        <f>IF(COUNTIF(C$2:C918,C919)&gt;0,B918,B918+1)</f>
        <v>247</v>
      </c>
      <c r="C919" t="str">
        <f>Table1[[#This Row],[position]]&amp;IF(Table1[district]="NA","","-"&amp;Table1[district])&amp;IF(Table1[parish]="Multi-Parish Race","","-"&amp;Table1[parish])&amp;" ("&amp;Table1[year]&amp;")"</f>
        <v>Chief of Police-Village of Georgetown-Grant (2016)</v>
      </c>
      <c r="D919" t="s">
        <v>949</v>
      </c>
      <c r="E919" t="s">
        <v>1231</v>
      </c>
      <c r="F919" t="s">
        <v>1233</v>
      </c>
      <c r="G919">
        <v>2016</v>
      </c>
      <c r="H919" t="s">
        <v>272</v>
      </c>
      <c r="I919" t="s">
        <v>19</v>
      </c>
      <c r="J919">
        <v>38</v>
      </c>
      <c r="K919">
        <v>2</v>
      </c>
      <c r="L919">
        <f>COUNTIF(Table1[Race],Table1[Race])</f>
        <v>2</v>
      </c>
      <c r="M919">
        <v>0</v>
      </c>
      <c r="N919">
        <v>2</v>
      </c>
      <c r="O919">
        <v>0</v>
      </c>
      <c r="P919">
        <v>0</v>
      </c>
      <c r="Q919" t="s">
        <v>20</v>
      </c>
      <c r="R919" t="s">
        <v>952</v>
      </c>
      <c r="S919" t="s">
        <v>949</v>
      </c>
      <c r="T919">
        <f>IFERROR(Table1[n_can_adj]/MID(Table1[district],FIND("(",Table1[district])+1,1),Table1[n_can_adj])</f>
        <v>2</v>
      </c>
      <c r="U919">
        <v>22372</v>
      </c>
      <c r="V919" t="str">
        <f>IF(Table1[Voting Population]&lt;47000,"Rural","Urban")</f>
        <v>Rural</v>
      </c>
      <c r="W919" s="3">
        <v>0.45714285714285713</v>
      </c>
      <c r="X919" s="3" t="s">
        <v>5414</v>
      </c>
      <c r="Y919" s="3">
        <f>COUNTIFS(Table1[Race '#],Table1[[#This Row],[Race '#]],Table1[Gender],"F")</f>
        <v>0</v>
      </c>
      <c r="Z919" s="3">
        <f>COUNTIFS(Table1[Race '#],Table1[[#This Row],[Race '#]],Table1[Gender],"M")</f>
        <v>2</v>
      </c>
      <c r="AA919" s="3">
        <f>COUNTIFS(Table1[Race '#],Table1[[#This Row],[Race '#]],Table1[Gender],"~?")</f>
        <v>0</v>
      </c>
      <c r="AB919" s="3" t="str">
        <f>_xlfn.IFS(Y919=SUM(Table1[[#This Row],[Race-F candidates]:[Race-? Candidates]]),"All-Female",Z919=SUM(Table1[[#This Row],[Race-F candidates]:[Race-? Candidates]]),"All-Male",1=1,"Mixed-Gender")</f>
        <v>All-Male</v>
      </c>
      <c r="AC919" s="3">
        <f>COUNTIFS(Table1[genoffice],Table1[[#This Row],[genoffice]],Table1[Gender],"F")</f>
        <v>15</v>
      </c>
      <c r="AD919" s="3">
        <f>COUNTIFS(Table1[genoffice],Table1[[#This Row],[genoffice]],Table1[Gender],"M")</f>
        <v>213</v>
      </c>
      <c r="AE919" s="3">
        <f>COUNTIFS(Table1[genoffice],Table1[[#This Row],[genoffice]],Table1[Gender],"~?")</f>
        <v>10</v>
      </c>
    </row>
    <row r="920" spans="1:31" x14ac:dyDescent="0.35">
      <c r="A920">
        <v>919</v>
      </c>
      <c r="B920">
        <f>IF(COUNTIF(C$2:C919,C920)&gt;0,B919,B919+1)</f>
        <v>248</v>
      </c>
      <c r="C920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0" t="s">
        <v>949</v>
      </c>
      <c r="E920" t="s">
        <v>1234</v>
      </c>
      <c r="F920" t="s">
        <v>1235</v>
      </c>
      <c r="G920">
        <v>2014</v>
      </c>
      <c r="H920" t="s">
        <v>793</v>
      </c>
      <c r="I920" t="s">
        <v>30</v>
      </c>
      <c r="J920">
        <v>63</v>
      </c>
      <c r="K920">
        <v>3</v>
      </c>
      <c r="L920">
        <f>COUNTIF(Table1[Race],Table1[Race])</f>
        <v>3</v>
      </c>
      <c r="M920">
        <v>1</v>
      </c>
      <c r="N920">
        <v>0</v>
      </c>
      <c r="O920">
        <v>2</v>
      </c>
      <c r="P920">
        <v>0</v>
      </c>
      <c r="Q920" t="s">
        <v>20</v>
      </c>
      <c r="R920" t="s">
        <v>952</v>
      </c>
      <c r="S920" t="s">
        <v>949</v>
      </c>
      <c r="T920">
        <f>IFERROR(Table1[n_can_adj]/MID(Table1[district],FIND("(",Table1[district])+1,1),Table1[n_can_adj])</f>
        <v>3</v>
      </c>
      <c r="U920">
        <v>20464</v>
      </c>
      <c r="V920" t="str">
        <f>IF(Table1[Voting Population]&lt;47000,"Rural","Urban")</f>
        <v>Rural</v>
      </c>
      <c r="W920" s="3">
        <v>9.6153846153846201E-2</v>
      </c>
      <c r="X920" s="3" t="s">
        <v>5414</v>
      </c>
      <c r="Y920" s="3">
        <f>COUNTIFS(Table1[Race '#],Table1[[#This Row],[Race '#]],Table1[Gender],"F")</f>
        <v>0</v>
      </c>
      <c r="Z920" s="3">
        <f>COUNTIFS(Table1[Race '#],Table1[[#This Row],[Race '#]],Table1[Gender],"M")</f>
        <v>3</v>
      </c>
      <c r="AA920" s="3">
        <f>COUNTIFS(Table1[Race '#],Table1[[#This Row],[Race '#]],Table1[Gender],"~?")</f>
        <v>0</v>
      </c>
      <c r="AB920" s="3" t="str">
        <f>_xlfn.IFS(Y920=SUM(Table1[[#This Row],[Race-F candidates]:[Race-? Candidates]]),"All-Female",Z920=SUM(Table1[[#This Row],[Race-F candidates]:[Race-? Candidates]]),"All-Male",1=1,"Mixed-Gender")</f>
        <v>All-Male</v>
      </c>
      <c r="AC920" s="3">
        <f>COUNTIFS(Table1[genoffice],Table1[[#This Row],[genoffice]],Table1[Gender],"F")</f>
        <v>15</v>
      </c>
      <c r="AD920" s="3">
        <f>COUNTIFS(Table1[genoffice],Table1[[#This Row],[genoffice]],Table1[Gender],"M")</f>
        <v>213</v>
      </c>
      <c r="AE920" s="3">
        <f>COUNTIFS(Table1[genoffice],Table1[[#This Row],[genoffice]],Table1[Gender],"~?")</f>
        <v>10</v>
      </c>
    </row>
    <row r="921" spans="1:31" x14ac:dyDescent="0.35">
      <c r="A921">
        <v>920</v>
      </c>
      <c r="B921">
        <f>IF(COUNTIF(C$2:C920,C921)&gt;0,B920,B920+1)</f>
        <v>248</v>
      </c>
      <c r="C921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1" t="s">
        <v>949</v>
      </c>
      <c r="E921" t="s">
        <v>1234</v>
      </c>
      <c r="F921" t="s">
        <v>1236</v>
      </c>
      <c r="G921">
        <v>2014</v>
      </c>
      <c r="H921" t="s">
        <v>793</v>
      </c>
      <c r="I921" t="s">
        <v>30</v>
      </c>
      <c r="J921">
        <v>62</v>
      </c>
      <c r="K921">
        <v>3</v>
      </c>
      <c r="L921">
        <f>COUNTIF(Table1[Race],Table1[Race])</f>
        <v>3</v>
      </c>
      <c r="M921">
        <v>1</v>
      </c>
      <c r="N921">
        <v>0</v>
      </c>
      <c r="O921">
        <v>2</v>
      </c>
      <c r="P921">
        <v>0</v>
      </c>
      <c r="Q921" t="s">
        <v>20</v>
      </c>
      <c r="R921" t="s">
        <v>952</v>
      </c>
      <c r="S921" t="s">
        <v>949</v>
      </c>
      <c r="T921">
        <f>IFERROR(Table1[n_can_adj]/MID(Table1[district],FIND("(",Table1[district])+1,1),Table1[n_can_adj])</f>
        <v>3</v>
      </c>
      <c r="U921">
        <v>20464</v>
      </c>
      <c r="V921" t="str">
        <f>IF(Table1[Voting Population]&lt;47000,"Rural","Urban")</f>
        <v>Rural</v>
      </c>
      <c r="W921" s="3">
        <v>9.6153846153846201E-2</v>
      </c>
      <c r="X921" s="3" t="s">
        <v>5414</v>
      </c>
      <c r="Y921" s="3">
        <f>COUNTIFS(Table1[Race '#],Table1[[#This Row],[Race '#]],Table1[Gender],"F")</f>
        <v>0</v>
      </c>
      <c r="Z921" s="3">
        <f>COUNTIFS(Table1[Race '#],Table1[[#This Row],[Race '#]],Table1[Gender],"M")</f>
        <v>3</v>
      </c>
      <c r="AA921" s="3">
        <f>COUNTIFS(Table1[Race '#],Table1[[#This Row],[Race '#]],Table1[Gender],"~?")</f>
        <v>0</v>
      </c>
      <c r="AB921" s="3" t="str">
        <f>_xlfn.IFS(Y921=SUM(Table1[[#This Row],[Race-F candidates]:[Race-? Candidates]]),"All-Female",Z921=SUM(Table1[[#This Row],[Race-F candidates]:[Race-? Candidates]]),"All-Male",1=1,"Mixed-Gender")</f>
        <v>All-Male</v>
      </c>
      <c r="AC921" s="3">
        <f>COUNTIFS(Table1[genoffice],Table1[[#This Row],[genoffice]],Table1[Gender],"F")</f>
        <v>15</v>
      </c>
      <c r="AD921" s="3">
        <f>COUNTIFS(Table1[genoffice],Table1[[#This Row],[genoffice]],Table1[Gender],"M")</f>
        <v>213</v>
      </c>
      <c r="AE921" s="3">
        <f>COUNTIFS(Table1[genoffice],Table1[[#This Row],[genoffice]],Table1[Gender],"~?")</f>
        <v>10</v>
      </c>
    </row>
    <row r="922" spans="1:31" x14ac:dyDescent="0.35">
      <c r="A922">
        <v>921</v>
      </c>
      <c r="B922">
        <f>IF(COUNTIF(C$2:C921,C922)&gt;0,B921,B921+1)</f>
        <v>248</v>
      </c>
      <c r="C922" t="str">
        <f>Table1[[#This Row],[position]]&amp;IF(Table1[district]="NA","","-"&amp;Table1[district])&amp;IF(Table1[parish]="Multi-Parish Race","","-"&amp;Table1[parish])&amp;" ("&amp;Table1[year]&amp;")"</f>
        <v>Chief of Police-Village of Gilbert-Franklin (2014)</v>
      </c>
      <c r="D922" t="s">
        <v>949</v>
      </c>
      <c r="E922" t="s">
        <v>1234</v>
      </c>
      <c r="F922" t="s">
        <v>1237</v>
      </c>
      <c r="G922">
        <v>2014</v>
      </c>
      <c r="H922" t="s">
        <v>793</v>
      </c>
      <c r="I922" t="s">
        <v>23</v>
      </c>
      <c r="J922">
        <v>83</v>
      </c>
      <c r="K922">
        <v>3</v>
      </c>
      <c r="L922">
        <f>COUNTIF(Table1[Race],Table1[Race])</f>
        <v>3</v>
      </c>
      <c r="M922">
        <v>1</v>
      </c>
      <c r="N922">
        <v>0</v>
      </c>
      <c r="O922">
        <v>2</v>
      </c>
      <c r="P922">
        <v>0</v>
      </c>
      <c r="Q922" t="s">
        <v>20</v>
      </c>
      <c r="R922" t="s">
        <v>952</v>
      </c>
      <c r="S922" t="s">
        <v>949</v>
      </c>
      <c r="T922">
        <f>IFERROR(Table1[n_can_adj]/MID(Table1[district],FIND("(",Table1[district])+1,1),Table1[n_can_adj])</f>
        <v>3</v>
      </c>
      <c r="U922">
        <v>20464</v>
      </c>
      <c r="V922" t="str">
        <f>IF(Table1[Voting Population]&lt;47000,"Rural","Urban")</f>
        <v>Rural</v>
      </c>
      <c r="W922" s="3">
        <v>9.6153846153846201E-2</v>
      </c>
      <c r="X922" s="3" t="s">
        <v>5414</v>
      </c>
      <c r="Y922" s="3">
        <f>COUNTIFS(Table1[Race '#],Table1[[#This Row],[Race '#]],Table1[Gender],"F")</f>
        <v>0</v>
      </c>
      <c r="Z922" s="3">
        <f>COUNTIFS(Table1[Race '#],Table1[[#This Row],[Race '#]],Table1[Gender],"M")</f>
        <v>3</v>
      </c>
      <c r="AA922" s="3">
        <f>COUNTIFS(Table1[Race '#],Table1[[#This Row],[Race '#]],Table1[Gender],"~?")</f>
        <v>0</v>
      </c>
      <c r="AB922" s="3" t="str">
        <f>_xlfn.IFS(Y922=SUM(Table1[[#This Row],[Race-F candidates]:[Race-? Candidates]]),"All-Female",Z922=SUM(Table1[[#This Row],[Race-F candidates]:[Race-? Candidates]]),"All-Male",1=1,"Mixed-Gender")</f>
        <v>All-Male</v>
      </c>
      <c r="AC922" s="3">
        <f>COUNTIFS(Table1[genoffice],Table1[[#This Row],[genoffice]],Table1[Gender],"F")</f>
        <v>15</v>
      </c>
      <c r="AD922" s="3">
        <f>COUNTIFS(Table1[genoffice],Table1[[#This Row],[genoffice]],Table1[Gender],"M")</f>
        <v>213</v>
      </c>
      <c r="AE922" s="3">
        <f>COUNTIFS(Table1[genoffice],Table1[[#This Row],[genoffice]],Table1[Gender],"~?")</f>
        <v>10</v>
      </c>
    </row>
    <row r="923" spans="1:31" x14ac:dyDescent="0.35">
      <c r="A923">
        <v>922</v>
      </c>
      <c r="B923">
        <f>IF(COUNTIF(C$2:C922,C923)&gt;0,B922,B922+1)</f>
        <v>249</v>
      </c>
      <c r="C923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3" t="s">
        <v>949</v>
      </c>
      <c r="E923" t="s">
        <v>1238</v>
      </c>
      <c r="F923" t="s">
        <v>1239</v>
      </c>
      <c r="G923">
        <v>2016</v>
      </c>
      <c r="H923" t="s">
        <v>64</v>
      </c>
      <c r="I923" t="s">
        <v>23</v>
      </c>
      <c r="J923">
        <v>19</v>
      </c>
      <c r="K923">
        <v>3</v>
      </c>
      <c r="L923">
        <f>COUNTIF(Table1[Race],Table1[Race])</f>
        <v>3</v>
      </c>
      <c r="M923">
        <v>3</v>
      </c>
      <c r="N923">
        <v>0</v>
      </c>
      <c r="O923">
        <v>0</v>
      </c>
      <c r="P923">
        <v>0</v>
      </c>
      <c r="Q923" t="s">
        <v>20</v>
      </c>
      <c r="R923" t="s">
        <v>952</v>
      </c>
      <c r="S923" t="s">
        <v>949</v>
      </c>
      <c r="T923">
        <f>IFERROR(Table1[n_can_adj]/MID(Table1[district],FIND("(",Table1[district])+1,1),Table1[n_can_adj])</f>
        <v>3</v>
      </c>
      <c r="U923">
        <v>41252</v>
      </c>
      <c r="V923" t="str">
        <f>IF(Table1[Voting Population]&lt;47000,"Rural","Urban")</f>
        <v>Rural</v>
      </c>
      <c r="W923" s="3">
        <v>0.35054347826086962</v>
      </c>
      <c r="X923" s="3" t="s">
        <v>5414</v>
      </c>
      <c r="Y923" s="3">
        <f>COUNTIFS(Table1[Race '#],Table1[[#This Row],[Race '#]],Table1[Gender],"F")</f>
        <v>0</v>
      </c>
      <c r="Z923" s="3">
        <f>COUNTIFS(Table1[Race '#],Table1[[#This Row],[Race '#]],Table1[Gender],"M")</f>
        <v>3</v>
      </c>
      <c r="AA923" s="3">
        <f>COUNTIFS(Table1[Race '#],Table1[[#This Row],[Race '#]],Table1[Gender],"~?")</f>
        <v>0</v>
      </c>
      <c r="AB923" s="3" t="str">
        <f>_xlfn.IFS(Y923=SUM(Table1[[#This Row],[Race-F candidates]:[Race-? Candidates]]),"All-Female",Z923=SUM(Table1[[#This Row],[Race-F candidates]:[Race-? Candidates]]),"All-Male",1=1,"Mixed-Gender")</f>
        <v>All-Male</v>
      </c>
      <c r="AC923" s="3">
        <f>COUNTIFS(Table1[genoffice],Table1[[#This Row],[genoffice]],Table1[Gender],"F")</f>
        <v>15</v>
      </c>
      <c r="AD923" s="3">
        <f>COUNTIFS(Table1[genoffice],Table1[[#This Row],[genoffice]],Table1[Gender],"M")</f>
        <v>213</v>
      </c>
      <c r="AE923" s="3">
        <f>COUNTIFS(Table1[genoffice],Table1[[#This Row],[genoffice]],Table1[Gender],"~?")</f>
        <v>10</v>
      </c>
    </row>
    <row r="924" spans="1:31" x14ac:dyDescent="0.35">
      <c r="A924">
        <v>923</v>
      </c>
      <c r="B924">
        <f>IF(COUNTIF(C$2:C923,C924)&gt;0,B923,B923+1)</f>
        <v>249</v>
      </c>
      <c r="C924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4" t="s">
        <v>949</v>
      </c>
      <c r="E924" t="s">
        <v>1238</v>
      </c>
      <c r="F924" t="s">
        <v>1240</v>
      </c>
      <c r="G924">
        <v>2016</v>
      </c>
      <c r="H924" t="s">
        <v>64</v>
      </c>
      <c r="I924" t="s">
        <v>23</v>
      </c>
      <c r="J924">
        <v>110</v>
      </c>
      <c r="K924">
        <v>3</v>
      </c>
      <c r="L924">
        <f>COUNTIF(Table1[Race],Table1[Race])</f>
        <v>3</v>
      </c>
      <c r="M924">
        <v>3</v>
      </c>
      <c r="N924">
        <v>0</v>
      </c>
      <c r="O924">
        <v>0</v>
      </c>
      <c r="P924">
        <v>0</v>
      </c>
      <c r="Q924" t="s">
        <v>20</v>
      </c>
      <c r="R924" t="s">
        <v>952</v>
      </c>
      <c r="S924" t="s">
        <v>949</v>
      </c>
      <c r="T924">
        <f>IFERROR(Table1[n_can_adj]/MID(Table1[district],FIND("(",Table1[district])+1,1),Table1[n_can_adj])</f>
        <v>3</v>
      </c>
      <c r="U924">
        <v>41252</v>
      </c>
      <c r="V924" t="str">
        <f>IF(Table1[Voting Population]&lt;47000,"Rural","Urban")</f>
        <v>Rural</v>
      </c>
      <c r="W924" s="3">
        <v>0.35054347826086962</v>
      </c>
      <c r="X924" s="3" t="s">
        <v>5414</v>
      </c>
      <c r="Y924" s="3">
        <f>COUNTIFS(Table1[Race '#],Table1[[#This Row],[Race '#]],Table1[Gender],"F")</f>
        <v>0</v>
      </c>
      <c r="Z924" s="3">
        <f>COUNTIFS(Table1[Race '#],Table1[[#This Row],[Race '#]],Table1[Gender],"M")</f>
        <v>3</v>
      </c>
      <c r="AA924" s="3">
        <f>COUNTIFS(Table1[Race '#],Table1[[#This Row],[Race '#]],Table1[Gender],"~?")</f>
        <v>0</v>
      </c>
      <c r="AB924" s="3" t="str">
        <f>_xlfn.IFS(Y924=SUM(Table1[[#This Row],[Race-F candidates]:[Race-? Candidates]]),"All-Female",Z924=SUM(Table1[[#This Row],[Race-F candidates]:[Race-? Candidates]]),"All-Male",1=1,"Mixed-Gender")</f>
        <v>All-Male</v>
      </c>
      <c r="AC924" s="3">
        <f>COUNTIFS(Table1[genoffice],Table1[[#This Row],[genoffice]],Table1[Gender],"F")</f>
        <v>15</v>
      </c>
      <c r="AD924" s="3">
        <f>COUNTIFS(Table1[genoffice],Table1[[#This Row],[genoffice]],Table1[Gender],"M")</f>
        <v>213</v>
      </c>
      <c r="AE924" s="3">
        <f>COUNTIFS(Table1[genoffice],Table1[[#This Row],[genoffice]],Table1[Gender],"~?")</f>
        <v>10</v>
      </c>
    </row>
    <row r="925" spans="1:31" x14ac:dyDescent="0.35">
      <c r="A925">
        <v>924</v>
      </c>
      <c r="B925">
        <f>IF(COUNTIF(C$2:C924,C925)&gt;0,B924,B924+1)</f>
        <v>249</v>
      </c>
      <c r="C925" t="str">
        <f>Table1[[#This Row],[position]]&amp;IF(Table1[district]="NA","","-"&amp;Table1[district])&amp;IF(Table1[parish]="Multi-Parish Race","","-"&amp;Table1[parish])&amp;" ("&amp;Table1[year]&amp;")"</f>
        <v>Chief of Police-Village of Hessmer-Avoyelles (2016)</v>
      </c>
      <c r="D925" t="s">
        <v>949</v>
      </c>
      <c r="E925" t="s">
        <v>1238</v>
      </c>
      <c r="F925" t="s">
        <v>1241</v>
      </c>
      <c r="G925">
        <v>2016</v>
      </c>
      <c r="H925" t="s">
        <v>64</v>
      </c>
      <c r="I925" t="s">
        <v>23</v>
      </c>
      <c r="J925">
        <v>239</v>
      </c>
      <c r="K925">
        <v>3</v>
      </c>
      <c r="L925">
        <f>COUNTIF(Table1[Race],Table1[Race])</f>
        <v>3</v>
      </c>
      <c r="M925">
        <v>3</v>
      </c>
      <c r="N925">
        <v>0</v>
      </c>
      <c r="O925">
        <v>0</v>
      </c>
      <c r="P925">
        <v>0</v>
      </c>
      <c r="Q925" t="s">
        <v>20</v>
      </c>
      <c r="R925" t="s">
        <v>952</v>
      </c>
      <c r="S925" t="s">
        <v>949</v>
      </c>
      <c r="T925">
        <f>IFERROR(Table1[n_can_adj]/MID(Table1[district],FIND("(",Table1[district])+1,1),Table1[n_can_adj])</f>
        <v>3</v>
      </c>
      <c r="U925">
        <v>41252</v>
      </c>
      <c r="V925" t="str">
        <f>IF(Table1[Voting Population]&lt;47000,"Rural","Urban")</f>
        <v>Rural</v>
      </c>
      <c r="W925" s="3">
        <v>0.35054347826086962</v>
      </c>
      <c r="X925" s="3" t="s">
        <v>5414</v>
      </c>
      <c r="Y925" s="3">
        <f>COUNTIFS(Table1[Race '#],Table1[[#This Row],[Race '#]],Table1[Gender],"F")</f>
        <v>0</v>
      </c>
      <c r="Z925" s="3">
        <f>COUNTIFS(Table1[Race '#],Table1[[#This Row],[Race '#]],Table1[Gender],"M")</f>
        <v>3</v>
      </c>
      <c r="AA925" s="3">
        <f>COUNTIFS(Table1[Race '#],Table1[[#This Row],[Race '#]],Table1[Gender],"~?")</f>
        <v>0</v>
      </c>
      <c r="AB925" s="3" t="str">
        <f>_xlfn.IFS(Y925=SUM(Table1[[#This Row],[Race-F candidates]:[Race-? Candidates]]),"All-Female",Z925=SUM(Table1[[#This Row],[Race-F candidates]:[Race-? Candidates]]),"All-Male",1=1,"Mixed-Gender")</f>
        <v>All-Male</v>
      </c>
      <c r="AC925" s="3">
        <f>COUNTIFS(Table1[genoffice],Table1[[#This Row],[genoffice]],Table1[Gender],"F")</f>
        <v>15</v>
      </c>
      <c r="AD925" s="3">
        <f>COUNTIFS(Table1[genoffice],Table1[[#This Row],[genoffice]],Table1[Gender],"M")</f>
        <v>213</v>
      </c>
      <c r="AE925" s="3">
        <f>COUNTIFS(Table1[genoffice],Table1[[#This Row],[genoffice]],Table1[Gender],"~?")</f>
        <v>10</v>
      </c>
    </row>
    <row r="926" spans="1:31" x14ac:dyDescent="0.35">
      <c r="A926">
        <v>925</v>
      </c>
      <c r="B926">
        <f>IF(COUNTIF(C$2:C925,C926)&gt;0,B925,B925+1)</f>
        <v>250</v>
      </c>
      <c r="C926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6" t="s">
        <v>949</v>
      </c>
      <c r="E926" t="s">
        <v>1242</v>
      </c>
      <c r="F926" t="s">
        <v>1243</v>
      </c>
      <c r="G926">
        <v>2014</v>
      </c>
      <c r="H926" t="s">
        <v>161</v>
      </c>
      <c r="I926" t="s">
        <v>23</v>
      </c>
      <c r="J926">
        <v>69</v>
      </c>
      <c r="K926">
        <v>2</v>
      </c>
      <c r="L926">
        <f>COUNTIF(Table1[Race],Table1[Race])</f>
        <v>2</v>
      </c>
      <c r="M926">
        <v>1</v>
      </c>
      <c r="N926">
        <v>0</v>
      </c>
      <c r="O926">
        <v>1</v>
      </c>
      <c r="P926">
        <v>0</v>
      </c>
      <c r="Q926" t="s">
        <v>20</v>
      </c>
      <c r="R926" t="s">
        <v>952</v>
      </c>
      <c r="S926" t="s">
        <v>949</v>
      </c>
      <c r="T926">
        <f>IFERROR(Table1[n_can_adj]/MID(Table1[district],FIND("(",Table1[district])+1,1),Table1[n_can_adj])</f>
        <v>2</v>
      </c>
      <c r="U926">
        <v>15999</v>
      </c>
      <c r="V926" t="str">
        <f>IF(Table1[Voting Population]&lt;47000,"Rural","Urban")</f>
        <v>Rural</v>
      </c>
      <c r="W926" s="3">
        <v>0.18343195266272194</v>
      </c>
      <c r="X926" s="3" t="s">
        <v>5414</v>
      </c>
      <c r="Y926" s="3">
        <f>COUNTIFS(Table1[Race '#],Table1[[#This Row],[Race '#]],Table1[Gender],"F")</f>
        <v>0</v>
      </c>
      <c r="Z926" s="3">
        <f>COUNTIFS(Table1[Race '#],Table1[[#This Row],[Race '#]],Table1[Gender],"M")</f>
        <v>2</v>
      </c>
      <c r="AA926" s="3">
        <f>COUNTIFS(Table1[Race '#],Table1[[#This Row],[Race '#]],Table1[Gender],"~?")</f>
        <v>0</v>
      </c>
      <c r="AB926" s="3" t="str">
        <f>_xlfn.IFS(Y926=SUM(Table1[[#This Row],[Race-F candidates]:[Race-? Candidates]]),"All-Female",Z926=SUM(Table1[[#This Row],[Race-F candidates]:[Race-? Candidates]]),"All-Male",1=1,"Mixed-Gender")</f>
        <v>All-Male</v>
      </c>
      <c r="AC926" s="3">
        <f>COUNTIFS(Table1[genoffice],Table1[[#This Row],[genoffice]],Table1[Gender],"F")</f>
        <v>15</v>
      </c>
      <c r="AD926" s="3">
        <f>COUNTIFS(Table1[genoffice],Table1[[#This Row],[genoffice]],Table1[Gender],"M")</f>
        <v>213</v>
      </c>
      <c r="AE926" s="3">
        <f>COUNTIFS(Table1[genoffice],Table1[[#This Row],[genoffice]],Table1[Gender],"~?")</f>
        <v>10</v>
      </c>
    </row>
    <row r="927" spans="1:31" x14ac:dyDescent="0.35">
      <c r="A927">
        <v>926</v>
      </c>
      <c r="B927">
        <f>IF(COUNTIF(C$2:C926,C927)&gt;0,B926,B926+1)</f>
        <v>250</v>
      </c>
      <c r="C927" t="str">
        <f>Table1[[#This Row],[position]]&amp;IF(Table1[district]="NA","","-"&amp;Table1[district])&amp;IF(Table1[parish]="Multi-Parish Race","","-"&amp;Table1[parish])&amp;" ("&amp;Table1[year]&amp;")"</f>
        <v>Chief of Police-Village of Hodge-Jackson (2014)</v>
      </c>
      <c r="D927" t="s">
        <v>949</v>
      </c>
      <c r="E927" t="s">
        <v>1242</v>
      </c>
      <c r="F927" t="s">
        <v>1244</v>
      </c>
      <c r="G927">
        <v>2014</v>
      </c>
      <c r="H927" t="s">
        <v>161</v>
      </c>
      <c r="I927" t="s">
        <v>30</v>
      </c>
      <c r="J927">
        <v>100</v>
      </c>
      <c r="K927">
        <v>2</v>
      </c>
      <c r="L927">
        <f>COUNTIF(Table1[Race],Table1[Race])</f>
        <v>2</v>
      </c>
      <c r="M927">
        <v>1</v>
      </c>
      <c r="N927">
        <v>0</v>
      </c>
      <c r="O927">
        <v>1</v>
      </c>
      <c r="P927">
        <v>0</v>
      </c>
      <c r="Q927" t="s">
        <v>20</v>
      </c>
      <c r="R927" t="s">
        <v>952</v>
      </c>
      <c r="S927" t="s">
        <v>949</v>
      </c>
      <c r="T927">
        <f>IFERROR(Table1[n_can_adj]/MID(Table1[district],FIND("(",Table1[district])+1,1),Table1[n_can_adj])</f>
        <v>2</v>
      </c>
      <c r="U927">
        <v>15999</v>
      </c>
      <c r="V927" t="str">
        <f>IF(Table1[Voting Population]&lt;47000,"Rural","Urban")</f>
        <v>Rural</v>
      </c>
      <c r="W927" s="3">
        <v>0.18343195266272194</v>
      </c>
      <c r="X927" s="3" t="s">
        <v>5414</v>
      </c>
      <c r="Y927" s="3">
        <f>COUNTIFS(Table1[Race '#],Table1[[#This Row],[Race '#]],Table1[Gender],"F")</f>
        <v>0</v>
      </c>
      <c r="Z927" s="3">
        <f>COUNTIFS(Table1[Race '#],Table1[[#This Row],[Race '#]],Table1[Gender],"M")</f>
        <v>2</v>
      </c>
      <c r="AA927" s="3">
        <f>COUNTIFS(Table1[Race '#],Table1[[#This Row],[Race '#]],Table1[Gender],"~?")</f>
        <v>0</v>
      </c>
      <c r="AB927" s="3" t="str">
        <f>_xlfn.IFS(Y927=SUM(Table1[[#This Row],[Race-F candidates]:[Race-? Candidates]]),"All-Female",Z927=SUM(Table1[[#This Row],[Race-F candidates]:[Race-? Candidates]]),"All-Male",1=1,"Mixed-Gender")</f>
        <v>All-Male</v>
      </c>
      <c r="AC927" s="3">
        <f>COUNTIFS(Table1[genoffice],Table1[[#This Row],[genoffice]],Table1[Gender],"F")</f>
        <v>15</v>
      </c>
      <c r="AD927" s="3">
        <f>COUNTIFS(Table1[genoffice],Table1[[#This Row],[genoffice]],Table1[Gender],"M")</f>
        <v>213</v>
      </c>
      <c r="AE927" s="3">
        <f>COUNTIFS(Table1[genoffice],Table1[[#This Row],[genoffice]],Table1[Gender],"~?")</f>
        <v>10</v>
      </c>
    </row>
    <row r="928" spans="1:31" x14ac:dyDescent="0.35">
      <c r="A928">
        <v>927</v>
      </c>
      <c r="B928">
        <f>IF(COUNTIF(C$2:C927,C928)&gt;0,B927,B927+1)</f>
        <v>251</v>
      </c>
      <c r="C928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8" t="s">
        <v>949</v>
      </c>
      <c r="E928" t="s">
        <v>1245</v>
      </c>
      <c r="F928" t="s">
        <v>1246</v>
      </c>
      <c r="G928">
        <v>2014</v>
      </c>
      <c r="H928" t="s">
        <v>94</v>
      </c>
      <c r="I928" t="s">
        <v>19</v>
      </c>
      <c r="J928">
        <v>170</v>
      </c>
      <c r="K928">
        <v>2</v>
      </c>
      <c r="L928">
        <f>COUNTIF(Table1[Race],Table1[Race])</f>
        <v>2</v>
      </c>
      <c r="M928">
        <v>1</v>
      </c>
      <c r="N928">
        <v>1</v>
      </c>
      <c r="O928">
        <v>0</v>
      </c>
      <c r="P928">
        <v>0</v>
      </c>
      <c r="Q928" t="s">
        <v>20</v>
      </c>
      <c r="R928" t="s">
        <v>952</v>
      </c>
      <c r="S928" t="s">
        <v>949</v>
      </c>
      <c r="T928">
        <f>IFERROR(Table1[n_can_adj]/MID(Table1[district],FIND("(",Table1[district])+1,1),Table1[n_can_adj])</f>
        <v>2</v>
      </c>
      <c r="U928">
        <v>59524</v>
      </c>
      <c r="V928" t="str">
        <f>IF(Table1[Voting Population]&lt;47000,"Rural","Urban")</f>
        <v>Urban</v>
      </c>
      <c r="W928" s="3">
        <v>0.26881720430107525</v>
      </c>
      <c r="X928" s="3" t="s">
        <v>5414</v>
      </c>
      <c r="Y928" s="3">
        <f>COUNTIFS(Table1[Race '#],Table1[[#This Row],[Race '#]],Table1[Gender],"F")</f>
        <v>0</v>
      </c>
      <c r="Z928" s="3">
        <f>COUNTIFS(Table1[Race '#],Table1[[#This Row],[Race '#]],Table1[Gender],"M")</f>
        <v>2</v>
      </c>
      <c r="AA928" s="3">
        <f>COUNTIFS(Table1[Race '#],Table1[[#This Row],[Race '#]],Table1[Gender],"~?")</f>
        <v>0</v>
      </c>
      <c r="AB928" s="3" t="str">
        <f>_xlfn.IFS(Y928=SUM(Table1[[#This Row],[Race-F candidates]:[Race-? Candidates]]),"All-Female",Z928=SUM(Table1[[#This Row],[Race-F candidates]:[Race-? Candidates]]),"All-Male",1=1,"Mixed-Gender")</f>
        <v>All-Male</v>
      </c>
      <c r="AC928" s="3">
        <f>COUNTIFS(Table1[genoffice],Table1[[#This Row],[genoffice]],Table1[Gender],"F")</f>
        <v>15</v>
      </c>
      <c r="AD928" s="3">
        <f>COUNTIFS(Table1[genoffice],Table1[[#This Row],[genoffice]],Table1[Gender],"M")</f>
        <v>213</v>
      </c>
      <c r="AE928" s="3">
        <f>COUNTIFS(Table1[genoffice],Table1[[#This Row],[genoffice]],Table1[Gender],"~?")</f>
        <v>10</v>
      </c>
    </row>
    <row r="929" spans="1:31" x14ac:dyDescent="0.35">
      <c r="A929">
        <v>928</v>
      </c>
      <c r="B929">
        <f>IF(COUNTIF(C$2:C928,C929)&gt;0,B928,B928+1)</f>
        <v>251</v>
      </c>
      <c r="C929" t="str">
        <f>Table1[[#This Row],[position]]&amp;IF(Table1[district]="NA","","-"&amp;Table1[district])&amp;IF(Table1[parish]="Multi-Parish Race","","-"&amp;Table1[parish])&amp;" ("&amp;Table1[year]&amp;")"</f>
        <v>Chief of Police-Village of Maurice-Vermilion (2014)</v>
      </c>
      <c r="D929" t="s">
        <v>949</v>
      </c>
      <c r="E929" t="s">
        <v>1245</v>
      </c>
      <c r="F929" t="s">
        <v>1247</v>
      </c>
      <c r="G929">
        <v>2014</v>
      </c>
      <c r="H929" t="s">
        <v>94</v>
      </c>
      <c r="I929" t="s">
        <v>23</v>
      </c>
      <c r="J929">
        <v>295</v>
      </c>
      <c r="K929">
        <v>2</v>
      </c>
      <c r="L929">
        <f>COUNTIF(Table1[Race],Table1[Race])</f>
        <v>2</v>
      </c>
      <c r="M929">
        <v>1</v>
      </c>
      <c r="N929">
        <v>1</v>
      </c>
      <c r="O929">
        <v>0</v>
      </c>
      <c r="P929">
        <v>0</v>
      </c>
      <c r="Q929" t="s">
        <v>20</v>
      </c>
      <c r="R929" t="s">
        <v>952</v>
      </c>
      <c r="S929" t="s">
        <v>949</v>
      </c>
      <c r="T929">
        <f>IFERROR(Table1[n_can_adj]/MID(Table1[district],FIND("(",Table1[district])+1,1),Table1[n_can_adj])</f>
        <v>2</v>
      </c>
      <c r="U929">
        <v>59524</v>
      </c>
      <c r="V929" t="str">
        <f>IF(Table1[Voting Population]&lt;47000,"Rural","Urban")</f>
        <v>Urban</v>
      </c>
      <c r="W929" s="3">
        <v>0.26881720430107525</v>
      </c>
      <c r="X929" s="3" t="s">
        <v>5414</v>
      </c>
      <c r="Y929" s="3">
        <f>COUNTIFS(Table1[Race '#],Table1[[#This Row],[Race '#]],Table1[Gender],"F")</f>
        <v>0</v>
      </c>
      <c r="Z929" s="3">
        <f>COUNTIFS(Table1[Race '#],Table1[[#This Row],[Race '#]],Table1[Gender],"M")</f>
        <v>2</v>
      </c>
      <c r="AA929" s="3">
        <f>COUNTIFS(Table1[Race '#],Table1[[#This Row],[Race '#]],Table1[Gender],"~?")</f>
        <v>0</v>
      </c>
      <c r="AB929" s="3" t="str">
        <f>_xlfn.IFS(Y929=SUM(Table1[[#This Row],[Race-F candidates]:[Race-? Candidates]]),"All-Female",Z929=SUM(Table1[[#This Row],[Race-F candidates]:[Race-? Candidates]]),"All-Male",1=1,"Mixed-Gender")</f>
        <v>All-Male</v>
      </c>
      <c r="AC929" s="3">
        <f>COUNTIFS(Table1[genoffice],Table1[[#This Row],[genoffice]],Table1[Gender],"F")</f>
        <v>15</v>
      </c>
      <c r="AD929" s="3">
        <f>COUNTIFS(Table1[genoffice],Table1[[#This Row],[genoffice]],Table1[Gender],"M")</f>
        <v>213</v>
      </c>
      <c r="AE929" s="3">
        <f>COUNTIFS(Table1[genoffice],Table1[[#This Row],[genoffice]],Table1[Gender],"~?")</f>
        <v>10</v>
      </c>
    </row>
    <row r="930" spans="1:31" x14ac:dyDescent="0.35">
      <c r="A930">
        <v>929</v>
      </c>
      <c r="B930">
        <f>IF(COUNTIF(C$2:C929,C930)&gt;0,B929,B929+1)</f>
        <v>252</v>
      </c>
      <c r="C930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0" t="s">
        <v>949</v>
      </c>
      <c r="E930" t="s">
        <v>1248</v>
      </c>
      <c r="F930" t="s">
        <v>1249</v>
      </c>
      <c r="G930">
        <v>2014</v>
      </c>
      <c r="H930" t="s">
        <v>832</v>
      </c>
      <c r="I930" t="s">
        <v>23</v>
      </c>
      <c r="J930">
        <v>92</v>
      </c>
      <c r="K930">
        <v>2</v>
      </c>
      <c r="L930">
        <f>COUNTIF(Table1[Race],Table1[Race])</f>
        <v>2</v>
      </c>
      <c r="M930">
        <v>1</v>
      </c>
      <c r="N930">
        <v>0</v>
      </c>
      <c r="O930">
        <v>1</v>
      </c>
      <c r="P930">
        <v>0</v>
      </c>
      <c r="Q930" t="s">
        <v>20</v>
      </c>
      <c r="R930" t="s">
        <v>952</v>
      </c>
      <c r="S930" t="s">
        <v>949</v>
      </c>
      <c r="T930">
        <f>IFERROR(Table1[n_can_adj]/MID(Table1[district],FIND("(",Table1[district])+1,1),Table1[n_can_adj])</f>
        <v>2</v>
      </c>
      <c r="U930">
        <v>10714</v>
      </c>
      <c r="V930" t="str">
        <f>IF(Table1[Voting Population]&lt;47000,"Rural","Urban")</f>
        <v>Rural</v>
      </c>
      <c r="W930" s="3">
        <v>0.47199999999999998</v>
      </c>
      <c r="X930" s="3" t="s">
        <v>5414</v>
      </c>
      <c r="Y930" s="3">
        <f>COUNTIFS(Table1[Race '#],Table1[[#This Row],[Race '#]],Table1[Gender],"F")</f>
        <v>0</v>
      </c>
      <c r="Z930" s="3">
        <f>COUNTIFS(Table1[Race '#],Table1[[#This Row],[Race '#]],Table1[Gender],"M")</f>
        <v>2</v>
      </c>
      <c r="AA930" s="3">
        <f>COUNTIFS(Table1[Race '#],Table1[[#This Row],[Race '#]],Table1[Gender],"~?")</f>
        <v>0</v>
      </c>
      <c r="AB930" s="3" t="str">
        <f>_xlfn.IFS(Y930=SUM(Table1[[#This Row],[Race-F candidates]:[Race-? Candidates]]),"All-Female",Z930=SUM(Table1[[#This Row],[Race-F candidates]:[Race-? Candidates]]),"All-Male",1=1,"Mixed-Gender")</f>
        <v>All-Male</v>
      </c>
      <c r="AC930" s="3">
        <f>COUNTIFS(Table1[genoffice],Table1[[#This Row],[genoffice]],Table1[Gender],"F")</f>
        <v>15</v>
      </c>
      <c r="AD930" s="3">
        <f>COUNTIFS(Table1[genoffice],Table1[[#This Row],[genoffice]],Table1[Gender],"M")</f>
        <v>213</v>
      </c>
      <c r="AE930" s="3">
        <f>COUNTIFS(Table1[genoffice],Table1[[#This Row],[genoffice]],Table1[Gender],"~?")</f>
        <v>10</v>
      </c>
    </row>
    <row r="931" spans="1:31" x14ac:dyDescent="0.35">
      <c r="A931">
        <v>930</v>
      </c>
      <c r="B931">
        <f>IF(COUNTIF(C$2:C930,C931)&gt;0,B930,B930+1)</f>
        <v>252</v>
      </c>
      <c r="C931" t="str">
        <f>Table1[[#This Row],[position]]&amp;IF(Table1[district]="NA","","-"&amp;Table1[district])&amp;IF(Table1[parish]="Multi-Parish Race","","-"&amp;Table1[parish])&amp;" ("&amp;Table1[year]&amp;")"</f>
        <v>Chief of Police-Village of Montpelier-St. Helena (2014)</v>
      </c>
      <c r="D931" t="s">
        <v>949</v>
      </c>
      <c r="E931" t="s">
        <v>1248</v>
      </c>
      <c r="F931" t="s">
        <v>1250</v>
      </c>
      <c r="G931">
        <v>2014</v>
      </c>
      <c r="H931" t="s">
        <v>832</v>
      </c>
      <c r="I931" t="s">
        <v>30</v>
      </c>
      <c r="J931">
        <v>33</v>
      </c>
      <c r="K931">
        <v>2</v>
      </c>
      <c r="L931">
        <f>COUNTIF(Table1[Race],Table1[Race])</f>
        <v>2</v>
      </c>
      <c r="M931">
        <v>1</v>
      </c>
      <c r="N931">
        <v>0</v>
      </c>
      <c r="O931">
        <v>1</v>
      </c>
      <c r="P931">
        <v>0</v>
      </c>
      <c r="Q931" t="s">
        <v>20</v>
      </c>
      <c r="R931" t="s">
        <v>952</v>
      </c>
      <c r="S931" t="s">
        <v>949</v>
      </c>
      <c r="T931">
        <f>IFERROR(Table1[n_can_adj]/MID(Table1[district],FIND("(",Table1[district])+1,1),Table1[n_can_adj])</f>
        <v>2</v>
      </c>
      <c r="U931">
        <v>10714</v>
      </c>
      <c r="V931" t="str">
        <f>IF(Table1[Voting Population]&lt;47000,"Rural","Urban")</f>
        <v>Rural</v>
      </c>
      <c r="W931" s="3">
        <v>0.47199999999999998</v>
      </c>
      <c r="X931" s="3" t="s">
        <v>5414</v>
      </c>
      <c r="Y931" s="3">
        <f>COUNTIFS(Table1[Race '#],Table1[[#This Row],[Race '#]],Table1[Gender],"F")</f>
        <v>0</v>
      </c>
      <c r="Z931" s="3">
        <f>COUNTIFS(Table1[Race '#],Table1[[#This Row],[Race '#]],Table1[Gender],"M")</f>
        <v>2</v>
      </c>
      <c r="AA931" s="3">
        <f>COUNTIFS(Table1[Race '#],Table1[[#This Row],[Race '#]],Table1[Gender],"~?")</f>
        <v>0</v>
      </c>
      <c r="AB931" s="3" t="str">
        <f>_xlfn.IFS(Y931=SUM(Table1[[#This Row],[Race-F candidates]:[Race-? Candidates]]),"All-Female",Z931=SUM(Table1[[#This Row],[Race-F candidates]:[Race-? Candidates]]),"All-Male",1=1,"Mixed-Gender")</f>
        <v>All-Male</v>
      </c>
      <c r="AC931" s="3">
        <f>COUNTIFS(Table1[genoffice],Table1[[#This Row],[genoffice]],Table1[Gender],"F")</f>
        <v>15</v>
      </c>
      <c r="AD931" s="3">
        <f>COUNTIFS(Table1[genoffice],Table1[[#This Row],[genoffice]],Table1[Gender],"M")</f>
        <v>213</v>
      </c>
      <c r="AE931" s="3">
        <f>COUNTIFS(Table1[genoffice],Table1[[#This Row],[genoffice]],Table1[Gender],"~?")</f>
        <v>10</v>
      </c>
    </row>
    <row r="932" spans="1:31" x14ac:dyDescent="0.35">
      <c r="A932">
        <v>931</v>
      </c>
      <c r="B932">
        <f>IF(COUNTIF(C$2:C931,C932)&gt;0,B931,B931+1)</f>
        <v>253</v>
      </c>
      <c r="C932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2" t="s">
        <v>949</v>
      </c>
      <c r="E932" t="s">
        <v>1251</v>
      </c>
      <c r="F932" t="s">
        <v>1252</v>
      </c>
      <c r="G932">
        <v>2014</v>
      </c>
      <c r="H932" t="s">
        <v>276</v>
      </c>
      <c r="I932" t="s">
        <v>30</v>
      </c>
      <c r="J932">
        <v>193</v>
      </c>
      <c r="K932">
        <v>3</v>
      </c>
      <c r="L932">
        <f>COUNTIF(Table1[Race],Table1[Race])</f>
        <v>3</v>
      </c>
      <c r="M932">
        <v>0</v>
      </c>
      <c r="N932">
        <v>1</v>
      </c>
      <c r="O932">
        <v>1</v>
      </c>
      <c r="P932">
        <v>1</v>
      </c>
      <c r="Q932" t="s">
        <v>20</v>
      </c>
      <c r="R932" t="s">
        <v>952</v>
      </c>
      <c r="S932" t="s">
        <v>949</v>
      </c>
      <c r="T932">
        <f>IFERROR(Table1[n_can_adj]/MID(Table1[district],FIND("(",Table1[district])+1,1),Table1[n_can_adj])</f>
        <v>3</v>
      </c>
      <c r="U932">
        <v>62372</v>
      </c>
      <c r="V932" t="str">
        <f>IF(Table1[Voting Population]&lt;47000,"Rural","Urban")</f>
        <v>Urban</v>
      </c>
      <c r="W932" s="3">
        <v>0.2818181818181818</v>
      </c>
      <c r="X932" s="3" t="s">
        <v>5414</v>
      </c>
      <c r="Y932" s="3">
        <f>COUNTIFS(Table1[Race '#],Table1[[#This Row],[Race '#]],Table1[Gender],"F")</f>
        <v>0</v>
      </c>
      <c r="Z932" s="3">
        <f>COUNTIFS(Table1[Race '#],Table1[[#This Row],[Race '#]],Table1[Gender],"M")</f>
        <v>2</v>
      </c>
      <c r="AA932" s="3">
        <f>COUNTIFS(Table1[Race '#],Table1[[#This Row],[Race '#]],Table1[Gender],"~?")</f>
        <v>1</v>
      </c>
      <c r="AB932" s="3" t="str">
        <f>_xlfn.IFS(Y932=SUM(Table1[[#This Row],[Race-F candidates]:[Race-? Candidates]]),"All-Female",Z932=SUM(Table1[[#This Row],[Race-F candidates]:[Race-? Candidates]]),"All-Male",1=1,"Mixed-Gender")</f>
        <v>Mixed-Gender</v>
      </c>
      <c r="AC932" s="3">
        <f>COUNTIFS(Table1[genoffice],Table1[[#This Row],[genoffice]],Table1[Gender],"F")</f>
        <v>15</v>
      </c>
      <c r="AD932" s="3">
        <f>COUNTIFS(Table1[genoffice],Table1[[#This Row],[genoffice]],Table1[Gender],"M")</f>
        <v>213</v>
      </c>
      <c r="AE932" s="3">
        <f>COUNTIFS(Table1[genoffice],Table1[[#This Row],[genoffice]],Table1[Gender],"~?")</f>
        <v>10</v>
      </c>
    </row>
    <row r="933" spans="1:31" x14ac:dyDescent="0.35">
      <c r="A933">
        <v>932</v>
      </c>
      <c r="B933">
        <f>IF(COUNTIF(C$2:C932,C933)&gt;0,B932,B932+1)</f>
        <v>253</v>
      </c>
      <c r="C933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3" t="s">
        <v>949</v>
      </c>
      <c r="E933" t="s">
        <v>1251</v>
      </c>
      <c r="F933" t="s">
        <v>1253</v>
      </c>
      <c r="G933">
        <v>2014</v>
      </c>
      <c r="H933" t="s">
        <v>276</v>
      </c>
      <c r="I933" t="s">
        <v>127</v>
      </c>
      <c r="J933">
        <v>100</v>
      </c>
      <c r="K933">
        <v>3</v>
      </c>
      <c r="L933">
        <f>COUNTIF(Table1[Race],Table1[Race])</f>
        <v>3</v>
      </c>
      <c r="M933">
        <v>0</v>
      </c>
      <c r="N933">
        <v>1</v>
      </c>
      <c r="O933">
        <v>1</v>
      </c>
      <c r="P933">
        <v>1</v>
      </c>
      <c r="Q933" t="s">
        <v>20</v>
      </c>
      <c r="R933" t="s">
        <v>952</v>
      </c>
      <c r="S933" t="s">
        <v>949</v>
      </c>
      <c r="T933">
        <f>IFERROR(Table1[n_can_adj]/MID(Table1[district],FIND("(",Table1[district])+1,1),Table1[n_can_adj])</f>
        <v>3</v>
      </c>
      <c r="U933">
        <v>62372</v>
      </c>
      <c r="V933" t="str">
        <f>IF(Table1[Voting Population]&lt;47000,"Rural","Urban")</f>
        <v>Urban</v>
      </c>
      <c r="W933" s="3">
        <v>0.2818181818181818</v>
      </c>
      <c r="X933" s="3" t="s">
        <v>5414</v>
      </c>
      <c r="Y933" s="3">
        <f>COUNTIFS(Table1[Race '#],Table1[[#This Row],[Race '#]],Table1[Gender],"F")</f>
        <v>0</v>
      </c>
      <c r="Z933" s="3">
        <f>COUNTIFS(Table1[Race '#],Table1[[#This Row],[Race '#]],Table1[Gender],"M")</f>
        <v>2</v>
      </c>
      <c r="AA933" s="3">
        <f>COUNTIFS(Table1[Race '#],Table1[[#This Row],[Race '#]],Table1[Gender],"~?")</f>
        <v>1</v>
      </c>
      <c r="AB933" s="3" t="str">
        <f>_xlfn.IFS(Y933=SUM(Table1[[#This Row],[Race-F candidates]:[Race-? Candidates]]),"All-Female",Z933=SUM(Table1[[#This Row],[Race-F candidates]:[Race-? Candidates]]),"All-Male",1=1,"Mixed-Gender")</f>
        <v>Mixed-Gender</v>
      </c>
      <c r="AC933" s="3">
        <f>COUNTIFS(Table1[genoffice],Table1[[#This Row],[genoffice]],Table1[Gender],"F")</f>
        <v>15</v>
      </c>
      <c r="AD933" s="3">
        <f>COUNTIFS(Table1[genoffice],Table1[[#This Row],[genoffice]],Table1[Gender],"M")</f>
        <v>213</v>
      </c>
      <c r="AE933" s="3">
        <f>COUNTIFS(Table1[genoffice],Table1[[#This Row],[genoffice]],Table1[Gender],"~?")</f>
        <v>10</v>
      </c>
    </row>
    <row r="934" spans="1:31" x14ac:dyDescent="0.35">
      <c r="A934">
        <v>933</v>
      </c>
      <c r="B934">
        <f>IF(COUNTIF(C$2:C933,C934)&gt;0,B933,B933+1)</f>
        <v>253</v>
      </c>
      <c r="C934" t="str">
        <f>Table1[[#This Row],[position]]&amp;IF(Table1[district]="NA","","-"&amp;Table1[district])&amp;IF(Table1[parish]="Multi-Parish Race","","-"&amp;Table1[parish])&amp;" ("&amp;Table1[year]&amp;")"</f>
        <v>Chief of Police-Village of Morse-Acadia (2014)</v>
      </c>
      <c r="D934" t="s">
        <v>949</v>
      </c>
      <c r="E934" t="s">
        <v>1251</v>
      </c>
      <c r="F934" t="s">
        <v>1254</v>
      </c>
      <c r="G934">
        <v>2014</v>
      </c>
      <c r="H934" t="s">
        <v>276</v>
      </c>
      <c r="I934" t="s">
        <v>19</v>
      </c>
      <c r="J934">
        <v>37</v>
      </c>
      <c r="K934">
        <v>3</v>
      </c>
      <c r="L934">
        <f>COUNTIF(Table1[Race],Table1[Race])</f>
        <v>3</v>
      </c>
      <c r="M934">
        <v>0</v>
      </c>
      <c r="N934">
        <v>1</v>
      </c>
      <c r="O934">
        <v>1</v>
      </c>
      <c r="P934">
        <v>1</v>
      </c>
      <c r="Q934" t="s">
        <v>20</v>
      </c>
      <c r="R934" t="s">
        <v>952</v>
      </c>
      <c r="S934" t="s">
        <v>949</v>
      </c>
      <c r="T934">
        <f>IFERROR(Table1[n_can_adj]/MID(Table1[district],FIND("(",Table1[district])+1,1),Table1[n_can_adj])</f>
        <v>3</v>
      </c>
      <c r="U934">
        <v>62372</v>
      </c>
      <c r="V934" t="str">
        <f>IF(Table1[Voting Population]&lt;47000,"Rural","Urban")</f>
        <v>Urban</v>
      </c>
      <c r="W934" s="3">
        <v>0.2818181818181818</v>
      </c>
      <c r="X934" s="3" t="s">
        <v>5413</v>
      </c>
      <c r="Y934" s="3">
        <f>COUNTIFS(Table1[Race '#],Table1[[#This Row],[Race '#]],Table1[Gender],"F")</f>
        <v>0</v>
      </c>
      <c r="Z934" s="3">
        <f>COUNTIFS(Table1[Race '#],Table1[[#This Row],[Race '#]],Table1[Gender],"M")</f>
        <v>2</v>
      </c>
      <c r="AA934" s="3">
        <f>COUNTIFS(Table1[Race '#],Table1[[#This Row],[Race '#]],Table1[Gender],"~?")</f>
        <v>1</v>
      </c>
      <c r="AB934" s="3" t="str">
        <f>_xlfn.IFS(Y934=SUM(Table1[[#This Row],[Race-F candidates]:[Race-? Candidates]]),"All-Female",Z934=SUM(Table1[[#This Row],[Race-F candidates]:[Race-? Candidates]]),"All-Male",1=1,"Mixed-Gender")</f>
        <v>Mixed-Gender</v>
      </c>
      <c r="AC934" s="3">
        <f>COUNTIFS(Table1[genoffice],Table1[[#This Row],[genoffice]],Table1[Gender],"F")</f>
        <v>15</v>
      </c>
      <c r="AD934" s="3">
        <f>COUNTIFS(Table1[genoffice],Table1[[#This Row],[genoffice]],Table1[Gender],"M")</f>
        <v>213</v>
      </c>
      <c r="AE934" s="3">
        <f>COUNTIFS(Table1[genoffice],Table1[[#This Row],[genoffice]],Table1[Gender],"~?")</f>
        <v>10</v>
      </c>
    </row>
    <row r="935" spans="1:31" x14ac:dyDescent="0.35">
      <c r="A935">
        <v>934</v>
      </c>
      <c r="B935">
        <f>IF(COUNTIF(C$2:C934,C935)&gt;0,B934,B934+1)</f>
        <v>254</v>
      </c>
      <c r="C935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5" t="s">
        <v>949</v>
      </c>
      <c r="E935" t="s">
        <v>1255</v>
      </c>
      <c r="F935" t="s">
        <v>1256</v>
      </c>
      <c r="G935">
        <v>2014</v>
      </c>
      <c r="H935" t="s">
        <v>161</v>
      </c>
      <c r="I935" t="s">
        <v>19</v>
      </c>
      <c r="J935">
        <v>41</v>
      </c>
      <c r="K935">
        <v>2</v>
      </c>
      <c r="L935">
        <f>COUNTIF(Table1[Race],Table1[Race])</f>
        <v>2</v>
      </c>
      <c r="M935">
        <v>0</v>
      </c>
      <c r="N935">
        <v>1</v>
      </c>
      <c r="O935">
        <v>1</v>
      </c>
      <c r="P935">
        <v>0</v>
      </c>
      <c r="Q935" t="s">
        <v>20</v>
      </c>
      <c r="R935" t="s">
        <v>952</v>
      </c>
      <c r="S935" t="s">
        <v>949</v>
      </c>
      <c r="T935">
        <f>IFERROR(Table1[n_can_adj]/MID(Table1[district],FIND("(",Table1[district])+1,1),Table1[n_can_adj])</f>
        <v>2</v>
      </c>
      <c r="U935">
        <v>15999</v>
      </c>
      <c r="V935" t="str">
        <f>IF(Table1[Voting Population]&lt;47000,"Rural","Urban")</f>
        <v>Rural</v>
      </c>
      <c r="W935" s="3">
        <v>0.45333333333333337</v>
      </c>
      <c r="X935" s="3" t="s">
        <v>5414</v>
      </c>
      <c r="Y935" s="3">
        <f>COUNTIFS(Table1[Race '#],Table1[[#This Row],[Race '#]],Table1[Gender],"F")</f>
        <v>0</v>
      </c>
      <c r="Z935" s="3">
        <f>COUNTIFS(Table1[Race '#],Table1[[#This Row],[Race '#]],Table1[Gender],"M")</f>
        <v>2</v>
      </c>
      <c r="AA935" s="3">
        <f>COUNTIFS(Table1[Race '#],Table1[[#This Row],[Race '#]],Table1[Gender],"~?")</f>
        <v>0</v>
      </c>
      <c r="AB935" s="3" t="str">
        <f>_xlfn.IFS(Y935=SUM(Table1[[#This Row],[Race-F candidates]:[Race-? Candidates]]),"All-Female",Z935=SUM(Table1[[#This Row],[Race-F candidates]:[Race-? Candidates]]),"All-Male",1=1,"Mixed-Gender")</f>
        <v>All-Male</v>
      </c>
      <c r="AC935" s="3">
        <f>COUNTIFS(Table1[genoffice],Table1[[#This Row],[genoffice]],Table1[Gender],"F")</f>
        <v>15</v>
      </c>
      <c r="AD935" s="3">
        <f>COUNTIFS(Table1[genoffice],Table1[[#This Row],[genoffice]],Table1[Gender],"M")</f>
        <v>213</v>
      </c>
      <c r="AE935" s="3">
        <f>COUNTIFS(Table1[genoffice],Table1[[#This Row],[genoffice]],Table1[Gender],"~?")</f>
        <v>10</v>
      </c>
    </row>
    <row r="936" spans="1:31" x14ac:dyDescent="0.35">
      <c r="A936">
        <v>935</v>
      </c>
      <c r="B936">
        <f>IF(COUNTIF(C$2:C935,C936)&gt;0,B935,B935+1)</f>
        <v>254</v>
      </c>
      <c r="C936" t="str">
        <f>Table1[[#This Row],[position]]&amp;IF(Table1[district]="NA","","-"&amp;Table1[district])&amp;IF(Table1[parish]="Multi-Parish Race","","-"&amp;Table1[parish])&amp;" ("&amp;Table1[year]&amp;")"</f>
        <v>Chief of Police-Village of North Hodge-Jackson (2014)</v>
      </c>
      <c r="D936" t="s">
        <v>949</v>
      </c>
      <c r="E936" t="s">
        <v>1255</v>
      </c>
      <c r="F936" t="s">
        <v>1257</v>
      </c>
      <c r="G936">
        <v>2014</v>
      </c>
      <c r="H936" t="s">
        <v>161</v>
      </c>
      <c r="I936" t="s">
        <v>30</v>
      </c>
      <c r="J936">
        <v>109</v>
      </c>
      <c r="K936">
        <v>2</v>
      </c>
      <c r="L936">
        <f>COUNTIF(Table1[Race],Table1[Race])</f>
        <v>2</v>
      </c>
      <c r="M936">
        <v>0</v>
      </c>
      <c r="N936">
        <v>1</v>
      </c>
      <c r="O936">
        <v>1</v>
      </c>
      <c r="P936">
        <v>0</v>
      </c>
      <c r="Q936" t="s">
        <v>20</v>
      </c>
      <c r="R936" t="s">
        <v>952</v>
      </c>
      <c r="S936" t="s">
        <v>949</v>
      </c>
      <c r="T936">
        <f>IFERROR(Table1[n_can_adj]/MID(Table1[district],FIND("(",Table1[district])+1,1),Table1[n_can_adj])</f>
        <v>2</v>
      </c>
      <c r="U936">
        <v>15999</v>
      </c>
      <c r="V936" t="str">
        <f>IF(Table1[Voting Population]&lt;47000,"Rural","Urban")</f>
        <v>Rural</v>
      </c>
      <c r="W936" s="3">
        <v>0.45333333333333337</v>
      </c>
      <c r="X936" s="3" t="s">
        <v>5414</v>
      </c>
      <c r="Y936" s="3">
        <f>COUNTIFS(Table1[Race '#],Table1[[#This Row],[Race '#]],Table1[Gender],"F")</f>
        <v>0</v>
      </c>
      <c r="Z936" s="3">
        <f>COUNTIFS(Table1[Race '#],Table1[[#This Row],[Race '#]],Table1[Gender],"M")</f>
        <v>2</v>
      </c>
      <c r="AA936" s="3">
        <f>COUNTIFS(Table1[Race '#],Table1[[#This Row],[Race '#]],Table1[Gender],"~?")</f>
        <v>0</v>
      </c>
      <c r="AB936" s="3" t="str">
        <f>_xlfn.IFS(Y936=SUM(Table1[[#This Row],[Race-F candidates]:[Race-? Candidates]]),"All-Female",Z936=SUM(Table1[[#This Row],[Race-F candidates]:[Race-? Candidates]]),"All-Male",1=1,"Mixed-Gender")</f>
        <v>All-Male</v>
      </c>
      <c r="AC936" s="3">
        <f>COUNTIFS(Table1[genoffice],Table1[[#This Row],[genoffice]],Table1[Gender],"F")</f>
        <v>15</v>
      </c>
      <c r="AD936" s="3">
        <f>COUNTIFS(Table1[genoffice],Table1[[#This Row],[genoffice]],Table1[Gender],"M")</f>
        <v>213</v>
      </c>
      <c r="AE936" s="3">
        <f>COUNTIFS(Table1[genoffice],Table1[[#This Row],[genoffice]],Table1[Gender],"~?")</f>
        <v>10</v>
      </c>
    </row>
    <row r="937" spans="1:31" x14ac:dyDescent="0.35">
      <c r="A937">
        <v>936</v>
      </c>
      <c r="B937">
        <f>IF(COUNTIF(C$2:C936,C937)&gt;0,B936,B936+1)</f>
        <v>255</v>
      </c>
      <c r="C937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7" t="s">
        <v>949</v>
      </c>
      <c r="E937" t="s">
        <v>1258</v>
      </c>
      <c r="F937" t="s">
        <v>1259</v>
      </c>
      <c r="G937">
        <v>2016</v>
      </c>
      <c r="H937" t="s">
        <v>109</v>
      </c>
      <c r="I937" t="s">
        <v>30</v>
      </c>
      <c r="J937">
        <v>54</v>
      </c>
      <c r="K937">
        <v>2</v>
      </c>
      <c r="L937">
        <f>COUNTIF(Table1[Race],Table1[Race])</f>
        <v>2</v>
      </c>
      <c r="M937">
        <v>1</v>
      </c>
      <c r="N937">
        <v>0</v>
      </c>
      <c r="O937">
        <v>1</v>
      </c>
      <c r="P937">
        <v>0</v>
      </c>
      <c r="Q937" t="s">
        <v>20</v>
      </c>
      <c r="R937" t="s">
        <v>952</v>
      </c>
      <c r="S937" t="s">
        <v>949</v>
      </c>
      <c r="T937">
        <f>IFERROR(Table1[n_can_adj]/MID(Table1[district],FIND("(",Table1[district])+1,1),Table1[n_can_adj])</f>
        <v>2</v>
      </c>
      <c r="U937">
        <v>33765</v>
      </c>
      <c r="V937" t="str">
        <f>IF(Table1[Voting Population]&lt;47000,"Rural","Urban")</f>
        <v>Rural</v>
      </c>
      <c r="W937" s="3">
        <v>0.73913043478260865</v>
      </c>
      <c r="X937" s="3" t="s">
        <v>5414</v>
      </c>
      <c r="Y937" s="3">
        <f>COUNTIFS(Table1[Race '#],Table1[[#This Row],[Race '#]],Table1[Gender],"F")</f>
        <v>0</v>
      </c>
      <c r="Z937" s="3">
        <f>COUNTIFS(Table1[Race '#],Table1[[#This Row],[Race '#]],Table1[Gender],"M")</f>
        <v>1</v>
      </c>
      <c r="AA937" s="3">
        <f>COUNTIFS(Table1[Race '#],Table1[[#This Row],[Race '#]],Table1[Gender],"~?")</f>
        <v>1</v>
      </c>
      <c r="AB937" s="3" t="str">
        <f>_xlfn.IFS(Y937=SUM(Table1[[#This Row],[Race-F candidates]:[Race-? Candidates]]),"All-Female",Z937=SUM(Table1[[#This Row],[Race-F candidates]:[Race-? Candidates]]),"All-Male",1=1,"Mixed-Gender")</f>
        <v>Mixed-Gender</v>
      </c>
      <c r="AC937" s="3">
        <f>COUNTIFS(Table1[genoffice],Table1[[#This Row],[genoffice]],Table1[Gender],"F")</f>
        <v>15</v>
      </c>
      <c r="AD937" s="3">
        <f>COUNTIFS(Table1[genoffice],Table1[[#This Row],[genoffice]],Table1[Gender],"M")</f>
        <v>213</v>
      </c>
      <c r="AE937" s="3">
        <f>COUNTIFS(Table1[genoffice],Table1[[#This Row],[genoffice]],Table1[Gender],"~?")</f>
        <v>10</v>
      </c>
    </row>
    <row r="938" spans="1:31" x14ac:dyDescent="0.35">
      <c r="A938">
        <v>937</v>
      </c>
      <c r="B938">
        <f>IF(COUNTIF(C$2:C937,C938)&gt;0,B937,B937+1)</f>
        <v>255</v>
      </c>
      <c r="C938" t="str">
        <f>Table1[[#This Row],[position]]&amp;IF(Table1[district]="NA","","-"&amp;Table1[district])&amp;IF(Table1[parish]="Multi-Parish Race","","-"&amp;Table1[parish])&amp;" ("&amp;Table1[year]&amp;")"</f>
        <v>Chief of Police-Village of Pine Prairie-Evangeline (2016)</v>
      </c>
      <c r="D938" t="s">
        <v>949</v>
      </c>
      <c r="E938" t="s">
        <v>1258</v>
      </c>
      <c r="F938" t="s">
        <v>1260</v>
      </c>
      <c r="G938">
        <v>2016</v>
      </c>
      <c r="H938" t="s">
        <v>109</v>
      </c>
      <c r="I938" t="s">
        <v>23</v>
      </c>
      <c r="J938">
        <v>360</v>
      </c>
      <c r="K938">
        <v>2</v>
      </c>
      <c r="L938">
        <f>COUNTIF(Table1[Race],Table1[Race])</f>
        <v>2</v>
      </c>
      <c r="M938">
        <v>1</v>
      </c>
      <c r="N938">
        <v>0</v>
      </c>
      <c r="O938">
        <v>1</v>
      </c>
      <c r="P938">
        <v>0</v>
      </c>
      <c r="Q938" t="s">
        <v>20</v>
      </c>
      <c r="R938" t="s">
        <v>952</v>
      </c>
      <c r="S938" t="s">
        <v>949</v>
      </c>
      <c r="T938">
        <f>IFERROR(Table1[n_can_adj]/MID(Table1[district],FIND("(",Table1[district])+1,1),Table1[n_can_adj])</f>
        <v>2</v>
      </c>
      <c r="U938">
        <v>33765</v>
      </c>
      <c r="V938" t="str">
        <f>IF(Table1[Voting Population]&lt;47000,"Rural","Urban")</f>
        <v>Rural</v>
      </c>
      <c r="W938" s="3">
        <v>0.73913043478260865</v>
      </c>
      <c r="X938" s="3" t="s">
        <v>5413</v>
      </c>
      <c r="Y938" s="3">
        <f>COUNTIFS(Table1[Race '#],Table1[[#This Row],[Race '#]],Table1[Gender],"F")</f>
        <v>0</v>
      </c>
      <c r="Z938" s="3">
        <f>COUNTIFS(Table1[Race '#],Table1[[#This Row],[Race '#]],Table1[Gender],"M")</f>
        <v>1</v>
      </c>
      <c r="AA938" s="3">
        <f>COUNTIFS(Table1[Race '#],Table1[[#This Row],[Race '#]],Table1[Gender],"~?")</f>
        <v>1</v>
      </c>
      <c r="AB938" s="3" t="str">
        <f>_xlfn.IFS(Y938=SUM(Table1[[#This Row],[Race-F candidates]:[Race-? Candidates]]),"All-Female",Z938=SUM(Table1[[#This Row],[Race-F candidates]:[Race-? Candidates]]),"All-Male",1=1,"Mixed-Gender")</f>
        <v>Mixed-Gender</v>
      </c>
      <c r="AC938" s="3">
        <f>COUNTIFS(Table1[genoffice],Table1[[#This Row],[genoffice]],Table1[Gender],"F")</f>
        <v>15</v>
      </c>
      <c r="AD938" s="3">
        <f>COUNTIFS(Table1[genoffice],Table1[[#This Row],[genoffice]],Table1[Gender],"M")</f>
        <v>213</v>
      </c>
      <c r="AE938" s="3">
        <f>COUNTIFS(Table1[genoffice],Table1[[#This Row],[genoffice]],Table1[Gender],"~?")</f>
        <v>10</v>
      </c>
    </row>
    <row r="939" spans="1:31" x14ac:dyDescent="0.35">
      <c r="A939">
        <v>938</v>
      </c>
      <c r="B939">
        <f>IF(COUNTIF(C$2:C938,C939)&gt;0,B938,B938+1)</f>
        <v>256</v>
      </c>
      <c r="C939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39" t="s">
        <v>949</v>
      </c>
      <c r="E939" t="s">
        <v>1261</v>
      </c>
      <c r="F939" t="s">
        <v>1262</v>
      </c>
      <c r="G939">
        <v>2016</v>
      </c>
      <c r="H939" t="s">
        <v>263</v>
      </c>
      <c r="I939" t="s">
        <v>30</v>
      </c>
      <c r="J939">
        <v>19</v>
      </c>
      <c r="K939">
        <v>2</v>
      </c>
      <c r="L939">
        <f>COUNTIF(Table1[Race],Table1[Race])</f>
        <v>2</v>
      </c>
      <c r="M939">
        <v>1</v>
      </c>
      <c r="N939">
        <v>0</v>
      </c>
      <c r="O939">
        <v>1</v>
      </c>
      <c r="P939">
        <v>0</v>
      </c>
      <c r="Q939" t="s">
        <v>20</v>
      </c>
      <c r="R939" t="s">
        <v>952</v>
      </c>
      <c r="S939" t="s">
        <v>949</v>
      </c>
      <c r="T939">
        <f>IFERROR(Table1[n_can_adj]/MID(Table1[district],FIND("(",Table1[district])+1,1),Table1[n_can_adj])</f>
        <v>2</v>
      </c>
      <c r="U939">
        <v>39258</v>
      </c>
      <c r="V939" t="str">
        <f>IF(Table1[Voting Population]&lt;47000,"Rural","Urban")</f>
        <v>Rural</v>
      </c>
      <c r="W939" s="3">
        <v>0.22448979591836737</v>
      </c>
      <c r="X939" s="3" t="s">
        <v>5414</v>
      </c>
      <c r="Y939" s="3">
        <f>COUNTIFS(Table1[Race '#],Table1[[#This Row],[Race '#]],Table1[Gender],"F")</f>
        <v>0</v>
      </c>
      <c r="Z939" s="3">
        <f>COUNTIFS(Table1[Race '#],Table1[[#This Row],[Race '#]],Table1[Gender],"M")</f>
        <v>2</v>
      </c>
      <c r="AA939" s="3">
        <f>COUNTIFS(Table1[Race '#],Table1[[#This Row],[Race '#]],Table1[Gender],"~?")</f>
        <v>0</v>
      </c>
      <c r="AB939" s="3" t="str">
        <f>_xlfn.IFS(Y939=SUM(Table1[[#This Row],[Race-F candidates]:[Race-? Candidates]]),"All-Female",Z939=SUM(Table1[[#This Row],[Race-F candidates]:[Race-? Candidates]]),"All-Male",1=1,"Mixed-Gender")</f>
        <v>All-Male</v>
      </c>
      <c r="AC939" s="3">
        <f>COUNTIFS(Table1[genoffice],Table1[[#This Row],[genoffice]],Table1[Gender],"F")</f>
        <v>15</v>
      </c>
      <c r="AD939" s="3">
        <f>COUNTIFS(Table1[genoffice],Table1[[#This Row],[genoffice]],Table1[Gender],"M")</f>
        <v>213</v>
      </c>
      <c r="AE939" s="3">
        <f>COUNTIFS(Table1[genoffice],Table1[[#This Row],[genoffice]],Table1[Gender],"~?")</f>
        <v>10</v>
      </c>
    </row>
    <row r="940" spans="1:31" x14ac:dyDescent="0.35">
      <c r="A940">
        <v>939</v>
      </c>
      <c r="B940">
        <f>IF(COUNTIF(C$2:C939,C940)&gt;0,B939,B939+1)</f>
        <v>256</v>
      </c>
      <c r="C940" t="str">
        <f>Table1[[#This Row],[position]]&amp;IF(Table1[district]="NA","","-"&amp;Table1[district])&amp;IF(Table1[parish]="Multi-Parish Race","","-"&amp;Table1[parish])&amp;" ("&amp;Table1[year]&amp;")"</f>
        <v>Chief of Police-Village of Powhatan-Natchitoches (2016)</v>
      </c>
      <c r="D940" t="s">
        <v>949</v>
      </c>
      <c r="E940" t="s">
        <v>1261</v>
      </c>
      <c r="F940" t="s">
        <v>1263</v>
      </c>
      <c r="G940">
        <v>2016</v>
      </c>
      <c r="H940" t="s">
        <v>263</v>
      </c>
      <c r="I940" t="s">
        <v>23</v>
      </c>
      <c r="J940">
        <v>30</v>
      </c>
      <c r="K940">
        <v>2</v>
      </c>
      <c r="L940">
        <f>COUNTIF(Table1[Race],Table1[Race])</f>
        <v>2</v>
      </c>
      <c r="M940">
        <v>1</v>
      </c>
      <c r="N940">
        <v>0</v>
      </c>
      <c r="O940">
        <v>1</v>
      </c>
      <c r="P940">
        <v>0</v>
      </c>
      <c r="Q940" t="s">
        <v>20</v>
      </c>
      <c r="R940" t="s">
        <v>952</v>
      </c>
      <c r="S940" t="s">
        <v>949</v>
      </c>
      <c r="T940">
        <f>IFERROR(Table1[n_can_adj]/MID(Table1[district],FIND("(",Table1[district])+1,1),Table1[n_can_adj])</f>
        <v>2</v>
      </c>
      <c r="U940">
        <v>39258</v>
      </c>
      <c r="V940" t="str">
        <f>IF(Table1[Voting Population]&lt;47000,"Rural","Urban")</f>
        <v>Rural</v>
      </c>
      <c r="W940" s="3">
        <v>0.22448979591836737</v>
      </c>
      <c r="X940" s="3" t="s">
        <v>5414</v>
      </c>
      <c r="Y940" s="3">
        <f>COUNTIFS(Table1[Race '#],Table1[[#This Row],[Race '#]],Table1[Gender],"F")</f>
        <v>0</v>
      </c>
      <c r="Z940" s="3">
        <f>COUNTIFS(Table1[Race '#],Table1[[#This Row],[Race '#]],Table1[Gender],"M")</f>
        <v>2</v>
      </c>
      <c r="AA940" s="3">
        <f>COUNTIFS(Table1[Race '#],Table1[[#This Row],[Race '#]],Table1[Gender],"~?")</f>
        <v>0</v>
      </c>
      <c r="AB940" s="3" t="str">
        <f>_xlfn.IFS(Y940=SUM(Table1[[#This Row],[Race-F candidates]:[Race-? Candidates]]),"All-Female",Z940=SUM(Table1[[#This Row],[Race-F candidates]:[Race-? Candidates]]),"All-Male",1=1,"Mixed-Gender")</f>
        <v>All-Male</v>
      </c>
      <c r="AC940" s="3">
        <f>COUNTIFS(Table1[genoffice],Table1[[#This Row],[genoffice]],Table1[Gender],"F")</f>
        <v>15</v>
      </c>
      <c r="AD940" s="3">
        <f>COUNTIFS(Table1[genoffice],Table1[[#This Row],[genoffice]],Table1[Gender],"M")</f>
        <v>213</v>
      </c>
      <c r="AE940" s="3">
        <f>COUNTIFS(Table1[genoffice],Table1[[#This Row],[genoffice]],Table1[Gender],"~?")</f>
        <v>10</v>
      </c>
    </row>
    <row r="941" spans="1:31" x14ac:dyDescent="0.35">
      <c r="A941">
        <v>940</v>
      </c>
      <c r="B941">
        <f>IF(COUNTIF(C$2:C940,C941)&gt;0,B940,B940+1)</f>
        <v>257</v>
      </c>
      <c r="C941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1" t="s">
        <v>949</v>
      </c>
      <c r="E941" t="s">
        <v>1264</v>
      </c>
      <c r="F941" t="s">
        <v>1265</v>
      </c>
      <c r="G941">
        <v>2014</v>
      </c>
      <c r="H941" t="s">
        <v>332</v>
      </c>
      <c r="I941" t="s">
        <v>23</v>
      </c>
      <c r="J941">
        <v>205</v>
      </c>
      <c r="K941">
        <v>2</v>
      </c>
      <c r="L941">
        <f>COUNTIF(Table1[Race],Table1[Race])</f>
        <v>2</v>
      </c>
      <c r="M941">
        <v>1</v>
      </c>
      <c r="N941">
        <v>1</v>
      </c>
      <c r="O941">
        <v>0</v>
      </c>
      <c r="P941">
        <v>0</v>
      </c>
      <c r="Q941" t="s">
        <v>20</v>
      </c>
      <c r="R941" t="s">
        <v>952</v>
      </c>
      <c r="S941" t="s">
        <v>949</v>
      </c>
      <c r="T941">
        <f>IFERROR(Table1[n_can_adj]/MID(Table1[district],FIND("(",Table1[district])+1,1),Table1[n_can_adj])</f>
        <v>2</v>
      </c>
      <c r="U941">
        <v>47480</v>
      </c>
      <c r="V941" t="str">
        <f>IF(Table1[Voting Population]&lt;47000,"Rural","Urban")</f>
        <v>Urban</v>
      </c>
      <c r="W941" s="3">
        <v>0.47482014388489208</v>
      </c>
      <c r="X941" s="3" t="s">
        <v>5414</v>
      </c>
      <c r="Y941" s="3">
        <f>COUNTIFS(Table1[Race '#],Table1[[#This Row],[Race '#]],Table1[Gender],"F")</f>
        <v>0</v>
      </c>
      <c r="Z941" s="3">
        <f>COUNTIFS(Table1[Race '#],Table1[[#This Row],[Race '#]],Table1[Gender],"M")</f>
        <v>2</v>
      </c>
      <c r="AA941" s="3">
        <f>COUNTIFS(Table1[Race '#],Table1[[#This Row],[Race '#]],Table1[Gender],"~?")</f>
        <v>0</v>
      </c>
      <c r="AB941" s="3" t="str">
        <f>_xlfn.IFS(Y941=SUM(Table1[[#This Row],[Race-F candidates]:[Race-? Candidates]]),"All-Female",Z941=SUM(Table1[[#This Row],[Race-F candidates]:[Race-? Candidates]]),"All-Male",1=1,"Mixed-Gender")</f>
        <v>All-Male</v>
      </c>
      <c r="AC941" s="3">
        <f>COUNTIFS(Table1[genoffice],Table1[[#This Row],[genoffice]],Table1[Gender],"F")</f>
        <v>15</v>
      </c>
      <c r="AD941" s="3">
        <f>COUNTIFS(Table1[genoffice],Table1[[#This Row],[genoffice]],Table1[Gender],"M")</f>
        <v>213</v>
      </c>
      <c r="AE941" s="3">
        <f>COUNTIFS(Table1[genoffice],Table1[[#This Row],[genoffice]],Table1[Gender],"~?")</f>
        <v>10</v>
      </c>
    </row>
    <row r="942" spans="1:31" x14ac:dyDescent="0.35">
      <c r="A942">
        <v>941</v>
      </c>
      <c r="B942">
        <f>IF(COUNTIF(C$2:C941,C942)&gt;0,B941,B941+1)</f>
        <v>257</v>
      </c>
      <c r="C942" t="str">
        <f>Table1[[#This Row],[position]]&amp;IF(Table1[district]="NA","","-"&amp;Table1[district])&amp;IF(Table1[parish]="Multi-Parish Race","","-"&amp;Table1[parish])&amp;" ("&amp;Table1[year]&amp;")"</f>
        <v>Chief of Police-Village of Simsboro-Lincoln (2014)</v>
      </c>
      <c r="D942" t="s">
        <v>949</v>
      </c>
      <c r="E942" t="s">
        <v>1264</v>
      </c>
      <c r="F942" t="s">
        <v>1266</v>
      </c>
      <c r="G942">
        <v>2014</v>
      </c>
      <c r="H942" t="s">
        <v>332</v>
      </c>
      <c r="I942" t="s">
        <v>19</v>
      </c>
      <c r="J942">
        <v>73</v>
      </c>
      <c r="K942">
        <v>2</v>
      </c>
      <c r="L942">
        <f>COUNTIF(Table1[Race],Table1[Race])</f>
        <v>2</v>
      </c>
      <c r="M942">
        <v>1</v>
      </c>
      <c r="N942">
        <v>1</v>
      </c>
      <c r="O942">
        <v>0</v>
      </c>
      <c r="P942">
        <v>0</v>
      </c>
      <c r="Q942" t="s">
        <v>20</v>
      </c>
      <c r="R942" t="s">
        <v>952</v>
      </c>
      <c r="S942" t="s">
        <v>949</v>
      </c>
      <c r="T942">
        <f>IFERROR(Table1[n_can_adj]/MID(Table1[district],FIND("(",Table1[district])+1,1),Table1[n_can_adj])</f>
        <v>2</v>
      </c>
      <c r="U942">
        <v>47480</v>
      </c>
      <c r="V942" t="str">
        <f>IF(Table1[Voting Population]&lt;47000,"Rural","Urban")</f>
        <v>Urban</v>
      </c>
      <c r="W942" s="3">
        <v>0.47482014388489208</v>
      </c>
      <c r="X942" s="3" t="s">
        <v>5414</v>
      </c>
      <c r="Y942" s="3">
        <f>COUNTIFS(Table1[Race '#],Table1[[#This Row],[Race '#]],Table1[Gender],"F")</f>
        <v>0</v>
      </c>
      <c r="Z942" s="3">
        <f>COUNTIFS(Table1[Race '#],Table1[[#This Row],[Race '#]],Table1[Gender],"M")</f>
        <v>2</v>
      </c>
      <c r="AA942" s="3">
        <f>COUNTIFS(Table1[Race '#],Table1[[#This Row],[Race '#]],Table1[Gender],"~?")</f>
        <v>0</v>
      </c>
      <c r="AB942" s="3" t="str">
        <f>_xlfn.IFS(Y942=SUM(Table1[[#This Row],[Race-F candidates]:[Race-? Candidates]]),"All-Female",Z942=SUM(Table1[[#This Row],[Race-F candidates]:[Race-? Candidates]]),"All-Male",1=1,"Mixed-Gender")</f>
        <v>All-Male</v>
      </c>
      <c r="AC942" s="3">
        <f>COUNTIFS(Table1[genoffice],Table1[[#This Row],[genoffice]],Table1[Gender],"F")</f>
        <v>15</v>
      </c>
      <c r="AD942" s="3">
        <f>COUNTIFS(Table1[genoffice],Table1[[#This Row],[genoffice]],Table1[Gender],"M")</f>
        <v>213</v>
      </c>
      <c r="AE942" s="3">
        <f>COUNTIFS(Table1[genoffice],Table1[[#This Row],[genoffice]],Table1[Gender],"~?")</f>
        <v>10</v>
      </c>
    </row>
    <row r="943" spans="1:31" x14ac:dyDescent="0.35">
      <c r="A943">
        <v>942</v>
      </c>
      <c r="B943">
        <f>IF(COUNTIF(C$2:C942,C943)&gt;0,B942,B942+1)</f>
        <v>258</v>
      </c>
      <c r="C943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3" t="s">
        <v>949</v>
      </c>
      <c r="E943" t="s">
        <v>1267</v>
      </c>
      <c r="F943" t="s">
        <v>1268</v>
      </c>
      <c r="G943">
        <v>2016</v>
      </c>
      <c r="H943" t="s">
        <v>640</v>
      </c>
      <c r="I943" t="s">
        <v>23</v>
      </c>
      <c r="J943">
        <v>221</v>
      </c>
      <c r="K943">
        <v>2</v>
      </c>
      <c r="L943">
        <f>COUNTIF(Table1[Race],Table1[Race])</f>
        <v>2</v>
      </c>
      <c r="M943">
        <v>2</v>
      </c>
      <c r="N943">
        <v>0</v>
      </c>
      <c r="O943">
        <v>0</v>
      </c>
      <c r="P943">
        <v>0</v>
      </c>
      <c r="Q943" t="s">
        <v>20</v>
      </c>
      <c r="R943" t="s">
        <v>952</v>
      </c>
      <c r="S943" t="s">
        <v>949</v>
      </c>
      <c r="T943">
        <f>IFERROR(Table1[n_can_adj]/MID(Table1[district],FIND("(",Table1[district])+1,1),Table1[n_can_adj])</f>
        <v>2</v>
      </c>
      <c r="U943">
        <v>127115</v>
      </c>
      <c r="V943" t="str">
        <f>IF(Table1[Voting Population]&lt;47000,"Rural","Urban")</f>
        <v>Urban</v>
      </c>
      <c r="W943" s="3">
        <v>0.32732732732732733</v>
      </c>
      <c r="X943" s="3" t="s">
        <v>5414</v>
      </c>
      <c r="Y943" s="3">
        <f>COUNTIFS(Table1[Race '#],Table1[[#This Row],[Race '#]],Table1[Gender],"F")</f>
        <v>0</v>
      </c>
      <c r="Z943" s="3">
        <f>COUNTIFS(Table1[Race '#],Table1[[#This Row],[Race '#]],Table1[Gender],"M")</f>
        <v>2</v>
      </c>
      <c r="AA943" s="3">
        <f>COUNTIFS(Table1[Race '#],Table1[[#This Row],[Race '#]],Table1[Gender],"~?")</f>
        <v>0</v>
      </c>
      <c r="AB943" s="3" t="str">
        <f>_xlfn.IFS(Y943=SUM(Table1[[#This Row],[Race-F candidates]:[Race-? Candidates]]),"All-Female",Z943=SUM(Table1[[#This Row],[Race-F candidates]:[Race-? Candidates]]),"All-Male",1=1,"Mixed-Gender")</f>
        <v>All-Male</v>
      </c>
      <c r="AC943" s="3">
        <f>COUNTIFS(Table1[genoffice],Table1[[#This Row],[genoffice]],Table1[Gender],"F")</f>
        <v>15</v>
      </c>
      <c r="AD943" s="3">
        <f>COUNTIFS(Table1[genoffice],Table1[[#This Row],[genoffice]],Table1[Gender],"M")</f>
        <v>213</v>
      </c>
      <c r="AE943" s="3">
        <f>COUNTIFS(Table1[genoffice],Table1[[#This Row],[genoffice]],Table1[Gender],"~?")</f>
        <v>10</v>
      </c>
    </row>
    <row r="944" spans="1:31" x14ac:dyDescent="0.35">
      <c r="A944">
        <v>943</v>
      </c>
      <c r="B944">
        <f>IF(COUNTIF(C$2:C943,C944)&gt;0,B943,B943+1)</f>
        <v>258</v>
      </c>
      <c r="C944" t="str">
        <f>Table1[[#This Row],[position]]&amp;IF(Table1[district]="NA","","-"&amp;Table1[district])&amp;IF(Table1[parish]="Multi-Parish Race","","-"&amp;Table1[parish])&amp;" ("&amp;Table1[year]&amp;")"</f>
        <v>Chief of Police-Village of Tangipahoa-Tangipahoa (2016)</v>
      </c>
      <c r="D944" t="s">
        <v>949</v>
      </c>
      <c r="E944" t="s">
        <v>1267</v>
      </c>
      <c r="F944" t="s">
        <v>1269</v>
      </c>
      <c r="G944">
        <v>2016</v>
      </c>
      <c r="H944" t="s">
        <v>640</v>
      </c>
      <c r="I944" t="s">
        <v>23</v>
      </c>
      <c r="J944">
        <v>112</v>
      </c>
      <c r="K944">
        <v>2</v>
      </c>
      <c r="L944">
        <f>COUNTIF(Table1[Race],Table1[Race])</f>
        <v>2</v>
      </c>
      <c r="M944">
        <v>2</v>
      </c>
      <c r="N944">
        <v>0</v>
      </c>
      <c r="O944">
        <v>0</v>
      </c>
      <c r="P944">
        <v>0</v>
      </c>
      <c r="Q944" t="s">
        <v>20</v>
      </c>
      <c r="R944" t="s">
        <v>952</v>
      </c>
      <c r="S944" t="s">
        <v>949</v>
      </c>
      <c r="T944">
        <f>IFERROR(Table1[n_can_adj]/MID(Table1[district],FIND("(",Table1[district])+1,1),Table1[n_can_adj])</f>
        <v>2</v>
      </c>
      <c r="U944">
        <v>127115</v>
      </c>
      <c r="V944" t="str">
        <f>IF(Table1[Voting Population]&lt;47000,"Rural","Urban")</f>
        <v>Urban</v>
      </c>
      <c r="W944" s="3">
        <v>0.32732732732732733</v>
      </c>
      <c r="X944" s="3" t="s">
        <v>5414</v>
      </c>
      <c r="Y944" s="3">
        <f>COUNTIFS(Table1[Race '#],Table1[[#This Row],[Race '#]],Table1[Gender],"F")</f>
        <v>0</v>
      </c>
      <c r="Z944" s="3">
        <f>COUNTIFS(Table1[Race '#],Table1[[#This Row],[Race '#]],Table1[Gender],"M")</f>
        <v>2</v>
      </c>
      <c r="AA944" s="3">
        <f>COUNTIFS(Table1[Race '#],Table1[[#This Row],[Race '#]],Table1[Gender],"~?")</f>
        <v>0</v>
      </c>
      <c r="AB944" s="3" t="str">
        <f>_xlfn.IFS(Y944=SUM(Table1[[#This Row],[Race-F candidates]:[Race-? Candidates]]),"All-Female",Z944=SUM(Table1[[#This Row],[Race-F candidates]:[Race-? Candidates]]),"All-Male",1=1,"Mixed-Gender")</f>
        <v>All-Male</v>
      </c>
      <c r="AC944" s="3">
        <f>COUNTIFS(Table1[genoffice],Table1[[#This Row],[genoffice]],Table1[Gender],"F")</f>
        <v>15</v>
      </c>
      <c r="AD944" s="3">
        <f>COUNTIFS(Table1[genoffice],Table1[[#This Row],[genoffice]],Table1[Gender],"M")</f>
        <v>213</v>
      </c>
      <c r="AE944" s="3">
        <f>COUNTIFS(Table1[genoffice],Table1[[#This Row],[genoffice]],Table1[Gender],"~?")</f>
        <v>10</v>
      </c>
    </row>
    <row r="945" spans="1:31" x14ac:dyDescent="0.35">
      <c r="A945">
        <v>944</v>
      </c>
      <c r="B945">
        <f>IF(COUNTIF(C$2:C944,C945)&gt;0,B944,B944+1)</f>
        <v>259</v>
      </c>
      <c r="C945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5" t="s">
        <v>949</v>
      </c>
      <c r="E945" t="s">
        <v>1270</v>
      </c>
      <c r="F945" t="s">
        <v>1271</v>
      </c>
      <c r="G945">
        <v>2014</v>
      </c>
      <c r="H945" t="s">
        <v>109</v>
      </c>
      <c r="I945" t="s">
        <v>23</v>
      </c>
      <c r="J945">
        <v>97</v>
      </c>
      <c r="K945">
        <v>3</v>
      </c>
      <c r="L945">
        <f>COUNTIF(Table1[Race],Table1[Race])</f>
        <v>3</v>
      </c>
      <c r="M945">
        <v>1</v>
      </c>
      <c r="N945">
        <v>1</v>
      </c>
      <c r="O945">
        <v>1</v>
      </c>
      <c r="P945">
        <v>0</v>
      </c>
      <c r="Q945" t="s">
        <v>20</v>
      </c>
      <c r="R945" t="s">
        <v>952</v>
      </c>
      <c r="S945" t="s">
        <v>949</v>
      </c>
      <c r="T945">
        <f>IFERROR(Table1[n_can_adj]/MID(Table1[district],FIND("(",Table1[district])+1,1),Table1[n_can_adj])</f>
        <v>3</v>
      </c>
      <c r="U945">
        <v>33765</v>
      </c>
      <c r="V945" t="str">
        <f>IF(Table1[Voting Population]&lt;47000,"Rural","Urban")</f>
        <v>Rural</v>
      </c>
      <c r="W945" s="3">
        <v>1.470588235294118E-2</v>
      </c>
      <c r="X945" s="3" t="s">
        <v>5414</v>
      </c>
      <c r="Y945" s="3">
        <f>COUNTIFS(Table1[Race '#],Table1[[#This Row],[Race '#]],Table1[Gender],"F")</f>
        <v>0</v>
      </c>
      <c r="Z945" s="3">
        <f>COUNTIFS(Table1[Race '#],Table1[[#This Row],[Race '#]],Table1[Gender],"M")</f>
        <v>3</v>
      </c>
      <c r="AA945" s="3">
        <f>COUNTIFS(Table1[Race '#],Table1[[#This Row],[Race '#]],Table1[Gender],"~?")</f>
        <v>0</v>
      </c>
      <c r="AB945" s="3" t="str">
        <f>_xlfn.IFS(Y945=SUM(Table1[[#This Row],[Race-F candidates]:[Race-? Candidates]]),"All-Female",Z945=SUM(Table1[[#This Row],[Race-F candidates]:[Race-? Candidates]]),"All-Male",1=1,"Mixed-Gender")</f>
        <v>All-Male</v>
      </c>
      <c r="AC945" s="3">
        <f>COUNTIFS(Table1[genoffice],Table1[[#This Row],[genoffice]],Table1[Gender],"F")</f>
        <v>15</v>
      </c>
      <c r="AD945" s="3">
        <f>COUNTIFS(Table1[genoffice],Table1[[#This Row],[genoffice]],Table1[Gender],"M")</f>
        <v>213</v>
      </c>
      <c r="AE945" s="3">
        <f>COUNTIFS(Table1[genoffice],Table1[[#This Row],[genoffice]],Table1[Gender],"~?")</f>
        <v>10</v>
      </c>
    </row>
    <row r="946" spans="1:31" x14ac:dyDescent="0.35">
      <c r="A946">
        <v>945</v>
      </c>
      <c r="B946">
        <f>IF(COUNTIF(C$2:C945,C946)&gt;0,B945,B945+1)</f>
        <v>259</v>
      </c>
      <c r="C946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6" t="s">
        <v>949</v>
      </c>
      <c r="E946" t="s">
        <v>1270</v>
      </c>
      <c r="F946" t="s">
        <v>1272</v>
      </c>
      <c r="G946">
        <v>2014</v>
      </c>
      <c r="H946" t="s">
        <v>109</v>
      </c>
      <c r="I946" t="s">
        <v>30</v>
      </c>
      <c r="J946">
        <v>7</v>
      </c>
      <c r="K946">
        <v>3</v>
      </c>
      <c r="L946">
        <f>COUNTIF(Table1[Race],Table1[Race])</f>
        <v>3</v>
      </c>
      <c r="M946">
        <v>1</v>
      </c>
      <c r="N946">
        <v>1</v>
      </c>
      <c r="O946">
        <v>1</v>
      </c>
      <c r="P946">
        <v>0</v>
      </c>
      <c r="Q946" t="s">
        <v>20</v>
      </c>
      <c r="R946" t="s">
        <v>952</v>
      </c>
      <c r="S946" t="s">
        <v>949</v>
      </c>
      <c r="T946">
        <f>IFERROR(Table1[n_can_adj]/MID(Table1[district],FIND("(",Table1[district])+1,1),Table1[n_can_adj])</f>
        <v>3</v>
      </c>
      <c r="U946">
        <v>33765</v>
      </c>
      <c r="V946" t="str">
        <f>IF(Table1[Voting Population]&lt;47000,"Rural","Urban")</f>
        <v>Rural</v>
      </c>
      <c r="W946" s="3">
        <v>1.470588235294118E-2</v>
      </c>
      <c r="X946" s="3" t="s">
        <v>5414</v>
      </c>
      <c r="Y946" s="3">
        <f>COUNTIFS(Table1[Race '#],Table1[[#This Row],[Race '#]],Table1[Gender],"F")</f>
        <v>0</v>
      </c>
      <c r="Z946" s="3">
        <f>COUNTIFS(Table1[Race '#],Table1[[#This Row],[Race '#]],Table1[Gender],"M")</f>
        <v>3</v>
      </c>
      <c r="AA946" s="3">
        <f>COUNTIFS(Table1[Race '#],Table1[[#This Row],[Race '#]],Table1[Gender],"~?")</f>
        <v>0</v>
      </c>
      <c r="AB946" s="3" t="str">
        <f>_xlfn.IFS(Y946=SUM(Table1[[#This Row],[Race-F candidates]:[Race-? Candidates]]),"All-Female",Z946=SUM(Table1[[#This Row],[Race-F candidates]:[Race-? Candidates]]),"All-Male",1=1,"Mixed-Gender")</f>
        <v>All-Male</v>
      </c>
      <c r="AC946" s="3">
        <f>COUNTIFS(Table1[genoffice],Table1[[#This Row],[genoffice]],Table1[Gender],"F")</f>
        <v>15</v>
      </c>
      <c r="AD946" s="3">
        <f>COUNTIFS(Table1[genoffice],Table1[[#This Row],[genoffice]],Table1[Gender],"M")</f>
        <v>213</v>
      </c>
      <c r="AE946" s="3">
        <f>COUNTIFS(Table1[genoffice],Table1[[#This Row],[genoffice]],Table1[Gender],"~?")</f>
        <v>10</v>
      </c>
    </row>
    <row r="947" spans="1:31" x14ac:dyDescent="0.35">
      <c r="A947">
        <v>946</v>
      </c>
      <c r="B947">
        <f>IF(COUNTIF(C$2:C946,C947)&gt;0,B946,B946+1)</f>
        <v>259</v>
      </c>
      <c r="C947" t="str">
        <f>Table1[[#This Row],[position]]&amp;IF(Table1[district]="NA","","-"&amp;Table1[district])&amp;IF(Table1[parish]="Multi-Parish Race","","-"&amp;Table1[parish])&amp;" ("&amp;Table1[year]&amp;")"</f>
        <v>Chief of Police-Village of Turkey Creek-Evangeline (2014)</v>
      </c>
      <c r="D947" t="s">
        <v>949</v>
      </c>
      <c r="E947" t="s">
        <v>1270</v>
      </c>
      <c r="F947" t="s">
        <v>1273</v>
      </c>
      <c r="G947">
        <v>2014</v>
      </c>
      <c r="H947" t="s">
        <v>109</v>
      </c>
      <c r="I947" t="s">
        <v>19</v>
      </c>
      <c r="J947">
        <v>100</v>
      </c>
      <c r="K947">
        <v>3</v>
      </c>
      <c r="L947">
        <f>COUNTIF(Table1[Race],Table1[Race])</f>
        <v>3</v>
      </c>
      <c r="M947">
        <v>1</v>
      </c>
      <c r="N947">
        <v>1</v>
      </c>
      <c r="O947">
        <v>1</v>
      </c>
      <c r="P947">
        <v>0</v>
      </c>
      <c r="Q947" t="s">
        <v>20</v>
      </c>
      <c r="R947" t="s">
        <v>952</v>
      </c>
      <c r="S947" t="s">
        <v>949</v>
      </c>
      <c r="T947">
        <f>IFERROR(Table1[n_can_adj]/MID(Table1[district],FIND("(",Table1[district])+1,1),Table1[n_can_adj])</f>
        <v>3</v>
      </c>
      <c r="U947">
        <v>33765</v>
      </c>
      <c r="V947" t="str">
        <f>IF(Table1[Voting Population]&lt;47000,"Rural","Urban")</f>
        <v>Rural</v>
      </c>
      <c r="W947" s="3">
        <v>1.470588235294118E-2</v>
      </c>
      <c r="X947" s="3" t="s">
        <v>5414</v>
      </c>
      <c r="Y947" s="3">
        <f>COUNTIFS(Table1[Race '#],Table1[[#This Row],[Race '#]],Table1[Gender],"F")</f>
        <v>0</v>
      </c>
      <c r="Z947" s="3">
        <f>COUNTIFS(Table1[Race '#],Table1[[#This Row],[Race '#]],Table1[Gender],"M")</f>
        <v>3</v>
      </c>
      <c r="AA947" s="3">
        <f>COUNTIFS(Table1[Race '#],Table1[[#This Row],[Race '#]],Table1[Gender],"~?")</f>
        <v>0</v>
      </c>
      <c r="AB947" s="3" t="str">
        <f>_xlfn.IFS(Y947=SUM(Table1[[#This Row],[Race-F candidates]:[Race-? Candidates]]),"All-Female",Z947=SUM(Table1[[#This Row],[Race-F candidates]:[Race-? Candidates]]),"All-Male",1=1,"Mixed-Gender")</f>
        <v>All-Male</v>
      </c>
      <c r="AC947" s="3">
        <f>COUNTIFS(Table1[genoffice],Table1[[#This Row],[genoffice]],Table1[Gender],"F")</f>
        <v>15</v>
      </c>
      <c r="AD947" s="3">
        <f>COUNTIFS(Table1[genoffice],Table1[[#This Row],[genoffice]],Table1[Gender],"M")</f>
        <v>213</v>
      </c>
      <c r="AE947" s="3">
        <f>COUNTIFS(Table1[genoffice],Table1[[#This Row],[genoffice]],Table1[Gender],"~?")</f>
        <v>10</v>
      </c>
    </row>
    <row r="948" spans="1:31" x14ac:dyDescent="0.35">
      <c r="A948">
        <v>947</v>
      </c>
      <c r="B948">
        <f>IF(COUNTIF(C$2:C947,C948)&gt;0,B947,B947+1)</f>
        <v>260</v>
      </c>
      <c r="C948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8" t="s">
        <v>1274</v>
      </c>
      <c r="E948" t="s">
        <v>1275</v>
      </c>
      <c r="F948" t="s">
        <v>1276</v>
      </c>
      <c r="G948">
        <v>2014</v>
      </c>
      <c r="H948" t="s">
        <v>1277</v>
      </c>
      <c r="I948" t="s">
        <v>23</v>
      </c>
      <c r="J948">
        <v>1665</v>
      </c>
      <c r="K948">
        <v>2</v>
      </c>
      <c r="L948">
        <f>COUNTIF(Table1[Race],Table1[Race])</f>
        <v>2</v>
      </c>
      <c r="M948">
        <v>2</v>
      </c>
      <c r="N948">
        <v>0</v>
      </c>
      <c r="O948">
        <v>0</v>
      </c>
      <c r="P948">
        <v>0</v>
      </c>
      <c r="Q948" t="s">
        <v>20</v>
      </c>
      <c r="R948" t="s">
        <v>947</v>
      </c>
      <c r="S948" t="s">
        <v>2625</v>
      </c>
      <c r="T948">
        <f>IFERROR(Table1[n_can_adj]/MID(Table1[district],FIND("(",Table1[district])+1,1),Table1[n_can_adj])</f>
        <v>2</v>
      </c>
      <c r="U948">
        <v>445337</v>
      </c>
      <c r="V948" t="str">
        <f>IF(Table1[Voting Population]&lt;47000,"Rural","Urban")</f>
        <v>Urban</v>
      </c>
      <c r="W948" s="3">
        <v>0.23448275862068968</v>
      </c>
      <c r="X948" s="3" t="s">
        <v>5414</v>
      </c>
      <c r="Y948" s="3">
        <f>COUNTIFS(Table1[Race '#],Table1[[#This Row],[Race '#]],Table1[Gender],"F")</f>
        <v>0</v>
      </c>
      <c r="Z948" s="3">
        <f>COUNTIFS(Table1[Race '#],Table1[[#This Row],[Race '#]],Table1[Gender],"M")</f>
        <v>2</v>
      </c>
      <c r="AA948" s="3">
        <f>COUNTIFS(Table1[Race '#],Table1[[#This Row],[Race '#]],Table1[Gender],"~?")</f>
        <v>0</v>
      </c>
      <c r="AB948" s="3" t="str">
        <f>_xlfn.IFS(Y948=SUM(Table1[[#This Row],[Race-F candidates]:[Race-? Candidates]]),"All-Female",Z948=SUM(Table1[[#This Row],[Race-F candidates]:[Race-? Candidates]]),"All-Male",1=1,"Mixed-Gender")</f>
        <v>All-Male</v>
      </c>
      <c r="AC948" s="3">
        <f>COUNTIFS(Table1[genoffice],Table1[[#This Row],[genoffice]],Table1[Gender],"F")</f>
        <v>77</v>
      </c>
      <c r="AD948" s="3">
        <f>COUNTIFS(Table1[genoffice],Table1[[#This Row],[genoffice]],Table1[Gender],"M")</f>
        <v>143</v>
      </c>
      <c r="AE948" s="3">
        <f>COUNTIFS(Table1[genoffice],Table1[[#This Row],[genoffice]],Table1[Gender],"~?")</f>
        <v>9</v>
      </c>
    </row>
    <row r="949" spans="1:31" x14ac:dyDescent="0.35">
      <c r="A949">
        <v>948</v>
      </c>
      <c r="B949">
        <f>IF(COUNTIF(C$2:C948,C949)&gt;0,B948,B948+1)</f>
        <v>260</v>
      </c>
      <c r="C949" t="str">
        <f>Table1[[#This Row],[position]]&amp;IF(Table1[district]="NA","","-"&amp;Table1[district])&amp;IF(Table1[parish]="Multi-Parish Race","","-"&amp;Table1[parish])&amp;" ("&amp;Table1[year]&amp;")"</f>
        <v>City Judge-City Court, City of Baker-East Baton Rouge (2014)</v>
      </c>
      <c r="D949" t="s">
        <v>1274</v>
      </c>
      <c r="E949" t="s">
        <v>1275</v>
      </c>
      <c r="F949" t="s">
        <v>1278</v>
      </c>
      <c r="G949">
        <v>2014</v>
      </c>
      <c r="H949" t="s">
        <v>1277</v>
      </c>
      <c r="I949" t="s">
        <v>23</v>
      </c>
      <c r="J949">
        <v>2685</v>
      </c>
      <c r="K949">
        <v>2</v>
      </c>
      <c r="L949">
        <f>COUNTIF(Table1[Race],Table1[Race])</f>
        <v>2</v>
      </c>
      <c r="M949">
        <v>2</v>
      </c>
      <c r="N949">
        <v>0</v>
      </c>
      <c r="O949">
        <v>0</v>
      </c>
      <c r="P949">
        <v>0</v>
      </c>
      <c r="Q949" t="s">
        <v>20</v>
      </c>
      <c r="R949" t="s">
        <v>947</v>
      </c>
      <c r="S949" t="s">
        <v>2625</v>
      </c>
      <c r="T949">
        <f>IFERROR(Table1[n_can_adj]/MID(Table1[district],FIND("(",Table1[district])+1,1),Table1[n_can_adj])</f>
        <v>2</v>
      </c>
      <c r="U949">
        <v>445337</v>
      </c>
      <c r="V949" t="str">
        <f>IF(Table1[Voting Population]&lt;47000,"Rural","Urban")</f>
        <v>Urban</v>
      </c>
      <c r="W949" s="3">
        <v>0.23448275862068968</v>
      </c>
      <c r="X949" s="3" t="s">
        <v>5414</v>
      </c>
      <c r="Y949" s="3">
        <f>COUNTIFS(Table1[Race '#],Table1[[#This Row],[Race '#]],Table1[Gender],"F")</f>
        <v>0</v>
      </c>
      <c r="Z949" s="3">
        <f>COUNTIFS(Table1[Race '#],Table1[[#This Row],[Race '#]],Table1[Gender],"M")</f>
        <v>2</v>
      </c>
      <c r="AA949" s="3">
        <f>COUNTIFS(Table1[Race '#],Table1[[#This Row],[Race '#]],Table1[Gender],"~?")</f>
        <v>0</v>
      </c>
      <c r="AB949" s="3" t="str">
        <f>_xlfn.IFS(Y949=SUM(Table1[[#This Row],[Race-F candidates]:[Race-? Candidates]]),"All-Female",Z949=SUM(Table1[[#This Row],[Race-F candidates]:[Race-? Candidates]]),"All-Male",1=1,"Mixed-Gender")</f>
        <v>All-Male</v>
      </c>
      <c r="AC949" s="3">
        <f>COUNTIFS(Table1[genoffice],Table1[[#This Row],[genoffice]],Table1[Gender],"F")</f>
        <v>77</v>
      </c>
      <c r="AD949" s="3">
        <f>COUNTIFS(Table1[genoffice],Table1[[#This Row],[genoffice]],Table1[Gender],"M")</f>
        <v>143</v>
      </c>
      <c r="AE949" s="3">
        <f>COUNTIFS(Table1[genoffice],Table1[[#This Row],[genoffice]],Table1[Gender],"~?")</f>
        <v>9</v>
      </c>
    </row>
    <row r="950" spans="1:31" x14ac:dyDescent="0.35">
      <c r="A950">
        <v>949</v>
      </c>
      <c r="B950">
        <f>IF(COUNTIF(C$2:C949,C950)&gt;0,B949,B949+1)</f>
        <v>261</v>
      </c>
      <c r="C950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0" t="s">
        <v>1274</v>
      </c>
      <c r="E950" t="s">
        <v>1279</v>
      </c>
      <c r="F950" t="s">
        <v>1280</v>
      </c>
      <c r="G950">
        <v>2014</v>
      </c>
      <c r="H950" t="s">
        <v>64</v>
      </c>
      <c r="I950" t="s">
        <v>23</v>
      </c>
      <c r="J950">
        <v>805</v>
      </c>
      <c r="K950">
        <v>2</v>
      </c>
      <c r="L950">
        <f>COUNTIF(Table1[Race],Table1[Race])</f>
        <v>2</v>
      </c>
      <c r="M950">
        <v>2</v>
      </c>
      <c r="N950">
        <v>0</v>
      </c>
      <c r="O950">
        <v>0</v>
      </c>
      <c r="P950">
        <v>0</v>
      </c>
      <c r="Q950" t="s">
        <v>20</v>
      </c>
      <c r="R950" t="s">
        <v>947</v>
      </c>
      <c r="S950" t="s">
        <v>2625</v>
      </c>
      <c r="T950">
        <f>IFERROR(Table1[n_can_adj]/MID(Table1[district],FIND("(",Table1[district])+1,1),Table1[n_can_adj])</f>
        <v>2</v>
      </c>
      <c r="U950">
        <v>41252</v>
      </c>
      <c r="V950" t="str">
        <f>IF(Table1[Voting Population]&lt;47000,"Rural","Urban")</f>
        <v>Rural</v>
      </c>
      <c r="W950" s="3">
        <v>6.8825910931174128E-2</v>
      </c>
      <c r="X950" s="3" t="s">
        <v>5414</v>
      </c>
      <c r="Y950" s="3">
        <f>COUNTIFS(Table1[Race '#],Table1[[#This Row],[Race '#]],Table1[Gender],"F")</f>
        <v>0</v>
      </c>
      <c r="Z950" s="3">
        <f>COUNTIFS(Table1[Race '#],Table1[[#This Row],[Race '#]],Table1[Gender],"M")</f>
        <v>2</v>
      </c>
      <c r="AA950" s="3">
        <f>COUNTIFS(Table1[Race '#],Table1[[#This Row],[Race '#]],Table1[Gender],"~?")</f>
        <v>0</v>
      </c>
      <c r="AB950" s="3" t="str">
        <f>_xlfn.IFS(Y950=SUM(Table1[[#This Row],[Race-F candidates]:[Race-? Candidates]]),"All-Female",Z950=SUM(Table1[[#This Row],[Race-F candidates]:[Race-? Candidates]]),"All-Male",1=1,"Mixed-Gender")</f>
        <v>All-Male</v>
      </c>
      <c r="AC950" s="3">
        <f>COUNTIFS(Table1[genoffice],Table1[[#This Row],[genoffice]],Table1[Gender],"F")</f>
        <v>77</v>
      </c>
      <c r="AD950" s="3">
        <f>COUNTIFS(Table1[genoffice],Table1[[#This Row],[genoffice]],Table1[Gender],"M")</f>
        <v>143</v>
      </c>
      <c r="AE950" s="3">
        <f>COUNTIFS(Table1[genoffice],Table1[[#This Row],[genoffice]],Table1[Gender],"~?")</f>
        <v>9</v>
      </c>
    </row>
    <row r="951" spans="1:31" x14ac:dyDescent="0.35">
      <c r="A951">
        <v>950</v>
      </c>
      <c r="B951">
        <f>IF(COUNTIF(C$2:C950,C951)&gt;0,B950,B950+1)</f>
        <v>261</v>
      </c>
      <c r="C951" t="str">
        <f>Table1[[#This Row],[position]]&amp;IF(Table1[district]="NA","","-"&amp;Table1[district])&amp;IF(Table1[parish]="Multi-Parish Race","","-"&amp;Table1[parish])&amp;" ("&amp;Table1[year]&amp;")"</f>
        <v>City Judge-City Court, City of Bunkie-Avoyelles (2014)</v>
      </c>
      <c r="D951" t="s">
        <v>1274</v>
      </c>
      <c r="E951" t="s">
        <v>1279</v>
      </c>
      <c r="F951" t="s">
        <v>1281</v>
      </c>
      <c r="G951">
        <v>2014</v>
      </c>
      <c r="H951" t="s">
        <v>64</v>
      </c>
      <c r="I951" t="s">
        <v>23</v>
      </c>
      <c r="J951">
        <v>924</v>
      </c>
      <c r="K951">
        <v>2</v>
      </c>
      <c r="L951">
        <f>COUNTIF(Table1[Race],Table1[Race])</f>
        <v>2</v>
      </c>
      <c r="M951">
        <v>2</v>
      </c>
      <c r="N951">
        <v>0</v>
      </c>
      <c r="O951">
        <v>0</v>
      </c>
      <c r="P951">
        <v>0</v>
      </c>
      <c r="Q951" t="s">
        <v>20</v>
      </c>
      <c r="R951" t="s">
        <v>947</v>
      </c>
      <c r="S951" t="s">
        <v>2625</v>
      </c>
      <c r="T951">
        <f>IFERROR(Table1[n_can_adj]/MID(Table1[district],FIND("(",Table1[district])+1,1),Table1[n_can_adj])</f>
        <v>2</v>
      </c>
      <c r="U951">
        <v>41252</v>
      </c>
      <c r="V951" t="str">
        <f>IF(Table1[Voting Population]&lt;47000,"Rural","Urban")</f>
        <v>Rural</v>
      </c>
      <c r="W951" s="3">
        <v>6.8825910931174128E-2</v>
      </c>
      <c r="X951" s="3" t="s">
        <v>5414</v>
      </c>
      <c r="Y951" s="3">
        <f>COUNTIFS(Table1[Race '#],Table1[[#This Row],[Race '#]],Table1[Gender],"F")</f>
        <v>0</v>
      </c>
      <c r="Z951" s="3">
        <f>COUNTIFS(Table1[Race '#],Table1[[#This Row],[Race '#]],Table1[Gender],"M")</f>
        <v>2</v>
      </c>
      <c r="AA951" s="3">
        <f>COUNTIFS(Table1[Race '#],Table1[[#This Row],[Race '#]],Table1[Gender],"~?")</f>
        <v>0</v>
      </c>
      <c r="AB951" s="3" t="str">
        <f>_xlfn.IFS(Y951=SUM(Table1[[#This Row],[Race-F candidates]:[Race-? Candidates]]),"All-Female",Z951=SUM(Table1[[#This Row],[Race-F candidates]:[Race-? Candidates]]),"All-Male",1=1,"Mixed-Gender")</f>
        <v>All-Male</v>
      </c>
      <c r="AC951" s="3">
        <f>COUNTIFS(Table1[genoffice],Table1[[#This Row],[genoffice]],Table1[Gender],"F")</f>
        <v>77</v>
      </c>
      <c r="AD951" s="3">
        <f>COUNTIFS(Table1[genoffice],Table1[[#This Row],[genoffice]],Table1[Gender],"M")</f>
        <v>143</v>
      </c>
      <c r="AE951" s="3">
        <f>COUNTIFS(Table1[genoffice],Table1[[#This Row],[genoffice]],Table1[Gender],"~?")</f>
        <v>9</v>
      </c>
    </row>
    <row r="952" spans="1:31" x14ac:dyDescent="0.35">
      <c r="A952">
        <v>951</v>
      </c>
      <c r="B952">
        <f>IF(COUNTIF(C$2:C951,C952)&gt;0,B951,B951+1)</f>
        <v>262</v>
      </c>
      <c r="C952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2" t="s">
        <v>1274</v>
      </c>
      <c r="E952" t="s">
        <v>1282</v>
      </c>
      <c r="F952" t="s">
        <v>1283</v>
      </c>
      <c r="G952">
        <v>2016</v>
      </c>
      <c r="H952" t="s">
        <v>1002</v>
      </c>
      <c r="I952" t="s">
        <v>19</v>
      </c>
      <c r="J952">
        <v>6369</v>
      </c>
      <c r="K952">
        <v>2</v>
      </c>
      <c r="L952">
        <f>COUNTIF(Table1[Race],Table1[Race])</f>
        <v>2</v>
      </c>
      <c r="M952">
        <v>0</v>
      </c>
      <c r="N952">
        <v>2</v>
      </c>
      <c r="O952">
        <v>0</v>
      </c>
      <c r="P952">
        <v>0</v>
      </c>
      <c r="Q952" t="s">
        <v>20</v>
      </c>
      <c r="R952" t="s">
        <v>947</v>
      </c>
      <c r="S952" t="s">
        <v>2625</v>
      </c>
      <c r="T952">
        <f>IFERROR(Table1[n_can_adj]/MID(Table1[district],FIND("(",Table1[district])+1,1),Table1[n_can_adj])</f>
        <v>2</v>
      </c>
      <c r="U952">
        <v>135925</v>
      </c>
      <c r="V952" t="str">
        <f>IF(Table1[Voting Population]&lt;47000,"Rural","Urban")</f>
        <v>Urban</v>
      </c>
      <c r="W952" s="3">
        <v>0.26040759449573248</v>
      </c>
      <c r="X952" s="3" t="s">
        <v>5414</v>
      </c>
      <c r="Y952" s="3">
        <f>COUNTIFS(Table1[Race '#],Table1[[#This Row],[Race '#]],Table1[Gender],"F")</f>
        <v>0</v>
      </c>
      <c r="Z952" s="3">
        <f>COUNTIFS(Table1[Race '#],Table1[[#This Row],[Race '#]],Table1[Gender],"M")</f>
        <v>2</v>
      </c>
      <c r="AA952" s="3">
        <f>COUNTIFS(Table1[Race '#],Table1[[#This Row],[Race '#]],Table1[Gender],"~?")</f>
        <v>0</v>
      </c>
      <c r="AB952" s="3" t="str">
        <f>_xlfn.IFS(Y952=SUM(Table1[[#This Row],[Race-F candidates]:[Race-? Candidates]]),"All-Female",Z952=SUM(Table1[[#This Row],[Race-F candidates]:[Race-? Candidates]]),"All-Male",1=1,"Mixed-Gender")</f>
        <v>All-Male</v>
      </c>
      <c r="AC952" s="3">
        <f>COUNTIFS(Table1[genoffice],Table1[[#This Row],[genoffice]],Table1[Gender],"F")</f>
        <v>77</v>
      </c>
      <c r="AD952" s="3">
        <f>COUNTIFS(Table1[genoffice],Table1[[#This Row],[genoffice]],Table1[Gender],"M")</f>
        <v>143</v>
      </c>
      <c r="AE952" s="3">
        <f>COUNTIFS(Table1[genoffice],Table1[[#This Row],[genoffice]],Table1[Gender],"~?")</f>
        <v>9</v>
      </c>
    </row>
    <row r="953" spans="1:31" x14ac:dyDescent="0.35">
      <c r="A953">
        <v>952</v>
      </c>
      <c r="B953">
        <f>IF(COUNTIF(C$2:C952,C953)&gt;0,B952,B952+1)</f>
        <v>262</v>
      </c>
      <c r="C953" t="str">
        <f>Table1[[#This Row],[position]]&amp;IF(Table1[district]="NA","","-"&amp;Table1[district])&amp;IF(Table1[parish]="Multi-Parish Race","","-"&amp;Table1[parish])&amp;" ("&amp;Table1[year]&amp;")"</f>
        <v>City Judge-City Court, City of Denham Springs-Livingston (2016)</v>
      </c>
      <c r="D953" t="s">
        <v>1274</v>
      </c>
      <c r="E953" t="s">
        <v>1282</v>
      </c>
      <c r="F953" t="s">
        <v>1284</v>
      </c>
      <c r="G953">
        <v>2016</v>
      </c>
      <c r="H953" t="s">
        <v>1002</v>
      </c>
      <c r="I953" t="s">
        <v>19</v>
      </c>
      <c r="J953">
        <v>10854</v>
      </c>
      <c r="K953">
        <v>2</v>
      </c>
      <c r="L953">
        <f>COUNTIF(Table1[Race],Table1[Race])</f>
        <v>2</v>
      </c>
      <c r="M953">
        <v>0</v>
      </c>
      <c r="N953">
        <v>2</v>
      </c>
      <c r="O953">
        <v>0</v>
      </c>
      <c r="P953">
        <v>0</v>
      </c>
      <c r="Q953" t="s">
        <v>20</v>
      </c>
      <c r="R953" t="s">
        <v>947</v>
      </c>
      <c r="S953" t="s">
        <v>2625</v>
      </c>
      <c r="T953">
        <f>IFERROR(Table1[n_can_adj]/MID(Table1[district],FIND("(",Table1[district])+1,1),Table1[n_can_adj])</f>
        <v>2</v>
      </c>
      <c r="U953">
        <v>135925</v>
      </c>
      <c r="V953" t="str">
        <f>IF(Table1[Voting Population]&lt;47000,"Rural","Urban")</f>
        <v>Urban</v>
      </c>
      <c r="W953" s="3">
        <v>0.26040759449573248</v>
      </c>
      <c r="X953" s="3" t="s">
        <v>5414</v>
      </c>
      <c r="Y953" s="3">
        <f>COUNTIFS(Table1[Race '#],Table1[[#This Row],[Race '#]],Table1[Gender],"F")</f>
        <v>0</v>
      </c>
      <c r="Z953" s="3">
        <f>COUNTIFS(Table1[Race '#],Table1[[#This Row],[Race '#]],Table1[Gender],"M")</f>
        <v>2</v>
      </c>
      <c r="AA953" s="3">
        <f>COUNTIFS(Table1[Race '#],Table1[[#This Row],[Race '#]],Table1[Gender],"~?")</f>
        <v>0</v>
      </c>
      <c r="AB953" s="3" t="str">
        <f>_xlfn.IFS(Y953=SUM(Table1[[#This Row],[Race-F candidates]:[Race-? Candidates]]),"All-Female",Z953=SUM(Table1[[#This Row],[Race-F candidates]:[Race-? Candidates]]),"All-Male",1=1,"Mixed-Gender")</f>
        <v>All-Male</v>
      </c>
      <c r="AC953" s="3">
        <f>COUNTIFS(Table1[genoffice],Table1[[#This Row],[genoffice]],Table1[Gender],"F")</f>
        <v>77</v>
      </c>
      <c r="AD953" s="3">
        <f>COUNTIFS(Table1[genoffice],Table1[[#This Row],[genoffice]],Table1[Gender],"M")</f>
        <v>143</v>
      </c>
      <c r="AE953" s="3">
        <f>COUNTIFS(Table1[genoffice],Table1[[#This Row],[genoffice]],Table1[Gender],"~?")</f>
        <v>9</v>
      </c>
    </row>
    <row r="954" spans="1:31" x14ac:dyDescent="0.35">
      <c r="A954">
        <v>953</v>
      </c>
      <c r="B954">
        <f>IF(COUNTIF(C$2:C953,C954)&gt;0,B953,B953+1)</f>
        <v>263</v>
      </c>
      <c r="C954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4" t="s">
        <v>1274</v>
      </c>
      <c r="E954" t="s">
        <v>1285</v>
      </c>
      <c r="F954" t="s">
        <v>1286</v>
      </c>
      <c r="G954">
        <v>2014</v>
      </c>
      <c r="H954" t="s">
        <v>73</v>
      </c>
      <c r="I954" t="s">
        <v>23</v>
      </c>
      <c r="J954">
        <v>999</v>
      </c>
      <c r="K954">
        <v>4</v>
      </c>
      <c r="L954">
        <f>COUNTIF(Table1[Race],Table1[Race])</f>
        <v>4</v>
      </c>
      <c r="M954">
        <v>2</v>
      </c>
      <c r="N954">
        <v>2</v>
      </c>
      <c r="O954">
        <v>0</v>
      </c>
      <c r="P954">
        <v>0</v>
      </c>
      <c r="Q954" t="s">
        <v>20</v>
      </c>
      <c r="R954" t="s">
        <v>947</v>
      </c>
      <c r="S954" t="s">
        <v>2625</v>
      </c>
      <c r="T954">
        <f>IFERROR(Table1[n_can_adj]/MID(Table1[district],FIND("(",Table1[district])+1,1),Table1[n_can_adj])</f>
        <v>4</v>
      </c>
      <c r="U954">
        <v>0</v>
      </c>
      <c r="W954" s="3">
        <v>9.7037793667007155E-2</v>
      </c>
      <c r="X954" s="3" t="s">
        <v>5414</v>
      </c>
      <c r="Y954" s="3">
        <f>COUNTIFS(Table1[Race '#],Table1[[#This Row],[Race '#]],Table1[Gender],"F")</f>
        <v>1</v>
      </c>
      <c r="Z954" s="3">
        <f>COUNTIFS(Table1[Race '#],Table1[[#This Row],[Race '#]],Table1[Gender],"M")</f>
        <v>3</v>
      </c>
      <c r="AA954" s="3">
        <f>COUNTIFS(Table1[Race '#],Table1[[#This Row],[Race '#]],Table1[Gender],"~?")</f>
        <v>0</v>
      </c>
      <c r="AB954" s="3" t="str">
        <f>_xlfn.IFS(Y954=SUM(Table1[[#This Row],[Race-F candidates]:[Race-? Candidates]]),"All-Female",Z954=SUM(Table1[[#This Row],[Race-F candidates]:[Race-? Candidates]]),"All-Male",1=1,"Mixed-Gender")</f>
        <v>Mixed-Gender</v>
      </c>
      <c r="AC954" s="3">
        <f>COUNTIFS(Table1[genoffice],Table1[[#This Row],[genoffice]],Table1[Gender],"F")</f>
        <v>77</v>
      </c>
      <c r="AD954" s="3">
        <f>COUNTIFS(Table1[genoffice],Table1[[#This Row],[genoffice]],Table1[Gender],"M")</f>
        <v>143</v>
      </c>
      <c r="AE954" s="3">
        <f>COUNTIFS(Table1[genoffice],Table1[[#This Row],[genoffice]],Table1[Gender],"~?")</f>
        <v>9</v>
      </c>
    </row>
    <row r="955" spans="1:31" x14ac:dyDescent="0.35">
      <c r="A955">
        <v>954</v>
      </c>
      <c r="B955">
        <f>IF(COUNTIF(C$2:C954,C955)&gt;0,B954,B954+1)</f>
        <v>263</v>
      </c>
      <c r="C955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5" t="s">
        <v>1274</v>
      </c>
      <c r="E955" t="s">
        <v>1285</v>
      </c>
      <c r="F955" t="s">
        <v>1287</v>
      </c>
      <c r="G955">
        <v>2014</v>
      </c>
      <c r="H955" t="s">
        <v>73</v>
      </c>
      <c r="I955" t="s">
        <v>19</v>
      </c>
      <c r="J955">
        <v>1637</v>
      </c>
      <c r="K955">
        <v>4</v>
      </c>
      <c r="L955">
        <f>COUNTIF(Table1[Race],Table1[Race])</f>
        <v>4</v>
      </c>
      <c r="M955">
        <v>2</v>
      </c>
      <c r="N955">
        <v>2</v>
      </c>
      <c r="O955">
        <v>0</v>
      </c>
      <c r="P955">
        <v>0</v>
      </c>
      <c r="Q955" t="s">
        <v>20</v>
      </c>
      <c r="R955" t="s">
        <v>947</v>
      </c>
      <c r="S955" t="s">
        <v>2625</v>
      </c>
      <c r="T955">
        <f>IFERROR(Table1[n_can_adj]/MID(Table1[district],FIND("(",Table1[district])+1,1),Table1[n_can_adj])</f>
        <v>4</v>
      </c>
      <c r="U955">
        <v>0</v>
      </c>
      <c r="W955" s="3">
        <v>9.7037793667007155E-2</v>
      </c>
      <c r="X955" s="3" t="s">
        <v>5414</v>
      </c>
      <c r="Y955" s="3">
        <f>COUNTIFS(Table1[Race '#],Table1[[#This Row],[Race '#]],Table1[Gender],"F")</f>
        <v>1</v>
      </c>
      <c r="Z955" s="3">
        <f>COUNTIFS(Table1[Race '#],Table1[[#This Row],[Race '#]],Table1[Gender],"M")</f>
        <v>3</v>
      </c>
      <c r="AA955" s="3">
        <f>COUNTIFS(Table1[Race '#],Table1[[#This Row],[Race '#]],Table1[Gender],"~?")</f>
        <v>0</v>
      </c>
      <c r="AB955" s="3" t="str">
        <f>_xlfn.IFS(Y955=SUM(Table1[[#This Row],[Race-F candidates]:[Race-? Candidates]]),"All-Female",Z955=SUM(Table1[[#This Row],[Race-F candidates]:[Race-? Candidates]]),"All-Male",1=1,"Mixed-Gender")</f>
        <v>Mixed-Gender</v>
      </c>
      <c r="AC955" s="3">
        <f>COUNTIFS(Table1[genoffice],Table1[[#This Row],[genoffice]],Table1[Gender],"F")</f>
        <v>77</v>
      </c>
      <c r="AD955" s="3">
        <f>COUNTIFS(Table1[genoffice],Table1[[#This Row],[genoffice]],Table1[Gender],"M")</f>
        <v>143</v>
      </c>
      <c r="AE955" s="3">
        <f>COUNTIFS(Table1[genoffice],Table1[[#This Row],[genoffice]],Table1[Gender],"~?")</f>
        <v>9</v>
      </c>
    </row>
    <row r="956" spans="1:31" x14ac:dyDescent="0.35">
      <c r="A956">
        <v>955</v>
      </c>
      <c r="B956">
        <f>IF(COUNTIF(C$2:C955,C956)&gt;0,B955,B955+1)</f>
        <v>263</v>
      </c>
      <c r="C956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6" t="s">
        <v>1274</v>
      </c>
      <c r="E956" t="s">
        <v>1285</v>
      </c>
      <c r="F956" t="s">
        <v>1288</v>
      </c>
      <c r="G956">
        <v>2014</v>
      </c>
      <c r="H956" t="s">
        <v>73</v>
      </c>
      <c r="I956" t="s">
        <v>23</v>
      </c>
      <c r="J956">
        <v>1097</v>
      </c>
      <c r="K956">
        <v>4</v>
      </c>
      <c r="L956">
        <f>COUNTIF(Table1[Race],Table1[Race])</f>
        <v>4</v>
      </c>
      <c r="M956">
        <v>2</v>
      </c>
      <c r="N956">
        <v>2</v>
      </c>
      <c r="O956">
        <v>0</v>
      </c>
      <c r="P956">
        <v>0</v>
      </c>
      <c r="Q956" t="s">
        <v>20</v>
      </c>
      <c r="R956" t="s">
        <v>947</v>
      </c>
      <c r="S956" t="s">
        <v>2625</v>
      </c>
      <c r="T956">
        <f>IFERROR(Table1[n_can_adj]/MID(Table1[district],FIND("(",Table1[district])+1,1),Table1[n_can_adj])</f>
        <v>4</v>
      </c>
      <c r="U956">
        <v>0</v>
      </c>
      <c r="W956" s="3">
        <v>9.7037793667007155E-2</v>
      </c>
      <c r="X956" s="3" t="s">
        <v>5415</v>
      </c>
      <c r="Y956" s="3">
        <f>COUNTIFS(Table1[Race '#],Table1[[#This Row],[Race '#]],Table1[Gender],"F")</f>
        <v>1</v>
      </c>
      <c r="Z956" s="3">
        <f>COUNTIFS(Table1[Race '#],Table1[[#This Row],[Race '#]],Table1[Gender],"M")</f>
        <v>3</v>
      </c>
      <c r="AA956" s="3">
        <f>COUNTIFS(Table1[Race '#],Table1[[#This Row],[Race '#]],Table1[Gender],"~?")</f>
        <v>0</v>
      </c>
      <c r="AB956" s="3" t="str">
        <f>_xlfn.IFS(Y956=SUM(Table1[[#This Row],[Race-F candidates]:[Race-? Candidates]]),"All-Female",Z956=SUM(Table1[[#This Row],[Race-F candidates]:[Race-? Candidates]]),"All-Male",1=1,"Mixed-Gender")</f>
        <v>Mixed-Gender</v>
      </c>
      <c r="AC956" s="3">
        <f>COUNTIFS(Table1[genoffice],Table1[[#This Row],[genoffice]],Table1[Gender],"F")</f>
        <v>77</v>
      </c>
      <c r="AD956" s="3">
        <f>COUNTIFS(Table1[genoffice],Table1[[#This Row],[genoffice]],Table1[Gender],"M")</f>
        <v>143</v>
      </c>
      <c r="AE956" s="3">
        <f>COUNTIFS(Table1[genoffice],Table1[[#This Row],[genoffice]],Table1[Gender],"~?")</f>
        <v>9</v>
      </c>
    </row>
    <row r="957" spans="1:31" x14ac:dyDescent="0.35">
      <c r="A957">
        <v>956</v>
      </c>
      <c r="B957">
        <f>IF(COUNTIF(C$2:C956,C957)&gt;0,B956,B956+1)</f>
        <v>263</v>
      </c>
      <c r="C957" t="str">
        <f>Table1[[#This Row],[position]]&amp;IF(Table1[district]="NA","","-"&amp;Table1[district])&amp;IF(Table1[parish]="Multi-Parish Race","","-"&amp;Table1[parish])&amp;" ("&amp;Table1[year]&amp;")"</f>
        <v>City Judge-City Court, City of Eunice (2014)</v>
      </c>
      <c r="D957" t="s">
        <v>1274</v>
      </c>
      <c r="E957" t="s">
        <v>1285</v>
      </c>
      <c r="F957" t="s">
        <v>1289</v>
      </c>
      <c r="G957">
        <v>2014</v>
      </c>
      <c r="H957" t="s">
        <v>73</v>
      </c>
      <c r="I957" t="s">
        <v>19</v>
      </c>
      <c r="J957">
        <v>1162</v>
      </c>
      <c r="K957">
        <v>4</v>
      </c>
      <c r="L957">
        <f>COUNTIF(Table1[Race],Table1[Race])</f>
        <v>4</v>
      </c>
      <c r="M957">
        <v>2</v>
      </c>
      <c r="N957">
        <v>2</v>
      </c>
      <c r="O957">
        <v>0</v>
      </c>
      <c r="P957">
        <v>0</v>
      </c>
      <c r="Q957" t="s">
        <v>20</v>
      </c>
      <c r="R957" t="s">
        <v>947</v>
      </c>
      <c r="S957" t="s">
        <v>2625</v>
      </c>
      <c r="T957">
        <f>IFERROR(Table1[n_can_adj]/MID(Table1[district],FIND("(",Table1[district])+1,1),Table1[n_can_adj])</f>
        <v>4</v>
      </c>
      <c r="U957">
        <v>0</v>
      </c>
      <c r="W957" s="3">
        <v>9.7037793667007155E-2</v>
      </c>
      <c r="X957" s="3" t="s">
        <v>5414</v>
      </c>
      <c r="Y957" s="3">
        <f>COUNTIFS(Table1[Race '#],Table1[[#This Row],[Race '#]],Table1[Gender],"F")</f>
        <v>1</v>
      </c>
      <c r="Z957" s="3">
        <f>COUNTIFS(Table1[Race '#],Table1[[#This Row],[Race '#]],Table1[Gender],"M")</f>
        <v>3</v>
      </c>
      <c r="AA957" s="3">
        <f>COUNTIFS(Table1[Race '#],Table1[[#This Row],[Race '#]],Table1[Gender],"~?")</f>
        <v>0</v>
      </c>
      <c r="AB957" s="3" t="str">
        <f>_xlfn.IFS(Y957=SUM(Table1[[#This Row],[Race-F candidates]:[Race-? Candidates]]),"All-Female",Z957=SUM(Table1[[#This Row],[Race-F candidates]:[Race-? Candidates]]),"All-Male",1=1,"Mixed-Gender")</f>
        <v>Mixed-Gender</v>
      </c>
      <c r="AC957" s="3">
        <f>COUNTIFS(Table1[genoffice],Table1[[#This Row],[genoffice]],Table1[Gender],"F")</f>
        <v>77</v>
      </c>
      <c r="AD957" s="3">
        <f>COUNTIFS(Table1[genoffice],Table1[[#This Row],[genoffice]],Table1[Gender],"M")</f>
        <v>143</v>
      </c>
      <c r="AE957" s="3">
        <f>COUNTIFS(Table1[genoffice],Table1[[#This Row],[genoffice]],Table1[Gender],"~?")</f>
        <v>9</v>
      </c>
    </row>
    <row r="958" spans="1:31" x14ac:dyDescent="0.35">
      <c r="A958">
        <v>957</v>
      </c>
      <c r="B958">
        <f>IF(COUNTIF(C$2:C957,C958)&gt;0,B957,B957+1)</f>
        <v>264</v>
      </c>
      <c r="C958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8" t="s">
        <v>1274</v>
      </c>
      <c r="E958" t="s">
        <v>1290</v>
      </c>
      <c r="F958" t="s">
        <v>1291</v>
      </c>
      <c r="G958">
        <v>2014</v>
      </c>
      <c r="H958" t="s">
        <v>1292</v>
      </c>
      <c r="I958" t="s">
        <v>19</v>
      </c>
      <c r="J958">
        <v>5412</v>
      </c>
      <c r="K958">
        <v>3</v>
      </c>
      <c r="L958">
        <f>COUNTIF(Table1[Race],Table1[Race])</f>
        <v>3</v>
      </c>
      <c r="M958">
        <v>0</v>
      </c>
      <c r="N958">
        <v>3</v>
      </c>
      <c r="O958">
        <v>0</v>
      </c>
      <c r="P958">
        <v>0</v>
      </c>
      <c r="Q958" t="s">
        <v>20</v>
      </c>
      <c r="R958" t="s">
        <v>947</v>
      </c>
      <c r="S958" t="s">
        <v>2625</v>
      </c>
      <c r="T958">
        <f>IFERROR(Table1[n_can_adj]/MID(Table1[district],FIND("(",Table1[district])+1,1),Table1[n_can_adj])</f>
        <v>3</v>
      </c>
      <c r="U958">
        <v>113099</v>
      </c>
      <c r="V958" t="str">
        <f>IF(Table1[Voting Population]&lt;47000,"Rural","Urban")</f>
        <v>Urban</v>
      </c>
      <c r="W958" s="3">
        <v>0.23047149894440538</v>
      </c>
      <c r="X958" s="3" t="s">
        <v>5415</v>
      </c>
      <c r="Y958" s="3">
        <f>COUNTIFS(Table1[Race '#],Table1[[#This Row],[Race '#]],Table1[Gender],"F")</f>
        <v>1</v>
      </c>
      <c r="Z958" s="3">
        <f>COUNTIFS(Table1[Race '#],Table1[[#This Row],[Race '#]],Table1[Gender],"M")</f>
        <v>2</v>
      </c>
      <c r="AA958" s="3">
        <f>COUNTIFS(Table1[Race '#],Table1[[#This Row],[Race '#]],Table1[Gender],"~?")</f>
        <v>0</v>
      </c>
      <c r="AB958" s="3" t="str">
        <f>_xlfn.IFS(Y958=SUM(Table1[[#This Row],[Race-F candidates]:[Race-? Candidates]]),"All-Female",Z958=SUM(Table1[[#This Row],[Race-F candidates]:[Race-? Candidates]]),"All-Male",1=1,"Mixed-Gender")</f>
        <v>Mixed-Gender</v>
      </c>
      <c r="AC958" s="3">
        <f>COUNTIFS(Table1[genoffice],Table1[[#This Row],[genoffice]],Table1[Gender],"F")</f>
        <v>77</v>
      </c>
      <c r="AD958" s="3">
        <f>COUNTIFS(Table1[genoffice],Table1[[#This Row],[genoffice]],Table1[Gender],"M")</f>
        <v>143</v>
      </c>
      <c r="AE958" s="3">
        <f>COUNTIFS(Table1[genoffice],Table1[[#This Row],[genoffice]],Table1[Gender],"~?")</f>
        <v>9</v>
      </c>
    </row>
    <row r="959" spans="1:31" x14ac:dyDescent="0.35">
      <c r="A959">
        <v>958</v>
      </c>
      <c r="B959">
        <f>IF(COUNTIF(C$2:C958,C959)&gt;0,B958,B958+1)</f>
        <v>264</v>
      </c>
      <c r="C959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59" t="s">
        <v>1274</v>
      </c>
      <c r="E959" t="s">
        <v>1290</v>
      </c>
      <c r="F959" t="s">
        <v>1293</v>
      </c>
      <c r="G959">
        <v>2014</v>
      </c>
      <c r="H959" t="s">
        <v>1292</v>
      </c>
      <c r="I959" t="s">
        <v>19</v>
      </c>
      <c r="J959">
        <v>14779</v>
      </c>
      <c r="K959">
        <v>3</v>
      </c>
      <c r="L959">
        <f>COUNTIF(Table1[Race],Table1[Race])</f>
        <v>3</v>
      </c>
      <c r="M959">
        <v>0</v>
      </c>
      <c r="N959">
        <v>3</v>
      </c>
      <c r="O959">
        <v>0</v>
      </c>
      <c r="P959">
        <v>0</v>
      </c>
      <c r="Q959" t="s">
        <v>20</v>
      </c>
      <c r="R959" t="s">
        <v>947</v>
      </c>
      <c r="S959" t="s">
        <v>2625</v>
      </c>
      <c r="T959">
        <f>IFERROR(Table1[n_can_adj]/MID(Table1[district],FIND("(",Table1[district])+1,1),Table1[n_can_adj])</f>
        <v>3</v>
      </c>
      <c r="U959">
        <v>113099</v>
      </c>
      <c r="V959" t="str">
        <f>IF(Table1[Voting Population]&lt;47000,"Rural","Urban")</f>
        <v>Urban</v>
      </c>
      <c r="W959" s="3">
        <v>0.23047149894440538</v>
      </c>
      <c r="X959" s="3" t="s">
        <v>5414</v>
      </c>
      <c r="Y959" s="3">
        <f>COUNTIFS(Table1[Race '#],Table1[[#This Row],[Race '#]],Table1[Gender],"F")</f>
        <v>1</v>
      </c>
      <c r="Z959" s="3">
        <f>COUNTIFS(Table1[Race '#],Table1[[#This Row],[Race '#]],Table1[Gender],"M")</f>
        <v>2</v>
      </c>
      <c r="AA959" s="3">
        <f>COUNTIFS(Table1[Race '#],Table1[[#This Row],[Race '#]],Table1[Gender],"~?")</f>
        <v>0</v>
      </c>
      <c r="AB959" s="3" t="str">
        <f>_xlfn.IFS(Y959=SUM(Table1[[#This Row],[Race-F candidates]:[Race-? Candidates]]),"All-Female",Z959=SUM(Table1[[#This Row],[Race-F candidates]:[Race-? Candidates]]),"All-Male",1=1,"Mixed-Gender")</f>
        <v>Mixed-Gender</v>
      </c>
      <c r="AC959" s="3">
        <f>COUNTIFS(Table1[genoffice],Table1[[#This Row],[genoffice]],Table1[Gender],"F")</f>
        <v>77</v>
      </c>
      <c r="AD959" s="3">
        <f>COUNTIFS(Table1[genoffice],Table1[[#This Row],[genoffice]],Table1[Gender],"M")</f>
        <v>143</v>
      </c>
      <c r="AE959" s="3">
        <f>COUNTIFS(Table1[genoffice],Table1[[#This Row],[genoffice]],Table1[Gender],"~?")</f>
        <v>9</v>
      </c>
    </row>
    <row r="960" spans="1:31" x14ac:dyDescent="0.35">
      <c r="A960">
        <v>959</v>
      </c>
      <c r="B960">
        <f>IF(COUNTIF(C$2:C959,C960)&gt;0,B959,B959+1)</f>
        <v>264</v>
      </c>
      <c r="C960" t="str">
        <f>Table1[[#This Row],[position]]&amp;IF(Table1[district]="NA","","-"&amp;Table1[district])&amp;IF(Table1[parish]="Multi-Parish Race","","-"&amp;Table1[parish])&amp;" ("&amp;Table1[year]&amp;")"</f>
        <v>City Judge-City Court, City of Houma-Terrebonne (2014)</v>
      </c>
      <c r="D960" t="s">
        <v>1274</v>
      </c>
      <c r="E960" t="s">
        <v>1290</v>
      </c>
      <c r="F960" t="s">
        <v>1294</v>
      </c>
      <c r="G960">
        <v>2014</v>
      </c>
      <c r="H960" t="s">
        <v>1292</v>
      </c>
      <c r="I960" t="s">
        <v>19</v>
      </c>
      <c r="J960">
        <v>8229</v>
      </c>
      <c r="K960">
        <v>3</v>
      </c>
      <c r="L960">
        <f>COUNTIF(Table1[Race],Table1[Race])</f>
        <v>3</v>
      </c>
      <c r="M960">
        <v>0</v>
      </c>
      <c r="N960">
        <v>3</v>
      </c>
      <c r="O960">
        <v>0</v>
      </c>
      <c r="P960">
        <v>0</v>
      </c>
      <c r="Q960" t="s">
        <v>20</v>
      </c>
      <c r="R960" t="s">
        <v>947</v>
      </c>
      <c r="S960" t="s">
        <v>2625</v>
      </c>
      <c r="T960">
        <f>IFERROR(Table1[n_can_adj]/MID(Table1[district],FIND("(",Table1[district])+1,1),Table1[n_can_adj])</f>
        <v>3</v>
      </c>
      <c r="U960">
        <v>113099</v>
      </c>
      <c r="V960" t="str">
        <f>IF(Table1[Voting Population]&lt;47000,"Rural","Urban")</f>
        <v>Urban</v>
      </c>
      <c r="W960" s="3">
        <v>0.23047149894440538</v>
      </c>
      <c r="X960" s="3" t="s">
        <v>5414</v>
      </c>
      <c r="Y960" s="3">
        <f>COUNTIFS(Table1[Race '#],Table1[[#This Row],[Race '#]],Table1[Gender],"F")</f>
        <v>1</v>
      </c>
      <c r="Z960" s="3">
        <f>COUNTIFS(Table1[Race '#],Table1[[#This Row],[Race '#]],Table1[Gender],"M")</f>
        <v>2</v>
      </c>
      <c r="AA960" s="3">
        <f>COUNTIFS(Table1[Race '#],Table1[[#This Row],[Race '#]],Table1[Gender],"~?")</f>
        <v>0</v>
      </c>
      <c r="AB960" s="3" t="str">
        <f>_xlfn.IFS(Y960=SUM(Table1[[#This Row],[Race-F candidates]:[Race-? Candidates]]),"All-Female",Z960=SUM(Table1[[#This Row],[Race-F candidates]:[Race-? Candidates]]),"All-Male",1=1,"Mixed-Gender")</f>
        <v>Mixed-Gender</v>
      </c>
      <c r="AC960" s="3">
        <f>COUNTIFS(Table1[genoffice],Table1[[#This Row],[genoffice]],Table1[Gender],"F")</f>
        <v>77</v>
      </c>
      <c r="AD960" s="3">
        <f>COUNTIFS(Table1[genoffice],Table1[[#This Row],[genoffice]],Table1[Gender],"M")</f>
        <v>143</v>
      </c>
      <c r="AE960" s="3">
        <f>COUNTIFS(Table1[genoffice],Table1[[#This Row],[genoffice]],Table1[Gender],"~?")</f>
        <v>9</v>
      </c>
    </row>
    <row r="961" spans="1:31" x14ac:dyDescent="0.35">
      <c r="A961">
        <v>960</v>
      </c>
      <c r="B961">
        <f>IF(COUNTIF(C$2:C960,C961)&gt;0,B960,B960+1)</f>
        <v>265</v>
      </c>
      <c r="C961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1" t="s">
        <v>1274</v>
      </c>
      <c r="E961" t="s">
        <v>1295</v>
      </c>
      <c r="F961" t="s">
        <v>1296</v>
      </c>
      <c r="G961">
        <v>2014</v>
      </c>
      <c r="H961" t="s">
        <v>94</v>
      </c>
      <c r="I961" t="s">
        <v>23</v>
      </c>
      <c r="J961">
        <v>1399</v>
      </c>
      <c r="K961">
        <v>2</v>
      </c>
      <c r="L961">
        <f>COUNTIF(Table1[Race],Table1[Race])</f>
        <v>2</v>
      </c>
      <c r="M961">
        <v>1</v>
      </c>
      <c r="N961">
        <v>1</v>
      </c>
      <c r="O961">
        <v>0</v>
      </c>
      <c r="P961">
        <v>0</v>
      </c>
      <c r="Q961" t="s">
        <v>20</v>
      </c>
      <c r="R961" t="s">
        <v>947</v>
      </c>
      <c r="S961" t="s">
        <v>2625</v>
      </c>
      <c r="T961">
        <f>IFERROR(Table1[n_can_adj]/MID(Table1[district],FIND("(",Table1[district])+1,1),Table1[n_can_adj])</f>
        <v>2</v>
      </c>
      <c r="U961">
        <v>59524</v>
      </c>
      <c r="V961" t="str">
        <f>IF(Table1[Voting Population]&lt;47000,"Rural","Urban")</f>
        <v>Urban</v>
      </c>
      <c r="W961" s="3">
        <v>0.20758991787029174</v>
      </c>
      <c r="X961" s="3" t="s">
        <v>5414</v>
      </c>
      <c r="Y961" s="3">
        <f>COUNTIFS(Table1[Race '#],Table1[[#This Row],[Race '#]],Table1[Gender],"F")</f>
        <v>0</v>
      </c>
      <c r="Z961" s="3">
        <f>COUNTIFS(Table1[Race '#],Table1[[#This Row],[Race '#]],Table1[Gender],"M")</f>
        <v>2</v>
      </c>
      <c r="AA961" s="3">
        <f>COUNTIFS(Table1[Race '#],Table1[[#This Row],[Race '#]],Table1[Gender],"~?")</f>
        <v>0</v>
      </c>
      <c r="AB961" s="3" t="str">
        <f>_xlfn.IFS(Y961=SUM(Table1[[#This Row],[Race-F candidates]:[Race-? Candidates]]),"All-Female",Z961=SUM(Table1[[#This Row],[Race-F candidates]:[Race-? Candidates]]),"All-Male",1=1,"Mixed-Gender")</f>
        <v>All-Male</v>
      </c>
      <c r="AC961" s="3">
        <f>COUNTIFS(Table1[genoffice],Table1[[#This Row],[genoffice]],Table1[Gender],"F")</f>
        <v>77</v>
      </c>
      <c r="AD961" s="3">
        <f>COUNTIFS(Table1[genoffice],Table1[[#This Row],[genoffice]],Table1[Gender],"M")</f>
        <v>143</v>
      </c>
      <c r="AE961" s="3">
        <f>COUNTIFS(Table1[genoffice],Table1[[#This Row],[genoffice]],Table1[Gender],"~?")</f>
        <v>9</v>
      </c>
    </row>
    <row r="962" spans="1:31" x14ac:dyDescent="0.35">
      <c r="A962">
        <v>961</v>
      </c>
      <c r="B962">
        <f>IF(COUNTIF(C$2:C961,C962)&gt;0,B961,B961+1)</f>
        <v>265</v>
      </c>
      <c r="C962" t="str">
        <f>Table1[[#This Row],[position]]&amp;IF(Table1[district]="NA","","-"&amp;Table1[district])&amp;IF(Table1[parish]="Multi-Parish Race","","-"&amp;Table1[parish])&amp;" ("&amp;Table1[year]&amp;")"</f>
        <v>City Judge-City Court, City of Kaplan-Vermilion (2014)</v>
      </c>
      <c r="D962" t="s">
        <v>1274</v>
      </c>
      <c r="E962" t="s">
        <v>1295</v>
      </c>
      <c r="F962" t="s">
        <v>1297</v>
      </c>
      <c r="G962">
        <v>2014</v>
      </c>
      <c r="H962" t="s">
        <v>94</v>
      </c>
      <c r="I962" t="s">
        <v>19</v>
      </c>
      <c r="J962">
        <v>2132</v>
      </c>
      <c r="K962">
        <v>2</v>
      </c>
      <c r="L962">
        <f>COUNTIF(Table1[Race],Table1[Race])</f>
        <v>2</v>
      </c>
      <c r="M962">
        <v>1</v>
      </c>
      <c r="N962">
        <v>1</v>
      </c>
      <c r="O962">
        <v>0</v>
      </c>
      <c r="P962">
        <v>0</v>
      </c>
      <c r="Q962" t="s">
        <v>20</v>
      </c>
      <c r="R962" t="s">
        <v>947</v>
      </c>
      <c r="S962" t="s">
        <v>2625</v>
      </c>
      <c r="T962">
        <f>IFERROR(Table1[n_can_adj]/MID(Table1[district],FIND("(",Table1[district])+1,1),Table1[n_can_adj])</f>
        <v>2</v>
      </c>
      <c r="U962">
        <v>59524</v>
      </c>
      <c r="V962" t="str">
        <f>IF(Table1[Voting Population]&lt;47000,"Rural","Urban")</f>
        <v>Urban</v>
      </c>
      <c r="W962" s="3">
        <v>0.20758991787029174</v>
      </c>
      <c r="X962" s="3" t="s">
        <v>5414</v>
      </c>
      <c r="Y962" s="3">
        <f>COUNTIFS(Table1[Race '#],Table1[[#This Row],[Race '#]],Table1[Gender],"F")</f>
        <v>0</v>
      </c>
      <c r="Z962" s="3">
        <f>COUNTIFS(Table1[Race '#],Table1[[#This Row],[Race '#]],Table1[Gender],"M")</f>
        <v>2</v>
      </c>
      <c r="AA962" s="3">
        <f>COUNTIFS(Table1[Race '#],Table1[[#This Row],[Race '#]],Table1[Gender],"~?")</f>
        <v>0</v>
      </c>
      <c r="AB962" s="3" t="str">
        <f>_xlfn.IFS(Y962=SUM(Table1[[#This Row],[Race-F candidates]:[Race-? Candidates]]),"All-Female",Z962=SUM(Table1[[#This Row],[Race-F candidates]:[Race-? Candidates]]),"All-Male",1=1,"Mixed-Gender")</f>
        <v>All-Male</v>
      </c>
      <c r="AC962" s="3">
        <f>COUNTIFS(Table1[genoffice],Table1[[#This Row],[genoffice]],Table1[Gender],"F")</f>
        <v>77</v>
      </c>
      <c r="AD962" s="3">
        <f>COUNTIFS(Table1[genoffice],Table1[[#This Row],[genoffice]],Table1[Gender],"M")</f>
        <v>143</v>
      </c>
      <c r="AE962" s="3">
        <f>COUNTIFS(Table1[genoffice],Table1[[#This Row],[genoffice]],Table1[Gender],"~?")</f>
        <v>9</v>
      </c>
    </row>
    <row r="963" spans="1:31" x14ac:dyDescent="0.35">
      <c r="A963">
        <v>962</v>
      </c>
      <c r="B963">
        <f>IF(COUNTIF(C$2:C962,C963)&gt;0,B962,B962+1)</f>
        <v>266</v>
      </c>
      <c r="C963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3" t="s">
        <v>1274</v>
      </c>
      <c r="E963" t="s">
        <v>1298</v>
      </c>
      <c r="F963" t="s">
        <v>1299</v>
      </c>
      <c r="G963">
        <v>2014</v>
      </c>
      <c r="H963" t="s">
        <v>1300</v>
      </c>
      <c r="I963" t="s">
        <v>19</v>
      </c>
      <c r="J963">
        <v>2637</v>
      </c>
      <c r="K963">
        <v>5</v>
      </c>
      <c r="L963">
        <f>COUNTIF(Table1[Race],Table1[Race])</f>
        <v>5</v>
      </c>
      <c r="M963">
        <v>1</v>
      </c>
      <c r="N963">
        <v>3</v>
      </c>
      <c r="O963">
        <v>1</v>
      </c>
      <c r="P963">
        <v>0</v>
      </c>
      <c r="Q963" t="s">
        <v>20</v>
      </c>
      <c r="R963" t="s">
        <v>947</v>
      </c>
      <c r="S963" t="s">
        <v>2625</v>
      </c>
      <c r="T963">
        <f>IFERROR(Table1[n_can_adj]/MID(Table1[district],FIND("(",Table1[district])+1,1),Table1[n_can_adj])</f>
        <v>5</v>
      </c>
      <c r="U963">
        <v>73799</v>
      </c>
      <c r="V963" t="str">
        <f>IF(Table1[Voting Population]&lt;47000,"Rural","Urban")</f>
        <v>Urban</v>
      </c>
      <c r="W963" s="3">
        <v>3.7771800044832993E-2</v>
      </c>
      <c r="X963" s="3" t="s">
        <v>5414</v>
      </c>
      <c r="Y963" s="3">
        <f>COUNTIFS(Table1[Race '#],Table1[[#This Row],[Race '#]],Table1[Gender],"F")</f>
        <v>1</v>
      </c>
      <c r="Z963" s="3">
        <f>COUNTIFS(Table1[Race '#],Table1[[#This Row],[Race '#]],Table1[Gender],"M")</f>
        <v>4</v>
      </c>
      <c r="AA963" s="3">
        <f>COUNTIFS(Table1[Race '#],Table1[[#This Row],[Race '#]],Table1[Gender],"~?")</f>
        <v>0</v>
      </c>
      <c r="AB963" s="3" t="str">
        <f>_xlfn.IFS(Y963=SUM(Table1[[#This Row],[Race-F candidates]:[Race-? Candidates]]),"All-Female",Z963=SUM(Table1[[#This Row],[Race-F candidates]:[Race-? Candidates]]),"All-Male",1=1,"Mixed-Gender")</f>
        <v>Mixed-Gender</v>
      </c>
      <c r="AC963" s="3">
        <f>COUNTIFS(Table1[genoffice],Table1[[#This Row],[genoffice]],Table1[Gender],"F")</f>
        <v>77</v>
      </c>
      <c r="AD963" s="3">
        <f>COUNTIFS(Table1[genoffice],Table1[[#This Row],[genoffice]],Table1[Gender],"M")</f>
        <v>143</v>
      </c>
      <c r="AE963" s="3">
        <f>COUNTIFS(Table1[genoffice],Table1[[#This Row],[genoffice]],Table1[Gender],"~?")</f>
        <v>9</v>
      </c>
    </row>
    <row r="964" spans="1:31" x14ac:dyDescent="0.35">
      <c r="A964">
        <v>963</v>
      </c>
      <c r="B964">
        <f>IF(COUNTIF(C$2:C963,C964)&gt;0,B963,B963+1)</f>
        <v>266</v>
      </c>
      <c r="C964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4" t="s">
        <v>1274</v>
      </c>
      <c r="E964" t="s">
        <v>1298</v>
      </c>
      <c r="F964" t="s">
        <v>1301</v>
      </c>
      <c r="G964">
        <v>2014</v>
      </c>
      <c r="H964" t="s">
        <v>1300</v>
      </c>
      <c r="I964" t="s">
        <v>30</v>
      </c>
      <c r="J964">
        <v>756</v>
      </c>
      <c r="K964">
        <v>5</v>
      </c>
      <c r="L964">
        <f>COUNTIF(Table1[Race],Table1[Race])</f>
        <v>5</v>
      </c>
      <c r="M964">
        <v>1</v>
      </c>
      <c r="N964">
        <v>3</v>
      </c>
      <c r="O964">
        <v>1</v>
      </c>
      <c r="P964">
        <v>0</v>
      </c>
      <c r="Q964" t="s">
        <v>20</v>
      </c>
      <c r="R964" t="s">
        <v>947</v>
      </c>
      <c r="S964" t="s">
        <v>2625</v>
      </c>
      <c r="T964">
        <f>IFERROR(Table1[n_can_adj]/MID(Table1[district],FIND("(",Table1[district])+1,1),Table1[n_can_adj])</f>
        <v>5</v>
      </c>
      <c r="U964">
        <v>73799</v>
      </c>
      <c r="V964" t="str">
        <f>IF(Table1[Voting Population]&lt;47000,"Rural","Urban")</f>
        <v>Urban</v>
      </c>
      <c r="W964" s="3">
        <v>3.7771800044832993E-2</v>
      </c>
      <c r="X964" s="3" t="s">
        <v>5414</v>
      </c>
      <c r="Y964" s="3">
        <f>COUNTIFS(Table1[Race '#],Table1[[#This Row],[Race '#]],Table1[Gender],"F")</f>
        <v>1</v>
      </c>
      <c r="Z964" s="3">
        <f>COUNTIFS(Table1[Race '#],Table1[[#This Row],[Race '#]],Table1[Gender],"M")</f>
        <v>4</v>
      </c>
      <c r="AA964" s="3">
        <f>COUNTIFS(Table1[Race '#],Table1[[#This Row],[Race '#]],Table1[Gender],"~?")</f>
        <v>0</v>
      </c>
      <c r="AB964" s="3" t="str">
        <f>_xlfn.IFS(Y964=SUM(Table1[[#This Row],[Race-F candidates]:[Race-? Candidates]]),"All-Female",Z964=SUM(Table1[[#This Row],[Race-F candidates]:[Race-? Candidates]]),"All-Male",1=1,"Mixed-Gender")</f>
        <v>Mixed-Gender</v>
      </c>
      <c r="AC964" s="3">
        <f>COUNTIFS(Table1[genoffice],Table1[[#This Row],[genoffice]],Table1[Gender],"F")</f>
        <v>77</v>
      </c>
      <c r="AD964" s="3">
        <f>COUNTIFS(Table1[genoffice],Table1[[#This Row],[genoffice]],Table1[Gender],"M")</f>
        <v>143</v>
      </c>
      <c r="AE964" s="3">
        <f>COUNTIFS(Table1[genoffice],Table1[[#This Row],[genoffice]],Table1[Gender],"~?")</f>
        <v>9</v>
      </c>
    </row>
    <row r="965" spans="1:31" x14ac:dyDescent="0.35">
      <c r="A965">
        <v>964</v>
      </c>
      <c r="B965">
        <f>IF(COUNTIF(C$2:C964,C965)&gt;0,B964,B964+1)</f>
        <v>266</v>
      </c>
      <c r="C965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5" t="s">
        <v>1274</v>
      </c>
      <c r="E965" t="s">
        <v>1298</v>
      </c>
      <c r="F965" t="s">
        <v>1302</v>
      </c>
      <c r="G965">
        <v>2014</v>
      </c>
      <c r="H965" t="s">
        <v>1300</v>
      </c>
      <c r="I965" t="s">
        <v>19</v>
      </c>
      <c r="J965">
        <v>2300</v>
      </c>
      <c r="K965">
        <v>5</v>
      </c>
      <c r="L965">
        <f>COUNTIF(Table1[Race],Table1[Race])</f>
        <v>5</v>
      </c>
      <c r="M965">
        <v>1</v>
      </c>
      <c r="N965">
        <v>3</v>
      </c>
      <c r="O965">
        <v>1</v>
      </c>
      <c r="P965">
        <v>0</v>
      </c>
      <c r="Q965" t="s">
        <v>20</v>
      </c>
      <c r="R965" t="s">
        <v>947</v>
      </c>
      <c r="S965" t="s">
        <v>2625</v>
      </c>
      <c r="T965">
        <f>IFERROR(Table1[n_can_adj]/MID(Table1[district],FIND("(",Table1[district])+1,1),Table1[n_can_adj])</f>
        <v>5</v>
      </c>
      <c r="U965">
        <v>73799</v>
      </c>
      <c r="V965" t="str">
        <f>IF(Table1[Voting Population]&lt;47000,"Rural","Urban")</f>
        <v>Urban</v>
      </c>
      <c r="W965" s="3">
        <v>3.7771800044832993E-2</v>
      </c>
      <c r="X965" s="3" t="s">
        <v>5414</v>
      </c>
      <c r="Y965" s="3">
        <f>COUNTIFS(Table1[Race '#],Table1[[#This Row],[Race '#]],Table1[Gender],"F")</f>
        <v>1</v>
      </c>
      <c r="Z965" s="3">
        <f>COUNTIFS(Table1[Race '#],Table1[[#This Row],[Race '#]],Table1[Gender],"M")</f>
        <v>4</v>
      </c>
      <c r="AA965" s="3">
        <f>COUNTIFS(Table1[Race '#],Table1[[#This Row],[Race '#]],Table1[Gender],"~?")</f>
        <v>0</v>
      </c>
      <c r="AB965" s="3" t="str">
        <f>_xlfn.IFS(Y965=SUM(Table1[[#This Row],[Race-F candidates]:[Race-? Candidates]]),"All-Female",Z965=SUM(Table1[[#This Row],[Race-F candidates]:[Race-? Candidates]]),"All-Male",1=1,"Mixed-Gender")</f>
        <v>Mixed-Gender</v>
      </c>
      <c r="AC965" s="3">
        <f>COUNTIFS(Table1[genoffice],Table1[[#This Row],[genoffice]],Table1[Gender],"F")</f>
        <v>77</v>
      </c>
      <c r="AD965" s="3">
        <f>COUNTIFS(Table1[genoffice],Table1[[#This Row],[genoffice]],Table1[Gender],"M")</f>
        <v>143</v>
      </c>
      <c r="AE965" s="3">
        <f>COUNTIFS(Table1[genoffice],Table1[[#This Row],[genoffice]],Table1[Gender],"~?")</f>
        <v>9</v>
      </c>
    </row>
    <row r="966" spans="1:31" x14ac:dyDescent="0.35">
      <c r="A966">
        <v>965</v>
      </c>
      <c r="B966">
        <f>IF(COUNTIF(C$2:C965,C966)&gt;0,B965,B965+1)</f>
        <v>266</v>
      </c>
      <c r="C966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6" t="s">
        <v>1274</v>
      </c>
      <c r="E966" t="s">
        <v>1298</v>
      </c>
      <c r="F966" t="s">
        <v>1303</v>
      </c>
      <c r="G966">
        <v>2014</v>
      </c>
      <c r="H966" t="s">
        <v>1300</v>
      </c>
      <c r="I966" t="s">
        <v>23</v>
      </c>
      <c r="J966">
        <v>2278</v>
      </c>
      <c r="K966">
        <v>5</v>
      </c>
      <c r="L966">
        <f>COUNTIF(Table1[Race],Table1[Race])</f>
        <v>5</v>
      </c>
      <c r="M966">
        <v>1</v>
      </c>
      <c r="N966">
        <v>3</v>
      </c>
      <c r="O966">
        <v>1</v>
      </c>
      <c r="P966">
        <v>0</v>
      </c>
      <c r="Q966" t="s">
        <v>20</v>
      </c>
      <c r="R966" t="s">
        <v>947</v>
      </c>
      <c r="S966" t="s">
        <v>2625</v>
      </c>
      <c r="T966">
        <f>IFERROR(Table1[n_can_adj]/MID(Table1[district],FIND("(",Table1[district])+1,1),Table1[n_can_adj])</f>
        <v>5</v>
      </c>
      <c r="U966">
        <v>73799</v>
      </c>
      <c r="V966" t="str">
        <f>IF(Table1[Voting Population]&lt;47000,"Rural","Urban")</f>
        <v>Urban</v>
      </c>
      <c r="W966" s="3">
        <v>3.7771800044832993E-2</v>
      </c>
      <c r="X966" s="3" t="s">
        <v>5415</v>
      </c>
      <c r="Y966" s="3">
        <f>COUNTIFS(Table1[Race '#],Table1[[#This Row],[Race '#]],Table1[Gender],"F")</f>
        <v>1</v>
      </c>
      <c r="Z966" s="3">
        <f>COUNTIFS(Table1[Race '#],Table1[[#This Row],[Race '#]],Table1[Gender],"M")</f>
        <v>4</v>
      </c>
      <c r="AA966" s="3">
        <f>COUNTIFS(Table1[Race '#],Table1[[#This Row],[Race '#]],Table1[Gender],"~?")</f>
        <v>0</v>
      </c>
      <c r="AB966" s="3" t="str">
        <f>_xlfn.IFS(Y966=SUM(Table1[[#This Row],[Race-F candidates]:[Race-? Candidates]]),"All-Female",Z966=SUM(Table1[[#This Row],[Race-F candidates]:[Race-? Candidates]]),"All-Male",1=1,"Mixed-Gender")</f>
        <v>Mixed-Gender</v>
      </c>
      <c r="AC966" s="3">
        <f>COUNTIFS(Table1[genoffice],Table1[[#This Row],[genoffice]],Table1[Gender],"F")</f>
        <v>77</v>
      </c>
      <c r="AD966" s="3">
        <f>COUNTIFS(Table1[genoffice],Table1[[#This Row],[genoffice]],Table1[Gender],"M")</f>
        <v>143</v>
      </c>
      <c r="AE966" s="3">
        <f>COUNTIFS(Table1[genoffice],Table1[[#This Row],[genoffice]],Table1[Gender],"~?")</f>
        <v>9</v>
      </c>
    </row>
    <row r="967" spans="1:31" x14ac:dyDescent="0.35">
      <c r="A967">
        <v>966</v>
      </c>
      <c r="B967">
        <f>IF(COUNTIF(C$2:C966,C967)&gt;0,B966,B966+1)</f>
        <v>266</v>
      </c>
      <c r="C967" t="str">
        <f>Table1[[#This Row],[position]]&amp;IF(Table1[district]="NA","","-"&amp;Table1[district])&amp;IF(Table1[parish]="Multi-Parish Race","","-"&amp;Table1[parish])&amp;" ("&amp;Table1[year]&amp;")"</f>
        <v>City Judge-City Court, City of New Iberia-Iberia (2014)</v>
      </c>
      <c r="D967" t="s">
        <v>1274</v>
      </c>
      <c r="E967" t="s">
        <v>1298</v>
      </c>
      <c r="F967" t="s">
        <v>1304</v>
      </c>
      <c r="G967">
        <v>2014</v>
      </c>
      <c r="H967" t="s">
        <v>1300</v>
      </c>
      <c r="I967" t="s">
        <v>19</v>
      </c>
      <c r="J967">
        <v>951</v>
      </c>
      <c r="K967">
        <v>5</v>
      </c>
      <c r="L967">
        <f>COUNTIF(Table1[Race],Table1[Race])</f>
        <v>5</v>
      </c>
      <c r="M967">
        <v>1</v>
      </c>
      <c r="N967">
        <v>3</v>
      </c>
      <c r="O967">
        <v>1</v>
      </c>
      <c r="P967">
        <v>0</v>
      </c>
      <c r="Q967" t="s">
        <v>20</v>
      </c>
      <c r="R967" t="s">
        <v>947</v>
      </c>
      <c r="S967" t="s">
        <v>2625</v>
      </c>
      <c r="T967">
        <f>IFERROR(Table1[n_can_adj]/MID(Table1[district],FIND("(",Table1[district])+1,1),Table1[n_can_adj])</f>
        <v>5</v>
      </c>
      <c r="U967">
        <v>73799</v>
      </c>
      <c r="V967" t="str">
        <f>IF(Table1[Voting Population]&lt;47000,"Rural","Urban")</f>
        <v>Urban</v>
      </c>
      <c r="W967" s="3">
        <v>3.7771800044832993E-2</v>
      </c>
      <c r="X967" s="3" t="s">
        <v>5414</v>
      </c>
      <c r="Y967" s="3">
        <f>COUNTIFS(Table1[Race '#],Table1[[#This Row],[Race '#]],Table1[Gender],"F")</f>
        <v>1</v>
      </c>
      <c r="Z967" s="3">
        <f>COUNTIFS(Table1[Race '#],Table1[[#This Row],[Race '#]],Table1[Gender],"M")</f>
        <v>4</v>
      </c>
      <c r="AA967" s="3">
        <f>COUNTIFS(Table1[Race '#],Table1[[#This Row],[Race '#]],Table1[Gender],"~?")</f>
        <v>0</v>
      </c>
      <c r="AB967" s="3" t="str">
        <f>_xlfn.IFS(Y967=SUM(Table1[[#This Row],[Race-F candidates]:[Race-? Candidates]]),"All-Female",Z967=SUM(Table1[[#This Row],[Race-F candidates]:[Race-? Candidates]]),"All-Male",1=1,"Mixed-Gender")</f>
        <v>Mixed-Gender</v>
      </c>
      <c r="AC967" s="3">
        <f>COUNTIFS(Table1[genoffice],Table1[[#This Row],[genoffice]],Table1[Gender],"F")</f>
        <v>77</v>
      </c>
      <c r="AD967" s="3">
        <f>COUNTIFS(Table1[genoffice],Table1[[#This Row],[genoffice]],Table1[Gender],"M")</f>
        <v>143</v>
      </c>
      <c r="AE967" s="3">
        <f>COUNTIFS(Table1[genoffice],Table1[[#This Row],[genoffice]],Table1[Gender],"~?")</f>
        <v>9</v>
      </c>
    </row>
    <row r="968" spans="1:31" x14ac:dyDescent="0.35">
      <c r="A968">
        <v>967</v>
      </c>
      <c r="B968">
        <f>IF(COUNTIF(C$2:C967,C968)&gt;0,B967,B967+1)</f>
        <v>267</v>
      </c>
      <c r="C968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8" t="s">
        <v>1274</v>
      </c>
      <c r="E968" t="s">
        <v>1305</v>
      </c>
      <c r="F968" t="s">
        <v>1306</v>
      </c>
      <c r="G968">
        <v>2014</v>
      </c>
      <c r="H968" t="s">
        <v>83</v>
      </c>
      <c r="I968" t="s">
        <v>23</v>
      </c>
      <c r="J968">
        <v>4197</v>
      </c>
      <c r="K968">
        <v>2</v>
      </c>
      <c r="L968">
        <f>COUNTIF(Table1[Race],Table1[Race])</f>
        <v>2</v>
      </c>
      <c r="M968">
        <v>2</v>
      </c>
      <c r="N968">
        <v>0</v>
      </c>
      <c r="O968">
        <v>0</v>
      </c>
      <c r="P968">
        <v>0</v>
      </c>
      <c r="Q968" t="s">
        <v>20</v>
      </c>
      <c r="R968" t="s">
        <v>947</v>
      </c>
      <c r="S968" t="s">
        <v>2625</v>
      </c>
      <c r="T968">
        <f>IFERROR(Table1[n_can_adj]/MID(Table1[district],FIND("(",Table1[district])+1,1),Table1[n_can_adj])</f>
        <v>2</v>
      </c>
      <c r="U968">
        <v>83699</v>
      </c>
      <c r="V968" t="str">
        <f>IF(Table1[Voting Population]&lt;47000,"Rural","Urban")</f>
        <v>Urban</v>
      </c>
      <c r="W968" s="3">
        <v>0.30547741188151578</v>
      </c>
      <c r="X968" s="3" t="s">
        <v>5415</v>
      </c>
      <c r="Y968" s="3">
        <f>COUNTIFS(Table1[Race '#],Table1[[#This Row],[Race '#]],Table1[Gender],"F")</f>
        <v>2</v>
      </c>
      <c r="Z968" s="3">
        <f>COUNTIFS(Table1[Race '#],Table1[[#This Row],[Race '#]],Table1[Gender],"M")</f>
        <v>0</v>
      </c>
      <c r="AA968" s="3">
        <f>COUNTIFS(Table1[Race '#],Table1[[#This Row],[Race '#]],Table1[Gender],"~?")</f>
        <v>0</v>
      </c>
      <c r="AB968" s="3" t="str">
        <f>_xlfn.IFS(Y968=SUM(Table1[[#This Row],[Race-F candidates]:[Race-? Candidates]]),"All-Female",Z968=SUM(Table1[[#This Row],[Race-F candidates]:[Race-? Candidates]]),"All-Male",1=1,"Mixed-Gender")</f>
        <v>All-Female</v>
      </c>
      <c r="AC968" s="3">
        <f>COUNTIFS(Table1[genoffice],Table1[[#This Row],[genoffice]],Table1[Gender],"F")</f>
        <v>77</v>
      </c>
      <c r="AD968" s="3">
        <f>COUNTIFS(Table1[genoffice],Table1[[#This Row],[genoffice]],Table1[Gender],"M")</f>
        <v>143</v>
      </c>
      <c r="AE968" s="3">
        <f>COUNTIFS(Table1[genoffice],Table1[[#This Row],[genoffice]],Table1[Gender],"~?")</f>
        <v>9</v>
      </c>
    </row>
    <row r="969" spans="1:31" x14ac:dyDescent="0.35">
      <c r="A969">
        <v>968</v>
      </c>
      <c r="B969">
        <f>IF(COUNTIF(C$2:C968,C969)&gt;0,B968,B968+1)</f>
        <v>267</v>
      </c>
      <c r="C969" t="str">
        <f>Table1[[#This Row],[position]]&amp;IF(Table1[district]="NA","","-"&amp;Table1[district])&amp;IF(Table1[parish]="Multi-Parish Race","","-"&amp;Table1[parish])&amp;" ("&amp;Table1[year]&amp;")"</f>
        <v>City Judge-City Court, City of Opelousas-St. Landry (2014)</v>
      </c>
      <c r="D969" t="s">
        <v>1274</v>
      </c>
      <c r="E969" t="s">
        <v>1305</v>
      </c>
      <c r="F969" t="s">
        <v>1307</v>
      </c>
      <c r="G969">
        <v>2014</v>
      </c>
      <c r="H969" t="s">
        <v>83</v>
      </c>
      <c r="I969" t="s">
        <v>23</v>
      </c>
      <c r="J969">
        <v>7889</v>
      </c>
      <c r="K969">
        <v>2</v>
      </c>
      <c r="L969">
        <f>COUNTIF(Table1[Race],Table1[Race])</f>
        <v>2</v>
      </c>
      <c r="M969">
        <v>2</v>
      </c>
      <c r="N969">
        <v>0</v>
      </c>
      <c r="O969">
        <v>0</v>
      </c>
      <c r="P969">
        <v>0</v>
      </c>
      <c r="Q969" t="s">
        <v>20</v>
      </c>
      <c r="R969" t="s">
        <v>947</v>
      </c>
      <c r="S969" t="s">
        <v>2625</v>
      </c>
      <c r="T969">
        <f>IFERROR(Table1[n_can_adj]/MID(Table1[district],FIND("(",Table1[district])+1,1),Table1[n_can_adj])</f>
        <v>2</v>
      </c>
      <c r="U969">
        <v>83699</v>
      </c>
      <c r="V969" t="str">
        <f>IF(Table1[Voting Population]&lt;47000,"Rural","Urban")</f>
        <v>Urban</v>
      </c>
      <c r="W969" s="3">
        <v>0.30547741188151578</v>
      </c>
      <c r="X969" s="3" t="s">
        <v>5415</v>
      </c>
      <c r="Y969" s="3">
        <f>COUNTIFS(Table1[Race '#],Table1[[#This Row],[Race '#]],Table1[Gender],"F")</f>
        <v>2</v>
      </c>
      <c r="Z969" s="3">
        <f>COUNTIFS(Table1[Race '#],Table1[[#This Row],[Race '#]],Table1[Gender],"M")</f>
        <v>0</v>
      </c>
      <c r="AA969" s="3">
        <f>COUNTIFS(Table1[Race '#],Table1[[#This Row],[Race '#]],Table1[Gender],"~?")</f>
        <v>0</v>
      </c>
      <c r="AB969" s="3" t="str">
        <f>_xlfn.IFS(Y969=SUM(Table1[[#This Row],[Race-F candidates]:[Race-? Candidates]]),"All-Female",Z969=SUM(Table1[[#This Row],[Race-F candidates]:[Race-? Candidates]]),"All-Male",1=1,"Mixed-Gender")</f>
        <v>All-Female</v>
      </c>
      <c r="AC969" s="3">
        <f>COUNTIFS(Table1[genoffice],Table1[[#This Row],[genoffice]],Table1[Gender],"F")</f>
        <v>77</v>
      </c>
      <c r="AD969" s="3">
        <f>COUNTIFS(Table1[genoffice],Table1[[#This Row],[genoffice]],Table1[Gender],"M")</f>
        <v>143</v>
      </c>
      <c r="AE969" s="3">
        <f>COUNTIFS(Table1[genoffice],Table1[[#This Row],[genoffice]],Table1[Gender],"~?")</f>
        <v>9</v>
      </c>
    </row>
    <row r="970" spans="1:31" x14ac:dyDescent="0.35">
      <c r="A970">
        <v>969</v>
      </c>
      <c r="B970">
        <f>IF(COUNTIF(C$2:C969,C970)&gt;0,B969,B969+1)</f>
        <v>268</v>
      </c>
      <c r="C970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0" t="s">
        <v>1274</v>
      </c>
      <c r="E970" t="s">
        <v>1308</v>
      </c>
      <c r="F970" t="s">
        <v>1309</v>
      </c>
      <c r="G970">
        <v>2014</v>
      </c>
      <c r="H970" t="s">
        <v>238</v>
      </c>
      <c r="I970" t="s">
        <v>19</v>
      </c>
      <c r="J970">
        <v>2824</v>
      </c>
      <c r="K970">
        <v>4</v>
      </c>
      <c r="L970">
        <f>COUNTIF(Table1[Race],Table1[Race])</f>
        <v>4</v>
      </c>
      <c r="M970">
        <v>1</v>
      </c>
      <c r="N970">
        <v>3</v>
      </c>
      <c r="O970">
        <v>0</v>
      </c>
      <c r="P970">
        <v>0</v>
      </c>
      <c r="Q970" t="s">
        <v>20</v>
      </c>
      <c r="R970" t="s">
        <v>947</v>
      </c>
      <c r="S970" t="s">
        <v>2625</v>
      </c>
      <c r="T970">
        <f>IFERROR(Table1[n_can_adj]/MID(Table1[district],FIND("(",Table1[district])+1,1),Table1[n_can_adj])</f>
        <v>4</v>
      </c>
      <c r="U970">
        <v>132373</v>
      </c>
      <c r="V970" t="str">
        <f>IF(Table1[Voting Population]&lt;47000,"Rural","Urban")</f>
        <v>Urban</v>
      </c>
      <c r="W970" s="3">
        <v>0.12136605667421507</v>
      </c>
      <c r="X970" s="3" t="s">
        <v>5414</v>
      </c>
      <c r="Y970" s="3">
        <f>COUNTIFS(Table1[Race '#],Table1[[#This Row],[Race '#]],Table1[Gender],"F")</f>
        <v>1</v>
      </c>
      <c r="Z970" s="3">
        <f>COUNTIFS(Table1[Race '#],Table1[[#This Row],[Race '#]],Table1[Gender],"M")</f>
        <v>3</v>
      </c>
      <c r="AA970" s="3">
        <f>COUNTIFS(Table1[Race '#],Table1[[#This Row],[Race '#]],Table1[Gender],"~?")</f>
        <v>0</v>
      </c>
      <c r="AB970" s="3" t="str">
        <f>_xlfn.IFS(Y970=SUM(Table1[[#This Row],[Race-F candidates]:[Race-? Candidates]]),"All-Female",Z970=SUM(Table1[[#This Row],[Race-F candidates]:[Race-? Candidates]]),"All-Male",1=1,"Mixed-Gender")</f>
        <v>Mixed-Gender</v>
      </c>
      <c r="AC970" s="3">
        <f>COUNTIFS(Table1[genoffice],Table1[[#This Row],[genoffice]],Table1[Gender],"F")</f>
        <v>77</v>
      </c>
      <c r="AD970" s="3">
        <f>COUNTIFS(Table1[genoffice],Table1[[#This Row],[genoffice]],Table1[Gender],"M")</f>
        <v>143</v>
      </c>
      <c r="AE970" s="3">
        <f>COUNTIFS(Table1[genoffice],Table1[[#This Row],[genoffice]],Table1[Gender],"~?")</f>
        <v>9</v>
      </c>
    </row>
    <row r="971" spans="1:31" x14ac:dyDescent="0.35">
      <c r="A971">
        <v>970</v>
      </c>
      <c r="B971">
        <f>IF(COUNTIF(C$2:C970,C971)&gt;0,B970,B970+1)</f>
        <v>268</v>
      </c>
      <c r="C971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1" t="s">
        <v>1274</v>
      </c>
      <c r="E971" t="s">
        <v>1308</v>
      </c>
      <c r="F971" t="s">
        <v>1310</v>
      </c>
      <c r="G971">
        <v>2014</v>
      </c>
      <c r="H971" t="s">
        <v>238</v>
      </c>
      <c r="I971" t="s">
        <v>19</v>
      </c>
      <c r="J971">
        <v>5901</v>
      </c>
      <c r="K971">
        <v>4</v>
      </c>
      <c r="L971">
        <f>COUNTIF(Table1[Race],Table1[Race])</f>
        <v>4</v>
      </c>
      <c r="M971">
        <v>1</v>
      </c>
      <c r="N971">
        <v>3</v>
      </c>
      <c r="O971">
        <v>0</v>
      </c>
      <c r="P971">
        <v>0</v>
      </c>
      <c r="Q971" t="s">
        <v>20</v>
      </c>
      <c r="R971" t="s">
        <v>947</v>
      </c>
      <c r="S971" t="s">
        <v>2625</v>
      </c>
      <c r="T971">
        <f>IFERROR(Table1[n_can_adj]/MID(Table1[district],FIND("(",Table1[district])+1,1),Table1[n_can_adj])</f>
        <v>4</v>
      </c>
      <c r="U971">
        <v>132373</v>
      </c>
      <c r="V971" t="str">
        <f>IF(Table1[Voting Population]&lt;47000,"Rural","Urban")</f>
        <v>Urban</v>
      </c>
      <c r="W971" s="3">
        <v>0.12136605667421507</v>
      </c>
      <c r="X971" s="3" t="s">
        <v>5414</v>
      </c>
      <c r="Y971" s="3">
        <f>COUNTIFS(Table1[Race '#],Table1[[#This Row],[Race '#]],Table1[Gender],"F")</f>
        <v>1</v>
      </c>
      <c r="Z971" s="3">
        <f>COUNTIFS(Table1[Race '#],Table1[[#This Row],[Race '#]],Table1[Gender],"M")</f>
        <v>3</v>
      </c>
      <c r="AA971" s="3">
        <f>COUNTIFS(Table1[Race '#],Table1[[#This Row],[Race '#]],Table1[Gender],"~?")</f>
        <v>0</v>
      </c>
      <c r="AB971" s="3" t="str">
        <f>_xlfn.IFS(Y971=SUM(Table1[[#This Row],[Race-F candidates]:[Race-? Candidates]]),"All-Female",Z971=SUM(Table1[[#This Row],[Race-F candidates]:[Race-? Candidates]]),"All-Male",1=1,"Mixed-Gender")</f>
        <v>Mixed-Gender</v>
      </c>
      <c r="AC971" s="3">
        <f>COUNTIFS(Table1[genoffice],Table1[[#This Row],[genoffice]],Table1[Gender],"F")</f>
        <v>77</v>
      </c>
      <c r="AD971" s="3">
        <f>COUNTIFS(Table1[genoffice],Table1[[#This Row],[genoffice]],Table1[Gender],"M")</f>
        <v>143</v>
      </c>
      <c r="AE971" s="3">
        <f>COUNTIFS(Table1[genoffice],Table1[[#This Row],[genoffice]],Table1[Gender],"~?")</f>
        <v>9</v>
      </c>
    </row>
    <row r="972" spans="1:31" x14ac:dyDescent="0.35">
      <c r="A972">
        <v>971</v>
      </c>
      <c r="B972">
        <f>IF(COUNTIF(C$2:C971,C972)&gt;0,B971,B971+1)</f>
        <v>268</v>
      </c>
      <c r="C972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2" t="s">
        <v>1274</v>
      </c>
      <c r="E972" t="s">
        <v>1308</v>
      </c>
      <c r="F972" t="s">
        <v>1311</v>
      </c>
      <c r="G972">
        <v>2014</v>
      </c>
      <c r="H972" t="s">
        <v>238</v>
      </c>
      <c r="I972" t="s">
        <v>19</v>
      </c>
      <c r="J972">
        <v>3696</v>
      </c>
      <c r="K972">
        <v>4</v>
      </c>
      <c r="L972">
        <f>COUNTIF(Table1[Race],Table1[Race])</f>
        <v>4</v>
      </c>
      <c r="M972">
        <v>1</v>
      </c>
      <c r="N972">
        <v>3</v>
      </c>
      <c r="O972">
        <v>0</v>
      </c>
      <c r="P972">
        <v>0</v>
      </c>
      <c r="Q972" t="s">
        <v>20</v>
      </c>
      <c r="R972" t="s">
        <v>947</v>
      </c>
      <c r="S972" t="s">
        <v>2625</v>
      </c>
      <c r="T972">
        <f>IFERROR(Table1[n_can_adj]/MID(Table1[district],FIND("(",Table1[district])+1,1),Table1[n_can_adj])</f>
        <v>4</v>
      </c>
      <c r="U972">
        <v>132373</v>
      </c>
      <c r="V972" t="str">
        <f>IF(Table1[Voting Population]&lt;47000,"Rural","Urban")</f>
        <v>Urban</v>
      </c>
      <c r="W972" s="3">
        <v>0.12136605667421507</v>
      </c>
      <c r="X972" s="3" t="s">
        <v>5415</v>
      </c>
      <c r="Y972" s="3">
        <f>COUNTIFS(Table1[Race '#],Table1[[#This Row],[Race '#]],Table1[Gender],"F")</f>
        <v>1</v>
      </c>
      <c r="Z972" s="3">
        <f>COUNTIFS(Table1[Race '#],Table1[[#This Row],[Race '#]],Table1[Gender],"M")</f>
        <v>3</v>
      </c>
      <c r="AA972" s="3">
        <f>COUNTIFS(Table1[Race '#],Table1[[#This Row],[Race '#]],Table1[Gender],"~?")</f>
        <v>0</v>
      </c>
      <c r="AB972" s="3" t="str">
        <f>_xlfn.IFS(Y972=SUM(Table1[[#This Row],[Race-F candidates]:[Race-? Candidates]]),"All-Female",Z972=SUM(Table1[[#This Row],[Race-F candidates]:[Race-? Candidates]]),"All-Male",1=1,"Mixed-Gender")</f>
        <v>Mixed-Gender</v>
      </c>
      <c r="AC972" s="3">
        <f>COUNTIFS(Table1[genoffice],Table1[[#This Row],[genoffice]],Table1[Gender],"F")</f>
        <v>77</v>
      </c>
      <c r="AD972" s="3">
        <f>COUNTIFS(Table1[genoffice],Table1[[#This Row],[genoffice]],Table1[Gender],"M")</f>
        <v>143</v>
      </c>
      <c r="AE972" s="3">
        <f>COUNTIFS(Table1[genoffice],Table1[[#This Row],[genoffice]],Table1[Gender],"~?")</f>
        <v>9</v>
      </c>
    </row>
    <row r="973" spans="1:31" x14ac:dyDescent="0.35">
      <c r="A973">
        <v>972</v>
      </c>
      <c r="B973">
        <f>IF(COUNTIF(C$2:C972,C973)&gt;0,B972,B972+1)</f>
        <v>268</v>
      </c>
      <c r="C973" t="str">
        <f>Table1[[#This Row],[position]]&amp;IF(Table1[district]="NA","","-"&amp;Table1[district])&amp;IF(Table1[parish]="Multi-Parish Race","","-"&amp;Table1[parish])&amp;" ("&amp;Table1[year]&amp;")"</f>
        <v>City Judge-City Court, City of Pineville-Rapides (2014)</v>
      </c>
      <c r="D973" t="s">
        <v>1274</v>
      </c>
      <c r="E973" t="s">
        <v>1308</v>
      </c>
      <c r="F973" t="s">
        <v>1312</v>
      </c>
      <c r="G973">
        <v>2014</v>
      </c>
      <c r="H973" t="s">
        <v>238</v>
      </c>
      <c r="I973" t="s">
        <v>23</v>
      </c>
      <c r="J973">
        <v>3918</v>
      </c>
      <c r="K973">
        <v>4</v>
      </c>
      <c r="L973">
        <f>COUNTIF(Table1[Race],Table1[Race])</f>
        <v>4</v>
      </c>
      <c r="M973">
        <v>1</v>
      </c>
      <c r="N973">
        <v>3</v>
      </c>
      <c r="O973">
        <v>0</v>
      </c>
      <c r="P973">
        <v>0</v>
      </c>
      <c r="Q973" t="s">
        <v>20</v>
      </c>
      <c r="R973" t="s">
        <v>947</v>
      </c>
      <c r="S973" t="s">
        <v>2625</v>
      </c>
      <c r="T973">
        <f>IFERROR(Table1[n_can_adj]/MID(Table1[district],FIND("(",Table1[district])+1,1),Table1[n_can_adj])</f>
        <v>4</v>
      </c>
      <c r="U973">
        <v>132373</v>
      </c>
      <c r="V973" t="str">
        <f>IF(Table1[Voting Population]&lt;47000,"Rural","Urban")</f>
        <v>Urban</v>
      </c>
      <c r="W973" s="3">
        <v>0.12136605667421507</v>
      </c>
      <c r="X973" s="3" t="s">
        <v>5414</v>
      </c>
      <c r="Y973" s="3">
        <f>COUNTIFS(Table1[Race '#],Table1[[#This Row],[Race '#]],Table1[Gender],"F")</f>
        <v>1</v>
      </c>
      <c r="Z973" s="3">
        <f>COUNTIFS(Table1[Race '#],Table1[[#This Row],[Race '#]],Table1[Gender],"M")</f>
        <v>3</v>
      </c>
      <c r="AA973" s="3">
        <f>COUNTIFS(Table1[Race '#],Table1[[#This Row],[Race '#]],Table1[Gender],"~?")</f>
        <v>0</v>
      </c>
      <c r="AB973" s="3" t="str">
        <f>_xlfn.IFS(Y973=SUM(Table1[[#This Row],[Race-F candidates]:[Race-? Candidates]]),"All-Female",Z973=SUM(Table1[[#This Row],[Race-F candidates]:[Race-? Candidates]]),"All-Male",1=1,"Mixed-Gender")</f>
        <v>Mixed-Gender</v>
      </c>
      <c r="AC973" s="3">
        <f>COUNTIFS(Table1[genoffice],Table1[[#This Row],[genoffice]],Table1[Gender],"F")</f>
        <v>77</v>
      </c>
      <c r="AD973" s="3">
        <f>COUNTIFS(Table1[genoffice],Table1[[#This Row],[genoffice]],Table1[Gender],"M")</f>
        <v>143</v>
      </c>
      <c r="AE973" s="3">
        <f>COUNTIFS(Table1[genoffice],Table1[[#This Row],[genoffice]],Table1[Gender],"~?")</f>
        <v>9</v>
      </c>
    </row>
    <row r="974" spans="1:31" x14ac:dyDescent="0.35">
      <c r="A974">
        <v>973</v>
      </c>
      <c r="B974">
        <f>IF(COUNTIF(C$2:C973,C974)&gt;0,B973,B973+1)</f>
        <v>269</v>
      </c>
      <c r="C974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4" t="s">
        <v>1274</v>
      </c>
      <c r="E974" t="s">
        <v>1313</v>
      </c>
      <c r="F974" t="s">
        <v>1314</v>
      </c>
      <c r="G974">
        <v>2014</v>
      </c>
      <c r="H974" t="s">
        <v>405</v>
      </c>
      <c r="I974" t="s">
        <v>23</v>
      </c>
      <c r="J974">
        <v>8321</v>
      </c>
      <c r="K974">
        <v>2</v>
      </c>
      <c r="L974">
        <f>COUNTIF(Table1[Race],Table1[Race])</f>
        <v>2</v>
      </c>
      <c r="M974">
        <v>1</v>
      </c>
      <c r="N974">
        <v>1</v>
      </c>
      <c r="O974">
        <v>0</v>
      </c>
      <c r="P974">
        <v>0</v>
      </c>
      <c r="Q974" t="s">
        <v>20</v>
      </c>
      <c r="R974" t="s">
        <v>947</v>
      </c>
      <c r="S974" t="s">
        <v>2625</v>
      </c>
      <c r="T974">
        <f>IFERROR(Table1[n_can_adj]/MID(Table1[district],FIND("(",Table1[district])+1,1),Table1[n_can_adj])</f>
        <v>2</v>
      </c>
      <c r="U974">
        <v>246269</v>
      </c>
      <c r="V974" t="str">
        <f>IF(Table1[Voting Population]&lt;47000,"Rural","Urban")</f>
        <v>Urban</v>
      </c>
      <c r="W974" s="3">
        <v>0.41440585523769308</v>
      </c>
      <c r="X974" s="3" t="s">
        <v>5413</v>
      </c>
      <c r="Y974" s="3">
        <f>COUNTIFS(Table1[Race '#],Table1[[#This Row],[Race '#]],Table1[Gender],"F")</f>
        <v>0</v>
      </c>
      <c r="Z974" s="3">
        <f>COUNTIFS(Table1[Race '#],Table1[[#This Row],[Race '#]],Table1[Gender],"M")</f>
        <v>1</v>
      </c>
      <c r="AA974" s="3">
        <f>COUNTIFS(Table1[Race '#],Table1[[#This Row],[Race '#]],Table1[Gender],"~?")</f>
        <v>1</v>
      </c>
      <c r="AB974" s="3" t="str">
        <f>_xlfn.IFS(Y974=SUM(Table1[[#This Row],[Race-F candidates]:[Race-? Candidates]]),"All-Female",Z974=SUM(Table1[[#This Row],[Race-F candidates]:[Race-? Candidates]]),"All-Male",1=1,"Mixed-Gender")</f>
        <v>Mixed-Gender</v>
      </c>
      <c r="AC974" s="3">
        <f>COUNTIFS(Table1[genoffice],Table1[[#This Row],[genoffice]],Table1[Gender],"F")</f>
        <v>77</v>
      </c>
      <c r="AD974" s="3">
        <f>COUNTIFS(Table1[genoffice],Table1[[#This Row],[genoffice]],Table1[Gender],"M")</f>
        <v>143</v>
      </c>
      <c r="AE974" s="3">
        <f>COUNTIFS(Table1[genoffice],Table1[[#This Row],[genoffice]],Table1[Gender],"~?")</f>
        <v>9</v>
      </c>
    </row>
    <row r="975" spans="1:31" x14ac:dyDescent="0.35">
      <c r="A975">
        <v>974</v>
      </c>
      <c r="B975">
        <f>IF(COUNTIF(C$2:C974,C975)&gt;0,B974,B974+1)</f>
        <v>269</v>
      </c>
      <c r="C975" t="str">
        <f>Table1[[#This Row],[position]]&amp;IF(Table1[district]="NA","","-"&amp;Table1[district])&amp;IF(Table1[parish]="Multi-Parish Race","","-"&amp;Table1[parish])&amp;" ("&amp;Table1[year]&amp;")"</f>
        <v>City Judge-City Court, City of Slidell-St. Tammany (2014)</v>
      </c>
      <c r="D975" t="s">
        <v>1274</v>
      </c>
      <c r="E975" t="s">
        <v>1313</v>
      </c>
      <c r="F975" t="s">
        <v>1315</v>
      </c>
      <c r="G975">
        <v>2014</v>
      </c>
      <c r="H975" t="s">
        <v>405</v>
      </c>
      <c r="I975" t="s">
        <v>19</v>
      </c>
      <c r="J975">
        <v>20098</v>
      </c>
      <c r="K975">
        <v>2</v>
      </c>
      <c r="L975">
        <f>COUNTIF(Table1[Race],Table1[Race])</f>
        <v>2</v>
      </c>
      <c r="M975">
        <v>1</v>
      </c>
      <c r="N975">
        <v>1</v>
      </c>
      <c r="O975">
        <v>0</v>
      </c>
      <c r="P975">
        <v>0</v>
      </c>
      <c r="Q975" t="s">
        <v>20</v>
      </c>
      <c r="R975" t="s">
        <v>947</v>
      </c>
      <c r="S975" t="s">
        <v>2625</v>
      </c>
      <c r="T975">
        <f>IFERROR(Table1[n_can_adj]/MID(Table1[district],FIND("(",Table1[district])+1,1),Table1[n_can_adj])</f>
        <v>2</v>
      </c>
      <c r="U975">
        <v>246269</v>
      </c>
      <c r="V975" t="str">
        <f>IF(Table1[Voting Population]&lt;47000,"Rural","Urban")</f>
        <v>Urban</v>
      </c>
      <c r="W975" s="3">
        <v>0.41440585523769308</v>
      </c>
      <c r="X975" s="3" t="s">
        <v>5414</v>
      </c>
      <c r="Y975" s="3">
        <f>COUNTIFS(Table1[Race '#],Table1[[#This Row],[Race '#]],Table1[Gender],"F")</f>
        <v>0</v>
      </c>
      <c r="Z975" s="3">
        <f>COUNTIFS(Table1[Race '#],Table1[[#This Row],[Race '#]],Table1[Gender],"M")</f>
        <v>1</v>
      </c>
      <c r="AA975" s="3">
        <f>COUNTIFS(Table1[Race '#],Table1[[#This Row],[Race '#]],Table1[Gender],"~?")</f>
        <v>1</v>
      </c>
      <c r="AB975" s="3" t="str">
        <f>_xlfn.IFS(Y975=SUM(Table1[[#This Row],[Race-F candidates]:[Race-? Candidates]]),"All-Female",Z975=SUM(Table1[[#This Row],[Race-F candidates]:[Race-? Candidates]]),"All-Male",1=1,"Mixed-Gender")</f>
        <v>Mixed-Gender</v>
      </c>
      <c r="AC975" s="3">
        <f>COUNTIFS(Table1[genoffice],Table1[[#This Row],[genoffice]],Table1[Gender],"F")</f>
        <v>77</v>
      </c>
      <c r="AD975" s="3">
        <f>COUNTIFS(Table1[genoffice],Table1[[#This Row],[genoffice]],Table1[Gender],"M")</f>
        <v>143</v>
      </c>
      <c r="AE975" s="3">
        <f>COUNTIFS(Table1[genoffice],Table1[[#This Row],[genoffice]],Table1[Gender],"~?")</f>
        <v>9</v>
      </c>
    </row>
    <row r="976" spans="1:31" x14ac:dyDescent="0.35">
      <c r="A976">
        <v>975</v>
      </c>
      <c r="B976">
        <f>IF(COUNTIF(C$2:C975,C976)&gt;0,B975,B975+1)</f>
        <v>270</v>
      </c>
      <c r="C976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6" t="s">
        <v>1274</v>
      </c>
      <c r="E976" t="s">
        <v>1316</v>
      </c>
      <c r="F976" t="s">
        <v>1317</v>
      </c>
      <c r="G976">
        <v>2014</v>
      </c>
      <c r="H976" t="s">
        <v>109</v>
      </c>
      <c r="I976" t="s">
        <v>23</v>
      </c>
      <c r="J976">
        <v>1090</v>
      </c>
      <c r="K976">
        <v>4</v>
      </c>
      <c r="L976">
        <f>COUNTIF(Table1[Race],Table1[Race])</f>
        <v>4</v>
      </c>
      <c r="M976">
        <v>4</v>
      </c>
      <c r="N976">
        <v>0</v>
      </c>
      <c r="O976">
        <v>0</v>
      </c>
      <c r="P976">
        <v>0</v>
      </c>
      <c r="Q976" t="s">
        <v>20</v>
      </c>
      <c r="R976" t="s">
        <v>947</v>
      </c>
      <c r="S976" t="s">
        <v>2625</v>
      </c>
      <c r="T976">
        <f>IFERROR(Table1[n_can_adj]/MID(Table1[district],FIND("(",Table1[district])+1,1),Table1[n_can_adj])</f>
        <v>4</v>
      </c>
      <c r="U976">
        <v>33765</v>
      </c>
      <c r="V976" t="str">
        <f>IF(Table1[Voting Population]&lt;47000,"Rural","Urban")</f>
        <v>Rural</v>
      </c>
      <c r="W976" s="3">
        <v>4.4992743105950639E-2</v>
      </c>
      <c r="X976" s="3" t="s">
        <v>5415</v>
      </c>
      <c r="Y976" s="3">
        <f>COUNTIFS(Table1[Race '#],Table1[[#This Row],[Race '#]],Table1[Gender],"F")</f>
        <v>1</v>
      </c>
      <c r="Z976" s="3">
        <f>COUNTIFS(Table1[Race '#],Table1[[#This Row],[Race '#]],Table1[Gender],"M")</f>
        <v>2</v>
      </c>
      <c r="AA976" s="3">
        <f>COUNTIFS(Table1[Race '#],Table1[[#This Row],[Race '#]],Table1[Gender],"~?")</f>
        <v>1</v>
      </c>
      <c r="AB976" s="3" t="str">
        <f>_xlfn.IFS(Y976=SUM(Table1[[#This Row],[Race-F candidates]:[Race-? Candidates]]),"All-Female",Z976=SUM(Table1[[#This Row],[Race-F candidates]:[Race-? Candidates]]),"All-Male",1=1,"Mixed-Gender")</f>
        <v>Mixed-Gender</v>
      </c>
      <c r="AC976" s="3">
        <f>COUNTIFS(Table1[genoffice],Table1[[#This Row],[genoffice]],Table1[Gender],"F")</f>
        <v>77</v>
      </c>
      <c r="AD976" s="3">
        <f>COUNTIFS(Table1[genoffice],Table1[[#This Row],[genoffice]],Table1[Gender],"M")</f>
        <v>143</v>
      </c>
      <c r="AE976" s="3">
        <f>COUNTIFS(Table1[genoffice],Table1[[#This Row],[genoffice]],Table1[Gender],"~?")</f>
        <v>9</v>
      </c>
    </row>
    <row r="977" spans="1:31" x14ac:dyDescent="0.35">
      <c r="A977">
        <v>976</v>
      </c>
      <c r="B977">
        <f>IF(COUNTIF(C$2:C976,C977)&gt;0,B976,B976+1)</f>
        <v>270</v>
      </c>
      <c r="C977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7" t="s">
        <v>1274</v>
      </c>
      <c r="E977" t="s">
        <v>1316</v>
      </c>
      <c r="F977" t="s">
        <v>1318</v>
      </c>
      <c r="G977">
        <v>2014</v>
      </c>
      <c r="H977" t="s">
        <v>109</v>
      </c>
      <c r="I977" t="s">
        <v>23</v>
      </c>
      <c r="J977">
        <v>1170</v>
      </c>
      <c r="K977">
        <v>4</v>
      </c>
      <c r="L977">
        <f>COUNTIF(Table1[Race],Table1[Race])</f>
        <v>4</v>
      </c>
      <c r="M977">
        <v>4</v>
      </c>
      <c r="N977">
        <v>0</v>
      </c>
      <c r="O977">
        <v>0</v>
      </c>
      <c r="P977">
        <v>0</v>
      </c>
      <c r="Q977" t="s">
        <v>20</v>
      </c>
      <c r="R977" t="s">
        <v>947</v>
      </c>
      <c r="S977" t="s">
        <v>2625</v>
      </c>
      <c r="T977">
        <f>IFERROR(Table1[n_can_adj]/MID(Table1[district],FIND("(",Table1[district])+1,1),Table1[n_can_adj])</f>
        <v>4</v>
      </c>
      <c r="U977">
        <v>33765</v>
      </c>
      <c r="V977" t="str">
        <f>IF(Table1[Voting Population]&lt;47000,"Rural","Urban")</f>
        <v>Rural</v>
      </c>
      <c r="W977" s="3">
        <v>4.4992743105950639E-2</v>
      </c>
      <c r="X977" s="3" t="s">
        <v>5414</v>
      </c>
      <c r="Y977" s="3">
        <f>COUNTIFS(Table1[Race '#],Table1[[#This Row],[Race '#]],Table1[Gender],"F")</f>
        <v>1</v>
      </c>
      <c r="Z977" s="3">
        <f>COUNTIFS(Table1[Race '#],Table1[[#This Row],[Race '#]],Table1[Gender],"M")</f>
        <v>2</v>
      </c>
      <c r="AA977" s="3">
        <f>COUNTIFS(Table1[Race '#],Table1[[#This Row],[Race '#]],Table1[Gender],"~?")</f>
        <v>1</v>
      </c>
      <c r="AB977" s="3" t="str">
        <f>_xlfn.IFS(Y977=SUM(Table1[[#This Row],[Race-F candidates]:[Race-? Candidates]]),"All-Female",Z977=SUM(Table1[[#This Row],[Race-F candidates]:[Race-? Candidates]]),"All-Male",1=1,"Mixed-Gender")</f>
        <v>Mixed-Gender</v>
      </c>
      <c r="AC977" s="3">
        <f>COUNTIFS(Table1[genoffice],Table1[[#This Row],[genoffice]],Table1[Gender],"F")</f>
        <v>77</v>
      </c>
      <c r="AD977" s="3">
        <f>COUNTIFS(Table1[genoffice],Table1[[#This Row],[genoffice]],Table1[Gender],"M")</f>
        <v>143</v>
      </c>
      <c r="AE977" s="3">
        <f>COUNTIFS(Table1[genoffice],Table1[[#This Row],[genoffice]],Table1[Gender],"~?")</f>
        <v>9</v>
      </c>
    </row>
    <row r="978" spans="1:31" x14ac:dyDescent="0.35">
      <c r="A978">
        <v>977</v>
      </c>
      <c r="B978">
        <f>IF(COUNTIF(C$2:C977,C978)&gt;0,B977,B977+1)</f>
        <v>270</v>
      </c>
      <c r="C978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8" t="s">
        <v>1274</v>
      </c>
      <c r="E978" t="s">
        <v>1316</v>
      </c>
      <c r="F978" t="s">
        <v>1319</v>
      </c>
      <c r="G978">
        <v>2014</v>
      </c>
      <c r="H978" t="s">
        <v>109</v>
      </c>
      <c r="I978" t="s">
        <v>23</v>
      </c>
      <c r="J978">
        <v>1831</v>
      </c>
      <c r="K978">
        <v>4</v>
      </c>
      <c r="L978">
        <f>COUNTIF(Table1[Race],Table1[Race])</f>
        <v>4</v>
      </c>
      <c r="M978">
        <v>4</v>
      </c>
      <c r="N978">
        <v>0</v>
      </c>
      <c r="O978">
        <v>0</v>
      </c>
      <c r="P978">
        <v>0</v>
      </c>
      <c r="Q978" t="s">
        <v>20</v>
      </c>
      <c r="R978" t="s">
        <v>947</v>
      </c>
      <c r="S978" t="s">
        <v>2625</v>
      </c>
      <c r="T978">
        <f>IFERROR(Table1[n_can_adj]/MID(Table1[district],FIND("(",Table1[district])+1,1),Table1[n_can_adj])</f>
        <v>4</v>
      </c>
      <c r="U978">
        <v>33765</v>
      </c>
      <c r="V978" t="str">
        <f>IF(Table1[Voting Population]&lt;47000,"Rural","Urban")</f>
        <v>Rural</v>
      </c>
      <c r="W978" s="3">
        <v>4.4992743105950639E-2</v>
      </c>
      <c r="X978" s="3" t="s">
        <v>5414</v>
      </c>
      <c r="Y978" s="3">
        <f>COUNTIFS(Table1[Race '#],Table1[[#This Row],[Race '#]],Table1[Gender],"F")</f>
        <v>1</v>
      </c>
      <c r="Z978" s="3">
        <f>COUNTIFS(Table1[Race '#],Table1[[#This Row],[Race '#]],Table1[Gender],"M")</f>
        <v>2</v>
      </c>
      <c r="AA978" s="3">
        <f>COUNTIFS(Table1[Race '#],Table1[[#This Row],[Race '#]],Table1[Gender],"~?")</f>
        <v>1</v>
      </c>
      <c r="AB978" s="3" t="str">
        <f>_xlfn.IFS(Y978=SUM(Table1[[#This Row],[Race-F candidates]:[Race-? Candidates]]),"All-Female",Z978=SUM(Table1[[#This Row],[Race-F candidates]:[Race-? Candidates]]),"All-Male",1=1,"Mixed-Gender")</f>
        <v>Mixed-Gender</v>
      </c>
      <c r="AC978" s="3">
        <f>COUNTIFS(Table1[genoffice],Table1[[#This Row],[genoffice]],Table1[Gender],"F")</f>
        <v>77</v>
      </c>
      <c r="AD978" s="3">
        <f>COUNTIFS(Table1[genoffice],Table1[[#This Row],[genoffice]],Table1[Gender],"M")</f>
        <v>143</v>
      </c>
      <c r="AE978" s="3">
        <f>COUNTIFS(Table1[genoffice],Table1[[#This Row],[genoffice]],Table1[Gender],"~?")</f>
        <v>9</v>
      </c>
    </row>
    <row r="979" spans="1:31" x14ac:dyDescent="0.35">
      <c r="A979">
        <v>978</v>
      </c>
      <c r="B979">
        <f>IF(COUNTIF(C$2:C978,C979)&gt;0,B978,B978+1)</f>
        <v>270</v>
      </c>
      <c r="C979" t="str">
        <f>Table1[[#This Row],[position]]&amp;IF(Table1[district]="NA","","-"&amp;Table1[district])&amp;IF(Table1[parish]="Multi-Parish Race","","-"&amp;Table1[parish])&amp;" ("&amp;Table1[year]&amp;")"</f>
        <v>City Judge-City Court, City of Ville Platte-Evangeline (2014)</v>
      </c>
      <c r="D979" t="s">
        <v>1274</v>
      </c>
      <c r="E979" t="s">
        <v>1316</v>
      </c>
      <c r="F979" t="s">
        <v>1320</v>
      </c>
      <c r="G979">
        <v>2014</v>
      </c>
      <c r="H979" t="s">
        <v>109</v>
      </c>
      <c r="I979" t="s">
        <v>23</v>
      </c>
      <c r="J979">
        <v>2110</v>
      </c>
      <c r="K979">
        <v>4</v>
      </c>
      <c r="L979">
        <f>COUNTIF(Table1[Race],Table1[Race])</f>
        <v>4</v>
      </c>
      <c r="M979">
        <v>4</v>
      </c>
      <c r="N979">
        <v>0</v>
      </c>
      <c r="O979">
        <v>0</v>
      </c>
      <c r="P979">
        <v>0</v>
      </c>
      <c r="Q979" t="s">
        <v>20</v>
      </c>
      <c r="R979" t="s">
        <v>947</v>
      </c>
      <c r="S979" t="s">
        <v>2625</v>
      </c>
      <c r="T979">
        <f>IFERROR(Table1[n_can_adj]/MID(Table1[district],FIND("(",Table1[district])+1,1),Table1[n_can_adj])</f>
        <v>4</v>
      </c>
      <c r="U979">
        <v>33765</v>
      </c>
      <c r="V979" t="str">
        <f>IF(Table1[Voting Population]&lt;47000,"Rural","Urban")</f>
        <v>Rural</v>
      </c>
      <c r="W979" s="3">
        <v>4.4992743105950639E-2</v>
      </c>
      <c r="X979" s="3" t="s">
        <v>5413</v>
      </c>
      <c r="Y979" s="3">
        <f>COUNTIFS(Table1[Race '#],Table1[[#This Row],[Race '#]],Table1[Gender],"F")</f>
        <v>1</v>
      </c>
      <c r="Z979" s="3">
        <f>COUNTIFS(Table1[Race '#],Table1[[#This Row],[Race '#]],Table1[Gender],"M")</f>
        <v>2</v>
      </c>
      <c r="AA979" s="3">
        <f>COUNTIFS(Table1[Race '#],Table1[[#This Row],[Race '#]],Table1[Gender],"~?")</f>
        <v>1</v>
      </c>
      <c r="AB979" s="3" t="str">
        <f>_xlfn.IFS(Y979=SUM(Table1[[#This Row],[Race-F candidates]:[Race-? Candidates]]),"All-Female",Z979=SUM(Table1[[#This Row],[Race-F candidates]:[Race-? Candidates]]),"All-Male",1=1,"Mixed-Gender")</f>
        <v>Mixed-Gender</v>
      </c>
      <c r="AC979" s="3">
        <f>COUNTIFS(Table1[genoffice],Table1[[#This Row],[genoffice]],Table1[Gender],"F")</f>
        <v>77</v>
      </c>
      <c r="AD979" s="3">
        <f>COUNTIFS(Table1[genoffice],Table1[[#This Row],[genoffice]],Table1[Gender],"M")</f>
        <v>143</v>
      </c>
      <c r="AE979" s="3">
        <f>COUNTIFS(Table1[genoffice],Table1[[#This Row],[genoffice]],Table1[Gender],"~?")</f>
        <v>9</v>
      </c>
    </row>
    <row r="980" spans="1:31" x14ac:dyDescent="0.35">
      <c r="A980">
        <v>979</v>
      </c>
      <c r="B980">
        <f>IF(COUNTIF(C$2:C979,C980)&gt;0,B979,B979+1)</f>
        <v>271</v>
      </c>
      <c r="C980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0" t="s">
        <v>1274</v>
      </c>
      <c r="E980" t="s">
        <v>1321</v>
      </c>
      <c r="F980" t="s">
        <v>1322</v>
      </c>
      <c r="G980">
        <v>2014</v>
      </c>
      <c r="H980" t="s">
        <v>1012</v>
      </c>
      <c r="I980" t="s">
        <v>30</v>
      </c>
      <c r="J980">
        <v>22443</v>
      </c>
      <c r="K980">
        <v>2</v>
      </c>
      <c r="L980">
        <f>COUNTIF(Table1[Race],Table1[Race])</f>
        <v>2</v>
      </c>
      <c r="M980">
        <v>0</v>
      </c>
      <c r="N980">
        <v>1</v>
      </c>
      <c r="O980">
        <v>1</v>
      </c>
      <c r="P980">
        <v>0</v>
      </c>
      <c r="Q980" t="s">
        <v>20</v>
      </c>
      <c r="R980" t="s">
        <v>947</v>
      </c>
      <c r="S980" t="s">
        <v>2625</v>
      </c>
      <c r="T980">
        <f>IFERROR(Table1[n_can_adj]/MID(Table1[district],FIND("(",Table1[district])+1,1),Table1[n_can_adj])</f>
        <v>2</v>
      </c>
      <c r="U980">
        <v>234963</v>
      </c>
      <c r="V980" t="str">
        <f>IF(Table1[Voting Population]&lt;47000,"Rural","Urban")</f>
        <v>Urban</v>
      </c>
      <c r="W980" s="3">
        <v>0.1738277674625382</v>
      </c>
      <c r="X980" s="3" t="s">
        <v>5415</v>
      </c>
      <c r="Y980" s="3">
        <f>COUNTIFS(Table1[Race '#],Table1[[#This Row],[Race '#]],Table1[Gender],"F")</f>
        <v>1</v>
      </c>
      <c r="Z980" s="3">
        <f>COUNTIFS(Table1[Race '#],Table1[[#This Row],[Race '#]],Table1[Gender],"M")</f>
        <v>1</v>
      </c>
      <c r="AA980" s="3">
        <f>COUNTIFS(Table1[Race '#],Table1[[#This Row],[Race '#]],Table1[Gender],"~?")</f>
        <v>0</v>
      </c>
      <c r="AB980" s="3" t="str">
        <f>_xlfn.IFS(Y980=SUM(Table1[[#This Row],[Race-F candidates]:[Race-? Candidates]]),"All-Female",Z980=SUM(Table1[[#This Row],[Race-F candidates]:[Race-? Candidates]]),"All-Male",1=1,"Mixed-Gender")</f>
        <v>Mixed-Gender</v>
      </c>
      <c r="AC980" s="3">
        <f>COUNTIFS(Table1[genoffice],Table1[[#This Row],[genoffice]],Table1[Gender],"F")</f>
        <v>77</v>
      </c>
      <c r="AD980" s="3">
        <f>COUNTIFS(Table1[genoffice],Table1[[#This Row],[genoffice]],Table1[Gender],"M")</f>
        <v>143</v>
      </c>
      <c r="AE980" s="3">
        <f>COUNTIFS(Table1[genoffice],Table1[[#This Row],[genoffice]],Table1[Gender],"~?")</f>
        <v>9</v>
      </c>
    </row>
    <row r="981" spans="1:31" x14ac:dyDescent="0.35">
      <c r="A981">
        <v>980</v>
      </c>
      <c r="B981">
        <f>IF(COUNTIF(C$2:C980,C981)&gt;0,B980,B980+1)</f>
        <v>271</v>
      </c>
      <c r="C981" t="str">
        <f>Table1[[#This Row],[position]]&amp;IF(Table1[district]="NA","","-"&amp;Table1[district])&amp;IF(Table1[parish]="Multi-Parish Race","","-"&amp;Table1[parish])&amp;" ("&amp;Table1[year]&amp;")"</f>
        <v>City Judge-City Court, Division A, City of Lafayette-Lafayette (2014)</v>
      </c>
      <c r="D981" t="s">
        <v>1274</v>
      </c>
      <c r="E981" t="s">
        <v>1321</v>
      </c>
      <c r="F981" t="s">
        <v>1323</v>
      </c>
      <c r="G981">
        <v>2014</v>
      </c>
      <c r="H981" t="s">
        <v>1012</v>
      </c>
      <c r="I981" t="s">
        <v>19</v>
      </c>
      <c r="J981">
        <v>15796</v>
      </c>
      <c r="K981">
        <v>2</v>
      </c>
      <c r="L981">
        <f>COUNTIF(Table1[Race],Table1[Race])</f>
        <v>2</v>
      </c>
      <c r="M981">
        <v>0</v>
      </c>
      <c r="N981">
        <v>1</v>
      </c>
      <c r="O981">
        <v>1</v>
      </c>
      <c r="P981">
        <v>0</v>
      </c>
      <c r="Q981" t="s">
        <v>20</v>
      </c>
      <c r="R981" t="s">
        <v>947</v>
      </c>
      <c r="S981" t="s">
        <v>2625</v>
      </c>
      <c r="T981">
        <f>IFERROR(Table1[n_can_adj]/MID(Table1[district],FIND("(",Table1[district])+1,1),Table1[n_can_adj])</f>
        <v>2</v>
      </c>
      <c r="U981">
        <v>234963</v>
      </c>
      <c r="V981" t="str">
        <f>IF(Table1[Voting Population]&lt;47000,"Rural","Urban")</f>
        <v>Urban</v>
      </c>
      <c r="W981" s="3">
        <v>0.1738277674625382</v>
      </c>
      <c r="X981" s="3" t="s">
        <v>5414</v>
      </c>
      <c r="Y981" s="3">
        <f>COUNTIFS(Table1[Race '#],Table1[[#This Row],[Race '#]],Table1[Gender],"F")</f>
        <v>1</v>
      </c>
      <c r="Z981" s="3">
        <f>COUNTIFS(Table1[Race '#],Table1[[#This Row],[Race '#]],Table1[Gender],"M")</f>
        <v>1</v>
      </c>
      <c r="AA981" s="3">
        <f>COUNTIFS(Table1[Race '#],Table1[[#This Row],[Race '#]],Table1[Gender],"~?")</f>
        <v>0</v>
      </c>
      <c r="AB981" s="3" t="str">
        <f>_xlfn.IFS(Y981=SUM(Table1[[#This Row],[Race-F candidates]:[Race-? Candidates]]),"All-Female",Z981=SUM(Table1[[#This Row],[Race-F candidates]:[Race-? Candidates]]),"All-Male",1=1,"Mixed-Gender")</f>
        <v>Mixed-Gender</v>
      </c>
      <c r="AC981" s="3">
        <f>COUNTIFS(Table1[genoffice],Table1[[#This Row],[genoffice]],Table1[Gender],"F")</f>
        <v>77</v>
      </c>
      <c r="AD981" s="3">
        <f>COUNTIFS(Table1[genoffice],Table1[[#This Row],[genoffice]],Table1[Gender],"M")</f>
        <v>143</v>
      </c>
      <c r="AE981" s="3">
        <f>COUNTIFS(Table1[genoffice],Table1[[#This Row],[genoffice]],Table1[Gender],"~?")</f>
        <v>9</v>
      </c>
    </row>
    <row r="982" spans="1:31" x14ac:dyDescent="0.35">
      <c r="A982">
        <v>981</v>
      </c>
      <c r="B982">
        <f>IF(COUNTIF(C$2:C981,C982)&gt;0,B981,B981+1)</f>
        <v>272</v>
      </c>
      <c r="C982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2" t="s">
        <v>1274</v>
      </c>
      <c r="E982" t="s">
        <v>1324</v>
      </c>
      <c r="F982" t="s">
        <v>1325</v>
      </c>
      <c r="G982">
        <v>2014</v>
      </c>
      <c r="H982" t="s">
        <v>1008</v>
      </c>
      <c r="I982" t="s">
        <v>19</v>
      </c>
      <c r="J982">
        <v>11148</v>
      </c>
      <c r="K982">
        <v>3</v>
      </c>
      <c r="L982">
        <f>COUNTIF(Table1[Race],Table1[Race])</f>
        <v>3</v>
      </c>
      <c r="M982">
        <v>2</v>
      </c>
      <c r="N982">
        <v>1</v>
      </c>
      <c r="O982">
        <v>0</v>
      </c>
      <c r="P982">
        <v>0</v>
      </c>
      <c r="Q982" t="s">
        <v>20</v>
      </c>
      <c r="R982" t="s">
        <v>947</v>
      </c>
      <c r="S982" t="s">
        <v>2625</v>
      </c>
      <c r="T982">
        <f>IFERROR(Table1[n_can_adj]/MID(Table1[district],FIND("(",Table1[district])+1,1),Table1[n_can_adj])</f>
        <v>3</v>
      </c>
      <c r="U982">
        <v>197233</v>
      </c>
      <c r="V982" t="str">
        <f>IF(Table1[Voting Population]&lt;47000,"Rural","Urban")</f>
        <v>Urban</v>
      </c>
      <c r="W982" s="3">
        <v>1.7684100623185095E-2</v>
      </c>
      <c r="X982" s="3" t="s">
        <v>5414</v>
      </c>
      <c r="Y982" s="3">
        <f>COUNTIFS(Table1[Race '#],Table1[[#This Row],[Race '#]],Table1[Gender],"F")</f>
        <v>1</v>
      </c>
      <c r="Z982" s="3">
        <f>COUNTIFS(Table1[Race '#],Table1[[#This Row],[Race '#]],Table1[Gender],"M")</f>
        <v>2</v>
      </c>
      <c r="AA982" s="3">
        <f>COUNTIFS(Table1[Race '#],Table1[[#This Row],[Race '#]],Table1[Gender],"~?")</f>
        <v>0</v>
      </c>
      <c r="AB982" s="3" t="str">
        <f>_xlfn.IFS(Y982=SUM(Table1[[#This Row],[Race-F candidates]:[Race-? Candidates]]),"All-Female",Z982=SUM(Table1[[#This Row],[Race-F candidates]:[Race-? Candidates]]),"All-Male",1=1,"Mixed-Gender")</f>
        <v>Mixed-Gender</v>
      </c>
      <c r="AC982" s="3">
        <f>COUNTIFS(Table1[genoffice],Table1[[#This Row],[genoffice]],Table1[Gender],"F")</f>
        <v>77</v>
      </c>
      <c r="AD982" s="3">
        <f>COUNTIFS(Table1[genoffice],Table1[[#This Row],[genoffice]],Table1[Gender],"M")</f>
        <v>143</v>
      </c>
      <c r="AE982" s="3">
        <f>COUNTIFS(Table1[genoffice],Table1[[#This Row],[genoffice]],Table1[Gender],"~?")</f>
        <v>9</v>
      </c>
    </row>
    <row r="983" spans="1:31" x14ac:dyDescent="0.35">
      <c r="A983">
        <v>982</v>
      </c>
      <c r="B983">
        <f>IF(COUNTIF(C$2:C982,C983)&gt;0,B982,B982+1)</f>
        <v>272</v>
      </c>
      <c r="C983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3" t="s">
        <v>1274</v>
      </c>
      <c r="E983" t="s">
        <v>1324</v>
      </c>
      <c r="F983" t="s">
        <v>1326</v>
      </c>
      <c r="G983">
        <v>2014</v>
      </c>
      <c r="H983" t="s">
        <v>1008</v>
      </c>
      <c r="I983" t="s">
        <v>23</v>
      </c>
      <c r="J983">
        <v>7811</v>
      </c>
      <c r="K983">
        <v>3</v>
      </c>
      <c r="L983">
        <f>COUNTIF(Table1[Race],Table1[Race])</f>
        <v>3</v>
      </c>
      <c r="M983">
        <v>2</v>
      </c>
      <c r="N983">
        <v>1</v>
      </c>
      <c r="O983">
        <v>0</v>
      </c>
      <c r="P983">
        <v>0</v>
      </c>
      <c r="Q983" t="s">
        <v>20</v>
      </c>
      <c r="R983" t="s">
        <v>947</v>
      </c>
      <c r="S983" t="s">
        <v>2625</v>
      </c>
      <c r="T983">
        <f>IFERROR(Table1[n_can_adj]/MID(Table1[district],FIND("(",Table1[district])+1,1),Table1[n_can_adj])</f>
        <v>3</v>
      </c>
      <c r="U983">
        <v>197233</v>
      </c>
      <c r="V983" t="str">
        <f>IF(Table1[Voting Population]&lt;47000,"Rural","Urban")</f>
        <v>Urban</v>
      </c>
      <c r="W983" s="3">
        <v>1.7684100623185095E-2</v>
      </c>
      <c r="X983" s="3" t="s">
        <v>5414</v>
      </c>
      <c r="Y983" s="3">
        <f>COUNTIFS(Table1[Race '#],Table1[[#This Row],[Race '#]],Table1[Gender],"F")</f>
        <v>1</v>
      </c>
      <c r="Z983" s="3">
        <f>COUNTIFS(Table1[Race '#],Table1[[#This Row],[Race '#]],Table1[Gender],"M")</f>
        <v>2</v>
      </c>
      <c r="AA983" s="3">
        <f>COUNTIFS(Table1[Race '#],Table1[[#This Row],[Race '#]],Table1[Gender],"~?")</f>
        <v>0</v>
      </c>
      <c r="AB983" s="3" t="str">
        <f>_xlfn.IFS(Y983=SUM(Table1[[#This Row],[Race-F candidates]:[Race-? Candidates]]),"All-Female",Z983=SUM(Table1[[#This Row],[Race-F candidates]:[Race-? Candidates]]),"All-Male",1=1,"Mixed-Gender")</f>
        <v>Mixed-Gender</v>
      </c>
      <c r="AC983" s="3">
        <f>COUNTIFS(Table1[genoffice],Table1[[#This Row],[genoffice]],Table1[Gender],"F")</f>
        <v>77</v>
      </c>
      <c r="AD983" s="3">
        <f>COUNTIFS(Table1[genoffice],Table1[[#This Row],[genoffice]],Table1[Gender],"M")</f>
        <v>143</v>
      </c>
      <c r="AE983" s="3">
        <f>COUNTIFS(Table1[genoffice],Table1[[#This Row],[genoffice]],Table1[Gender],"~?")</f>
        <v>9</v>
      </c>
    </row>
    <row r="984" spans="1:31" x14ac:dyDescent="0.35">
      <c r="A984">
        <v>983</v>
      </c>
      <c r="B984">
        <f>IF(COUNTIF(C$2:C983,C984)&gt;0,B983,B983+1)</f>
        <v>272</v>
      </c>
      <c r="C984" t="str">
        <f>Table1[[#This Row],[position]]&amp;IF(Table1[district]="NA","","-"&amp;Table1[district])&amp;IF(Table1[parish]="Multi-Parish Race","","-"&amp;Table1[parish])&amp;" ("&amp;Table1[year]&amp;")"</f>
        <v>City Judge-City Court, Division A, City of Lake Charles-Calcasieu (2014)</v>
      </c>
      <c r="D984" t="s">
        <v>1274</v>
      </c>
      <c r="E984" t="s">
        <v>1324</v>
      </c>
      <c r="F984" t="s">
        <v>1327</v>
      </c>
      <c r="G984">
        <v>2014</v>
      </c>
      <c r="H984" t="s">
        <v>1008</v>
      </c>
      <c r="I984" t="s">
        <v>23</v>
      </c>
      <c r="J984">
        <v>11690</v>
      </c>
      <c r="K984">
        <v>3</v>
      </c>
      <c r="L984">
        <f>COUNTIF(Table1[Race],Table1[Race])</f>
        <v>3</v>
      </c>
      <c r="M984">
        <v>2</v>
      </c>
      <c r="N984">
        <v>1</v>
      </c>
      <c r="O984">
        <v>0</v>
      </c>
      <c r="P984">
        <v>0</v>
      </c>
      <c r="Q984" t="s">
        <v>20</v>
      </c>
      <c r="R984" t="s">
        <v>947</v>
      </c>
      <c r="S984" t="s">
        <v>2625</v>
      </c>
      <c r="T984">
        <f>IFERROR(Table1[n_can_adj]/MID(Table1[district],FIND("(",Table1[district])+1,1),Table1[n_can_adj])</f>
        <v>3</v>
      </c>
      <c r="U984">
        <v>197233</v>
      </c>
      <c r="V984" t="str">
        <f>IF(Table1[Voting Population]&lt;47000,"Rural","Urban")</f>
        <v>Urban</v>
      </c>
      <c r="W984" s="3">
        <v>1.7684100623185095E-2</v>
      </c>
      <c r="X984" s="3" t="s">
        <v>5415</v>
      </c>
      <c r="Y984" s="3">
        <f>COUNTIFS(Table1[Race '#],Table1[[#This Row],[Race '#]],Table1[Gender],"F")</f>
        <v>1</v>
      </c>
      <c r="Z984" s="3">
        <f>COUNTIFS(Table1[Race '#],Table1[[#This Row],[Race '#]],Table1[Gender],"M")</f>
        <v>2</v>
      </c>
      <c r="AA984" s="3">
        <f>COUNTIFS(Table1[Race '#],Table1[[#This Row],[Race '#]],Table1[Gender],"~?")</f>
        <v>0</v>
      </c>
      <c r="AB984" s="3" t="str">
        <f>_xlfn.IFS(Y984=SUM(Table1[[#This Row],[Race-F candidates]:[Race-? Candidates]]),"All-Female",Z984=SUM(Table1[[#This Row],[Race-F candidates]:[Race-? Candidates]]),"All-Male",1=1,"Mixed-Gender")</f>
        <v>Mixed-Gender</v>
      </c>
      <c r="AC984" s="3">
        <f>COUNTIFS(Table1[genoffice],Table1[[#This Row],[genoffice]],Table1[Gender],"F")</f>
        <v>77</v>
      </c>
      <c r="AD984" s="3">
        <f>COUNTIFS(Table1[genoffice],Table1[[#This Row],[genoffice]],Table1[Gender],"M")</f>
        <v>143</v>
      </c>
      <c r="AE984" s="3">
        <f>COUNTIFS(Table1[genoffice],Table1[[#This Row],[genoffice]],Table1[Gender],"~?")</f>
        <v>9</v>
      </c>
    </row>
    <row r="985" spans="1:31" x14ac:dyDescent="0.35">
      <c r="A985">
        <v>984</v>
      </c>
      <c r="B985">
        <f>IF(COUNTIF(C$2:C984,C985)&gt;0,B984,B984+1)</f>
        <v>273</v>
      </c>
      <c r="C985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5" t="s">
        <v>1274</v>
      </c>
      <c r="E985" t="s">
        <v>1328</v>
      </c>
      <c r="F985" t="s">
        <v>1329</v>
      </c>
      <c r="G985">
        <v>2014</v>
      </c>
      <c r="H985" t="s">
        <v>1008</v>
      </c>
      <c r="I985" t="s">
        <v>23</v>
      </c>
      <c r="J985">
        <v>11336</v>
      </c>
      <c r="K985">
        <v>3</v>
      </c>
      <c r="L985">
        <f>COUNTIF(Table1[Race],Table1[Race])</f>
        <v>3</v>
      </c>
      <c r="M985">
        <v>2</v>
      </c>
      <c r="N985">
        <v>0</v>
      </c>
      <c r="O985">
        <v>0</v>
      </c>
      <c r="P985">
        <v>1</v>
      </c>
      <c r="Q985" t="s">
        <v>20</v>
      </c>
      <c r="R985" t="s">
        <v>947</v>
      </c>
      <c r="S985" t="s">
        <v>2625</v>
      </c>
      <c r="T985">
        <f>IFERROR(Table1[n_can_adj]/MID(Table1[district],FIND("(",Table1[district])+1,1),Table1[n_can_adj])</f>
        <v>3</v>
      </c>
      <c r="U985">
        <v>197233</v>
      </c>
      <c r="V985" t="str">
        <f>IF(Table1[Voting Population]&lt;47000,"Rural","Urban")</f>
        <v>Urban</v>
      </c>
      <c r="W985" s="3">
        <v>9.610527715007311E-2</v>
      </c>
      <c r="X985" s="3" t="s">
        <v>5414</v>
      </c>
      <c r="Y985" s="3">
        <f>COUNTIFS(Table1[Race '#],Table1[[#This Row],[Race '#]],Table1[Gender],"F")</f>
        <v>0</v>
      </c>
      <c r="Z985" s="3">
        <f>COUNTIFS(Table1[Race '#],Table1[[#This Row],[Race '#]],Table1[Gender],"M")</f>
        <v>3</v>
      </c>
      <c r="AA985" s="3">
        <f>COUNTIFS(Table1[Race '#],Table1[[#This Row],[Race '#]],Table1[Gender],"~?")</f>
        <v>0</v>
      </c>
      <c r="AB985" s="3" t="str">
        <f>_xlfn.IFS(Y985=SUM(Table1[[#This Row],[Race-F candidates]:[Race-? Candidates]]),"All-Female",Z985=SUM(Table1[[#This Row],[Race-F candidates]:[Race-? Candidates]]),"All-Male",1=1,"Mixed-Gender")</f>
        <v>All-Male</v>
      </c>
      <c r="AC985" s="3">
        <f>COUNTIFS(Table1[genoffice],Table1[[#This Row],[genoffice]],Table1[Gender],"F")</f>
        <v>77</v>
      </c>
      <c r="AD985" s="3">
        <f>COUNTIFS(Table1[genoffice],Table1[[#This Row],[genoffice]],Table1[Gender],"M")</f>
        <v>143</v>
      </c>
      <c r="AE985" s="3">
        <f>COUNTIFS(Table1[genoffice],Table1[[#This Row],[genoffice]],Table1[Gender],"~?")</f>
        <v>9</v>
      </c>
    </row>
    <row r="986" spans="1:31" x14ac:dyDescent="0.35">
      <c r="A986">
        <v>985</v>
      </c>
      <c r="B986">
        <f>IF(COUNTIF(C$2:C985,C986)&gt;0,B985,B985+1)</f>
        <v>273</v>
      </c>
      <c r="C986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6" t="s">
        <v>1274</v>
      </c>
      <c r="E986" t="s">
        <v>1328</v>
      </c>
      <c r="F986" t="s">
        <v>1330</v>
      </c>
      <c r="G986">
        <v>2014</v>
      </c>
      <c r="H986" t="s">
        <v>1008</v>
      </c>
      <c r="I986" t="s">
        <v>127</v>
      </c>
      <c r="J986">
        <v>4528</v>
      </c>
      <c r="K986">
        <v>3</v>
      </c>
      <c r="L986">
        <f>COUNTIF(Table1[Race],Table1[Race])</f>
        <v>3</v>
      </c>
      <c r="M986">
        <v>2</v>
      </c>
      <c r="N986">
        <v>0</v>
      </c>
      <c r="O986">
        <v>0</v>
      </c>
      <c r="P986">
        <v>1</v>
      </c>
      <c r="Q986" t="s">
        <v>20</v>
      </c>
      <c r="R986" t="s">
        <v>947</v>
      </c>
      <c r="S986" t="s">
        <v>2625</v>
      </c>
      <c r="T986">
        <f>IFERROR(Table1[n_can_adj]/MID(Table1[district],FIND("(",Table1[district])+1,1),Table1[n_can_adj])</f>
        <v>3</v>
      </c>
      <c r="U986">
        <v>197233</v>
      </c>
      <c r="V986" t="str">
        <f>IF(Table1[Voting Population]&lt;47000,"Rural","Urban")</f>
        <v>Urban</v>
      </c>
      <c r="W986" s="3">
        <v>9.610527715007311E-2</v>
      </c>
      <c r="X986" s="3" t="s">
        <v>5414</v>
      </c>
      <c r="Y986" s="3">
        <f>COUNTIFS(Table1[Race '#],Table1[[#This Row],[Race '#]],Table1[Gender],"F")</f>
        <v>0</v>
      </c>
      <c r="Z986" s="3">
        <f>COUNTIFS(Table1[Race '#],Table1[[#This Row],[Race '#]],Table1[Gender],"M")</f>
        <v>3</v>
      </c>
      <c r="AA986" s="3">
        <f>COUNTIFS(Table1[Race '#],Table1[[#This Row],[Race '#]],Table1[Gender],"~?")</f>
        <v>0</v>
      </c>
      <c r="AB986" s="3" t="str">
        <f>_xlfn.IFS(Y986=SUM(Table1[[#This Row],[Race-F candidates]:[Race-? Candidates]]),"All-Female",Z986=SUM(Table1[[#This Row],[Race-F candidates]:[Race-? Candidates]]),"All-Male",1=1,"Mixed-Gender")</f>
        <v>All-Male</v>
      </c>
      <c r="AC986" s="3">
        <f>COUNTIFS(Table1[genoffice],Table1[[#This Row],[genoffice]],Table1[Gender],"F")</f>
        <v>77</v>
      </c>
      <c r="AD986" s="3">
        <f>COUNTIFS(Table1[genoffice],Table1[[#This Row],[genoffice]],Table1[Gender],"M")</f>
        <v>143</v>
      </c>
      <c r="AE986" s="3">
        <f>COUNTIFS(Table1[genoffice],Table1[[#This Row],[genoffice]],Table1[Gender],"~?")</f>
        <v>9</v>
      </c>
    </row>
    <row r="987" spans="1:31" x14ac:dyDescent="0.35">
      <c r="A987">
        <v>986</v>
      </c>
      <c r="B987">
        <f>IF(COUNTIF(C$2:C986,C987)&gt;0,B986,B986+1)</f>
        <v>273</v>
      </c>
      <c r="C987" t="str">
        <f>Table1[[#This Row],[position]]&amp;IF(Table1[district]="NA","","-"&amp;Table1[district])&amp;IF(Table1[parish]="Multi-Parish Race","","-"&amp;Table1[parish])&amp;" ("&amp;Table1[year]&amp;")"</f>
        <v>City Judge-City Court, Division B, City of Lake Charles-Calcasieu (2014)</v>
      </c>
      <c r="D987" t="s">
        <v>1274</v>
      </c>
      <c r="E987" t="s">
        <v>1328</v>
      </c>
      <c r="F987" t="s">
        <v>1331</v>
      </c>
      <c r="G987">
        <v>2014</v>
      </c>
      <c r="H987" t="s">
        <v>1008</v>
      </c>
      <c r="I987" t="s">
        <v>23</v>
      </c>
      <c r="J987">
        <v>14228</v>
      </c>
      <c r="K987">
        <v>3</v>
      </c>
      <c r="L987">
        <f>COUNTIF(Table1[Race],Table1[Race])</f>
        <v>3</v>
      </c>
      <c r="M987">
        <v>2</v>
      </c>
      <c r="N987">
        <v>0</v>
      </c>
      <c r="O987">
        <v>0</v>
      </c>
      <c r="P987">
        <v>1</v>
      </c>
      <c r="Q987" t="s">
        <v>20</v>
      </c>
      <c r="R987" t="s">
        <v>947</v>
      </c>
      <c r="S987" t="s">
        <v>2625</v>
      </c>
      <c r="T987">
        <f>IFERROR(Table1[n_can_adj]/MID(Table1[district],FIND("(",Table1[district])+1,1),Table1[n_can_adj])</f>
        <v>3</v>
      </c>
      <c r="U987">
        <v>197233</v>
      </c>
      <c r="V987" t="str">
        <f>IF(Table1[Voting Population]&lt;47000,"Rural","Urban")</f>
        <v>Urban</v>
      </c>
      <c r="W987" s="3">
        <v>9.610527715007311E-2</v>
      </c>
      <c r="X987" s="3" t="s">
        <v>5414</v>
      </c>
      <c r="Y987" s="3">
        <f>COUNTIFS(Table1[Race '#],Table1[[#This Row],[Race '#]],Table1[Gender],"F")</f>
        <v>0</v>
      </c>
      <c r="Z987" s="3">
        <f>COUNTIFS(Table1[Race '#],Table1[[#This Row],[Race '#]],Table1[Gender],"M")</f>
        <v>3</v>
      </c>
      <c r="AA987" s="3">
        <f>COUNTIFS(Table1[Race '#],Table1[[#This Row],[Race '#]],Table1[Gender],"~?")</f>
        <v>0</v>
      </c>
      <c r="AB987" s="3" t="str">
        <f>_xlfn.IFS(Y987=SUM(Table1[[#This Row],[Race-F candidates]:[Race-? Candidates]]),"All-Female",Z987=SUM(Table1[[#This Row],[Race-F candidates]:[Race-? Candidates]]),"All-Male",1=1,"Mixed-Gender")</f>
        <v>All-Male</v>
      </c>
      <c r="AC987" s="3">
        <f>COUNTIFS(Table1[genoffice],Table1[[#This Row],[genoffice]],Table1[Gender],"F")</f>
        <v>77</v>
      </c>
      <c r="AD987" s="3">
        <f>COUNTIFS(Table1[genoffice],Table1[[#This Row],[genoffice]],Table1[Gender],"M")</f>
        <v>143</v>
      </c>
      <c r="AE987" s="3">
        <f>COUNTIFS(Table1[genoffice],Table1[[#This Row],[genoffice]],Table1[Gender],"~?")</f>
        <v>9</v>
      </c>
    </row>
    <row r="988" spans="1:31" x14ac:dyDescent="0.35">
      <c r="A988">
        <v>987</v>
      </c>
      <c r="B988">
        <f>IF(COUNTIF(C$2:C987,C988)&gt;0,B987,B987+1)</f>
        <v>274</v>
      </c>
      <c r="C988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8" t="s">
        <v>1274</v>
      </c>
      <c r="E988" t="s">
        <v>1332</v>
      </c>
      <c r="F988" t="s">
        <v>1333</v>
      </c>
      <c r="G988">
        <v>2014</v>
      </c>
      <c r="H988" t="s">
        <v>670</v>
      </c>
      <c r="I988" t="s">
        <v>23</v>
      </c>
      <c r="J988">
        <v>2301</v>
      </c>
      <c r="K988">
        <v>5</v>
      </c>
      <c r="L988">
        <f>COUNTIF(Table1[Race],Table1[Race])</f>
        <v>5</v>
      </c>
      <c r="M988">
        <v>4</v>
      </c>
      <c r="N988">
        <v>0</v>
      </c>
      <c r="O988">
        <v>1</v>
      </c>
      <c r="P988">
        <v>0</v>
      </c>
      <c r="Q988" t="s">
        <v>20</v>
      </c>
      <c r="R988" t="s">
        <v>947</v>
      </c>
      <c r="S988" t="s">
        <v>2625</v>
      </c>
      <c r="T988">
        <f>IFERROR(Table1[n_can_adj]/MID(Table1[district],FIND("(",Table1[district])+1,1),Table1[n_can_adj])</f>
        <v>5</v>
      </c>
      <c r="U988">
        <v>156398</v>
      </c>
      <c r="V988" t="str">
        <f>IF(Table1[Voting Population]&lt;47000,"Rural","Urban")</f>
        <v>Urban</v>
      </c>
      <c r="W988" s="3">
        <v>5.5260047281323887E-2</v>
      </c>
      <c r="X988" s="3" t="s">
        <v>5415</v>
      </c>
      <c r="Y988" s="3">
        <f>COUNTIFS(Table1[Race '#],Table1[[#This Row],[Race '#]],Table1[Gender],"F")</f>
        <v>1</v>
      </c>
      <c r="Z988" s="3">
        <f>COUNTIFS(Table1[Race '#],Table1[[#This Row],[Race '#]],Table1[Gender],"M")</f>
        <v>3</v>
      </c>
      <c r="AA988" s="3">
        <f>COUNTIFS(Table1[Race '#],Table1[[#This Row],[Race '#]],Table1[Gender],"~?")</f>
        <v>1</v>
      </c>
      <c r="AB988" s="3" t="str">
        <f>_xlfn.IFS(Y988=SUM(Table1[[#This Row],[Race-F candidates]:[Race-? Candidates]]),"All-Female",Z988=SUM(Table1[[#This Row],[Race-F candidates]:[Race-? Candidates]]),"All-Male",1=1,"Mixed-Gender")</f>
        <v>Mixed-Gender</v>
      </c>
      <c r="AC988" s="3">
        <f>COUNTIFS(Table1[genoffice],Table1[[#This Row],[genoffice]],Table1[Gender],"F")</f>
        <v>77</v>
      </c>
      <c r="AD988" s="3">
        <f>COUNTIFS(Table1[genoffice],Table1[[#This Row],[genoffice]],Table1[Gender],"M")</f>
        <v>143</v>
      </c>
      <c r="AE988" s="3">
        <f>COUNTIFS(Table1[genoffice],Table1[[#This Row],[genoffice]],Table1[Gender],"~?")</f>
        <v>9</v>
      </c>
    </row>
    <row r="989" spans="1:31" x14ac:dyDescent="0.35">
      <c r="A989">
        <v>988</v>
      </c>
      <c r="B989">
        <f>IF(COUNTIF(C$2:C988,C989)&gt;0,B988,B988+1)</f>
        <v>274</v>
      </c>
      <c r="C989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89" t="s">
        <v>1274</v>
      </c>
      <c r="E989" t="s">
        <v>1332</v>
      </c>
      <c r="F989" t="s">
        <v>1334</v>
      </c>
      <c r="G989">
        <v>2014</v>
      </c>
      <c r="H989" t="s">
        <v>670</v>
      </c>
      <c r="I989" t="s">
        <v>30</v>
      </c>
      <c r="J989">
        <v>463</v>
      </c>
      <c r="K989">
        <v>5</v>
      </c>
      <c r="L989">
        <f>COUNTIF(Table1[Race],Table1[Race])</f>
        <v>5</v>
      </c>
      <c r="M989">
        <v>4</v>
      </c>
      <c r="N989">
        <v>0</v>
      </c>
      <c r="O989">
        <v>1</v>
      </c>
      <c r="P989">
        <v>0</v>
      </c>
      <c r="Q989" t="s">
        <v>20</v>
      </c>
      <c r="R989" t="s">
        <v>947</v>
      </c>
      <c r="S989" t="s">
        <v>2625</v>
      </c>
      <c r="T989">
        <f>IFERROR(Table1[n_can_adj]/MID(Table1[district],FIND("(",Table1[district])+1,1),Table1[n_can_adj])</f>
        <v>5</v>
      </c>
      <c r="U989">
        <v>156398</v>
      </c>
      <c r="V989" t="str">
        <f>IF(Table1[Voting Population]&lt;47000,"Rural","Urban")</f>
        <v>Urban</v>
      </c>
      <c r="W989" s="3">
        <v>5.5260047281323887E-2</v>
      </c>
      <c r="X989" s="3" t="s">
        <v>5414</v>
      </c>
      <c r="Y989" s="3">
        <f>COUNTIFS(Table1[Race '#],Table1[[#This Row],[Race '#]],Table1[Gender],"F")</f>
        <v>1</v>
      </c>
      <c r="Z989" s="3">
        <f>COUNTIFS(Table1[Race '#],Table1[[#This Row],[Race '#]],Table1[Gender],"M")</f>
        <v>3</v>
      </c>
      <c r="AA989" s="3">
        <f>COUNTIFS(Table1[Race '#],Table1[[#This Row],[Race '#]],Table1[Gender],"~?")</f>
        <v>1</v>
      </c>
      <c r="AB989" s="3" t="str">
        <f>_xlfn.IFS(Y989=SUM(Table1[[#This Row],[Race-F candidates]:[Race-? Candidates]]),"All-Female",Z989=SUM(Table1[[#This Row],[Race-F candidates]:[Race-? Candidates]]),"All-Male",1=1,"Mixed-Gender")</f>
        <v>Mixed-Gender</v>
      </c>
      <c r="AC989" s="3">
        <f>COUNTIFS(Table1[genoffice],Table1[[#This Row],[genoffice]],Table1[Gender],"F")</f>
        <v>77</v>
      </c>
      <c r="AD989" s="3">
        <f>COUNTIFS(Table1[genoffice],Table1[[#This Row],[genoffice]],Table1[Gender],"M")</f>
        <v>143</v>
      </c>
      <c r="AE989" s="3">
        <f>COUNTIFS(Table1[genoffice],Table1[[#This Row],[genoffice]],Table1[Gender],"~?")</f>
        <v>9</v>
      </c>
    </row>
    <row r="990" spans="1:31" x14ac:dyDescent="0.35">
      <c r="A990">
        <v>989</v>
      </c>
      <c r="B990">
        <f>IF(COUNTIF(C$2:C989,C990)&gt;0,B989,B989+1)</f>
        <v>274</v>
      </c>
      <c r="C990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0" t="s">
        <v>1274</v>
      </c>
      <c r="E990" t="s">
        <v>1332</v>
      </c>
      <c r="F990" t="s">
        <v>1335</v>
      </c>
      <c r="G990">
        <v>2014</v>
      </c>
      <c r="H990" t="s">
        <v>670</v>
      </c>
      <c r="I990" t="s">
        <v>23</v>
      </c>
      <c r="J990">
        <v>939</v>
      </c>
      <c r="K990">
        <v>5</v>
      </c>
      <c r="L990">
        <f>COUNTIF(Table1[Race],Table1[Race])</f>
        <v>5</v>
      </c>
      <c r="M990">
        <v>4</v>
      </c>
      <c r="N990">
        <v>0</v>
      </c>
      <c r="O990">
        <v>1</v>
      </c>
      <c r="P990">
        <v>0</v>
      </c>
      <c r="Q990" t="s">
        <v>20</v>
      </c>
      <c r="R990" t="s">
        <v>947</v>
      </c>
      <c r="S990" t="s">
        <v>2625</v>
      </c>
      <c r="T990">
        <f>IFERROR(Table1[n_can_adj]/MID(Table1[district],FIND("(",Table1[district])+1,1),Table1[n_can_adj])</f>
        <v>5</v>
      </c>
      <c r="U990">
        <v>156398</v>
      </c>
      <c r="V990" t="str">
        <f>IF(Table1[Voting Population]&lt;47000,"Rural","Urban")</f>
        <v>Urban</v>
      </c>
      <c r="W990" s="3">
        <v>5.5260047281323887E-2</v>
      </c>
      <c r="X990" s="3" t="s">
        <v>5414</v>
      </c>
      <c r="Y990" s="3">
        <f>COUNTIFS(Table1[Race '#],Table1[[#This Row],[Race '#]],Table1[Gender],"F")</f>
        <v>1</v>
      </c>
      <c r="Z990" s="3">
        <f>COUNTIFS(Table1[Race '#],Table1[[#This Row],[Race '#]],Table1[Gender],"M")</f>
        <v>3</v>
      </c>
      <c r="AA990" s="3">
        <f>COUNTIFS(Table1[Race '#],Table1[[#This Row],[Race '#]],Table1[Gender],"~?")</f>
        <v>1</v>
      </c>
      <c r="AB990" s="3" t="str">
        <f>_xlfn.IFS(Y990=SUM(Table1[[#This Row],[Race-F candidates]:[Race-? Candidates]]),"All-Female",Z990=SUM(Table1[[#This Row],[Race-F candidates]:[Race-? Candidates]]),"All-Male",1=1,"Mixed-Gender")</f>
        <v>Mixed-Gender</v>
      </c>
      <c r="AC990" s="3">
        <f>COUNTIFS(Table1[genoffice],Table1[[#This Row],[genoffice]],Table1[Gender],"F")</f>
        <v>77</v>
      </c>
      <c r="AD990" s="3">
        <f>COUNTIFS(Table1[genoffice],Table1[[#This Row],[genoffice]],Table1[Gender],"M")</f>
        <v>143</v>
      </c>
      <c r="AE990" s="3">
        <f>COUNTIFS(Table1[genoffice],Table1[[#This Row],[genoffice]],Table1[Gender],"~?")</f>
        <v>9</v>
      </c>
    </row>
    <row r="991" spans="1:31" x14ac:dyDescent="0.35">
      <c r="A991">
        <v>990</v>
      </c>
      <c r="B991">
        <f>IF(COUNTIF(C$2:C990,C991)&gt;0,B990,B990+1)</f>
        <v>274</v>
      </c>
      <c r="C991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1" t="s">
        <v>1274</v>
      </c>
      <c r="E991" t="s">
        <v>1332</v>
      </c>
      <c r="F991" t="s">
        <v>1336</v>
      </c>
      <c r="G991">
        <v>2014</v>
      </c>
      <c r="H991" t="s">
        <v>670</v>
      </c>
      <c r="I991" t="s">
        <v>23</v>
      </c>
      <c r="J991">
        <v>1138</v>
      </c>
      <c r="K991">
        <v>5</v>
      </c>
      <c r="L991">
        <f>COUNTIF(Table1[Race],Table1[Race])</f>
        <v>5</v>
      </c>
      <c r="M991">
        <v>4</v>
      </c>
      <c r="N991">
        <v>0</v>
      </c>
      <c r="O991">
        <v>1</v>
      </c>
      <c r="P991">
        <v>0</v>
      </c>
      <c r="Q991" t="s">
        <v>20</v>
      </c>
      <c r="R991" t="s">
        <v>947</v>
      </c>
      <c r="S991" t="s">
        <v>2625</v>
      </c>
      <c r="T991">
        <f>IFERROR(Table1[n_can_adj]/MID(Table1[district],FIND("(",Table1[district])+1,1),Table1[n_can_adj])</f>
        <v>5</v>
      </c>
      <c r="U991">
        <v>156398</v>
      </c>
      <c r="V991" t="str">
        <f>IF(Table1[Voting Population]&lt;47000,"Rural","Urban")</f>
        <v>Urban</v>
      </c>
      <c r="W991" s="3">
        <v>5.5260047281323887E-2</v>
      </c>
      <c r="X991" s="3" t="s">
        <v>5414</v>
      </c>
      <c r="Y991" s="3">
        <f>COUNTIFS(Table1[Race '#],Table1[[#This Row],[Race '#]],Table1[Gender],"F")</f>
        <v>1</v>
      </c>
      <c r="Z991" s="3">
        <f>COUNTIFS(Table1[Race '#],Table1[[#This Row],[Race '#]],Table1[Gender],"M")</f>
        <v>3</v>
      </c>
      <c r="AA991" s="3">
        <f>COUNTIFS(Table1[Race '#],Table1[[#This Row],[Race '#]],Table1[Gender],"~?")</f>
        <v>1</v>
      </c>
      <c r="AB991" s="3" t="str">
        <f>_xlfn.IFS(Y991=SUM(Table1[[#This Row],[Race-F candidates]:[Race-? Candidates]]),"All-Female",Z991=SUM(Table1[[#This Row],[Race-F candidates]:[Race-? Candidates]]),"All-Male",1=1,"Mixed-Gender")</f>
        <v>Mixed-Gender</v>
      </c>
      <c r="AC991" s="3">
        <f>COUNTIFS(Table1[genoffice],Table1[[#This Row],[genoffice]],Table1[Gender],"F")</f>
        <v>77</v>
      </c>
      <c r="AD991" s="3">
        <f>COUNTIFS(Table1[genoffice],Table1[[#This Row],[genoffice]],Table1[Gender],"M")</f>
        <v>143</v>
      </c>
      <c r="AE991" s="3">
        <f>COUNTIFS(Table1[genoffice],Table1[[#This Row],[genoffice]],Table1[Gender],"~?")</f>
        <v>9</v>
      </c>
    </row>
    <row r="992" spans="1:31" x14ac:dyDescent="0.35">
      <c r="A992">
        <v>991</v>
      </c>
      <c r="B992">
        <f>IF(COUNTIF(C$2:C991,C992)&gt;0,B991,B991+1)</f>
        <v>274</v>
      </c>
      <c r="C992" t="str">
        <f>Table1[[#This Row],[position]]&amp;IF(Table1[district]="NA","","-"&amp;Table1[district])&amp;IF(Table1[parish]="Multi-Parish Race","","-"&amp;Table1[parish])&amp;" ("&amp;Table1[year]&amp;")"</f>
        <v>City Judge-City Court, Division C, City of Monroe-Ouachita (2014)</v>
      </c>
      <c r="D992" t="s">
        <v>1274</v>
      </c>
      <c r="E992" t="s">
        <v>1332</v>
      </c>
      <c r="F992" t="s">
        <v>1337</v>
      </c>
      <c r="G992">
        <v>2014</v>
      </c>
      <c r="H992" t="s">
        <v>670</v>
      </c>
      <c r="I992" t="s">
        <v>23</v>
      </c>
      <c r="J992">
        <v>1927</v>
      </c>
      <c r="K992">
        <v>5</v>
      </c>
      <c r="L992">
        <f>COUNTIF(Table1[Race],Table1[Race])</f>
        <v>5</v>
      </c>
      <c r="M992">
        <v>4</v>
      </c>
      <c r="N992">
        <v>0</v>
      </c>
      <c r="O992">
        <v>1</v>
      </c>
      <c r="P992">
        <v>0</v>
      </c>
      <c r="Q992" t="s">
        <v>20</v>
      </c>
      <c r="R992" t="s">
        <v>947</v>
      </c>
      <c r="S992" t="s">
        <v>2625</v>
      </c>
      <c r="T992">
        <f>IFERROR(Table1[n_can_adj]/MID(Table1[district],FIND("(",Table1[district])+1,1),Table1[n_can_adj])</f>
        <v>5</v>
      </c>
      <c r="U992">
        <v>156398</v>
      </c>
      <c r="V992" t="str">
        <f>IF(Table1[Voting Population]&lt;47000,"Rural","Urban")</f>
        <v>Urban</v>
      </c>
      <c r="W992" s="3">
        <v>5.5260047281323887E-2</v>
      </c>
      <c r="X992" s="3" t="s">
        <v>5413</v>
      </c>
      <c r="Y992" s="3">
        <f>COUNTIFS(Table1[Race '#],Table1[[#This Row],[Race '#]],Table1[Gender],"F")</f>
        <v>1</v>
      </c>
      <c r="Z992" s="3">
        <f>COUNTIFS(Table1[Race '#],Table1[[#This Row],[Race '#]],Table1[Gender],"M")</f>
        <v>3</v>
      </c>
      <c r="AA992" s="3">
        <f>COUNTIFS(Table1[Race '#],Table1[[#This Row],[Race '#]],Table1[Gender],"~?")</f>
        <v>1</v>
      </c>
      <c r="AB992" s="3" t="str">
        <f>_xlfn.IFS(Y992=SUM(Table1[[#This Row],[Race-F candidates]:[Race-? Candidates]]),"All-Female",Z992=SUM(Table1[[#This Row],[Race-F candidates]:[Race-? Candidates]]),"All-Male",1=1,"Mixed-Gender")</f>
        <v>Mixed-Gender</v>
      </c>
      <c r="AC992" s="3">
        <f>COUNTIFS(Table1[genoffice],Table1[[#This Row],[genoffice]],Table1[Gender],"F")</f>
        <v>77</v>
      </c>
      <c r="AD992" s="3">
        <f>COUNTIFS(Table1[genoffice],Table1[[#This Row],[genoffice]],Table1[Gender],"M")</f>
        <v>143</v>
      </c>
      <c r="AE992" s="3">
        <f>COUNTIFS(Table1[genoffice],Table1[[#This Row],[genoffice]],Table1[Gender],"~?")</f>
        <v>9</v>
      </c>
    </row>
    <row r="993" spans="1:31" x14ac:dyDescent="0.35">
      <c r="A993">
        <v>992</v>
      </c>
      <c r="B993">
        <f>IF(COUNTIF(C$2:C992,C993)&gt;0,B992,B992+1)</f>
        <v>275</v>
      </c>
      <c r="C993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3" t="s">
        <v>1274</v>
      </c>
      <c r="E993" t="s">
        <v>1338</v>
      </c>
      <c r="F993" t="s">
        <v>1339</v>
      </c>
      <c r="G993">
        <v>2016</v>
      </c>
      <c r="H993" t="s">
        <v>1340</v>
      </c>
      <c r="I993" t="s">
        <v>19</v>
      </c>
      <c r="J993">
        <v>1565</v>
      </c>
      <c r="K993">
        <v>2</v>
      </c>
      <c r="L993">
        <f>COUNTIF(Table1[Race],Table1[Race])</f>
        <v>2</v>
      </c>
      <c r="M993">
        <v>0</v>
      </c>
      <c r="N993">
        <v>1</v>
      </c>
      <c r="O993">
        <v>1</v>
      </c>
      <c r="P993">
        <v>0</v>
      </c>
      <c r="Q993" t="s">
        <v>20</v>
      </c>
      <c r="R993" t="s">
        <v>947</v>
      </c>
      <c r="S993" t="s">
        <v>2625</v>
      </c>
      <c r="T993">
        <f>IFERROR(Table1[n_can_adj]/MID(Table1[district],FIND("(",Table1[district])+1,1),Table1[n_can_adj])</f>
        <v>2</v>
      </c>
      <c r="U993">
        <v>20288</v>
      </c>
      <c r="V993" t="str">
        <f>IF(Table1[Voting Population]&lt;47000,"Rural","Urban")</f>
        <v>Rural</v>
      </c>
      <c r="W993" s="3">
        <v>0.48130619971604349</v>
      </c>
      <c r="X993" s="3" t="s">
        <v>5414</v>
      </c>
      <c r="Y993" s="3">
        <f>COUNTIFS(Table1[Race '#],Table1[[#This Row],[Race '#]],Table1[Gender],"F")</f>
        <v>0</v>
      </c>
      <c r="Z993" s="3">
        <f>COUNTIFS(Table1[Race '#],Table1[[#This Row],[Race '#]],Table1[Gender],"M")</f>
        <v>2</v>
      </c>
      <c r="AA993" s="3">
        <f>COUNTIFS(Table1[Race '#],Table1[[#This Row],[Race '#]],Table1[Gender],"~?")</f>
        <v>0</v>
      </c>
      <c r="AB993" s="3" t="str">
        <f>_xlfn.IFS(Y993=SUM(Table1[[#This Row],[Race-F candidates]:[Race-? Candidates]]),"All-Female",Z993=SUM(Table1[[#This Row],[Race-F candidates]:[Race-? Candidates]]),"All-Male",1=1,"Mixed-Gender")</f>
        <v>All-Male</v>
      </c>
      <c r="AC993" s="3">
        <f>COUNTIFS(Table1[genoffice],Table1[[#This Row],[genoffice]],Table1[Gender],"F")</f>
        <v>77</v>
      </c>
      <c r="AD993" s="3">
        <f>COUNTIFS(Table1[genoffice],Table1[[#This Row],[genoffice]],Table1[Gender],"M")</f>
        <v>143</v>
      </c>
      <c r="AE993" s="3">
        <f>COUNTIFS(Table1[genoffice],Table1[[#This Row],[genoffice]],Table1[Gender],"~?")</f>
        <v>9</v>
      </c>
    </row>
    <row r="994" spans="1:31" x14ac:dyDescent="0.35">
      <c r="A994">
        <v>993</v>
      </c>
      <c r="B994">
        <f>IF(COUNTIF(C$2:C993,C994)&gt;0,B993,B993+1)</f>
        <v>275</v>
      </c>
      <c r="C994" t="str">
        <f>Table1[[#This Row],[position]]&amp;IF(Table1[district]="NA","","-"&amp;Table1[district])&amp;IF(Table1[parish]="Multi-Parish Race","","-"&amp;Table1[parish])&amp;" ("&amp;Table1[year]&amp;")"</f>
        <v>City Judge-City Court, Town of Vidalia-Concordia (2016)</v>
      </c>
      <c r="D994" t="s">
        <v>1274</v>
      </c>
      <c r="E994" t="s">
        <v>1338</v>
      </c>
      <c r="F994" t="s">
        <v>1341</v>
      </c>
      <c r="G994">
        <v>2016</v>
      </c>
      <c r="H994" t="s">
        <v>1340</v>
      </c>
      <c r="I994" t="s">
        <v>30</v>
      </c>
      <c r="J994">
        <v>548</v>
      </c>
      <c r="K994">
        <v>2</v>
      </c>
      <c r="L994">
        <f>COUNTIF(Table1[Race],Table1[Race])</f>
        <v>2</v>
      </c>
      <c r="M994">
        <v>0</v>
      </c>
      <c r="N994">
        <v>1</v>
      </c>
      <c r="O994">
        <v>1</v>
      </c>
      <c r="P994">
        <v>0</v>
      </c>
      <c r="Q994" t="s">
        <v>20</v>
      </c>
      <c r="R994" t="s">
        <v>947</v>
      </c>
      <c r="S994" t="s">
        <v>2625</v>
      </c>
      <c r="T994">
        <f>IFERROR(Table1[n_can_adj]/MID(Table1[district],FIND("(",Table1[district])+1,1),Table1[n_can_adj])</f>
        <v>2</v>
      </c>
      <c r="U994">
        <v>20288</v>
      </c>
      <c r="V994" t="str">
        <f>IF(Table1[Voting Population]&lt;47000,"Rural","Urban")</f>
        <v>Rural</v>
      </c>
      <c r="W994" s="3">
        <v>0.48130619971604349</v>
      </c>
      <c r="X994" s="3" t="s">
        <v>5414</v>
      </c>
      <c r="Y994" s="3">
        <f>COUNTIFS(Table1[Race '#],Table1[[#This Row],[Race '#]],Table1[Gender],"F")</f>
        <v>0</v>
      </c>
      <c r="Z994" s="3">
        <f>COUNTIFS(Table1[Race '#],Table1[[#This Row],[Race '#]],Table1[Gender],"M")</f>
        <v>2</v>
      </c>
      <c r="AA994" s="3">
        <f>COUNTIFS(Table1[Race '#],Table1[[#This Row],[Race '#]],Table1[Gender],"~?")</f>
        <v>0</v>
      </c>
      <c r="AB994" s="3" t="str">
        <f>_xlfn.IFS(Y994=SUM(Table1[[#This Row],[Race-F candidates]:[Race-? Candidates]]),"All-Female",Z994=SUM(Table1[[#This Row],[Race-F candidates]:[Race-? Candidates]]),"All-Male",1=1,"Mixed-Gender")</f>
        <v>All-Male</v>
      </c>
      <c r="AC994" s="3">
        <f>COUNTIFS(Table1[genoffice],Table1[[#This Row],[genoffice]],Table1[Gender],"F")</f>
        <v>77</v>
      </c>
      <c r="AD994" s="3">
        <f>COUNTIFS(Table1[genoffice],Table1[[#This Row],[genoffice]],Table1[Gender],"M")</f>
        <v>143</v>
      </c>
      <c r="AE994" s="3">
        <f>COUNTIFS(Table1[genoffice],Table1[[#This Row],[genoffice]],Table1[Gender],"~?")</f>
        <v>9</v>
      </c>
    </row>
    <row r="995" spans="1:31" x14ac:dyDescent="0.35">
      <c r="A995">
        <v>994</v>
      </c>
      <c r="B995">
        <f>IF(COUNTIF(C$2:C994,C995)&gt;0,B994,B994+1)</f>
        <v>276</v>
      </c>
      <c r="C995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5" t="s">
        <v>1342</v>
      </c>
      <c r="E995" t="s">
        <v>1343</v>
      </c>
      <c r="F995" t="s">
        <v>1344</v>
      </c>
      <c r="G995">
        <v>2014</v>
      </c>
      <c r="H995" t="s">
        <v>73</v>
      </c>
      <c r="I995" t="s">
        <v>23</v>
      </c>
      <c r="J995">
        <v>14205</v>
      </c>
      <c r="K995">
        <v>2</v>
      </c>
      <c r="L995">
        <f>COUNTIF(Table1[Race],Table1[Race])</f>
        <v>2</v>
      </c>
      <c r="M995">
        <v>2</v>
      </c>
      <c r="N995">
        <v>0</v>
      </c>
      <c r="O995">
        <v>0</v>
      </c>
      <c r="P995">
        <v>0</v>
      </c>
      <c r="Q995" t="s">
        <v>20</v>
      </c>
      <c r="R995" t="s">
        <v>947</v>
      </c>
      <c r="S995" t="s">
        <v>2625</v>
      </c>
      <c r="T995">
        <f>IFERROR(Table1[n_can_adj]/MID(Table1[district],FIND("(",Table1[district])+1,1),Table1[n_can_adj])</f>
        <v>2</v>
      </c>
      <c r="U995">
        <v>0</v>
      </c>
      <c r="W995" s="3">
        <v>0.38897037254326783</v>
      </c>
      <c r="X995" s="3" t="s">
        <v>5415</v>
      </c>
      <c r="Y995" s="3">
        <f>COUNTIFS(Table1[Race '#],Table1[[#This Row],[Race '#]],Table1[Gender],"F")</f>
        <v>1</v>
      </c>
      <c r="Z995" s="3">
        <f>COUNTIFS(Table1[Race '#],Table1[[#This Row],[Race '#]],Table1[Gender],"M")</f>
        <v>1</v>
      </c>
      <c r="AA995" s="3">
        <f>COUNTIFS(Table1[Race '#],Table1[[#This Row],[Race '#]],Table1[Gender],"~?")</f>
        <v>0</v>
      </c>
      <c r="AB995" s="3" t="str">
        <f>_xlfn.IFS(Y995=SUM(Table1[[#This Row],[Race-F candidates]:[Race-? Candidates]]),"All-Female",Z995=SUM(Table1[[#This Row],[Race-F candidates]:[Race-? Candidates]]),"All-Male",1=1,"Mixed-Gender")</f>
        <v>Mixed-Gender</v>
      </c>
      <c r="AC995" s="3">
        <f>COUNTIFS(Table1[genoffice],Table1[[#This Row],[genoffice]],Table1[Gender],"F")</f>
        <v>77</v>
      </c>
      <c r="AD995" s="3">
        <f>COUNTIFS(Table1[genoffice],Table1[[#This Row],[genoffice]],Table1[Gender],"M")</f>
        <v>143</v>
      </c>
      <c r="AE995" s="3">
        <f>COUNTIFS(Table1[genoffice],Table1[[#This Row],[genoffice]],Table1[Gender],"~?")</f>
        <v>9</v>
      </c>
    </row>
    <row r="996" spans="1:31" x14ac:dyDescent="0.35">
      <c r="A996">
        <v>995</v>
      </c>
      <c r="B996">
        <f>IF(COUNTIF(C$2:C995,C996)&gt;0,B995,B995+1)</f>
        <v>276</v>
      </c>
      <c r="C996" t="str">
        <f>Table1[[#This Row],[position]]&amp;IF(Table1[district]="NA","","-"&amp;Table1[district])&amp;IF(Table1[parish]="Multi-Parish Race","","-"&amp;Table1[parish])&amp;" ("&amp;Table1[year]&amp;")"</f>
        <v>City Judge, City Court-Election Dist. 2, Div. D, City of Shreveport (2014)</v>
      </c>
      <c r="D996" t="s">
        <v>1342</v>
      </c>
      <c r="E996" t="s">
        <v>1343</v>
      </c>
      <c r="F996" t="s">
        <v>1345</v>
      </c>
      <c r="G996">
        <v>2014</v>
      </c>
      <c r="H996" t="s">
        <v>73</v>
      </c>
      <c r="I996" t="s">
        <v>23</v>
      </c>
      <c r="J996">
        <v>6249</v>
      </c>
      <c r="K996">
        <v>2</v>
      </c>
      <c r="L996">
        <f>COUNTIF(Table1[Race],Table1[Race])</f>
        <v>2</v>
      </c>
      <c r="M996">
        <v>2</v>
      </c>
      <c r="N996">
        <v>0</v>
      </c>
      <c r="O996">
        <v>0</v>
      </c>
      <c r="P996">
        <v>0</v>
      </c>
      <c r="Q996" t="s">
        <v>20</v>
      </c>
      <c r="R996" t="s">
        <v>947</v>
      </c>
      <c r="S996" t="s">
        <v>2625</v>
      </c>
      <c r="T996">
        <f>IFERROR(Table1[n_can_adj]/MID(Table1[district],FIND("(",Table1[district])+1,1),Table1[n_can_adj])</f>
        <v>2</v>
      </c>
      <c r="U996">
        <v>0</v>
      </c>
      <c r="W996" s="3">
        <v>0.38897037254326783</v>
      </c>
      <c r="X996" s="3" t="s">
        <v>5414</v>
      </c>
      <c r="Y996" s="3">
        <f>COUNTIFS(Table1[Race '#],Table1[[#This Row],[Race '#]],Table1[Gender],"F")</f>
        <v>1</v>
      </c>
      <c r="Z996" s="3">
        <f>COUNTIFS(Table1[Race '#],Table1[[#This Row],[Race '#]],Table1[Gender],"M")</f>
        <v>1</v>
      </c>
      <c r="AA996" s="3">
        <f>COUNTIFS(Table1[Race '#],Table1[[#This Row],[Race '#]],Table1[Gender],"~?")</f>
        <v>0</v>
      </c>
      <c r="AB996" s="3" t="str">
        <f>_xlfn.IFS(Y996=SUM(Table1[[#This Row],[Race-F candidates]:[Race-? Candidates]]),"All-Female",Z996=SUM(Table1[[#This Row],[Race-F candidates]:[Race-? Candidates]]),"All-Male",1=1,"Mixed-Gender")</f>
        <v>Mixed-Gender</v>
      </c>
      <c r="AC996" s="3">
        <f>COUNTIFS(Table1[genoffice],Table1[[#This Row],[genoffice]],Table1[Gender],"F")</f>
        <v>77</v>
      </c>
      <c r="AD996" s="3">
        <f>COUNTIFS(Table1[genoffice],Table1[[#This Row],[genoffice]],Table1[Gender],"M")</f>
        <v>143</v>
      </c>
      <c r="AE996" s="3">
        <f>COUNTIFS(Table1[genoffice],Table1[[#This Row],[genoffice]],Table1[Gender],"~?")</f>
        <v>9</v>
      </c>
    </row>
    <row r="997" spans="1:31" x14ac:dyDescent="0.35">
      <c r="A997">
        <v>996</v>
      </c>
      <c r="B997">
        <f>IF(COUNTIF(C$2:C996,C997)&gt;0,B996,B996+1)</f>
        <v>277</v>
      </c>
      <c r="C997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7" t="s">
        <v>1346</v>
      </c>
      <c r="E997" t="s">
        <v>1347</v>
      </c>
      <c r="F997" t="s">
        <v>1348</v>
      </c>
      <c r="G997">
        <v>2014</v>
      </c>
      <c r="H997" t="s">
        <v>238</v>
      </c>
      <c r="I997" t="s">
        <v>19</v>
      </c>
      <c r="J997">
        <v>3177</v>
      </c>
      <c r="K997">
        <v>5</v>
      </c>
      <c r="L997">
        <f>COUNTIF(Table1[Race],Table1[Race])</f>
        <v>5</v>
      </c>
      <c r="M997">
        <v>3</v>
      </c>
      <c r="N997">
        <v>2</v>
      </c>
      <c r="O997">
        <v>0</v>
      </c>
      <c r="P997">
        <v>0</v>
      </c>
      <c r="Q997" t="s">
        <v>20</v>
      </c>
      <c r="R997" t="s">
        <v>952</v>
      </c>
      <c r="S997" t="s">
        <v>2938</v>
      </c>
      <c r="T997">
        <f>IFERROR(Table1[n_can_adj]/MID(Table1[district],FIND("(",Table1[district])+1,1),Table1[n_can_adj])</f>
        <v>5</v>
      </c>
      <c r="U997">
        <v>132373</v>
      </c>
      <c r="V997" t="str">
        <f>IF(Table1[Voting Population]&lt;47000,"Rural","Urban")</f>
        <v>Urban</v>
      </c>
      <c r="W997" s="3">
        <v>0.1117504835589942</v>
      </c>
      <c r="X997" s="3" t="s">
        <v>5414</v>
      </c>
      <c r="Y997" s="3">
        <f>COUNTIFS(Table1[Race '#],Table1[[#This Row],[Race '#]],Table1[Gender],"F")</f>
        <v>0</v>
      </c>
      <c r="Z997" s="3">
        <f>COUNTIFS(Table1[Race '#],Table1[[#This Row],[Race '#]],Table1[Gender],"M")</f>
        <v>5</v>
      </c>
      <c r="AA997" s="3">
        <f>COUNTIFS(Table1[Race '#],Table1[[#This Row],[Race '#]],Table1[Gender],"~?")</f>
        <v>0</v>
      </c>
      <c r="AB997" s="3" t="str">
        <f>_xlfn.IFS(Y997=SUM(Table1[[#This Row],[Race-F candidates]:[Race-? Candidates]]),"All-Female",Z997=SUM(Table1[[#This Row],[Race-F candidates]:[Race-? Candidates]]),"All-Male",1=1,"Mixed-Gender")</f>
        <v>All-Male</v>
      </c>
      <c r="AC997" s="3">
        <f>COUNTIFS(Table1[genoffice],Table1[[#This Row],[genoffice]],Table1[Gender],"F")</f>
        <v>7</v>
      </c>
      <c r="AD997" s="3">
        <f>COUNTIFS(Table1[genoffice],Table1[[#This Row],[genoffice]],Table1[Gender],"M")</f>
        <v>78</v>
      </c>
      <c r="AE997" s="3">
        <f>COUNTIFS(Table1[genoffice],Table1[[#This Row],[genoffice]],Table1[Gender],"~?")</f>
        <v>1</v>
      </c>
    </row>
    <row r="998" spans="1:31" x14ac:dyDescent="0.35">
      <c r="A998">
        <v>997</v>
      </c>
      <c r="B998">
        <f>IF(COUNTIF(C$2:C997,C998)&gt;0,B997,B997+1)</f>
        <v>277</v>
      </c>
      <c r="C998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8" t="s">
        <v>1346</v>
      </c>
      <c r="E998" t="s">
        <v>1347</v>
      </c>
      <c r="F998" t="s">
        <v>1349</v>
      </c>
      <c r="G998">
        <v>2014</v>
      </c>
      <c r="H998" t="s">
        <v>238</v>
      </c>
      <c r="I998" t="s">
        <v>19</v>
      </c>
      <c r="J998">
        <v>1622</v>
      </c>
      <c r="K998">
        <v>5</v>
      </c>
      <c r="L998">
        <f>COUNTIF(Table1[Race],Table1[Race])</f>
        <v>5</v>
      </c>
      <c r="M998">
        <v>3</v>
      </c>
      <c r="N998">
        <v>2</v>
      </c>
      <c r="O998">
        <v>0</v>
      </c>
      <c r="P998">
        <v>0</v>
      </c>
      <c r="Q998" t="s">
        <v>20</v>
      </c>
      <c r="R998" t="s">
        <v>952</v>
      </c>
      <c r="S998" t="s">
        <v>2938</v>
      </c>
      <c r="T998">
        <f>IFERROR(Table1[n_can_adj]/MID(Table1[district],FIND("(",Table1[district])+1,1),Table1[n_can_adj])</f>
        <v>5</v>
      </c>
      <c r="U998">
        <v>132373</v>
      </c>
      <c r="V998" t="str">
        <f>IF(Table1[Voting Population]&lt;47000,"Rural","Urban")</f>
        <v>Urban</v>
      </c>
      <c r="W998" s="3">
        <v>0.1117504835589942</v>
      </c>
      <c r="X998" s="3" t="s">
        <v>5414</v>
      </c>
      <c r="Y998" s="3">
        <f>COUNTIFS(Table1[Race '#],Table1[[#This Row],[Race '#]],Table1[Gender],"F")</f>
        <v>0</v>
      </c>
      <c r="Z998" s="3">
        <f>COUNTIFS(Table1[Race '#],Table1[[#This Row],[Race '#]],Table1[Gender],"M")</f>
        <v>5</v>
      </c>
      <c r="AA998" s="3">
        <f>COUNTIFS(Table1[Race '#],Table1[[#This Row],[Race '#]],Table1[Gender],"~?")</f>
        <v>0</v>
      </c>
      <c r="AB998" s="3" t="str">
        <f>_xlfn.IFS(Y998=SUM(Table1[[#This Row],[Race-F candidates]:[Race-? Candidates]]),"All-Female",Z998=SUM(Table1[[#This Row],[Race-F candidates]:[Race-? Candidates]]),"All-Male",1=1,"Mixed-Gender")</f>
        <v>All-Male</v>
      </c>
      <c r="AC998" s="3">
        <f>COUNTIFS(Table1[genoffice],Table1[[#This Row],[genoffice]],Table1[Gender],"F")</f>
        <v>7</v>
      </c>
      <c r="AD998" s="3">
        <f>COUNTIFS(Table1[genoffice],Table1[[#This Row],[genoffice]],Table1[Gender],"M")</f>
        <v>78</v>
      </c>
      <c r="AE998" s="3">
        <f>COUNTIFS(Table1[genoffice],Table1[[#This Row],[genoffice]],Table1[Gender],"~?")</f>
        <v>1</v>
      </c>
    </row>
    <row r="999" spans="1:31" x14ac:dyDescent="0.35">
      <c r="A999">
        <v>998</v>
      </c>
      <c r="B999">
        <f>IF(COUNTIF(C$2:C998,C999)&gt;0,B998,B998+1)</f>
        <v>277</v>
      </c>
      <c r="C999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999" t="s">
        <v>1346</v>
      </c>
      <c r="E999" t="s">
        <v>1347</v>
      </c>
      <c r="F999" t="s">
        <v>1350</v>
      </c>
      <c r="G999">
        <v>2014</v>
      </c>
      <c r="H999" t="s">
        <v>238</v>
      </c>
      <c r="I999" t="s">
        <v>23</v>
      </c>
      <c r="J999">
        <v>6039</v>
      </c>
      <c r="K999">
        <v>5</v>
      </c>
      <c r="L999">
        <f>COUNTIF(Table1[Race],Table1[Race])</f>
        <v>5</v>
      </c>
      <c r="M999">
        <v>3</v>
      </c>
      <c r="N999">
        <v>2</v>
      </c>
      <c r="O999">
        <v>0</v>
      </c>
      <c r="P999">
        <v>0</v>
      </c>
      <c r="Q999" t="s">
        <v>20</v>
      </c>
      <c r="R999" t="s">
        <v>952</v>
      </c>
      <c r="S999" t="s">
        <v>2938</v>
      </c>
      <c r="T999">
        <f>IFERROR(Table1[n_can_adj]/MID(Table1[district],FIND("(",Table1[district])+1,1),Table1[n_can_adj])</f>
        <v>5</v>
      </c>
      <c r="U999">
        <v>132373</v>
      </c>
      <c r="V999" t="str">
        <f>IF(Table1[Voting Population]&lt;47000,"Rural","Urban")</f>
        <v>Urban</v>
      </c>
      <c r="W999" s="3">
        <v>0.1117504835589942</v>
      </c>
      <c r="X999" s="3" t="s">
        <v>5414</v>
      </c>
      <c r="Y999" s="3">
        <f>COUNTIFS(Table1[Race '#],Table1[[#This Row],[Race '#]],Table1[Gender],"F")</f>
        <v>0</v>
      </c>
      <c r="Z999" s="3">
        <f>COUNTIFS(Table1[Race '#],Table1[[#This Row],[Race '#]],Table1[Gender],"M")</f>
        <v>5</v>
      </c>
      <c r="AA999" s="3">
        <f>COUNTIFS(Table1[Race '#],Table1[[#This Row],[Race '#]],Table1[Gender],"~?")</f>
        <v>0</v>
      </c>
      <c r="AB999" s="3" t="str">
        <f>_xlfn.IFS(Y999=SUM(Table1[[#This Row],[Race-F candidates]:[Race-? Candidates]]),"All-Female",Z999=SUM(Table1[[#This Row],[Race-F candidates]:[Race-? Candidates]]),"All-Male",1=1,"Mixed-Gender")</f>
        <v>All-Male</v>
      </c>
      <c r="AC999" s="3">
        <f>COUNTIFS(Table1[genoffice],Table1[[#This Row],[genoffice]],Table1[Gender],"F")</f>
        <v>7</v>
      </c>
      <c r="AD999" s="3">
        <f>COUNTIFS(Table1[genoffice],Table1[[#This Row],[genoffice]],Table1[Gender],"M")</f>
        <v>78</v>
      </c>
      <c r="AE999" s="3">
        <f>COUNTIFS(Table1[genoffice],Table1[[#This Row],[genoffice]],Table1[Gender],"~?")</f>
        <v>1</v>
      </c>
    </row>
    <row r="1000" spans="1:31" x14ac:dyDescent="0.35">
      <c r="A1000">
        <v>999</v>
      </c>
      <c r="B1000">
        <f>IF(COUNTIF(C$2:C999,C1000)&gt;0,B999,B999+1)</f>
        <v>277</v>
      </c>
      <c r="C1000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0" t="s">
        <v>1346</v>
      </c>
      <c r="E1000" t="s">
        <v>1347</v>
      </c>
      <c r="F1000" t="s">
        <v>1351</v>
      </c>
      <c r="G1000">
        <v>2014</v>
      </c>
      <c r="H1000" t="s">
        <v>238</v>
      </c>
      <c r="I1000" t="s">
        <v>23</v>
      </c>
      <c r="J1000">
        <v>1492</v>
      </c>
      <c r="K1000">
        <v>5</v>
      </c>
      <c r="L1000">
        <f>COUNTIF(Table1[Race],Table1[Race])</f>
        <v>5</v>
      </c>
      <c r="M1000">
        <v>3</v>
      </c>
      <c r="N1000">
        <v>2</v>
      </c>
      <c r="O1000">
        <v>0</v>
      </c>
      <c r="P1000">
        <v>0</v>
      </c>
      <c r="Q1000" t="s">
        <v>20</v>
      </c>
      <c r="R1000" t="s">
        <v>952</v>
      </c>
      <c r="S1000" t="s">
        <v>2938</v>
      </c>
      <c r="T1000">
        <f>IFERROR(Table1[n_can_adj]/MID(Table1[district],FIND("(",Table1[district])+1,1),Table1[n_can_adj])</f>
        <v>5</v>
      </c>
      <c r="U1000">
        <v>132373</v>
      </c>
      <c r="V1000" t="str">
        <f>IF(Table1[Voting Population]&lt;47000,"Rural","Urban")</f>
        <v>Urban</v>
      </c>
      <c r="W1000" s="3">
        <v>0.1117504835589942</v>
      </c>
      <c r="X1000" s="3" t="s">
        <v>5414</v>
      </c>
      <c r="Y1000" s="3">
        <f>COUNTIFS(Table1[Race '#],Table1[[#This Row],[Race '#]],Table1[Gender],"F")</f>
        <v>0</v>
      </c>
      <c r="Z1000" s="3">
        <f>COUNTIFS(Table1[Race '#],Table1[[#This Row],[Race '#]],Table1[Gender],"M")</f>
        <v>5</v>
      </c>
      <c r="AA1000" s="3">
        <f>COUNTIFS(Table1[Race '#],Table1[[#This Row],[Race '#]],Table1[Gender],"~?")</f>
        <v>0</v>
      </c>
      <c r="AB1000" s="3" t="str">
        <f>_xlfn.IFS(Y1000=SUM(Table1[[#This Row],[Race-F candidates]:[Race-? Candidates]]),"All-Female",Z1000=SUM(Table1[[#This Row],[Race-F candidates]:[Race-? Candidates]]),"All-Male",1=1,"Mixed-Gender")</f>
        <v>All-Male</v>
      </c>
      <c r="AC1000" s="3">
        <f>COUNTIFS(Table1[genoffice],Table1[[#This Row],[genoffice]],Table1[Gender],"F")</f>
        <v>7</v>
      </c>
      <c r="AD1000" s="3">
        <f>COUNTIFS(Table1[genoffice],Table1[[#This Row],[genoffice]],Table1[Gender],"M")</f>
        <v>78</v>
      </c>
      <c r="AE1000" s="3">
        <f>COUNTIFS(Table1[genoffice],Table1[[#This Row],[genoffice]],Table1[Gender],"~?")</f>
        <v>1</v>
      </c>
    </row>
    <row r="1001" spans="1:31" x14ac:dyDescent="0.35">
      <c r="A1001">
        <v>1000</v>
      </c>
      <c r="B1001">
        <f>IF(COUNTIF(C$2:C1000,C1001)&gt;0,B1000,B1000+1)</f>
        <v>277</v>
      </c>
      <c r="C1001" t="str">
        <f>Table1[[#This Row],[position]]&amp;IF(Table1[district]="NA","","-"&amp;Table1[district])&amp;IF(Table1[parish]="Multi-Parish Race","","-"&amp;Table1[parish])&amp;" ("&amp;Table1[year]&amp;")"</f>
        <v>City Marshal-City Court, City of Alexandria-Rapides (2014)</v>
      </c>
      <c r="D1001" t="s">
        <v>1346</v>
      </c>
      <c r="E1001" t="s">
        <v>1347</v>
      </c>
      <c r="F1001" t="s">
        <v>1352</v>
      </c>
      <c r="G1001">
        <v>2014</v>
      </c>
      <c r="H1001" t="s">
        <v>238</v>
      </c>
      <c r="I1001" t="s">
        <v>23</v>
      </c>
      <c r="J1001">
        <v>8350</v>
      </c>
      <c r="K1001">
        <v>5</v>
      </c>
      <c r="L1001">
        <f>COUNTIF(Table1[Race],Table1[Race])</f>
        <v>5</v>
      </c>
      <c r="M1001">
        <v>3</v>
      </c>
      <c r="N1001">
        <v>2</v>
      </c>
      <c r="O1001">
        <v>0</v>
      </c>
      <c r="P1001">
        <v>0</v>
      </c>
      <c r="Q1001" t="s">
        <v>20</v>
      </c>
      <c r="R1001" t="s">
        <v>952</v>
      </c>
      <c r="S1001" t="s">
        <v>2938</v>
      </c>
      <c r="T1001">
        <f>IFERROR(Table1[n_can_adj]/MID(Table1[district],FIND("(",Table1[district])+1,1),Table1[n_can_adj])</f>
        <v>5</v>
      </c>
      <c r="U1001">
        <v>132373</v>
      </c>
      <c r="V1001" t="str">
        <f>IF(Table1[Voting Population]&lt;47000,"Rural","Urban")</f>
        <v>Urban</v>
      </c>
      <c r="W1001" s="3">
        <v>0.1117504835589942</v>
      </c>
      <c r="X1001" s="3" t="s">
        <v>5414</v>
      </c>
      <c r="Y1001" s="3">
        <f>COUNTIFS(Table1[Race '#],Table1[[#This Row],[Race '#]],Table1[Gender],"F")</f>
        <v>0</v>
      </c>
      <c r="Z1001" s="3">
        <f>COUNTIFS(Table1[Race '#],Table1[[#This Row],[Race '#]],Table1[Gender],"M")</f>
        <v>5</v>
      </c>
      <c r="AA1001" s="3">
        <f>COUNTIFS(Table1[Race '#],Table1[[#This Row],[Race '#]],Table1[Gender],"~?")</f>
        <v>0</v>
      </c>
      <c r="AB1001" s="3" t="str">
        <f>_xlfn.IFS(Y1001=SUM(Table1[[#This Row],[Race-F candidates]:[Race-? Candidates]]),"All-Female",Z1001=SUM(Table1[[#This Row],[Race-F candidates]:[Race-? Candidates]]),"All-Male",1=1,"Mixed-Gender")</f>
        <v>All-Male</v>
      </c>
      <c r="AC1001" s="3">
        <f>COUNTIFS(Table1[genoffice],Table1[[#This Row],[genoffice]],Table1[Gender],"F")</f>
        <v>7</v>
      </c>
      <c r="AD1001" s="3">
        <f>COUNTIFS(Table1[genoffice],Table1[[#This Row],[genoffice]],Table1[Gender],"M")</f>
        <v>78</v>
      </c>
      <c r="AE1001" s="3">
        <f>COUNTIFS(Table1[genoffice],Table1[[#This Row],[genoffice]],Table1[Gender],"~?")</f>
        <v>1</v>
      </c>
    </row>
    <row r="1002" spans="1:31" x14ac:dyDescent="0.35">
      <c r="A1002">
        <v>1001</v>
      </c>
      <c r="B1002">
        <f>IF(COUNTIF(C$2:C1001,C1002)&gt;0,B1001,B1001+1)</f>
        <v>278</v>
      </c>
      <c r="C1002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2" t="s">
        <v>1346</v>
      </c>
      <c r="E1002" t="s">
        <v>1353</v>
      </c>
      <c r="F1002" t="s">
        <v>1354</v>
      </c>
      <c r="G1002">
        <v>2014</v>
      </c>
      <c r="H1002" t="s">
        <v>519</v>
      </c>
      <c r="I1002" t="s">
        <v>23</v>
      </c>
      <c r="J1002">
        <v>845</v>
      </c>
      <c r="K1002">
        <v>4</v>
      </c>
      <c r="L1002">
        <f>COUNTIF(Table1[Race],Table1[Race])</f>
        <v>4</v>
      </c>
      <c r="M1002">
        <v>3</v>
      </c>
      <c r="N1002">
        <v>1</v>
      </c>
      <c r="O1002">
        <v>0</v>
      </c>
      <c r="P1002">
        <v>0</v>
      </c>
      <c r="Q1002" t="s">
        <v>20</v>
      </c>
      <c r="R1002" t="s">
        <v>952</v>
      </c>
      <c r="S1002" t="s">
        <v>2938</v>
      </c>
      <c r="T1002">
        <f>IFERROR(Table1[n_can_adj]/MID(Table1[district],FIND("(",Table1[district])+1,1),Table1[n_can_adj])</f>
        <v>4</v>
      </c>
      <c r="U1002">
        <v>46367</v>
      </c>
      <c r="V1002" t="str">
        <f>IF(Table1[Voting Population]&lt;47000,"Rural","Urban")</f>
        <v>Rural</v>
      </c>
      <c r="W1002" s="3">
        <v>0.13710162357185807</v>
      </c>
      <c r="X1002" s="3" t="s">
        <v>5414</v>
      </c>
      <c r="Y1002" s="3">
        <f>COUNTIFS(Table1[Race '#],Table1[[#This Row],[Race '#]],Table1[Gender],"F")</f>
        <v>0</v>
      </c>
      <c r="Z1002" s="3">
        <f>COUNTIFS(Table1[Race '#],Table1[[#This Row],[Race '#]],Table1[Gender],"M")</f>
        <v>4</v>
      </c>
      <c r="AA1002" s="3">
        <f>COUNTIFS(Table1[Race '#],Table1[[#This Row],[Race '#]],Table1[Gender],"~?")</f>
        <v>0</v>
      </c>
      <c r="AB1002" s="3" t="str">
        <f>_xlfn.IFS(Y1002=SUM(Table1[[#This Row],[Race-F candidates]:[Race-? Candidates]]),"All-Female",Z1002=SUM(Table1[[#This Row],[Race-F candidates]:[Race-? Candidates]]),"All-Male",1=1,"Mixed-Gender")</f>
        <v>All-Male</v>
      </c>
      <c r="AC1002" s="3">
        <f>COUNTIFS(Table1[genoffice],Table1[[#This Row],[genoffice]],Table1[Gender],"F")</f>
        <v>7</v>
      </c>
      <c r="AD1002" s="3">
        <f>COUNTIFS(Table1[genoffice],Table1[[#This Row],[genoffice]],Table1[Gender],"M")</f>
        <v>78</v>
      </c>
      <c r="AE1002" s="3">
        <f>COUNTIFS(Table1[genoffice],Table1[[#This Row],[genoffice]],Table1[Gender],"~?")</f>
        <v>1</v>
      </c>
    </row>
    <row r="1003" spans="1:31" x14ac:dyDescent="0.35">
      <c r="A1003">
        <v>1002</v>
      </c>
      <c r="B1003">
        <f>IF(COUNTIF(C$2:C1002,C1003)&gt;0,B1002,B1002+1)</f>
        <v>278</v>
      </c>
      <c r="C1003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3" t="s">
        <v>1346</v>
      </c>
      <c r="E1003" t="s">
        <v>1353</v>
      </c>
      <c r="F1003" t="s">
        <v>1355</v>
      </c>
      <c r="G1003">
        <v>2014</v>
      </c>
      <c r="H1003" t="s">
        <v>519</v>
      </c>
      <c r="I1003" t="s">
        <v>19</v>
      </c>
      <c r="J1003">
        <v>1102</v>
      </c>
      <c r="K1003">
        <v>4</v>
      </c>
      <c r="L1003">
        <f>COUNTIF(Table1[Race],Table1[Race])</f>
        <v>4</v>
      </c>
      <c r="M1003">
        <v>3</v>
      </c>
      <c r="N1003">
        <v>1</v>
      </c>
      <c r="O1003">
        <v>0</v>
      </c>
      <c r="P1003">
        <v>0</v>
      </c>
      <c r="Q1003" t="s">
        <v>20</v>
      </c>
      <c r="R1003" t="s">
        <v>952</v>
      </c>
      <c r="S1003" t="s">
        <v>2938</v>
      </c>
      <c r="T1003">
        <f>IFERROR(Table1[n_can_adj]/MID(Table1[district],FIND("(",Table1[district])+1,1),Table1[n_can_adj])</f>
        <v>4</v>
      </c>
      <c r="U1003">
        <v>46367</v>
      </c>
      <c r="V1003" t="str">
        <f>IF(Table1[Voting Population]&lt;47000,"Rural","Urban")</f>
        <v>Rural</v>
      </c>
      <c r="W1003" s="3">
        <v>0.13710162357185807</v>
      </c>
      <c r="X1003" s="3" t="s">
        <v>5414</v>
      </c>
      <c r="Y1003" s="3">
        <f>COUNTIFS(Table1[Race '#],Table1[[#This Row],[Race '#]],Table1[Gender],"F")</f>
        <v>0</v>
      </c>
      <c r="Z1003" s="3">
        <f>COUNTIFS(Table1[Race '#],Table1[[#This Row],[Race '#]],Table1[Gender],"M")</f>
        <v>4</v>
      </c>
      <c r="AA1003" s="3">
        <f>COUNTIFS(Table1[Race '#],Table1[[#This Row],[Race '#]],Table1[Gender],"~?")</f>
        <v>0</v>
      </c>
      <c r="AB1003" s="3" t="str">
        <f>_xlfn.IFS(Y1003=SUM(Table1[[#This Row],[Race-F candidates]:[Race-? Candidates]]),"All-Female",Z1003=SUM(Table1[[#This Row],[Race-F candidates]:[Race-? Candidates]]),"All-Male",1=1,"Mixed-Gender")</f>
        <v>All-Male</v>
      </c>
      <c r="AC1003" s="3">
        <f>COUNTIFS(Table1[genoffice],Table1[[#This Row],[genoffice]],Table1[Gender],"F")</f>
        <v>7</v>
      </c>
      <c r="AD1003" s="3">
        <f>COUNTIFS(Table1[genoffice],Table1[[#This Row],[genoffice]],Table1[Gender],"M")</f>
        <v>78</v>
      </c>
      <c r="AE1003" s="3">
        <f>COUNTIFS(Table1[genoffice],Table1[[#This Row],[genoffice]],Table1[Gender],"~?")</f>
        <v>1</v>
      </c>
    </row>
    <row r="1004" spans="1:31" x14ac:dyDescent="0.35">
      <c r="A1004">
        <v>1003</v>
      </c>
      <c r="B1004">
        <f>IF(COUNTIF(C$2:C1003,C1004)&gt;0,B1003,B1003+1)</f>
        <v>278</v>
      </c>
      <c r="C1004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4" t="s">
        <v>1346</v>
      </c>
      <c r="E1004" t="s">
        <v>1353</v>
      </c>
      <c r="F1004" t="s">
        <v>1356</v>
      </c>
      <c r="G1004">
        <v>2014</v>
      </c>
      <c r="H1004" t="s">
        <v>519</v>
      </c>
      <c r="I1004" t="s">
        <v>23</v>
      </c>
      <c r="J1004">
        <v>1863</v>
      </c>
      <c r="K1004">
        <v>4</v>
      </c>
      <c r="L1004">
        <f>COUNTIF(Table1[Race],Table1[Race])</f>
        <v>4</v>
      </c>
      <c r="M1004">
        <v>3</v>
      </c>
      <c r="N1004">
        <v>1</v>
      </c>
      <c r="O1004">
        <v>0</v>
      </c>
      <c r="P1004">
        <v>0</v>
      </c>
      <c r="Q1004" t="s">
        <v>20</v>
      </c>
      <c r="R1004" t="s">
        <v>952</v>
      </c>
      <c r="S1004" t="s">
        <v>2938</v>
      </c>
      <c r="T1004">
        <f>IFERROR(Table1[n_can_adj]/MID(Table1[district],FIND("(",Table1[district])+1,1),Table1[n_can_adj])</f>
        <v>4</v>
      </c>
      <c r="U1004">
        <v>46367</v>
      </c>
      <c r="V1004" t="str">
        <f>IF(Table1[Voting Population]&lt;47000,"Rural","Urban")</f>
        <v>Rural</v>
      </c>
      <c r="W1004" s="3">
        <v>0.13710162357185807</v>
      </c>
      <c r="X1004" s="3" t="s">
        <v>5414</v>
      </c>
      <c r="Y1004" s="3">
        <f>COUNTIFS(Table1[Race '#],Table1[[#This Row],[Race '#]],Table1[Gender],"F")</f>
        <v>0</v>
      </c>
      <c r="Z1004" s="3">
        <f>COUNTIFS(Table1[Race '#],Table1[[#This Row],[Race '#]],Table1[Gender],"M")</f>
        <v>4</v>
      </c>
      <c r="AA1004" s="3">
        <f>COUNTIFS(Table1[Race '#],Table1[[#This Row],[Race '#]],Table1[Gender],"~?")</f>
        <v>0</v>
      </c>
      <c r="AB1004" s="3" t="str">
        <f>_xlfn.IFS(Y1004=SUM(Table1[[#This Row],[Race-F candidates]:[Race-? Candidates]]),"All-Female",Z1004=SUM(Table1[[#This Row],[Race-F candidates]:[Race-? Candidates]]),"All-Male",1=1,"Mixed-Gender")</f>
        <v>All-Male</v>
      </c>
      <c r="AC1004" s="3">
        <f>COUNTIFS(Table1[genoffice],Table1[[#This Row],[genoffice]],Table1[Gender],"F")</f>
        <v>7</v>
      </c>
      <c r="AD1004" s="3">
        <f>COUNTIFS(Table1[genoffice],Table1[[#This Row],[genoffice]],Table1[Gender],"M")</f>
        <v>78</v>
      </c>
      <c r="AE1004" s="3">
        <f>COUNTIFS(Table1[genoffice],Table1[[#This Row],[genoffice]],Table1[Gender],"~?")</f>
        <v>1</v>
      </c>
    </row>
    <row r="1005" spans="1:31" x14ac:dyDescent="0.35">
      <c r="A1005">
        <v>1004</v>
      </c>
      <c r="B1005">
        <f>IF(COUNTIF(C$2:C1004,C1005)&gt;0,B1004,B1004+1)</f>
        <v>278</v>
      </c>
      <c r="C1005" t="str">
        <f>Table1[[#This Row],[position]]&amp;IF(Table1[district]="NA","","-"&amp;Table1[district])&amp;IF(Table1[parish]="Multi-Parish Race","","-"&amp;Table1[parish])&amp;" ("&amp;Table1[year]&amp;")"</f>
        <v>City Marshal-City Court, City of Bogalusa-Washington (2014)</v>
      </c>
      <c r="D1005" t="s">
        <v>1346</v>
      </c>
      <c r="E1005" t="s">
        <v>1353</v>
      </c>
      <c r="F1005" t="s">
        <v>1357</v>
      </c>
      <c r="G1005">
        <v>2014</v>
      </c>
      <c r="H1005" t="s">
        <v>519</v>
      </c>
      <c r="I1005" t="s">
        <v>23</v>
      </c>
      <c r="J1005">
        <v>1179</v>
      </c>
      <c r="K1005">
        <v>4</v>
      </c>
      <c r="L1005">
        <f>COUNTIF(Table1[Race],Table1[Race])</f>
        <v>4</v>
      </c>
      <c r="M1005">
        <v>3</v>
      </c>
      <c r="N1005">
        <v>1</v>
      </c>
      <c r="O1005">
        <v>0</v>
      </c>
      <c r="P1005">
        <v>0</v>
      </c>
      <c r="Q1005" t="s">
        <v>20</v>
      </c>
      <c r="R1005" t="s">
        <v>952</v>
      </c>
      <c r="S1005" t="s">
        <v>2938</v>
      </c>
      <c r="T1005">
        <f>IFERROR(Table1[n_can_adj]/MID(Table1[district],FIND("(",Table1[district])+1,1),Table1[n_can_adj])</f>
        <v>4</v>
      </c>
      <c r="U1005">
        <v>46367</v>
      </c>
      <c r="V1005" t="str">
        <f>IF(Table1[Voting Population]&lt;47000,"Rural","Urban")</f>
        <v>Rural</v>
      </c>
      <c r="W1005" s="3">
        <v>0.13710162357185807</v>
      </c>
      <c r="X1005" s="3" t="s">
        <v>5414</v>
      </c>
      <c r="Y1005" s="3">
        <f>COUNTIFS(Table1[Race '#],Table1[[#This Row],[Race '#]],Table1[Gender],"F")</f>
        <v>0</v>
      </c>
      <c r="Z1005" s="3">
        <f>COUNTIFS(Table1[Race '#],Table1[[#This Row],[Race '#]],Table1[Gender],"M")</f>
        <v>4</v>
      </c>
      <c r="AA1005" s="3">
        <f>COUNTIFS(Table1[Race '#],Table1[[#This Row],[Race '#]],Table1[Gender],"~?")</f>
        <v>0</v>
      </c>
      <c r="AB1005" s="3" t="str">
        <f>_xlfn.IFS(Y1005=SUM(Table1[[#This Row],[Race-F candidates]:[Race-? Candidates]]),"All-Female",Z1005=SUM(Table1[[#This Row],[Race-F candidates]:[Race-? Candidates]]),"All-Male",1=1,"Mixed-Gender")</f>
        <v>All-Male</v>
      </c>
      <c r="AC1005" s="3">
        <f>COUNTIFS(Table1[genoffice],Table1[[#This Row],[genoffice]],Table1[Gender],"F")</f>
        <v>7</v>
      </c>
      <c r="AD1005" s="3">
        <f>COUNTIFS(Table1[genoffice],Table1[[#This Row],[genoffice]],Table1[Gender],"M")</f>
        <v>78</v>
      </c>
      <c r="AE1005" s="3">
        <f>COUNTIFS(Table1[genoffice],Table1[[#This Row],[genoffice]],Table1[Gender],"~?")</f>
        <v>1</v>
      </c>
    </row>
    <row r="1006" spans="1:31" x14ac:dyDescent="0.35">
      <c r="A1006">
        <v>1005</v>
      </c>
      <c r="B1006">
        <f>IF(COUNTIF(C$2:C1005,C1006)&gt;0,B1005,B1005+1)</f>
        <v>279</v>
      </c>
      <c r="C1006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6" t="s">
        <v>1346</v>
      </c>
      <c r="E1006" t="s">
        <v>1358</v>
      </c>
      <c r="F1006" t="s">
        <v>1359</v>
      </c>
      <c r="G1006">
        <v>2014</v>
      </c>
      <c r="H1006" t="s">
        <v>29</v>
      </c>
      <c r="I1006" t="s">
        <v>19</v>
      </c>
      <c r="J1006">
        <v>4059</v>
      </c>
      <c r="K1006">
        <v>2</v>
      </c>
      <c r="L1006">
        <f>COUNTIF(Table1[Race],Table1[Race])</f>
        <v>2</v>
      </c>
      <c r="M1006">
        <v>0</v>
      </c>
      <c r="N1006">
        <v>2</v>
      </c>
      <c r="O1006">
        <v>0</v>
      </c>
      <c r="P1006">
        <v>0</v>
      </c>
      <c r="Q1006" t="s">
        <v>20</v>
      </c>
      <c r="R1006" t="s">
        <v>952</v>
      </c>
      <c r="S1006" t="s">
        <v>2938</v>
      </c>
      <c r="T1006">
        <f>IFERROR(Table1[n_can_adj]/MID(Table1[district],FIND("(",Table1[district])+1,1),Table1[n_can_adj])</f>
        <v>2</v>
      </c>
      <c r="U1006">
        <v>124720</v>
      </c>
      <c r="V1006" t="str">
        <f>IF(Table1[Voting Population]&lt;47000,"Rural","Urban")</f>
        <v>Urban</v>
      </c>
      <c r="W1006" s="3">
        <v>0.42014285714285715</v>
      </c>
      <c r="X1006" s="3" t="s">
        <v>5414</v>
      </c>
      <c r="Y1006" s="3">
        <f>COUNTIFS(Table1[Race '#],Table1[[#This Row],[Race '#]],Table1[Gender],"F")</f>
        <v>0</v>
      </c>
      <c r="Z1006" s="3">
        <f>COUNTIFS(Table1[Race '#],Table1[[#This Row],[Race '#]],Table1[Gender],"M")</f>
        <v>2</v>
      </c>
      <c r="AA1006" s="3">
        <f>COUNTIFS(Table1[Race '#],Table1[[#This Row],[Race '#]],Table1[Gender],"~?")</f>
        <v>0</v>
      </c>
      <c r="AB1006" s="3" t="str">
        <f>_xlfn.IFS(Y1006=SUM(Table1[[#This Row],[Race-F candidates]:[Race-? Candidates]]),"All-Female",Z1006=SUM(Table1[[#This Row],[Race-F candidates]:[Race-? Candidates]]),"All-Male",1=1,"Mixed-Gender")</f>
        <v>All-Male</v>
      </c>
      <c r="AC1006" s="3">
        <f>COUNTIFS(Table1[genoffice],Table1[[#This Row],[genoffice]],Table1[Gender],"F")</f>
        <v>7</v>
      </c>
      <c r="AD1006" s="3">
        <f>COUNTIFS(Table1[genoffice],Table1[[#This Row],[genoffice]],Table1[Gender],"M")</f>
        <v>78</v>
      </c>
      <c r="AE1006" s="3">
        <f>COUNTIFS(Table1[genoffice],Table1[[#This Row],[genoffice]],Table1[Gender],"~?")</f>
        <v>1</v>
      </c>
    </row>
    <row r="1007" spans="1:31" x14ac:dyDescent="0.35">
      <c r="A1007">
        <v>1006</v>
      </c>
      <c r="B1007">
        <f>IF(COUNTIF(C$2:C1006,C1007)&gt;0,B1006,B1006+1)</f>
        <v>279</v>
      </c>
      <c r="C1007" t="str">
        <f>Table1[[#This Row],[position]]&amp;IF(Table1[district]="NA","","-"&amp;Table1[district])&amp;IF(Table1[parish]="Multi-Parish Race","","-"&amp;Table1[parish])&amp;" ("&amp;Table1[year]&amp;")"</f>
        <v>City Marshal-City Court, City of Bossier City-Bossier (2014)</v>
      </c>
      <c r="D1007" t="s">
        <v>1346</v>
      </c>
      <c r="E1007" t="s">
        <v>1358</v>
      </c>
      <c r="F1007" t="s">
        <v>1360</v>
      </c>
      <c r="G1007">
        <v>2014</v>
      </c>
      <c r="H1007" t="s">
        <v>29</v>
      </c>
      <c r="I1007" t="s">
        <v>19</v>
      </c>
      <c r="J1007">
        <v>9941</v>
      </c>
      <c r="K1007">
        <v>2</v>
      </c>
      <c r="L1007">
        <f>COUNTIF(Table1[Race],Table1[Race])</f>
        <v>2</v>
      </c>
      <c r="M1007">
        <v>0</v>
      </c>
      <c r="N1007">
        <v>2</v>
      </c>
      <c r="O1007">
        <v>0</v>
      </c>
      <c r="P1007">
        <v>0</v>
      </c>
      <c r="Q1007" t="s">
        <v>20</v>
      </c>
      <c r="R1007" t="s">
        <v>952</v>
      </c>
      <c r="S1007" t="s">
        <v>2938</v>
      </c>
      <c r="T1007">
        <f>IFERROR(Table1[n_can_adj]/MID(Table1[district],FIND("(",Table1[district])+1,1),Table1[n_can_adj])</f>
        <v>2</v>
      </c>
      <c r="U1007">
        <v>124720</v>
      </c>
      <c r="V1007" t="str">
        <f>IF(Table1[Voting Population]&lt;47000,"Rural","Urban")</f>
        <v>Urban</v>
      </c>
      <c r="W1007" s="3">
        <v>0.42014285714285715</v>
      </c>
      <c r="X1007" s="3" t="s">
        <v>5414</v>
      </c>
      <c r="Y1007" s="3">
        <f>COUNTIFS(Table1[Race '#],Table1[[#This Row],[Race '#]],Table1[Gender],"F")</f>
        <v>0</v>
      </c>
      <c r="Z1007" s="3">
        <f>COUNTIFS(Table1[Race '#],Table1[[#This Row],[Race '#]],Table1[Gender],"M")</f>
        <v>2</v>
      </c>
      <c r="AA1007" s="3">
        <f>COUNTIFS(Table1[Race '#],Table1[[#This Row],[Race '#]],Table1[Gender],"~?")</f>
        <v>0</v>
      </c>
      <c r="AB1007" s="3" t="str">
        <f>_xlfn.IFS(Y1007=SUM(Table1[[#This Row],[Race-F candidates]:[Race-? Candidates]]),"All-Female",Z1007=SUM(Table1[[#This Row],[Race-F candidates]:[Race-? Candidates]]),"All-Male",1=1,"Mixed-Gender")</f>
        <v>All-Male</v>
      </c>
      <c r="AC1007" s="3">
        <f>COUNTIFS(Table1[genoffice],Table1[[#This Row],[genoffice]],Table1[Gender],"F")</f>
        <v>7</v>
      </c>
      <c r="AD1007" s="3">
        <f>COUNTIFS(Table1[genoffice],Table1[[#This Row],[genoffice]],Table1[Gender],"M")</f>
        <v>78</v>
      </c>
      <c r="AE1007" s="3">
        <f>COUNTIFS(Table1[genoffice],Table1[[#This Row],[genoffice]],Table1[Gender],"~?")</f>
        <v>1</v>
      </c>
    </row>
    <row r="1008" spans="1:31" x14ac:dyDescent="0.35">
      <c r="A1008">
        <v>1007</v>
      </c>
      <c r="B1008">
        <f>IF(COUNTIF(C$2:C1007,C1008)&gt;0,B1007,B1007+1)</f>
        <v>280</v>
      </c>
      <c r="C1008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8" t="s">
        <v>1346</v>
      </c>
      <c r="E1008" t="s">
        <v>1279</v>
      </c>
      <c r="F1008" t="s">
        <v>1361</v>
      </c>
      <c r="G1008">
        <v>2014</v>
      </c>
      <c r="H1008" t="s">
        <v>64</v>
      </c>
      <c r="I1008" t="s">
        <v>23</v>
      </c>
      <c r="J1008">
        <v>965</v>
      </c>
      <c r="K1008">
        <v>2</v>
      </c>
      <c r="L1008">
        <f>COUNTIF(Table1[Race],Table1[Race])</f>
        <v>2</v>
      </c>
      <c r="M1008">
        <v>1</v>
      </c>
      <c r="N1008">
        <v>1</v>
      </c>
      <c r="O1008">
        <v>0</v>
      </c>
      <c r="P1008">
        <v>0</v>
      </c>
      <c r="Q1008" t="s">
        <v>20</v>
      </c>
      <c r="R1008" t="s">
        <v>952</v>
      </c>
      <c r="S1008" t="s">
        <v>2938</v>
      </c>
      <c r="T1008">
        <f>IFERROR(Table1[n_can_adj]/MID(Table1[district],FIND("(",Table1[district])+1,1),Table1[n_can_adj])</f>
        <v>2</v>
      </c>
      <c r="U1008">
        <v>41252</v>
      </c>
      <c r="V1008" t="str">
        <f>IF(Table1[Voting Population]&lt;47000,"Rural","Urban")</f>
        <v>Rural</v>
      </c>
      <c r="W1008" s="3">
        <v>0.13998818665091556</v>
      </c>
      <c r="X1008" s="3" t="s">
        <v>5414</v>
      </c>
      <c r="Y1008" s="3">
        <f>COUNTIFS(Table1[Race '#],Table1[[#This Row],[Race '#]],Table1[Gender],"F")</f>
        <v>0</v>
      </c>
      <c r="Z1008" s="3">
        <f>COUNTIFS(Table1[Race '#],Table1[[#This Row],[Race '#]],Table1[Gender],"M")</f>
        <v>2</v>
      </c>
      <c r="AA1008" s="3">
        <f>COUNTIFS(Table1[Race '#],Table1[[#This Row],[Race '#]],Table1[Gender],"~?")</f>
        <v>0</v>
      </c>
      <c r="AB1008" s="3" t="str">
        <f>_xlfn.IFS(Y1008=SUM(Table1[[#This Row],[Race-F candidates]:[Race-? Candidates]]),"All-Female",Z1008=SUM(Table1[[#This Row],[Race-F candidates]:[Race-? Candidates]]),"All-Male",1=1,"Mixed-Gender")</f>
        <v>All-Male</v>
      </c>
      <c r="AC1008" s="3">
        <f>COUNTIFS(Table1[genoffice],Table1[[#This Row],[genoffice]],Table1[Gender],"F")</f>
        <v>7</v>
      </c>
      <c r="AD1008" s="3">
        <f>COUNTIFS(Table1[genoffice],Table1[[#This Row],[genoffice]],Table1[Gender],"M")</f>
        <v>78</v>
      </c>
      <c r="AE1008" s="3">
        <f>COUNTIFS(Table1[genoffice],Table1[[#This Row],[genoffice]],Table1[Gender],"~?")</f>
        <v>1</v>
      </c>
    </row>
    <row r="1009" spans="1:31" x14ac:dyDescent="0.35">
      <c r="A1009">
        <v>1008</v>
      </c>
      <c r="B1009">
        <f>IF(COUNTIF(C$2:C1008,C1009)&gt;0,B1008,B1008+1)</f>
        <v>280</v>
      </c>
      <c r="C1009" t="str">
        <f>Table1[[#This Row],[position]]&amp;IF(Table1[district]="NA","","-"&amp;Table1[district])&amp;IF(Table1[parish]="Multi-Parish Race","","-"&amp;Table1[parish])&amp;" ("&amp;Table1[year]&amp;")"</f>
        <v>City Marshal-City Court, City of Bunkie-Avoyelles (2014)</v>
      </c>
      <c r="D1009" t="s">
        <v>1346</v>
      </c>
      <c r="E1009" t="s">
        <v>1279</v>
      </c>
      <c r="F1009" t="s">
        <v>1362</v>
      </c>
      <c r="G1009">
        <v>2014</v>
      </c>
      <c r="H1009" t="s">
        <v>64</v>
      </c>
      <c r="I1009" t="s">
        <v>19</v>
      </c>
      <c r="J1009">
        <v>728</v>
      </c>
      <c r="K1009">
        <v>2</v>
      </c>
      <c r="L1009">
        <f>COUNTIF(Table1[Race],Table1[Race])</f>
        <v>2</v>
      </c>
      <c r="M1009">
        <v>1</v>
      </c>
      <c r="N1009">
        <v>1</v>
      </c>
      <c r="O1009">
        <v>0</v>
      </c>
      <c r="P1009">
        <v>0</v>
      </c>
      <c r="Q1009" t="s">
        <v>20</v>
      </c>
      <c r="R1009" t="s">
        <v>952</v>
      </c>
      <c r="S1009" t="s">
        <v>2938</v>
      </c>
      <c r="T1009">
        <f>IFERROR(Table1[n_can_adj]/MID(Table1[district],FIND("(",Table1[district])+1,1),Table1[n_can_adj])</f>
        <v>2</v>
      </c>
      <c r="U1009">
        <v>41252</v>
      </c>
      <c r="V1009" t="str">
        <f>IF(Table1[Voting Population]&lt;47000,"Rural","Urban")</f>
        <v>Rural</v>
      </c>
      <c r="W1009" s="3">
        <v>0.13998818665091556</v>
      </c>
      <c r="X1009" s="3" t="s">
        <v>5414</v>
      </c>
      <c r="Y1009" s="3">
        <f>COUNTIFS(Table1[Race '#],Table1[[#This Row],[Race '#]],Table1[Gender],"F")</f>
        <v>0</v>
      </c>
      <c r="Z1009" s="3">
        <f>COUNTIFS(Table1[Race '#],Table1[[#This Row],[Race '#]],Table1[Gender],"M")</f>
        <v>2</v>
      </c>
      <c r="AA1009" s="3">
        <f>COUNTIFS(Table1[Race '#],Table1[[#This Row],[Race '#]],Table1[Gender],"~?")</f>
        <v>0</v>
      </c>
      <c r="AB1009" s="3" t="str">
        <f>_xlfn.IFS(Y1009=SUM(Table1[[#This Row],[Race-F candidates]:[Race-? Candidates]]),"All-Female",Z1009=SUM(Table1[[#This Row],[Race-F candidates]:[Race-? Candidates]]),"All-Male",1=1,"Mixed-Gender")</f>
        <v>All-Male</v>
      </c>
      <c r="AC1009" s="3">
        <f>COUNTIFS(Table1[genoffice],Table1[[#This Row],[genoffice]],Table1[Gender],"F")</f>
        <v>7</v>
      </c>
      <c r="AD1009" s="3">
        <f>COUNTIFS(Table1[genoffice],Table1[[#This Row],[genoffice]],Table1[Gender],"M")</f>
        <v>78</v>
      </c>
      <c r="AE1009" s="3">
        <f>COUNTIFS(Table1[genoffice],Table1[[#This Row],[genoffice]],Table1[Gender],"~?")</f>
        <v>1</v>
      </c>
    </row>
    <row r="1010" spans="1:31" x14ac:dyDescent="0.35">
      <c r="A1010">
        <v>1009</v>
      </c>
      <c r="B1010">
        <f>IF(COUNTIF(C$2:C1009,C1010)&gt;0,B1009,B1009+1)</f>
        <v>281</v>
      </c>
      <c r="C1010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0" t="s">
        <v>1346</v>
      </c>
      <c r="E1010" t="s">
        <v>1282</v>
      </c>
      <c r="F1010" t="s">
        <v>1284</v>
      </c>
      <c r="G1010">
        <v>2014</v>
      </c>
      <c r="H1010" t="s">
        <v>1002</v>
      </c>
      <c r="I1010" t="s">
        <v>19</v>
      </c>
      <c r="J1010">
        <v>10462</v>
      </c>
      <c r="K1010">
        <v>2</v>
      </c>
      <c r="L1010">
        <f>COUNTIF(Table1[Race],Table1[Race])</f>
        <v>2</v>
      </c>
      <c r="M1010">
        <v>0</v>
      </c>
      <c r="N1010">
        <v>1</v>
      </c>
      <c r="O1010">
        <v>0</v>
      </c>
      <c r="P1010">
        <v>1</v>
      </c>
      <c r="Q1010" t="s">
        <v>20</v>
      </c>
      <c r="R1010" t="s">
        <v>952</v>
      </c>
      <c r="S1010" t="s">
        <v>2938</v>
      </c>
      <c r="T1010">
        <f>IFERROR(Table1[n_can_adj]/MID(Table1[district],FIND("(",Table1[district])+1,1),Table1[n_can_adj])</f>
        <v>2</v>
      </c>
      <c r="U1010">
        <v>135925</v>
      </c>
      <c r="V1010" t="str">
        <f>IF(Table1[Voting Population]&lt;47000,"Rural","Urban")</f>
        <v>Urban</v>
      </c>
      <c r="W1010" s="3">
        <v>0.61837729136050745</v>
      </c>
      <c r="X1010" s="3" t="s">
        <v>5414</v>
      </c>
      <c r="Y1010" s="3">
        <f>COUNTIFS(Table1[Race '#],Table1[[#This Row],[Race '#]],Table1[Gender],"F")</f>
        <v>0</v>
      </c>
      <c r="Z1010" s="3">
        <f>COUNTIFS(Table1[Race '#],Table1[[#This Row],[Race '#]],Table1[Gender],"M")</f>
        <v>2</v>
      </c>
      <c r="AA1010" s="3">
        <f>COUNTIFS(Table1[Race '#],Table1[[#This Row],[Race '#]],Table1[Gender],"~?")</f>
        <v>0</v>
      </c>
      <c r="AB1010" s="3" t="str">
        <f>_xlfn.IFS(Y1010=SUM(Table1[[#This Row],[Race-F candidates]:[Race-? Candidates]]),"All-Female",Z1010=SUM(Table1[[#This Row],[Race-F candidates]:[Race-? Candidates]]),"All-Male",1=1,"Mixed-Gender")</f>
        <v>All-Male</v>
      </c>
      <c r="AC1010" s="3">
        <f>COUNTIFS(Table1[genoffice],Table1[[#This Row],[genoffice]],Table1[Gender],"F")</f>
        <v>7</v>
      </c>
      <c r="AD1010" s="3">
        <f>COUNTIFS(Table1[genoffice],Table1[[#This Row],[genoffice]],Table1[Gender],"M")</f>
        <v>78</v>
      </c>
      <c r="AE1010" s="3">
        <f>COUNTIFS(Table1[genoffice],Table1[[#This Row],[genoffice]],Table1[Gender],"~?")</f>
        <v>1</v>
      </c>
    </row>
    <row r="1011" spans="1:31" x14ac:dyDescent="0.35">
      <c r="A1011">
        <v>1010</v>
      </c>
      <c r="B1011">
        <f>IF(COUNTIF(C$2:C1010,C1011)&gt;0,B1010,B1010+1)</f>
        <v>281</v>
      </c>
      <c r="C1011" t="str">
        <f>Table1[[#This Row],[position]]&amp;IF(Table1[district]="NA","","-"&amp;Table1[district])&amp;IF(Table1[parish]="Multi-Parish Race","","-"&amp;Table1[parish])&amp;" ("&amp;Table1[year]&amp;")"</f>
        <v>City Marshal-City Court, City of Denham Springs-Livingston (2014)</v>
      </c>
      <c r="D1011" t="s">
        <v>1346</v>
      </c>
      <c r="E1011" t="s">
        <v>1282</v>
      </c>
      <c r="F1011" t="s">
        <v>1363</v>
      </c>
      <c r="G1011">
        <v>2014</v>
      </c>
      <c r="H1011" t="s">
        <v>1002</v>
      </c>
      <c r="I1011" t="s">
        <v>127</v>
      </c>
      <c r="J1011">
        <v>2467</v>
      </c>
      <c r="K1011">
        <v>2</v>
      </c>
      <c r="L1011">
        <f>COUNTIF(Table1[Race],Table1[Race])</f>
        <v>2</v>
      </c>
      <c r="M1011">
        <v>0</v>
      </c>
      <c r="N1011">
        <v>1</v>
      </c>
      <c r="O1011">
        <v>0</v>
      </c>
      <c r="P1011">
        <v>1</v>
      </c>
      <c r="Q1011" t="s">
        <v>20</v>
      </c>
      <c r="R1011" t="s">
        <v>952</v>
      </c>
      <c r="S1011" t="s">
        <v>2938</v>
      </c>
      <c r="T1011">
        <f>IFERROR(Table1[n_can_adj]/MID(Table1[district],FIND("(",Table1[district])+1,1),Table1[n_can_adj])</f>
        <v>2</v>
      </c>
      <c r="U1011">
        <v>135925</v>
      </c>
      <c r="V1011" t="str">
        <f>IF(Table1[Voting Population]&lt;47000,"Rural","Urban")</f>
        <v>Urban</v>
      </c>
      <c r="W1011" s="3">
        <v>0.61837729136050745</v>
      </c>
      <c r="X1011" s="3" t="s">
        <v>5414</v>
      </c>
      <c r="Y1011" s="3">
        <f>COUNTIFS(Table1[Race '#],Table1[[#This Row],[Race '#]],Table1[Gender],"F")</f>
        <v>0</v>
      </c>
      <c r="Z1011" s="3">
        <f>COUNTIFS(Table1[Race '#],Table1[[#This Row],[Race '#]],Table1[Gender],"M")</f>
        <v>2</v>
      </c>
      <c r="AA1011" s="3">
        <f>COUNTIFS(Table1[Race '#],Table1[[#This Row],[Race '#]],Table1[Gender],"~?")</f>
        <v>0</v>
      </c>
      <c r="AB1011" s="3" t="str">
        <f>_xlfn.IFS(Y1011=SUM(Table1[[#This Row],[Race-F candidates]:[Race-? Candidates]]),"All-Female",Z1011=SUM(Table1[[#This Row],[Race-F candidates]:[Race-? Candidates]]),"All-Male",1=1,"Mixed-Gender")</f>
        <v>All-Male</v>
      </c>
      <c r="AC1011" s="3">
        <f>COUNTIFS(Table1[genoffice],Table1[[#This Row],[genoffice]],Table1[Gender],"F")</f>
        <v>7</v>
      </c>
      <c r="AD1011" s="3">
        <f>COUNTIFS(Table1[genoffice],Table1[[#This Row],[genoffice]],Table1[Gender],"M")</f>
        <v>78</v>
      </c>
      <c r="AE1011" s="3">
        <f>COUNTIFS(Table1[genoffice],Table1[[#This Row],[genoffice]],Table1[Gender],"~?")</f>
        <v>1</v>
      </c>
    </row>
    <row r="1012" spans="1:31" x14ac:dyDescent="0.35">
      <c r="A1012">
        <v>1011</v>
      </c>
      <c r="B1012">
        <f>IF(COUNTIF(C$2:C1011,C1012)&gt;0,B1011,B1011+1)</f>
        <v>282</v>
      </c>
      <c r="C1012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2" t="s">
        <v>1346</v>
      </c>
      <c r="E1012" t="s">
        <v>1285</v>
      </c>
      <c r="F1012" t="s">
        <v>1364</v>
      </c>
      <c r="G1012">
        <v>2014</v>
      </c>
      <c r="H1012" t="s">
        <v>73</v>
      </c>
      <c r="I1012" t="s">
        <v>23</v>
      </c>
      <c r="J1012">
        <v>779</v>
      </c>
      <c r="K1012">
        <v>2</v>
      </c>
      <c r="L1012">
        <f>COUNTIF(Table1[Race],Table1[Race])</f>
        <v>2</v>
      </c>
      <c r="M1012">
        <v>2</v>
      </c>
      <c r="N1012">
        <v>0</v>
      </c>
      <c r="O1012">
        <v>0</v>
      </c>
      <c r="P1012">
        <v>0</v>
      </c>
      <c r="Q1012" t="s">
        <v>20</v>
      </c>
      <c r="R1012" t="s">
        <v>952</v>
      </c>
      <c r="S1012" t="s">
        <v>2938</v>
      </c>
      <c r="T1012">
        <f>IFERROR(Table1[n_can_adj]/MID(Table1[district],FIND("(",Table1[district])+1,1),Table1[n_can_adj])</f>
        <v>2</v>
      </c>
      <c r="U1012">
        <v>10276</v>
      </c>
      <c r="V1012" t="str">
        <f>IF(Table1[Voting Population]&lt;47000,"Rural","Urban")</f>
        <v>Rural</v>
      </c>
      <c r="W1012" s="3">
        <v>0.66364421416234887</v>
      </c>
      <c r="X1012" s="3" t="s">
        <v>5414</v>
      </c>
      <c r="Y1012" s="3">
        <f>COUNTIFS(Table1[Race '#],Table1[[#This Row],[Race '#]],Table1[Gender],"F")</f>
        <v>0</v>
      </c>
      <c r="Z1012" s="3">
        <f>COUNTIFS(Table1[Race '#],Table1[[#This Row],[Race '#]],Table1[Gender],"M")</f>
        <v>2</v>
      </c>
      <c r="AA1012" s="3">
        <f>COUNTIFS(Table1[Race '#],Table1[[#This Row],[Race '#]],Table1[Gender],"~?")</f>
        <v>0</v>
      </c>
      <c r="AB1012" s="3" t="str">
        <f>_xlfn.IFS(Y1012=SUM(Table1[[#This Row],[Race-F candidates]:[Race-? Candidates]]),"All-Female",Z1012=SUM(Table1[[#This Row],[Race-F candidates]:[Race-? Candidates]]),"All-Male",1=1,"Mixed-Gender")</f>
        <v>All-Male</v>
      </c>
      <c r="AC1012" s="3">
        <f>COUNTIFS(Table1[genoffice],Table1[[#This Row],[genoffice]],Table1[Gender],"F")</f>
        <v>7</v>
      </c>
      <c r="AD1012" s="3">
        <f>COUNTIFS(Table1[genoffice],Table1[[#This Row],[genoffice]],Table1[Gender],"M")</f>
        <v>78</v>
      </c>
      <c r="AE1012" s="3">
        <f>COUNTIFS(Table1[genoffice],Table1[[#This Row],[genoffice]],Table1[Gender],"~?")</f>
        <v>1</v>
      </c>
    </row>
    <row r="1013" spans="1:31" x14ac:dyDescent="0.35">
      <c r="A1013">
        <v>1012</v>
      </c>
      <c r="B1013">
        <f>IF(COUNTIF(C$2:C1012,C1013)&gt;0,B1012,B1012+1)</f>
        <v>282</v>
      </c>
      <c r="C1013" t="str">
        <f>Table1[[#This Row],[position]]&amp;IF(Table1[district]="NA","","-"&amp;Table1[district])&amp;IF(Table1[parish]="Multi-Parish Race","","-"&amp;Table1[parish])&amp;" ("&amp;Table1[year]&amp;")"</f>
        <v>City Marshal-City Court, City of Eunice (2014)</v>
      </c>
      <c r="D1013" t="s">
        <v>1346</v>
      </c>
      <c r="E1013" t="s">
        <v>1285</v>
      </c>
      <c r="F1013" t="s">
        <v>1365</v>
      </c>
      <c r="G1013">
        <v>2014</v>
      </c>
      <c r="H1013" t="s">
        <v>73</v>
      </c>
      <c r="I1013" t="s">
        <v>23</v>
      </c>
      <c r="J1013">
        <v>3853</v>
      </c>
      <c r="K1013">
        <v>2</v>
      </c>
      <c r="L1013">
        <f>COUNTIF(Table1[Race],Table1[Race])</f>
        <v>2</v>
      </c>
      <c r="M1013">
        <v>2</v>
      </c>
      <c r="N1013">
        <v>0</v>
      </c>
      <c r="O1013">
        <v>0</v>
      </c>
      <c r="P1013">
        <v>0</v>
      </c>
      <c r="Q1013" t="s">
        <v>20</v>
      </c>
      <c r="R1013" t="s">
        <v>952</v>
      </c>
      <c r="S1013" t="s">
        <v>2938</v>
      </c>
      <c r="T1013">
        <f>IFERROR(Table1[n_can_adj]/MID(Table1[district],FIND("(",Table1[district])+1,1),Table1[n_can_adj])</f>
        <v>2</v>
      </c>
      <c r="U1013">
        <v>10276</v>
      </c>
      <c r="V1013" t="str">
        <f>IF(Table1[Voting Population]&lt;47000,"Rural","Urban")</f>
        <v>Rural</v>
      </c>
      <c r="W1013" s="3">
        <v>0.66364421416234887</v>
      </c>
      <c r="X1013" s="3" t="s">
        <v>5414</v>
      </c>
      <c r="Y1013" s="3">
        <f>COUNTIFS(Table1[Race '#],Table1[[#This Row],[Race '#]],Table1[Gender],"F")</f>
        <v>0</v>
      </c>
      <c r="Z1013" s="3">
        <f>COUNTIFS(Table1[Race '#],Table1[[#This Row],[Race '#]],Table1[Gender],"M")</f>
        <v>2</v>
      </c>
      <c r="AA1013" s="3">
        <f>COUNTIFS(Table1[Race '#],Table1[[#This Row],[Race '#]],Table1[Gender],"~?")</f>
        <v>0</v>
      </c>
      <c r="AB1013" s="3" t="str">
        <f>_xlfn.IFS(Y1013=SUM(Table1[[#This Row],[Race-F candidates]:[Race-? Candidates]]),"All-Female",Z1013=SUM(Table1[[#This Row],[Race-F candidates]:[Race-? Candidates]]),"All-Male",1=1,"Mixed-Gender")</f>
        <v>All-Male</v>
      </c>
      <c r="AC1013" s="3">
        <f>COUNTIFS(Table1[genoffice],Table1[[#This Row],[genoffice]],Table1[Gender],"F")</f>
        <v>7</v>
      </c>
      <c r="AD1013" s="3">
        <f>COUNTIFS(Table1[genoffice],Table1[[#This Row],[genoffice]],Table1[Gender],"M")</f>
        <v>78</v>
      </c>
      <c r="AE1013" s="3">
        <f>COUNTIFS(Table1[genoffice],Table1[[#This Row],[genoffice]],Table1[Gender],"~?")</f>
        <v>1</v>
      </c>
    </row>
    <row r="1014" spans="1:31" x14ac:dyDescent="0.35">
      <c r="A1014">
        <v>1013</v>
      </c>
      <c r="B1014">
        <f>IF(COUNTIF(C$2:C1013,C1014)&gt;0,B1013,B1013+1)</f>
        <v>283</v>
      </c>
      <c r="C1014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4" t="s">
        <v>1346</v>
      </c>
      <c r="E1014" t="s">
        <v>1366</v>
      </c>
      <c r="F1014" t="s">
        <v>1367</v>
      </c>
      <c r="G1014">
        <v>2014</v>
      </c>
      <c r="H1014" t="s">
        <v>640</v>
      </c>
      <c r="I1014" t="s">
        <v>19</v>
      </c>
      <c r="J1014">
        <v>6560</v>
      </c>
      <c r="K1014">
        <v>7</v>
      </c>
      <c r="L1014">
        <f>COUNTIF(Table1[Race],Table1[Race])</f>
        <v>7</v>
      </c>
      <c r="M1014">
        <v>3</v>
      </c>
      <c r="N1014">
        <v>2</v>
      </c>
      <c r="O1014">
        <v>2</v>
      </c>
      <c r="P1014">
        <v>0</v>
      </c>
      <c r="Q1014" t="s">
        <v>20</v>
      </c>
      <c r="R1014" t="s">
        <v>952</v>
      </c>
      <c r="S1014" t="s">
        <v>2938</v>
      </c>
      <c r="T1014">
        <f>IFERROR(Table1[n_can_adj]/MID(Table1[district],FIND("(",Table1[district])+1,1),Table1[n_can_adj])</f>
        <v>7</v>
      </c>
      <c r="U1014">
        <v>127115</v>
      </c>
      <c r="V1014" t="str">
        <f>IF(Table1[Voting Population]&lt;47000,"Rural","Urban")</f>
        <v>Urban</v>
      </c>
      <c r="W1014" s="3">
        <v>1.1755261196169542E-2</v>
      </c>
      <c r="X1014" s="3" t="s">
        <v>5415</v>
      </c>
      <c r="Y1014" s="3">
        <f>COUNTIFS(Table1[Race '#],Table1[[#This Row],[Race '#]],Table1[Gender],"F")</f>
        <v>2</v>
      </c>
      <c r="Z1014" s="3">
        <f>COUNTIFS(Table1[Race '#],Table1[[#This Row],[Race '#]],Table1[Gender],"M")</f>
        <v>5</v>
      </c>
      <c r="AA1014" s="3">
        <f>COUNTIFS(Table1[Race '#],Table1[[#This Row],[Race '#]],Table1[Gender],"~?")</f>
        <v>0</v>
      </c>
      <c r="AB1014" s="3" t="str">
        <f>_xlfn.IFS(Y1014=SUM(Table1[[#This Row],[Race-F candidates]:[Race-? Candidates]]),"All-Female",Z1014=SUM(Table1[[#This Row],[Race-F candidates]:[Race-? Candidates]]),"All-Male",1=1,"Mixed-Gender")</f>
        <v>Mixed-Gender</v>
      </c>
      <c r="AC1014" s="3">
        <f>COUNTIFS(Table1[genoffice],Table1[[#This Row],[genoffice]],Table1[Gender],"F")</f>
        <v>7</v>
      </c>
      <c r="AD1014" s="3">
        <f>COUNTIFS(Table1[genoffice],Table1[[#This Row],[genoffice]],Table1[Gender],"M")</f>
        <v>78</v>
      </c>
      <c r="AE1014" s="3">
        <f>COUNTIFS(Table1[genoffice],Table1[[#This Row],[genoffice]],Table1[Gender],"~?")</f>
        <v>1</v>
      </c>
    </row>
    <row r="1015" spans="1:31" x14ac:dyDescent="0.35">
      <c r="A1015">
        <v>1014</v>
      </c>
      <c r="B1015">
        <f>IF(COUNTIF(C$2:C1014,C1015)&gt;0,B1014,B1014+1)</f>
        <v>283</v>
      </c>
      <c r="C1015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5" t="s">
        <v>1346</v>
      </c>
      <c r="E1015" t="s">
        <v>1366</v>
      </c>
      <c r="F1015" t="s">
        <v>1368</v>
      </c>
      <c r="G1015">
        <v>2014</v>
      </c>
      <c r="H1015" t="s">
        <v>640</v>
      </c>
      <c r="I1015" t="s">
        <v>30</v>
      </c>
      <c r="J1015">
        <v>711</v>
      </c>
      <c r="K1015">
        <v>7</v>
      </c>
      <c r="L1015">
        <f>COUNTIF(Table1[Race],Table1[Race])</f>
        <v>7</v>
      </c>
      <c r="M1015">
        <v>3</v>
      </c>
      <c r="N1015">
        <v>2</v>
      </c>
      <c r="O1015">
        <v>2</v>
      </c>
      <c r="P1015">
        <v>0</v>
      </c>
      <c r="Q1015" t="s">
        <v>20</v>
      </c>
      <c r="R1015" t="s">
        <v>952</v>
      </c>
      <c r="S1015" t="s">
        <v>2938</v>
      </c>
      <c r="T1015">
        <f>IFERROR(Table1[n_can_adj]/MID(Table1[district],FIND("(",Table1[district])+1,1),Table1[n_can_adj])</f>
        <v>7</v>
      </c>
      <c r="U1015">
        <v>127115</v>
      </c>
      <c r="V1015" t="str">
        <f>IF(Table1[Voting Population]&lt;47000,"Rural","Urban")</f>
        <v>Urban</v>
      </c>
      <c r="W1015" s="3">
        <v>1.1755261196169542E-2</v>
      </c>
      <c r="X1015" s="3" t="s">
        <v>5414</v>
      </c>
      <c r="Y1015" s="3">
        <f>COUNTIFS(Table1[Race '#],Table1[[#This Row],[Race '#]],Table1[Gender],"F")</f>
        <v>2</v>
      </c>
      <c r="Z1015" s="3">
        <f>COUNTIFS(Table1[Race '#],Table1[[#This Row],[Race '#]],Table1[Gender],"M")</f>
        <v>5</v>
      </c>
      <c r="AA1015" s="3">
        <f>COUNTIFS(Table1[Race '#],Table1[[#This Row],[Race '#]],Table1[Gender],"~?")</f>
        <v>0</v>
      </c>
      <c r="AB1015" s="3" t="str">
        <f>_xlfn.IFS(Y1015=SUM(Table1[[#This Row],[Race-F candidates]:[Race-? Candidates]]),"All-Female",Z1015=SUM(Table1[[#This Row],[Race-F candidates]:[Race-? Candidates]]),"All-Male",1=1,"Mixed-Gender")</f>
        <v>Mixed-Gender</v>
      </c>
      <c r="AC1015" s="3">
        <f>COUNTIFS(Table1[genoffice],Table1[[#This Row],[genoffice]],Table1[Gender],"F")</f>
        <v>7</v>
      </c>
      <c r="AD1015" s="3">
        <f>COUNTIFS(Table1[genoffice],Table1[[#This Row],[genoffice]],Table1[Gender],"M")</f>
        <v>78</v>
      </c>
      <c r="AE1015" s="3">
        <f>COUNTIFS(Table1[genoffice],Table1[[#This Row],[genoffice]],Table1[Gender],"~?")</f>
        <v>1</v>
      </c>
    </row>
    <row r="1016" spans="1:31" x14ac:dyDescent="0.35">
      <c r="A1016">
        <v>1015</v>
      </c>
      <c r="B1016">
        <f>IF(COUNTIF(C$2:C1015,C1016)&gt;0,B1015,B1015+1)</f>
        <v>283</v>
      </c>
      <c r="C1016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6" t="s">
        <v>1346</v>
      </c>
      <c r="E1016" t="s">
        <v>1366</v>
      </c>
      <c r="F1016" t="s">
        <v>1369</v>
      </c>
      <c r="G1016">
        <v>2014</v>
      </c>
      <c r="H1016" t="s">
        <v>640</v>
      </c>
      <c r="I1016" t="s">
        <v>23</v>
      </c>
      <c r="J1016">
        <v>1343</v>
      </c>
      <c r="K1016">
        <v>7</v>
      </c>
      <c r="L1016">
        <f>COUNTIF(Table1[Race],Table1[Race])</f>
        <v>7</v>
      </c>
      <c r="M1016">
        <v>3</v>
      </c>
      <c r="N1016">
        <v>2</v>
      </c>
      <c r="O1016">
        <v>2</v>
      </c>
      <c r="P1016">
        <v>0</v>
      </c>
      <c r="Q1016" t="s">
        <v>20</v>
      </c>
      <c r="R1016" t="s">
        <v>952</v>
      </c>
      <c r="S1016" t="s">
        <v>2938</v>
      </c>
      <c r="T1016">
        <f>IFERROR(Table1[n_can_adj]/MID(Table1[district],FIND("(",Table1[district])+1,1),Table1[n_can_adj])</f>
        <v>7</v>
      </c>
      <c r="U1016">
        <v>127115</v>
      </c>
      <c r="V1016" t="str">
        <f>IF(Table1[Voting Population]&lt;47000,"Rural","Urban")</f>
        <v>Urban</v>
      </c>
      <c r="W1016" s="3">
        <v>1.1755261196169542E-2</v>
      </c>
      <c r="X1016" s="3" t="s">
        <v>5415</v>
      </c>
      <c r="Y1016" s="3">
        <f>COUNTIFS(Table1[Race '#],Table1[[#This Row],[Race '#]],Table1[Gender],"F")</f>
        <v>2</v>
      </c>
      <c r="Z1016" s="3">
        <f>COUNTIFS(Table1[Race '#],Table1[[#This Row],[Race '#]],Table1[Gender],"M")</f>
        <v>5</v>
      </c>
      <c r="AA1016" s="3">
        <f>COUNTIFS(Table1[Race '#],Table1[[#This Row],[Race '#]],Table1[Gender],"~?")</f>
        <v>0</v>
      </c>
      <c r="AB1016" s="3" t="str">
        <f>_xlfn.IFS(Y1016=SUM(Table1[[#This Row],[Race-F candidates]:[Race-? Candidates]]),"All-Female",Z1016=SUM(Table1[[#This Row],[Race-F candidates]:[Race-? Candidates]]),"All-Male",1=1,"Mixed-Gender")</f>
        <v>Mixed-Gender</v>
      </c>
      <c r="AC1016" s="3">
        <f>COUNTIFS(Table1[genoffice],Table1[[#This Row],[genoffice]],Table1[Gender],"F")</f>
        <v>7</v>
      </c>
      <c r="AD1016" s="3">
        <f>COUNTIFS(Table1[genoffice],Table1[[#This Row],[genoffice]],Table1[Gender],"M")</f>
        <v>78</v>
      </c>
      <c r="AE1016" s="3">
        <f>COUNTIFS(Table1[genoffice],Table1[[#This Row],[genoffice]],Table1[Gender],"~?")</f>
        <v>1</v>
      </c>
    </row>
    <row r="1017" spans="1:31" x14ac:dyDescent="0.35">
      <c r="A1017">
        <v>1016</v>
      </c>
      <c r="B1017">
        <f>IF(COUNTIF(C$2:C1016,C1017)&gt;0,B1016,B1016+1)</f>
        <v>283</v>
      </c>
      <c r="C1017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7" t="s">
        <v>1346</v>
      </c>
      <c r="E1017" t="s">
        <v>1366</v>
      </c>
      <c r="F1017" t="s">
        <v>1370</v>
      </c>
      <c r="G1017">
        <v>2014</v>
      </c>
      <c r="H1017" t="s">
        <v>640</v>
      </c>
      <c r="I1017" t="s">
        <v>19</v>
      </c>
      <c r="J1017">
        <v>6355</v>
      </c>
      <c r="K1017">
        <v>7</v>
      </c>
      <c r="L1017">
        <f>COUNTIF(Table1[Race],Table1[Race])</f>
        <v>7</v>
      </c>
      <c r="M1017">
        <v>3</v>
      </c>
      <c r="N1017">
        <v>2</v>
      </c>
      <c r="O1017">
        <v>2</v>
      </c>
      <c r="P1017">
        <v>0</v>
      </c>
      <c r="Q1017" t="s">
        <v>20</v>
      </c>
      <c r="R1017" t="s">
        <v>952</v>
      </c>
      <c r="S1017" t="s">
        <v>2938</v>
      </c>
      <c r="T1017">
        <f>IFERROR(Table1[n_can_adj]/MID(Table1[district],FIND("(",Table1[district])+1,1),Table1[n_can_adj])</f>
        <v>7</v>
      </c>
      <c r="U1017">
        <v>127115</v>
      </c>
      <c r="V1017" t="str">
        <f>IF(Table1[Voting Population]&lt;47000,"Rural","Urban")</f>
        <v>Urban</v>
      </c>
      <c r="W1017" s="3">
        <v>1.1755261196169542E-2</v>
      </c>
      <c r="X1017" s="3" t="s">
        <v>5414</v>
      </c>
      <c r="Y1017" s="3">
        <f>COUNTIFS(Table1[Race '#],Table1[[#This Row],[Race '#]],Table1[Gender],"F")</f>
        <v>2</v>
      </c>
      <c r="Z1017" s="3">
        <f>COUNTIFS(Table1[Race '#],Table1[[#This Row],[Race '#]],Table1[Gender],"M")</f>
        <v>5</v>
      </c>
      <c r="AA1017" s="3">
        <f>COUNTIFS(Table1[Race '#],Table1[[#This Row],[Race '#]],Table1[Gender],"~?")</f>
        <v>0</v>
      </c>
      <c r="AB1017" s="3" t="str">
        <f>_xlfn.IFS(Y1017=SUM(Table1[[#This Row],[Race-F candidates]:[Race-? Candidates]]),"All-Female",Z1017=SUM(Table1[[#This Row],[Race-F candidates]:[Race-? Candidates]]),"All-Male",1=1,"Mixed-Gender")</f>
        <v>Mixed-Gender</v>
      </c>
      <c r="AC1017" s="3">
        <f>COUNTIFS(Table1[genoffice],Table1[[#This Row],[genoffice]],Table1[Gender],"F")</f>
        <v>7</v>
      </c>
      <c r="AD1017" s="3">
        <f>COUNTIFS(Table1[genoffice],Table1[[#This Row],[genoffice]],Table1[Gender],"M")</f>
        <v>78</v>
      </c>
      <c r="AE1017" s="3">
        <f>COUNTIFS(Table1[genoffice],Table1[[#This Row],[genoffice]],Table1[Gender],"~?")</f>
        <v>1</v>
      </c>
    </row>
    <row r="1018" spans="1:31" x14ac:dyDescent="0.35">
      <c r="A1018">
        <v>1017</v>
      </c>
      <c r="B1018">
        <f>IF(COUNTIF(C$2:C1017,C1018)&gt;0,B1017,B1017+1)</f>
        <v>283</v>
      </c>
      <c r="C1018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8" t="s">
        <v>1346</v>
      </c>
      <c r="E1018" t="s">
        <v>1366</v>
      </c>
      <c r="F1018" t="s">
        <v>1371</v>
      </c>
      <c r="G1018">
        <v>2014</v>
      </c>
      <c r="H1018" t="s">
        <v>640</v>
      </c>
      <c r="I1018" t="s">
        <v>23</v>
      </c>
      <c r="J1018">
        <v>166</v>
      </c>
      <c r="K1018">
        <v>7</v>
      </c>
      <c r="L1018">
        <f>COUNTIF(Table1[Race],Table1[Race])</f>
        <v>7</v>
      </c>
      <c r="M1018">
        <v>3</v>
      </c>
      <c r="N1018">
        <v>2</v>
      </c>
      <c r="O1018">
        <v>2</v>
      </c>
      <c r="P1018">
        <v>0</v>
      </c>
      <c r="Q1018" t="s">
        <v>20</v>
      </c>
      <c r="R1018" t="s">
        <v>952</v>
      </c>
      <c r="S1018" t="s">
        <v>2938</v>
      </c>
      <c r="T1018">
        <f>IFERROR(Table1[n_can_adj]/MID(Table1[district],FIND("(",Table1[district])+1,1),Table1[n_can_adj])</f>
        <v>7</v>
      </c>
      <c r="U1018">
        <v>127115</v>
      </c>
      <c r="V1018" t="str">
        <f>IF(Table1[Voting Population]&lt;47000,"Rural","Urban")</f>
        <v>Urban</v>
      </c>
      <c r="W1018" s="3">
        <v>1.1755261196169542E-2</v>
      </c>
      <c r="X1018" s="3" t="s">
        <v>5414</v>
      </c>
      <c r="Y1018" s="3">
        <f>COUNTIFS(Table1[Race '#],Table1[[#This Row],[Race '#]],Table1[Gender],"F")</f>
        <v>2</v>
      </c>
      <c r="Z1018" s="3">
        <f>COUNTIFS(Table1[Race '#],Table1[[#This Row],[Race '#]],Table1[Gender],"M")</f>
        <v>5</v>
      </c>
      <c r="AA1018" s="3">
        <f>COUNTIFS(Table1[Race '#],Table1[[#This Row],[Race '#]],Table1[Gender],"~?")</f>
        <v>0</v>
      </c>
      <c r="AB1018" s="3" t="str">
        <f>_xlfn.IFS(Y1018=SUM(Table1[[#This Row],[Race-F candidates]:[Race-? Candidates]]),"All-Female",Z1018=SUM(Table1[[#This Row],[Race-F candidates]:[Race-? Candidates]]),"All-Male",1=1,"Mixed-Gender")</f>
        <v>Mixed-Gender</v>
      </c>
      <c r="AC1018" s="3">
        <f>COUNTIFS(Table1[genoffice],Table1[[#This Row],[genoffice]],Table1[Gender],"F")</f>
        <v>7</v>
      </c>
      <c r="AD1018" s="3">
        <f>COUNTIFS(Table1[genoffice],Table1[[#This Row],[genoffice]],Table1[Gender],"M")</f>
        <v>78</v>
      </c>
      <c r="AE1018" s="3">
        <f>COUNTIFS(Table1[genoffice],Table1[[#This Row],[genoffice]],Table1[Gender],"~?")</f>
        <v>1</v>
      </c>
    </row>
    <row r="1019" spans="1:31" x14ac:dyDescent="0.35">
      <c r="A1019">
        <v>1018</v>
      </c>
      <c r="B1019">
        <f>IF(COUNTIF(C$2:C1018,C1019)&gt;0,B1018,B1018+1)</f>
        <v>283</v>
      </c>
      <c r="C1019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19" t="s">
        <v>1346</v>
      </c>
      <c r="E1019" t="s">
        <v>1366</v>
      </c>
      <c r="F1019" t="s">
        <v>1372</v>
      </c>
      <c r="G1019">
        <v>2014</v>
      </c>
      <c r="H1019" t="s">
        <v>640</v>
      </c>
      <c r="I1019" t="s">
        <v>23</v>
      </c>
      <c r="J1019">
        <v>1440</v>
      </c>
      <c r="K1019">
        <v>7</v>
      </c>
      <c r="L1019">
        <f>COUNTIF(Table1[Race],Table1[Race])</f>
        <v>7</v>
      </c>
      <c r="M1019">
        <v>3</v>
      </c>
      <c r="N1019">
        <v>2</v>
      </c>
      <c r="O1019">
        <v>2</v>
      </c>
      <c r="P1019">
        <v>0</v>
      </c>
      <c r="Q1019" t="s">
        <v>20</v>
      </c>
      <c r="R1019" t="s">
        <v>952</v>
      </c>
      <c r="S1019" t="s">
        <v>2938</v>
      </c>
      <c r="T1019">
        <f>IFERROR(Table1[n_can_adj]/MID(Table1[district],FIND("(",Table1[district])+1,1),Table1[n_can_adj])</f>
        <v>7</v>
      </c>
      <c r="U1019">
        <v>127115</v>
      </c>
      <c r="V1019" t="str">
        <f>IF(Table1[Voting Population]&lt;47000,"Rural","Urban")</f>
        <v>Urban</v>
      </c>
      <c r="W1019" s="3">
        <v>1.1755261196169542E-2</v>
      </c>
      <c r="X1019" s="3" t="s">
        <v>5414</v>
      </c>
      <c r="Y1019" s="3">
        <f>COUNTIFS(Table1[Race '#],Table1[[#This Row],[Race '#]],Table1[Gender],"F")</f>
        <v>2</v>
      </c>
      <c r="Z1019" s="3">
        <f>COUNTIFS(Table1[Race '#],Table1[[#This Row],[Race '#]],Table1[Gender],"M")</f>
        <v>5</v>
      </c>
      <c r="AA1019" s="3">
        <f>COUNTIFS(Table1[Race '#],Table1[[#This Row],[Race '#]],Table1[Gender],"~?")</f>
        <v>0</v>
      </c>
      <c r="AB1019" s="3" t="str">
        <f>_xlfn.IFS(Y1019=SUM(Table1[[#This Row],[Race-F candidates]:[Race-? Candidates]]),"All-Female",Z1019=SUM(Table1[[#This Row],[Race-F candidates]:[Race-? Candidates]]),"All-Male",1=1,"Mixed-Gender")</f>
        <v>Mixed-Gender</v>
      </c>
      <c r="AC1019" s="3">
        <f>COUNTIFS(Table1[genoffice],Table1[[#This Row],[genoffice]],Table1[Gender],"F")</f>
        <v>7</v>
      </c>
      <c r="AD1019" s="3">
        <f>COUNTIFS(Table1[genoffice],Table1[[#This Row],[genoffice]],Table1[Gender],"M")</f>
        <v>78</v>
      </c>
      <c r="AE1019" s="3">
        <f>COUNTIFS(Table1[genoffice],Table1[[#This Row],[genoffice]],Table1[Gender],"~?")</f>
        <v>1</v>
      </c>
    </row>
    <row r="1020" spans="1:31" x14ac:dyDescent="0.35">
      <c r="A1020">
        <v>1019</v>
      </c>
      <c r="B1020">
        <f>IF(COUNTIF(C$2:C1019,C1020)&gt;0,B1019,B1019+1)</f>
        <v>283</v>
      </c>
      <c r="C1020" t="str">
        <f>Table1[[#This Row],[position]]&amp;IF(Table1[district]="NA","","-"&amp;Table1[district])&amp;IF(Table1[parish]="Multi-Parish Race","","-"&amp;Table1[parish])&amp;" ("&amp;Table1[year]&amp;")"</f>
        <v>City Marshal-City Court, City of Hammond-Tangipahoa (2014)</v>
      </c>
      <c r="D1020" t="s">
        <v>1346</v>
      </c>
      <c r="E1020" t="s">
        <v>1366</v>
      </c>
      <c r="F1020" t="s">
        <v>1373</v>
      </c>
      <c r="G1020">
        <v>2014</v>
      </c>
      <c r="H1020" t="s">
        <v>640</v>
      </c>
      <c r="I1020" t="s">
        <v>30</v>
      </c>
      <c r="J1020">
        <v>864</v>
      </c>
      <c r="K1020">
        <v>7</v>
      </c>
      <c r="L1020">
        <f>COUNTIF(Table1[Race],Table1[Race])</f>
        <v>7</v>
      </c>
      <c r="M1020">
        <v>3</v>
      </c>
      <c r="N1020">
        <v>2</v>
      </c>
      <c r="O1020">
        <v>2</v>
      </c>
      <c r="P1020">
        <v>0</v>
      </c>
      <c r="Q1020" t="s">
        <v>20</v>
      </c>
      <c r="R1020" t="s">
        <v>952</v>
      </c>
      <c r="S1020" t="s">
        <v>2938</v>
      </c>
      <c r="T1020">
        <f>IFERROR(Table1[n_can_adj]/MID(Table1[district],FIND("(",Table1[district])+1,1),Table1[n_can_adj])</f>
        <v>7</v>
      </c>
      <c r="U1020">
        <v>127115</v>
      </c>
      <c r="V1020" t="str">
        <f>IF(Table1[Voting Population]&lt;47000,"Rural","Urban")</f>
        <v>Urban</v>
      </c>
      <c r="W1020" s="3">
        <v>1.1755261196169542E-2</v>
      </c>
      <c r="X1020" s="3" t="s">
        <v>5414</v>
      </c>
      <c r="Y1020" s="3">
        <f>COUNTIFS(Table1[Race '#],Table1[[#This Row],[Race '#]],Table1[Gender],"F")</f>
        <v>2</v>
      </c>
      <c r="Z1020" s="3">
        <f>COUNTIFS(Table1[Race '#],Table1[[#This Row],[Race '#]],Table1[Gender],"M")</f>
        <v>5</v>
      </c>
      <c r="AA1020" s="3">
        <f>COUNTIFS(Table1[Race '#],Table1[[#This Row],[Race '#]],Table1[Gender],"~?")</f>
        <v>0</v>
      </c>
      <c r="AB1020" s="3" t="str">
        <f>_xlfn.IFS(Y1020=SUM(Table1[[#This Row],[Race-F candidates]:[Race-? Candidates]]),"All-Female",Z1020=SUM(Table1[[#This Row],[Race-F candidates]:[Race-? Candidates]]),"All-Male",1=1,"Mixed-Gender")</f>
        <v>Mixed-Gender</v>
      </c>
      <c r="AC1020" s="3">
        <f>COUNTIFS(Table1[genoffice],Table1[[#This Row],[genoffice]],Table1[Gender],"F")</f>
        <v>7</v>
      </c>
      <c r="AD1020" s="3">
        <f>COUNTIFS(Table1[genoffice],Table1[[#This Row],[genoffice]],Table1[Gender],"M")</f>
        <v>78</v>
      </c>
      <c r="AE1020" s="3">
        <f>COUNTIFS(Table1[genoffice],Table1[[#This Row],[genoffice]],Table1[Gender],"~?")</f>
        <v>1</v>
      </c>
    </row>
    <row r="1021" spans="1:31" x14ac:dyDescent="0.35">
      <c r="A1021">
        <v>1020</v>
      </c>
      <c r="B1021">
        <f>IF(COUNTIF(C$2:C1020,C1021)&gt;0,B1020,B1020+1)</f>
        <v>284</v>
      </c>
      <c r="C1021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1" t="s">
        <v>1346</v>
      </c>
      <c r="E1021" t="s">
        <v>1290</v>
      </c>
      <c r="F1021" t="s">
        <v>1374</v>
      </c>
      <c r="G1021">
        <v>2014</v>
      </c>
      <c r="H1021" t="s">
        <v>1292</v>
      </c>
      <c r="I1021" t="s">
        <v>19</v>
      </c>
      <c r="J1021">
        <v>5817</v>
      </c>
      <c r="K1021">
        <v>6</v>
      </c>
      <c r="L1021">
        <f>COUNTIF(Table1[Race],Table1[Race])</f>
        <v>6</v>
      </c>
      <c r="M1021">
        <v>2</v>
      </c>
      <c r="N1021">
        <v>4</v>
      </c>
      <c r="O1021">
        <v>0</v>
      </c>
      <c r="P1021">
        <v>0</v>
      </c>
      <c r="Q1021" t="s">
        <v>20</v>
      </c>
      <c r="R1021" t="s">
        <v>952</v>
      </c>
      <c r="S1021" t="s">
        <v>2938</v>
      </c>
      <c r="T1021">
        <f>IFERROR(Table1[n_can_adj]/MID(Table1[district],FIND("(",Table1[district])+1,1),Table1[n_can_adj])</f>
        <v>6</v>
      </c>
      <c r="U1021">
        <v>113099</v>
      </c>
      <c r="V1021" t="str">
        <f>IF(Table1[Voting Population]&lt;47000,"Rural","Urban")</f>
        <v>Urban</v>
      </c>
      <c r="W1021" s="3">
        <v>2.0094027511753432E-2</v>
      </c>
      <c r="X1021" s="3" t="s">
        <v>5414</v>
      </c>
      <c r="Y1021" s="3">
        <f>COUNTIFS(Table1[Race '#],Table1[[#This Row],[Race '#]],Table1[Gender],"F")</f>
        <v>0</v>
      </c>
      <c r="Z1021" s="3">
        <f>COUNTIFS(Table1[Race '#],Table1[[#This Row],[Race '#]],Table1[Gender],"M")</f>
        <v>6</v>
      </c>
      <c r="AA1021" s="3">
        <f>COUNTIFS(Table1[Race '#],Table1[[#This Row],[Race '#]],Table1[Gender],"~?")</f>
        <v>0</v>
      </c>
      <c r="AB1021" s="3" t="str">
        <f>_xlfn.IFS(Y1021=SUM(Table1[[#This Row],[Race-F candidates]:[Race-? Candidates]]),"All-Female",Z1021=SUM(Table1[[#This Row],[Race-F candidates]:[Race-? Candidates]]),"All-Male",1=1,"Mixed-Gender")</f>
        <v>All-Male</v>
      </c>
      <c r="AC1021" s="3">
        <f>COUNTIFS(Table1[genoffice],Table1[[#This Row],[genoffice]],Table1[Gender],"F")</f>
        <v>7</v>
      </c>
      <c r="AD1021" s="3">
        <f>COUNTIFS(Table1[genoffice],Table1[[#This Row],[genoffice]],Table1[Gender],"M")</f>
        <v>78</v>
      </c>
      <c r="AE1021" s="3">
        <f>COUNTIFS(Table1[genoffice],Table1[[#This Row],[genoffice]],Table1[Gender],"~?")</f>
        <v>1</v>
      </c>
    </row>
    <row r="1022" spans="1:31" x14ac:dyDescent="0.35">
      <c r="A1022">
        <v>1021</v>
      </c>
      <c r="B1022">
        <f>IF(COUNTIF(C$2:C1021,C1022)&gt;0,B1021,B1021+1)</f>
        <v>284</v>
      </c>
      <c r="C1022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2" t="s">
        <v>1346</v>
      </c>
      <c r="E1022" t="s">
        <v>1290</v>
      </c>
      <c r="F1022" t="s">
        <v>1375</v>
      </c>
      <c r="G1022">
        <v>2014</v>
      </c>
      <c r="H1022" t="s">
        <v>1292</v>
      </c>
      <c r="I1022" t="s">
        <v>23</v>
      </c>
      <c r="J1022">
        <v>5236</v>
      </c>
      <c r="K1022">
        <v>6</v>
      </c>
      <c r="L1022">
        <f>COUNTIF(Table1[Race],Table1[Race])</f>
        <v>6</v>
      </c>
      <c r="M1022">
        <v>2</v>
      </c>
      <c r="N1022">
        <v>4</v>
      </c>
      <c r="O1022">
        <v>0</v>
      </c>
      <c r="P1022">
        <v>0</v>
      </c>
      <c r="Q1022" t="s">
        <v>20</v>
      </c>
      <c r="R1022" t="s">
        <v>952</v>
      </c>
      <c r="S1022" t="s">
        <v>2938</v>
      </c>
      <c r="T1022">
        <f>IFERROR(Table1[n_can_adj]/MID(Table1[district],FIND("(",Table1[district])+1,1),Table1[n_can_adj])</f>
        <v>6</v>
      </c>
      <c r="U1022">
        <v>113099</v>
      </c>
      <c r="V1022" t="str">
        <f>IF(Table1[Voting Population]&lt;47000,"Rural","Urban")</f>
        <v>Urban</v>
      </c>
      <c r="W1022" s="3">
        <v>2.0094027511753432E-2</v>
      </c>
      <c r="X1022" s="3" t="s">
        <v>5414</v>
      </c>
      <c r="Y1022" s="3">
        <f>COUNTIFS(Table1[Race '#],Table1[[#This Row],[Race '#]],Table1[Gender],"F")</f>
        <v>0</v>
      </c>
      <c r="Z1022" s="3">
        <f>COUNTIFS(Table1[Race '#],Table1[[#This Row],[Race '#]],Table1[Gender],"M")</f>
        <v>6</v>
      </c>
      <c r="AA1022" s="3">
        <f>COUNTIFS(Table1[Race '#],Table1[[#This Row],[Race '#]],Table1[Gender],"~?")</f>
        <v>0</v>
      </c>
      <c r="AB1022" s="3" t="str">
        <f>_xlfn.IFS(Y1022=SUM(Table1[[#This Row],[Race-F candidates]:[Race-? Candidates]]),"All-Female",Z1022=SUM(Table1[[#This Row],[Race-F candidates]:[Race-? Candidates]]),"All-Male",1=1,"Mixed-Gender")</f>
        <v>All-Male</v>
      </c>
      <c r="AC1022" s="3">
        <f>COUNTIFS(Table1[genoffice],Table1[[#This Row],[genoffice]],Table1[Gender],"F")</f>
        <v>7</v>
      </c>
      <c r="AD1022" s="3">
        <f>COUNTIFS(Table1[genoffice],Table1[[#This Row],[genoffice]],Table1[Gender],"M")</f>
        <v>78</v>
      </c>
      <c r="AE1022" s="3">
        <f>COUNTIFS(Table1[genoffice],Table1[[#This Row],[genoffice]],Table1[Gender],"~?")</f>
        <v>1</v>
      </c>
    </row>
    <row r="1023" spans="1:31" x14ac:dyDescent="0.35">
      <c r="A1023">
        <v>1022</v>
      </c>
      <c r="B1023">
        <f>IF(COUNTIF(C$2:C1022,C1023)&gt;0,B1022,B1022+1)</f>
        <v>284</v>
      </c>
      <c r="C1023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3" t="s">
        <v>1346</v>
      </c>
      <c r="E1023" t="s">
        <v>1290</v>
      </c>
      <c r="F1023" t="s">
        <v>1376</v>
      </c>
      <c r="G1023">
        <v>2014</v>
      </c>
      <c r="H1023" t="s">
        <v>1292</v>
      </c>
      <c r="I1023" t="s">
        <v>23</v>
      </c>
      <c r="J1023">
        <v>2513</v>
      </c>
      <c r="K1023">
        <v>6</v>
      </c>
      <c r="L1023">
        <f>COUNTIF(Table1[Race],Table1[Race])</f>
        <v>6</v>
      </c>
      <c r="M1023">
        <v>2</v>
      </c>
      <c r="N1023">
        <v>4</v>
      </c>
      <c r="O1023">
        <v>0</v>
      </c>
      <c r="P1023">
        <v>0</v>
      </c>
      <c r="Q1023" t="s">
        <v>20</v>
      </c>
      <c r="R1023" t="s">
        <v>952</v>
      </c>
      <c r="S1023" t="s">
        <v>2938</v>
      </c>
      <c r="T1023">
        <f>IFERROR(Table1[n_can_adj]/MID(Table1[district],FIND("(",Table1[district])+1,1),Table1[n_can_adj])</f>
        <v>6</v>
      </c>
      <c r="U1023">
        <v>113099</v>
      </c>
      <c r="V1023" t="str">
        <f>IF(Table1[Voting Population]&lt;47000,"Rural","Urban")</f>
        <v>Urban</v>
      </c>
      <c r="W1023" s="3">
        <v>2.0094027511753432E-2</v>
      </c>
      <c r="X1023" s="3" t="s">
        <v>5414</v>
      </c>
      <c r="Y1023" s="3">
        <f>COUNTIFS(Table1[Race '#],Table1[[#This Row],[Race '#]],Table1[Gender],"F")</f>
        <v>0</v>
      </c>
      <c r="Z1023" s="3">
        <f>COUNTIFS(Table1[Race '#],Table1[[#This Row],[Race '#]],Table1[Gender],"M")</f>
        <v>6</v>
      </c>
      <c r="AA1023" s="3">
        <f>COUNTIFS(Table1[Race '#],Table1[[#This Row],[Race '#]],Table1[Gender],"~?")</f>
        <v>0</v>
      </c>
      <c r="AB1023" s="3" t="str">
        <f>_xlfn.IFS(Y1023=SUM(Table1[[#This Row],[Race-F candidates]:[Race-? Candidates]]),"All-Female",Z1023=SUM(Table1[[#This Row],[Race-F candidates]:[Race-? Candidates]]),"All-Male",1=1,"Mixed-Gender")</f>
        <v>All-Male</v>
      </c>
      <c r="AC1023" s="3">
        <f>COUNTIFS(Table1[genoffice],Table1[[#This Row],[genoffice]],Table1[Gender],"F")</f>
        <v>7</v>
      </c>
      <c r="AD1023" s="3">
        <f>COUNTIFS(Table1[genoffice],Table1[[#This Row],[genoffice]],Table1[Gender],"M")</f>
        <v>78</v>
      </c>
      <c r="AE1023" s="3">
        <f>COUNTIFS(Table1[genoffice],Table1[[#This Row],[genoffice]],Table1[Gender],"~?")</f>
        <v>1</v>
      </c>
    </row>
    <row r="1024" spans="1:31" x14ac:dyDescent="0.35">
      <c r="A1024">
        <v>1023</v>
      </c>
      <c r="B1024">
        <f>IF(COUNTIF(C$2:C1023,C1024)&gt;0,B1023,B1023+1)</f>
        <v>284</v>
      </c>
      <c r="C1024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4" t="s">
        <v>1346</v>
      </c>
      <c r="E1024" t="s">
        <v>1290</v>
      </c>
      <c r="F1024" t="s">
        <v>1377</v>
      </c>
      <c r="G1024">
        <v>2014</v>
      </c>
      <c r="H1024" t="s">
        <v>1292</v>
      </c>
      <c r="I1024" t="s">
        <v>19</v>
      </c>
      <c r="J1024">
        <v>6394</v>
      </c>
      <c r="K1024">
        <v>6</v>
      </c>
      <c r="L1024">
        <f>COUNTIF(Table1[Race],Table1[Race])</f>
        <v>6</v>
      </c>
      <c r="M1024">
        <v>2</v>
      </c>
      <c r="N1024">
        <v>4</v>
      </c>
      <c r="O1024">
        <v>0</v>
      </c>
      <c r="P1024">
        <v>0</v>
      </c>
      <c r="Q1024" t="s">
        <v>20</v>
      </c>
      <c r="R1024" t="s">
        <v>952</v>
      </c>
      <c r="S1024" t="s">
        <v>2938</v>
      </c>
      <c r="T1024">
        <f>IFERROR(Table1[n_can_adj]/MID(Table1[district],FIND("(",Table1[district])+1,1),Table1[n_can_adj])</f>
        <v>6</v>
      </c>
      <c r="U1024">
        <v>113099</v>
      </c>
      <c r="V1024" t="str">
        <f>IF(Table1[Voting Population]&lt;47000,"Rural","Urban")</f>
        <v>Urban</v>
      </c>
      <c r="W1024" s="3">
        <v>2.0094027511753432E-2</v>
      </c>
      <c r="X1024" s="3" t="s">
        <v>5414</v>
      </c>
      <c r="Y1024" s="3">
        <f>COUNTIFS(Table1[Race '#],Table1[[#This Row],[Race '#]],Table1[Gender],"F")</f>
        <v>0</v>
      </c>
      <c r="Z1024" s="3">
        <f>COUNTIFS(Table1[Race '#],Table1[[#This Row],[Race '#]],Table1[Gender],"M")</f>
        <v>6</v>
      </c>
      <c r="AA1024" s="3">
        <f>COUNTIFS(Table1[Race '#],Table1[[#This Row],[Race '#]],Table1[Gender],"~?")</f>
        <v>0</v>
      </c>
      <c r="AB1024" s="3" t="str">
        <f>_xlfn.IFS(Y1024=SUM(Table1[[#This Row],[Race-F candidates]:[Race-? Candidates]]),"All-Female",Z1024=SUM(Table1[[#This Row],[Race-F candidates]:[Race-? Candidates]]),"All-Male",1=1,"Mixed-Gender")</f>
        <v>All-Male</v>
      </c>
      <c r="AC1024" s="3">
        <f>COUNTIFS(Table1[genoffice],Table1[[#This Row],[genoffice]],Table1[Gender],"F")</f>
        <v>7</v>
      </c>
      <c r="AD1024" s="3">
        <f>COUNTIFS(Table1[genoffice],Table1[[#This Row],[genoffice]],Table1[Gender],"M")</f>
        <v>78</v>
      </c>
      <c r="AE1024" s="3">
        <f>COUNTIFS(Table1[genoffice],Table1[[#This Row],[genoffice]],Table1[Gender],"~?")</f>
        <v>1</v>
      </c>
    </row>
    <row r="1025" spans="1:31" x14ac:dyDescent="0.35">
      <c r="A1025">
        <v>1024</v>
      </c>
      <c r="B1025">
        <f>IF(COUNTIF(C$2:C1024,C1025)&gt;0,B1024,B1024+1)</f>
        <v>284</v>
      </c>
      <c r="C1025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5" t="s">
        <v>1346</v>
      </c>
      <c r="E1025" t="s">
        <v>1290</v>
      </c>
      <c r="F1025" t="s">
        <v>1378</v>
      </c>
      <c r="G1025">
        <v>2014</v>
      </c>
      <c r="H1025" t="s">
        <v>1292</v>
      </c>
      <c r="I1025" t="s">
        <v>19</v>
      </c>
      <c r="J1025">
        <v>3626</v>
      </c>
      <c r="K1025">
        <v>6</v>
      </c>
      <c r="L1025">
        <f>COUNTIF(Table1[Race],Table1[Race])</f>
        <v>6</v>
      </c>
      <c r="M1025">
        <v>2</v>
      </c>
      <c r="N1025">
        <v>4</v>
      </c>
      <c r="O1025">
        <v>0</v>
      </c>
      <c r="P1025">
        <v>0</v>
      </c>
      <c r="Q1025" t="s">
        <v>20</v>
      </c>
      <c r="R1025" t="s">
        <v>952</v>
      </c>
      <c r="S1025" t="s">
        <v>2938</v>
      </c>
      <c r="T1025">
        <f>IFERROR(Table1[n_can_adj]/MID(Table1[district],FIND("(",Table1[district])+1,1),Table1[n_can_adj])</f>
        <v>6</v>
      </c>
      <c r="U1025">
        <v>113099</v>
      </c>
      <c r="V1025" t="str">
        <f>IF(Table1[Voting Population]&lt;47000,"Rural","Urban")</f>
        <v>Urban</v>
      </c>
      <c r="W1025" s="3">
        <v>2.0094027511753432E-2</v>
      </c>
      <c r="X1025" s="3" t="s">
        <v>5414</v>
      </c>
      <c r="Y1025" s="3">
        <f>COUNTIFS(Table1[Race '#],Table1[[#This Row],[Race '#]],Table1[Gender],"F")</f>
        <v>0</v>
      </c>
      <c r="Z1025" s="3">
        <f>COUNTIFS(Table1[Race '#],Table1[[#This Row],[Race '#]],Table1[Gender],"M")</f>
        <v>6</v>
      </c>
      <c r="AA1025" s="3">
        <f>COUNTIFS(Table1[Race '#],Table1[[#This Row],[Race '#]],Table1[Gender],"~?")</f>
        <v>0</v>
      </c>
      <c r="AB1025" s="3" t="str">
        <f>_xlfn.IFS(Y1025=SUM(Table1[[#This Row],[Race-F candidates]:[Race-? Candidates]]),"All-Female",Z1025=SUM(Table1[[#This Row],[Race-F candidates]:[Race-? Candidates]]),"All-Male",1=1,"Mixed-Gender")</f>
        <v>All-Male</v>
      </c>
      <c r="AC1025" s="3">
        <f>COUNTIFS(Table1[genoffice],Table1[[#This Row],[genoffice]],Table1[Gender],"F")</f>
        <v>7</v>
      </c>
      <c r="AD1025" s="3">
        <f>COUNTIFS(Table1[genoffice],Table1[[#This Row],[genoffice]],Table1[Gender],"M")</f>
        <v>78</v>
      </c>
      <c r="AE1025" s="3">
        <f>COUNTIFS(Table1[genoffice],Table1[[#This Row],[genoffice]],Table1[Gender],"~?")</f>
        <v>1</v>
      </c>
    </row>
    <row r="1026" spans="1:31" x14ac:dyDescent="0.35">
      <c r="A1026">
        <v>1025</v>
      </c>
      <c r="B1026">
        <f>IF(COUNTIF(C$2:C1025,C1026)&gt;0,B1025,B1025+1)</f>
        <v>284</v>
      </c>
      <c r="C1026" t="str">
        <f>Table1[[#This Row],[position]]&amp;IF(Table1[district]="NA","","-"&amp;Table1[district])&amp;IF(Table1[parish]="Multi-Parish Race","","-"&amp;Table1[parish])&amp;" ("&amp;Table1[year]&amp;")"</f>
        <v>City Marshal-City Court, City of Houma-Terrebonne (2014)</v>
      </c>
      <c r="D1026" t="s">
        <v>1346</v>
      </c>
      <c r="E1026" t="s">
        <v>1290</v>
      </c>
      <c r="F1026" t="s">
        <v>1379</v>
      </c>
      <c r="G1026">
        <v>2014</v>
      </c>
      <c r="H1026" t="s">
        <v>1292</v>
      </c>
      <c r="I1026" t="s">
        <v>19</v>
      </c>
      <c r="J1026">
        <v>5129</v>
      </c>
      <c r="K1026">
        <v>6</v>
      </c>
      <c r="L1026">
        <f>COUNTIF(Table1[Race],Table1[Race])</f>
        <v>6</v>
      </c>
      <c r="M1026">
        <v>2</v>
      </c>
      <c r="N1026">
        <v>4</v>
      </c>
      <c r="O1026">
        <v>0</v>
      </c>
      <c r="P1026">
        <v>0</v>
      </c>
      <c r="Q1026" t="s">
        <v>20</v>
      </c>
      <c r="R1026" t="s">
        <v>952</v>
      </c>
      <c r="S1026" t="s">
        <v>2938</v>
      </c>
      <c r="T1026">
        <f>IFERROR(Table1[n_can_adj]/MID(Table1[district],FIND("(",Table1[district])+1,1),Table1[n_can_adj])</f>
        <v>6</v>
      </c>
      <c r="U1026">
        <v>113099</v>
      </c>
      <c r="V1026" t="str">
        <f>IF(Table1[Voting Population]&lt;47000,"Rural","Urban")</f>
        <v>Urban</v>
      </c>
      <c r="W1026" s="3">
        <v>2.0094027511753432E-2</v>
      </c>
      <c r="X1026" s="3" t="s">
        <v>5414</v>
      </c>
      <c r="Y1026" s="3">
        <f>COUNTIFS(Table1[Race '#],Table1[[#This Row],[Race '#]],Table1[Gender],"F")</f>
        <v>0</v>
      </c>
      <c r="Z1026" s="3">
        <f>COUNTIFS(Table1[Race '#],Table1[[#This Row],[Race '#]],Table1[Gender],"M")</f>
        <v>6</v>
      </c>
      <c r="AA1026" s="3">
        <f>COUNTIFS(Table1[Race '#],Table1[[#This Row],[Race '#]],Table1[Gender],"~?")</f>
        <v>0</v>
      </c>
      <c r="AB1026" s="3" t="str">
        <f>_xlfn.IFS(Y1026=SUM(Table1[[#This Row],[Race-F candidates]:[Race-? Candidates]]),"All-Female",Z1026=SUM(Table1[[#This Row],[Race-F candidates]:[Race-? Candidates]]),"All-Male",1=1,"Mixed-Gender")</f>
        <v>All-Male</v>
      </c>
      <c r="AC1026" s="3">
        <f>COUNTIFS(Table1[genoffice],Table1[[#This Row],[genoffice]],Table1[Gender],"F")</f>
        <v>7</v>
      </c>
      <c r="AD1026" s="3">
        <f>COUNTIFS(Table1[genoffice],Table1[[#This Row],[genoffice]],Table1[Gender],"M")</f>
        <v>78</v>
      </c>
      <c r="AE1026" s="3">
        <f>COUNTIFS(Table1[genoffice],Table1[[#This Row],[genoffice]],Table1[Gender],"~?")</f>
        <v>1</v>
      </c>
    </row>
    <row r="1027" spans="1:31" x14ac:dyDescent="0.35">
      <c r="A1027">
        <v>1026</v>
      </c>
      <c r="B1027">
        <f>IF(COUNTIF(C$2:C1026,C1027)&gt;0,B1026,B1026+1)</f>
        <v>285</v>
      </c>
      <c r="C1027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7" t="s">
        <v>1346</v>
      </c>
      <c r="E1027" t="s">
        <v>1295</v>
      </c>
      <c r="F1027" t="s">
        <v>1380</v>
      </c>
      <c r="G1027">
        <v>2014</v>
      </c>
      <c r="H1027" t="s">
        <v>94</v>
      </c>
      <c r="I1027" t="s">
        <v>23</v>
      </c>
      <c r="J1027">
        <v>1232</v>
      </c>
      <c r="K1027">
        <v>2</v>
      </c>
      <c r="L1027">
        <f>COUNTIF(Table1[Race],Table1[Race])</f>
        <v>2</v>
      </c>
      <c r="M1027">
        <v>2</v>
      </c>
      <c r="N1027">
        <v>0</v>
      </c>
      <c r="O1027">
        <v>0</v>
      </c>
      <c r="P1027">
        <v>0</v>
      </c>
      <c r="Q1027" t="s">
        <v>20</v>
      </c>
      <c r="R1027" t="s">
        <v>952</v>
      </c>
      <c r="S1027" t="s">
        <v>2938</v>
      </c>
      <c r="T1027">
        <f>IFERROR(Table1[n_can_adj]/MID(Table1[district],FIND("(",Table1[district])+1,1),Table1[n_can_adj])</f>
        <v>2</v>
      </c>
      <c r="U1027">
        <v>59524</v>
      </c>
      <c r="V1027" t="str">
        <f>IF(Table1[Voting Population]&lt;47000,"Rural","Urban")</f>
        <v>Urban</v>
      </c>
      <c r="W1027" s="3">
        <v>0.28330424665503195</v>
      </c>
      <c r="X1027" s="3" t="s">
        <v>5414</v>
      </c>
      <c r="Y1027" s="3">
        <f>COUNTIFS(Table1[Race '#],Table1[[#This Row],[Race '#]],Table1[Gender],"F")</f>
        <v>1</v>
      </c>
      <c r="Z1027" s="3">
        <f>COUNTIFS(Table1[Race '#],Table1[[#This Row],[Race '#]],Table1[Gender],"M")</f>
        <v>1</v>
      </c>
      <c r="AA1027" s="3">
        <f>COUNTIFS(Table1[Race '#],Table1[[#This Row],[Race '#]],Table1[Gender],"~?")</f>
        <v>0</v>
      </c>
      <c r="AB1027" s="3" t="str">
        <f>_xlfn.IFS(Y1027=SUM(Table1[[#This Row],[Race-F candidates]:[Race-? Candidates]]),"All-Female",Z1027=SUM(Table1[[#This Row],[Race-F candidates]:[Race-? Candidates]]),"All-Male",1=1,"Mixed-Gender")</f>
        <v>Mixed-Gender</v>
      </c>
      <c r="AC1027" s="3">
        <f>COUNTIFS(Table1[genoffice],Table1[[#This Row],[genoffice]],Table1[Gender],"F")</f>
        <v>7</v>
      </c>
      <c r="AD1027" s="3">
        <f>COUNTIFS(Table1[genoffice],Table1[[#This Row],[genoffice]],Table1[Gender],"M")</f>
        <v>78</v>
      </c>
      <c r="AE1027" s="3">
        <f>COUNTIFS(Table1[genoffice],Table1[[#This Row],[genoffice]],Table1[Gender],"~?")</f>
        <v>1</v>
      </c>
    </row>
    <row r="1028" spans="1:31" x14ac:dyDescent="0.35">
      <c r="A1028">
        <v>1027</v>
      </c>
      <c r="B1028">
        <f>IF(COUNTIF(C$2:C1027,C1028)&gt;0,B1027,B1027+1)</f>
        <v>285</v>
      </c>
      <c r="C1028" t="str">
        <f>Table1[[#This Row],[position]]&amp;IF(Table1[district]="NA","","-"&amp;Table1[district])&amp;IF(Table1[parish]="Multi-Parish Race","","-"&amp;Table1[parish])&amp;" ("&amp;Table1[year]&amp;")"</f>
        <v>City Marshal-City Court, City of Kaplan-Vermilion (2014)</v>
      </c>
      <c r="D1028" t="s">
        <v>1346</v>
      </c>
      <c r="E1028" t="s">
        <v>1295</v>
      </c>
      <c r="F1028" t="s">
        <v>1381</v>
      </c>
      <c r="G1028">
        <v>2014</v>
      </c>
      <c r="H1028" t="s">
        <v>94</v>
      </c>
      <c r="I1028" t="s">
        <v>23</v>
      </c>
      <c r="J1028">
        <v>2206</v>
      </c>
      <c r="K1028">
        <v>2</v>
      </c>
      <c r="L1028">
        <f>COUNTIF(Table1[Race],Table1[Race])</f>
        <v>2</v>
      </c>
      <c r="M1028">
        <v>2</v>
      </c>
      <c r="N1028">
        <v>0</v>
      </c>
      <c r="O1028">
        <v>0</v>
      </c>
      <c r="P1028">
        <v>0</v>
      </c>
      <c r="Q1028" t="s">
        <v>20</v>
      </c>
      <c r="R1028" t="s">
        <v>952</v>
      </c>
      <c r="S1028" t="s">
        <v>2938</v>
      </c>
      <c r="T1028">
        <f>IFERROR(Table1[n_can_adj]/MID(Table1[district],FIND("(",Table1[district])+1,1),Table1[n_can_adj])</f>
        <v>2</v>
      </c>
      <c r="U1028">
        <v>59524</v>
      </c>
      <c r="V1028" t="str">
        <f>IF(Table1[Voting Population]&lt;47000,"Rural","Urban")</f>
        <v>Urban</v>
      </c>
      <c r="W1028" s="3">
        <v>0.28330424665503195</v>
      </c>
      <c r="X1028" s="3" t="s">
        <v>5415</v>
      </c>
      <c r="Y1028" s="3">
        <f>COUNTIFS(Table1[Race '#],Table1[[#This Row],[Race '#]],Table1[Gender],"F")</f>
        <v>1</v>
      </c>
      <c r="Z1028" s="3">
        <f>COUNTIFS(Table1[Race '#],Table1[[#This Row],[Race '#]],Table1[Gender],"M")</f>
        <v>1</v>
      </c>
      <c r="AA1028" s="3">
        <f>COUNTIFS(Table1[Race '#],Table1[[#This Row],[Race '#]],Table1[Gender],"~?")</f>
        <v>0</v>
      </c>
      <c r="AB1028" s="3" t="str">
        <f>_xlfn.IFS(Y1028=SUM(Table1[[#This Row],[Race-F candidates]:[Race-? Candidates]]),"All-Female",Z1028=SUM(Table1[[#This Row],[Race-F candidates]:[Race-? Candidates]]),"All-Male",1=1,"Mixed-Gender")</f>
        <v>Mixed-Gender</v>
      </c>
      <c r="AC1028" s="3">
        <f>COUNTIFS(Table1[genoffice],Table1[[#This Row],[genoffice]],Table1[Gender],"F")</f>
        <v>7</v>
      </c>
      <c r="AD1028" s="3">
        <f>COUNTIFS(Table1[genoffice],Table1[[#This Row],[genoffice]],Table1[Gender],"M")</f>
        <v>78</v>
      </c>
      <c r="AE1028" s="3">
        <f>COUNTIFS(Table1[genoffice],Table1[[#This Row],[genoffice]],Table1[Gender],"~?")</f>
        <v>1</v>
      </c>
    </row>
    <row r="1029" spans="1:31" x14ac:dyDescent="0.35">
      <c r="A1029">
        <v>1028</v>
      </c>
      <c r="B1029">
        <f>IF(COUNTIF(C$2:C1028,C1029)&gt;0,B1028,B1028+1)</f>
        <v>286</v>
      </c>
      <c r="C1029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29" t="s">
        <v>1346</v>
      </c>
      <c r="E1029" t="s">
        <v>1382</v>
      </c>
      <c r="F1029" t="s">
        <v>1383</v>
      </c>
      <c r="G1029">
        <v>2014</v>
      </c>
      <c r="H1029" t="s">
        <v>1012</v>
      </c>
      <c r="I1029" t="s">
        <v>19</v>
      </c>
      <c r="J1029">
        <v>14955</v>
      </c>
      <c r="K1029">
        <v>4</v>
      </c>
      <c r="L1029">
        <f>COUNTIF(Table1[Race],Table1[Race])</f>
        <v>4</v>
      </c>
      <c r="M1029">
        <v>2</v>
      </c>
      <c r="N1029">
        <v>1</v>
      </c>
      <c r="O1029">
        <v>1</v>
      </c>
      <c r="P1029">
        <v>0</v>
      </c>
      <c r="Q1029" t="s">
        <v>20</v>
      </c>
      <c r="R1029" t="s">
        <v>952</v>
      </c>
      <c r="S1029" t="s">
        <v>2938</v>
      </c>
      <c r="T1029">
        <f>IFERROR(Table1[n_can_adj]/MID(Table1[district],FIND("(",Table1[district])+1,1),Table1[n_can_adj])</f>
        <v>4</v>
      </c>
      <c r="U1029">
        <v>234963</v>
      </c>
      <c r="V1029" t="str">
        <f>IF(Table1[Voting Population]&lt;47000,"Rural","Urban")</f>
        <v>Urban</v>
      </c>
      <c r="W1029" s="3">
        <v>8.3228464973967964E-2</v>
      </c>
      <c r="X1029" s="3" t="s">
        <v>5414</v>
      </c>
      <c r="Y1029" s="3">
        <f>COUNTIFS(Table1[Race '#],Table1[[#This Row],[Race '#]],Table1[Gender],"F")</f>
        <v>0</v>
      </c>
      <c r="Z1029" s="3">
        <f>COUNTIFS(Table1[Race '#],Table1[[#This Row],[Race '#]],Table1[Gender],"M")</f>
        <v>4</v>
      </c>
      <c r="AA1029" s="3">
        <f>COUNTIFS(Table1[Race '#],Table1[[#This Row],[Race '#]],Table1[Gender],"~?")</f>
        <v>0</v>
      </c>
      <c r="AB1029" s="3" t="str">
        <f>_xlfn.IFS(Y1029=SUM(Table1[[#This Row],[Race-F candidates]:[Race-? Candidates]]),"All-Female",Z1029=SUM(Table1[[#This Row],[Race-F candidates]:[Race-? Candidates]]),"All-Male",1=1,"Mixed-Gender")</f>
        <v>All-Male</v>
      </c>
      <c r="AC1029" s="3">
        <f>COUNTIFS(Table1[genoffice],Table1[[#This Row],[genoffice]],Table1[Gender],"F")</f>
        <v>7</v>
      </c>
      <c r="AD1029" s="3">
        <f>COUNTIFS(Table1[genoffice],Table1[[#This Row],[genoffice]],Table1[Gender],"M")</f>
        <v>78</v>
      </c>
      <c r="AE1029" s="3">
        <f>COUNTIFS(Table1[genoffice],Table1[[#This Row],[genoffice]],Table1[Gender],"~?")</f>
        <v>1</v>
      </c>
    </row>
    <row r="1030" spans="1:31" x14ac:dyDescent="0.35">
      <c r="A1030">
        <v>1029</v>
      </c>
      <c r="B1030">
        <f>IF(COUNTIF(C$2:C1029,C1030)&gt;0,B1029,B1029+1)</f>
        <v>286</v>
      </c>
      <c r="C1030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0" t="s">
        <v>1346</v>
      </c>
      <c r="E1030" t="s">
        <v>1382</v>
      </c>
      <c r="F1030" t="s">
        <v>1384</v>
      </c>
      <c r="G1030">
        <v>2014</v>
      </c>
      <c r="H1030" t="s">
        <v>1012</v>
      </c>
      <c r="I1030" t="s">
        <v>23</v>
      </c>
      <c r="J1030">
        <v>9844</v>
      </c>
      <c r="K1030">
        <v>4</v>
      </c>
      <c r="L1030">
        <f>COUNTIF(Table1[Race],Table1[Race])</f>
        <v>4</v>
      </c>
      <c r="M1030">
        <v>2</v>
      </c>
      <c r="N1030">
        <v>1</v>
      </c>
      <c r="O1030">
        <v>1</v>
      </c>
      <c r="P1030">
        <v>0</v>
      </c>
      <c r="Q1030" t="s">
        <v>20</v>
      </c>
      <c r="R1030" t="s">
        <v>952</v>
      </c>
      <c r="S1030" t="s">
        <v>2938</v>
      </c>
      <c r="T1030">
        <f>IFERROR(Table1[n_can_adj]/MID(Table1[district],FIND("(",Table1[district])+1,1),Table1[n_can_adj])</f>
        <v>4</v>
      </c>
      <c r="U1030">
        <v>234963</v>
      </c>
      <c r="V1030" t="str">
        <f>IF(Table1[Voting Population]&lt;47000,"Rural","Urban")</f>
        <v>Urban</v>
      </c>
      <c r="W1030" s="3">
        <v>8.3228464973967964E-2</v>
      </c>
      <c r="X1030" s="3" t="s">
        <v>5414</v>
      </c>
      <c r="Y1030" s="3">
        <f>COUNTIFS(Table1[Race '#],Table1[[#This Row],[Race '#]],Table1[Gender],"F")</f>
        <v>0</v>
      </c>
      <c r="Z1030" s="3">
        <f>COUNTIFS(Table1[Race '#],Table1[[#This Row],[Race '#]],Table1[Gender],"M")</f>
        <v>4</v>
      </c>
      <c r="AA1030" s="3">
        <f>COUNTIFS(Table1[Race '#],Table1[[#This Row],[Race '#]],Table1[Gender],"~?")</f>
        <v>0</v>
      </c>
      <c r="AB1030" s="3" t="str">
        <f>_xlfn.IFS(Y1030=SUM(Table1[[#This Row],[Race-F candidates]:[Race-? Candidates]]),"All-Female",Z1030=SUM(Table1[[#This Row],[Race-F candidates]:[Race-? Candidates]]),"All-Male",1=1,"Mixed-Gender")</f>
        <v>All-Male</v>
      </c>
      <c r="AC1030" s="3">
        <f>COUNTIFS(Table1[genoffice],Table1[[#This Row],[genoffice]],Table1[Gender],"F")</f>
        <v>7</v>
      </c>
      <c r="AD1030" s="3">
        <f>COUNTIFS(Table1[genoffice],Table1[[#This Row],[genoffice]],Table1[Gender],"M")</f>
        <v>78</v>
      </c>
      <c r="AE1030" s="3">
        <f>COUNTIFS(Table1[genoffice],Table1[[#This Row],[genoffice]],Table1[Gender],"~?")</f>
        <v>1</v>
      </c>
    </row>
    <row r="1031" spans="1:31" x14ac:dyDescent="0.35">
      <c r="A1031">
        <v>1030</v>
      </c>
      <c r="B1031">
        <f>IF(COUNTIF(C$2:C1030,C1031)&gt;0,B1030,B1030+1)</f>
        <v>286</v>
      </c>
      <c r="C1031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1" t="s">
        <v>1346</v>
      </c>
      <c r="E1031" t="s">
        <v>1382</v>
      </c>
      <c r="F1031" t="s">
        <v>1385</v>
      </c>
      <c r="G1031">
        <v>2014</v>
      </c>
      <c r="H1031" t="s">
        <v>1012</v>
      </c>
      <c r="I1031" t="s">
        <v>23</v>
      </c>
      <c r="J1031">
        <v>4146</v>
      </c>
      <c r="K1031">
        <v>4</v>
      </c>
      <c r="L1031">
        <f>COUNTIF(Table1[Race],Table1[Race])</f>
        <v>4</v>
      </c>
      <c r="M1031">
        <v>2</v>
      </c>
      <c r="N1031">
        <v>1</v>
      </c>
      <c r="O1031">
        <v>1</v>
      </c>
      <c r="P1031">
        <v>0</v>
      </c>
      <c r="Q1031" t="s">
        <v>20</v>
      </c>
      <c r="R1031" t="s">
        <v>952</v>
      </c>
      <c r="S1031" t="s">
        <v>2938</v>
      </c>
      <c r="T1031">
        <f>IFERROR(Table1[n_can_adj]/MID(Table1[district],FIND("(",Table1[district])+1,1),Table1[n_can_adj])</f>
        <v>4</v>
      </c>
      <c r="U1031">
        <v>234963</v>
      </c>
      <c r="V1031" t="str">
        <f>IF(Table1[Voting Population]&lt;47000,"Rural","Urban")</f>
        <v>Urban</v>
      </c>
      <c r="W1031" s="3">
        <v>8.3228464973967964E-2</v>
      </c>
      <c r="X1031" s="3" t="s">
        <v>5414</v>
      </c>
      <c r="Y1031" s="3">
        <f>COUNTIFS(Table1[Race '#],Table1[[#This Row],[Race '#]],Table1[Gender],"F")</f>
        <v>0</v>
      </c>
      <c r="Z1031" s="3">
        <f>COUNTIFS(Table1[Race '#],Table1[[#This Row],[Race '#]],Table1[Gender],"M")</f>
        <v>4</v>
      </c>
      <c r="AA1031" s="3">
        <f>COUNTIFS(Table1[Race '#],Table1[[#This Row],[Race '#]],Table1[Gender],"~?")</f>
        <v>0</v>
      </c>
      <c r="AB1031" s="3" t="str">
        <f>_xlfn.IFS(Y1031=SUM(Table1[[#This Row],[Race-F candidates]:[Race-? Candidates]]),"All-Female",Z1031=SUM(Table1[[#This Row],[Race-F candidates]:[Race-? Candidates]]),"All-Male",1=1,"Mixed-Gender")</f>
        <v>All-Male</v>
      </c>
      <c r="AC1031" s="3">
        <f>COUNTIFS(Table1[genoffice],Table1[[#This Row],[genoffice]],Table1[Gender],"F")</f>
        <v>7</v>
      </c>
      <c r="AD1031" s="3">
        <f>COUNTIFS(Table1[genoffice],Table1[[#This Row],[genoffice]],Table1[Gender],"M")</f>
        <v>78</v>
      </c>
      <c r="AE1031" s="3">
        <f>COUNTIFS(Table1[genoffice],Table1[[#This Row],[genoffice]],Table1[Gender],"~?")</f>
        <v>1</v>
      </c>
    </row>
    <row r="1032" spans="1:31" x14ac:dyDescent="0.35">
      <c r="A1032">
        <v>1031</v>
      </c>
      <c r="B1032">
        <f>IF(COUNTIF(C$2:C1031,C1032)&gt;0,B1031,B1031+1)</f>
        <v>286</v>
      </c>
      <c r="C1032" t="str">
        <f>Table1[[#This Row],[position]]&amp;IF(Table1[district]="NA","","-"&amp;Table1[district])&amp;IF(Table1[parish]="Multi-Parish Race","","-"&amp;Table1[parish])&amp;" ("&amp;Table1[year]&amp;")"</f>
        <v>City Marshal-City Court, City of Lafayette-Lafayette (2014)</v>
      </c>
      <c r="D1032" t="s">
        <v>1346</v>
      </c>
      <c r="E1032" t="s">
        <v>1382</v>
      </c>
      <c r="F1032" t="s">
        <v>1386</v>
      </c>
      <c r="G1032">
        <v>2014</v>
      </c>
      <c r="H1032" t="s">
        <v>1012</v>
      </c>
      <c r="I1032" t="s">
        <v>30</v>
      </c>
      <c r="J1032">
        <v>11582</v>
      </c>
      <c r="K1032">
        <v>4</v>
      </c>
      <c r="L1032">
        <f>COUNTIF(Table1[Race],Table1[Race])</f>
        <v>4</v>
      </c>
      <c r="M1032">
        <v>2</v>
      </c>
      <c r="N1032">
        <v>1</v>
      </c>
      <c r="O1032">
        <v>1</v>
      </c>
      <c r="P1032">
        <v>0</v>
      </c>
      <c r="Q1032" t="s">
        <v>20</v>
      </c>
      <c r="R1032" t="s">
        <v>952</v>
      </c>
      <c r="S1032" t="s">
        <v>2938</v>
      </c>
      <c r="T1032">
        <f>IFERROR(Table1[n_can_adj]/MID(Table1[district],FIND("(",Table1[district])+1,1),Table1[n_can_adj])</f>
        <v>4</v>
      </c>
      <c r="U1032">
        <v>234963</v>
      </c>
      <c r="V1032" t="str">
        <f>IF(Table1[Voting Population]&lt;47000,"Rural","Urban")</f>
        <v>Urban</v>
      </c>
      <c r="W1032" s="3">
        <v>8.3228464973967964E-2</v>
      </c>
      <c r="X1032" s="3" t="s">
        <v>5414</v>
      </c>
      <c r="Y1032" s="3">
        <f>COUNTIFS(Table1[Race '#],Table1[[#This Row],[Race '#]],Table1[Gender],"F")</f>
        <v>0</v>
      </c>
      <c r="Z1032" s="3">
        <f>COUNTIFS(Table1[Race '#],Table1[[#This Row],[Race '#]],Table1[Gender],"M")</f>
        <v>4</v>
      </c>
      <c r="AA1032" s="3">
        <f>COUNTIFS(Table1[Race '#],Table1[[#This Row],[Race '#]],Table1[Gender],"~?")</f>
        <v>0</v>
      </c>
      <c r="AB1032" s="3" t="str">
        <f>_xlfn.IFS(Y1032=SUM(Table1[[#This Row],[Race-F candidates]:[Race-? Candidates]]),"All-Female",Z1032=SUM(Table1[[#This Row],[Race-F candidates]:[Race-? Candidates]]),"All-Male",1=1,"Mixed-Gender")</f>
        <v>All-Male</v>
      </c>
      <c r="AC1032" s="3">
        <f>COUNTIFS(Table1[genoffice],Table1[[#This Row],[genoffice]],Table1[Gender],"F")</f>
        <v>7</v>
      </c>
      <c r="AD1032" s="3">
        <f>COUNTIFS(Table1[genoffice],Table1[[#This Row],[genoffice]],Table1[Gender],"M")</f>
        <v>78</v>
      </c>
      <c r="AE1032" s="3">
        <f>COUNTIFS(Table1[genoffice],Table1[[#This Row],[genoffice]],Table1[Gender],"~?")</f>
        <v>1</v>
      </c>
    </row>
    <row r="1033" spans="1:31" x14ac:dyDescent="0.35">
      <c r="A1033">
        <v>1032</v>
      </c>
      <c r="B1033">
        <f>IF(COUNTIF(C$2:C1032,C1033)&gt;0,B1032,B1032+1)</f>
        <v>287</v>
      </c>
      <c r="C1033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3" t="s">
        <v>1346</v>
      </c>
      <c r="E1033" t="s">
        <v>1387</v>
      </c>
      <c r="F1033" t="s">
        <v>1388</v>
      </c>
      <c r="G1033">
        <v>2014</v>
      </c>
      <c r="H1033" t="s">
        <v>1008</v>
      </c>
      <c r="I1033" t="s">
        <v>30</v>
      </c>
      <c r="J1033">
        <v>5365</v>
      </c>
      <c r="K1033">
        <v>3</v>
      </c>
      <c r="L1033">
        <f>COUNTIF(Table1[Race],Table1[Race])</f>
        <v>3</v>
      </c>
      <c r="M1033">
        <v>1</v>
      </c>
      <c r="N1033">
        <v>1</v>
      </c>
      <c r="O1033">
        <v>1</v>
      </c>
      <c r="P1033">
        <v>0</v>
      </c>
      <c r="Q1033" t="s">
        <v>20</v>
      </c>
      <c r="R1033" t="s">
        <v>952</v>
      </c>
      <c r="S1033" t="s">
        <v>2938</v>
      </c>
      <c r="T1033">
        <f>IFERROR(Table1[n_can_adj]/MID(Table1[district],FIND("(",Table1[district])+1,1),Table1[n_can_adj])</f>
        <v>3</v>
      </c>
      <c r="U1033">
        <v>197233</v>
      </c>
      <c r="V1033" t="str">
        <f>IF(Table1[Voting Population]&lt;47000,"Rural","Urban")</f>
        <v>Urban</v>
      </c>
      <c r="W1033" s="3">
        <v>0.18295458405516496</v>
      </c>
      <c r="X1033" s="3" t="s">
        <v>5414</v>
      </c>
      <c r="Y1033" s="3">
        <f>COUNTIFS(Table1[Race '#],Table1[[#This Row],[Race '#]],Table1[Gender],"F")</f>
        <v>0</v>
      </c>
      <c r="Z1033" s="3">
        <f>COUNTIFS(Table1[Race '#],Table1[[#This Row],[Race '#]],Table1[Gender],"M")</f>
        <v>3</v>
      </c>
      <c r="AA1033" s="3">
        <f>COUNTIFS(Table1[Race '#],Table1[[#This Row],[Race '#]],Table1[Gender],"~?")</f>
        <v>0</v>
      </c>
      <c r="AB1033" s="3" t="str">
        <f>_xlfn.IFS(Y1033=SUM(Table1[[#This Row],[Race-F candidates]:[Race-? Candidates]]),"All-Female",Z1033=SUM(Table1[[#This Row],[Race-F candidates]:[Race-? Candidates]]),"All-Male",1=1,"Mixed-Gender")</f>
        <v>All-Male</v>
      </c>
      <c r="AC1033" s="3">
        <f>COUNTIFS(Table1[genoffice],Table1[[#This Row],[genoffice]],Table1[Gender],"F")</f>
        <v>7</v>
      </c>
      <c r="AD1033" s="3">
        <f>COUNTIFS(Table1[genoffice],Table1[[#This Row],[genoffice]],Table1[Gender],"M")</f>
        <v>78</v>
      </c>
      <c r="AE1033" s="3">
        <f>COUNTIFS(Table1[genoffice],Table1[[#This Row],[genoffice]],Table1[Gender],"~?")</f>
        <v>1</v>
      </c>
    </row>
    <row r="1034" spans="1:31" x14ac:dyDescent="0.35">
      <c r="A1034">
        <v>1033</v>
      </c>
      <c r="B1034">
        <f>IF(COUNTIF(C$2:C1033,C1034)&gt;0,B1033,B1033+1)</f>
        <v>287</v>
      </c>
      <c r="C1034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4" t="s">
        <v>1346</v>
      </c>
      <c r="E1034" t="s">
        <v>1387</v>
      </c>
      <c r="F1034" t="s">
        <v>1389</v>
      </c>
      <c r="G1034">
        <v>2014</v>
      </c>
      <c r="H1034" t="s">
        <v>1008</v>
      </c>
      <c r="I1034" t="s">
        <v>23</v>
      </c>
      <c r="J1034">
        <v>9344</v>
      </c>
      <c r="K1034">
        <v>3</v>
      </c>
      <c r="L1034">
        <f>COUNTIF(Table1[Race],Table1[Race])</f>
        <v>3</v>
      </c>
      <c r="M1034">
        <v>1</v>
      </c>
      <c r="N1034">
        <v>1</v>
      </c>
      <c r="O1034">
        <v>1</v>
      </c>
      <c r="P1034">
        <v>0</v>
      </c>
      <c r="Q1034" t="s">
        <v>20</v>
      </c>
      <c r="R1034" t="s">
        <v>952</v>
      </c>
      <c r="S1034" t="s">
        <v>2938</v>
      </c>
      <c r="T1034">
        <f>IFERROR(Table1[n_can_adj]/MID(Table1[district],FIND("(",Table1[district])+1,1),Table1[n_can_adj])</f>
        <v>3</v>
      </c>
      <c r="U1034">
        <v>197233</v>
      </c>
      <c r="V1034" t="str">
        <f>IF(Table1[Voting Population]&lt;47000,"Rural","Urban")</f>
        <v>Urban</v>
      </c>
      <c r="W1034" s="3">
        <v>0.18295458405516496</v>
      </c>
      <c r="X1034" s="3" t="s">
        <v>5414</v>
      </c>
      <c r="Y1034" s="3">
        <f>COUNTIFS(Table1[Race '#],Table1[[#This Row],[Race '#]],Table1[Gender],"F")</f>
        <v>0</v>
      </c>
      <c r="Z1034" s="3">
        <f>COUNTIFS(Table1[Race '#],Table1[[#This Row],[Race '#]],Table1[Gender],"M")</f>
        <v>3</v>
      </c>
      <c r="AA1034" s="3">
        <f>COUNTIFS(Table1[Race '#],Table1[[#This Row],[Race '#]],Table1[Gender],"~?")</f>
        <v>0</v>
      </c>
      <c r="AB1034" s="3" t="str">
        <f>_xlfn.IFS(Y1034=SUM(Table1[[#This Row],[Race-F candidates]:[Race-? Candidates]]),"All-Female",Z1034=SUM(Table1[[#This Row],[Race-F candidates]:[Race-? Candidates]]),"All-Male",1=1,"Mixed-Gender")</f>
        <v>All-Male</v>
      </c>
      <c r="AC1034" s="3">
        <f>COUNTIFS(Table1[genoffice],Table1[[#This Row],[genoffice]],Table1[Gender],"F")</f>
        <v>7</v>
      </c>
      <c r="AD1034" s="3">
        <f>COUNTIFS(Table1[genoffice],Table1[[#This Row],[genoffice]],Table1[Gender],"M")</f>
        <v>78</v>
      </c>
      <c r="AE1034" s="3">
        <f>COUNTIFS(Table1[genoffice],Table1[[#This Row],[genoffice]],Table1[Gender],"~?")</f>
        <v>1</v>
      </c>
    </row>
    <row r="1035" spans="1:31" x14ac:dyDescent="0.35">
      <c r="A1035">
        <v>1034</v>
      </c>
      <c r="B1035">
        <f>IF(COUNTIF(C$2:C1034,C1035)&gt;0,B1034,B1034+1)</f>
        <v>287</v>
      </c>
      <c r="C1035" t="str">
        <f>Table1[[#This Row],[position]]&amp;IF(Table1[district]="NA","","-"&amp;Table1[district])&amp;IF(Table1[parish]="Multi-Parish Race","","-"&amp;Table1[parish])&amp;" ("&amp;Table1[year]&amp;")"</f>
        <v>City Marshal-City Court, City of Lake Charles-Calcasieu (2014)</v>
      </c>
      <c r="D1035" t="s">
        <v>1346</v>
      </c>
      <c r="E1035" t="s">
        <v>1387</v>
      </c>
      <c r="F1035" t="s">
        <v>1390</v>
      </c>
      <c r="G1035">
        <v>2014</v>
      </c>
      <c r="H1035" t="s">
        <v>1008</v>
      </c>
      <c r="I1035" t="s">
        <v>19</v>
      </c>
      <c r="J1035">
        <v>14730</v>
      </c>
      <c r="K1035">
        <v>3</v>
      </c>
      <c r="L1035">
        <f>COUNTIF(Table1[Race],Table1[Race])</f>
        <v>3</v>
      </c>
      <c r="M1035">
        <v>1</v>
      </c>
      <c r="N1035">
        <v>1</v>
      </c>
      <c r="O1035">
        <v>1</v>
      </c>
      <c r="P1035">
        <v>0</v>
      </c>
      <c r="Q1035" t="s">
        <v>20</v>
      </c>
      <c r="R1035" t="s">
        <v>952</v>
      </c>
      <c r="S1035" t="s">
        <v>2938</v>
      </c>
      <c r="T1035">
        <f>IFERROR(Table1[n_can_adj]/MID(Table1[district],FIND("(",Table1[district])+1,1),Table1[n_can_adj])</f>
        <v>3</v>
      </c>
      <c r="U1035">
        <v>197233</v>
      </c>
      <c r="V1035" t="str">
        <f>IF(Table1[Voting Population]&lt;47000,"Rural","Urban")</f>
        <v>Urban</v>
      </c>
      <c r="W1035" s="3">
        <v>0.18295458405516496</v>
      </c>
      <c r="X1035" s="3" t="s">
        <v>5414</v>
      </c>
      <c r="Y1035" s="3">
        <f>COUNTIFS(Table1[Race '#],Table1[[#This Row],[Race '#]],Table1[Gender],"F")</f>
        <v>0</v>
      </c>
      <c r="Z1035" s="3">
        <f>COUNTIFS(Table1[Race '#],Table1[[#This Row],[Race '#]],Table1[Gender],"M")</f>
        <v>3</v>
      </c>
      <c r="AA1035" s="3">
        <f>COUNTIFS(Table1[Race '#],Table1[[#This Row],[Race '#]],Table1[Gender],"~?")</f>
        <v>0</v>
      </c>
      <c r="AB1035" s="3" t="str">
        <f>_xlfn.IFS(Y1035=SUM(Table1[[#This Row],[Race-F candidates]:[Race-? Candidates]]),"All-Female",Z1035=SUM(Table1[[#This Row],[Race-F candidates]:[Race-? Candidates]]),"All-Male",1=1,"Mixed-Gender")</f>
        <v>All-Male</v>
      </c>
      <c r="AC1035" s="3">
        <f>COUNTIFS(Table1[genoffice],Table1[[#This Row],[genoffice]],Table1[Gender],"F")</f>
        <v>7</v>
      </c>
      <c r="AD1035" s="3">
        <f>COUNTIFS(Table1[genoffice],Table1[[#This Row],[genoffice]],Table1[Gender],"M")</f>
        <v>78</v>
      </c>
      <c r="AE1035" s="3">
        <f>COUNTIFS(Table1[genoffice],Table1[[#This Row],[genoffice]],Table1[Gender],"~?")</f>
        <v>1</v>
      </c>
    </row>
    <row r="1036" spans="1:31" x14ac:dyDescent="0.35">
      <c r="A1036">
        <v>1035</v>
      </c>
      <c r="B1036">
        <f>IF(COUNTIF(C$2:C1035,C1036)&gt;0,B1035,B1035+1)</f>
        <v>288</v>
      </c>
      <c r="C1036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6" t="s">
        <v>1346</v>
      </c>
      <c r="E1036" t="s">
        <v>1391</v>
      </c>
      <c r="F1036" t="s">
        <v>1392</v>
      </c>
      <c r="G1036">
        <v>2014</v>
      </c>
      <c r="H1036" t="s">
        <v>69</v>
      </c>
      <c r="I1036" t="s">
        <v>127</v>
      </c>
      <c r="J1036">
        <v>3323</v>
      </c>
      <c r="K1036">
        <v>3</v>
      </c>
      <c r="L1036">
        <f>COUNTIF(Table1[Race],Table1[Race])</f>
        <v>3</v>
      </c>
      <c r="M1036">
        <v>2</v>
      </c>
      <c r="N1036">
        <v>0</v>
      </c>
      <c r="O1036">
        <v>0</v>
      </c>
      <c r="P1036">
        <v>1</v>
      </c>
      <c r="Q1036" t="s">
        <v>20</v>
      </c>
      <c r="R1036" t="s">
        <v>952</v>
      </c>
      <c r="S1036" t="s">
        <v>2938</v>
      </c>
      <c r="T1036">
        <f>IFERROR(Table1[n_can_adj]/MID(Table1[district],FIND("(",Table1[district])+1,1),Table1[n_can_adj])</f>
        <v>3</v>
      </c>
      <c r="U1036">
        <v>40335</v>
      </c>
      <c r="V1036" t="str">
        <f>IF(Table1[Voting Population]&lt;47000,"Rural","Urban")</f>
        <v>Rural</v>
      </c>
      <c r="W1036" s="3">
        <v>4.3522611356681395E-2</v>
      </c>
      <c r="X1036" s="3" t="s">
        <v>5414</v>
      </c>
      <c r="Y1036" s="3">
        <f>COUNTIFS(Table1[Race '#],Table1[[#This Row],[Race '#]],Table1[Gender],"F")</f>
        <v>0</v>
      </c>
      <c r="Z1036" s="3">
        <f>COUNTIFS(Table1[Race '#],Table1[[#This Row],[Race '#]],Table1[Gender],"M")</f>
        <v>3</v>
      </c>
      <c r="AA1036" s="3">
        <f>COUNTIFS(Table1[Race '#],Table1[[#This Row],[Race '#]],Table1[Gender],"~?")</f>
        <v>0</v>
      </c>
      <c r="AB1036" s="3" t="str">
        <f>_xlfn.IFS(Y1036=SUM(Table1[[#This Row],[Race-F candidates]:[Race-? Candidates]]),"All-Female",Z1036=SUM(Table1[[#This Row],[Race-F candidates]:[Race-? Candidates]]),"All-Male",1=1,"Mixed-Gender")</f>
        <v>All-Male</v>
      </c>
      <c r="AC1036" s="3">
        <f>COUNTIFS(Table1[genoffice],Table1[[#This Row],[genoffice]],Table1[Gender],"F")</f>
        <v>7</v>
      </c>
      <c r="AD1036" s="3">
        <f>COUNTIFS(Table1[genoffice],Table1[[#This Row],[genoffice]],Table1[Gender],"M")</f>
        <v>78</v>
      </c>
      <c r="AE1036" s="3">
        <f>COUNTIFS(Table1[genoffice],Table1[[#This Row],[genoffice]],Table1[Gender],"~?")</f>
        <v>1</v>
      </c>
    </row>
    <row r="1037" spans="1:31" x14ac:dyDescent="0.35">
      <c r="A1037">
        <v>1036</v>
      </c>
      <c r="B1037">
        <f>IF(COUNTIF(C$2:C1036,C1037)&gt;0,B1036,B1036+1)</f>
        <v>288</v>
      </c>
      <c r="C1037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7" t="s">
        <v>1346</v>
      </c>
      <c r="E1037" t="s">
        <v>1391</v>
      </c>
      <c r="F1037" t="s">
        <v>1393</v>
      </c>
      <c r="G1037">
        <v>2014</v>
      </c>
      <c r="H1037" t="s">
        <v>69</v>
      </c>
      <c r="I1037" t="s">
        <v>23</v>
      </c>
      <c r="J1037">
        <v>3707</v>
      </c>
      <c r="K1037">
        <v>3</v>
      </c>
      <c r="L1037">
        <f>COUNTIF(Table1[Race],Table1[Race])</f>
        <v>3</v>
      </c>
      <c r="M1037">
        <v>2</v>
      </c>
      <c r="N1037">
        <v>0</v>
      </c>
      <c r="O1037">
        <v>0</v>
      </c>
      <c r="P1037">
        <v>1</v>
      </c>
      <c r="Q1037" t="s">
        <v>20</v>
      </c>
      <c r="R1037" t="s">
        <v>952</v>
      </c>
      <c r="S1037" t="s">
        <v>2938</v>
      </c>
      <c r="T1037">
        <f>IFERROR(Table1[n_can_adj]/MID(Table1[district],FIND("(",Table1[district])+1,1),Table1[n_can_adj])</f>
        <v>3</v>
      </c>
      <c r="U1037">
        <v>40335</v>
      </c>
      <c r="V1037" t="str">
        <f>IF(Table1[Voting Population]&lt;47000,"Rural","Urban")</f>
        <v>Rural</v>
      </c>
      <c r="W1037" s="3">
        <v>4.3522611356681395E-2</v>
      </c>
      <c r="X1037" s="3" t="s">
        <v>5414</v>
      </c>
      <c r="Y1037" s="3">
        <f>COUNTIFS(Table1[Race '#],Table1[[#This Row],[Race '#]],Table1[Gender],"F")</f>
        <v>0</v>
      </c>
      <c r="Z1037" s="3">
        <f>COUNTIFS(Table1[Race '#],Table1[[#This Row],[Race '#]],Table1[Gender],"M")</f>
        <v>3</v>
      </c>
      <c r="AA1037" s="3">
        <f>COUNTIFS(Table1[Race '#],Table1[[#This Row],[Race '#]],Table1[Gender],"~?")</f>
        <v>0</v>
      </c>
      <c r="AB1037" s="3" t="str">
        <f>_xlfn.IFS(Y1037=SUM(Table1[[#This Row],[Race-F candidates]:[Race-? Candidates]]),"All-Female",Z1037=SUM(Table1[[#This Row],[Race-F candidates]:[Race-? Candidates]]),"All-Male",1=1,"Mixed-Gender")</f>
        <v>All-Male</v>
      </c>
      <c r="AC1037" s="3">
        <f>COUNTIFS(Table1[genoffice],Table1[[#This Row],[genoffice]],Table1[Gender],"F")</f>
        <v>7</v>
      </c>
      <c r="AD1037" s="3">
        <f>COUNTIFS(Table1[genoffice],Table1[[#This Row],[genoffice]],Table1[Gender],"M")</f>
        <v>78</v>
      </c>
      <c r="AE1037" s="3">
        <f>COUNTIFS(Table1[genoffice],Table1[[#This Row],[genoffice]],Table1[Gender],"~?")</f>
        <v>1</v>
      </c>
    </row>
    <row r="1038" spans="1:31" x14ac:dyDescent="0.35">
      <c r="A1038">
        <v>1037</v>
      </c>
      <c r="B1038">
        <f>IF(COUNTIF(C$2:C1037,C1038)&gt;0,B1037,B1037+1)</f>
        <v>288</v>
      </c>
      <c r="C1038" t="str">
        <f>Table1[[#This Row],[position]]&amp;IF(Table1[district]="NA","","-"&amp;Table1[district])&amp;IF(Table1[parish]="Multi-Parish Race","","-"&amp;Table1[parish])&amp;" ("&amp;Table1[year]&amp;")"</f>
        <v>City Marshal-City Court, City of Minden-Webster (2014)</v>
      </c>
      <c r="D1038" t="s">
        <v>1346</v>
      </c>
      <c r="E1038" t="s">
        <v>1391</v>
      </c>
      <c r="F1038" t="s">
        <v>1394</v>
      </c>
      <c r="G1038">
        <v>2014</v>
      </c>
      <c r="H1038" t="s">
        <v>69</v>
      </c>
      <c r="I1038" t="s">
        <v>23</v>
      </c>
      <c r="J1038">
        <v>1793</v>
      </c>
      <c r="K1038">
        <v>3</v>
      </c>
      <c r="L1038">
        <f>COUNTIF(Table1[Race],Table1[Race])</f>
        <v>3</v>
      </c>
      <c r="M1038">
        <v>2</v>
      </c>
      <c r="N1038">
        <v>0</v>
      </c>
      <c r="O1038">
        <v>0</v>
      </c>
      <c r="P1038">
        <v>1</v>
      </c>
      <c r="Q1038" t="s">
        <v>20</v>
      </c>
      <c r="R1038" t="s">
        <v>952</v>
      </c>
      <c r="S1038" t="s">
        <v>2938</v>
      </c>
      <c r="T1038">
        <f>IFERROR(Table1[n_can_adj]/MID(Table1[district],FIND("(",Table1[district])+1,1),Table1[n_can_adj])</f>
        <v>3</v>
      </c>
      <c r="U1038">
        <v>40335</v>
      </c>
      <c r="V1038" t="str">
        <f>IF(Table1[Voting Population]&lt;47000,"Rural","Urban")</f>
        <v>Rural</v>
      </c>
      <c r="W1038" s="3">
        <v>4.3522611356681395E-2</v>
      </c>
      <c r="X1038" s="3" t="s">
        <v>5414</v>
      </c>
      <c r="Y1038" s="3">
        <f>COUNTIFS(Table1[Race '#],Table1[[#This Row],[Race '#]],Table1[Gender],"F")</f>
        <v>0</v>
      </c>
      <c r="Z1038" s="3">
        <f>COUNTIFS(Table1[Race '#],Table1[[#This Row],[Race '#]],Table1[Gender],"M")</f>
        <v>3</v>
      </c>
      <c r="AA1038" s="3">
        <f>COUNTIFS(Table1[Race '#],Table1[[#This Row],[Race '#]],Table1[Gender],"~?")</f>
        <v>0</v>
      </c>
      <c r="AB1038" s="3" t="str">
        <f>_xlfn.IFS(Y1038=SUM(Table1[[#This Row],[Race-F candidates]:[Race-? Candidates]]),"All-Female",Z1038=SUM(Table1[[#This Row],[Race-F candidates]:[Race-? Candidates]]),"All-Male",1=1,"Mixed-Gender")</f>
        <v>All-Male</v>
      </c>
      <c r="AC1038" s="3">
        <f>COUNTIFS(Table1[genoffice],Table1[[#This Row],[genoffice]],Table1[Gender],"F")</f>
        <v>7</v>
      </c>
      <c r="AD1038" s="3">
        <f>COUNTIFS(Table1[genoffice],Table1[[#This Row],[genoffice]],Table1[Gender],"M")</f>
        <v>78</v>
      </c>
      <c r="AE1038" s="3">
        <f>COUNTIFS(Table1[genoffice],Table1[[#This Row],[genoffice]],Table1[Gender],"~?")</f>
        <v>1</v>
      </c>
    </row>
    <row r="1039" spans="1:31" x14ac:dyDescent="0.35">
      <c r="A1039">
        <v>1038</v>
      </c>
      <c r="B1039">
        <f>IF(COUNTIF(C$2:C1038,C1039)&gt;0,B1038,B1038+1)</f>
        <v>289</v>
      </c>
      <c r="C1039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39" t="s">
        <v>1346</v>
      </c>
      <c r="E1039" t="s">
        <v>1395</v>
      </c>
      <c r="F1039" t="s">
        <v>1396</v>
      </c>
      <c r="G1039">
        <v>2014</v>
      </c>
      <c r="H1039" t="s">
        <v>670</v>
      </c>
      <c r="I1039" t="s">
        <v>23</v>
      </c>
      <c r="J1039">
        <v>794</v>
      </c>
      <c r="K1039">
        <v>4</v>
      </c>
      <c r="L1039">
        <f>COUNTIF(Table1[Race],Table1[Race])</f>
        <v>4</v>
      </c>
      <c r="M1039">
        <v>3</v>
      </c>
      <c r="N1039">
        <v>1</v>
      </c>
      <c r="O1039">
        <v>0</v>
      </c>
      <c r="P1039">
        <v>0</v>
      </c>
      <c r="Q1039" t="s">
        <v>20</v>
      </c>
      <c r="R1039" t="s">
        <v>952</v>
      </c>
      <c r="S1039" t="s">
        <v>2938</v>
      </c>
      <c r="T1039">
        <f>IFERROR(Table1[n_can_adj]/MID(Table1[district],FIND("(",Table1[district])+1,1),Table1[n_can_adj])</f>
        <v>4</v>
      </c>
      <c r="U1039">
        <v>156398</v>
      </c>
      <c r="V1039" t="str">
        <f>IF(Table1[Voting Population]&lt;47000,"Rural","Urban")</f>
        <v>Urban</v>
      </c>
      <c r="W1039" s="3">
        <v>0.14578864993333718</v>
      </c>
      <c r="X1039" s="3" t="s">
        <v>5414</v>
      </c>
      <c r="Y1039" s="3">
        <f>COUNTIFS(Table1[Race '#],Table1[[#This Row],[Race '#]],Table1[Gender],"F")</f>
        <v>0</v>
      </c>
      <c r="Z1039" s="3">
        <f>COUNTIFS(Table1[Race '#],Table1[[#This Row],[Race '#]],Table1[Gender],"M")</f>
        <v>4</v>
      </c>
      <c r="AA1039" s="3">
        <f>COUNTIFS(Table1[Race '#],Table1[[#This Row],[Race '#]],Table1[Gender],"~?")</f>
        <v>0</v>
      </c>
      <c r="AB1039" s="3" t="str">
        <f>_xlfn.IFS(Y1039=SUM(Table1[[#This Row],[Race-F candidates]:[Race-? Candidates]]),"All-Female",Z1039=SUM(Table1[[#This Row],[Race-F candidates]:[Race-? Candidates]]),"All-Male",1=1,"Mixed-Gender")</f>
        <v>All-Male</v>
      </c>
      <c r="AC1039" s="3">
        <f>COUNTIFS(Table1[genoffice],Table1[[#This Row],[genoffice]],Table1[Gender],"F")</f>
        <v>7</v>
      </c>
      <c r="AD1039" s="3">
        <f>COUNTIFS(Table1[genoffice],Table1[[#This Row],[genoffice]],Table1[Gender],"M")</f>
        <v>78</v>
      </c>
      <c r="AE1039" s="3">
        <f>COUNTIFS(Table1[genoffice],Table1[[#This Row],[genoffice]],Table1[Gender],"~?")</f>
        <v>1</v>
      </c>
    </row>
    <row r="1040" spans="1:31" x14ac:dyDescent="0.35">
      <c r="A1040">
        <v>1039</v>
      </c>
      <c r="B1040">
        <f>IF(COUNTIF(C$2:C1039,C1040)&gt;0,B1039,B1039+1)</f>
        <v>289</v>
      </c>
      <c r="C1040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0" t="s">
        <v>1346</v>
      </c>
      <c r="E1040" t="s">
        <v>1395</v>
      </c>
      <c r="F1040" t="s">
        <v>1397</v>
      </c>
      <c r="G1040">
        <v>2014</v>
      </c>
      <c r="H1040" t="s">
        <v>670</v>
      </c>
      <c r="I1040" t="s">
        <v>19</v>
      </c>
      <c r="J1040">
        <v>5645</v>
      </c>
      <c r="K1040">
        <v>4</v>
      </c>
      <c r="L1040">
        <f>COUNTIF(Table1[Race],Table1[Race])</f>
        <v>4</v>
      </c>
      <c r="M1040">
        <v>3</v>
      </c>
      <c r="N1040">
        <v>1</v>
      </c>
      <c r="O1040">
        <v>0</v>
      </c>
      <c r="P1040">
        <v>0</v>
      </c>
      <c r="Q1040" t="s">
        <v>20</v>
      </c>
      <c r="R1040" t="s">
        <v>952</v>
      </c>
      <c r="S1040" t="s">
        <v>2938</v>
      </c>
      <c r="T1040">
        <f>IFERROR(Table1[n_can_adj]/MID(Table1[district],FIND("(",Table1[district])+1,1),Table1[n_can_adj])</f>
        <v>4</v>
      </c>
      <c r="U1040">
        <v>156398</v>
      </c>
      <c r="V1040" t="str">
        <f>IF(Table1[Voting Population]&lt;47000,"Rural","Urban")</f>
        <v>Urban</v>
      </c>
      <c r="W1040" s="3">
        <v>0.14578864993333718</v>
      </c>
      <c r="X1040" s="3" t="s">
        <v>5414</v>
      </c>
      <c r="Y1040" s="3">
        <f>COUNTIFS(Table1[Race '#],Table1[[#This Row],[Race '#]],Table1[Gender],"F")</f>
        <v>0</v>
      </c>
      <c r="Z1040" s="3">
        <f>COUNTIFS(Table1[Race '#],Table1[[#This Row],[Race '#]],Table1[Gender],"M")</f>
        <v>4</v>
      </c>
      <c r="AA1040" s="3">
        <f>COUNTIFS(Table1[Race '#],Table1[[#This Row],[Race '#]],Table1[Gender],"~?")</f>
        <v>0</v>
      </c>
      <c r="AB1040" s="3" t="str">
        <f>_xlfn.IFS(Y1040=SUM(Table1[[#This Row],[Race-F candidates]:[Race-? Candidates]]),"All-Female",Z1040=SUM(Table1[[#This Row],[Race-F candidates]:[Race-? Candidates]]),"All-Male",1=1,"Mixed-Gender")</f>
        <v>All-Male</v>
      </c>
      <c r="AC1040" s="3">
        <f>COUNTIFS(Table1[genoffice],Table1[[#This Row],[genoffice]],Table1[Gender],"F")</f>
        <v>7</v>
      </c>
      <c r="AD1040" s="3">
        <f>COUNTIFS(Table1[genoffice],Table1[[#This Row],[genoffice]],Table1[Gender],"M")</f>
        <v>78</v>
      </c>
      <c r="AE1040" s="3">
        <f>COUNTIFS(Table1[genoffice],Table1[[#This Row],[genoffice]],Table1[Gender],"~?")</f>
        <v>1</v>
      </c>
    </row>
    <row r="1041" spans="1:31" x14ac:dyDescent="0.35">
      <c r="A1041">
        <v>1040</v>
      </c>
      <c r="B1041">
        <f>IF(COUNTIF(C$2:C1040,C1041)&gt;0,B1040,B1040+1)</f>
        <v>289</v>
      </c>
      <c r="C1041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1" t="s">
        <v>1346</v>
      </c>
      <c r="E1041" t="s">
        <v>1395</v>
      </c>
      <c r="F1041" t="s">
        <v>1398</v>
      </c>
      <c r="G1041">
        <v>2014</v>
      </c>
      <c r="H1041" t="s">
        <v>670</v>
      </c>
      <c r="I1041" t="s">
        <v>23</v>
      </c>
      <c r="J1041">
        <v>2652</v>
      </c>
      <c r="K1041">
        <v>4</v>
      </c>
      <c r="L1041">
        <f>COUNTIF(Table1[Race],Table1[Race])</f>
        <v>4</v>
      </c>
      <c r="M1041">
        <v>3</v>
      </c>
      <c r="N1041">
        <v>1</v>
      </c>
      <c r="O1041">
        <v>0</v>
      </c>
      <c r="P1041">
        <v>0</v>
      </c>
      <c r="Q1041" t="s">
        <v>20</v>
      </c>
      <c r="R1041" t="s">
        <v>952</v>
      </c>
      <c r="S1041" t="s">
        <v>2938</v>
      </c>
      <c r="T1041">
        <f>IFERROR(Table1[n_can_adj]/MID(Table1[district],FIND("(",Table1[district])+1,1),Table1[n_can_adj])</f>
        <v>4</v>
      </c>
      <c r="U1041">
        <v>156398</v>
      </c>
      <c r="V1041" t="str">
        <f>IF(Table1[Voting Population]&lt;47000,"Rural","Urban")</f>
        <v>Urban</v>
      </c>
      <c r="W1041" s="3">
        <v>0.14578864993333718</v>
      </c>
      <c r="X1041" s="3" t="s">
        <v>5414</v>
      </c>
      <c r="Y1041" s="3">
        <f>COUNTIFS(Table1[Race '#],Table1[[#This Row],[Race '#]],Table1[Gender],"F")</f>
        <v>0</v>
      </c>
      <c r="Z1041" s="3">
        <f>COUNTIFS(Table1[Race '#],Table1[[#This Row],[Race '#]],Table1[Gender],"M")</f>
        <v>4</v>
      </c>
      <c r="AA1041" s="3">
        <f>COUNTIFS(Table1[Race '#],Table1[[#This Row],[Race '#]],Table1[Gender],"~?")</f>
        <v>0</v>
      </c>
      <c r="AB1041" s="3" t="str">
        <f>_xlfn.IFS(Y1041=SUM(Table1[[#This Row],[Race-F candidates]:[Race-? Candidates]]),"All-Female",Z1041=SUM(Table1[[#This Row],[Race-F candidates]:[Race-? Candidates]]),"All-Male",1=1,"Mixed-Gender")</f>
        <v>All-Male</v>
      </c>
      <c r="AC1041" s="3">
        <f>COUNTIFS(Table1[genoffice],Table1[[#This Row],[genoffice]],Table1[Gender],"F")</f>
        <v>7</v>
      </c>
      <c r="AD1041" s="3">
        <f>COUNTIFS(Table1[genoffice],Table1[[#This Row],[genoffice]],Table1[Gender],"M")</f>
        <v>78</v>
      </c>
      <c r="AE1041" s="3">
        <f>COUNTIFS(Table1[genoffice],Table1[[#This Row],[genoffice]],Table1[Gender],"~?")</f>
        <v>1</v>
      </c>
    </row>
    <row r="1042" spans="1:31" x14ac:dyDescent="0.35">
      <c r="A1042">
        <v>1041</v>
      </c>
      <c r="B1042">
        <f>IF(COUNTIF(C$2:C1041,C1042)&gt;0,B1041,B1041+1)</f>
        <v>289</v>
      </c>
      <c r="C1042" t="str">
        <f>Table1[[#This Row],[position]]&amp;IF(Table1[district]="NA","","-"&amp;Table1[district])&amp;IF(Table1[parish]="Multi-Parish Race","","-"&amp;Table1[parish])&amp;" ("&amp;Table1[year]&amp;")"</f>
        <v>City Marshal-City Court, City of Monroe-Ouachita (2014)</v>
      </c>
      <c r="D1042" t="s">
        <v>1346</v>
      </c>
      <c r="E1042" t="s">
        <v>1395</v>
      </c>
      <c r="F1042" t="s">
        <v>1399</v>
      </c>
      <c r="G1042">
        <v>2014</v>
      </c>
      <c r="H1042" t="s">
        <v>670</v>
      </c>
      <c r="I1042" t="s">
        <v>23</v>
      </c>
      <c r="J1042">
        <v>8160</v>
      </c>
      <c r="K1042">
        <v>4</v>
      </c>
      <c r="L1042">
        <f>COUNTIF(Table1[Race],Table1[Race])</f>
        <v>4</v>
      </c>
      <c r="M1042">
        <v>3</v>
      </c>
      <c r="N1042">
        <v>1</v>
      </c>
      <c r="O1042">
        <v>0</v>
      </c>
      <c r="P1042">
        <v>0</v>
      </c>
      <c r="Q1042" t="s">
        <v>20</v>
      </c>
      <c r="R1042" t="s">
        <v>952</v>
      </c>
      <c r="S1042" t="s">
        <v>2938</v>
      </c>
      <c r="T1042">
        <f>IFERROR(Table1[n_can_adj]/MID(Table1[district],FIND("(",Table1[district])+1,1),Table1[n_can_adj])</f>
        <v>4</v>
      </c>
      <c r="U1042">
        <v>156398</v>
      </c>
      <c r="V1042" t="str">
        <f>IF(Table1[Voting Population]&lt;47000,"Rural","Urban")</f>
        <v>Urban</v>
      </c>
      <c r="W1042" s="3">
        <v>0.14578864993333718</v>
      </c>
      <c r="X1042" s="3" t="s">
        <v>5414</v>
      </c>
      <c r="Y1042" s="3">
        <f>COUNTIFS(Table1[Race '#],Table1[[#This Row],[Race '#]],Table1[Gender],"F")</f>
        <v>0</v>
      </c>
      <c r="Z1042" s="3">
        <f>COUNTIFS(Table1[Race '#],Table1[[#This Row],[Race '#]],Table1[Gender],"M")</f>
        <v>4</v>
      </c>
      <c r="AA1042" s="3">
        <f>COUNTIFS(Table1[Race '#],Table1[[#This Row],[Race '#]],Table1[Gender],"~?")</f>
        <v>0</v>
      </c>
      <c r="AB1042" s="3" t="str">
        <f>_xlfn.IFS(Y1042=SUM(Table1[[#This Row],[Race-F candidates]:[Race-? Candidates]]),"All-Female",Z1042=SUM(Table1[[#This Row],[Race-F candidates]:[Race-? Candidates]]),"All-Male",1=1,"Mixed-Gender")</f>
        <v>All-Male</v>
      </c>
      <c r="AC1042" s="3">
        <f>COUNTIFS(Table1[genoffice],Table1[[#This Row],[genoffice]],Table1[Gender],"F")</f>
        <v>7</v>
      </c>
      <c r="AD1042" s="3">
        <f>COUNTIFS(Table1[genoffice],Table1[[#This Row],[genoffice]],Table1[Gender],"M")</f>
        <v>78</v>
      </c>
      <c r="AE1042" s="3">
        <f>COUNTIFS(Table1[genoffice],Table1[[#This Row],[genoffice]],Table1[Gender],"~?")</f>
        <v>1</v>
      </c>
    </row>
    <row r="1043" spans="1:31" x14ac:dyDescent="0.35">
      <c r="A1043">
        <v>1042</v>
      </c>
      <c r="B1043">
        <f>IF(COUNTIF(C$2:C1042,C1043)&gt;0,B1042,B1042+1)</f>
        <v>290</v>
      </c>
      <c r="C1043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3" t="s">
        <v>1346</v>
      </c>
      <c r="E1043" t="s">
        <v>1400</v>
      </c>
      <c r="F1043" t="s">
        <v>1401</v>
      </c>
      <c r="G1043">
        <v>2014</v>
      </c>
      <c r="H1043" t="s">
        <v>263</v>
      </c>
      <c r="I1043" t="s">
        <v>23</v>
      </c>
      <c r="J1043">
        <v>2821</v>
      </c>
      <c r="K1043">
        <v>4</v>
      </c>
      <c r="L1043">
        <f>COUNTIF(Table1[Race],Table1[Race])</f>
        <v>4</v>
      </c>
      <c r="M1043">
        <v>3</v>
      </c>
      <c r="N1043">
        <v>1</v>
      </c>
      <c r="O1043">
        <v>0</v>
      </c>
      <c r="P1043">
        <v>0</v>
      </c>
      <c r="Q1043" t="s">
        <v>20</v>
      </c>
      <c r="R1043" t="s">
        <v>952</v>
      </c>
      <c r="S1043" t="s">
        <v>2938</v>
      </c>
      <c r="T1043">
        <f>IFERROR(Table1[n_can_adj]/MID(Table1[district],FIND("(",Table1[district])+1,1),Table1[n_can_adj])</f>
        <v>4</v>
      </c>
      <c r="U1043">
        <v>39258</v>
      </c>
      <c r="V1043" t="str">
        <f>IF(Table1[Voting Population]&lt;47000,"Rural","Urban")</f>
        <v>Rural</v>
      </c>
      <c r="W1043" s="3">
        <v>0.11939711664482305</v>
      </c>
      <c r="X1043" s="3" t="s">
        <v>5414</v>
      </c>
      <c r="Y1043" s="3">
        <f>COUNTIFS(Table1[Race '#],Table1[[#This Row],[Race '#]],Table1[Gender],"F")</f>
        <v>0</v>
      </c>
      <c r="Z1043" s="3">
        <f>COUNTIFS(Table1[Race '#],Table1[[#This Row],[Race '#]],Table1[Gender],"M")</f>
        <v>4</v>
      </c>
      <c r="AA1043" s="3">
        <f>COUNTIFS(Table1[Race '#],Table1[[#This Row],[Race '#]],Table1[Gender],"~?")</f>
        <v>0</v>
      </c>
      <c r="AB1043" s="3" t="str">
        <f>_xlfn.IFS(Y1043=SUM(Table1[[#This Row],[Race-F candidates]:[Race-? Candidates]]),"All-Female",Z1043=SUM(Table1[[#This Row],[Race-F candidates]:[Race-? Candidates]]),"All-Male",1=1,"Mixed-Gender")</f>
        <v>All-Male</v>
      </c>
      <c r="AC1043" s="3">
        <f>COUNTIFS(Table1[genoffice],Table1[[#This Row],[genoffice]],Table1[Gender],"F")</f>
        <v>7</v>
      </c>
      <c r="AD1043" s="3">
        <f>COUNTIFS(Table1[genoffice],Table1[[#This Row],[genoffice]],Table1[Gender],"M")</f>
        <v>78</v>
      </c>
      <c r="AE1043" s="3">
        <f>COUNTIFS(Table1[genoffice],Table1[[#This Row],[genoffice]],Table1[Gender],"~?")</f>
        <v>1</v>
      </c>
    </row>
    <row r="1044" spans="1:31" x14ac:dyDescent="0.35">
      <c r="A1044">
        <v>1043</v>
      </c>
      <c r="B1044">
        <f>IF(COUNTIF(C$2:C1043,C1044)&gt;0,B1043,B1043+1)</f>
        <v>290</v>
      </c>
      <c r="C1044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4" t="s">
        <v>1346</v>
      </c>
      <c r="E1044" t="s">
        <v>1400</v>
      </c>
      <c r="F1044" t="s">
        <v>1402</v>
      </c>
      <c r="G1044">
        <v>2014</v>
      </c>
      <c r="H1044" t="s">
        <v>263</v>
      </c>
      <c r="I1044" t="s">
        <v>23</v>
      </c>
      <c r="J1044">
        <v>1647</v>
      </c>
      <c r="K1044">
        <v>4</v>
      </c>
      <c r="L1044">
        <f>COUNTIF(Table1[Race],Table1[Race])</f>
        <v>4</v>
      </c>
      <c r="M1044">
        <v>3</v>
      </c>
      <c r="N1044">
        <v>1</v>
      </c>
      <c r="O1044">
        <v>0</v>
      </c>
      <c r="P1044">
        <v>0</v>
      </c>
      <c r="Q1044" t="s">
        <v>20</v>
      </c>
      <c r="R1044" t="s">
        <v>952</v>
      </c>
      <c r="S1044" t="s">
        <v>2938</v>
      </c>
      <c r="T1044">
        <f>IFERROR(Table1[n_can_adj]/MID(Table1[district],FIND("(",Table1[district])+1,1),Table1[n_can_adj])</f>
        <v>4</v>
      </c>
      <c r="U1044">
        <v>39258</v>
      </c>
      <c r="V1044" t="str">
        <f>IF(Table1[Voting Population]&lt;47000,"Rural","Urban")</f>
        <v>Rural</v>
      </c>
      <c r="W1044" s="3">
        <v>0.11939711664482305</v>
      </c>
      <c r="X1044" s="3" t="s">
        <v>5414</v>
      </c>
      <c r="Y1044" s="3">
        <f>COUNTIFS(Table1[Race '#],Table1[[#This Row],[Race '#]],Table1[Gender],"F")</f>
        <v>0</v>
      </c>
      <c r="Z1044" s="3">
        <f>COUNTIFS(Table1[Race '#],Table1[[#This Row],[Race '#]],Table1[Gender],"M")</f>
        <v>4</v>
      </c>
      <c r="AA1044" s="3">
        <f>COUNTIFS(Table1[Race '#],Table1[[#This Row],[Race '#]],Table1[Gender],"~?")</f>
        <v>0</v>
      </c>
      <c r="AB1044" s="3" t="str">
        <f>_xlfn.IFS(Y1044=SUM(Table1[[#This Row],[Race-F candidates]:[Race-? Candidates]]),"All-Female",Z1044=SUM(Table1[[#This Row],[Race-F candidates]:[Race-? Candidates]]),"All-Male",1=1,"Mixed-Gender")</f>
        <v>All-Male</v>
      </c>
      <c r="AC1044" s="3">
        <f>COUNTIFS(Table1[genoffice],Table1[[#This Row],[genoffice]],Table1[Gender],"F")</f>
        <v>7</v>
      </c>
      <c r="AD1044" s="3">
        <f>COUNTIFS(Table1[genoffice],Table1[[#This Row],[genoffice]],Table1[Gender],"M")</f>
        <v>78</v>
      </c>
      <c r="AE1044" s="3">
        <f>COUNTIFS(Table1[genoffice],Table1[[#This Row],[genoffice]],Table1[Gender],"~?")</f>
        <v>1</v>
      </c>
    </row>
    <row r="1045" spans="1:31" x14ac:dyDescent="0.35">
      <c r="A1045">
        <v>1044</v>
      </c>
      <c r="B1045">
        <f>IF(COUNTIF(C$2:C1044,C1045)&gt;0,B1044,B1044+1)</f>
        <v>290</v>
      </c>
      <c r="C1045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5" t="s">
        <v>1346</v>
      </c>
      <c r="E1045" t="s">
        <v>1400</v>
      </c>
      <c r="F1045" t="s">
        <v>1403</v>
      </c>
      <c r="G1045">
        <v>2014</v>
      </c>
      <c r="H1045" t="s">
        <v>263</v>
      </c>
      <c r="I1045" t="s">
        <v>19</v>
      </c>
      <c r="J1045">
        <v>1910</v>
      </c>
      <c r="K1045">
        <v>4</v>
      </c>
      <c r="L1045">
        <f>COUNTIF(Table1[Race],Table1[Race])</f>
        <v>4</v>
      </c>
      <c r="M1045">
        <v>3</v>
      </c>
      <c r="N1045">
        <v>1</v>
      </c>
      <c r="O1045">
        <v>0</v>
      </c>
      <c r="P1045">
        <v>0</v>
      </c>
      <c r="Q1045" t="s">
        <v>20</v>
      </c>
      <c r="R1045" t="s">
        <v>952</v>
      </c>
      <c r="S1045" t="s">
        <v>2938</v>
      </c>
      <c r="T1045">
        <f>IFERROR(Table1[n_can_adj]/MID(Table1[district],FIND("(",Table1[district])+1,1),Table1[n_can_adj])</f>
        <v>4</v>
      </c>
      <c r="U1045">
        <v>39258</v>
      </c>
      <c r="V1045" t="str">
        <f>IF(Table1[Voting Population]&lt;47000,"Rural","Urban")</f>
        <v>Rural</v>
      </c>
      <c r="W1045" s="3">
        <v>0.11939711664482305</v>
      </c>
      <c r="X1045" s="3" t="s">
        <v>5414</v>
      </c>
      <c r="Y1045" s="3">
        <f>COUNTIFS(Table1[Race '#],Table1[[#This Row],[Race '#]],Table1[Gender],"F")</f>
        <v>0</v>
      </c>
      <c r="Z1045" s="3">
        <f>COUNTIFS(Table1[Race '#],Table1[[#This Row],[Race '#]],Table1[Gender],"M")</f>
        <v>4</v>
      </c>
      <c r="AA1045" s="3">
        <f>COUNTIFS(Table1[Race '#],Table1[[#This Row],[Race '#]],Table1[Gender],"~?")</f>
        <v>0</v>
      </c>
      <c r="AB1045" s="3" t="str">
        <f>_xlfn.IFS(Y1045=SUM(Table1[[#This Row],[Race-F candidates]:[Race-? Candidates]]),"All-Female",Z1045=SUM(Table1[[#This Row],[Race-F candidates]:[Race-? Candidates]]),"All-Male",1=1,"Mixed-Gender")</f>
        <v>All-Male</v>
      </c>
      <c r="AC1045" s="3">
        <f>COUNTIFS(Table1[genoffice],Table1[[#This Row],[genoffice]],Table1[Gender],"F")</f>
        <v>7</v>
      </c>
      <c r="AD1045" s="3">
        <f>COUNTIFS(Table1[genoffice],Table1[[#This Row],[genoffice]],Table1[Gender],"M")</f>
        <v>78</v>
      </c>
      <c r="AE1045" s="3">
        <f>COUNTIFS(Table1[genoffice],Table1[[#This Row],[genoffice]],Table1[Gender],"~?")</f>
        <v>1</v>
      </c>
    </row>
    <row r="1046" spans="1:31" x14ac:dyDescent="0.35">
      <c r="A1046">
        <v>1045</v>
      </c>
      <c r="B1046">
        <f>IF(COUNTIF(C$2:C1045,C1046)&gt;0,B1045,B1045+1)</f>
        <v>290</v>
      </c>
      <c r="C1046" t="str">
        <f>Table1[[#This Row],[position]]&amp;IF(Table1[district]="NA","","-"&amp;Table1[district])&amp;IF(Table1[parish]="Multi-Parish Race","","-"&amp;Table1[parish])&amp;" ("&amp;Table1[year]&amp;")"</f>
        <v>City Marshal-City Court, City of Natchitoches-Natchitoches (2014)</v>
      </c>
      <c r="D1046" t="s">
        <v>1346</v>
      </c>
      <c r="E1046" t="s">
        <v>1400</v>
      </c>
      <c r="F1046" t="s">
        <v>1404</v>
      </c>
      <c r="G1046">
        <v>2014</v>
      </c>
      <c r="H1046" t="s">
        <v>263</v>
      </c>
      <c r="I1046" t="s">
        <v>23</v>
      </c>
      <c r="J1046">
        <v>1252</v>
      </c>
      <c r="K1046">
        <v>4</v>
      </c>
      <c r="L1046">
        <f>COUNTIF(Table1[Race],Table1[Race])</f>
        <v>4</v>
      </c>
      <c r="M1046">
        <v>3</v>
      </c>
      <c r="N1046">
        <v>1</v>
      </c>
      <c r="O1046">
        <v>0</v>
      </c>
      <c r="P1046">
        <v>0</v>
      </c>
      <c r="Q1046" t="s">
        <v>20</v>
      </c>
      <c r="R1046" t="s">
        <v>952</v>
      </c>
      <c r="S1046" t="s">
        <v>2938</v>
      </c>
      <c r="T1046">
        <f>IFERROR(Table1[n_can_adj]/MID(Table1[district],FIND("(",Table1[district])+1,1),Table1[n_can_adj])</f>
        <v>4</v>
      </c>
      <c r="U1046">
        <v>39258</v>
      </c>
      <c r="V1046" t="str">
        <f>IF(Table1[Voting Population]&lt;47000,"Rural","Urban")</f>
        <v>Rural</v>
      </c>
      <c r="W1046" s="3">
        <v>0.11939711664482305</v>
      </c>
      <c r="X1046" s="3" t="s">
        <v>5414</v>
      </c>
      <c r="Y1046" s="3">
        <f>COUNTIFS(Table1[Race '#],Table1[[#This Row],[Race '#]],Table1[Gender],"F")</f>
        <v>0</v>
      </c>
      <c r="Z1046" s="3">
        <f>COUNTIFS(Table1[Race '#],Table1[[#This Row],[Race '#]],Table1[Gender],"M")</f>
        <v>4</v>
      </c>
      <c r="AA1046" s="3">
        <f>COUNTIFS(Table1[Race '#],Table1[[#This Row],[Race '#]],Table1[Gender],"~?")</f>
        <v>0</v>
      </c>
      <c r="AB1046" s="3" t="str">
        <f>_xlfn.IFS(Y1046=SUM(Table1[[#This Row],[Race-F candidates]:[Race-? Candidates]]),"All-Female",Z1046=SUM(Table1[[#This Row],[Race-F candidates]:[Race-? Candidates]]),"All-Male",1=1,"Mixed-Gender")</f>
        <v>All-Male</v>
      </c>
      <c r="AC1046" s="3">
        <f>COUNTIFS(Table1[genoffice],Table1[[#This Row],[genoffice]],Table1[Gender],"F")</f>
        <v>7</v>
      </c>
      <c r="AD1046" s="3">
        <f>COUNTIFS(Table1[genoffice],Table1[[#This Row],[genoffice]],Table1[Gender],"M")</f>
        <v>78</v>
      </c>
      <c r="AE1046" s="3">
        <f>COUNTIFS(Table1[genoffice],Table1[[#This Row],[genoffice]],Table1[Gender],"~?")</f>
        <v>1</v>
      </c>
    </row>
    <row r="1047" spans="1:31" x14ac:dyDescent="0.35">
      <c r="A1047">
        <v>1046</v>
      </c>
      <c r="B1047">
        <f>IF(COUNTIF(C$2:C1046,C1047)&gt;0,B1046,B1046+1)</f>
        <v>291</v>
      </c>
      <c r="C1047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7" t="s">
        <v>1346</v>
      </c>
      <c r="E1047" t="s">
        <v>1298</v>
      </c>
      <c r="F1047" t="s">
        <v>1405</v>
      </c>
      <c r="G1047">
        <v>2014</v>
      </c>
      <c r="H1047" t="s">
        <v>1300</v>
      </c>
      <c r="I1047" t="s">
        <v>127</v>
      </c>
      <c r="J1047">
        <v>1275</v>
      </c>
      <c r="K1047">
        <v>3</v>
      </c>
      <c r="L1047">
        <f>COUNTIF(Table1[Race],Table1[Race])</f>
        <v>3</v>
      </c>
      <c r="M1047">
        <v>1</v>
      </c>
      <c r="N1047">
        <v>1</v>
      </c>
      <c r="O1047">
        <v>0</v>
      </c>
      <c r="P1047">
        <v>1</v>
      </c>
      <c r="Q1047" t="s">
        <v>20</v>
      </c>
      <c r="R1047" t="s">
        <v>952</v>
      </c>
      <c r="S1047" t="s">
        <v>2938</v>
      </c>
      <c r="T1047">
        <f>IFERROR(Table1[n_can_adj]/MID(Table1[district],FIND("(",Table1[district])+1,1),Table1[n_can_adj])</f>
        <v>3</v>
      </c>
      <c r="U1047">
        <v>73799</v>
      </c>
      <c r="V1047" t="str">
        <f>IF(Table1[Voting Population]&lt;47000,"Rural","Urban")</f>
        <v>Urban</v>
      </c>
      <c r="W1047" s="3">
        <v>0.12237006709882864</v>
      </c>
      <c r="X1047" s="3" t="s">
        <v>5414</v>
      </c>
      <c r="Y1047" s="3">
        <f>COUNTIFS(Table1[Race '#],Table1[[#This Row],[Race '#]],Table1[Gender],"F")</f>
        <v>0</v>
      </c>
      <c r="Z1047" s="3">
        <f>COUNTIFS(Table1[Race '#],Table1[[#This Row],[Race '#]],Table1[Gender],"M")</f>
        <v>3</v>
      </c>
      <c r="AA1047" s="3">
        <f>COUNTIFS(Table1[Race '#],Table1[[#This Row],[Race '#]],Table1[Gender],"~?")</f>
        <v>0</v>
      </c>
      <c r="AB1047" s="3" t="str">
        <f>_xlfn.IFS(Y1047=SUM(Table1[[#This Row],[Race-F candidates]:[Race-? Candidates]]),"All-Female",Z1047=SUM(Table1[[#This Row],[Race-F candidates]:[Race-? Candidates]]),"All-Male",1=1,"Mixed-Gender")</f>
        <v>All-Male</v>
      </c>
      <c r="AC1047" s="3">
        <f>COUNTIFS(Table1[genoffice],Table1[[#This Row],[genoffice]],Table1[Gender],"F")</f>
        <v>7</v>
      </c>
      <c r="AD1047" s="3">
        <f>COUNTIFS(Table1[genoffice],Table1[[#This Row],[genoffice]],Table1[Gender],"M")</f>
        <v>78</v>
      </c>
      <c r="AE1047" s="3">
        <f>COUNTIFS(Table1[genoffice],Table1[[#This Row],[genoffice]],Table1[Gender],"~?")</f>
        <v>1</v>
      </c>
    </row>
    <row r="1048" spans="1:31" x14ac:dyDescent="0.35">
      <c r="A1048">
        <v>1047</v>
      </c>
      <c r="B1048">
        <f>IF(COUNTIF(C$2:C1047,C1048)&gt;0,B1047,B1047+1)</f>
        <v>291</v>
      </c>
      <c r="C1048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8" t="s">
        <v>1346</v>
      </c>
      <c r="E1048" t="s">
        <v>1298</v>
      </c>
      <c r="F1048" t="s">
        <v>1406</v>
      </c>
      <c r="G1048">
        <v>2014</v>
      </c>
      <c r="H1048" t="s">
        <v>1300</v>
      </c>
      <c r="I1048" t="s">
        <v>19</v>
      </c>
      <c r="J1048">
        <v>3221</v>
      </c>
      <c r="K1048">
        <v>3</v>
      </c>
      <c r="L1048">
        <f>COUNTIF(Table1[Race],Table1[Race])</f>
        <v>3</v>
      </c>
      <c r="M1048">
        <v>1</v>
      </c>
      <c r="N1048">
        <v>1</v>
      </c>
      <c r="O1048">
        <v>0</v>
      </c>
      <c r="P1048">
        <v>1</v>
      </c>
      <c r="Q1048" t="s">
        <v>20</v>
      </c>
      <c r="R1048" t="s">
        <v>952</v>
      </c>
      <c r="S1048" t="s">
        <v>2938</v>
      </c>
      <c r="T1048">
        <f>IFERROR(Table1[n_can_adj]/MID(Table1[district],FIND("(",Table1[district])+1,1),Table1[n_can_adj])</f>
        <v>3</v>
      </c>
      <c r="U1048">
        <v>73799</v>
      </c>
      <c r="V1048" t="str">
        <f>IF(Table1[Voting Population]&lt;47000,"Rural","Urban")</f>
        <v>Urban</v>
      </c>
      <c r="W1048" s="3">
        <v>0.12237006709882864</v>
      </c>
      <c r="X1048" s="3" t="s">
        <v>5414</v>
      </c>
      <c r="Y1048" s="3">
        <f>COUNTIFS(Table1[Race '#],Table1[[#This Row],[Race '#]],Table1[Gender],"F")</f>
        <v>0</v>
      </c>
      <c r="Z1048" s="3">
        <f>COUNTIFS(Table1[Race '#],Table1[[#This Row],[Race '#]],Table1[Gender],"M")</f>
        <v>3</v>
      </c>
      <c r="AA1048" s="3">
        <f>COUNTIFS(Table1[Race '#],Table1[[#This Row],[Race '#]],Table1[Gender],"~?")</f>
        <v>0</v>
      </c>
      <c r="AB1048" s="3" t="str">
        <f>_xlfn.IFS(Y1048=SUM(Table1[[#This Row],[Race-F candidates]:[Race-? Candidates]]),"All-Female",Z1048=SUM(Table1[[#This Row],[Race-F candidates]:[Race-? Candidates]]),"All-Male",1=1,"Mixed-Gender")</f>
        <v>All-Male</v>
      </c>
      <c r="AC1048" s="3">
        <f>COUNTIFS(Table1[genoffice],Table1[[#This Row],[genoffice]],Table1[Gender],"F")</f>
        <v>7</v>
      </c>
      <c r="AD1048" s="3">
        <f>COUNTIFS(Table1[genoffice],Table1[[#This Row],[genoffice]],Table1[Gender],"M")</f>
        <v>78</v>
      </c>
      <c r="AE1048" s="3">
        <f>COUNTIFS(Table1[genoffice],Table1[[#This Row],[genoffice]],Table1[Gender],"~?")</f>
        <v>1</v>
      </c>
    </row>
    <row r="1049" spans="1:31" x14ac:dyDescent="0.35">
      <c r="A1049">
        <v>1048</v>
      </c>
      <c r="B1049">
        <f>IF(COUNTIF(C$2:C1048,C1049)&gt;0,B1048,B1048+1)</f>
        <v>291</v>
      </c>
      <c r="C1049" t="str">
        <f>Table1[[#This Row],[position]]&amp;IF(Table1[district]="NA","","-"&amp;Table1[district])&amp;IF(Table1[parish]="Multi-Parish Race","","-"&amp;Table1[parish])&amp;" ("&amp;Table1[year]&amp;")"</f>
        <v>City Marshal-City Court, City of New Iberia-Iberia (2014)</v>
      </c>
      <c r="D1049" t="s">
        <v>1346</v>
      </c>
      <c r="E1049" t="s">
        <v>1298</v>
      </c>
      <c r="F1049" t="s">
        <v>1407</v>
      </c>
      <c r="G1049">
        <v>2014</v>
      </c>
      <c r="H1049" t="s">
        <v>1300</v>
      </c>
      <c r="I1049" t="s">
        <v>23</v>
      </c>
      <c r="J1049">
        <v>4297</v>
      </c>
      <c r="K1049">
        <v>3</v>
      </c>
      <c r="L1049">
        <f>COUNTIF(Table1[Race],Table1[Race])</f>
        <v>3</v>
      </c>
      <c r="M1049">
        <v>1</v>
      </c>
      <c r="N1049">
        <v>1</v>
      </c>
      <c r="O1049">
        <v>0</v>
      </c>
      <c r="P1049">
        <v>1</v>
      </c>
      <c r="Q1049" t="s">
        <v>20</v>
      </c>
      <c r="R1049" t="s">
        <v>952</v>
      </c>
      <c r="S1049" t="s">
        <v>2938</v>
      </c>
      <c r="T1049">
        <f>IFERROR(Table1[n_can_adj]/MID(Table1[district],FIND("(",Table1[district])+1,1),Table1[n_can_adj])</f>
        <v>3</v>
      </c>
      <c r="U1049">
        <v>73799</v>
      </c>
      <c r="V1049" t="str">
        <f>IF(Table1[Voting Population]&lt;47000,"Rural","Urban")</f>
        <v>Urban</v>
      </c>
      <c r="W1049" s="3">
        <v>0.12237006709882864</v>
      </c>
      <c r="X1049" s="3" t="s">
        <v>5414</v>
      </c>
      <c r="Y1049" s="3">
        <f>COUNTIFS(Table1[Race '#],Table1[[#This Row],[Race '#]],Table1[Gender],"F")</f>
        <v>0</v>
      </c>
      <c r="Z1049" s="3">
        <f>COUNTIFS(Table1[Race '#],Table1[[#This Row],[Race '#]],Table1[Gender],"M")</f>
        <v>3</v>
      </c>
      <c r="AA1049" s="3">
        <f>COUNTIFS(Table1[Race '#],Table1[[#This Row],[Race '#]],Table1[Gender],"~?")</f>
        <v>0</v>
      </c>
      <c r="AB1049" s="3" t="str">
        <f>_xlfn.IFS(Y1049=SUM(Table1[[#This Row],[Race-F candidates]:[Race-? Candidates]]),"All-Female",Z1049=SUM(Table1[[#This Row],[Race-F candidates]:[Race-? Candidates]]),"All-Male",1=1,"Mixed-Gender")</f>
        <v>All-Male</v>
      </c>
      <c r="AC1049" s="3">
        <f>COUNTIFS(Table1[genoffice],Table1[[#This Row],[genoffice]],Table1[Gender],"F")</f>
        <v>7</v>
      </c>
      <c r="AD1049" s="3">
        <f>COUNTIFS(Table1[genoffice],Table1[[#This Row],[genoffice]],Table1[Gender],"M")</f>
        <v>78</v>
      </c>
      <c r="AE1049" s="3">
        <f>COUNTIFS(Table1[genoffice],Table1[[#This Row],[genoffice]],Table1[Gender],"~?")</f>
        <v>1</v>
      </c>
    </row>
    <row r="1050" spans="1:31" x14ac:dyDescent="0.35">
      <c r="A1050">
        <v>1049</v>
      </c>
      <c r="B1050">
        <f>IF(COUNTIF(C$2:C1049,C1050)&gt;0,B1049,B1049+1)</f>
        <v>292</v>
      </c>
      <c r="C1050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0" t="s">
        <v>1346</v>
      </c>
      <c r="E1050" t="s">
        <v>1408</v>
      </c>
      <c r="F1050" t="s">
        <v>1409</v>
      </c>
      <c r="G1050">
        <v>2014</v>
      </c>
      <c r="H1050" t="s">
        <v>18</v>
      </c>
      <c r="I1050" t="s">
        <v>19</v>
      </c>
      <c r="J1050">
        <v>1016</v>
      </c>
      <c r="K1050">
        <v>2</v>
      </c>
      <c r="L1050">
        <f>COUNTIF(Table1[Race],Table1[Race])</f>
        <v>2</v>
      </c>
      <c r="M1050">
        <v>0</v>
      </c>
      <c r="N1050">
        <v>1</v>
      </c>
      <c r="O1050">
        <v>1</v>
      </c>
      <c r="P1050">
        <v>0</v>
      </c>
      <c r="Q1050" t="s">
        <v>20</v>
      </c>
      <c r="R1050" t="s">
        <v>952</v>
      </c>
      <c r="S1050" t="s">
        <v>2938</v>
      </c>
      <c r="T1050">
        <f>IFERROR(Table1[n_can_adj]/MID(Table1[district],FIND("(",Table1[district])+1,1),Table1[n_can_adj])</f>
        <v>2</v>
      </c>
      <c r="U1050">
        <v>25619</v>
      </c>
      <c r="V1050" t="str">
        <f>IF(Table1[Voting Population]&lt;47000,"Rural","Urban")</f>
        <v>Rural</v>
      </c>
      <c r="W1050" s="3">
        <v>0.22560975609756095</v>
      </c>
      <c r="X1050" s="3" t="s">
        <v>5414</v>
      </c>
      <c r="Y1050" s="3">
        <f>COUNTIFS(Table1[Race '#],Table1[[#This Row],[Race '#]],Table1[Gender],"F")</f>
        <v>0</v>
      </c>
      <c r="Z1050" s="3">
        <f>COUNTIFS(Table1[Race '#],Table1[[#This Row],[Race '#]],Table1[Gender],"M")</f>
        <v>2</v>
      </c>
      <c r="AA1050" s="3">
        <f>COUNTIFS(Table1[Race '#],Table1[[#This Row],[Race '#]],Table1[Gender],"~?")</f>
        <v>0</v>
      </c>
      <c r="AB1050" s="3" t="str">
        <f>_xlfn.IFS(Y1050=SUM(Table1[[#This Row],[Race-F candidates]:[Race-? Candidates]]),"All-Female",Z1050=SUM(Table1[[#This Row],[Race-F candidates]:[Race-? Candidates]]),"All-Male",1=1,"Mixed-Gender")</f>
        <v>All-Male</v>
      </c>
      <c r="AC1050" s="3">
        <f>COUNTIFS(Table1[genoffice],Table1[[#This Row],[genoffice]],Table1[Gender],"F")</f>
        <v>7</v>
      </c>
      <c r="AD1050" s="3">
        <f>COUNTIFS(Table1[genoffice],Table1[[#This Row],[genoffice]],Table1[Gender],"M")</f>
        <v>78</v>
      </c>
      <c r="AE1050" s="3">
        <f>COUNTIFS(Table1[genoffice],Table1[[#This Row],[genoffice]],Table1[Gender],"~?")</f>
        <v>1</v>
      </c>
    </row>
    <row r="1051" spans="1:31" x14ac:dyDescent="0.35">
      <c r="A1051">
        <v>1050</v>
      </c>
      <c r="B1051">
        <f>IF(COUNTIF(C$2:C1050,C1051)&gt;0,B1050,B1050+1)</f>
        <v>292</v>
      </c>
      <c r="C1051" t="str">
        <f>Table1[[#This Row],[position]]&amp;IF(Table1[district]="NA","","-"&amp;Table1[district])&amp;IF(Table1[parish]="Multi-Parish Race","","-"&amp;Table1[parish])&amp;" ("&amp;Table1[year]&amp;")"</f>
        <v>City Marshal-City Court, City of Oakdale-Allen (2014)</v>
      </c>
      <c r="D1051" t="s">
        <v>1346</v>
      </c>
      <c r="E1051" t="s">
        <v>1408</v>
      </c>
      <c r="F1051" t="s">
        <v>970</v>
      </c>
      <c r="G1051">
        <v>2014</v>
      </c>
      <c r="H1051" t="s">
        <v>18</v>
      </c>
      <c r="I1051" t="s">
        <v>30</v>
      </c>
      <c r="J1051">
        <v>1608</v>
      </c>
      <c r="K1051">
        <v>2</v>
      </c>
      <c r="L1051">
        <f>COUNTIF(Table1[Race],Table1[Race])</f>
        <v>2</v>
      </c>
      <c r="M1051">
        <v>0</v>
      </c>
      <c r="N1051">
        <v>1</v>
      </c>
      <c r="O1051">
        <v>1</v>
      </c>
      <c r="P1051">
        <v>0</v>
      </c>
      <c r="Q1051" t="s">
        <v>20</v>
      </c>
      <c r="R1051" t="s">
        <v>952</v>
      </c>
      <c r="S1051" t="s">
        <v>2938</v>
      </c>
      <c r="T1051">
        <f>IFERROR(Table1[n_can_adj]/MID(Table1[district],FIND("(",Table1[district])+1,1),Table1[n_can_adj])</f>
        <v>2</v>
      </c>
      <c r="U1051">
        <v>25619</v>
      </c>
      <c r="V1051" t="str">
        <f>IF(Table1[Voting Population]&lt;47000,"Rural","Urban")</f>
        <v>Rural</v>
      </c>
      <c r="W1051" s="3">
        <v>0.22560975609756095</v>
      </c>
      <c r="X1051" s="3" t="s">
        <v>5414</v>
      </c>
      <c r="Y1051" s="3">
        <f>COUNTIFS(Table1[Race '#],Table1[[#This Row],[Race '#]],Table1[Gender],"F")</f>
        <v>0</v>
      </c>
      <c r="Z1051" s="3">
        <f>COUNTIFS(Table1[Race '#],Table1[[#This Row],[Race '#]],Table1[Gender],"M")</f>
        <v>2</v>
      </c>
      <c r="AA1051" s="3">
        <f>COUNTIFS(Table1[Race '#],Table1[[#This Row],[Race '#]],Table1[Gender],"~?")</f>
        <v>0</v>
      </c>
      <c r="AB1051" s="3" t="str">
        <f>_xlfn.IFS(Y1051=SUM(Table1[[#This Row],[Race-F candidates]:[Race-? Candidates]]),"All-Female",Z1051=SUM(Table1[[#This Row],[Race-F candidates]:[Race-? Candidates]]),"All-Male",1=1,"Mixed-Gender")</f>
        <v>All-Male</v>
      </c>
      <c r="AC1051" s="3">
        <f>COUNTIFS(Table1[genoffice],Table1[[#This Row],[genoffice]],Table1[Gender],"F")</f>
        <v>7</v>
      </c>
      <c r="AD1051" s="3">
        <f>COUNTIFS(Table1[genoffice],Table1[[#This Row],[genoffice]],Table1[Gender],"M")</f>
        <v>78</v>
      </c>
      <c r="AE1051" s="3">
        <f>COUNTIFS(Table1[genoffice],Table1[[#This Row],[genoffice]],Table1[Gender],"~?")</f>
        <v>1</v>
      </c>
    </row>
    <row r="1052" spans="1:31" x14ac:dyDescent="0.35">
      <c r="A1052">
        <v>1051</v>
      </c>
      <c r="B1052">
        <f>IF(COUNTIF(C$2:C1051,C1052)&gt;0,B1051,B1051+1)</f>
        <v>293</v>
      </c>
      <c r="C1052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2" t="s">
        <v>1346</v>
      </c>
      <c r="E1052" t="s">
        <v>1308</v>
      </c>
      <c r="F1052" t="s">
        <v>1410</v>
      </c>
      <c r="G1052">
        <v>2014</v>
      </c>
      <c r="H1052" t="s">
        <v>238</v>
      </c>
      <c r="I1052" t="s">
        <v>30</v>
      </c>
      <c r="J1052">
        <v>3030</v>
      </c>
      <c r="K1052">
        <v>5</v>
      </c>
      <c r="L1052">
        <f>COUNTIF(Table1[Race],Table1[Race])</f>
        <v>5</v>
      </c>
      <c r="M1052">
        <v>0</v>
      </c>
      <c r="N1052">
        <v>3</v>
      </c>
      <c r="O1052">
        <v>2</v>
      </c>
      <c r="P1052">
        <v>0</v>
      </c>
      <c r="Q1052" t="s">
        <v>20</v>
      </c>
      <c r="R1052" t="s">
        <v>952</v>
      </c>
      <c r="S1052" t="s">
        <v>2938</v>
      </c>
      <c r="T1052">
        <f>IFERROR(Table1[n_can_adj]/MID(Table1[district],FIND("(",Table1[district])+1,1),Table1[n_can_adj])</f>
        <v>5</v>
      </c>
      <c r="U1052">
        <v>132373</v>
      </c>
      <c r="V1052" t="str">
        <f>IF(Table1[Voting Population]&lt;47000,"Rural","Urban")</f>
        <v>Urban</v>
      </c>
      <c r="W1052" s="3">
        <v>0.15818147661093368</v>
      </c>
      <c r="X1052" s="3" t="s">
        <v>5414</v>
      </c>
      <c r="Y1052" s="3">
        <f>COUNTIFS(Table1[Race '#],Table1[[#This Row],[Race '#]],Table1[Gender],"F")</f>
        <v>1</v>
      </c>
      <c r="Z1052" s="3">
        <f>COUNTIFS(Table1[Race '#],Table1[[#This Row],[Race '#]],Table1[Gender],"M")</f>
        <v>4</v>
      </c>
      <c r="AA1052" s="3">
        <f>COUNTIFS(Table1[Race '#],Table1[[#This Row],[Race '#]],Table1[Gender],"~?")</f>
        <v>0</v>
      </c>
      <c r="AB1052" s="3" t="str">
        <f>_xlfn.IFS(Y1052=SUM(Table1[[#This Row],[Race-F candidates]:[Race-? Candidates]]),"All-Female",Z1052=SUM(Table1[[#This Row],[Race-F candidates]:[Race-? Candidates]]),"All-Male",1=1,"Mixed-Gender")</f>
        <v>Mixed-Gender</v>
      </c>
      <c r="AC1052" s="3">
        <f>COUNTIFS(Table1[genoffice],Table1[[#This Row],[genoffice]],Table1[Gender],"F")</f>
        <v>7</v>
      </c>
      <c r="AD1052" s="3">
        <f>COUNTIFS(Table1[genoffice],Table1[[#This Row],[genoffice]],Table1[Gender],"M")</f>
        <v>78</v>
      </c>
      <c r="AE1052" s="3">
        <f>COUNTIFS(Table1[genoffice],Table1[[#This Row],[genoffice]],Table1[Gender],"~?")</f>
        <v>1</v>
      </c>
    </row>
    <row r="1053" spans="1:31" x14ac:dyDescent="0.35">
      <c r="A1053">
        <v>1052</v>
      </c>
      <c r="B1053">
        <f>IF(COUNTIF(C$2:C1052,C1053)&gt;0,B1052,B1052+1)</f>
        <v>293</v>
      </c>
      <c r="C1053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3" t="s">
        <v>1346</v>
      </c>
      <c r="E1053" t="s">
        <v>1308</v>
      </c>
      <c r="F1053" t="s">
        <v>1411</v>
      </c>
      <c r="G1053">
        <v>2014</v>
      </c>
      <c r="H1053" t="s">
        <v>238</v>
      </c>
      <c r="I1053" t="s">
        <v>19</v>
      </c>
      <c r="J1053">
        <v>1287</v>
      </c>
      <c r="K1053">
        <v>5</v>
      </c>
      <c r="L1053">
        <f>COUNTIF(Table1[Race],Table1[Race])</f>
        <v>5</v>
      </c>
      <c r="M1053">
        <v>0</v>
      </c>
      <c r="N1053">
        <v>3</v>
      </c>
      <c r="O1053">
        <v>2</v>
      </c>
      <c r="P1053">
        <v>0</v>
      </c>
      <c r="Q1053" t="s">
        <v>20</v>
      </c>
      <c r="R1053" t="s">
        <v>952</v>
      </c>
      <c r="S1053" t="s">
        <v>2938</v>
      </c>
      <c r="T1053">
        <f>IFERROR(Table1[n_can_adj]/MID(Table1[district],FIND("(",Table1[district])+1,1),Table1[n_can_adj])</f>
        <v>5</v>
      </c>
      <c r="U1053">
        <v>132373</v>
      </c>
      <c r="V1053" t="str">
        <f>IF(Table1[Voting Population]&lt;47000,"Rural","Urban")</f>
        <v>Urban</v>
      </c>
      <c r="W1053" s="3">
        <v>0.15818147661093368</v>
      </c>
      <c r="X1053" s="3" t="s">
        <v>5414</v>
      </c>
      <c r="Y1053" s="3">
        <f>COUNTIFS(Table1[Race '#],Table1[[#This Row],[Race '#]],Table1[Gender],"F")</f>
        <v>1</v>
      </c>
      <c r="Z1053" s="3">
        <f>COUNTIFS(Table1[Race '#],Table1[[#This Row],[Race '#]],Table1[Gender],"M")</f>
        <v>4</v>
      </c>
      <c r="AA1053" s="3">
        <f>COUNTIFS(Table1[Race '#],Table1[[#This Row],[Race '#]],Table1[Gender],"~?")</f>
        <v>0</v>
      </c>
      <c r="AB1053" s="3" t="str">
        <f>_xlfn.IFS(Y1053=SUM(Table1[[#This Row],[Race-F candidates]:[Race-? Candidates]]),"All-Female",Z1053=SUM(Table1[[#This Row],[Race-F candidates]:[Race-? Candidates]]),"All-Male",1=1,"Mixed-Gender")</f>
        <v>Mixed-Gender</v>
      </c>
      <c r="AC1053" s="3">
        <f>COUNTIFS(Table1[genoffice],Table1[[#This Row],[genoffice]],Table1[Gender],"F")</f>
        <v>7</v>
      </c>
      <c r="AD1053" s="3">
        <f>COUNTIFS(Table1[genoffice],Table1[[#This Row],[genoffice]],Table1[Gender],"M")</f>
        <v>78</v>
      </c>
      <c r="AE1053" s="3">
        <f>COUNTIFS(Table1[genoffice],Table1[[#This Row],[genoffice]],Table1[Gender],"~?")</f>
        <v>1</v>
      </c>
    </row>
    <row r="1054" spans="1:31" x14ac:dyDescent="0.35">
      <c r="A1054">
        <v>1053</v>
      </c>
      <c r="B1054">
        <f>IF(COUNTIF(C$2:C1053,C1054)&gt;0,B1053,B1053+1)</f>
        <v>293</v>
      </c>
      <c r="C1054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4" t="s">
        <v>1346</v>
      </c>
      <c r="E1054" t="s">
        <v>1308</v>
      </c>
      <c r="F1054" t="s">
        <v>1412</v>
      </c>
      <c r="G1054">
        <v>2014</v>
      </c>
      <c r="H1054" t="s">
        <v>238</v>
      </c>
      <c r="I1054" t="s">
        <v>30</v>
      </c>
      <c r="J1054">
        <v>3861</v>
      </c>
      <c r="K1054">
        <v>5</v>
      </c>
      <c r="L1054">
        <f>COUNTIF(Table1[Race],Table1[Race])</f>
        <v>5</v>
      </c>
      <c r="M1054">
        <v>0</v>
      </c>
      <c r="N1054">
        <v>3</v>
      </c>
      <c r="O1054">
        <v>2</v>
      </c>
      <c r="P1054">
        <v>0</v>
      </c>
      <c r="Q1054" t="s">
        <v>20</v>
      </c>
      <c r="R1054" t="s">
        <v>952</v>
      </c>
      <c r="S1054" t="s">
        <v>2938</v>
      </c>
      <c r="T1054">
        <f>IFERROR(Table1[n_can_adj]/MID(Table1[district],FIND("(",Table1[district])+1,1),Table1[n_can_adj])</f>
        <v>5</v>
      </c>
      <c r="U1054">
        <v>132373</v>
      </c>
      <c r="V1054" t="str">
        <f>IF(Table1[Voting Population]&lt;47000,"Rural","Urban")</f>
        <v>Urban</v>
      </c>
      <c r="W1054" s="3">
        <v>0.15818147661093368</v>
      </c>
      <c r="X1054" s="3" t="s">
        <v>5414</v>
      </c>
      <c r="Y1054" s="3">
        <f>COUNTIFS(Table1[Race '#],Table1[[#This Row],[Race '#]],Table1[Gender],"F")</f>
        <v>1</v>
      </c>
      <c r="Z1054" s="3">
        <f>COUNTIFS(Table1[Race '#],Table1[[#This Row],[Race '#]],Table1[Gender],"M")</f>
        <v>4</v>
      </c>
      <c r="AA1054" s="3">
        <f>COUNTIFS(Table1[Race '#],Table1[[#This Row],[Race '#]],Table1[Gender],"~?")</f>
        <v>0</v>
      </c>
      <c r="AB1054" s="3" t="str">
        <f>_xlfn.IFS(Y1054=SUM(Table1[[#This Row],[Race-F candidates]:[Race-? Candidates]]),"All-Female",Z1054=SUM(Table1[[#This Row],[Race-F candidates]:[Race-? Candidates]]),"All-Male",1=1,"Mixed-Gender")</f>
        <v>Mixed-Gender</v>
      </c>
      <c r="AC1054" s="3">
        <f>COUNTIFS(Table1[genoffice],Table1[[#This Row],[genoffice]],Table1[Gender],"F")</f>
        <v>7</v>
      </c>
      <c r="AD1054" s="3">
        <f>COUNTIFS(Table1[genoffice],Table1[[#This Row],[genoffice]],Table1[Gender],"M")</f>
        <v>78</v>
      </c>
      <c r="AE1054" s="3">
        <f>COUNTIFS(Table1[genoffice],Table1[[#This Row],[genoffice]],Table1[Gender],"~?")</f>
        <v>1</v>
      </c>
    </row>
    <row r="1055" spans="1:31" x14ac:dyDescent="0.35">
      <c r="A1055">
        <v>1054</v>
      </c>
      <c r="B1055">
        <f>IF(COUNTIF(C$2:C1054,C1055)&gt;0,B1054,B1054+1)</f>
        <v>293</v>
      </c>
      <c r="C1055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5" t="s">
        <v>1346</v>
      </c>
      <c r="E1055" t="s">
        <v>1308</v>
      </c>
      <c r="F1055" t="s">
        <v>1413</v>
      </c>
      <c r="G1055">
        <v>2014</v>
      </c>
      <c r="H1055" t="s">
        <v>238</v>
      </c>
      <c r="I1055" t="s">
        <v>19</v>
      </c>
      <c r="J1055">
        <v>1404</v>
      </c>
      <c r="K1055">
        <v>5</v>
      </c>
      <c r="L1055">
        <f>COUNTIF(Table1[Race],Table1[Race])</f>
        <v>5</v>
      </c>
      <c r="M1055">
        <v>0</v>
      </c>
      <c r="N1055">
        <v>3</v>
      </c>
      <c r="O1055">
        <v>2</v>
      </c>
      <c r="P1055">
        <v>0</v>
      </c>
      <c r="Q1055" t="s">
        <v>20</v>
      </c>
      <c r="R1055" t="s">
        <v>952</v>
      </c>
      <c r="S1055" t="s">
        <v>2938</v>
      </c>
      <c r="T1055">
        <f>IFERROR(Table1[n_can_adj]/MID(Table1[district],FIND("(",Table1[district])+1,1),Table1[n_can_adj])</f>
        <v>5</v>
      </c>
      <c r="U1055">
        <v>132373</v>
      </c>
      <c r="V1055" t="str">
        <f>IF(Table1[Voting Population]&lt;47000,"Rural","Urban")</f>
        <v>Urban</v>
      </c>
      <c r="W1055" s="3">
        <v>0.15818147661093368</v>
      </c>
      <c r="X1055" s="3" t="s">
        <v>5414</v>
      </c>
      <c r="Y1055" s="3">
        <f>COUNTIFS(Table1[Race '#],Table1[[#This Row],[Race '#]],Table1[Gender],"F")</f>
        <v>1</v>
      </c>
      <c r="Z1055" s="3">
        <f>COUNTIFS(Table1[Race '#],Table1[[#This Row],[Race '#]],Table1[Gender],"M")</f>
        <v>4</v>
      </c>
      <c r="AA1055" s="3">
        <f>COUNTIFS(Table1[Race '#],Table1[[#This Row],[Race '#]],Table1[Gender],"~?")</f>
        <v>0</v>
      </c>
      <c r="AB1055" s="3" t="str">
        <f>_xlfn.IFS(Y1055=SUM(Table1[[#This Row],[Race-F candidates]:[Race-? Candidates]]),"All-Female",Z1055=SUM(Table1[[#This Row],[Race-F candidates]:[Race-? Candidates]]),"All-Male",1=1,"Mixed-Gender")</f>
        <v>Mixed-Gender</v>
      </c>
      <c r="AC1055" s="3">
        <f>COUNTIFS(Table1[genoffice],Table1[[#This Row],[genoffice]],Table1[Gender],"F")</f>
        <v>7</v>
      </c>
      <c r="AD1055" s="3">
        <f>COUNTIFS(Table1[genoffice],Table1[[#This Row],[genoffice]],Table1[Gender],"M")</f>
        <v>78</v>
      </c>
      <c r="AE1055" s="3">
        <f>COUNTIFS(Table1[genoffice],Table1[[#This Row],[genoffice]],Table1[Gender],"~?")</f>
        <v>1</v>
      </c>
    </row>
    <row r="1056" spans="1:31" x14ac:dyDescent="0.35">
      <c r="A1056">
        <v>1055</v>
      </c>
      <c r="B1056">
        <f>IF(COUNTIF(C$2:C1055,C1056)&gt;0,B1055,B1055+1)</f>
        <v>293</v>
      </c>
      <c r="C1056" t="str">
        <f>Table1[[#This Row],[position]]&amp;IF(Table1[district]="NA","","-"&amp;Table1[district])&amp;IF(Table1[parish]="Multi-Parish Race","","-"&amp;Table1[parish])&amp;" ("&amp;Table1[year]&amp;")"</f>
        <v>City Marshal-City Court, City of Pineville-Rapides (2014)</v>
      </c>
      <c r="D1056" t="s">
        <v>1346</v>
      </c>
      <c r="E1056" t="s">
        <v>1308</v>
      </c>
      <c r="F1056" t="s">
        <v>1414</v>
      </c>
      <c r="G1056">
        <v>2014</v>
      </c>
      <c r="H1056" t="s">
        <v>238</v>
      </c>
      <c r="I1056" t="s">
        <v>19</v>
      </c>
      <c r="J1056">
        <v>6387</v>
      </c>
      <c r="K1056">
        <v>5</v>
      </c>
      <c r="L1056">
        <f>COUNTIF(Table1[Race],Table1[Race])</f>
        <v>5</v>
      </c>
      <c r="M1056">
        <v>0</v>
      </c>
      <c r="N1056">
        <v>3</v>
      </c>
      <c r="O1056">
        <v>2</v>
      </c>
      <c r="P1056">
        <v>0</v>
      </c>
      <c r="Q1056" t="s">
        <v>20</v>
      </c>
      <c r="R1056" t="s">
        <v>952</v>
      </c>
      <c r="S1056" t="s">
        <v>2938</v>
      </c>
      <c r="T1056">
        <f>IFERROR(Table1[n_can_adj]/MID(Table1[district],FIND("(",Table1[district])+1,1),Table1[n_can_adj])</f>
        <v>5</v>
      </c>
      <c r="U1056">
        <v>132373</v>
      </c>
      <c r="V1056" t="str">
        <f>IF(Table1[Voting Population]&lt;47000,"Rural","Urban")</f>
        <v>Urban</v>
      </c>
      <c r="W1056" s="3">
        <v>0.15818147661093368</v>
      </c>
      <c r="X1056" s="3" t="s">
        <v>5415</v>
      </c>
      <c r="Y1056" s="3">
        <f>COUNTIFS(Table1[Race '#],Table1[[#This Row],[Race '#]],Table1[Gender],"F")</f>
        <v>1</v>
      </c>
      <c r="Z1056" s="3">
        <f>COUNTIFS(Table1[Race '#],Table1[[#This Row],[Race '#]],Table1[Gender],"M")</f>
        <v>4</v>
      </c>
      <c r="AA1056" s="3">
        <f>COUNTIFS(Table1[Race '#],Table1[[#This Row],[Race '#]],Table1[Gender],"~?")</f>
        <v>0</v>
      </c>
      <c r="AB1056" s="3" t="str">
        <f>_xlfn.IFS(Y1056=SUM(Table1[[#This Row],[Race-F candidates]:[Race-? Candidates]]),"All-Female",Z1056=SUM(Table1[[#This Row],[Race-F candidates]:[Race-? Candidates]]),"All-Male",1=1,"Mixed-Gender")</f>
        <v>Mixed-Gender</v>
      </c>
      <c r="AC1056" s="3">
        <f>COUNTIFS(Table1[genoffice],Table1[[#This Row],[genoffice]],Table1[Gender],"F")</f>
        <v>7</v>
      </c>
      <c r="AD1056" s="3">
        <f>COUNTIFS(Table1[genoffice],Table1[[#This Row],[genoffice]],Table1[Gender],"M")</f>
        <v>78</v>
      </c>
      <c r="AE1056" s="3">
        <f>COUNTIFS(Table1[genoffice],Table1[[#This Row],[genoffice]],Table1[Gender],"~?")</f>
        <v>1</v>
      </c>
    </row>
    <row r="1057" spans="1:31" x14ac:dyDescent="0.35">
      <c r="A1057">
        <v>1056</v>
      </c>
      <c r="B1057">
        <f>IF(COUNTIF(C$2:C1056,C1057)&gt;0,B1056,B1056+1)</f>
        <v>294</v>
      </c>
      <c r="C1057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7" t="s">
        <v>1346</v>
      </c>
      <c r="E1057" t="s">
        <v>1415</v>
      </c>
      <c r="F1057" t="s">
        <v>1416</v>
      </c>
      <c r="G1057">
        <v>2014</v>
      </c>
      <c r="H1057" t="s">
        <v>231</v>
      </c>
      <c r="I1057" t="s">
        <v>23</v>
      </c>
      <c r="J1057">
        <v>1342</v>
      </c>
      <c r="K1057">
        <v>2</v>
      </c>
      <c r="L1057">
        <f>COUNTIF(Table1[Race],Table1[Race])</f>
        <v>2</v>
      </c>
      <c r="M1057">
        <v>2</v>
      </c>
      <c r="N1057">
        <v>0</v>
      </c>
      <c r="O1057">
        <v>0</v>
      </c>
      <c r="P1057">
        <v>0</v>
      </c>
      <c r="Q1057" t="s">
        <v>20</v>
      </c>
      <c r="R1057" t="s">
        <v>952</v>
      </c>
      <c r="S1057" t="s">
        <v>2938</v>
      </c>
      <c r="T1057">
        <f>IFERROR(Table1[n_can_adj]/MID(Table1[district],FIND("(",Table1[district])+1,1),Table1[n_can_adj])</f>
        <v>2</v>
      </c>
      <c r="U1057">
        <v>33159</v>
      </c>
      <c r="V1057" t="str">
        <f>IF(Table1[Voting Population]&lt;47000,"Rural","Urban")</f>
        <v>Rural</v>
      </c>
      <c r="W1057" s="3">
        <v>0.13082901554404147</v>
      </c>
      <c r="X1057" s="3" t="s">
        <v>5415</v>
      </c>
      <c r="Y1057" s="3">
        <f>COUNTIFS(Table1[Race '#],Table1[[#This Row],[Race '#]],Table1[Gender],"F")</f>
        <v>1</v>
      </c>
      <c r="Z1057" s="3">
        <f>COUNTIFS(Table1[Race '#],Table1[[#This Row],[Race '#]],Table1[Gender],"M")</f>
        <v>1</v>
      </c>
      <c r="AA1057" s="3">
        <f>COUNTIFS(Table1[Race '#],Table1[[#This Row],[Race '#]],Table1[Gender],"~?")</f>
        <v>0</v>
      </c>
      <c r="AB1057" s="3" t="str">
        <f>_xlfn.IFS(Y1057=SUM(Table1[[#This Row],[Race-F candidates]:[Race-? Candidates]]),"All-Female",Z1057=SUM(Table1[[#This Row],[Race-F candidates]:[Race-? Candidates]]),"All-Male",1=1,"Mixed-Gender")</f>
        <v>Mixed-Gender</v>
      </c>
      <c r="AC1057" s="3">
        <f>COUNTIFS(Table1[genoffice],Table1[[#This Row],[genoffice]],Table1[Gender],"F")</f>
        <v>7</v>
      </c>
      <c r="AD1057" s="3">
        <f>COUNTIFS(Table1[genoffice],Table1[[#This Row],[genoffice]],Table1[Gender],"M")</f>
        <v>78</v>
      </c>
      <c r="AE1057" s="3">
        <f>COUNTIFS(Table1[genoffice],Table1[[#This Row],[genoffice]],Table1[Gender],"~?")</f>
        <v>1</v>
      </c>
    </row>
    <row r="1058" spans="1:31" x14ac:dyDescent="0.35">
      <c r="A1058">
        <v>1057</v>
      </c>
      <c r="B1058">
        <f>IF(COUNTIF(C$2:C1057,C1058)&gt;0,B1057,B1057+1)</f>
        <v>294</v>
      </c>
      <c r="C1058" t="str">
        <f>Table1[[#This Row],[position]]&amp;IF(Table1[district]="NA","","-"&amp;Table1[district])&amp;IF(Table1[parish]="Multi-Parish Race","","-"&amp;Table1[parish])&amp;" ("&amp;Table1[year]&amp;")"</f>
        <v>City Marshal-City Court, City of Plaquemine-Iberville (2014)</v>
      </c>
      <c r="D1058" t="s">
        <v>1346</v>
      </c>
      <c r="E1058" t="s">
        <v>1415</v>
      </c>
      <c r="F1058" t="s">
        <v>1417</v>
      </c>
      <c r="G1058">
        <v>2014</v>
      </c>
      <c r="H1058" t="s">
        <v>231</v>
      </c>
      <c r="I1058" t="s">
        <v>23</v>
      </c>
      <c r="J1058">
        <v>1746</v>
      </c>
      <c r="K1058">
        <v>2</v>
      </c>
      <c r="L1058">
        <f>COUNTIF(Table1[Race],Table1[Race])</f>
        <v>2</v>
      </c>
      <c r="M1058">
        <v>2</v>
      </c>
      <c r="N1058">
        <v>0</v>
      </c>
      <c r="O1058">
        <v>0</v>
      </c>
      <c r="P1058">
        <v>0</v>
      </c>
      <c r="Q1058" t="s">
        <v>20</v>
      </c>
      <c r="R1058" t="s">
        <v>952</v>
      </c>
      <c r="S1058" t="s">
        <v>2938</v>
      </c>
      <c r="T1058">
        <f>IFERROR(Table1[n_can_adj]/MID(Table1[district],FIND("(",Table1[district])+1,1),Table1[n_can_adj])</f>
        <v>2</v>
      </c>
      <c r="U1058">
        <v>33159</v>
      </c>
      <c r="V1058" t="str">
        <f>IF(Table1[Voting Population]&lt;47000,"Rural","Urban")</f>
        <v>Rural</v>
      </c>
      <c r="W1058" s="3">
        <v>0.13082901554404147</v>
      </c>
      <c r="X1058" s="3" t="s">
        <v>5414</v>
      </c>
      <c r="Y1058" s="3">
        <f>COUNTIFS(Table1[Race '#],Table1[[#This Row],[Race '#]],Table1[Gender],"F")</f>
        <v>1</v>
      </c>
      <c r="Z1058" s="3">
        <f>COUNTIFS(Table1[Race '#],Table1[[#This Row],[Race '#]],Table1[Gender],"M")</f>
        <v>1</v>
      </c>
      <c r="AA1058" s="3">
        <f>COUNTIFS(Table1[Race '#],Table1[[#This Row],[Race '#]],Table1[Gender],"~?")</f>
        <v>0</v>
      </c>
      <c r="AB1058" s="3" t="str">
        <f>_xlfn.IFS(Y1058=SUM(Table1[[#This Row],[Race-F candidates]:[Race-? Candidates]]),"All-Female",Z1058=SUM(Table1[[#This Row],[Race-F candidates]:[Race-? Candidates]]),"All-Male",1=1,"Mixed-Gender")</f>
        <v>Mixed-Gender</v>
      </c>
      <c r="AC1058" s="3">
        <f>COUNTIFS(Table1[genoffice],Table1[[#This Row],[genoffice]],Table1[Gender],"F")</f>
        <v>7</v>
      </c>
      <c r="AD1058" s="3">
        <f>COUNTIFS(Table1[genoffice],Table1[[#This Row],[genoffice]],Table1[Gender],"M")</f>
        <v>78</v>
      </c>
      <c r="AE1058" s="3">
        <f>COUNTIFS(Table1[genoffice],Table1[[#This Row],[genoffice]],Table1[Gender],"~?")</f>
        <v>1</v>
      </c>
    </row>
    <row r="1059" spans="1:31" x14ac:dyDescent="0.35">
      <c r="A1059">
        <v>1058</v>
      </c>
      <c r="B1059">
        <f>IF(COUNTIF(C$2:C1058,C1059)&gt;0,B1058,B1058+1)</f>
        <v>295</v>
      </c>
      <c r="C1059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59" t="s">
        <v>1346</v>
      </c>
      <c r="E1059" t="s">
        <v>1418</v>
      </c>
      <c r="F1059" t="s">
        <v>1419</v>
      </c>
      <c r="G1059">
        <v>2014</v>
      </c>
      <c r="H1059" t="s">
        <v>276</v>
      </c>
      <c r="I1059" t="s">
        <v>30</v>
      </c>
      <c r="J1059">
        <v>1001</v>
      </c>
      <c r="K1059">
        <v>3</v>
      </c>
      <c r="L1059">
        <f>COUNTIF(Table1[Race],Table1[Race])</f>
        <v>3</v>
      </c>
      <c r="M1059">
        <v>2</v>
      </c>
      <c r="N1059">
        <v>0</v>
      </c>
      <c r="O1059">
        <v>1</v>
      </c>
      <c r="P1059">
        <v>0</v>
      </c>
      <c r="Q1059" t="s">
        <v>20</v>
      </c>
      <c r="R1059" t="s">
        <v>952</v>
      </c>
      <c r="S1059" t="s">
        <v>2938</v>
      </c>
      <c r="T1059">
        <f>IFERROR(Table1[n_can_adj]/MID(Table1[district],FIND("(",Table1[district])+1,1),Table1[n_can_adj])</f>
        <v>3</v>
      </c>
      <c r="U1059">
        <v>62372</v>
      </c>
      <c r="V1059" t="str">
        <f>IF(Table1[Voting Population]&lt;47000,"Rural","Urban")</f>
        <v>Urban</v>
      </c>
      <c r="W1059" s="3">
        <v>0.11685438455349961</v>
      </c>
      <c r="X1059" s="3" t="s">
        <v>5414</v>
      </c>
      <c r="Y1059" s="3">
        <f>COUNTIFS(Table1[Race '#],Table1[[#This Row],[Race '#]],Table1[Gender],"F")</f>
        <v>1</v>
      </c>
      <c r="Z1059" s="3">
        <f>COUNTIFS(Table1[Race '#],Table1[[#This Row],[Race '#]],Table1[Gender],"M")</f>
        <v>2</v>
      </c>
      <c r="AA1059" s="3">
        <f>COUNTIFS(Table1[Race '#],Table1[[#This Row],[Race '#]],Table1[Gender],"~?")</f>
        <v>0</v>
      </c>
      <c r="AB1059" s="3" t="str">
        <f>_xlfn.IFS(Y1059=SUM(Table1[[#This Row],[Race-F candidates]:[Race-? Candidates]]),"All-Female",Z1059=SUM(Table1[[#This Row],[Race-F candidates]:[Race-? Candidates]]),"All-Male",1=1,"Mixed-Gender")</f>
        <v>Mixed-Gender</v>
      </c>
      <c r="AC1059" s="3">
        <f>COUNTIFS(Table1[genoffice],Table1[[#This Row],[genoffice]],Table1[Gender],"F")</f>
        <v>7</v>
      </c>
      <c r="AD1059" s="3">
        <f>COUNTIFS(Table1[genoffice],Table1[[#This Row],[genoffice]],Table1[Gender],"M")</f>
        <v>78</v>
      </c>
      <c r="AE1059" s="3">
        <f>COUNTIFS(Table1[genoffice],Table1[[#This Row],[genoffice]],Table1[Gender],"~?")</f>
        <v>1</v>
      </c>
    </row>
    <row r="1060" spans="1:31" x14ac:dyDescent="0.35">
      <c r="A1060">
        <v>1059</v>
      </c>
      <c r="B1060">
        <f>IF(COUNTIF(C$2:C1059,C1060)&gt;0,B1059,B1059+1)</f>
        <v>295</v>
      </c>
      <c r="C1060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0" t="s">
        <v>1346</v>
      </c>
      <c r="E1060" t="s">
        <v>1418</v>
      </c>
      <c r="F1060" t="s">
        <v>1420</v>
      </c>
      <c r="G1060">
        <v>2014</v>
      </c>
      <c r="H1060" t="s">
        <v>276</v>
      </c>
      <c r="I1060" t="s">
        <v>23</v>
      </c>
      <c r="J1060">
        <v>2276</v>
      </c>
      <c r="K1060">
        <v>3</v>
      </c>
      <c r="L1060">
        <f>COUNTIF(Table1[Race],Table1[Race])</f>
        <v>3</v>
      </c>
      <c r="M1060">
        <v>2</v>
      </c>
      <c r="N1060">
        <v>0</v>
      </c>
      <c r="O1060">
        <v>1</v>
      </c>
      <c r="P1060">
        <v>0</v>
      </c>
      <c r="Q1060" t="s">
        <v>20</v>
      </c>
      <c r="R1060" t="s">
        <v>952</v>
      </c>
      <c r="S1060" t="s">
        <v>2938</v>
      </c>
      <c r="T1060">
        <f>IFERROR(Table1[n_can_adj]/MID(Table1[district],FIND("(",Table1[district])+1,1),Table1[n_can_adj])</f>
        <v>3</v>
      </c>
      <c r="U1060">
        <v>62372</v>
      </c>
      <c r="V1060" t="str">
        <f>IF(Table1[Voting Population]&lt;47000,"Rural","Urban")</f>
        <v>Urban</v>
      </c>
      <c r="W1060" s="3">
        <v>0.11685438455349961</v>
      </c>
      <c r="X1060" s="3" t="s">
        <v>5414</v>
      </c>
      <c r="Y1060" s="3">
        <f>COUNTIFS(Table1[Race '#],Table1[[#This Row],[Race '#]],Table1[Gender],"F")</f>
        <v>1</v>
      </c>
      <c r="Z1060" s="3">
        <f>COUNTIFS(Table1[Race '#],Table1[[#This Row],[Race '#]],Table1[Gender],"M")</f>
        <v>2</v>
      </c>
      <c r="AA1060" s="3">
        <f>COUNTIFS(Table1[Race '#],Table1[[#This Row],[Race '#]],Table1[Gender],"~?")</f>
        <v>0</v>
      </c>
      <c r="AB1060" s="3" t="str">
        <f>_xlfn.IFS(Y1060=SUM(Table1[[#This Row],[Race-F candidates]:[Race-? Candidates]]),"All-Female",Z1060=SUM(Table1[[#This Row],[Race-F candidates]:[Race-? Candidates]]),"All-Male",1=1,"Mixed-Gender")</f>
        <v>Mixed-Gender</v>
      </c>
      <c r="AC1060" s="3">
        <f>COUNTIFS(Table1[genoffice],Table1[[#This Row],[genoffice]],Table1[Gender],"F")</f>
        <v>7</v>
      </c>
      <c r="AD1060" s="3">
        <f>COUNTIFS(Table1[genoffice],Table1[[#This Row],[genoffice]],Table1[Gender],"M")</f>
        <v>78</v>
      </c>
      <c r="AE1060" s="3">
        <f>COUNTIFS(Table1[genoffice],Table1[[#This Row],[genoffice]],Table1[Gender],"~?")</f>
        <v>1</v>
      </c>
    </row>
    <row r="1061" spans="1:31" x14ac:dyDescent="0.35">
      <c r="A1061">
        <v>1060</v>
      </c>
      <c r="B1061">
        <f>IF(COUNTIF(C$2:C1060,C1061)&gt;0,B1060,B1060+1)</f>
        <v>295</v>
      </c>
      <c r="C1061" t="str">
        <f>Table1[[#This Row],[position]]&amp;IF(Table1[district]="NA","","-"&amp;Table1[district])&amp;IF(Table1[parish]="Multi-Parish Race","","-"&amp;Table1[parish])&amp;" ("&amp;Table1[year]&amp;")"</f>
        <v>City Marshal-City Court, City of Rayne-Acadia (2014)</v>
      </c>
      <c r="D1061" t="s">
        <v>1346</v>
      </c>
      <c r="E1061" t="s">
        <v>1418</v>
      </c>
      <c r="F1061" t="s">
        <v>1421</v>
      </c>
      <c r="G1061">
        <v>2014</v>
      </c>
      <c r="H1061" t="s">
        <v>276</v>
      </c>
      <c r="I1061" t="s">
        <v>23</v>
      </c>
      <c r="J1061">
        <v>1695</v>
      </c>
      <c r="K1061">
        <v>3</v>
      </c>
      <c r="L1061">
        <f>COUNTIF(Table1[Race],Table1[Race])</f>
        <v>3</v>
      </c>
      <c r="M1061">
        <v>2</v>
      </c>
      <c r="N1061">
        <v>0</v>
      </c>
      <c r="O1061">
        <v>1</v>
      </c>
      <c r="P1061">
        <v>0</v>
      </c>
      <c r="Q1061" t="s">
        <v>20</v>
      </c>
      <c r="R1061" t="s">
        <v>952</v>
      </c>
      <c r="S1061" t="s">
        <v>2938</v>
      </c>
      <c r="T1061">
        <f>IFERROR(Table1[n_can_adj]/MID(Table1[district],FIND("(",Table1[district])+1,1),Table1[n_can_adj])</f>
        <v>3</v>
      </c>
      <c r="U1061">
        <v>62372</v>
      </c>
      <c r="V1061" t="str">
        <f>IF(Table1[Voting Population]&lt;47000,"Rural","Urban")</f>
        <v>Urban</v>
      </c>
      <c r="W1061" s="3">
        <v>0.11685438455349961</v>
      </c>
      <c r="X1061" s="3" t="s">
        <v>5415</v>
      </c>
      <c r="Y1061" s="3">
        <f>COUNTIFS(Table1[Race '#],Table1[[#This Row],[Race '#]],Table1[Gender],"F")</f>
        <v>1</v>
      </c>
      <c r="Z1061" s="3">
        <f>COUNTIFS(Table1[Race '#],Table1[[#This Row],[Race '#]],Table1[Gender],"M")</f>
        <v>2</v>
      </c>
      <c r="AA1061" s="3">
        <f>COUNTIFS(Table1[Race '#],Table1[[#This Row],[Race '#]],Table1[Gender],"~?")</f>
        <v>0</v>
      </c>
      <c r="AB1061" s="3" t="str">
        <f>_xlfn.IFS(Y1061=SUM(Table1[[#This Row],[Race-F candidates]:[Race-? Candidates]]),"All-Female",Z1061=SUM(Table1[[#This Row],[Race-F candidates]:[Race-? Candidates]]),"All-Male",1=1,"Mixed-Gender")</f>
        <v>Mixed-Gender</v>
      </c>
      <c r="AC1061" s="3">
        <f>COUNTIFS(Table1[genoffice],Table1[[#This Row],[genoffice]],Table1[Gender],"F")</f>
        <v>7</v>
      </c>
      <c r="AD1061" s="3">
        <f>COUNTIFS(Table1[genoffice],Table1[[#This Row],[genoffice]],Table1[Gender],"M")</f>
        <v>78</v>
      </c>
      <c r="AE1061" s="3">
        <f>COUNTIFS(Table1[genoffice],Table1[[#This Row],[genoffice]],Table1[Gender],"~?")</f>
        <v>1</v>
      </c>
    </row>
    <row r="1062" spans="1:31" x14ac:dyDescent="0.35">
      <c r="A1062">
        <v>1061</v>
      </c>
      <c r="B1062">
        <f>IF(COUNTIF(C$2:C1061,C1062)&gt;0,B1061,B1061+1)</f>
        <v>296</v>
      </c>
      <c r="C1062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2" t="s">
        <v>1346</v>
      </c>
      <c r="E1062" t="s">
        <v>1422</v>
      </c>
      <c r="F1062" t="s">
        <v>1423</v>
      </c>
      <c r="G1062">
        <v>2014</v>
      </c>
      <c r="H1062" t="s">
        <v>332</v>
      </c>
      <c r="I1062" t="s">
        <v>19</v>
      </c>
      <c r="J1062">
        <v>7856</v>
      </c>
      <c r="K1062">
        <v>2</v>
      </c>
      <c r="L1062">
        <f>COUNTIF(Table1[Race],Table1[Race])</f>
        <v>2</v>
      </c>
      <c r="M1062">
        <v>0</v>
      </c>
      <c r="N1062">
        <v>2</v>
      </c>
      <c r="O1062">
        <v>0</v>
      </c>
      <c r="P1062">
        <v>0</v>
      </c>
      <c r="Q1062" t="s">
        <v>20</v>
      </c>
      <c r="R1062" t="s">
        <v>952</v>
      </c>
      <c r="S1062" t="s">
        <v>2938</v>
      </c>
      <c r="T1062">
        <f>IFERROR(Table1[n_can_adj]/MID(Table1[district],FIND("(",Table1[district])+1,1),Table1[n_can_adj])</f>
        <v>2</v>
      </c>
      <c r="U1062">
        <v>47480</v>
      </c>
      <c r="V1062" t="str">
        <f>IF(Table1[Voting Population]&lt;47000,"Rural","Urban")</f>
        <v>Urban</v>
      </c>
      <c r="W1062" s="3">
        <v>0.22243834124328954</v>
      </c>
      <c r="X1062" s="3" t="s">
        <v>5414</v>
      </c>
      <c r="Y1062" s="3">
        <f>COUNTIFS(Table1[Race '#],Table1[[#This Row],[Race '#]],Table1[Gender],"F")</f>
        <v>1</v>
      </c>
      <c r="Z1062" s="3">
        <f>COUNTIFS(Table1[Race '#],Table1[[#This Row],[Race '#]],Table1[Gender],"M")</f>
        <v>1</v>
      </c>
      <c r="AA1062" s="3">
        <f>COUNTIFS(Table1[Race '#],Table1[[#This Row],[Race '#]],Table1[Gender],"~?")</f>
        <v>0</v>
      </c>
      <c r="AB1062" s="3" t="str">
        <f>_xlfn.IFS(Y1062=SUM(Table1[[#This Row],[Race-F candidates]:[Race-? Candidates]]),"All-Female",Z1062=SUM(Table1[[#This Row],[Race-F candidates]:[Race-? Candidates]]),"All-Male",1=1,"Mixed-Gender")</f>
        <v>Mixed-Gender</v>
      </c>
      <c r="AC1062" s="3">
        <f>COUNTIFS(Table1[genoffice],Table1[[#This Row],[genoffice]],Table1[Gender],"F")</f>
        <v>7</v>
      </c>
      <c r="AD1062" s="3">
        <f>COUNTIFS(Table1[genoffice],Table1[[#This Row],[genoffice]],Table1[Gender],"M")</f>
        <v>78</v>
      </c>
      <c r="AE1062" s="3">
        <f>COUNTIFS(Table1[genoffice],Table1[[#This Row],[genoffice]],Table1[Gender],"~?")</f>
        <v>1</v>
      </c>
    </row>
    <row r="1063" spans="1:31" x14ac:dyDescent="0.35">
      <c r="A1063">
        <v>1062</v>
      </c>
      <c r="B1063">
        <f>IF(COUNTIF(C$2:C1062,C1063)&gt;0,B1062,B1062+1)</f>
        <v>296</v>
      </c>
      <c r="C1063" t="str">
        <f>Table1[[#This Row],[position]]&amp;IF(Table1[district]="NA","","-"&amp;Table1[district])&amp;IF(Table1[parish]="Multi-Parish Race","","-"&amp;Table1[parish])&amp;" ("&amp;Table1[year]&amp;")"</f>
        <v>City Marshal-City Court, City of Ruston-Lincoln (2014)</v>
      </c>
      <c r="D1063" t="s">
        <v>1346</v>
      </c>
      <c r="E1063" t="s">
        <v>1422</v>
      </c>
      <c r="F1063" t="s">
        <v>1424</v>
      </c>
      <c r="G1063">
        <v>2014</v>
      </c>
      <c r="H1063" t="s">
        <v>332</v>
      </c>
      <c r="I1063" t="s">
        <v>19</v>
      </c>
      <c r="J1063">
        <v>4997</v>
      </c>
      <c r="K1063">
        <v>2</v>
      </c>
      <c r="L1063">
        <f>COUNTIF(Table1[Race],Table1[Race])</f>
        <v>2</v>
      </c>
      <c r="M1063">
        <v>0</v>
      </c>
      <c r="N1063">
        <v>2</v>
      </c>
      <c r="O1063">
        <v>0</v>
      </c>
      <c r="P1063">
        <v>0</v>
      </c>
      <c r="Q1063" t="s">
        <v>20</v>
      </c>
      <c r="R1063" t="s">
        <v>952</v>
      </c>
      <c r="S1063" t="s">
        <v>2938</v>
      </c>
      <c r="T1063">
        <f>IFERROR(Table1[n_can_adj]/MID(Table1[district],FIND("(",Table1[district])+1,1),Table1[n_can_adj])</f>
        <v>2</v>
      </c>
      <c r="U1063">
        <v>47480</v>
      </c>
      <c r="V1063" t="str">
        <f>IF(Table1[Voting Population]&lt;47000,"Rural","Urban")</f>
        <v>Urban</v>
      </c>
      <c r="W1063" s="3">
        <v>0.22243834124328954</v>
      </c>
      <c r="X1063" s="3" t="s">
        <v>5415</v>
      </c>
      <c r="Y1063" s="3">
        <f>COUNTIFS(Table1[Race '#],Table1[[#This Row],[Race '#]],Table1[Gender],"F")</f>
        <v>1</v>
      </c>
      <c r="Z1063" s="3">
        <f>COUNTIFS(Table1[Race '#],Table1[[#This Row],[Race '#]],Table1[Gender],"M")</f>
        <v>1</v>
      </c>
      <c r="AA1063" s="3">
        <f>COUNTIFS(Table1[Race '#],Table1[[#This Row],[Race '#]],Table1[Gender],"~?")</f>
        <v>0</v>
      </c>
      <c r="AB1063" s="3" t="str">
        <f>_xlfn.IFS(Y1063=SUM(Table1[[#This Row],[Race-F candidates]:[Race-? Candidates]]),"All-Female",Z1063=SUM(Table1[[#This Row],[Race-F candidates]:[Race-? Candidates]]),"All-Male",1=1,"Mixed-Gender")</f>
        <v>Mixed-Gender</v>
      </c>
      <c r="AC1063" s="3">
        <f>COUNTIFS(Table1[genoffice],Table1[[#This Row],[genoffice]],Table1[Gender],"F")</f>
        <v>7</v>
      </c>
      <c r="AD1063" s="3">
        <f>COUNTIFS(Table1[genoffice],Table1[[#This Row],[genoffice]],Table1[Gender],"M")</f>
        <v>78</v>
      </c>
      <c r="AE1063" s="3">
        <f>COUNTIFS(Table1[genoffice],Table1[[#This Row],[genoffice]],Table1[Gender],"~?")</f>
        <v>1</v>
      </c>
    </row>
    <row r="1064" spans="1:31" x14ac:dyDescent="0.35">
      <c r="A1064">
        <v>1063</v>
      </c>
      <c r="B1064">
        <f>IF(COUNTIF(C$2:C1063,C1064)&gt;0,B1063,B1063+1)</f>
        <v>297</v>
      </c>
      <c r="C1064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4" t="s">
        <v>1346</v>
      </c>
      <c r="E1064" t="s">
        <v>1425</v>
      </c>
      <c r="F1064" t="s">
        <v>1426</v>
      </c>
      <c r="G1064">
        <v>2014</v>
      </c>
      <c r="H1064" t="s">
        <v>73</v>
      </c>
      <c r="I1064" t="s">
        <v>19</v>
      </c>
      <c r="J1064">
        <v>12621</v>
      </c>
      <c r="K1064">
        <v>5</v>
      </c>
      <c r="L1064">
        <f>COUNTIF(Table1[Race],Table1[Race])</f>
        <v>5</v>
      </c>
      <c r="M1064">
        <v>3</v>
      </c>
      <c r="N1064">
        <v>2</v>
      </c>
      <c r="O1064">
        <v>0</v>
      </c>
      <c r="P1064">
        <v>0</v>
      </c>
      <c r="Q1064" t="s">
        <v>20</v>
      </c>
      <c r="R1064" t="s">
        <v>952</v>
      </c>
      <c r="S1064" t="s">
        <v>2938</v>
      </c>
      <c r="T1064">
        <f>IFERROR(Table1[n_can_adj]/MID(Table1[district],FIND("(",Table1[district])+1,1),Table1[n_can_adj])</f>
        <v>5</v>
      </c>
      <c r="U1064">
        <v>1689</v>
      </c>
      <c r="V1064" t="str">
        <f>IF(Table1[Voting Population]&lt;47000,"Rural","Urban")</f>
        <v>Rural</v>
      </c>
      <c r="W1064" s="3">
        <v>0.15973741794310722</v>
      </c>
      <c r="X1064" s="3" t="s">
        <v>5414</v>
      </c>
      <c r="Y1064" s="3">
        <f>COUNTIFS(Table1[Race '#],Table1[[#This Row],[Race '#]],Table1[Gender],"F")</f>
        <v>0</v>
      </c>
      <c r="Z1064" s="3">
        <f>COUNTIFS(Table1[Race '#],Table1[[#This Row],[Race '#]],Table1[Gender],"M")</f>
        <v>5</v>
      </c>
      <c r="AA1064" s="3">
        <f>COUNTIFS(Table1[Race '#],Table1[[#This Row],[Race '#]],Table1[Gender],"~?")</f>
        <v>0</v>
      </c>
      <c r="AB1064" s="3" t="str">
        <f>_xlfn.IFS(Y1064=SUM(Table1[[#This Row],[Race-F candidates]:[Race-? Candidates]]),"All-Female",Z1064=SUM(Table1[[#This Row],[Race-F candidates]:[Race-? Candidates]]),"All-Male",1=1,"Mixed-Gender")</f>
        <v>All-Male</v>
      </c>
      <c r="AC1064" s="3">
        <f>COUNTIFS(Table1[genoffice],Table1[[#This Row],[genoffice]],Table1[Gender],"F")</f>
        <v>7</v>
      </c>
      <c r="AD1064" s="3">
        <f>COUNTIFS(Table1[genoffice],Table1[[#This Row],[genoffice]],Table1[Gender],"M")</f>
        <v>78</v>
      </c>
      <c r="AE1064" s="3">
        <f>COUNTIFS(Table1[genoffice],Table1[[#This Row],[genoffice]],Table1[Gender],"~?")</f>
        <v>1</v>
      </c>
    </row>
    <row r="1065" spans="1:31" x14ac:dyDescent="0.35">
      <c r="A1065">
        <v>1064</v>
      </c>
      <c r="B1065">
        <f>IF(COUNTIF(C$2:C1064,C1065)&gt;0,B1064,B1064+1)</f>
        <v>297</v>
      </c>
      <c r="C1065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5" t="s">
        <v>1346</v>
      </c>
      <c r="E1065" t="s">
        <v>1425</v>
      </c>
      <c r="F1065" t="s">
        <v>1427</v>
      </c>
      <c r="G1065">
        <v>2014</v>
      </c>
      <c r="H1065" t="s">
        <v>73</v>
      </c>
      <c r="I1065" t="s">
        <v>23</v>
      </c>
      <c r="J1065">
        <v>2864</v>
      </c>
      <c r="K1065">
        <v>5</v>
      </c>
      <c r="L1065">
        <f>COUNTIF(Table1[Race],Table1[Race])</f>
        <v>5</v>
      </c>
      <c r="M1065">
        <v>3</v>
      </c>
      <c r="N1065">
        <v>2</v>
      </c>
      <c r="O1065">
        <v>0</v>
      </c>
      <c r="P1065">
        <v>0</v>
      </c>
      <c r="Q1065" t="s">
        <v>20</v>
      </c>
      <c r="R1065" t="s">
        <v>952</v>
      </c>
      <c r="S1065" t="s">
        <v>2938</v>
      </c>
      <c r="T1065">
        <f>IFERROR(Table1[n_can_adj]/MID(Table1[district],FIND("(",Table1[district])+1,1),Table1[n_can_adj])</f>
        <v>5</v>
      </c>
      <c r="U1065">
        <v>1689</v>
      </c>
      <c r="V1065" t="str">
        <f>IF(Table1[Voting Population]&lt;47000,"Rural","Urban")</f>
        <v>Rural</v>
      </c>
      <c r="W1065" s="3">
        <v>0.15973741794310722</v>
      </c>
      <c r="X1065" s="3" t="s">
        <v>5414</v>
      </c>
      <c r="Y1065" s="3">
        <f>COUNTIFS(Table1[Race '#],Table1[[#This Row],[Race '#]],Table1[Gender],"F")</f>
        <v>0</v>
      </c>
      <c r="Z1065" s="3">
        <f>COUNTIFS(Table1[Race '#],Table1[[#This Row],[Race '#]],Table1[Gender],"M")</f>
        <v>5</v>
      </c>
      <c r="AA1065" s="3">
        <f>COUNTIFS(Table1[Race '#],Table1[[#This Row],[Race '#]],Table1[Gender],"~?")</f>
        <v>0</v>
      </c>
      <c r="AB1065" s="3" t="str">
        <f>_xlfn.IFS(Y1065=SUM(Table1[[#This Row],[Race-F candidates]:[Race-? Candidates]]),"All-Female",Z1065=SUM(Table1[[#This Row],[Race-F candidates]:[Race-? Candidates]]),"All-Male",1=1,"Mixed-Gender")</f>
        <v>All-Male</v>
      </c>
      <c r="AC1065" s="3">
        <f>COUNTIFS(Table1[genoffice],Table1[[#This Row],[genoffice]],Table1[Gender],"F")</f>
        <v>7</v>
      </c>
      <c r="AD1065" s="3">
        <f>COUNTIFS(Table1[genoffice],Table1[[#This Row],[genoffice]],Table1[Gender],"M")</f>
        <v>78</v>
      </c>
      <c r="AE1065" s="3">
        <f>COUNTIFS(Table1[genoffice],Table1[[#This Row],[genoffice]],Table1[Gender],"~?")</f>
        <v>1</v>
      </c>
    </row>
    <row r="1066" spans="1:31" x14ac:dyDescent="0.35">
      <c r="A1066">
        <v>1065</v>
      </c>
      <c r="B1066">
        <f>IF(COUNTIF(C$2:C1065,C1066)&gt;0,B1065,B1065+1)</f>
        <v>297</v>
      </c>
      <c r="C1066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6" t="s">
        <v>1346</v>
      </c>
      <c r="E1066" t="s">
        <v>1425</v>
      </c>
      <c r="F1066" t="s">
        <v>1428</v>
      </c>
      <c r="G1066">
        <v>2014</v>
      </c>
      <c r="H1066" t="s">
        <v>73</v>
      </c>
      <c r="I1066" t="s">
        <v>23</v>
      </c>
      <c r="J1066">
        <v>21673</v>
      </c>
      <c r="K1066">
        <v>5</v>
      </c>
      <c r="L1066">
        <f>COUNTIF(Table1[Race],Table1[Race])</f>
        <v>5</v>
      </c>
      <c r="M1066">
        <v>3</v>
      </c>
      <c r="N1066">
        <v>2</v>
      </c>
      <c r="O1066">
        <v>0</v>
      </c>
      <c r="P1066">
        <v>0</v>
      </c>
      <c r="Q1066" t="s">
        <v>20</v>
      </c>
      <c r="R1066" t="s">
        <v>952</v>
      </c>
      <c r="S1066" t="s">
        <v>2938</v>
      </c>
      <c r="T1066">
        <f>IFERROR(Table1[n_can_adj]/MID(Table1[district],FIND("(",Table1[district])+1,1),Table1[n_can_adj])</f>
        <v>5</v>
      </c>
      <c r="U1066">
        <v>1689</v>
      </c>
      <c r="V1066" t="str">
        <f>IF(Table1[Voting Population]&lt;47000,"Rural","Urban")</f>
        <v>Rural</v>
      </c>
      <c r="W1066" s="3">
        <v>0.15973741794310722</v>
      </c>
      <c r="X1066" s="3" t="s">
        <v>5414</v>
      </c>
      <c r="Y1066" s="3">
        <f>COUNTIFS(Table1[Race '#],Table1[[#This Row],[Race '#]],Table1[Gender],"F")</f>
        <v>0</v>
      </c>
      <c r="Z1066" s="3">
        <f>COUNTIFS(Table1[Race '#],Table1[[#This Row],[Race '#]],Table1[Gender],"M")</f>
        <v>5</v>
      </c>
      <c r="AA1066" s="3">
        <f>COUNTIFS(Table1[Race '#],Table1[[#This Row],[Race '#]],Table1[Gender],"~?")</f>
        <v>0</v>
      </c>
      <c r="AB1066" s="3" t="str">
        <f>_xlfn.IFS(Y1066=SUM(Table1[[#This Row],[Race-F candidates]:[Race-? Candidates]]),"All-Female",Z1066=SUM(Table1[[#This Row],[Race-F candidates]:[Race-? Candidates]]),"All-Male",1=1,"Mixed-Gender")</f>
        <v>All-Male</v>
      </c>
      <c r="AC1066" s="3">
        <f>COUNTIFS(Table1[genoffice],Table1[[#This Row],[genoffice]],Table1[Gender],"F")</f>
        <v>7</v>
      </c>
      <c r="AD1066" s="3">
        <f>COUNTIFS(Table1[genoffice],Table1[[#This Row],[genoffice]],Table1[Gender],"M")</f>
        <v>78</v>
      </c>
      <c r="AE1066" s="3">
        <f>COUNTIFS(Table1[genoffice],Table1[[#This Row],[genoffice]],Table1[Gender],"~?")</f>
        <v>1</v>
      </c>
    </row>
    <row r="1067" spans="1:31" x14ac:dyDescent="0.35">
      <c r="A1067">
        <v>1066</v>
      </c>
      <c r="B1067">
        <f>IF(COUNTIF(C$2:C1066,C1067)&gt;0,B1066,B1066+1)</f>
        <v>297</v>
      </c>
      <c r="C1067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7" t="s">
        <v>1346</v>
      </c>
      <c r="E1067" t="s">
        <v>1425</v>
      </c>
      <c r="F1067" t="s">
        <v>1429</v>
      </c>
      <c r="G1067">
        <v>2014</v>
      </c>
      <c r="H1067" t="s">
        <v>73</v>
      </c>
      <c r="I1067" t="s">
        <v>23</v>
      </c>
      <c r="J1067">
        <v>8769</v>
      </c>
      <c r="K1067">
        <v>5</v>
      </c>
      <c r="L1067">
        <f>COUNTIF(Table1[Race],Table1[Race])</f>
        <v>5</v>
      </c>
      <c r="M1067">
        <v>3</v>
      </c>
      <c r="N1067">
        <v>2</v>
      </c>
      <c r="O1067">
        <v>0</v>
      </c>
      <c r="P1067">
        <v>0</v>
      </c>
      <c r="Q1067" t="s">
        <v>20</v>
      </c>
      <c r="R1067" t="s">
        <v>952</v>
      </c>
      <c r="S1067" t="s">
        <v>2938</v>
      </c>
      <c r="T1067">
        <f>IFERROR(Table1[n_can_adj]/MID(Table1[district],FIND("(",Table1[district])+1,1),Table1[n_can_adj])</f>
        <v>5</v>
      </c>
      <c r="U1067">
        <v>1689</v>
      </c>
      <c r="V1067" t="str">
        <f>IF(Table1[Voting Population]&lt;47000,"Rural","Urban")</f>
        <v>Rural</v>
      </c>
      <c r="W1067" s="3">
        <v>0.15973741794310722</v>
      </c>
      <c r="X1067" s="3" t="s">
        <v>5414</v>
      </c>
      <c r="Y1067" s="3">
        <f>COUNTIFS(Table1[Race '#],Table1[[#This Row],[Race '#]],Table1[Gender],"F")</f>
        <v>0</v>
      </c>
      <c r="Z1067" s="3">
        <f>COUNTIFS(Table1[Race '#],Table1[[#This Row],[Race '#]],Table1[Gender],"M")</f>
        <v>5</v>
      </c>
      <c r="AA1067" s="3">
        <f>COUNTIFS(Table1[Race '#],Table1[[#This Row],[Race '#]],Table1[Gender],"~?")</f>
        <v>0</v>
      </c>
      <c r="AB1067" s="3" t="str">
        <f>_xlfn.IFS(Y1067=SUM(Table1[[#This Row],[Race-F candidates]:[Race-? Candidates]]),"All-Female",Z1067=SUM(Table1[[#This Row],[Race-F candidates]:[Race-? Candidates]]),"All-Male",1=1,"Mixed-Gender")</f>
        <v>All-Male</v>
      </c>
      <c r="AC1067" s="3">
        <f>COUNTIFS(Table1[genoffice],Table1[[#This Row],[genoffice]],Table1[Gender],"F")</f>
        <v>7</v>
      </c>
      <c r="AD1067" s="3">
        <f>COUNTIFS(Table1[genoffice],Table1[[#This Row],[genoffice]],Table1[Gender],"M")</f>
        <v>78</v>
      </c>
      <c r="AE1067" s="3">
        <f>COUNTIFS(Table1[genoffice],Table1[[#This Row],[genoffice]],Table1[Gender],"~?")</f>
        <v>1</v>
      </c>
    </row>
    <row r="1068" spans="1:31" x14ac:dyDescent="0.35">
      <c r="A1068">
        <v>1067</v>
      </c>
      <c r="B1068">
        <f>IF(COUNTIF(C$2:C1067,C1068)&gt;0,B1067,B1067+1)</f>
        <v>297</v>
      </c>
      <c r="C1068" t="str">
        <f>Table1[[#This Row],[position]]&amp;IF(Table1[district]="NA","","-"&amp;Table1[district])&amp;IF(Table1[parish]="Multi-Parish Race","","-"&amp;Table1[parish])&amp;" ("&amp;Table1[year]&amp;")"</f>
        <v>City Marshal-City Court, City of Shreveport (2014)</v>
      </c>
      <c r="D1068" t="s">
        <v>1346</v>
      </c>
      <c r="E1068" t="s">
        <v>1425</v>
      </c>
      <c r="F1068" t="s">
        <v>1430</v>
      </c>
      <c r="G1068">
        <v>2014</v>
      </c>
      <c r="H1068" t="s">
        <v>73</v>
      </c>
      <c r="I1068" t="s">
        <v>19</v>
      </c>
      <c r="J1068">
        <v>10741</v>
      </c>
      <c r="K1068">
        <v>5</v>
      </c>
      <c r="L1068">
        <f>COUNTIF(Table1[Race],Table1[Race])</f>
        <v>5</v>
      </c>
      <c r="M1068">
        <v>3</v>
      </c>
      <c r="N1068">
        <v>2</v>
      </c>
      <c r="O1068">
        <v>0</v>
      </c>
      <c r="P1068">
        <v>0</v>
      </c>
      <c r="Q1068" t="s">
        <v>20</v>
      </c>
      <c r="R1068" t="s">
        <v>952</v>
      </c>
      <c r="S1068" t="s">
        <v>2938</v>
      </c>
      <c r="T1068">
        <f>IFERROR(Table1[n_can_adj]/MID(Table1[district],FIND("(",Table1[district])+1,1),Table1[n_can_adj])</f>
        <v>5</v>
      </c>
      <c r="U1068">
        <v>1689</v>
      </c>
      <c r="V1068" t="str">
        <f>IF(Table1[Voting Population]&lt;47000,"Rural","Urban")</f>
        <v>Rural</v>
      </c>
      <c r="W1068" s="3">
        <v>0.15973741794310722</v>
      </c>
      <c r="X1068" s="3" t="s">
        <v>5414</v>
      </c>
      <c r="Y1068" s="3">
        <f>COUNTIFS(Table1[Race '#],Table1[[#This Row],[Race '#]],Table1[Gender],"F")</f>
        <v>0</v>
      </c>
      <c r="Z1068" s="3">
        <f>COUNTIFS(Table1[Race '#],Table1[[#This Row],[Race '#]],Table1[Gender],"M")</f>
        <v>5</v>
      </c>
      <c r="AA1068" s="3">
        <f>COUNTIFS(Table1[Race '#],Table1[[#This Row],[Race '#]],Table1[Gender],"~?")</f>
        <v>0</v>
      </c>
      <c r="AB1068" s="3" t="str">
        <f>_xlfn.IFS(Y1068=SUM(Table1[[#This Row],[Race-F candidates]:[Race-? Candidates]]),"All-Female",Z1068=SUM(Table1[[#This Row],[Race-F candidates]:[Race-? Candidates]]),"All-Male",1=1,"Mixed-Gender")</f>
        <v>All-Male</v>
      </c>
      <c r="AC1068" s="3">
        <f>COUNTIFS(Table1[genoffice],Table1[[#This Row],[genoffice]],Table1[Gender],"F")</f>
        <v>7</v>
      </c>
      <c r="AD1068" s="3">
        <f>COUNTIFS(Table1[genoffice],Table1[[#This Row],[genoffice]],Table1[Gender],"M")</f>
        <v>78</v>
      </c>
      <c r="AE1068" s="3">
        <f>COUNTIFS(Table1[genoffice],Table1[[#This Row],[genoffice]],Table1[Gender],"~?")</f>
        <v>1</v>
      </c>
    </row>
    <row r="1069" spans="1:31" x14ac:dyDescent="0.35">
      <c r="A1069">
        <v>1068</v>
      </c>
      <c r="B1069">
        <f>IF(COUNTIF(C$2:C1068,C1069)&gt;0,B1068,B1068+1)</f>
        <v>298</v>
      </c>
      <c r="C1069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69" t="s">
        <v>1346</v>
      </c>
      <c r="E1069" t="s">
        <v>1431</v>
      </c>
      <c r="F1069" t="s">
        <v>1432</v>
      </c>
      <c r="G1069">
        <v>2014</v>
      </c>
      <c r="H1069" t="s">
        <v>69</v>
      </c>
      <c r="I1069" t="s">
        <v>23</v>
      </c>
      <c r="J1069">
        <v>1472</v>
      </c>
      <c r="K1069">
        <v>2</v>
      </c>
      <c r="L1069">
        <f>COUNTIF(Table1[Race],Table1[Race])</f>
        <v>2</v>
      </c>
      <c r="M1069">
        <v>1</v>
      </c>
      <c r="N1069">
        <v>1</v>
      </c>
      <c r="O1069">
        <v>0</v>
      </c>
      <c r="P1069">
        <v>0</v>
      </c>
      <c r="Q1069" t="s">
        <v>20</v>
      </c>
      <c r="R1069" t="s">
        <v>952</v>
      </c>
      <c r="S1069" t="s">
        <v>2938</v>
      </c>
      <c r="T1069">
        <f>IFERROR(Table1[n_can_adj]/MID(Table1[district],FIND("(",Table1[district])+1,1),Table1[n_can_adj])</f>
        <v>2</v>
      </c>
      <c r="U1069">
        <v>40335</v>
      </c>
      <c r="V1069" t="str">
        <f>IF(Table1[Voting Population]&lt;47000,"Rural","Urban")</f>
        <v>Rural</v>
      </c>
      <c r="W1069" s="3">
        <v>0.24648067571026361</v>
      </c>
      <c r="X1069" s="3" t="s">
        <v>5414</v>
      </c>
      <c r="Y1069" s="3">
        <f>COUNTIFS(Table1[Race '#],Table1[[#This Row],[Race '#]],Table1[Gender],"F")</f>
        <v>0</v>
      </c>
      <c r="Z1069" s="3">
        <f>COUNTIFS(Table1[Race '#],Table1[[#This Row],[Race '#]],Table1[Gender],"M")</f>
        <v>2</v>
      </c>
      <c r="AA1069" s="3">
        <f>COUNTIFS(Table1[Race '#],Table1[[#This Row],[Race '#]],Table1[Gender],"~?")</f>
        <v>0</v>
      </c>
      <c r="AB1069" s="3" t="str">
        <f>_xlfn.IFS(Y1069=SUM(Table1[[#This Row],[Race-F candidates]:[Race-? Candidates]]),"All-Female",Z1069=SUM(Table1[[#This Row],[Race-F candidates]:[Race-? Candidates]]),"All-Male",1=1,"Mixed-Gender")</f>
        <v>All-Male</v>
      </c>
      <c r="AC1069" s="3">
        <f>COUNTIFS(Table1[genoffice],Table1[[#This Row],[genoffice]],Table1[Gender],"F")</f>
        <v>7</v>
      </c>
      <c r="AD1069" s="3">
        <f>COUNTIFS(Table1[genoffice],Table1[[#This Row],[genoffice]],Table1[Gender],"M")</f>
        <v>78</v>
      </c>
      <c r="AE1069" s="3">
        <f>COUNTIFS(Table1[genoffice],Table1[[#This Row],[genoffice]],Table1[Gender],"~?")</f>
        <v>1</v>
      </c>
    </row>
    <row r="1070" spans="1:31" x14ac:dyDescent="0.35">
      <c r="A1070">
        <v>1069</v>
      </c>
      <c r="B1070">
        <f>IF(COUNTIF(C$2:C1069,C1070)&gt;0,B1069,B1069+1)</f>
        <v>298</v>
      </c>
      <c r="C1070" t="str">
        <f>Table1[[#This Row],[position]]&amp;IF(Table1[district]="NA","","-"&amp;Table1[district])&amp;IF(Table1[parish]="Multi-Parish Race","","-"&amp;Table1[parish])&amp;" ("&amp;Table1[year]&amp;")"</f>
        <v>City Marshal-City Court, City of Springhill-Webster (2014)</v>
      </c>
      <c r="D1070" t="s">
        <v>1346</v>
      </c>
      <c r="E1070" t="s">
        <v>1431</v>
      </c>
      <c r="F1070" t="s">
        <v>1433</v>
      </c>
      <c r="G1070">
        <v>2014</v>
      </c>
      <c r="H1070" t="s">
        <v>69</v>
      </c>
      <c r="I1070" t="s">
        <v>19</v>
      </c>
      <c r="J1070">
        <v>2435</v>
      </c>
      <c r="K1070">
        <v>2</v>
      </c>
      <c r="L1070">
        <f>COUNTIF(Table1[Race],Table1[Race])</f>
        <v>2</v>
      </c>
      <c r="M1070">
        <v>1</v>
      </c>
      <c r="N1070">
        <v>1</v>
      </c>
      <c r="O1070">
        <v>0</v>
      </c>
      <c r="P1070">
        <v>0</v>
      </c>
      <c r="Q1070" t="s">
        <v>20</v>
      </c>
      <c r="R1070" t="s">
        <v>952</v>
      </c>
      <c r="S1070" t="s">
        <v>2938</v>
      </c>
      <c r="T1070">
        <f>IFERROR(Table1[n_can_adj]/MID(Table1[district],FIND("(",Table1[district])+1,1),Table1[n_can_adj])</f>
        <v>2</v>
      </c>
      <c r="U1070">
        <v>40335</v>
      </c>
      <c r="V1070" t="str">
        <f>IF(Table1[Voting Population]&lt;47000,"Rural","Urban")</f>
        <v>Rural</v>
      </c>
      <c r="W1070" s="3">
        <v>0.24648067571026361</v>
      </c>
      <c r="X1070" s="3" t="s">
        <v>5414</v>
      </c>
      <c r="Y1070" s="3">
        <f>COUNTIFS(Table1[Race '#],Table1[[#This Row],[Race '#]],Table1[Gender],"F")</f>
        <v>0</v>
      </c>
      <c r="Z1070" s="3">
        <f>COUNTIFS(Table1[Race '#],Table1[[#This Row],[Race '#]],Table1[Gender],"M")</f>
        <v>2</v>
      </c>
      <c r="AA1070" s="3">
        <f>COUNTIFS(Table1[Race '#],Table1[[#This Row],[Race '#]],Table1[Gender],"~?")</f>
        <v>0</v>
      </c>
      <c r="AB1070" s="3" t="str">
        <f>_xlfn.IFS(Y1070=SUM(Table1[[#This Row],[Race-F candidates]:[Race-? Candidates]]),"All-Female",Z1070=SUM(Table1[[#This Row],[Race-F candidates]:[Race-? Candidates]]),"All-Male",1=1,"Mixed-Gender")</f>
        <v>All-Male</v>
      </c>
      <c r="AC1070" s="3">
        <f>COUNTIFS(Table1[genoffice],Table1[[#This Row],[genoffice]],Table1[Gender],"F")</f>
        <v>7</v>
      </c>
      <c r="AD1070" s="3">
        <f>COUNTIFS(Table1[genoffice],Table1[[#This Row],[genoffice]],Table1[Gender],"M")</f>
        <v>78</v>
      </c>
      <c r="AE1070" s="3">
        <f>COUNTIFS(Table1[genoffice],Table1[[#This Row],[genoffice]],Table1[Gender],"~?")</f>
        <v>1</v>
      </c>
    </row>
    <row r="1071" spans="1:31" x14ac:dyDescent="0.35">
      <c r="A1071">
        <v>1070</v>
      </c>
      <c r="B1071">
        <f>IF(COUNTIF(C$2:C1070,C1071)&gt;0,B1070,B1070+1)</f>
        <v>299</v>
      </c>
      <c r="C1071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1" t="s">
        <v>1346</v>
      </c>
      <c r="E1071" t="s">
        <v>1338</v>
      </c>
      <c r="F1071" t="s">
        <v>1434</v>
      </c>
      <c r="G1071">
        <v>2016</v>
      </c>
      <c r="H1071" t="s">
        <v>1340</v>
      </c>
      <c r="I1071" t="s">
        <v>30</v>
      </c>
      <c r="J1071">
        <v>882</v>
      </c>
      <c r="K1071">
        <v>3</v>
      </c>
      <c r="L1071">
        <f>COUNTIF(Table1[Race],Table1[Race])</f>
        <v>3</v>
      </c>
      <c r="M1071">
        <v>1</v>
      </c>
      <c r="N1071">
        <v>0</v>
      </c>
      <c r="O1071">
        <v>2</v>
      </c>
      <c r="P1071">
        <v>0</v>
      </c>
      <c r="Q1071" t="s">
        <v>20</v>
      </c>
      <c r="R1071" t="s">
        <v>952</v>
      </c>
      <c r="S1071" t="s">
        <v>2938</v>
      </c>
      <c r="T1071">
        <f>IFERROR(Table1[n_can_adj]/MID(Table1[district],FIND("(",Table1[district])+1,1),Table1[n_can_adj])</f>
        <v>3</v>
      </c>
      <c r="U1071">
        <v>20288</v>
      </c>
      <c r="V1071" t="str">
        <f>IF(Table1[Voting Population]&lt;47000,"Rural","Urban")</f>
        <v>Rural</v>
      </c>
      <c r="W1071" s="3">
        <v>2.7153558052434468E-2</v>
      </c>
      <c r="X1071" s="3" t="s">
        <v>5414</v>
      </c>
      <c r="Y1071" s="3">
        <f>COUNTIFS(Table1[Race '#],Table1[[#This Row],[Race '#]],Table1[Gender],"F")</f>
        <v>0</v>
      </c>
      <c r="Z1071" s="3">
        <f>COUNTIFS(Table1[Race '#],Table1[[#This Row],[Race '#]],Table1[Gender],"M")</f>
        <v>3</v>
      </c>
      <c r="AA1071" s="3">
        <f>COUNTIFS(Table1[Race '#],Table1[[#This Row],[Race '#]],Table1[Gender],"~?")</f>
        <v>0</v>
      </c>
      <c r="AB1071" s="3" t="str">
        <f>_xlfn.IFS(Y1071=SUM(Table1[[#This Row],[Race-F candidates]:[Race-? Candidates]]),"All-Female",Z1071=SUM(Table1[[#This Row],[Race-F candidates]:[Race-? Candidates]]),"All-Male",1=1,"Mixed-Gender")</f>
        <v>All-Male</v>
      </c>
      <c r="AC1071" s="3">
        <f>COUNTIFS(Table1[genoffice],Table1[[#This Row],[genoffice]],Table1[Gender],"F")</f>
        <v>7</v>
      </c>
      <c r="AD1071" s="3">
        <f>COUNTIFS(Table1[genoffice],Table1[[#This Row],[genoffice]],Table1[Gender],"M")</f>
        <v>78</v>
      </c>
      <c r="AE1071" s="3">
        <f>COUNTIFS(Table1[genoffice],Table1[[#This Row],[genoffice]],Table1[Gender],"~?")</f>
        <v>1</v>
      </c>
    </row>
    <row r="1072" spans="1:31" x14ac:dyDescent="0.35">
      <c r="A1072">
        <v>1071</v>
      </c>
      <c r="B1072">
        <f>IF(COUNTIF(C$2:C1071,C1072)&gt;0,B1071,B1071+1)</f>
        <v>299</v>
      </c>
      <c r="C1072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2" t="s">
        <v>1346</v>
      </c>
      <c r="E1072" t="s">
        <v>1338</v>
      </c>
      <c r="F1072" t="s">
        <v>1435</v>
      </c>
      <c r="G1072">
        <v>2016</v>
      </c>
      <c r="H1072" t="s">
        <v>1340</v>
      </c>
      <c r="I1072" t="s">
        <v>30</v>
      </c>
      <c r="J1072">
        <v>314</v>
      </c>
      <c r="K1072">
        <v>3</v>
      </c>
      <c r="L1072">
        <f>COUNTIF(Table1[Race],Table1[Race])</f>
        <v>3</v>
      </c>
      <c r="M1072">
        <v>1</v>
      </c>
      <c r="N1072">
        <v>0</v>
      </c>
      <c r="O1072">
        <v>2</v>
      </c>
      <c r="P1072">
        <v>0</v>
      </c>
      <c r="Q1072" t="s">
        <v>20</v>
      </c>
      <c r="R1072" t="s">
        <v>952</v>
      </c>
      <c r="S1072" t="s">
        <v>2938</v>
      </c>
      <c r="T1072">
        <f>IFERROR(Table1[n_can_adj]/MID(Table1[district],FIND("(",Table1[district])+1,1),Table1[n_can_adj])</f>
        <v>3</v>
      </c>
      <c r="U1072">
        <v>20288</v>
      </c>
      <c r="V1072" t="str">
        <f>IF(Table1[Voting Population]&lt;47000,"Rural","Urban")</f>
        <v>Rural</v>
      </c>
      <c r="W1072" s="3">
        <v>2.7153558052434468E-2</v>
      </c>
      <c r="X1072" s="3" t="s">
        <v>5414</v>
      </c>
      <c r="Y1072" s="3">
        <f>COUNTIFS(Table1[Race '#],Table1[[#This Row],[Race '#]],Table1[Gender],"F")</f>
        <v>0</v>
      </c>
      <c r="Z1072" s="3">
        <f>COUNTIFS(Table1[Race '#],Table1[[#This Row],[Race '#]],Table1[Gender],"M")</f>
        <v>3</v>
      </c>
      <c r="AA1072" s="3">
        <f>COUNTIFS(Table1[Race '#],Table1[[#This Row],[Race '#]],Table1[Gender],"~?")</f>
        <v>0</v>
      </c>
      <c r="AB1072" s="3" t="str">
        <f>_xlfn.IFS(Y1072=SUM(Table1[[#This Row],[Race-F candidates]:[Race-? Candidates]]),"All-Female",Z1072=SUM(Table1[[#This Row],[Race-F candidates]:[Race-? Candidates]]),"All-Male",1=1,"Mixed-Gender")</f>
        <v>All-Male</v>
      </c>
      <c r="AC1072" s="3">
        <f>COUNTIFS(Table1[genoffice],Table1[[#This Row],[genoffice]],Table1[Gender],"F")</f>
        <v>7</v>
      </c>
      <c r="AD1072" s="3">
        <f>COUNTIFS(Table1[genoffice],Table1[[#This Row],[genoffice]],Table1[Gender],"M")</f>
        <v>78</v>
      </c>
      <c r="AE1072" s="3">
        <f>COUNTIFS(Table1[genoffice],Table1[[#This Row],[genoffice]],Table1[Gender],"~?")</f>
        <v>1</v>
      </c>
    </row>
    <row r="1073" spans="1:31" x14ac:dyDescent="0.35">
      <c r="A1073">
        <v>1072</v>
      </c>
      <c r="B1073">
        <f>IF(COUNTIF(C$2:C1072,C1073)&gt;0,B1072,B1072+1)</f>
        <v>299</v>
      </c>
      <c r="C1073" t="str">
        <f>Table1[[#This Row],[position]]&amp;IF(Table1[district]="NA","","-"&amp;Table1[district])&amp;IF(Table1[parish]="Multi-Parish Race","","-"&amp;Table1[parish])&amp;" ("&amp;Table1[year]&amp;")"</f>
        <v>City Marshal-City Court, Town of Vidalia-Concordia (2016)</v>
      </c>
      <c r="D1073" t="s">
        <v>1346</v>
      </c>
      <c r="E1073" t="s">
        <v>1338</v>
      </c>
      <c r="F1073" t="s">
        <v>1436</v>
      </c>
      <c r="G1073">
        <v>2016</v>
      </c>
      <c r="H1073" t="s">
        <v>1340</v>
      </c>
      <c r="I1073" t="s">
        <v>23</v>
      </c>
      <c r="J1073">
        <v>940</v>
      </c>
      <c r="K1073">
        <v>3</v>
      </c>
      <c r="L1073">
        <f>COUNTIF(Table1[Race],Table1[Race])</f>
        <v>3</v>
      </c>
      <c r="M1073">
        <v>1</v>
      </c>
      <c r="N1073">
        <v>0</v>
      </c>
      <c r="O1073">
        <v>2</v>
      </c>
      <c r="P1073">
        <v>0</v>
      </c>
      <c r="Q1073" t="s">
        <v>20</v>
      </c>
      <c r="R1073" t="s">
        <v>952</v>
      </c>
      <c r="S1073" t="s">
        <v>2938</v>
      </c>
      <c r="T1073">
        <f>IFERROR(Table1[n_can_adj]/MID(Table1[district],FIND("(",Table1[district])+1,1),Table1[n_can_adj])</f>
        <v>3</v>
      </c>
      <c r="U1073">
        <v>20288</v>
      </c>
      <c r="V1073" t="str">
        <f>IF(Table1[Voting Population]&lt;47000,"Rural","Urban")</f>
        <v>Rural</v>
      </c>
      <c r="W1073" s="3">
        <v>2.7153558052434468E-2</v>
      </c>
      <c r="X1073" s="3" t="s">
        <v>5414</v>
      </c>
      <c r="Y1073" s="3">
        <f>COUNTIFS(Table1[Race '#],Table1[[#This Row],[Race '#]],Table1[Gender],"F")</f>
        <v>0</v>
      </c>
      <c r="Z1073" s="3">
        <f>COUNTIFS(Table1[Race '#],Table1[[#This Row],[Race '#]],Table1[Gender],"M")</f>
        <v>3</v>
      </c>
      <c r="AA1073" s="3">
        <f>COUNTIFS(Table1[Race '#],Table1[[#This Row],[Race '#]],Table1[Gender],"~?")</f>
        <v>0</v>
      </c>
      <c r="AB1073" s="3" t="str">
        <f>_xlfn.IFS(Y1073=SUM(Table1[[#This Row],[Race-F candidates]:[Race-? Candidates]]),"All-Female",Z1073=SUM(Table1[[#This Row],[Race-F candidates]:[Race-? Candidates]]),"All-Male",1=1,"Mixed-Gender")</f>
        <v>All-Male</v>
      </c>
      <c r="AC1073" s="3">
        <f>COUNTIFS(Table1[genoffice],Table1[[#This Row],[genoffice]],Table1[Gender],"F")</f>
        <v>7</v>
      </c>
      <c r="AD1073" s="3">
        <f>COUNTIFS(Table1[genoffice],Table1[[#This Row],[genoffice]],Table1[Gender],"M")</f>
        <v>78</v>
      </c>
      <c r="AE1073" s="3">
        <f>COUNTIFS(Table1[genoffice],Table1[[#This Row],[genoffice]],Table1[Gender],"~?")</f>
        <v>1</v>
      </c>
    </row>
    <row r="1074" spans="1:31" x14ac:dyDescent="0.35">
      <c r="A1074">
        <v>1073</v>
      </c>
      <c r="B1074">
        <f>IF(COUNTIF(C$2:C1073,C1074)&gt;0,B1073,B1073+1)</f>
        <v>300</v>
      </c>
      <c r="C1074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4" t="s">
        <v>1437</v>
      </c>
      <c r="E1074" t="s">
        <v>1438</v>
      </c>
      <c r="F1074" t="s">
        <v>1439</v>
      </c>
      <c r="G1074">
        <v>2014</v>
      </c>
      <c r="H1074" t="s">
        <v>1440</v>
      </c>
      <c r="I1074" t="s">
        <v>23</v>
      </c>
      <c r="J1074">
        <v>2016</v>
      </c>
      <c r="K1074">
        <v>4</v>
      </c>
      <c r="L1074">
        <f>COUNTIF(Table1[Race],Table1[Race])</f>
        <v>2</v>
      </c>
      <c r="M1074">
        <v>3</v>
      </c>
      <c r="N1074">
        <v>1</v>
      </c>
      <c r="O1074">
        <v>0</v>
      </c>
      <c r="P1074">
        <v>0</v>
      </c>
      <c r="Q1074" t="s">
        <v>20</v>
      </c>
      <c r="R1074" t="s">
        <v>952</v>
      </c>
      <c r="S1074" t="s">
        <v>1437</v>
      </c>
      <c r="T1074">
        <f>IFERROR(Table1[n_can_adj]/MID(Table1[district],FIND("(",Table1[district])+1,1),Table1[n_can_adj])</f>
        <v>2</v>
      </c>
      <c r="U1074">
        <v>117009</v>
      </c>
      <c r="V1074" t="str">
        <f>IF(Table1[Voting Population]&lt;47000,"Rural","Urban")</f>
        <v>Urban</v>
      </c>
      <c r="W1074" s="3">
        <v>0.12031119755487635</v>
      </c>
      <c r="X1074" s="3" t="s">
        <v>5414</v>
      </c>
      <c r="Y1074" s="3">
        <f>COUNTIFS(Table1[Race '#],Table1[[#This Row],[Race '#]],Table1[Gender],"F")</f>
        <v>1</v>
      </c>
      <c r="Z1074" s="3">
        <f>COUNTIFS(Table1[Race '#],Table1[[#This Row],[Race '#]],Table1[Gender],"M")</f>
        <v>1</v>
      </c>
      <c r="AA1074" s="3">
        <f>COUNTIFS(Table1[Race '#],Table1[[#This Row],[Race '#]],Table1[Gender],"~?")</f>
        <v>0</v>
      </c>
      <c r="AB1074" s="3" t="str">
        <f>_xlfn.IFS(Y1074=SUM(Table1[[#This Row],[Race-F candidates]:[Race-? Candidates]]),"All-Female",Z1074=SUM(Table1[[#This Row],[Race-F candidates]:[Race-? Candidates]]),"All-Male",1=1,"Mixed-Gender")</f>
        <v>Mixed-Gender</v>
      </c>
      <c r="AC1074" s="3">
        <f>COUNTIFS(Table1[genoffice],Table1[[#This Row],[genoffice]],Table1[Gender],"F")</f>
        <v>29</v>
      </c>
      <c r="AD1074" s="3">
        <f>COUNTIFS(Table1[genoffice],Table1[[#This Row],[genoffice]],Table1[Gender],"M")</f>
        <v>256</v>
      </c>
      <c r="AE1074" s="3">
        <f>COUNTIFS(Table1[genoffice],Table1[[#This Row],[genoffice]],Table1[Gender],"~?")</f>
        <v>10</v>
      </c>
    </row>
    <row r="1075" spans="1:31" x14ac:dyDescent="0.35">
      <c r="A1075">
        <v>1075</v>
      </c>
      <c r="B1075">
        <f>IF(COUNTIF(C$2:C1074,C1075)&gt;0,B1074,B1074+1)</f>
        <v>300</v>
      </c>
      <c r="C1075" t="str">
        <f>Table1[[#This Row],[position]]&amp;IF(Table1[district]="NA","","-"&amp;Table1[district])&amp;IF(Table1[parish]="Multi-Parish Race","","-"&amp;Table1[parish])&amp;" ("&amp;Table1[year]&amp;")"</f>
        <v>Constable-1st Justice Court-Ascension (2014)</v>
      </c>
      <c r="D1075" t="s">
        <v>1437</v>
      </c>
      <c r="E1075" t="s">
        <v>1438</v>
      </c>
      <c r="F1075" t="s">
        <v>1443</v>
      </c>
      <c r="G1075">
        <v>2014</v>
      </c>
      <c r="H1075" t="s">
        <v>1440</v>
      </c>
      <c r="I1075" t="s">
        <v>23</v>
      </c>
      <c r="J1075">
        <v>1583</v>
      </c>
      <c r="K1075">
        <v>4</v>
      </c>
      <c r="L1075">
        <f>COUNTIF(Table1[Race],Table1[Race])</f>
        <v>2</v>
      </c>
      <c r="M1075">
        <v>3</v>
      </c>
      <c r="N1075">
        <v>1</v>
      </c>
      <c r="O1075">
        <v>0</v>
      </c>
      <c r="P1075">
        <v>0</v>
      </c>
      <c r="Q1075" t="s">
        <v>20</v>
      </c>
      <c r="R1075" t="s">
        <v>952</v>
      </c>
      <c r="S1075" t="s">
        <v>1437</v>
      </c>
      <c r="T1075">
        <f>IFERROR(Table1[n_can_adj]/MID(Table1[district],FIND("(",Table1[district])+1,1),Table1[n_can_adj])</f>
        <v>2</v>
      </c>
      <c r="U1075">
        <v>117009</v>
      </c>
      <c r="V1075" t="str">
        <f>IF(Table1[Voting Population]&lt;47000,"Rural","Urban")</f>
        <v>Urban</v>
      </c>
      <c r="W1075" s="3">
        <v>0.12031119755487635</v>
      </c>
      <c r="X1075" s="3" t="s">
        <v>5415</v>
      </c>
      <c r="Y1075" s="3">
        <f>COUNTIFS(Table1[Race '#],Table1[[#This Row],[Race '#]],Table1[Gender],"F")</f>
        <v>1</v>
      </c>
      <c r="Z1075" s="3">
        <f>COUNTIFS(Table1[Race '#],Table1[[#This Row],[Race '#]],Table1[Gender],"M")</f>
        <v>1</v>
      </c>
      <c r="AA1075" s="3">
        <f>COUNTIFS(Table1[Race '#],Table1[[#This Row],[Race '#]],Table1[Gender],"~?")</f>
        <v>0</v>
      </c>
      <c r="AB1075" s="3" t="str">
        <f>_xlfn.IFS(Y1075=SUM(Table1[[#This Row],[Race-F candidates]:[Race-? Candidates]]),"All-Female",Z1075=SUM(Table1[[#This Row],[Race-F candidates]:[Race-? Candidates]]),"All-Male",1=1,"Mixed-Gender")</f>
        <v>Mixed-Gender</v>
      </c>
      <c r="AC1075" s="3">
        <f>COUNTIFS(Table1[genoffice],Table1[[#This Row],[genoffice]],Table1[Gender],"F")</f>
        <v>29</v>
      </c>
      <c r="AD1075" s="3">
        <f>COUNTIFS(Table1[genoffice],Table1[[#This Row],[genoffice]],Table1[Gender],"M")</f>
        <v>256</v>
      </c>
      <c r="AE1075" s="3">
        <f>COUNTIFS(Table1[genoffice],Table1[[#This Row],[genoffice]],Table1[Gender],"~?")</f>
        <v>10</v>
      </c>
    </row>
    <row r="1076" spans="1:31" x14ac:dyDescent="0.35">
      <c r="A1076">
        <v>1074</v>
      </c>
      <c r="B1076">
        <f>IF(COUNTIF(C$2:C1075,C1076)&gt;0,B1075,B1075+1)</f>
        <v>301</v>
      </c>
      <c r="C1076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6" t="s">
        <v>1437</v>
      </c>
      <c r="E1076" t="s">
        <v>1438</v>
      </c>
      <c r="F1076" t="s">
        <v>1441</v>
      </c>
      <c r="G1076">
        <v>2014</v>
      </c>
      <c r="H1076" t="s">
        <v>1442</v>
      </c>
      <c r="I1076" t="s">
        <v>23</v>
      </c>
      <c r="J1076">
        <v>12807</v>
      </c>
      <c r="K1076">
        <v>4</v>
      </c>
      <c r="L1076">
        <f>COUNTIF(Table1[Race],Table1[Race])</f>
        <v>2</v>
      </c>
      <c r="M1076">
        <v>3</v>
      </c>
      <c r="N1076">
        <v>1</v>
      </c>
      <c r="O1076">
        <v>0</v>
      </c>
      <c r="P1076">
        <v>0</v>
      </c>
      <c r="Q1076" t="s">
        <v>20</v>
      </c>
      <c r="R1076" t="s">
        <v>952</v>
      </c>
      <c r="S1076" t="s">
        <v>1437</v>
      </c>
      <c r="T1076">
        <f>IFERROR(Table1[n_can_adj]/MID(Table1[district],FIND("(",Table1[district])+1,1),Table1[n_can_adj])</f>
        <v>2</v>
      </c>
      <c r="U1076">
        <v>435204</v>
      </c>
      <c r="V1076" t="str">
        <f>IF(Table1[Voting Population]&lt;47000,"Rural","Urban")</f>
        <v>Urban</v>
      </c>
      <c r="W1076" s="3">
        <v>0.4586560364464693</v>
      </c>
      <c r="X1076" s="3" t="s">
        <v>5414</v>
      </c>
      <c r="Y1076" s="3">
        <f>COUNTIFS(Table1[Race '#],Table1[[#This Row],[Race '#]],Table1[Gender],"F")</f>
        <v>0</v>
      </c>
      <c r="Z1076" s="3">
        <f>COUNTIFS(Table1[Race '#],Table1[[#This Row],[Race '#]],Table1[Gender],"M")</f>
        <v>2</v>
      </c>
      <c r="AA1076" s="3">
        <f>COUNTIFS(Table1[Race '#],Table1[[#This Row],[Race '#]],Table1[Gender],"~?")</f>
        <v>0</v>
      </c>
      <c r="AB1076" s="3" t="str">
        <f>_xlfn.IFS(Y1076=SUM(Table1[[#This Row],[Race-F candidates]:[Race-? Candidates]]),"All-Female",Z1076=SUM(Table1[[#This Row],[Race-F candidates]:[Race-? Candidates]]),"All-Male",1=1,"Mixed-Gender")</f>
        <v>All-Male</v>
      </c>
      <c r="AC1076" s="3">
        <f>COUNTIFS(Table1[genoffice],Table1[[#This Row],[genoffice]],Table1[Gender],"F")</f>
        <v>29</v>
      </c>
      <c r="AD1076" s="3">
        <f>COUNTIFS(Table1[genoffice],Table1[[#This Row],[genoffice]],Table1[Gender],"M")</f>
        <v>256</v>
      </c>
      <c r="AE1076" s="3">
        <f>COUNTIFS(Table1[genoffice],Table1[[#This Row],[genoffice]],Table1[Gender],"~?")</f>
        <v>10</v>
      </c>
    </row>
    <row r="1077" spans="1:31" x14ac:dyDescent="0.35">
      <c r="A1077">
        <v>1076</v>
      </c>
      <c r="B1077">
        <f>IF(COUNTIF(C$2:C1076,C1077)&gt;0,B1076,B1076+1)</f>
        <v>301</v>
      </c>
      <c r="C1077" t="str">
        <f>Table1[[#This Row],[position]]&amp;IF(Table1[district]="NA","","-"&amp;Table1[district])&amp;IF(Table1[parish]="Multi-Parish Race","","-"&amp;Table1[parish])&amp;" ("&amp;Table1[year]&amp;")"</f>
        <v>Constable-1st Justice Court-Jefferson (2014)</v>
      </c>
      <c r="D1077" t="s">
        <v>1437</v>
      </c>
      <c r="E1077" t="s">
        <v>1438</v>
      </c>
      <c r="F1077" t="s">
        <v>1444</v>
      </c>
      <c r="G1077">
        <v>2014</v>
      </c>
      <c r="H1077" t="s">
        <v>1442</v>
      </c>
      <c r="I1077" t="s">
        <v>19</v>
      </c>
      <c r="J1077">
        <v>4753</v>
      </c>
      <c r="K1077">
        <v>4</v>
      </c>
      <c r="L1077">
        <f>COUNTIF(Table1[Race],Table1[Race])</f>
        <v>2</v>
      </c>
      <c r="M1077">
        <v>3</v>
      </c>
      <c r="N1077">
        <v>1</v>
      </c>
      <c r="O1077">
        <v>0</v>
      </c>
      <c r="P1077">
        <v>0</v>
      </c>
      <c r="Q1077" t="s">
        <v>20</v>
      </c>
      <c r="R1077" t="s">
        <v>952</v>
      </c>
      <c r="S1077" t="s">
        <v>1437</v>
      </c>
      <c r="T1077">
        <f>IFERROR(Table1[n_can_adj]/MID(Table1[district],FIND("(",Table1[district])+1,1),Table1[n_can_adj])</f>
        <v>2</v>
      </c>
      <c r="U1077">
        <v>435204</v>
      </c>
      <c r="V1077" t="str">
        <f>IF(Table1[Voting Population]&lt;47000,"Rural","Urban")</f>
        <v>Urban</v>
      </c>
      <c r="W1077" s="3">
        <v>0.4586560364464693</v>
      </c>
      <c r="X1077" s="3" t="s">
        <v>5414</v>
      </c>
      <c r="Y1077" s="3">
        <f>COUNTIFS(Table1[Race '#],Table1[[#This Row],[Race '#]],Table1[Gender],"F")</f>
        <v>0</v>
      </c>
      <c r="Z1077" s="3">
        <f>COUNTIFS(Table1[Race '#],Table1[[#This Row],[Race '#]],Table1[Gender],"M")</f>
        <v>2</v>
      </c>
      <c r="AA1077" s="3">
        <f>COUNTIFS(Table1[Race '#],Table1[[#This Row],[Race '#]],Table1[Gender],"~?")</f>
        <v>0</v>
      </c>
      <c r="AB1077" s="3" t="str">
        <f>_xlfn.IFS(Y1077=SUM(Table1[[#This Row],[Race-F candidates]:[Race-? Candidates]]),"All-Female",Z1077=SUM(Table1[[#This Row],[Race-F candidates]:[Race-? Candidates]]),"All-Male",1=1,"Mixed-Gender")</f>
        <v>All-Male</v>
      </c>
      <c r="AC1077" s="3">
        <f>COUNTIFS(Table1[genoffice],Table1[[#This Row],[genoffice]],Table1[Gender],"F")</f>
        <v>29</v>
      </c>
      <c r="AD1077" s="3">
        <f>COUNTIFS(Table1[genoffice],Table1[[#This Row],[genoffice]],Table1[Gender],"M")</f>
        <v>256</v>
      </c>
      <c r="AE1077" s="3">
        <f>COUNTIFS(Table1[genoffice],Table1[[#This Row],[genoffice]],Table1[Gender],"~?")</f>
        <v>10</v>
      </c>
    </row>
    <row r="1078" spans="1:31" x14ac:dyDescent="0.35">
      <c r="A1078">
        <v>1077</v>
      </c>
      <c r="B1078">
        <f>IF(COUNTIF(C$2:C1077,C1078)&gt;0,B1077,B1077+1)</f>
        <v>302</v>
      </c>
      <c r="C1078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8" t="s">
        <v>1437</v>
      </c>
      <c r="E1078" t="s">
        <v>1445</v>
      </c>
      <c r="F1078" t="s">
        <v>1446</v>
      </c>
      <c r="G1078">
        <v>2014</v>
      </c>
      <c r="H1078" t="s">
        <v>940</v>
      </c>
      <c r="I1078" t="s">
        <v>23</v>
      </c>
      <c r="J1078">
        <v>2373</v>
      </c>
      <c r="K1078">
        <v>2</v>
      </c>
      <c r="L1078">
        <f>COUNTIF(Table1[Race],Table1[Race])</f>
        <v>2</v>
      </c>
      <c r="M1078">
        <v>1</v>
      </c>
      <c r="N1078">
        <v>1</v>
      </c>
      <c r="O1078">
        <v>0</v>
      </c>
      <c r="P1078">
        <v>0</v>
      </c>
      <c r="Q1078" t="s">
        <v>20</v>
      </c>
      <c r="R1078" t="s">
        <v>952</v>
      </c>
      <c r="S1078" t="s">
        <v>1437</v>
      </c>
      <c r="T1078">
        <f>IFERROR(Table1[n_can_adj]/MID(Table1[district],FIND("(",Table1[district])+1,1),Table1[n_can_adj])</f>
        <v>2</v>
      </c>
      <c r="U1078">
        <v>97688</v>
      </c>
      <c r="V1078" t="str">
        <f>IF(Table1[Voting Population]&lt;47000,"Rural","Urban")</f>
        <v>Urban</v>
      </c>
      <c r="W1078" s="3">
        <v>0.23278370514064012</v>
      </c>
      <c r="X1078" s="3" t="s">
        <v>5414</v>
      </c>
      <c r="Y1078" s="3">
        <f>COUNTIFS(Table1[Race '#],Table1[[#This Row],[Race '#]],Table1[Gender],"F")</f>
        <v>0</v>
      </c>
      <c r="Z1078" s="3">
        <f>COUNTIFS(Table1[Race '#],Table1[[#This Row],[Race '#]],Table1[Gender],"M")</f>
        <v>2</v>
      </c>
      <c r="AA1078" s="3">
        <f>COUNTIFS(Table1[Race '#],Table1[[#This Row],[Race '#]],Table1[Gender],"~?")</f>
        <v>0</v>
      </c>
      <c r="AB1078" s="3" t="str">
        <f>_xlfn.IFS(Y1078=SUM(Table1[[#This Row],[Race-F candidates]:[Race-? Candidates]]),"All-Female",Z1078=SUM(Table1[[#This Row],[Race-F candidates]:[Race-? Candidates]]),"All-Male",1=1,"Mixed-Gender")</f>
        <v>All-Male</v>
      </c>
      <c r="AC1078" s="3">
        <f>COUNTIFS(Table1[genoffice],Table1[[#This Row],[genoffice]],Table1[Gender],"F")</f>
        <v>29</v>
      </c>
      <c r="AD1078" s="3">
        <f>COUNTIFS(Table1[genoffice],Table1[[#This Row],[genoffice]],Table1[Gender],"M")</f>
        <v>256</v>
      </c>
      <c r="AE1078" s="3">
        <f>COUNTIFS(Table1[genoffice],Table1[[#This Row],[genoffice]],Table1[Gender],"~?")</f>
        <v>10</v>
      </c>
    </row>
    <row r="1079" spans="1:31" x14ac:dyDescent="0.35">
      <c r="A1079">
        <v>1078</v>
      </c>
      <c r="B1079">
        <f>IF(COUNTIF(C$2:C1078,C1079)&gt;0,B1078,B1078+1)</f>
        <v>302</v>
      </c>
      <c r="C1079" t="str">
        <f>Table1[[#This Row],[position]]&amp;IF(Table1[district]="NA","","-"&amp;Table1[district])&amp;IF(Table1[parish]="Multi-Parish Race","","-"&amp;Table1[parish])&amp;" ("&amp;Table1[year]&amp;")"</f>
        <v>Constable-1st Justice of the Peace Court-Lafourche (2014)</v>
      </c>
      <c r="D1079" t="s">
        <v>1437</v>
      </c>
      <c r="E1079" t="s">
        <v>1445</v>
      </c>
      <c r="F1079" t="s">
        <v>1447</v>
      </c>
      <c r="G1079">
        <v>2014</v>
      </c>
      <c r="H1079" t="s">
        <v>940</v>
      </c>
      <c r="I1079" t="s">
        <v>19</v>
      </c>
      <c r="J1079">
        <v>3813</v>
      </c>
      <c r="K1079">
        <v>2</v>
      </c>
      <c r="L1079">
        <f>COUNTIF(Table1[Race],Table1[Race])</f>
        <v>2</v>
      </c>
      <c r="M1079">
        <v>1</v>
      </c>
      <c r="N1079">
        <v>1</v>
      </c>
      <c r="O1079">
        <v>0</v>
      </c>
      <c r="P1079">
        <v>0</v>
      </c>
      <c r="Q1079" t="s">
        <v>20</v>
      </c>
      <c r="R1079" t="s">
        <v>952</v>
      </c>
      <c r="S1079" t="s">
        <v>1437</v>
      </c>
      <c r="T1079">
        <f>IFERROR(Table1[n_can_adj]/MID(Table1[district],FIND("(",Table1[district])+1,1),Table1[n_can_adj])</f>
        <v>2</v>
      </c>
      <c r="U1079">
        <v>97688</v>
      </c>
      <c r="V1079" t="str">
        <f>IF(Table1[Voting Population]&lt;47000,"Rural","Urban")</f>
        <v>Urban</v>
      </c>
      <c r="W1079" s="3">
        <v>0.23278370514064012</v>
      </c>
      <c r="X1079" s="3" t="s">
        <v>5414</v>
      </c>
      <c r="Y1079" s="3">
        <f>COUNTIFS(Table1[Race '#],Table1[[#This Row],[Race '#]],Table1[Gender],"F")</f>
        <v>0</v>
      </c>
      <c r="Z1079" s="3">
        <f>COUNTIFS(Table1[Race '#],Table1[[#This Row],[Race '#]],Table1[Gender],"M")</f>
        <v>2</v>
      </c>
      <c r="AA1079" s="3">
        <f>COUNTIFS(Table1[Race '#],Table1[[#This Row],[Race '#]],Table1[Gender],"~?")</f>
        <v>0</v>
      </c>
      <c r="AB1079" s="3" t="str">
        <f>_xlfn.IFS(Y1079=SUM(Table1[[#This Row],[Race-F candidates]:[Race-? Candidates]]),"All-Female",Z1079=SUM(Table1[[#This Row],[Race-F candidates]:[Race-? Candidates]]),"All-Male",1=1,"Mixed-Gender")</f>
        <v>All-Male</v>
      </c>
      <c r="AC1079" s="3">
        <f>COUNTIFS(Table1[genoffice],Table1[[#This Row],[genoffice]],Table1[Gender],"F")</f>
        <v>29</v>
      </c>
      <c r="AD1079" s="3">
        <f>COUNTIFS(Table1[genoffice],Table1[[#This Row],[genoffice]],Table1[Gender],"M")</f>
        <v>256</v>
      </c>
      <c r="AE1079" s="3">
        <f>COUNTIFS(Table1[genoffice],Table1[[#This Row],[genoffice]],Table1[Gender],"~?")</f>
        <v>10</v>
      </c>
    </row>
    <row r="1080" spans="1:31" x14ac:dyDescent="0.35">
      <c r="A1080">
        <v>1079</v>
      </c>
      <c r="B1080">
        <f>IF(COUNTIF(C$2:C1079,C1080)&gt;0,B1079,B1079+1)</f>
        <v>303</v>
      </c>
      <c r="C1080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0" t="s">
        <v>1437</v>
      </c>
      <c r="E1080" t="s">
        <v>1448</v>
      </c>
      <c r="F1080" t="s">
        <v>1449</v>
      </c>
      <c r="G1080">
        <v>2014</v>
      </c>
      <c r="H1080" t="s">
        <v>849</v>
      </c>
      <c r="I1080" t="s">
        <v>23</v>
      </c>
      <c r="J1080">
        <v>1839</v>
      </c>
      <c r="K1080">
        <v>2</v>
      </c>
      <c r="L1080">
        <f>COUNTIF(Table1[Race],Table1[Race])</f>
        <v>2</v>
      </c>
      <c r="M1080">
        <v>1</v>
      </c>
      <c r="N1080">
        <v>0</v>
      </c>
      <c r="O1080">
        <v>1</v>
      </c>
      <c r="P1080">
        <v>0</v>
      </c>
      <c r="Q1080" t="s">
        <v>20</v>
      </c>
      <c r="R1080" t="s">
        <v>952</v>
      </c>
      <c r="S1080" t="s">
        <v>1437</v>
      </c>
      <c r="T1080">
        <f>IFERROR(Table1[n_can_adj]/MID(Table1[district],FIND("(",Table1[district])+1,1),Table1[n_can_adj])</f>
        <v>2</v>
      </c>
      <c r="U1080">
        <v>22973</v>
      </c>
      <c r="V1080" t="str">
        <f>IF(Table1[Voting Population]&lt;47000,"Rural","Urban")</f>
        <v>Rural</v>
      </c>
      <c r="W1080" s="3">
        <v>0.24932065217391308</v>
      </c>
      <c r="X1080" s="3" t="s">
        <v>5414</v>
      </c>
      <c r="Y1080" s="3">
        <f>COUNTIFS(Table1[Race '#],Table1[[#This Row],[Race '#]],Table1[Gender],"F")</f>
        <v>0</v>
      </c>
      <c r="Z1080" s="3">
        <f>COUNTIFS(Table1[Race '#],Table1[[#This Row],[Race '#]],Table1[Gender],"M")</f>
        <v>1</v>
      </c>
      <c r="AA1080" s="3">
        <f>COUNTIFS(Table1[Race '#],Table1[[#This Row],[Race '#]],Table1[Gender],"~?")</f>
        <v>1</v>
      </c>
      <c r="AB1080" s="3" t="str">
        <f>_xlfn.IFS(Y1080=SUM(Table1[[#This Row],[Race-F candidates]:[Race-? Candidates]]),"All-Female",Z1080=SUM(Table1[[#This Row],[Race-F candidates]:[Race-? Candidates]]),"All-Male",1=1,"Mixed-Gender")</f>
        <v>Mixed-Gender</v>
      </c>
      <c r="AC1080" s="3">
        <f>COUNTIFS(Table1[genoffice],Table1[[#This Row],[genoffice]],Table1[Gender],"F")</f>
        <v>29</v>
      </c>
      <c r="AD1080" s="3">
        <f>COUNTIFS(Table1[genoffice],Table1[[#This Row],[genoffice]],Table1[Gender],"M")</f>
        <v>256</v>
      </c>
      <c r="AE1080" s="3">
        <f>COUNTIFS(Table1[genoffice],Table1[[#This Row],[genoffice]],Table1[Gender],"~?")</f>
        <v>10</v>
      </c>
    </row>
    <row r="1081" spans="1:31" x14ac:dyDescent="0.35">
      <c r="A1081">
        <v>1080</v>
      </c>
      <c r="B1081">
        <f>IF(COUNTIF(C$2:C1080,C1081)&gt;0,B1080,B1080+1)</f>
        <v>303</v>
      </c>
      <c r="C1081" t="str">
        <f>Table1[[#This Row],[position]]&amp;IF(Table1[district]="NA","","-"&amp;Table1[district])&amp;IF(Table1[parish]="Multi-Parish Race","","-"&amp;Table1[parish])&amp;" ("&amp;Table1[year]&amp;")"</f>
        <v>Constable-1st Justice of the Peace Ward-Assumption (2014)</v>
      </c>
      <c r="D1081" t="s">
        <v>1437</v>
      </c>
      <c r="E1081" t="s">
        <v>1448</v>
      </c>
      <c r="F1081" t="s">
        <v>1450</v>
      </c>
      <c r="G1081">
        <v>2014</v>
      </c>
      <c r="H1081" t="s">
        <v>849</v>
      </c>
      <c r="I1081" t="s">
        <v>30</v>
      </c>
      <c r="J1081">
        <v>1105</v>
      </c>
      <c r="K1081">
        <v>2</v>
      </c>
      <c r="L1081">
        <f>COUNTIF(Table1[Race],Table1[Race])</f>
        <v>2</v>
      </c>
      <c r="M1081">
        <v>1</v>
      </c>
      <c r="N1081">
        <v>0</v>
      </c>
      <c r="O1081">
        <v>1</v>
      </c>
      <c r="P1081">
        <v>0</v>
      </c>
      <c r="Q1081" t="s">
        <v>20</v>
      </c>
      <c r="R1081" t="s">
        <v>952</v>
      </c>
      <c r="S1081" t="s">
        <v>1437</v>
      </c>
      <c r="T1081">
        <f>IFERROR(Table1[n_can_adj]/MID(Table1[district],FIND("(",Table1[district])+1,1),Table1[n_can_adj])</f>
        <v>2</v>
      </c>
      <c r="U1081">
        <v>22973</v>
      </c>
      <c r="V1081" t="str">
        <f>IF(Table1[Voting Population]&lt;47000,"Rural","Urban")</f>
        <v>Rural</v>
      </c>
      <c r="W1081" s="3">
        <v>0.24932065217391308</v>
      </c>
      <c r="X1081" s="3" t="s">
        <v>5413</v>
      </c>
      <c r="Y1081" s="3">
        <f>COUNTIFS(Table1[Race '#],Table1[[#This Row],[Race '#]],Table1[Gender],"F")</f>
        <v>0</v>
      </c>
      <c r="Z1081" s="3">
        <f>COUNTIFS(Table1[Race '#],Table1[[#This Row],[Race '#]],Table1[Gender],"M")</f>
        <v>1</v>
      </c>
      <c r="AA1081" s="3">
        <f>COUNTIFS(Table1[Race '#],Table1[[#This Row],[Race '#]],Table1[Gender],"~?")</f>
        <v>1</v>
      </c>
      <c r="AB1081" s="3" t="str">
        <f>_xlfn.IFS(Y1081=SUM(Table1[[#This Row],[Race-F candidates]:[Race-? Candidates]]),"All-Female",Z1081=SUM(Table1[[#This Row],[Race-F candidates]:[Race-? Candidates]]),"All-Male",1=1,"Mixed-Gender")</f>
        <v>Mixed-Gender</v>
      </c>
      <c r="AC1081" s="3">
        <f>COUNTIFS(Table1[genoffice],Table1[[#This Row],[genoffice]],Table1[Gender],"F")</f>
        <v>29</v>
      </c>
      <c r="AD1081" s="3">
        <f>COUNTIFS(Table1[genoffice],Table1[[#This Row],[genoffice]],Table1[Gender],"M")</f>
        <v>256</v>
      </c>
      <c r="AE1081" s="3">
        <f>COUNTIFS(Table1[genoffice],Table1[[#This Row],[genoffice]],Table1[Gender],"~?")</f>
        <v>10</v>
      </c>
    </row>
    <row r="1082" spans="1:31" x14ac:dyDescent="0.35">
      <c r="A1082">
        <v>1081</v>
      </c>
      <c r="B1082">
        <f>IF(COUNTIF(C$2:C1081,C1082)&gt;0,B1081,B1081+1)</f>
        <v>304</v>
      </c>
      <c r="C1082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2" t="s">
        <v>1437</v>
      </c>
      <c r="E1082" t="s">
        <v>1451</v>
      </c>
      <c r="F1082" t="s">
        <v>1452</v>
      </c>
      <c r="G1082">
        <v>2014</v>
      </c>
      <c r="H1082" t="s">
        <v>1442</v>
      </c>
      <c r="I1082" t="s">
        <v>23</v>
      </c>
      <c r="J1082">
        <v>2894</v>
      </c>
      <c r="K1082">
        <v>6</v>
      </c>
      <c r="L1082">
        <f>COUNTIF(Table1[Race],Table1[Race])</f>
        <v>6</v>
      </c>
      <c r="M1082">
        <v>5</v>
      </c>
      <c r="N1082">
        <v>0</v>
      </c>
      <c r="O1082">
        <v>1</v>
      </c>
      <c r="P1082">
        <v>0</v>
      </c>
      <c r="Q1082" t="s">
        <v>20</v>
      </c>
      <c r="R1082" t="s">
        <v>952</v>
      </c>
      <c r="S1082" t="s">
        <v>1437</v>
      </c>
      <c r="T1082">
        <f>IFERROR(Table1[n_can_adj]/MID(Table1[district],FIND("(",Table1[district])+1,1),Table1[n_can_adj])</f>
        <v>6</v>
      </c>
      <c r="U1082">
        <v>435204</v>
      </c>
      <c r="V1082" t="str">
        <f>IF(Table1[Voting Population]&lt;47000,"Rural","Urban")</f>
        <v>Urban</v>
      </c>
      <c r="W1082" s="3">
        <v>9.2349538036438999E-2</v>
      </c>
      <c r="X1082" s="3" t="s">
        <v>5414</v>
      </c>
      <c r="Y1082" s="3">
        <f>COUNTIFS(Table1[Race '#],Table1[[#This Row],[Race '#]],Table1[Gender],"F")</f>
        <v>0</v>
      </c>
      <c r="Z1082" s="3">
        <f>COUNTIFS(Table1[Race '#],Table1[[#This Row],[Race '#]],Table1[Gender],"M")</f>
        <v>6</v>
      </c>
      <c r="AA1082" s="3">
        <f>COUNTIFS(Table1[Race '#],Table1[[#This Row],[Race '#]],Table1[Gender],"~?")</f>
        <v>0</v>
      </c>
      <c r="AB1082" s="3" t="str">
        <f>_xlfn.IFS(Y1082=SUM(Table1[[#This Row],[Race-F candidates]:[Race-? Candidates]]),"All-Female",Z1082=SUM(Table1[[#This Row],[Race-F candidates]:[Race-? Candidates]]),"All-Male",1=1,"Mixed-Gender")</f>
        <v>All-Male</v>
      </c>
      <c r="AC1082" s="3">
        <f>COUNTIFS(Table1[genoffice],Table1[[#This Row],[genoffice]],Table1[Gender],"F")</f>
        <v>29</v>
      </c>
      <c r="AD1082" s="3">
        <f>COUNTIFS(Table1[genoffice],Table1[[#This Row],[genoffice]],Table1[Gender],"M")</f>
        <v>256</v>
      </c>
      <c r="AE1082" s="3">
        <f>COUNTIFS(Table1[genoffice],Table1[[#This Row],[genoffice]],Table1[Gender],"~?")</f>
        <v>10</v>
      </c>
    </row>
    <row r="1083" spans="1:31" x14ac:dyDescent="0.35">
      <c r="A1083">
        <v>1082</v>
      </c>
      <c r="B1083">
        <f>IF(COUNTIF(C$2:C1082,C1083)&gt;0,B1082,B1082+1)</f>
        <v>304</v>
      </c>
      <c r="C1083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3" t="s">
        <v>1437</v>
      </c>
      <c r="E1083" t="s">
        <v>1451</v>
      </c>
      <c r="F1083" t="s">
        <v>1453</v>
      </c>
      <c r="G1083">
        <v>2014</v>
      </c>
      <c r="H1083" t="s">
        <v>1442</v>
      </c>
      <c r="I1083" t="s">
        <v>23</v>
      </c>
      <c r="J1083">
        <v>5723</v>
      </c>
      <c r="K1083">
        <v>6</v>
      </c>
      <c r="L1083">
        <f>COUNTIF(Table1[Race],Table1[Race])</f>
        <v>6</v>
      </c>
      <c r="M1083">
        <v>5</v>
      </c>
      <c r="N1083">
        <v>0</v>
      </c>
      <c r="O1083">
        <v>1</v>
      </c>
      <c r="P1083">
        <v>0</v>
      </c>
      <c r="Q1083" t="s">
        <v>20</v>
      </c>
      <c r="R1083" t="s">
        <v>952</v>
      </c>
      <c r="S1083" t="s">
        <v>1437</v>
      </c>
      <c r="T1083">
        <f>IFERROR(Table1[n_can_adj]/MID(Table1[district],FIND("(",Table1[district])+1,1),Table1[n_can_adj])</f>
        <v>6</v>
      </c>
      <c r="U1083">
        <v>435204</v>
      </c>
      <c r="V1083" t="str">
        <f>IF(Table1[Voting Population]&lt;47000,"Rural","Urban")</f>
        <v>Urban</v>
      </c>
      <c r="W1083" s="3">
        <v>9.2349538036438999E-2</v>
      </c>
      <c r="X1083" s="3" t="s">
        <v>5414</v>
      </c>
      <c r="Y1083" s="3">
        <f>COUNTIFS(Table1[Race '#],Table1[[#This Row],[Race '#]],Table1[Gender],"F")</f>
        <v>0</v>
      </c>
      <c r="Z1083" s="3">
        <f>COUNTIFS(Table1[Race '#],Table1[[#This Row],[Race '#]],Table1[Gender],"M")</f>
        <v>6</v>
      </c>
      <c r="AA1083" s="3">
        <f>COUNTIFS(Table1[Race '#],Table1[[#This Row],[Race '#]],Table1[Gender],"~?")</f>
        <v>0</v>
      </c>
      <c r="AB1083" s="3" t="str">
        <f>_xlfn.IFS(Y1083=SUM(Table1[[#This Row],[Race-F candidates]:[Race-? Candidates]]),"All-Female",Z1083=SUM(Table1[[#This Row],[Race-F candidates]:[Race-? Candidates]]),"All-Male",1=1,"Mixed-Gender")</f>
        <v>All-Male</v>
      </c>
      <c r="AC1083" s="3">
        <f>COUNTIFS(Table1[genoffice],Table1[[#This Row],[genoffice]],Table1[Gender],"F")</f>
        <v>29</v>
      </c>
      <c r="AD1083" s="3">
        <f>COUNTIFS(Table1[genoffice],Table1[[#This Row],[genoffice]],Table1[Gender],"M")</f>
        <v>256</v>
      </c>
      <c r="AE1083" s="3">
        <f>COUNTIFS(Table1[genoffice],Table1[[#This Row],[genoffice]],Table1[Gender],"~?")</f>
        <v>10</v>
      </c>
    </row>
    <row r="1084" spans="1:31" x14ac:dyDescent="0.35">
      <c r="A1084">
        <v>1083</v>
      </c>
      <c r="B1084">
        <f>IF(COUNTIF(C$2:C1083,C1084)&gt;0,B1083,B1083+1)</f>
        <v>304</v>
      </c>
      <c r="C1084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4" t="s">
        <v>1437</v>
      </c>
      <c r="E1084" t="s">
        <v>1451</v>
      </c>
      <c r="F1084" t="s">
        <v>1454</v>
      </c>
      <c r="G1084">
        <v>2014</v>
      </c>
      <c r="H1084" t="s">
        <v>1442</v>
      </c>
      <c r="I1084" t="s">
        <v>23</v>
      </c>
      <c r="J1084">
        <v>1995</v>
      </c>
      <c r="K1084">
        <v>6</v>
      </c>
      <c r="L1084">
        <f>COUNTIF(Table1[Race],Table1[Race])</f>
        <v>6</v>
      </c>
      <c r="M1084">
        <v>5</v>
      </c>
      <c r="N1084">
        <v>0</v>
      </c>
      <c r="O1084">
        <v>1</v>
      </c>
      <c r="P1084">
        <v>0</v>
      </c>
      <c r="Q1084" t="s">
        <v>20</v>
      </c>
      <c r="R1084" t="s">
        <v>952</v>
      </c>
      <c r="S1084" t="s">
        <v>1437</v>
      </c>
      <c r="T1084">
        <f>IFERROR(Table1[n_can_adj]/MID(Table1[district],FIND("(",Table1[district])+1,1),Table1[n_can_adj])</f>
        <v>6</v>
      </c>
      <c r="U1084">
        <v>435204</v>
      </c>
      <c r="V1084" t="str">
        <f>IF(Table1[Voting Population]&lt;47000,"Rural","Urban")</f>
        <v>Urban</v>
      </c>
      <c r="W1084" s="3">
        <v>9.2349538036438999E-2</v>
      </c>
      <c r="X1084" s="3" t="s">
        <v>5414</v>
      </c>
      <c r="Y1084" s="3">
        <f>COUNTIFS(Table1[Race '#],Table1[[#This Row],[Race '#]],Table1[Gender],"F")</f>
        <v>0</v>
      </c>
      <c r="Z1084" s="3">
        <f>COUNTIFS(Table1[Race '#],Table1[[#This Row],[Race '#]],Table1[Gender],"M")</f>
        <v>6</v>
      </c>
      <c r="AA1084" s="3">
        <f>COUNTIFS(Table1[Race '#],Table1[[#This Row],[Race '#]],Table1[Gender],"~?")</f>
        <v>0</v>
      </c>
      <c r="AB1084" s="3" t="str">
        <f>_xlfn.IFS(Y1084=SUM(Table1[[#This Row],[Race-F candidates]:[Race-? Candidates]]),"All-Female",Z1084=SUM(Table1[[#This Row],[Race-F candidates]:[Race-? Candidates]]),"All-Male",1=1,"Mixed-Gender")</f>
        <v>All-Male</v>
      </c>
      <c r="AC1084" s="3">
        <f>COUNTIFS(Table1[genoffice],Table1[[#This Row],[genoffice]],Table1[Gender],"F")</f>
        <v>29</v>
      </c>
      <c r="AD1084" s="3">
        <f>COUNTIFS(Table1[genoffice],Table1[[#This Row],[genoffice]],Table1[Gender],"M")</f>
        <v>256</v>
      </c>
      <c r="AE1084" s="3">
        <f>COUNTIFS(Table1[genoffice],Table1[[#This Row],[genoffice]],Table1[Gender],"~?")</f>
        <v>10</v>
      </c>
    </row>
    <row r="1085" spans="1:31" x14ac:dyDescent="0.35">
      <c r="A1085">
        <v>1084</v>
      </c>
      <c r="B1085">
        <f>IF(COUNTIF(C$2:C1084,C1085)&gt;0,B1084,B1084+1)</f>
        <v>304</v>
      </c>
      <c r="C1085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5" t="s">
        <v>1437</v>
      </c>
      <c r="E1085" t="s">
        <v>1451</v>
      </c>
      <c r="F1085" t="s">
        <v>1455</v>
      </c>
      <c r="G1085">
        <v>2014</v>
      </c>
      <c r="H1085" t="s">
        <v>1442</v>
      </c>
      <c r="I1085" t="s">
        <v>30</v>
      </c>
      <c r="J1085">
        <v>3322</v>
      </c>
      <c r="K1085">
        <v>6</v>
      </c>
      <c r="L1085">
        <f>COUNTIF(Table1[Race],Table1[Race])</f>
        <v>6</v>
      </c>
      <c r="M1085">
        <v>5</v>
      </c>
      <c r="N1085">
        <v>0</v>
      </c>
      <c r="O1085">
        <v>1</v>
      </c>
      <c r="P1085">
        <v>0</v>
      </c>
      <c r="Q1085" t="s">
        <v>20</v>
      </c>
      <c r="R1085" t="s">
        <v>952</v>
      </c>
      <c r="S1085" t="s">
        <v>1437</v>
      </c>
      <c r="T1085">
        <f>IFERROR(Table1[n_can_adj]/MID(Table1[district],FIND("(",Table1[district])+1,1),Table1[n_can_adj])</f>
        <v>6</v>
      </c>
      <c r="U1085">
        <v>435204</v>
      </c>
      <c r="V1085" t="str">
        <f>IF(Table1[Voting Population]&lt;47000,"Rural","Urban")</f>
        <v>Urban</v>
      </c>
      <c r="W1085" s="3">
        <v>9.2349538036438999E-2</v>
      </c>
      <c r="X1085" s="3" t="s">
        <v>5414</v>
      </c>
      <c r="Y1085" s="3">
        <f>COUNTIFS(Table1[Race '#],Table1[[#This Row],[Race '#]],Table1[Gender],"F")</f>
        <v>0</v>
      </c>
      <c r="Z1085" s="3">
        <f>COUNTIFS(Table1[Race '#],Table1[[#This Row],[Race '#]],Table1[Gender],"M")</f>
        <v>6</v>
      </c>
      <c r="AA1085" s="3">
        <f>COUNTIFS(Table1[Race '#],Table1[[#This Row],[Race '#]],Table1[Gender],"~?")</f>
        <v>0</v>
      </c>
      <c r="AB1085" s="3" t="str">
        <f>_xlfn.IFS(Y1085=SUM(Table1[[#This Row],[Race-F candidates]:[Race-? Candidates]]),"All-Female",Z1085=SUM(Table1[[#This Row],[Race-F candidates]:[Race-? Candidates]]),"All-Male",1=1,"Mixed-Gender")</f>
        <v>All-Male</v>
      </c>
      <c r="AC1085" s="3">
        <f>COUNTIFS(Table1[genoffice],Table1[[#This Row],[genoffice]],Table1[Gender],"F")</f>
        <v>29</v>
      </c>
      <c r="AD1085" s="3">
        <f>COUNTIFS(Table1[genoffice],Table1[[#This Row],[genoffice]],Table1[Gender],"M")</f>
        <v>256</v>
      </c>
      <c r="AE1085" s="3">
        <f>COUNTIFS(Table1[genoffice],Table1[[#This Row],[genoffice]],Table1[Gender],"~?")</f>
        <v>10</v>
      </c>
    </row>
    <row r="1086" spans="1:31" x14ac:dyDescent="0.35">
      <c r="A1086">
        <v>1085</v>
      </c>
      <c r="B1086">
        <f>IF(COUNTIF(C$2:C1085,C1086)&gt;0,B1085,B1085+1)</f>
        <v>304</v>
      </c>
      <c r="C1086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6" t="s">
        <v>1437</v>
      </c>
      <c r="E1086" t="s">
        <v>1451</v>
      </c>
      <c r="F1086" t="s">
        <v>1456</v>
      </c>
      <c r="G1086">
        <v>2014</v>
      </c>
      <c r="H1086" t="s">
        <v>1442</v>
      </c>
      <c r="I1086" t="s">
        <v>23</v>
      </c>
      <c r="J1086">
        <v>1366</v>
      </c>
      <c r="K1086">
        <v>6</v>
      </c>
      <c r="L1086">
        <f>COUNTIF(Table1[Race],Table1[Race])</f>
        <v>6</v>
      </c>
      <c r="M1086">
        <v>5</v>
      </c>
      <c r="N1086">
        <v>0</v>
      </c>
      <c r="O1086">
        <v>1</v>
      </c>
      <c r="P1086">
        <v>0</v>
      </c>
      <c r="Q1086" t="s">
        <v>20</v>
      </c>
      <c r="R1086" t="s">
        <v>952</v>
      </c>
      <c r="S1086" t="s">
        <v>1437</v>
      </c>
      <c r="T1086">
        <f>IFERROR(Table1[n_can_adj]/MID(Table1[district],FIND("(",Table1[district])+1,1),Table1[n_can_adj])</f>
        <v>6</v>
      </c>
      <c r="U1086">
        <v>435204</v>
      </c>
      <c r="V1086" t="str">
        <f>IF(Table1[Voting Population]&lt;47000,"Rural","Urban")</f>
        <v>Urban</v>
      </c>
      <c r="W1086" s="3">
        <v>9.2349538036438999E-2</v>
      </c>
      <c r="X1086" s="3" t="s">
        <v>5414</v>
      </c>
      <c r="Y1086" s="3">
        <f>COUNTIFS(Table1[Race '#],Table1[[#This Row],[Race '#]],Table1[Gender],"F")</f>
        <v>0</v>
      </c>
      <c r="Z1086" s="3">
        <f>COUNTIFS(Table1[Race '#],Table1[[#This Row],[Race '#]],Table1[Gender],"M")</f>
        <v>6</v>
      </c>
      <c r="AA1086" s="3">
        <f>COUNTIFS(Table1[Race '#],Table1[[#This Row],[Race '#]],Table1[Gender],"~?")</f>
        <v>0</v>
      </c>
      <c r="AB1086" s="3" t="str">
        <f>_xlfn.IFS(Y1086=SUM(Table1[[#This Row],[Race-F candidates]:[Race-? Candidates]]),"All-Female",Z1086=SUM(Table1[[#This Row],[Race-F candidates]:[Race-? Candidates]]),"All-Male",1=1,"Mixed-Gender")</f>
        <v>All-Male</v>
      </c>
      <c r="AC1086" s="3">
        <f>COUNTIFS(Table1[genoffice],Table1[[#This Row],[genoffice]],Table1[Gender],"F")</f>
        <v>29</v>
      </c>
      <c r="AD1086" s="3">
        <f>COUNTIFS(Table1[genoffice],Table1[[#This Row],[genoffice]],Table1[Gender],"M")</f>
        <v>256</v>
      </c>
      <c r="AE1086" s="3">
        <f>COUNTIFS(Table1[genoffice],Table1[[#This Row],[genoffice]],Table1[Gender],"~?")</f>
        <v>10</v>
      </c>
    </row>
    <row r="1087" spans="1:31" x14ac:dyDescent="0.35">
      <c r="A1087">
        <v>1086</v>
      </c>
      <c r="B1087">
        <f>IF(COUNTIF(C$2:C1086,C1087)&gt;0,B1086,B1086+1)</f>
        <v>304</v>
      </c>
      <c r="C1087" t="str">
        <f>Table1[[#This Row],[position]]&amp;IF(Table1[district]="NA","","-"&amp;Table1[district])&amp;IF(Table1[parish]="Multi-Parish Race","","-"&amp;Table1[parish])&amp;" ("&amp;Table1[year]&amp;")"</f>
        <v>Constable-2nd Justice Court-Jefferson (2014)</v>
      </c>
      <c r="D1087" t="s">
        <v>1437</v>
      </c>
      <c r="E1087" t="s">
        <v>1451</v>
      </c>
      <c r="F1087" t="s">
        <v>1457</v>
      </c>
      <c r="G1087">
        <v>2014</v>
      </c>
      <c r="H1087" t="s">
        <v>1442</v>
      </c>
      <c r="I1087" t="s">
        <v>23</v>
      </c>
      <c r="J1087">
        <v>7862</v>
      </c>
      <c r="K1087">
        <v>6</v>
      </c>
      <c r="L1087">
        <f>COUNTIF(Table1[Race],Table1[Race])</f>
        <v>6</v>
      </c>
      <c r="M1087">
        <v>5</v>
      </c>
      <c r="N1087">
        <v>0</v>
      </c>
      <c r="O1087">
        <v>1</v>
      </c>
      <c r="P1087">
        <v>0</v>
      </c>
      <c r="Q1087" t="s">
        <v>20</v>
      </c>
      <c r="R1087" t="s">
        <v>952</v>
      </c>
      <c r="S1087" t="s">
        <v>1437</v>
      </c>
      <c r="T1087">
        <f>IFERROR(Table1[n_can_adj]/MID(Table1[district],FIND("(",Table1[district])+1,1),Table1[n_can_adj])</f>
        <v>6</v>
      </c>
      <c r="U1087">
        <v>435204</v>
      </c>
      <c r="V1087" t="str">
        <f>IF(Table1[Voting Population]&lt;47000,"Rural","Urban")</f>
        <v>Urban</v>
      </c>
      <c r="W1087" s="3">
        <v>9.2349538036438999E-2</v>
      </c>
      <c r="X1087" s="3" t="s">
        <v>5414</v>
      </c>
      <c r="Y1087" s="3">
        <f>COUNTIFS(Table1[Race '#],Table1[[#This Row],[Race '#]],Table1[Gender],"F")</f>
        <v>0</v>
      </c>
      <c r="Z1087" s="3">
        <f>COUNTIFS(Table1[Race '#],Table1[[#This Row],[Race '#]],Table1[Gender],"M")</f>
        <v>6</v>
      </c>
      <c r="AA1087" s="3">
        <f>COUNTIFS(Table1[Race '#],Table1[[#This Row],[Race '#]],Table1[Gender],"~?")</f>
        <v>0</v>
      </c>
      <c r="AB1087" s="3" t="str">
        <f>_xlfn.IFS(Y1087=SUM(Table1[[#This Row],[Race-F candidates]:[Race-? Candidates]]),"All-Female",Z1087=SUM(Table1[[#This Row],[Race-F candidates]:[Race-? Candidates]]),"All-Male",1=1,"Mixed-Gender")</f>
        <v>All-Male</v>
      </c>
      <c r="AC1087" s="3">
        <f>COUNTIFS(Table1[genoffice],Table1[[#This Row],[genoffice]],Table1[Gender],"F")</f>
        <v>29</v>
      </c>
      <c r="AD1087" s="3">
        <f>COUNTIFS(Table1[genoffice],Table1[[#This Row],[genoffice]],Table1[Gender],"M")</f>
        <v>256</v>
      </c>
      <c r="AE1087" s="3">
        <f>COUNTIFS(Table1[genoffice],Table1[[#This Row],[genoffice]],Table1[Gender],"~?")</f>
        <v>10</v>
      </c>
    </row>
    <row r="1088" spans="1:31" x14ac:dyDescent="0.35">
      <c r="A1088">
        <v>1087</v>
      </c>
      <c r="B1088">
        <f>IF(COUNTIF(C$2:C1087,C1088)&gt;0,B1087,B1087+1)</f>
        <v>305</v>
      </c>
      <c r="C1088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8" t="s">
        <v>1437</v>
      </c>
      <c r="E1088" t="s">
        <v>1458</v>
      </c>
      <c r="F1088" t="s">
        <v>1459</v>
      </c>
      <c r="G1088">
        <v>2014</v>
      </c>
      <c r="H1088" t="s">
        <v>1094</v>
      </c>
      <c r="I1088" t="s">
        <v>30</v>
      </c>
      <c r="J1088">
        <v>1109</v>
      </c>
      <c r="K1088">
        <v>3</v>
      </c>
      <c r="L1088">
        <f>COUNTIF(Table1[Race],Table1[Race])</f>
        <v>3</v>
      </c>
      <c r="M1088">
        <v>0</v>
      </c>
      <c r="N1088">
        <v>0</v>
      </c>
      <c r="O1088">
        <v>2</v>
      </c>
      <c r="P1088">
        <v>1</v>
      </c>
      <c r="Q1088" t="s">
        <v>20</v>
      </c>
      <c r="R1088" t="s">
        <v>952</v>
      </c>
      <c r="S1088" t="s">
        <v>1437</v>
      </c>
      <c r="T1088">
        <f>IFERROR(Table1[n_can_adj]/MID(Table1[district],FIND("(",Table1[district])+1,1),Table1[n_can_adj])</f>
        <v>3</v>
      </c>
      <c r="U1088">
        <v>16452</v>
      </c>
      <c r="V1088" t="str">
        <f>IF(Table1[Voting Population]&lt;47000,"Rural","Urban")</f>
        <v>Rural</v>
      </c>
      <c r="W1088" s="3">
        <v>0.14149443561208269</v>
      </c>
      <c r="X1088" s="3" t="s">
        <v>5414</v>
      </c>
      <c r="Y1088" s="3">
        <f>COUNTIFS(Table1[Race '#],Table1[[#This Row],[Race '#]],Table1[Gender],"F")</f>
        <v>0</v>
      </c>
      <c r="Z1088" s="3">
        <f>COUNTIFS(Table1[Race '#],Table1[[#This Row],[Race '#]],Table1[Gender],"M")</f>
        <v>3</v>
      </c>
      <c r="AA1088" s="3">
        <f>COUNTIFS(Table1[Race '#],Table1[[#This Row],[Race '#]],Table1[Gender],"~?")</f>
        <v>0</v>
      </c>
      <c r="AB1088" s="3" t="str">
        <f>_xlfn.IFS(Y1088=SUM(Table1[[#This Row],[Race-F candidates]:[Race-? Candidates]]),"All-Female",Z1088=SUM(Table1[[#This Row],[Race-F candidates]:[Race-? Candidates]]),"All-Male",1=1,"Mixed-Gender")</f>
        <v>All-Male</v>
      </c>
      <c r="AC1088" s="3">
        <f>COUNTIFS(Table1[genoffice],Table1[[#This Row],[genoffice]],Table1[Gender],"F")</f>
        <v>29</v>
      </c>
      <c r="AD1088" s="3">
        <f>COUNTIFS(Table1[genoffice],Table1[[#This Row],[genoffice]],Table1[Gender],"M")</f>
        <v>256</v>
      </c>
      <c r="AE1088" s="3">
        <f>COUNTIFS(Table1[genoffice],Table1[[#This Row],[genoffice]],Table1[Gender],"~?")</f>
        <v>10</v>
      </c>
    </row>
    <row r="1089" spans="1:31" x14ac:dyDescent="0.35">
      <c r="A1089">
        <v>1088</v>
      </c>
      <c r="B1089">
        <f>IF(COUNTIF(C$2:C1088,C1089)&gt;0,B1088,B1088+1)</f>
        <v>305</v>
      </c>
      <c r="C1089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89" t="s">
        <v>1437</v>
      </c>
      <c r="E1089" t="s">
        <v>1458</v>
      </c>
      <c r="F1089" t="s">
        <v>1460</v>
      </c>
      <c r="G1089">
        <v>2014</v>
      </c>
      <c r="H1089" t="s">
        <v>1094</v>
      </c>
      <c r="I1089" t="s">
        <v>30</v>
      </c>
      <c r="J1089">
        <v>654</v>
      </c>
      <c r="K1089">
        <v>3</v>
      </c>
      <c r="L1089">
        <f>COUNTIF(Table1[Race],Table1[Race])</f>
        <v>3</v>
      </c>
      <c r="M1089">
        <v>0</v>
      </c>
      <c r="N1089">
        <v>0</v>
      </c>
      <c r="O1089">
        <v>2</v>
      </c>
      <c r="P1089">
        <v>1</v>
      </c>
      <c r="Q1089" t="s">
        <v>20</v>
      </c>
      <c r="R1089" t="s">
        <v>952</v>
      </c>
      <c r="S1089" t="s">
        <v>1437</v>
      </c>
      <c r="T1089">
        <f>IFERROR(Table1[n_can_adj]/MID(Table1[district],FIND("(",Table1[district])+1,1),Table1[n_can_adj])</f>
        <v>3</v>
      </c>
      <c r="U1089">
        <v>16452</v>
      </c>
      <c r="V1089" t="str">
        <f>IF(Table1[Voting Population]&lt;47000,"Rural","Urban")</f>
        <v>Rural</v>
      </c>
      <c r="W1089" s="3">
        <v>0.14149443561208269</v>
      </c>
      <c r="X1089" s="3" t="s">
        <v>5414</v>
      </c>
      <c r="Y1089" s="3">
        <f>COUNTIFS(Table1[Race '#],Table1[[#This Row],[Race '#]],Table1[Gender],"F")</f>
        <v>0</v>
      </c>
      <c r="Z1089" s="3">
        <f>COUNTIFS(Table1[Race '#],Table1[[#This Row],[Race '#]],Table1[Gender],"M")</f>
        <v>3</v>
      </c>
      <c r="AA1089" s="3">
        <f>COUNTIFS(Table1[Race '#],Table1[[#This Row],[Race '#]],Table1[Gender],"~?")</f>
        <v>0</v>
      </c>
      <c r="AB1089" s="3" t="str">
        <f>_xlfn.IFS(Y1089=SUM(Table1[[#This Row],[Race-F candidates]:[Race-? Candidates]]),"All-Female",Z1089=SUM(Table1[[#This Row],[Race-F candidates]:[Race-? Candidates]]),"All-Male",1=1,"Mixed-Gender")</f>
        <v>All-Male</v>
      </c>
      <c r="AC1089" s="3">
        <f>COUNTIFS(Table1[genoffice],Table1[[#This Row],[genoffice]],Table1[Gender],"F")</f>
        <v>29</v>
      </c>
      <c r="AD1089" s="3">
        <f>COUNTIFS(Table1[genoffice],Table1[[#This Row],[genoffice]],Table1[Gender],"M")</f>
        <v>256</v>
      </c>
      <c r="AE1089" s="3">
        <f>COUNTIFS(Table1[genoffice],Table1[[#This Row],[genoffice]],Table1[Gender],"~?")</f>
        <v>10</v>
      </c>
    </row>
    <row r="1090" spans="1:31" x14ac:dyDescent="0.35">
      <c r="A1090">
        <v>1089</v>
      </c>
      <c r="B1090">
        <f>IF(COUNTIF(C$2:C1089,C1090)&gt;0,B1089,B1089+1)</f>
        <v>305</v>
      </c>
      <c r="C1090" t="str">
        <f>Table1[[#This Row],[position]]&amp;IF(Table1[district]="NA","","-"&amp;Table1[district])&amp;IF(Table1[parish]="Multi-Parish Race","","-"&amp;Table1[parish])&amp;" ("&amp;Table1[year]&amp;")"</f>
        <v>Constable-2nd Justice of the Peace Court-Claiborne (2014)</v>
      </c>
      <c r="D1090" t="s">
        <v>1437</v>
      </c>
      <c r="E1090" t="s">
        <v>1458</v>
      </c>
      <c r="F1090" t="s">
        <v>1461</v>
      </c>
      <c r="G1090">
        <v>2014</v>
      </c>
      <c r="H1090" t="s">
        <v>1094</v>
      </c>
      <c r="I1090" t="s">
        <v>127</v>
      </c>
      <c r="J1090">
        <v>753</v>
      </c>
      <c r="K1090">
        <v>3</v>
      </c>
      <c r="L1090">
        <f>COUNTIF(Table1[Race],Table1[Race])</f>
        <v>3</v>
      </c>
      <c r="M1090">
        <v>0</v>
      </c>
      <c r="N1090">
        <v>0</v>
      </c>
      <c r="O1090">
        <v>2</v>
      </c>
      <c r="P1090">
        <v>1</v>
      </c>
      <c r="Q1090" t="s">
        <v>20</v>
      </c>
      <c r="R1090" t="s">
        <v>952</v>
      </c>
      <c r="S1090" t="s">
        <v>1437</v>
      </c>
      <c r="T1090">
        <f>IFERROR(Table1[n_can_adj]/MID(Table1[district],FIND("(",Table1[district])+1,1),Table1[n_can_adj])</f>
        <v>3</v>
      </c>
      <c r="U1090">
        <v>16452</v>
      </c>
      <c r="V1090" t="str">
        <f>IF(Table1[Voting Population]&lt;47000,"Rural","Urban")</f>
        <v>Rural</v>
      </c>
      <c r="W1090" s="3">
        <v>0.14149443561208269</v>
      </c>
      <c r="X1090" s="3" t="s">
        <v>5414</v>
      </c>
      <c r="Y1090" s="3">
        <f>COUNTIFS(Table1[Race '#],Table1[[#This Row],[Race '#]],Table1[Gender],"F")</f>
        <v>0</v>
      </c>
      <c r="Z1090" s="3">
        <f>COUNTIFS(Table1[Race '#],Table1[[#This Row],[Race '#]],Table1[Gender],"M")</f>
        <v>3</v>
      </c>
      <c r="AA1090" s="3">
        <f>COUNTIFS(Table1[Race '#],Table1[[#This Row],[Race '#]],Table1[Gender],"~?")</f>
        <v>0</v>
      </c>
      <c r="AB1090" s="3" t="str">
        <f>_xlfn.IFS(Y1090=SUM(Table1[[#This Row],[Race-F candidates]:[Race-? Candidates]]),"All-Female",Z1090=SUM(Table1[[#This Row],[Race-F candidates]:[Race-? Candidates]]),"All-Male",1=1,"Mixed-Gender")</f>
        <v>All-Male</v>
      </c>
      <c r="AC1090" s="3">
        <f>COUNTIFS(Table1[genoffice],Table1[[#This Row],[genoffice]],Table1[Gender],"F")</f>
        <v>29</v>
      </c>
      <c r="AD1090" s="3">
        <f>COUNTIFS(Table1[genoffice],Table1[[#This Row],[genoffice]],Table1[Gender],"M")</f>
        <v>256</v>
      </c>
      <c r="AE1090" s="3">
        <f>COUNTIFS(Table1[genoffice],Table1[[#This Row],[genoffice]],Table1[Gender],"~?")</f>
        <v>10</v>
      </c>
    </row>
    <row r="1091" spans="1:31" x14ac:dyDescent="0.35">
      <c r="A1091">
        <v>1090</v>
      </c>
      <c r="B1091">
        <f>IF(COUNTIF(C$2:C1090,C1091)&gt;0,B1090,B1090+1)</f>
        <v>306</v>
      </c>
      <c r="C1091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1" t="s">
        <v>1437</v>
      </c>
      <c r="E1091" t="s">
        <v>1462</v>
      </c>
      <c r="F1091" t="s">
        <v>1463</v>
      </c>
      <c r="G1091">
        <v>2014</v>
      </c>
      <c r="H1091" t="s">
        <v>1442</v>
      </c>
      <c r="I1091" t="s">
        <v>23</v>
      </c>
      <c r="J1091">
        <v>1047</v>
      </c>
      <c r="K1091">
        <v>2</v>
      </c>
      <c r="L1091">
        <f>COUNTIF(Table1[Race],Table1[Race])</f>
        <v>2</v>
      </c>
      <c r="M1091">
        <v>1</v>
      </c>
      <c r="N1091">
        <v>1</v>
      </c>
      <c r="O1091">
        <v>0</v>
      </c>
      <c r="P1091">
        <v>0</v>
      </c>
      <c r="Q1091" t="s">
        <v>20</v>
      </c>
      <c r="R1091" t="s">
        <v>952</v>
      </c>
      <c r="S1091" t="s">
        <v>1437</v>
      </c>
      <c r="T1091">
        <f>IFERROR(Table1[n_can_adj]/MID(Table1[district],FIND("(",Table1[district])+1,1),Table1[n_can_adj])</f>
        <v>2</v>
      </c>
      <c r="U1091">
        <v>435204</v>
      </c>
      <c r="V1091" t="str">
        <f>IF(Table1[Voting Population]&lt;47000,"Rural","Urban")</f>
        <v>Urban</v>
      </c>
      <c r="W1091" s="3">
        <v>0.18305084745762712</v>
      </c>
      <c r="X1091" s="3" t="s">
        <v>5414</v>
      </c>
      <c r="Y1091" s="3">
        <f>COUNTIFS(Table1[Race '#],Table1[[#This Row],[Race '#]],Table1[Gender],"F")</f>
        <v>0</v>
      </c>
      <c r="Z1091" s="3">
        <f>COUNTIFS(Table1[Race '#],Table1[[#This Row],[Race '#]],Table1[Gender],"M")</f>
        <v>2</v>
      </c>
      <c r="AA1091" s="3">
        <f>COUNTIFS(Table1[Race '#],Table1[[#This Row],[Race '#]],Table1[Gender],"~?")</f>
        <v>0</v>
      </c>
      <c r="AB1091" s="3" t="str">
        <f>_xlfn.IFS(Y1091=SUM(Table1[[#This Row],[Race-F candidates]:[Race-? Candidates]]),"All-Female",Z1091=SUM(Table1[[#This Row],[Race-F candidates]:[Race-? Candidates]]),"All-Male",1=1,"Mixed-Gender")</f>
        <v>All-Male</v>
      </c>
      <c r="AC1091" s="3">
        <f>COUNTIFS(Table1[genoffice],Table1[[#This Row],[genoffice]],Table1[Gender],"F")</f>
        <v>29</v>
      </c>
      <c r="AD1091" s="3">
        <f>COUNTIFS(Table1[genoffice],Table1[[#This Row],[genoffice]],Table1[Gender],"M")</f>
        <v>256</v>
      </c>
      <c r="AE1091" s="3">
        <f>COUNTIFS(Table1[genoffice],Table1[[#This Row],[genoffice]],Table1[Gender],"~?")</f>
        <v>10</v>
      </c>
    </row>
    <row r="1092" spans="1:31" x14ac:dyDescent="0.35">
      <c r="A1092">
        <v>1091</v>
      </c>
      <c r="B1092">
        <f>IF(COUNTIF(C$2:C1091,C1092)&gt;0,B1091,B1091+1)</f>
        <v>306</v>
      </c>
      <c r="C1092" t="str">
        <f>Table1[[#This Row],[position]]&amp;IF(Table1[district]="NA","","-"&amp;Table1[district])&amp;IF(Table1[parish]="Multi-Parish Race","","-"&amp;Table1[parish])&amp;" ("&amp;Table1[year]&amp;")"</f>
        <v>Constable-3rd Justice Court-Jefferson (2014)</v>
      </c>
      <c r="D1092" t="s">
        <v>1437</v>
      </c>
      <c r="E1092" t="s">
        <v>1462</v>
      </c>
      <c r="F1092" t="s">
        <v>1464</v>
      </c>
      <c r="G1092">
        <v>2014</v>
      </c>
      <c r="H1092" t="s">
        <v>1442</v>
      </c>
      <c r="I1092" t="s">
        <v>19</v>
      </c>
      <c r="J1092">
        <v>723</v>
      </c>
      <c r="K1092">
        <v>2</v>
      </c>
      <c r="L1092">
        <f>COUNTIF(Table1[Race],Table1[Race])</f>
        <v>2</v>
      </c>
      <c r="M1092">
        <v>1</v>
      </c>
      <c r="N1092">
        <v>1</v>
      </c>
      <c r="O1092">
        <v>0</v>
      </c>
      <c r="P1092">
        <v>0</v>
      </c>
      <c r="Q1092" t="s">
        <v>20</v>
      </c>
      <c r="R1092" t="s">
        <v>952</v>
      </c>
      <c r="S1092" t="s">
        <v>1437</v>
      </c>
      <c r="T1092">
        <f>IFERROR(Table1[n_can_adj]/MID(Table1[district],FIND("(",Table1[district])+1,1),Table1[n_can_adj])</f>
        <v>2</v>
      </c>
      <c r="U1092">
        <v>435204</v>
      </c>
      <c r="V1092" t="str">
        <f>IF(Table1[Voting Population]&lt;47000,"Rural","Urban")</f>
        <v>Urban</v>
      </c>
      <c r="W1092" s="3">
        <v>0.18305084745762712</v>
      </c>
      <c r="X1092" s="3" t="s">
        <v>5414</v>
      </c>
      <c r="Y1092" s="3">
        <f>COUNTIFS(Table1[Race '#],Table1[[#This Row],[Race '#]],Table1[Gender],"F")</f>
        <v>0</v>
      </c>
      <c r="Z1092" s="3">
        <f>COUNTIFS(Table1[Race '#],Table1[[#This Row],[Race '#]],Table1[Gender],"M")</f>
        <v>2</v>
      </c>
      <c r="AA1092" s="3">
        <f>COUNTIFS(Table1[Race '#],Table1[[#This Row],[Race '#]],Table1[Gender],"~?")</f>
        <v>0</v>
      </c>
      <c r="AB1092" s="3" t="str">
        <f>_xlfn.IFS(Y1092=SUM(Table1[[#This Row],[Race-F candidates]:[Race-? Candidates]]),"All-Female",Z1092=SUM(Table1[[#This Row],[Race-F candidates]:[Race-? Candidates]]),"All-Male",1=1,"Mixed-Gender")</f>
        <v>All-Male</v>
      </c>
      <c r="AC1092" s="3">
        <f>COUNTIFS(Table1[genoffice],Table1[[#This Row],[genoffice]],Table1[Gender],"F")</f>
        <v>29</v>
      </c>
      <c r="AD1092" s="3">
        <f>COUNTIFS(Table1[genoffice],Table1[[#This Row],[genoffice]],Table1[Gender],"M")</f>
        <v>256</v>
      </c>
      <c r="AE1092" s="3">
        <f>COUNTIFS(Table1[genoffice],Table1[[#This Row],[genoffice]],Table1[Gender],"~?")</f>
        <v>10</v>
      </c>
    </row>
    <row r="1093" spans="1:31" x14ac:dyDescent="0.35">
      <c r="A1093">
        <v>1092</v>
      </c>
      <c r="B1093">
        <f>IF(COUNTIF(C$2:C1092,C1093)&gt;0,B1092,B1092+1)</f>
        <v>307</v>
      </c>
      <c r="C1093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3" t="s">
        <v>1437</v>
      </c>
      <c r="E1093" t="s">
        <v>1465</v>
      </c>
      <c r="F1093" t="s">
        <v>1466</v>
      </c>
      <c r="G1093">
        <v>2014</v>
      </c>
      <c r="H1093" t="s">
        <v>940</v>
      </c>
      <c r="I1093" t="s">
        <v>23</v>
      </c>
      <c r="J1093">
        <v>1769</v>
      </c>
      <c r="K1093">
        <v>2</v>
      </c>
      <c r="L1093">
        <f>COUNTIF(Table1[Race],Table1[Race])</f>
        <v>2</v>
      </c>
      <c r="M1093">
        <v>2</v>
      </c>
      <c r="N1093">
        <v>0</v>
      </c>
      <c r="O1093">
        <v>0</v>
      </c>
      <c r="P1093">
        <v>0</v>
      </c>
      <c r="Q1093" t="s">
        <v>20</v>
      </c>
      <c r="R1093" t="s">
        <v>952</v>
      </c>
      <c r="S1093" t="s">
        <v>1437</v>
      </c>
      <c r="T1093">
        <f>IFERROR(Table1[n_can_adj]/MID(Table1[district],FIND("(",Table1[district])+1,1),Table1[n_can_adj])</f>
        <v>2</v>
      </c>
      <c r="U1093">
        <v>97688</v>
      </c>
      <c r="V1093" t="str">
        <f>IF(Table1[Voting Population]&lt;47000,"Rural","Urban")</f>
        <v>Urban</v>
      </c>
      <c r="W1093" s="3">
        <v>5.0711027636168471E-2</v>
      </c>
      <c r="X1093" s="3" t="s">
        <v>5414</v>
      </c>
      <c r="Y1093" s="3">
        <f>COUNTIFS(Table1[Race '#],Table1[[#This Row],[Race '#]],Table1[Gender],"F")</f>
        <v>0</v>
      </c>
      <c r="Z1093" s="3">
        <f>COUNTIFS(Table1[Race '#],Table1[[#This Row],[Race '#]],Table1[Gender],"M")</f>
        <v>2</v>
      </c>
      <c r="AA1093" s="3">
        <f>COUNTIFS(Table1[Race '#],Table1[[#This Row],[Race '#]],Table1[Gender],"~?")</f>
        <v>0</v>
      </c>
      <c r="AB1093" s="3" t="str">
        <f>_xlfn.IFS(Y1093=SUM(Table1[[#This Row],[Race-F candidates]:[Race-? Candidates]]),"All-Female",Z1093=SUM(Table1[[#This Row],[Race-F candidates]:[Race-? Candidates]]),"All-Male",1=1,"Mixed-Gender")</f>
        <v>All-Male</v>
      </c>
      <c r="AC1093" s="3">
        <f>COUNTIFS(Table1[genoffice],Table1[[#This Row],[genoffice]],Table1[Gender],"F")</f>
        <v>29</v>
      </c>
      <c r="AD1093" s="3">
        <f>COUNTIFS(Table1[genoffice],Table1[[#This Row],[genoffice]],Table1[Gender],"M")</f>
        <v>256</v>
      </c>
      <c r="AE1093" s="3">
        <f>COUNTIFS(Table1[genoffice],Table1[[#This Row],[genoffice]],Table1[Gender],"~?")</f>
        <v>10</v>
      </c>
    </row>
    <row r="1094" spans="1:31" x14ac:dyDescent="0.35">
      <c r="A1094">
        <v>1093</v>
      </c>
      <c r="B1094">
        <f>IF(COUNTIF(C$2:C1093,C1094)&gt;0,B1093,B1093+1)</f>
        <v>307</v>
      </c>
      <c r="C1094" t="str">
        <f>Table1[[#This Row],[position]]&amp;IF(Table1[district]="NA","","-"&amp;Table1[district])&amp;IF(Table1[parish]="Multi-Parish Race","","-"&amp;Table1[parish])&amp;" ("&amp;Table1[year]&amp;")"</f>
        <v>Constable-3rd Justice of the Peace Court-Lafourche (2014)</v>
      </c>
      <c r="D1094" t="s">
        <v>1437</v>
      </c>
      <c r="E1094" t="s">
        <v>1465</v>
      </c>
      <c r="F1094" t="s">
        <v>1467</v>
      </c>
      <c r="G1094">
        <v>2014</v>
      </c>
      <c r="H1094" t="s">
        <v>940</v>
      </c>
      <c r="I1094" t="s">
        <v>23</v>
      </c>
      <c r="J1094">
        <v>1958</v>
      </c>
      <c r="K1094">
        <v>2</v>
      </c>
      <c r="L1094">
        <f>COUNTIF(Table1[Race],Table1[Race])</f>
        <v>2</v>
      </c>
      <c r="M1094">
        <v>2</v>
      </c>
      <c r="N1094">
        <v>0</v>
      </c>
      <c r="O1094">
        <v>0</v>
      </c>
      <c r="P1094">
        <v>0</v>
      </c>
      <c r="Q1094" t="s">
        <v>20</v>
      </c>
      <c r="R1094" t="s">
        <v>952</v>
      </c>
      <c r="S1094" t="s">
        <v>1437</v>
      </c>
      <c r="T1094">
        <f>IFERROR(Table1[n_can_adj]/MID(Table1[district],FIND("(",Table1[district])+1,1),Table1[n_can_adj])</f>
        <v>2</v>
      </c>
      <c r="U1094">
        <v>97688</v>
      </c>
      <c r="V1094" t="str">
        <f>IF(Table1[Voting Population]&lt;47000,"Rural","Urban")</f>
        <v>Urban</v>
      </c>
      <c r="W1094" s="3">
        <v>5.0711027636168471E-2</v>
      </c>
      <c r="X1094" s="3" t="s">
        <v>5414</v>
      </c>
      <c r="Y1094" s="3">
        <f>COUNTIFS(Table1[Race '#],Table1[[#This Row],[Race '#]],Table1[Gender],"F")</f>
        <v>0</v>
      </c>
      <c r="Z1094" s="3">
        <f>COUNTIFS(Table1[Race '#],Table1[[#This Row],[Race '#]],Table1[Gender],"M")</f>
        <v>2</v>
      </c>
      <c r="AA1094" s="3">
        <f>COUNTIFS(Table1[Race '#],Table1[[#This Row],[Race '#]],Table1[Gender],"~?")</f>
        <v>0</v>
      </c>
      <c r="AB1094" s="3" t="str">
        <f>_xlfn.IFS(Y1094=SUM(Table1[[#This Row],[Race-F candidates]:[Race-? Candidates]]),"All-Female",Z1094=SUM(Table1[[#This Row],[Race-F candidates]:[Race-? Candidates]]),"All-Male",1=1,"Mixed-Gender")</f>
        <v>All-Male</v>
      </c>
      <c r="AC1094" s="3">
        <f>COUNTIFS(Table1[genoffice],Table1[[#This Row],[genoffice]],Table1[Gender],"F")</f>
        <v>29</v>
      </c>
      <c r="AD1094" s="3">
        <f>COUNTIFS(Table1[genoffice],Table1[[#This Row],[genoffice]],Table1[Gender],"M")</f>
        <v>256</v>
      </c>
      <c r="AE1094" s="3">
        <f>COUNTIFS(Table1[genoffice],Table1[[#This Row],[genoffice]],Table1[Gender],"~?")</f>
        <v>10</v>
      </c>
    </row>
    <row r="1095" spans="1:31" x14ac:dyDescent="0.35">
      <c r="A1095">
        <v>1094</v>
      </c>
      <c r="B1095">
        <f>IF(COUNTIF(C$2:C1094,C1095)&gt;0,B1094,B1094+1)</f>
        <v>308</v>
      </c>
      <c r="C1095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5" t="s">
        <v>1437</v>
      </c>
      <c r="E1095" t="s">
        <v>1468</v>
      </c>
      <c r="F1095" t="s">
        <v>1469</v>
      </c>
      <c r="G1095">
        <v>2014</v>
      </c>
      <c r="H1095" t="s">
        <v>849</v>
      </c>
      <c r="I1095" t="s">
        <v>23</v>
      </c>
      <c r="J1095">
        <v>1264</v>
      </c>
      <c r="K1095">
        <v>2</v>
      </c>
      <c r="L1095">
        <f>COUNTIF(Table1[Race],Table1[Race])</f>
        <v>2</v>
      </c>
      <c r="M1095">
        <v>2</v>
      </c>
      <c r="N1095">
        <v>0</v>
      </c>
      <c r="O1095">
        <v>0</v>
      </c>
      <c r="P1095">
        <v>0</v>
      </c>
      <c r="Q1095" t="s">
        <v>20</v>
      </c>
      <c r="R1095" t="s">
        <v>952</v>
      </c>
      <c r="S1095" t="s">
        <v>1437</v>
      </c>
      <c r="T1095">
        <f>IFERROR(Table1[n_can_adj]/MID(Table1[district],FIND("(",Table1[district])+1,1),Table1[n_can_adj])</f>
        <v>2</v>
      </c>
      <c r="U1095">
        <v>22973</v>
      </c>
      <c r="V1095" t="str">
        <f>IF(Table1[Voting Population]&lt;47000,"Rural","Urban")</f>
        <v>Rural</v>
      </c>
      <c r="W1095" s="3">
        <v>2.7613412228796874E-3</v>
      </c>
      <c r="X1095" s="3" t="s">
        <v>5414</v>
      </c>
      <c r="Y1095" s="3">
        <f>COUNTIFS(Table1[Race '#],Table1[[#This Row],[Race '#]],Table1[Gender],"F")</f>
        <v>1</v>
      </c>
      <c r="Z1095" s="3">
        <f>COUNTIFS(Table1[Race '#],Table1[[#This Row],[Race '#]],Table1[Gender],"M")</f>
        <v>1</v>
      </c>
      <c r="AA1095" s="3">
        <f>COUNTIFS(Table1[Race '#],Table1[[#This Row],[Race '#]],Table1[Gender],"~?")</f>
        <v>0</v>
      </c>
      <c r="AB1095" s="3" t="str">
        <f>_xlfn.IFS(Y1095=SUM(Table1[[#This Row],[Race-F candidates]:[Race-? Candidates]]),"All-Female",Z1095=SUM(Table1[[#This Row],[Race-F candidates]:[Race-? Candidates]]),"All-Male",1=1,"Mixed-Gender")</f>
        <v>Mixed-Gender</v>
      </c>
      <c r="AC1095" s="3">
        <f>COUNTIFS(Table1[genoffice],Table1[[#This Row],[genoffice]],Table1[Gender],"F")</f>
        <v>29</v>
      </c>
      <c r="AD1095" s="3">
        <f>COUNTIFS(Table1[genoffice],Table1[[#This Row],[genoffice]],Table1[Gender],"M")</f>
        <v>256</v>
      </c>
      <c r="AE1095" s="3">
        <f>COUNTIFS(Table1[genoffice],Table1[[#This Row],[genoffice]],Table1[Gender],"~?")</f>
        <v>10</v>
      </c>
    </row>
    <row r="1096" spans="1:31" x14ac:dyDescent="0.35">
      <c r="A1096">
        <v>1095</v>
      </c>
      <c r="B1096">
        <f>IF(COUNTIF(C$2:C1095,C1096)&gt;0,B1095,B1095+1)</f>
        <v>308</v>
      </c>
      <c r="C1096" t="str">
        <f>Table1[[#This Row],[position]]&amp;IF(Table1[district]="NA","","-"&amp;Table1[district])&amp;IF(Table1[parish]="Multi-Parish Race","","-"&amp;Table1[parish])&amp;" ("&amp;Table1[year]&amp;")"</f>
        <v>Constable-3rd Justice of the Peace Ward-Assumption (2014)</v>
      </c>
      <c r="D1096" t="s">
        <v>1437</v>
      </c>
      <c r="E1096" t="s">
        <v>1468</v>
      </c>
      <c r="F1096" t="s">
        <v>1470</v>
      </c>
      <c r="G1096">
        <v>2014</v>
      </c>
      <c r="H1096" t="s">
        <v>849</v>
      </c>
      <c r="I1096" t="s">
        <v>23</v>
      </c>
      <c r="J1096">
        <v>1271</v>
      </c>
      <c r="K1096">
        <v>2</v>
      </c>
      <c r="L1096">
        <f>COUNTIF(Table1[Race],Table1[Race])</f>
        <v>2</v>
      </c>
      <c r="M1096">
        <v>2</v>
      </c>
      <c r="N1096">
        <v>0</v>
      </c>
      <c r="O1096">
        <v>0</v>
      </c>
      <c r="P1096">
        <v>0</v>
      </c>
      <c r="Q1096" t="s">
        <v>20</v>
      </c>
      <c r="R1096" t="s">
        <v>952</v>
      </c>
      <c r="S1096" t="s">
        <v>1437</v>
      </c>
      <c r="T1096">
        <f>IFERROR(Table1[n_can_adj]/MID(Table1[district],FIND("(",Table1[district])+1,1),Table1[n_can_adj])</f>
        <v>2</v>
      </c>
      <c r="U1096">
        <v>22973</v>
      </c>
      <c r="V1096" t="str">
        <f>IF(Table1[Voting Population]&lt;47000,"Rural","Urban")</f>
        <v>Rural</v>
      </c>
      <c r="W1096" s="3">
        <v>2.7613412228796874E-3</v>
      </c>
      <c r="X1096" s="3" t="s">
        <v>5415</v>
      </c>
      <c r="Y1096" s="3">
        <f>COUNTIFS(Table1[Race '#],Table1[[#This Row],[Race '#]],Table1[Gender],"F")</f>
        <v>1</v>
      </c>
      <c r="Z1096" s="3">
        <f>COUNTIFS(Table1[Race '#],Table1[[#This Row],[Race '#]],Table1[Gender],"M")</f>
        <v>1</v>
      </c>
      <c r="AA1096" s="3">
        <f>COUNTIFS(Table1[Race '#],Table1[[#This Row],[Race '#]],Table1[Gender],"~?")</f>
        <v>0</v>
      </c>
      <c r="AB1096" s="3" t="str">
        <f>_xlfn.IFS(Y1096=SUM(Table1[[#This Row],[Race-F candidates]:[Race-? Candidates]]),"All-Female",Z1096=SUM(Table1[[#This Row],[Race-F candidates]:[Race-? Candidates]]),"All-Male",1=1,"Mixed-Gender")</f>
        <v>Mixed-Gender</v>
      </c>
      <c r="AC1096" s="3">
        <f>COUNTIFS(Table1[genoffice],Table1[[#This Row],[genoffice]],Table1[Gender],"F")</f>
        <v>29</v>
      </c>
      <c r="AD1096" s="3">
        <f>COUNTIFS(Table1[genoffice],Table1[[#This Row],[genoffice]],Table1[Gender],"M")</f>
        <v>256</v>
      </c>
      <c r="AE1096" s="3">
        <f>COUNTIFS(Table1[genoffice],Table1[[#This Row],[genoffice]],Table1[Gender],"~?")</f>
        <v>10</v>
      </c>
    </row>
    <row r="1097" spans="1:31" x14ac:dyDescent="0.35">
      <c r="A1097">
        <v>1096</v>
      </c>
      <c r="B1097">
        <f>IF(COUNTIF(C$2:C1096,C1097)&gt;0,B1096,B1096+1)</f>
        <v>309</v>
      </c>
      <c r="C1097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7" t="s">
        <v>1437</v>
      </c>
      <c r="E1097" t="s">
        <v>1471</v>
      </c>
      <c r="F1097" t="s">
        <v>1472</v>
      </c>
      <c r="G1097">
        <v>2014</v>
      </c>
      <c r="H1097" t="s">
        <v>1442</v>
      </c>
      <c r="I1097" t="s">
        <v>23</v>
      </c>
      <c r="J1097">
        <v>237</v>
      </c>
      <c r="K1097">
        <v>2</v>
      </c>
      <c r="L1097">
        <f>COUNTIF(Table1[Race],Table1[Race])</f>
        <v>2</v>
      </c>
      <c r="M1097">
        <v>1</v>
      </c>
      <c r="N1097">
        <v>0</v>
      </c>
      <c r="O1097">
        <v>1</v>
      </c>
      <c r="P1097">
        <v>0</v>
      </c>
      <c r="Q1097" t="s">
        <v>20</v>
      </c>
      <c r="R1097" t="s">
        <v>952</v>
      </c>
      <c r="S1097" t="s">
        <v>1437</v>
      </c>
      <c r="T1097">
        <f>IFERROR(Table1[n_can_adj]/MID(Table1[district],FIND("(",Table1[district])+1,1),Table1[n_can_adj])</f>
        <v>2</v>
      </c>
      <c r="U1097">
        <v>435204</v>
      </c>
      <c r="V1097" t="str">
        <f>IF(Table1[Voting Population]&lt;47000,"Rural","Urban")</f>
        <v>Urban</v>
      </c>
      <c r="W1097" s="3">
        <v>0.32574679943100993</v>
      </c>
      <c r="X1097" s="3" t="s">
        <v>5415</v>
      </c>
      <c r="Y1097" s="3">
        <f>COUNTIFS(Table1[Race '#],Table1[[#This Row],[Race '#]],Table1[Gender],"F")</f>
        <v>1</v>
      </c>
      <c r="Z1097" s="3">
        <f>COUNTIFS(Table1[Race '#],Table1[[#This Row],[Race '#]],Table1[Gender],"M")</f>
        <v>1</v>
      </c>
      <c r="AA1097" s="3">
        <f>COUNTIFS(Table1[Race '#],Table1[[#This Row],[Race '#]],Table1[Gender],"~?")</f>
        <v>0</v>
      </c>
      <c r="AB1097" s="3" t="str">
        <f>_xlfn.IFS(Y1097=SUM(Table1[[#This Row],[Race-F candidates]:[Race-? Candidates]]),"All-Female",Z1097=SUM(Table1[[#This Row],[Race-F candidates]:[Race-? Candidates]]),"All-Male",1=1,"Mixed-Gender")</f>
        <v>Mixed-Gender</v>
      </c>
      <c r="AC1097" s="3">
        <f>COUNTIFS(Table1[genoffice],Table1[[#This Row],[genoffice]],Table1[Gender],"F")</f>
        <v>29</v>
      </c>
      <c r="AD1097" s="3">
        <f>COUNTIFS(Table1[genoffice],Table1[[#This Row],[genoffice]],Table1[Gender],"M")</f>
        <v>256</v>
      </c>
      <c r="AE1097" s="3">
        <f>COUNTIFS(Table1[genoffice],Table1[[#This Row],[genoffice]],Table1[Gender],"~?")</f>
        <v>10</v>
      </c>
    </row>
    <row r="1098" spans="1:31" x14ac:dyDescent="0.35">
      <c r="A1098">
        <v>1097</v>
      </c>
      <c r="B1098">
        <f>IF(COUNTIF(C$2:C1097,C1098)&gt;0,B1097,B1097+1)</f>
        <v>309</v>
      </c>
      <c r="C1098" t="str">
        <f>Table1[[#This Row],[position]]&amp;IF(Table1[district]="NA","","-"&amp;Table1[district])&amp;IF(Table1[parish]="Multi-Parish Race","","-"&amp;Table1[parish])&amp;" ("&amp;Table1[year]&amp;")"</f>
        <v>Constable-4th Justice Court-Jefferson (2014)</v>
      </c>
      <c r="D1098" t="s">
        <v>1437</v>
      </c>
      <c r="E1098" t="s">
        <v>1471</v>
      </c>
      <c r="F1098" t="s">
        <v>1473</v>
      </c>
      <c r="G1098">
        <v>2014</v>
      </c>
      <c r="H1098" t="s">
        <v>1442</v>
      </c>
      <c r="I1098" t="s">
        <v>30</v>
      </c>
      <c r="J1098">
        <v>466</v>
      </c>
      <c r="K1098">
        <v>2</v>
      </c>
      <c r="L1098">
        <f>COUNTIF(Table1[Race],Table1[Race])</f>
        <v>2</v>
      </c>
      <c r="M1098">
        <v>1</v>
      </c>
      <c r="N1098">
        <v>0</v>
      </c>
      <c r="O1098">
        <v>1</v>
      </c>
      <c r="P1098">
        <v>0</v>
      </c>
      <c r="Q1098" t="s">
        <v>20</v>
      </c>
      <c r="R1098" t="s">
        <v>952</v>
      </c>
      <c r="S1098" t="s">
        <v>1437</v>
      </c>
      <c r="T1098">
        <f>IFERROR(Table1[n_can_adj]/MID(Table1[district],FIND("(",Table1[district])+1,1),Table1[n_can_adj])</f>
        <v>2</v>
      </c>
      <c r="U1098">
        <v>435204</v>
      </c>
      <c r="V1098" t="str">
        <f>IF(Table1[Voting Population]&lt;47000,"Rural","Urban")</f>
        <v>Urban</v>
      </c>
      <c r="W1098" s="3">
        <v>0.32574679943100993</v>
      </c>
      <c r="X1098" s="3" t="s">
        <v>5414</v>
      </c>
      <c r="Y1098" s="3">
        <f>COUNTIFS(Table1[Race '#],Table1[[#This Row],[Race '#]],Table1[Gender],"F")</f>
        <v>1</v>
      </c>
      <c r="Z1098" s="3">
        <f>COUNTIFS(Table1[Race '#],Table1[[#This Row],[Race '#]],Table1[Gender],"M")</f>
        <v>1</v>
      </c>
      <c r="AA1098" s="3">
        <f>COUNTIFS(Table1[Race '#],Table1[[#This Row],[Race '#]],Table1[Gender],"~?")</f>
        <v>0</v>
      </c>
      <c r="AB1098" s="3" t="str">
        <f>_xlfn.IFS(Y1098=SUM(Table1[[#This Row],[Race-F candidates]:[Race-? Candidates]]),"All-Female",Z1098=SUM(Table1[[#This Row],[Race-F candidates]:[Race-? Candidates]]),"All-Male",1=1,"Mixed-Gender")</f>
        <v>Mixed-Gender</v>
      </c>
      <c r="AC1098" s="3">
        <f>COUNTIFS(Table1[genoffice],Table1[[#This Row],[genoffice]],Table1[Gender],"F")</f>
        <v>29</v>
      </c>
      <c r="AD1098" s="3">
        <f>COUNTIFS(Table1[genoffice],Table1[[#This Row],[genoffice]],Table1[Gender],"M")</f>
        <v>256</v>
      </c>
      <c r="AE1098" s="3">
        <f>COUNTIFS(Table1[genoffice],Table1[[#This Row],[genoffice]],Table1[Gender],"~?")</f>
        <v>10</v>
      </c>
    </row>
    <row r="1099" spans="1:31" x14ac:dyDescent="0.35">
      <c r="A1099">
        <v>1098</v>
      </c>
      <c r="B1099">
        <f>IF(COUNTIF(C$2:C1098,C1099)&gt;0,B1098,B1098+1)</f>
        <v>310</v>
      </c>
      <c r="C1099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099" t="s">
        <v>1437</v>
      </c>
      <c r="E1099" t="s">
        <v>1474</v>
      </c>
      <c r="F1099" t="s">
        <v>1475</v>
      </c>
      <c r="G1099">
        <v>2014</v>
      </c>
      <c r="H1099" t="s">
        <v>940</v>
      </c>
      <c r="I1099" t="s">
        <v>23</v>
      </c>
      <c r="J1099">
        <v>3657</v>
      </c>
      <c r="K1099">
        <v>2</v>
      </c>
      <c r="L1099">
        <f>COUNTIF(Table1[Race],Table1[Race])</f>
        <v>2</v>
      </c>
      <c r="M1099">
        <v>1</v>
      </c>
      <c r="N1099">
        <v>0</v>
      </c>
      <c r="O1099">
        <v>0</v>
      </c>
      <c r="P1099">
        <v>1</v>
      </c>
      <c r="Q1099" t="s">
        <v>20</v>
      </c>
      <c r="R1099" t="s">
        <v>952</v>
      </c>
      <c r="S1099" t="s">
        <v>1437</v>
      </c>
      <c r="T1099">
        <f>IFERROR(Table1[n_can_adj]/MID(Table1[district],FIND("(",Table1[district])+1,1),Table1[n_can_adj])</f>
        <v>2</v>
      </c>
      <c r="U1099">
        <v>97688</v>
      </c>
      <c r="V1099" t="str">
        <f>IF(Table1[Voting Population]&lt;47000,"Rural","Urban")</f>
        <v>Urban</v>
      </c>
      <c r="W1099" s="3">
        <v>0.29703848200035465</v>
      </c>
      <c r="X1099" s="3" t="s">
        <v>5414</v>
      </c>
      <c r="Y1099" s="3">
        <f>COUNTIFS(Table1[Race '#],Table1[[#This Row],[Race '#]],Table1[Gender],"F")</f>
        <v>0</v>
      </c>
      <c r="Z1099" s="3">
        <f>COUNTIFS(Table1[Race '#],Table1[[#This Row],[Race '#]],Table1[Gender],"M")</f>
        <v>2</v>
      </c>
      <c r="AA1099" s="3">
        <f>COUNTIFS(Table1[Race '#],Table1[[#This Row],[Race '#]],Table1[Gender],"~?")</f>
        <v>0</v>
      </c>
      <c r="AB1099" s="3" t="str">
        <f>_xlfn.IFS(Y1099=SUM(Table1[[#This Row],[Race-F candidates]:[Race-? Candidates]]),"All-Female",Z1099=SUM(Table1[[#This Row],[Race-F candidates]:[Race-? Candidates]]),"All-Male",1=1,"Mixed-Gender")</f>
        <v>All-Male</v>
      </c>
      <c r="AC1099" s="3">
        <f>COUNTIFS(Table1[genoffice],Table1[[#This Row],[genoffice]],Table1[Gender],"F")</f>
        <v>29</v>
      </c>
      <c r="AD1099" s="3">
        <f>COUNTIFS(Table1[genoffice],Table1[[#This Row],[genoffice]],Table1[Gender],"M")</f>
        <v>256</v>
      </c>
      <c r="AE1099" s="3">
        <f>COUNTIFS(Table1[genoffice],Table1[[#This Row],[genoffice]],Table1[Gender],"~?")</f>
        <v>10</v>
      </c>
    </row>
    <row r="1100" spans="1:31" x14ac:dyDescent="0.35">
      <c r="A1100">
        <v>1100</v>
      </c>
      <c r="B1100">
        <f>IF(COUNTIF(C$2:C1099,C1100)&gt;0,B1099,B1099+1)</f>
        <v>310</v>
      </c>
      <c r="C1100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(2014)</v>
      </c>
      <c r="D1100" t="s">
        <v>1437</v>
      </c>
      <c r="E1100" t="s">
        <v>1474</v>
      </c>
      <c r="F1100" t="s">
        <v>1477</v>
      </c>
      <c r="G1100">
        <v>2014</v>
      </c>
      <c r="H1100" t="s">
        <v>940</v>
      </c>
      <c r="I1100" t="s">
        <v>127</v>
      </c>
      <c r="J1100">
        <v>1982</v>
      </c>
      <c r="K1100">
        <v>2</v>
      </c>
      <c r="L1100">
        <f>COUNTIF(Table1[Race],Table1[Race])</f>
        <v>2</v>
      </c>
      <c r="M1100">
        <v>1</v>
      </c>
      <c r="N1100">
        <v>0</v>
      </c>
      <c r="O1100">
        <v>0</v>
      </c>
      <c r="P1100">
        <v>1</v>
      </c>
      <c r="Q1100" t="s">
        <v>20</v>
      </c>
      <c r="R1100" t="s">
        <v>952</v>
      </c>
      <c r="S1100" t="s">
        <v>1437</v>
      </c>
      <c r="T1100">
        <f>IFERROR(Table1[n_can_adj]/MID(Table1[district],FIND("(",Table1[district])+1,1),Table1[n_can_adj])</f>
        <v>2</v>
      </c>
      <c r="U1100">
        <v>97688</v>
      </c>
      <c r="V1100" t="str">
        <f>IF(Table1[Voting Population]&lt;47000,"Rural","Urban")</f>
        <v>Urban</v>
      </c>
      <c r="W1100" s="3">
        <v>0.29703848200035465</v>
      </c>
      <c r="X1100" s="3" t="s">
        <v>5414</v>
      </c>
      <c r="Y1100" s="3">
        <f>COUNTIFS(Table1[Race '#],Table1[[#This Row],[Race '#]],Table1[Gender],"F")</f>
        <v>0</v>
      </c>
      <c r="Z1100" s="3">
        <f>COUNTIFS(Table1[Race '#],Table1[[#This Row],[Race '#]],Table1[Gender],"M")</f>
        <v>2</v>
      </c>
      <c r="AA1100" s="3">
        <f>COUNTIFS(Table1[Race '#],Table1[[#This Row],[Race '#]],Table1[Gender],"~?")</f>
        <v>0</v>
      </c>
      <c r="AB1100" s="3" t="str">
        <f>_xlfn.IFS(Y1100=SUM(Table1[[#This Row],[Race-F candidates]:[Race-? Candidates]]),"All-Female",Z1100=SUM(Table1[[#This Row],[Race-F candidates]:[Race-? Candidates]]),"All-Male",1=1,"Mixed-Gender")</f>
        <v>All-Male</v>
      </c>
      <c r="AC1100" s="3">
        <f>COUNTIFS(Table1[genoffice],Table1[[#This Row],[genoffice]],Table1[Gender],"F")</f>
        <v>29</v>
      </c>
      <c r="AD1100" s="3">
        <f>COUNTIFS(Table1[genoffice],Table1[[#This Row],[genoffice]],Table1[Gender],"M")</f>
        <v>256</v>
      </c>
      <c r="AE1100" s="3">
        <f>COUNTIFS(Table1[genoffice],Table1[[#This Row],[genoffice]],Table1[Gender],"~?")</f>
        <v>10</v>
      </c>
    </row>
    <row r="1101" spans="1:31" x14ac:dyDescent="0.35">
      <c r="A1101">
        <v>1099</v>
      </c>
      <c r="B1101">
        <f>IF(COUNTIF(C$2:C1100,C1101)&gt;0,B1100,B1100+1)</f>
        <v>311</v>
      </c>
      <c r="C1101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1" t="s">
        <v>1437</v>
      </c>
      <c r="E1101" t="s">
        <v>1474</v>
      </c>
      <c r="F1101" t="s">
        <v>1476</v>
      </c>
      <c r="G1101">
        <v>2016</v>
      </c>
      <c r="H1101" t="s">
        <v>940</v>
      </c>
      <c r="I1101" t="s">
        <v>23</v>
      </c>
      <c r="J1101">
        <v>3730</v>
      </c>
      <c r="K1101">
        <v>2</v>
      </c>
      <c r="L1101">
        <f>COUNTIF(Table1[Race],Table1[Race])</f>
        <v>2</v>
      </c>
      <c r="M1101">
        <v>2</v>
      </c>
      <c r="N1101">
        <v>0</v>
      </c>
      <c r="O1101">
        <v>0</v>
      </c>
      <c r="P1101">
        <v>0</v>
      </c>
      <c r="Q1101" t="s">
        <v>20</v>
      </c>
      <c r="R1101" t="s">
        <v>952</v>
      </c>
      <c r="S1101" t="s">
        <v>1437</v>
      </c>
      <c r="T1101">
        <f>IFERROR(Table1[n_can_adj]/MID(Table1[district],FIND("(",Table1[district])+1,1),Table1[n_can_adj])</f>
        <v>2</v>
      </c>
      <c r="U1101">
        <v>97688</v>
      </c>
      <c r="V1101" t="str">
        <f>IF(Table1[Voting Population]&lt;47000,"Rural","Urban")</f>
        <v>Urban</v>
      </c>
      <c r="W1101" s="3">
        <v>1.4138118542686262E-2</v>
      </c>
      <c r="X1101" s="3" t="s">
        <v>5414</v>
      </c>
      <c r="Y1101" s="3">
        <f>COUNTIFS(Table1[Race '#],Table1[[#This Row],[Race '#]],Table1[Gender],"F")</f>
        <v>0</v>
      </c>
      <c r="Z1101" s="3">
        <f>COUNTIFS(Table1[Race '#],Table1[[#This Row],[Race '#]],Table1[Gender],"M")</f>
        <v>2</v>
      </c>
      <c r="AA1101" s="3">
        <f>COUNTIFS(Table1[Race '#],Table1[[#This Row],[Race '#]],Table1[Gender],"~?")</f>
        <v>0</v>
      </c>
      <c r="AB1101" s="3" t="str">
        <f>_xlfn.IFS(Y1101=SUM(Table1[[#This Row],[Race-F candidates]:[Race-? Candidates]]),"All-Female",Z1101=SUM(Table1[[#This Row],[Race-F candidates]:[Race-? Candidates]]),"All-Male",1=1,"Mixed-Gender")</f>
        <v>All-Male</v>
      </c>
      <c r="AC1101" s="3">
        <f>COUNTIFS(Table1[genoffice],Table1[[#This Row],[genoffice]],Table1[Gender],"F")</f>
        <v>29</v>
      </c>
      <c r="AD1101" s="3">
        <f>COUNTIFS(Table1[genoffice],Table1[[#This Row],[genoffice]],Table1[Gender],"M")</f>
        <v>256</v>
      </c>
      <c r="AE1101" s="3">
        <f>COUNTIFS(Table1[genoffice],Table1[[#This Row],[genoffice]],Table1[Gender],"~?")</f>
        <v>10</v>
      </c>
    </row>
    <row r="1102" spans="1:31" x14ac:dyDescent="0.35">
      <c r="A1102">
        <v>1101</v>
      </c>
      <c r="B1102">
        <f>IF(COUNTIF(C$2:C1101,C1102)&gt;0,B1101,B1101+1)</f>
        <v>311</v>
      </c>
      <c r="C1102" t="str">
        <f>Table1[[#This Row],[position]]&amp;IF(Table1[district]="NA","","-"&amp;Table1[district])&amp;IF(Table1[parish]="Multi-Parish Race","","-"&amp;Table1[parish])&amp;" ("&amp;Table1[year]&amp;")"</f>
        <v>Constable-4th Justice of the Peace Court-Lafourche (2016)</v>
      </c>
      <c r="D1102" t="s">
        <v>1437</v>
      </c>
      <c r="E1102" t="s">
        <v>1474</v>
      </c>
      <c r="F1102" t="s">
        <v>1478</v>
      </c>
      <c r="G1102">
        <v>2016</v>
      </c>
      <c r="H1102" t="s">
        <v>940</v>
      </c>
      <c r="I1102" t="s">
        <v>23</v>
      </c>
      <c r="J1102">
        <v>3626</v>
      </c>
      <c r="K1102">
        <v>2</v>
      </c>
      <c r="L1102">
        <f>COUNTIF(Table1[Race],Table1[Race])</f>
        <v>2</v>
      </c>
      <c r="M1102">
        <v>2</v>
      </c>
      <c r="N1102">
        <v>0</v>
      </c>
      <c r="O1102">
        <v>0</v>
      </c>
      <c r="P1102">
        <v>0</v>
      </c>
      <c r="Q1102" t="s">
        <v>20</v>
      </c>
      <c r="R1102" t="s">
        <v>952</v>
      </c>
      <c r="S1102" t="s">
        <v>1437</v>
      </c>
      <c r="T1102">
        <f>IFERROR(Table1[n_can_adj]/MID(Table1[district],FIND("(",Table1[district])+1,1),Table1[n_can_adj])</f>
        <v>2</v>
      </c>
      <c r="U1102">
        <v>97688</v>
      </c>
      <c r="V1102" t="str">
        <f>IF(Table1[Voting Population]&lt;47000,"Rural","Urban")</f>
        <v>Urban</v>
      </c>
      <c r="W1102" s="3">
        <v>1.4138118542686262E-2</v>
      </c>
      <c r="X1102" s="3" t="s">
        <v>5414</v>
      </c>
      <c r="Y1102" s="3">
        <f>COUNTIFS(Table1[Race '#],Table1[[#This Row],[Race '#]],Table1[Gender],"F")</f>
        <v>0</v>
      </c>
      <c r="Z1102" s="3">
        <f>COUNTIFS(Table1[Race '#],Table1[[#This Row],[Race '#]],Table1[Gender],"M")</f>
        <v>2</v>
      </c>
      <c r="AA1102" s="3">
        <f>COUNTIFS(Table1[Race '#],Table1[[#This Row],[Race '#]],Table1[Gender],"~?")</f>
        <v>0</v>
      </c>
      <c r="AB1102" s="3" t="str">
        <f>_xlfn.IFS(Y1102=SUM(Table1[[#This Row],[Race-F candidates]:[Race-? Candidates]]),"All-Female",Z1102=SUM(Table1[[#This Row],[Race-F candidates]:[Race-? Candidates]]),"All-Male",1=1,"Mixed-Gender")</f>
        <v>All-Male</v>
      </c>
      <c r="AC1102" s="3">
        <f>COUNTIFS(Table1[genoffice],Table1[[#This Row],[genoffice]],Table1[Gender],"F")</f>
        <v>29</v>
      </c>
      <c r="AD1102" s="3">
        <f>COUNTIFS(Table1[genoffice],Table1[[#This Row],[genoffice]],Table1[Gender],"M")</f>
        <v>256</v>
      </c>
      <c r="AE1102" s="3">
        <f>COUNTIFS(Table1[genoffice],Table1[[#This Row],[genoffice]],Table1[Gender],"~?")</f>
        <v>10</v>
      </c>
    </row>
    <row r="1103" spans="1:31" x14ac:dyDescent="0.35">
      <c r="A1103">
        <v>1102</v>
      </c>
      <c r="B1103">
        <f>IF(COUNTIF(C$2:C1102,C1103)&gt;0,B1102,B1102+1)</f>
        <v>312</v>
      </c>
      <c r="C1103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3" t="s">
        <v>1437</v>
      </c>
      <c r="E1103" t="s">
        <v>1479</v>
      </c>
      <c r="F1103" t="s">
        <v>1480</v>
      </c>
      <c r="G1103">
        <v>2014</v>
      </c>
      <c r="H1103" t="s">
        <v>1442</v>
      </c>
      <c r="I1103" t="s">
        <v>19</v>
      </c>
      <c r="J1103">
        <v>17420</v>
      </c>
      <c r="K1103">
        <v>2</v>
      </c>
      <c r="L1103">
        <f>COUNTIF(Table1[Race],Table1[Race])</f>
        <v>2</v>
      </c>
      <c r="M1103">
        <v>0</v>
      </c>
      <c r="N1103">
        <v>2</v>
      </c>
      <c r="O1103">
        <v>0</v>
      </c>
      <c r="P1103">
        <v>0</v>
      </c>
      <c r="Q1103" t="s">
        <v>20</v>
      </c>
      <c r="R1103" t="s">
        <v>952</v>
      </c>
      <c r="S1103" t="s">
        <v>1437</v>
      </c>
      <c r="T1103">
        <f>IFERROR(Table1[n_can_adj]/MID(Table1[district],FIND("(",Table1[district])+1,1),Table1[n_can_adj])</f>
        <v>2</v>
      </c>
      <c r="U1103">
        <v>435204</v>
      </c>
      <c r="V1103" t="str">
        <f>IF(Table1[Voting Population]&lt;47000,"Rural","Urban")</f>
        <v>Urban</v>
      </c>
      <c r="W1103" s="3">
        <v>6.0764544131126363E-2</v>
      </c>
      <c r="X1103" s="3" t="s">
        <v>5414</v>
      </c>
      <c r="Y1103" s="3">
        <f>COUNTIFS(Table1[Race '#],Table1[[#This Row],[Race '#]],Table1[Gender],"F")</f>
        <v>0</v>
      </c>
      <c r="Z1103" s="3">
        <f>COUNTIFS(Table1[Race '#],Table1[[#This Row],[Race '#]],Table1[Gender],"M")</f>
        <v>2</v>
      </c>
      <c r="AA1103" s="3">
        <f>COUNTIFS(Table1[Race '#],Table1[[#This Row],[Race '#]],Table1[Gender],"~?")</f>
        <v>0</v>
      </c>
      <c r="AB1103" s="3" t="str">
        <f>_xlfn.IFS(Y1103=SUM(Table1[[#This Row],[Race-F candidates]:[Race-? Candidates]]),"All-Female",Z1103=SUM(Table1[[#This Row],[Race-F candidates]:[Race-? Candidates]]),"All-Male",1=1,"Mixed-Gender")</f>
        <v>All-Male</v>
      </c>
      <c r="AC1103" s="3">
        <f>COUNTIFS(Table1[genoffice],Table1[[#This Row],[genoffice]],Table1[Gender],"F")</f>
        <v>29</v>
      </c>
      <c r="AD1103" s="3">
        <f>COUNTIFS(Table1[genoffice],Table1[[#This Row],[genoffice]],Table1[Gender],"M")</f>
        <v>256</v>
      </c>
      <c r="AE1103" s="3">
        <f>COUNTIFS(Table1[genoffice],Table1[[#This Row],[genoffice]],Table1[Gender],"~?")</f>
        <v>10</v>
      </c>
    </row>
    <row r="1104" spans="1:31" x14ac:dyDescent="0.35">
      <c r="A1104">
        <v>1103</v>
      </c>
      <c r="B1104">
        <f>IF(COUNTIF(C$2:C1103,C1104)&gt;0,B1103,B1103+1)</f>
        <v>312</v>
      </c>
      <c r="C1104" t="str">
        <f>Table1[[#This Row],[position]]&amp;IF(Table1[district]="NA","","-"&amp;Table1[district])&amp;IF(Table1[parish]="Multi-Parish Race","","-"&amp;Table1[parish])&amp;" ("&amp;Table1[year]&amp;")"</f>
        <v>Constable-5th Justice Court-Jefferson (2014)</v>
      </c>
      <c r="D1104" t="s">
        <v>1437</v>
      </c>
      <c r="E1104" t="s">
        <v>1479</v>
      </c>
      <c r="F1104" t="s">
        <v>1481</v>
      </c>
      <c r="G1104">
        <v>2014</v>
      </c>
      <c r="H1104" t="s">
        <v>1442</v>
      </c>
      <c r="I1104" t="s">
        <v>19</v>
      </c>
      <c r="J1104">
        <v>19674</v>
      </c>
      <c r="K1104">
        <v>2</v>
      </c>
      <c r="L1104">
        <f>COUNTIF(Table1[Race],Table1[Race])</f>
        <v>2</v>
      </c>
      <c r="M1104">
        <v>0</v>
      </c>
      <c r="N1104">
        <v>2</v>
      </c>
      <c r="O1104">
        <v>0</v>
      </c>
      <c r="P1104">
        <v>0</v>
      </c>
      <c r="Q1104" t="s">
        <v>20</v>
      </c>
      <c r="R1104" t="s">
        <v>952</v>
      </c>
      <c r="S1104" t="s">
        <v>1437</v>
      </c>
      <c r="T1104">
        <f>IFERROR(Table1[n_can_adj]/MID(Table1[district],FIND("(",Table1[district])+1,1),Table1[n_can_adj])</f>
        <v>2</v>
      </c>
      <c r="U1104">
        <v>435204</v>
      </c>
      <c r="V1104" t="str">
        <f>IF(Table1[Voting Population]&lt;47000,"Rural","Urban")</f>
        <v>Urban</v>
      </c>
      <c r="W1104" s="3">
        <v>6.0764544131126363E-2</v>
      </c>
      <c r="X1104" s="3" t="s">
        <v>5414</v>
      </c>
      <c r="Y1104" s="3">
        <f>COUNTIFS(Table1[Race '#],Table1[[#This Row],[Race '#]],Table1[Gender],"F")</f>
        <v>0</v>
      </c>
      <c r="Z1104" s="3">
        <f>COUNTIFS(Table1[Race '#],Table1[[#This Row],[Race '#]],Table1[Gender],"M")</f>
        <v>2</v>
      </c>
      <c r="AA1104" s="3">
        <f>COUNTIFS(Table1[Race '#],Table1[[#This Row],[Race '#]],Table1[Gender],"~?")</f>
        <v>0</v>
      </c>
      <c r="AB1104" s="3" t="str">
        <f>_xlfn.IFS(Y1104=SUM(Table1[[#This Row],[Race-F candidates]:[Race-? Candidates]]),"All-Female",Z1104=SUM(Table1[[#This Row],[Race-F candidates]:[Race-? Candidates]]),"All-Male",1=1,"Mixed-Gender")</f>
        <v>All-Male</v>
      </c>
      <c r="AC1104" s="3">
        <f>COUNTIFS(Table1[genoffice],Table1[[#This Row],[genoffice]],Table1[Gender],"F")</f>
        <v>29</v>
      </c>
      <c r="AD1104" s="3">
        <f>COUNTIFS(Table1[genoffice],Table1[[#This Row],[genoffice]],Table1[Gender],"M")</f>
        <v>256</v>
      </c>
      <c r="AE1104" s="3">
        <f>COUNTIFS(Table1[genoffice],Table1[[#This Row],[genoffice]],Table1[Gender],"~?")</f>
        <v>10</v>
      </c>
    </row>
    <row r="1105" spans="1:31" x14ac:dyDescent="0.35">
      <c r="A1105">
        <v>1104</v>
      </c>
      <c r="B1105">
        <f>IF(COUNTIF(C$2:C1104,C1105)&gt;0,B1104,B1104+1)</f>
        <v>313</v>
      </c>
      <c r="C1105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5" t="s">
        <v>1437</v>
      </c>
      <c r="E1105" t="s">
        <v>1482</v>
      </c>
      <c r="F1105" t="s">
        <v>1483</v>
      </c>
      <c r="G1105">
        <v>2014</v>
      </c>
      <c r="H1105" t="s">
        <v>1442</v>
      </c>
      <c r="I1105" t="s">
        <v>127</v>
      </c>
      <c r="J1105">
        <v>455</v>
      </c>
      <c r="K1105">
        <v>3</v>
      </c>
      <c r="L1105">
        <f>COUNTIF(Table1[Race],Table1[Race])</f>
        <v>3</v>
      </c>
      <c r="M1105">
        <v>2</v>
      </c>
      <c r="N1105">
        <v>0</v>
      </c>
      <c r="O1105">
        <v>0</v>
      </c>
      <c r="P1105">
        <v>1</v>
      </c>
      <c r="Q1105" t="s">
        <v>20</v>
      </c>
      <c r="R1105" t="s">
        <v>952</v>
      </c>
      <c r="S1105" t="s">
        <v>1437</v>
      </c>
      <c r="T1105">
        <f>IFERROR(Table1[n_can_adj]/MID(Table1[district],FIND("(",Table1[district])+1,1),Table1[n_can_adj])</f>
        <v>3</v>
      </c>
      <c r="U1105">
        <v>435204</v>
      </c>
      <c r="V1105" t="str">
        <f>IF(Table1[Voting Population]&lt;47000,"Rural","Urban")</f>
        <v>Urban</v>
      </c>
      <c r="W1105" s="3">
        <v>0.31607744107744107</v>
      </c>
      <c r="X1105" s="3" t="s">
        <v>5414</v>
      </c>
      <c r="Y1105" s="3">
        <f>COUNTIFS(Table1[Race '#],Table1[[#This Row],[Race '#]],Table1[Gender],"F")</f>
        <v>0</v>
      </c>
      <c r="Z1105" s="3">
        <f>COUNTIFS(Table1[Race '#],Table1[[#This Row],[Race '#]],Table1[Gender],"M")</f>
        <v>3</v>
      </c>
      <c r="AA1105" s="3">
        <f>COUNTIFS(Table1[Race '#],Table1[[#This Row],[Race '#]],Table1[Gender],"~?")</f>
        <v>0</v>
      </c>
      <c r="AB1105" s="3" t="str">
        <f>_xlfn.IFS(Y1105=SUM(Table1[[#This Row],[Race-F candidates]:[Race-? Candidates]]),"All-Female",Z1105=SUM(Table1[[#This Row],[Race-F candidates]:[Race-? Candidates]]),"All-Male",1=1,"Mixed-Gender")</f>
        <v>All-Male</v>
      </c>
      <c r="AC1105" s="3">
        <f>COUNTIFS(Table1[genoffice],Table1[[#This Row],[genoffice]],Table1[Gender],"F")</f>
        <v>29</v>
      </c>
      <c r="AD1105" s="3">
        <f>COUNTIFS(Table1[genoffice],Table1[[#This Row],[genoffice]],Table1[Gender],"M")</f>
        <v>256</v>
      </c>
      <c r="AE1105" s="3">
        <f>COUNTIFS(Table1[genoffice],Table1[[#This Row],[genoffice]],Table1[Gender],"~?")</f>
        <v>10</v>
      </c>
    </row>
    <row r="1106" spans="1:31" x14ac:dyDescent="0.35">
      <c r="A1106">
        <v>1105</v>
      </c>
      <c r="B1106">
        <f>IF(COUNTIF(C$2:C1105,C1106)&gt;0,B1105,B1105+1)</f>
        <v>313</v>
      </c>
      <c r="C1106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6" t="s">
        <v>1437</v>
      </c>
      <c r="E1106" t="s">
        <v>1482</v>
      </c>
      <c r="F1106" t="s">
        <v>1484</v>
      </c>
      <c r="G1106">
        <v>2014</v>
      </c>
      <c r="H1106" t="s">
        <v>1442</v>
      </c>
      <c r="I1106" t="s">
        <v>23</v>
      </c>
      <c r="J1106">
        <v>1336</v>
      </c>
      <c r="K1106">
        <v>3</v>
      </c>
      <c r="L1106">
        <f>COUNTIF(Table1[Race],Table1[Race])</f>
        <v>3</v>
      </c>
      <c r="M1106">
        <v>2</v>
      </c>
      <c r="N1106">
        <v>0</v>
      </c>
      <c r="O1106">
        <v>0</v>
      </c>
      <c r="P1106">
        <v>1</v>
      </c>
      <c r="Q1106" t="s">
        <v>20</v>
      </c>
      <c r="R1106" t="s">
        <v>952</v>
      </c>
      <c r="S1106" t="s">
        <v>1437</v>
      </c>
      <c r="T1106">
        <f>IFERROR(Table1[n_can_adj]/MID(Table1[district],FIND("(",Table1[district])+1,1),Table1[n_can_adj])</f>
        <v>3</v>
      </c>
      <c r="U1106">
        <v>435204</v>
      </c>
      <c r="V1106" t="str">
        <f>IF(Table1[Voting Population]&lt;47000,"Rural","Urban")</f>
        <v>Urban</v>
      </c>
      <c r="W1106" s="3">
        <v>0.31607744107744107</v>
      </c>
      <c r="X1106" s="3" t="s">
        <v>5414</v>
      </c>
      <c r="Y1106" s="3">
        <f>COUNTIFS(Table1[Race '#],Table1[[#This Row],[Race '#]],Table1[Gender],"F")</f>
        <v>0</v>
      </c>
      <c r="Z1106" s="3">
        <f>COUNTIFS(Table1[Race '#],Table1[[#This Row],[Race '#]],Table1[Gender],"M")</f>
        <v>3</v>
      </c>
      <c r="AA1106" s="3">
        <f>COUNTIFS(Table1[Race '#],Table1[[#This Row],[Race '#]],Table1[Gender],"~?")</f>
        <v>0</v>
      </c>
      <c r="AB1106" s="3" t="str">
        <f>_xlfn.IFS(Y1106=SUM(Table1[[#This Row],[Race-F candidates]:[Race-? Candidates]]),"All-Female",Z1106=SUM(Table1[[#This Row],[Race-F candidates]:[Race-? Candidates]]),"All-Male",1=1,"Mixed-Gender")</f>
        <v>All-Male</v>
      </c>
      <c r="AC1106" s="3">
        <f>COUNTIFS(Table1[genoffice],Table1[[#This Row],[genoffice]],Table1[Gender],"F")</f>
        <v>29</v>
      </c>
      <c r="AD1106" s="3">
        <f>COUNTIFS(Table1[genoffice],Table1[[#This Row],[genoffice]],Table1[Gender],"M")</f>
        <v>256</v>
      </c>
      <c r="AE1106" s="3">
        <f>COUNTIFS(Table1[genoffice],Table1[[#This Row],[genoffice]],Table1[Gender],"~?")</f>
        <v>10</v>
      </c>
    </row>
    <row r="1107" spans="1:31" x14ac:dyDescent="0.35">
      <c r="A1107">
        <v>1106</v>
      </c>
      <c r="B1107">
        <f>IF(COUNTIF(C$2:C1106,C1107)&gt;0,B1106,B1106+1)</f>
        <v>313</v>
      </c>
      <c r="C1107" t="str">
        <f>Table1[[#This Row],[position]]&amp;IF(Table1[district]="NA","","-"&amp;Table1[district])&amp;IF(Table1[parish]="Multi-Parish Race","","-"&amp;Table1[parish])&amp;" ("&amp;Table1[year]&amp;")"</f>
        <v>Constable-7th Justice Court-Jefferson (2014)</v>
      </c>
      <c r="D1107" t="s">
        <v>1437</v>
      </c>
      <c r="E1107" t="s">
        <v>1482</v>
      </c>
      <c r="F1107" t="s">
        <v>1485</v>
      </c>
      <c r="G1107">
        <v>2014</v>
      </c>
      <c r="H1107" t="s">
        <v>1442</v>
      </c>
      <c r="I1107" t="s">
        <v>23</v>
      </c>
      <c r="J1107">
        <v>585</v>
      </c>
      <c r="K1107">
        <v>3</v>
      </c>
      <c r="L1107">
        <f>COUNTIF(Table1[Race],Table1[Race])</f>
        <v>3</v>
      </c>
      <c r="M1107">
        <v>2</v>
      </c>
      <c r="N1107">
        <v>0</v>
      </c>
      <c r="O1107">
        <v>0</v>
      </c>
      <c r="P1107">
        <v>1</v>
      </c>
      <c r="Q1107" t="s">
        <v>20</v>
      </c>
      <c r="R1107" t="s">
        <v>952</v>
      </c>
      <c r="S1107" t="s">
        <v>1437</v>
      </c>
      <c r="T1107">
        <f>IFERROR(Table1[n_can_adj]/MID(Table1[district],FIND("(",Table1[district])+1,1),Table1[n_can_adj])</f>
        <v>3</v>
      </c>
      <c r="U1107">
        <v>435204</v>
      </c>
      <c r="V1107" t="str">
        <f>IF(Table1[Voting Population]&lt;47000,"Rural","Urban")</f>
        <v>Urban</v>
      </c>
      <c r="W1107" s="3">
        <v>0.31607744107744107</v>
      </c>
      <c r="X1107" s="3" t="s">
        <v>5414</v>
      </c>
      <c r="Y1107" s="3">
        <f>COUNTIFS(Table1[Race '#],Table1[[#This Row],[Race '#]],Table1[Gender],"F")</f>
        <v>0</v>
      </c>
      <c r="Z1107" s="3">
        <f>COUNTIFS(Table1[Race '#],Table1[[#This Row],[Race '#]],Table1[Gender],"M")</f>
        <v>3</v>
      </c>
      <c r="AA1107" s="3">
        <f>COUNTIFS(Table1[Race '#],Table1[[#This Row],[Race '#]],Table1[Gender],"~?")</f>
        <v>0</v>
      </c>
      <c r="AB1107" s="3" t="str">
        <f>_xlfn.IFS(Y1107=SUM(Table1[[#This Row],[Race-F candidates]:[Race-? Candidates]]),"All-Female",Z1107=SUM(Table1[[#This Row],[Race-F candidates]:[Race-? Candidates]]),"All-Male",1=1,"Mixed-Gender")</f>
        <v>All-Male</v>
      </c>
      <c r="AC1107" s="3">
        <f>COUNTIFS(Table1[genoffice],Table1[[#This Row],[genoffice]],Table1[Gender],"F")</f>
        <v>29</v>
      </c>
      <c r="AD1107" s="3">
        <f>COUNTIFS(Table1[genoffice],Table1[[#This Row],[genoffice]],Table1[Gender],"M")</f>
        <v>256</v>
      </c>
      <c r="AE1107" s="3">
        <f>COUNTIFS(Table1[genoffice],Table1[[#This Row],[genoffice]],Table1[Gender],"~?")</f>
        <v>10</v>
      </c>
    </row>
    <row r="1108" spans="1:31" x14ac:dyDescent="0.35">
      <c r="A1108">
        <v>1107</v>
      </c>
      <c r="B1108">
        <f>IF(COUNTIF(C$2:C1107,C1108)&gt;0,B1107,B1107+1)</f>
        <v>314</v>
      </c>
      <c r="C1108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8" t="s">
        <v>1437</v>
      </c>
      <c r="E1108" t="s">
        <v>1486</v>
      </c>
      <c r="F1108" t="s">
        <v>1487</v>
      </c>
      <c r="G1108">
        <v>2014</v>
      </c>
      <c r="H1108" t="s">
        <v>1197</v>
      </c>
      <c r="I1108" t="s">
        <v>23</v>
      </c>
      <c r="J1108">
        <v>545</v>
      </c>
      <c r="K1108">
        <v>2</v>
      </c>
      <c r="L1108">
        <f>COUNTIF(Table1[Race],Table1[Race])</f>
        <v>2</v>
      </c>
      <c r="M1108">
        <v>1</v>
      </c>
      <c r="N1108">
        <v>0</v>
      </c>
      <c r="O1108">
        <v>1</v>
      </c>
      <c r="P1108">
        <v>0</v>
      </c>
      <c r="Q1108" t="s">
        <v>20</v>
      </c>
      <c r="R1108" t="s">
        <v>952</v>
      </c>
      <c r="S1108" t="s">
        <v>1437</v>
      </c>
      <c r="T1108">
        <f>IFERROR(Table1[n_can_adj]/MID(Table1[district],FIND("(",Table1[district])+1,1),Table1[n_can_adj])</f>
        <v>2</v>
      </c>
      <c r="U1108">
        <v>24144</v>
      </c>
      <c r="V1108" t="str">
        <f>IF(Table1[Voting Population]&lt;47000,"Rural","Urban")</f>
        <v>Rural</v>
      </c>
      <c r="W1108" s="3">
        <v>0.32087227414330216</v>
      </c>
      <c r="X1108" s="3" t="s">
        <v>5414</v>
      </c>
      <c r="Y1108" s="3">
        <f>COUNTIFS(Table1[Race '#],Table1[[#This Row],[Race '#]],Table1[Gender],"F")</f>
        <v>0</v>
      </c>
      <c r="Z1108" s="3">
        <f>COUNTIFS(Table1[Race '#],Table1[[#This Row],[Race '#]],Table1[Gender],"M")</f>
        <v>2</v>
      </c>
      <c r="AA1108" s="3">
        <f>COUNTIFS(Table1[Race '#],Table1[[#This Row],[Race '#]],Table1[Gender],"~?")</f>
        <v>0</v>
      </c>
      <c r="AB1108" s="3" t="str">
        <f>_xlfn.IFS(Y1108=SUM(Table1[[#This Row],[Race-F candidates]:[Race-? Candidates]]),"All-Female",Z1108=SUM(Table1[[#This Row],[Race-F candidates]:[Race-? Candidates]]),"All-Male",1=1,"Mixed-Gender")</f>
        <v>All-Male</v>
      </c>
      <c r="AC1108" s="3">
        <f>COUNTIFS(Table1[genoffice],Table1[[#This Row],[genoffice]],Table1[Gender],"F")</f>
        <v>29</v>
      </c>
      <c r="AD1108" s="3">
        <f>COUNTIFS(Table1[genoffice],Table1[[#This Row],[genoffice]],Table1[Gender],"M")</f>
        <v>256</v>
      </c>
      <c r="AE1108" s="3">
        <f>COUNTIFS(Table1[genoffice],Table1[[#This Row],[genoffice]],Table1[Gender],"~?")</f>
        <v>10</v>
      </c>
    </row>
    <row r="1109" spans="1:31" x14ac:dyDescent="0.35">
      <c r="A1109">
        <v>1108</v>
      </c>
      <c r="B1109">
        <f>IF(COUNTIF(C$2:C1108,C1109)&gt;0,B1108,B1108+1)</f>
        <v>314</v>
      </c>
      <c r="C1109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3-Sabine (2014)</v>
      </c>
      <c r="D1109" t="s">
        <v>1437</v>
      </c>
      <c r="E1109" t="s">
        <v>1486</v>
      </c>
      <c r="F1109" t="s">
        <v>1488</v>
      </c>
      <c r="G1109">
        <v>2014</v>
      </c>
      <c r="H1109" t="s">
        <v>1197</v>
      </c>
      <c r="I1109" t="s">
        <v>30</v>
      </c>
      <c r="J1109">
        <v>1060</v>
      </c>
      <c r="K1109">
        <v>2</v>
      </c>
      <c r="L1109">
        <f>COUNTIF(Table1[Race],Table1[Race])</f>
        <v>2</v>
      </c>
      <c r="M1109">
        <v>1</v>
      </c>
      <c r="N1109">
        <v>0</v>
      </c>
      <c r="O1109">
        <v>1</v>
      </c>
      <c r="P1109">
        <v>0</v>
      </c>
      <c r="Q1109" t="s">
        <v>20</v>
      </c>
      <c r="R1109" t="s">
        <v>952</v>
      </c>
      <c r="S1109" t="s">
        <v>1437</v>
      </c>
      <c r="T1109">
        <f>IFERROR(Table1[n_can_adj]/MID(Table1[district],FIND("(",Table1[district])+1,1),Table1[n_can_adj])</f>
        <v>2</v>
      </c>
      <c r="U1109">
        <v>24144</v>
      </c>
      <c r="V1109" t="str">
        <f>IF(Table1[Voting Population]&lt;47000,"Rural","Urban")</f>
        <v>Rural</v>
      </c>
      <c r="W1109" s="3">
        <v>0.32087227414330216</v>
      </c>
      <c r="X1109" s="3" t="s">
        <v>5414</v>
      </c>
      <c r="Y1109" s="3">
        <f>COUNTIFS(Table1[Race '#],Table1[[#This Row],[Race '#]],Table1[Gender],"F")</f>
        <v>0</v>
      </c>
      <c r="Z1109" s="3">
        <f>COUNTIFS(Table1[Race '#],Table1[[#This Row],[Race '#]],Table1[Gender],"M")</f>
        <v>2</v>
      </c>
      <c r="AA1109" s="3">
        <f>COUNTIFS(Table1[Race '#],Table1[[#This Row],[Race '#]],Table1[Gender],"~?")</f>
        <v>0</v>
      </c>
      <c r="AB1109" s="3" t="str">
        <f>_xlfn.IFS(Y1109=SUM(Table1[[#This Row],[Race-F candidates]:[Race-? Candidates]]),"All-Female",Z1109=SUM(Table1[[#This Row],[Race-F candidates]:[Race-? Candidates]]),"All-Male",1=1,"Mixed-Gender")</f>
        <v>All-Male</v>
      </c>
      <c r="AC1109" s="3">
        <f>COUNTIFS(Table1[genoffice],Table1[[#This Row],[genoffice]],Table1[Gender],"F")</f>
        <v>29</v>
      </c>
      <c r="AD1109" s="3">
        <f>COUNTIFS(Table1[genoffice],Table1[[#This Row],[genoffice]],Table1[Gender],"M")</f>
        <v>256</v>
      </c>
      <c r="AE1109" s="3">
        <f>COUNTIFS(Table1[genoffice],Table1[[#This Row],[genoffice]],Table1[Gender],"~?")</f>
        <v>10</v>
      </c>
    </row>
    <row r="1110" spans="1:31" x14ac:dyDescent="0.35">
      <c r="A1110">
        <v>1109</v>
      </c>
      <c r="B1110">
        <f>IF(COUNTIF(C$2:C1109,C1110)&gt;0,B1109,B1109+1)</f>
        <v>315</v>
      </c>
      <c r="C1110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0" t="s">
        <v>1437</v>
      </c>
      <c r="E1110" t="s">
        <v>1489</v>
      </c>
      <c r="F1110" t="s">
        <v>1490</v>
      </c>
      <c r="G1110">
        <v>2014</v>
      </c>
      <c r="H1110" t="s">
        <v>1197</v>
      </c>
      <c r="I1110" t="s">
        <v>30</v>
      </c>
      <c r="J1110">
        <v>431</v>
      </c>
      <c r="K1110">
        <v>2</v>
      </c>
      <c r="L1110">
        <f>COUNTIF(Table1[Race],Table1[Race])</f>
        <v>2</v>
      </c>
      <c r="M1110">
        <v>1</v>
      </c>
      <c r="N1110">
        <v>0</v>
      </c>
      <c r="O1110">
        <v>1</v>
      </c>
      <c r="P1110">
        <v>0</v>
      </c>
      <c r="Q1110" t="s">
        <v>20</v>
      </c>
      <c r="R1110" t="s">
        <v>952</v>
      </c>
      <c r="S1110" t="s">
        <v>1437</v>
      </c>
      <c r="T1110">
        <f>IFERROR(Table1[n_can_adj]/MID(Table1[district],FIND("(",Table1[district])+1,1),Table1[n_can_adj])</f>
        <v>2</v>
      </c>
      <c r="U1110">
        <v>24144</v>
      </c>
      <c r="V1110" t="str">
        <f>IF(Table1[Voting Population]&lt;47000,"Rural","Urban")</f>
        <v>Rural</v>
      </c>
      <c r="W1110" s="3">
        <v>0.3281972265023112</v>
      </c>
      <c r="X1110" s="3" t="s">
        <v>5414</v>
      </c>
      <c r="Y1110" s="3">
        <f>COUNTIFS(Table1[Race '#],Table1[[#This Row],[Race '#]],Table1[Gender],"F")</f>
        <v>0</v>
      </c>
      <c r="Z1110" s="3">
        <f>COUNTIFS(Table1[Race '#],Table1[[#This Row],[Race '#]],Table1[Gender],"M")</f>
        <v>2</v>
      </c>
      <c r="AA1110" s="3">
        <f>COUNTIFS(Table1[Race '#],Table1[[#This Row],[Race '#]],Table1[Gender],"~?")</f>
        <v>0</v>
      </c>
      <c r="AB1110" s="3" t="str">
        <f>_xlfn.IFS(Y1110=SUM(Table1[[#This Row],[Race-F candidates]:[Race-? Candidates]]),"All-Female",Z1110=SUM(Table1[[#This Row],[Race-F candidates]:[Race-? Candidates]]),"All-Male",1=1,"Mixed-Gender")</f>
        <v>All-Male</v>
      </c>
      <c r="AC1110" s="3">
        <f>COUNTIFS(Table1[genoffice],Table1[[#This Row],[genoffice]],Table1[Gender],"F")</f>
        <v>29</v>
      </c>
      <c r="AD1110" s="3">
        <f>COUNTIFS(Table1[genoffice],Table1[[#This Row],[genoffice]],Table1[Gender],"M")</f>
        <v>256</v>
      </c>
      <c r="AE1110" s="3">
        <f>COUNTIFS(Table1[genoffice],Table1[[#This Row],[genoffice]],Table1[Gender],"~?")</f>
        <v>10</v>
      </c>
    </row>
    <row r="1111" spans="1:31" x14ac:dyDescent="0.35">
      <c r="A1111">
        <v>1110</v>
      </c>
      <c r="B1111">
        <f>IF(COUNTIF(C$2:C1110,C1111)&gt;0,B1110,B1110+1)</f>
        <v>315</v>
      </c>
      <c r="C1111" t="str">
        <f>Table1[[#This Row],[position]]&amp;IF(Table1[district]="NA","","-"&amp;Table1[district])&amp;IF(Table1[parish]="Multi-Parish Race","","-"&amp;Table1[parish])&amp;" ("&amp;Table1[year]&amp;")"</f>
        <v>Constable-Justice of the Peace &amp; Constable District 4-Sabine (2014)</v>
      </c>
      <c r="D1111" t="s">
        <v>1437</v>
      </c>
      <c r="E1111" t="s">
        <v>1489</v>
      </c>
      <c r="F1111" t="s">
        <v>1491</v>
      </c>
      <c r="G1111">
        <v>2014</v>
      </c>
      <c r="H1111" t="s">
        <v>1197</v>
      </c>
      <c r="I1111" t="s">
        <v>23</v>
      </c>
      <c r="J1111">
        <v>218</v>
      </c>
      <c r="K1111">
        <v>2</v>
      </c>
      <c r="L1111">
        <f>COUNTIF(Table1[Race],Table1[Race])</f>
        <v>2</v>
      </c>
      <c r="M1111">
        <v>1</v>
      </c>
      <c r="N1111">
        <v>0</v>
      </c>
      <c r="O1111">
        <v>1</v>
      </c>
      <c r="P1111">
        <v>0</v>
      </c>
      <c r="Q1111" t="s">
        <v>20</v>
      </c>
      <c r="R1111" t="s">
        <v>952</v>
      </c>
      <c r="S1111" t="s">
        <v>1437</v>
      </c>
      <c r="T1111">
        <f>IFERROR(Table1[n_can_adj]/MID(Table1[district],FIND("(",Table1[district])+1,1),Table1[n_can_adj])</f>
        <v>2</v>
      </c>
      <c r="U1111">
        <v>24144</v>
      </c>
      <c r="V1111" t="str">
        <f>IF(Table1[Voting Population]&lt;47000,"Rural","Urban")</f>
        <v>Rural</v>
      </c>
      <c r="W1111" s="3">
        <v>0.3281972265023112</v>
      </c>
      <c r="X1111" s="3" t="s">
        <v>5414</v>
      </c>
      <c r="Y1111" s="3">
        <f>COUNTIFS(Table1[Race '#],Table1[[#This Row],[Race '#]],Table1[Gender],"F")</f>
        <v>0</v>
      </c>
      <c r="Z1111" s="3">
        <f>COUNTIFS(Table1[Race '#],Table1[[#This Row],[Race '#]],Table1[Gender],"M")</f>
        <v>2</v>
      </c>
      <c r="AA1111" s="3">
        <f>COUNTIFS(Table1[Race '#],Table1[[#This Row],[Race '#]],Table1[Gender],"~?")</f>
        <v>0</v>
      </c>
      <c r="AB1111" s="3" t="str">
        <f>_xlfn.IFS(Y1111=SUM(Table1[[#This Row],[Race-F candidates]:[Race-? Candidates]]),"All-Female",Z1111=SUM(Table1[[#This Row],[Race-F candidates]:[Race-? Candidates]]),"All-Male",1=1,"Mixed-Gender")</f>
        <v>All-Male</v>
      </c>
      <c r="AC1111" s="3">
        <f>COUNTIFS(Table1[genoffice],Table1[[#This Row],[genoffice]],Table1[Gender],"F")</f>
        <v>29</v>
      </c>
      <c r="AD1111" s="3">
        <f>COUNTIFS(Table1[genoffice],Table1[[#This Row],[genoffice]],Table1[Gender],"M")</f>
        <v>256</v>
      </c>
      <c r="AE1111" s="3">
        <f>COUNTIFS(Table1[genoffice],Table1[[#This Row],[genoffice]],Table1[Gender],"~?")</f>
        <v>10</v>
      </c>
    </row>
    <row r="1112" spans="1:31" x14ac:dyDescent="0.35">
      <c r="A1112">
        <v>1112</v>
      </c>
      <c r="B1112">
        <f>IF(COUNTIF(C$2:C1111,C1112)&gt;0,B1111,B1111+1)</f>
        <v>316</v>
      </c>
      <c r="C1112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2" t="s">
        <v>1437</v>
      </c>
      <c r="E1112" t="s">
        <v>1492</v>
      </c>
      <c r="F1112" t="s">
        <v>1495</v>
      </c>
      <c r="G1112">
        <v>2014</v>
      </c>
      <c r="H1112" t="s">
        <v>1496</v>
      </c>
      <c r="I1112" t="s">
        <v>30</v>
      </c>
      <c r="J1112">
        <v>461</v>
      </c>
      <c r="K1112">
        <v>6</v>
      </c>
      <c r="L1112">
        <f>COUNTIF(Table1[Race],Table1[Race])</f>
        <v>2</v>
      </c>
      <c r="M1112">
        <v>1</v>
      </c>
      <c r="N1112">
        <v>3</v>
      </c>
      <c r="O1112">
        <v>1</v>
      </c>
      <c r="P1112">
        <v>1</v>
      </c>
      <c r="Q1112" t="s">
        <v>20</v>
      </c>
      <c r="R1112" t="s">
        <v>952</v>
      </c>
      <c r="S1112" t="s">
        <v>1437</v>
      </c>
      <c r="T1112">
        <f>IFERROR(Table1[n_can_adj]/MID(Table1[district],FIND("(",Table1[district])+1,1),Table1[n_can_adj])</f>
        <v>2</v>
      </c>
      <c r="U1112">
        <v>36435</v>
      </c>
      <c r="V1112" t="str">
        <f>IF(Table1[Voting Population]&lt;47000,"Rural","Urban")</f>
        <v>Rural</v>
      </c>
      <c r="W1112" s="3">
        <v>0.16120906801007556</v>
      </c>
      <c r="X1112" s="3" t="s">
        <v>5414</v>
      </c>
      <c r="Y1112" s="3">
        <f>COUNTIFS(Table1[Race '#],Table1[[#This Row],[Race '#]],Table1[Gender],"F")</f>
        <v>0</v>
      </c>
      <c r="Z1112" s="3">
        <f>COUNTIFS(Table1[Race '#],Table1[[#This Row],[Race '#]],Table1[Gender],"M")</f>
        <v>2</v>
      </c>
      <c r="AA1112" s="3">
        <f>COUNTIFS(Table1[Race '#],Table1[[#This Row],[Race '#]],Table1[Gender],"~?")</f>
        <v>0</v>
      </c>
      <c r="AB1112" s="3" t="str">
        <f>_xlfn.IFS(Y1112=SUM(Table1[[#This Row],[Race-F candidates]:[Race-? Candidates]]),"All-Female",Z1112=SUM(Table1[[#This Row],[Race-F candidates]:[Race-? Candidates]]),"All-Male",1=1,"Mixed-Gender")</f>
        <v>All-Male</v>
      </c>
      <c r="AC1112" s="3">
        <f>COUNTIFS(Table1[genoffice],Table1[[#This Row],[genoffice]],Table1[Gender],"F")</f>
        <v>29</v>
      </c>
      <c r="AD1112" s="3">
        <f>COUNTIFS(Table1[genoffice],Table1[[#This Row],[genoffice]],Table1[Gender],"M")</f>
        <v>256</v>
      </c>
      <c r="AE1112" s="3">
        <f>COUNTIFS(Table1[genoffice],Table1[[#This Row],[genoffice]],Table1[Gender],"~?")</f>
        <v>10</v>
      </c>
    </row>
    <row r="1113" spans="1:31" x14ac:dyDescent="0.35">
      <c r="A1113">
        <v>1116</v>
      </c>
      <c r="B1113">
        <f>IF(COUNTIF(C$2:C1112,C1113)&gt;0,B1112,B1112+1)</f>
        <v>316</v>
      </c>
      <c r="C1113" t="str">
        <f>Table1[[#This Row],[position]]&amp;IF(Table1[district]="NA","","-"&amp;Table1[district])&amp;IF(Table1[parish]="Multi-Parish Race","","-"&amp;Table1[parish])&amp;" ("&amp;Table1[year]&amp;")"</f>
        <v>Constable-Justice of the Peace District  1-Beauregard (2014)</v>
      </c>
      <c r="D1113" t="s">
        <v>1437</v>
      </c>
      <c r="E1113" t="s">
        <v>1492</v>
      </c>
      <c r="F1113" t="s">
        <v>1501</v>
      </c>
      <c r="G1113">
        <v>2014</v>
      </c>
      <c r="H1113" t="s">
        <v>1496</v>
      </c>
      <c r="I1113" t="s">
        <v>19</v>
      </c>
      <c r="J1113">
        <v>333</v>
      </c>
      <c r="K1113">
        <v>6</v>
      </c>
      <c r="L1113">
        <f>COUNTIF(Table1[Race],Table1[Race])</f>
        <v>2</v>
      </c>
      <c r="M1113">
        <v>1</v>
      </c>
      <c r="N1113">
        <v>3</v>
      </c>
      <c r="O1113">
        <v>1</v>
      </c>
      <c r="P1113">
        <v>1</v>
      </c>
      <c r="Q1113" t="s">
        <v>20</v>
      </c>
      <c r="R1113" t="s">
        <v>952</v>
      </c>
      <c r="S1113" t="s">
        <v>1437</v>
      </c>
      <c r="T1113">
        <f>IFERROR(Table1[n_can_adj]/MID(Table1[district],FIND("(",Table1[district])+1,1),Table1[n_can_adj])</f>
        <v>2</v>
      </c>
      <c r="U1113">
        <v>36435</v>
      </c>
      <c r="V1113" t="str">
        <f>IF(Table1[Voting Population]&lt;47000,"Rural","Urban")</f>
        <v>Rural</v>
      </c>
      <c r="W1113" s="3">
        <v>0.16120906801007556</v>
      </c>
      <c r="X1113" s="3" t="s">
        <v>5414</v>
      </c>
      <c r="Y1113" s="3">
        <f>COUNTIFS(Table1[Race '#],Table1[[#This Row],[Race '#]],Table1[Gender],"F")</f>
        <v>0</v>
      </c>
      <c r="Z1113" s="3">
        <f>COUNTIFS(Table1[Race '#],Table1[[#This Row],[Race '#]],Table1[Gender],"M")</f>
        <v>2</v>
      </c>
      <c r="AA1113" s="3">
        <f>COUNTIFS(Table1[Race '#],Table1[[#This Row],[Race '#]],Table1[Gender],"~?")</f>
        <v>0</v>
      </c>
      <c r="AB1113" s="3" t="str">
        <f>_xlfn.IFS(Y1113=SUM(Table1[[#This Row],[Race-F candidates]:[Race-? Candidates]]),"All-Female",Z1113=SUM(Table1[[#This Row],[Race-F candidates]:[Race-? Candidates]]),"All-Male",1=1,"Mixed-Gender")</f>
        <v>All-Male</v>
      </c>
      <c r="AC1113" s="3">
        <f>COUNTIFS(Table1[genoffice],Table1[[#This Row],[genoffice]],Table1[Gender],"F")</f>
        <v>29</v>
      </c>
      <c r="AD1113" s="3">
        <f>COUNTIFS(Table1[genoffice],Table1[[#This Row],[genoffice]],Table1[Gender],"M")</f>
        <v>256</v>
      </c>
      <c r="AE1113" s="3">
        <f>COUNTIFS(Table1[genoffice],Table1[[#This Row],[genoffice]],Table1[Gender],"~?")</f>
        <v>10</v>
      </c>
    </row>
    <row r="1114" spans="1:31" x14ac:dyDescent="0.35">
      <c r="A1114">
        <v>1113</v>
      </c>
      <c r="B1114">
        <f>IF(COUNTIF(C$2:C1113,C1114)&gt;0,B1113,B1113+1)</f>
        <v>317</v>
      </c>
      <c r="C1114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4" t="s">
        <v>1437</v>
      </c>
      <c r="E1114" t="s">
        <v>1492</v>
      </c>
      <c r="F1114" t="s">
        <v>1497</v>
      </c>
      <c r="G1114">
        <v>2014</v>
      </c>
      <c r="H1114" t="s">
        <v>1498</v>
      </c>
      <c r="I1114" t="s">
        <v>19</v>
      </c>
      <c r="J1114">
        <v>795</v>
      </c>
      <c r="K1114">
        <v>6</v>
      </c>
      <c r="L1114">
        <f>COUNTIF(Table1[Race],Table1[Race])</f>
        <v>2</v>
      </c>
      <c r="M1114">
        <v>1</v>
      </c>
      <c r="N1114">
        <v>3</v>
      </c>
      <c r="O1114">
        <v>1</v>
      </c>
      <c r="P1114">
        <v>1</v>
      </c>
      <c r="Q1114" t="s">
        <v>20</v>
      </c>
      <c r="R1114" t="s">
        <v>952</v>
      </c>
      <c r="S1114" t="s">
        <v>1437</v>
      </c>
      <c r="T1114">
        <f>IFERROR(Table1[n_can_adj]/MID(Table1[district],FIND("(",Table1[district])+1,1),Table1[n_can_adj])</f>
        <v>2</v>
      </c>
      <c r="U1114">
        <v>27047</v>
      </c>
      <c r="V1114" t="str">
        <f>IF(Table1[Voting Population]&lt;47000,"Rural","Urban")</f>
        <v>Rural</v>
      </c>
      <c r="W1114" s="3">
        <v>0.26290706910246225</v>
      </c>
      <c r="X1114" s="3" t="s">
        <v>5414</v>
      </c>
      <c r="Y1114" s="3">
        <f>COUNTIFS(Table1[Race '#],Table1[[#This Row],[Race '#]],Table1[Gender],"F")</f>
        <v>0</v>
      </c>
      <c r="Z1114" s="3">
        <f>COUNTIFS(Table1[Race '#],Table1[[#This Row],[Race '#]],Table1[Gender],"M")</f>
        <v>2</v>
      </c>
      <c r="AA1114" s="3">
        <f>COUNTIFS(Table1[Race '#],Table1[[#This Row],[Race '#]],Table1[Gender],"~?")</f>
        <v>0</v>
      </c>
      <c r="AB1114" s="3" t="str">
        <f>_xlfn.IFS(Y1114=SUM(Table1[[#This Row],[Race-F candidates]:[Race-? Candidates]]),"All-Female",Z1114=SUM(Table1[[#This Row],[Race-F candidates]:[Race-? Candidates]]),"All-Male",1=1,"Mixed-Gender")</f>
        <v>All-Male</v>
      </c>
      <c r="AC1114" s="3">
        <f>COUNTIFS(Table1[genoffice],Table1[[#This Row],[genoffice]],Table1[Gender],"F")</f>
        <v>29</v>
      </c>
      <c r="AD1114" s="3">
        <f>COUNTIFS(Table1[genoffice],Table1[[#This Row],[genoffice]],Table1[Gender],"M")</f>
        <v>256</v>
      </c>
      <c r="AE1114" s="3">
        <f>COUNTIFS(Table1[genoffice],Table1[[#This Row],[genoffice]],Table1[Gender],"~?")</f>
        <v>10</v>
      </c>
    </row>
    <row r="1115" spans="1:31" x14ac:dyDescent="0.35">
      <c r="A1115">
        <v>1114</v>
      </c>
      <c r="B1115">
        <f>IF(COUNTIF(C$2:C1114,C1115)&gt;0,B1114,B1114+1)</f>
        <v>317</v>
      </c>
      <c r="C1115" t="str">
        <f>Table1[[#This Row],[position]]&amp;IF(Table1[district]="NA","","-"&amp;Table1[district])&amp;IF(Table1[parish]="Multi-Parish Race","","-"&amp;Table1[parish])&amp;" ("&amp;Table1[year]&amp;")"</f>
        <v>Constable-Justice of the Peace District  1-De Soto (2014)</v>
      </c>
      <c r="D1115" t="s">
        <v>1437</v>
      </c>
      <c r="E1115" t="s">
        <v>1492</v>
      </c>
      <c r="F1115" t="s">
        <v>1499</v>
      </c>
      <c r="G1115">
        <v>2014</v>
      </c>
      <c r="H1115" t="s">
        <v>1498</v>
      </c>
      <c r="I1115" t="s">
        <v>19</v>
      </c>
      <c r="J1115">
        <v>464</v>
      </c>
      <c r="K1115">
        <v>6</v>
      </c>
      <c r="L1115">
        <f>COUNTIF(Table1[Race],Table1[Race])</f>
        <v>2</v>
      </c>
      <c r="M1115">
        <v>1</v>
      </c>
      <c r="N1115">
        <v>3</v>
      </c>
      <c r="O1115">
        <v>1</v>
      </c>
      <c r="P1115">
        <v>1</v>
      </c>
      <c r="Q1115" t="s">
        <v>20</v>
      </c>
      <c r="R1115" t="s">
        <v>952</v>
      </c>
      <c r="S1115" t="s">
        <v>1437</v>
      </c>
      <c r="T1115">
        <f>IFERROR(Table1[n_can_adj]/MID(Table1[district],FIND("(",Table1[district])+1,1),Table1[n_can_adj])</f>
        <v>2</v>
      </c>
      <c r="U1115">
        <v>27047</v>
      </c>
      <c r="V1115" t="str">
        <f>IF(Table1[Voting Population]&lt;47000,"Rural","Urban")</f>
        <v>Rural</v>
      </c>
      <c r="W1115" s="3">
        <v>0.26290706910246225</v>
      </c>
      <c r="X1115" s="3" t="s">
        <v>5414</v>
      </c>
      <c r="Y1115" s="3">
        <f>COUNTIFS(Table1[Race '#],Table1[[#This Row],[Race '#]],Table1[Gender],"F")</f>
        <v>0</v>
      </c>
      <c r="Z1115" s="3">
        <f>COUNTIFS(Table1[Race '#],Table1[[#This Row],[Race '#]],Table1[Gender],"M")</f>
        <v>2</v>
      </c>
      <c r="AA1115" s="3">
        <f>COUNTIFS(Table1[Race '#],Table1[[#This Row],[Race '#]],Table1[Gender],"~?")</f>
        <v>0</v>
      </c>
      <c r="AB1115" s="3" t="str">
        <f>_xlfn.IFS(Y1115=SUM(Table1[[#This Row],[Race-F candidates]:[Race-? Candidates]]),"All-Female",Z1115=SUM(Table1[[#This Row],[Race-F candidates]:[Race-? Candidates]]),"All-Male",1=1,"Mixed-Gender")</f>
        <v>All-Male</v>
      </c>
      <c r="AC1115" s="3">
        <f>COUNTIFS(Table1[genoffice],Table1[[#This Row],[genoffice]],Table1[Gender],"F")</f>
        <v>29</v>
      </c>
      <c r="AD1115" s="3">
        <f>COUNTIFS(Table1[genoffice],Table1[[#This Row],[genoffice]],Table1[Gender],"M")</f>
        <v>256</v>
      </c>
      <c r="AE1115" s="3">
        <f>COUNTIFS(Table1[genoffice],Table1[[#This Row],[genoffice]],Table1[Gender],"~?")</f>
        <v>10</v>
      </c>
    </row>
    <row r="1116" spans="1:31" x14ac:dyDescent="0.35">
      <c r="A1116">
        <v>1111</v>
      </c>
      <c r="B1116">
        <f>IF(COUNTIF(C$2:C1115,C1116)&gt;0,B1115,B1115+1)</f>
        <v>318</v>
      </c>
      <c r="C1116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6" t="s">
        <v>1437</v>
      </c>
      <c r="E1116" t="s">
        <v>1492</v>
      </c>
      <c r="F1116" t="s">
        <v>1493</v>
      </c>
      <c r="G1116">
        <v>2014</v>
      </c>
      <c r="H1116" t="s">
        <v>1494</v>
      </c>
      <c r="I1116" t="s">
        <v>127</v>
      </c>
      <c r="J1116">
        <v>196</v>
      </c>
      <c r="K1116">
        <v>6</v>
      </c>
      <c r="L1116">
        <f>COUNTIF(Table1[Race],Table1[Race])</f>
        <v>2</v>
      </c>
      <c r="M1116">
        <v>1</v>
      </c>
      <c r="N1116">
        <v>3</v>
      </c>
      <c r="O1116">
        <v>1</v>
      </c>
      <c r="P1116">
        <v>1</v>
      </c>
      <c r="Q1116" t="s">
        <v>20</v>
      </c>
      <c r="R1116" t="s">
        <v>952</v>
      </c>
      <c r="S1116" t="s">
        <v>1437</v>
      </c>
      <c r="T1116">
        <f>IFERROR(Table1[n_can_adj]/MID(Table1[district],FIND("(",Table1[district])+1,1),Table1[n_can_adj])</f>
        <v>2</v>
      </c>
      <c r="U1116">
        <v>22366</v>
      </c>
      <c r="V1116" t="str">
        <f>IF(Table1[Voting Population]&lt;47000,"Rural","Urban")</f>
        <v>Rural</v>
      </c>
      <c r="W1116" s="3">
        <v>0.16772823779193202</v>
      </c>
      <c r="X1116" s="3" t="s">
        <v>5414</v>
      </c>
      <c r="Y1116" s="3">
        <f>COUNTIFS(Table1[Race '#],Table1[[#This Row],[Race '#]],Table1[Gender],"F")</f>
        <v>0</v>
      </c>
      <c r="Z1116" s="3">
        <f>COUNTIFS(Table1[Race '#],Table1[[#This Row],[Race '#]],Table1[Gender],"M")</f>
        <v>2</v>
      </c>
      <c r="AA1116" s="3">
        <f>COUNTIFS(Table1[Race '#],Table1[[#This Row],[Race '#]],Table1[Gender],"~?")</f>
        <v>0</v>
      </c>
      <c r="AB1116" s="3" t="str">
        <f>_xlfn.IFS(Y1116=SUM(Table1[[#This Row],[Race-F candidates]:[Race-? Candidates]]),"All-Female",Z1116=SUM(Table1[[#This Row],[Race-F candidates]:[Race-? Candidates]]),"All-Male",1=1,"Mixed-Gender")</f>
        <v>All-Male</v>
      </c>
      <c r="AC1116" s="3">
        <f>COUNTIFS(Table1[genoffice],Table1[[#This Row],[genoffice]],Table1[Gender],"F")</f>
        <v>29</v>
      </c>
      <c r="AD1116" s="3">
        <f>COUNTIFS(Table1[genoffice],Table1[[#This Row],[genoffice]],Table1[Gender],"M")</f>
        <v>256</v>
      </c>
      <c r="AE1116" s="3">
        <f>COUNTIFS(Table1[genoffice],Table1[[#This Row],[genoffice]],Table1[Gender],"~?")</f>
        <v>10</v>
      </c>
    </row>
    <row r="1117" spans="1:31" x14ac:dyDescent="0.35">
      <c r="A1117">
        <v>1115</v>
      </c>
      <c r="B1117">
        <f>IF(COUNTIF(C$2:C1116,C1117)&gt;0,B1116,B1116+1)</f>
        <v>318</v>
      </c>
      <c r="C1117" t="str">
        <f>Table1[[#This Row],[position]]&amp;IF(Table1[district]="NA","","-"&amp;Table1[district])&amp;IF(Table1[parish]="Multi-Parish Race","","-"&amp;Table1[parish])&amp;" ("&amp;Table1[year]&amp;")"</f>
        <v>Constable-Justice of the Peace District  1-Pointe Coupee (2014)</v>
      </c>
      <c r="D1117" t="s">
        <v>1437</v>
      </c>
      <c r="E1117" t="s">
        <v>1492</v>
      </c>
      <c r="F1117" t="s">
        <v>1500</v>
      </c>
      <c r="G1117">
        <v>2014</v>
      </c>
      <c r="H1117" t="s">
        <v>1494</v>
      </c>
      <c r="I1117" t="s">
        <v>23</v>
      </c>
      <c r="J1117">
        <v>275</v>
      </c>
      <c r="K1117">
        <v>6</v>
      </c>
      <c r="L1117">
        <f>COUNTIF(Table1[Race],Table1[Race])</f>
        <v>2</v>
      </c>
      <c r="M1117">
        <v>1</v>
      </c>
      <c r="N1117">
        <v>3</v>
      </c>
      <c r="O1117">
        <v>1</v>
      </c>
      <c r="P1117">
        <v>1</v>
      </c>
      <c r="Q1117" t="s">
        <v>20</v>
      </c>
      <c r="R1117" t="s">
        <v>952</v>
      </c>
      <c r="S1117" t="s">
        <v>1437</v>
      </c>
      <c r="T1117">
        <f>IFERROR(Table1[n_can_adj]/MID(Table1[district],FIND("(",Table1[district])+1,1),Table1[n_can_adj])</f>
        <v>2</v>
      </c>
      <c r="U1117">
        <v>22366</v>
      </c>
      <c r="V1117" t="str">
        <f>IF(Table1[Voting Population]&lt;47000,"Rural","Urban")</f>
        <v>Rural</v>
      </c>
      <c r="W1117" s="3">
        <v>0.16772823779193202</v>
      </c>
      <c r="X1117" s="3" t="s">
        <v>5414</v>
      </c>
      <c r="Y1117" s="3">
        <f>COUNTIFS(Table1[Race '#],Table1[[#This Row],[Race '#]],Table1[Gender],"F")</f>
        <v>0</v>
      </c>
      <c r="Z1117" s="3">
        <f>COUNTIFS(Table1[Race '#],Table1[[#This Row],[Race '#]],Table1[Gender],"M")</f>
        <v>2</v>
      </c>
      <c r="AA1117" s="3">
        <f>COUNTIFS(Table1[Race '#],Table1[[#This Row],[Race '#]],Table1[Gender],"~?")</f>
        <v>0</v>
      </c>
      <c r="AB1117" s="3" t="str">
        <f>_xlfn.IFS(Y1117=SUM(Table1[[#This Row],[Race-F candidates]:[Race-? Candidates]]),"All-Female",Z1117=SUM(Table1[[#This Row],[Race-F candidates]:[Race-? Candidates]]),"All-Male",1=1,"Mixed-Gender")</f>
        <v>All-Male</v>
      </c>
      <c r="AC1117" s="3">
        <f>COUNTIFS(Table1[genoffice],Table1[[#This Row],[genoffice]],Table1[Gender],"F")</f>
        <v>29</v>
      </c>
      <c r="AD1117" s="3">
        <f>COUNTIFS(Table1[genoffice],Table1[[#This Row],[genoffice]],Table1[Gender],"M")</f>
        <v>256</v>
      </c>
      <c r="AE1117" s="3">
        <f>COUNTIFS(Table1[genoffice],Table1[[#This Row],[genoffice]],Table1[Gender],"~?")</f>
        <v>10</v>
      </c>
    </row>
    <row r="1118" spans="1:31" x14ac:dyDescent="0.35">
      <c r="A1118">
        <v>1117</v>
      </c>
      <c r="B1118">
        <f>IF(COUNTIF(C$2:C1117,C1118)&gt;0,B1117,B1117+1)</f>
        <v>319</v>
      </c>
      <c r="C1118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8" t="s">
        <v>1437</v>
      </c>
      <c r="E1118" t="s">
        <v>1502</v>
      </c>
      <c r="F1118" t="s">
        <v>1503</v>
      </c>
      <c r="G1118">
        <v>2014</v>
      </c>
      <c r="H1118" t="s">
        <v>1498</v>
      </c>
      <c r="I1118" t="s">
        <v>30</v>
      </c>
      <c r="J1118">
        <v>867</v>
      </c>
      <c r="K1118">
        <v>2</v>
      </c>
      <c r="L1118">
        <f>COUNTIF(Table1[Race],Table1[Race])</f>
        <v>2</v>
      </c>
      <c r="M1118">
        <v>0</v>
      </c>
      <c r="N1118">
        <v>1</v>
      </c>
      <c r="O1118">
        <v>1</v>
      </c>
      <c r="P1118">
        <v>0</v>
      </c>
      <c r="Q1118" t="s">
        <v>20</v>
      </c>
      <c r="R1118" t="s">
        <v>952</v>
      </c>
      <c r="S1118" t="s">
        <v>1437</v>
      </c>
      <c r="T1118">
        <f>IFERROR(Table1[n_can_adj]/MID(Table1[district],FIND("(",Table1[district])+1,1),Table1[n_can_adj])</f>
        <v>2</v>
      </c>
      <c r="U1118">
        <v>27047</v>
      </c>
      <c r="V1118" t="str">
        <f>IF(Table1[Voting Population]&lt;47000,"Rural","Urban")</f>
        <v>Rural</v>
      </c>
      <c r="W1118" s="3">
        <v>2.9658645775042014E-2</v>
      </c>
      <c r="X1118" s="3" t="s">
        <v>5414</v>
      </c>
      <c r="Y1118" s="3">
        <f>COUNTIFS(Table1[Race '#],Table1[[#This Row],[Race '#]],Table1[Gender],"F")</f>
        <v>0</v>
      </c>
      <c r="Z1118" s="3">
        <f>COUNTIFS(Table1[Race '#],Table1[[#This Row],[Race '#]],Table1[Gender],"M")</f>
        <v>2</v>
      </c>
      <c r="AA1118" s="3">
        <f>COUNTIFS(Table1[Race '#],Table1[[#This Row],[Race '#]],Table1[Gender],"~?")</f>
        <v>0</v>
      </c>
      <c r="AB1118" s="3" t="str">
        <f>_xlfn.IFS(Y1118=SUM(Table1[[#This Row],[Race-F candidates]:[Race-? Candidates]]),"All-Female",Z1118=SUM(Table1[[#This Row],[Race-F candidates]:[Race-? Candidates]]),"All-Male",1=1,"Mixed-Gender")</f>
        <v>All-Male</v>
      </c>
      <c r="AC1118" s="3">
        <f>COUNTIFS(Table1[genoffice],Table1[[#This Row],[genoffice]],Table1[Gender],"F")</f>
        <v>29</v>
      </c>
      <c r="AD1118" s="3">
        <f>COUNTIFS(Table1[genoffice],Table1[[#This Row],[genoffice]],Table1[Gender],"M")</f>
        <v>256</v>
      </c>
      <c r="AE1118" s="3">
        <f>COUNTIFS(Table1[genoffice],Table1[[#This Row],[genoffice]],Table1[Gender],"~?")</f>
        <v>10</v>
      </c>
    </row>
    <row r="1119" spans="1:31" x14ac:dyDescent="0.35">
      <c r="A1119">
        <v>1118</v>
      </c>
      <c r="B1119">
        <f>IF(COUNTIF(C$2:C1118,C1119)&gt;0,B1118,B1118+1)</f>
        <v>319</v>
      </c>
      <c r="C1119" t="str">
        <f>Table1[[#This Row],[position]]&amp;IF(Table1[district]="NA","","-"&amp;Table1[district])&amp;IF(Table1[parish]="Multi-Parish Race","","-"&amp;Table1[parish])&amp;" ("&amp;Table1[year]&amp;")"</f>
        <v>Constable-Justice of the Peace District  2-De Soto (2014)</v>
      </c>
      <c r="D1119" t="s">
        <v>1437</v>
      </c>
      <c r="E1119" t="s">
        <v>1502</v>
      </c>
      <c r="F1119" t="s">
        <v>1504</v>
      </c>
      <c r="G1119">
        <v>2014</v>
      </c>
      <c r="H1119" t="s">
        <v>1498</v>
      </c>
      <c r="I1119" t="s">
        <v>19</v>
      </c>
      <c r="J1119">
        <v>920</v>
      </c>
      <c r="K1119">
        <v>2</v>
      </c>
      <c r="L1119">
        <f>COUNTIF(Table1[Race],Table1[Race])</f>
        <v>2</v>
      </c>
      <c r="M1119">
        <v>0</v>
      </c>
      <c r="N1119">
        <v>1</v>
      </c>
      <c r="O1119">
        <v>1</v>
      </c>
      <c r="P1119">
        <v>0</v>
      </c>
      <c r="Q1119" t="s">
        <v>20</v>
      </c>
      <c r="R1119" t="s">
        <v>952</v>
      </c>
      <c r="S1119" t="s">
        <v>1437</v>
      </c>
      <c r="T1119">
        <f>IFERROR(Table1[n_can_adj]/MID(Table1[district],FIND("(",Table1[district])+1,1),Table1[n_can_adj])</f>
        <v>2</v>
      </c>
      <c r="U1119">
        <v>27047</v>
      </c>
      <c r="V1119" t="str">
        <f>IF(Table1[Voting Population]&lt;47000,"Rural","Urban")</f>
        <v>Rural</v>
      </c>
      <c r="W1119" s="3">
        <v>2.9658645775042014E-2</v>
      </c>
      <c r="X1119" s="3" t="s">
        <v>5414</v>
      </c>
      <c r="Y1119" s="3">
        <f>COUNTIFS(Table1[Race '#],Table1[[#This Row],[Race '#]],Table1[Gender],"F")</f>
        <v>0</v>
      </c>
      <c r="Z1119" s="3">
        <f>COUNTIFS(Table1[Race '#],Table1[[#This Row],[Race '#]],Table1[Gender],"M")</f>
        <v>2</v>
      </c>
      <c r="AA1119" s="3">
        <f>COUNTIFS(Table1[Race '#],Table1[[#This Row],[Race '#]],Table1[Gender],"~?")</f>
        <v>0</v>
      </c>
      <c r="AB1119" s="3" t="str">
        <f>_xlfn.IFS(Y1119=SUM(Table1[[#This Row],[Race-F candidates]:[Race-? Candidates]]),"All-Female",Z1119=SUM(Table1[[#This Row],[Race-F candidates]:[Race-? Candidates]]),"All-Male",1=1,"Mixed-Gender")</f>
        <v>All-Male</v>
      </c>
      <c r="AC1119" s="3">
        <f>COUNTIFS(Table1[genoffice],Table1[[#This Row],[genoffice]],Table1[Gender],"F")</f>
        <v>29</v>
      </c>
      <c r="AD1119" s="3">
        <f>COUNTIFS(Table1[genoffice],Table1[[#This Row],[genoffice]],Table1[Gender],"M")</f>
        <v>256</v>
      </c>
      <c r="AE1119" s="3">
        <f>COUNTIFS(Table1[genoffice],Table1[[#This Row],[genoffice]],Table1[Gender],"~?")</f>
        <v>10</v>
      </c>
    </row>
    <row r="1120" spans="1:31" x14ac:dyDescent="0.35">
      <c r="A1120">
        <v>1119</v>
      </c>
      <c r="B1120">
        <f>IF(COUNTIF(C$2:C1119,C1120)&gt;0,B1119,B1119+1)</f>
        <v>320</v>
      </c>
      <c r="C1120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0" t="s">
        <v>1437</v>
      </c>
      <c r="E1120" t="s">
        <v>1505</v>
      </c>
      <c r="F1120" t="s">
        <v>1506</v>
      </c>
      <c r="G1120">
        <v>2014</v>
      </c>
      <c r="H1120" t="s">
        <v>1498</v>
      </c>
      <c r="I1120" t="s">
        <v>23</v>
      </c>
      <c r="J1120">
        <v>887</v>
      </c>
      <c r="K1120">
        <v>2</v>
      </c>
      <c r="L1120">
        <f>COUNTIF(Table1[Race],Table1[Race])</f>
        <v>2</v>
      </c>
      <c r="M1120">
        <v>1</v>
      </c>
      <c r="N1120">
        <v>1</v>
      </c>
      <c r="O1120">
        <v>0</v>
      </c>
      <c r="P1120">
        <v>0</v>
      </c>
      <c r="Q1120" t="s">
        <v>20</v>
      </c>
      <c r="R1120" t="s">
        <v>952</v>
      </c>
      <c r="S1120" t="s">
        <v>1437</v>
      </c>
      <c r="T1120">
        <f>IFERROR(Table1[n_can_adj]/MID(Table1[district],FIND("(",Table1[district])+1,1),Table1[n_can_adj])</f>
        <v>2</v>
      </c>
      <c r="U1120">
        <v>27047</v>
      </c>
      <c r="V1120" t="str">
        <f>IF(Table1[Voting Population]&lt;47000,"Rural","Urban")</f>
        <v>Rural</v>
      </c>
      <c r="W1120" s="3">
        <v>0.32486930545182968</v>
      </c>
      <c r="X1120" s="3" t="s">
        <v>5414</v>
      </c>
      <c r="Y1120" s="3">
        <f>COUNTIFS(Table1[Race '#],Table1[[#This Row],[Race '#]],Table1[Gender],"F")</f>
        <v>0</v>
      </c>
      <c r="Z1120" s="3">
        <f>COUNTIFS(Table1[Race '#],Table1[[#This Row],[Race '#]],Table1[Gender],"M")</f>
        <v>2</v>
      </c>
      <c r="AA1120" s="3">
        <f>COUNTIFS(Table1[Race '#],Table1[[#This Row],[Race '#]],Table1[Gender],"~?")</f>
        <v>0</v>
      </c>
      <c r="AB1120" s="3" t="str">
        <f>_xlfn.IFS(Y1120=SUM(Table1[[#This Row],[Race-F candidates]:[Race-? Candidates]]),"All-Female",Z1120=SUM(Table1[[#This Row],[Race-F candidates]:[Race-? Candidates]]),"All-Male",1=1,"Mixed-Gender")</f>
        <v>All-Male</v>
      </c>
      <c r="AC1120" s="3">
        <f>COUNTIFS(Table1[genoffice],Table1[[#This Row],[genoffice]],Table1[Gender],"F")</f>
        <v>29</v>
      </c>
      <c r="AD1120" s="3">
        <f>COUNTIFS(Table1[genoffice],Table1[[#This Row],[genoffice]],Table1[Gender],"M")</f>
        <v>256</v>
      </c>
      <c r="AE1120" s="3">
        <f>COUNTIFS(Table1[genoffice],Table1[[#This Row],[genoffice]],Table1[Gender],"~?")</f>
        <v>10</v>
      </c>
    </row>
    <row r="1121" spans="1:31" x14ac:dyDescent="0.35">
      <c r="A1121">
        <v>1120</v>
      </c>
      <c r="B1121">
        <f>IF(COUNTIF(C$2:C1120,C1121)&gt;0,B1120,B1120+1)</f>
        <v>320</v>
      </c>
      <c r="C1121" t="str">
        <f>Table1[[#This Row],[position]]&amp;IF(Table1[district]="NA","","-"&amp;Table1[district])&amp;IF(Table1[parish]="Multi-Parish Race","","-"&amp;Table1[parish])&amp;" ("&amp;Table1[year]&amp;")"</f>
        <v>Constable-Justice of the Peace District  3-De Soto (2014)</v>
      </c>
      <c r="D1121" t="s">
        <v>1437</v>
      </c>
      <c r="E1121" t="s">
        <v>1505</v>
      </c>
      <c r="F1121" t="s">
        <v>1507</v>
      </c>
      <c r="G1121">
        <v>2014</v>
      </c>
      <c r="H1121" t="s">
        <v>1498</v>
      </c>
      <c r="I1121" t="s">
        <v>19</v>
      </c>
      <c r="J1121">
        <v>452</v>
      </c>
      <c r="K1121">
        <v>2</v>
      </c>
      <c r="L1121">
        <f>COUNTIF(Table1[Race],Table1[Race])</f>
        <v>2</v>
      </c>
      <c r="M1121">
        <v>1</v>
      </c>
      <c r="N1121">
        <v>1</v>
      </c>
      <c r="O1121">
        <v>0</v>
      </c>
      <c r="P1121">
        <v>0</v>
      </c>
      <c r="Q1121" t="s">
        <v>20</v>
      </c>
      <c r="R1121" t="s">
        <v>952</v>
      </c>
      <c r="S1121" t="s">
        <v>1437</v>
      </c>
      <c r="T1121">
        <f>IFERROR(Table1[n_can_adj]/MID(Table1[district],FIND("(",Table1[district])+1,1),Table1[n_can_adj])</f>
        <v>2</v>
      </c>
      <c r="U1121">
        <v>27047</v>
      </c>
      <c r="V1121" t="str">
        <f>IF(Table1[Voting Population]&lt;47000,"Rural","Urban")</f>
        <v>Rural</v>
      </c>
      <c r="W1121" s="3">
        <v>0.32486930545182968</v>
      </c>
      <c r="X1121" s="3" t="s">
        <v>5414</v>
      </c>
      <c r="Y1121" s="3">
        <f>COUNTIFS(Table1[Race '#],Table1[[#This Row],[Race '#]],Table1[Gender],"F")</f>
        <v>0</v>
      </c>
      <c r="Z1121" s="3">
        <f>COUNTIFS(Table1[Race '#],Table1[[#This Row],[Race '#]],Table1[Gender],"M")</f>
        <v>2</v>
      </c>
      <c r="AA1121" s="3">
        <f>COUNTIFS(Table1[Race '#],Table1[[#This Row],[Race '#]],Table1[Gender],"~?")</f>
        <v>0</v>
      </c>
      <c r="AB1121" s="3" t="str">
        <f>_xlfn.IFS(Y1121=SUM(Table1[[#This Row],[Race-F candidates]:[Race-? Candidates]]),"All-Female",Z1121=SUM(Table1[[#This Row],[Race-F candidates]:[Race-? Candidates]]),"All-Male",1=1,"Mixed-Gender")</f>
        <v>All-Male</v>
      </c>
      <c r="AC1121" s="3">
        <f>COUNTIFS(Table1[genoffice],Table1[[#This Row],[genoffice]],Table1[Gender],"F")</f>
        <v>29</v>
      </c>
      <c r="AD1121" s="3">
        <f>COUNTIFS(Table1[genoffice],Table1[[#This Row],[genoffice]],Table1[Gender],"M")</f>
        <v>256</v>
      </c>
      <c r="AE1121" s="3">
        <f>COUNTIFS(Table1[genoffice],Table1[[#This Row],[genoffice]],Table1[Gender],"~?")</f>
        <v>10</v>
      </c>
    </row>
    <row r="1122" spans="1:31" x14ac:dyDescent="0.35">
      <c r="A1122">
        <v>1121</v>
      </c>
      <c r="B1122">
        <f>IF(COUNTIF(C$2:C1121,C1122)&gt;0,B1121,B1121+1)</f>
        <v>321</v>
      </c>
      <c r="C1122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2" t="s">
        <v>1437</v>
      </c>
      <c r="E1122" t="s">
        <v>1508</v>
      </c>
      <c r="F1122" t="s">
        <v>1509</v>
      </c>
      <c r="G1122">
        <v>2014</v>
      </c>
      <c r="H1122" t="s">
        <v>1496</v>
      </c>
      <c r="I1122" t="s">
        <v>23</v>
      </c>
      <c r="J1122">
        <v>1209</v>
      </c>
      <c r="K1122">
        <v>3</v>
      </c>
      <c r="L1122">
        <f>COUNTIF(Table1[Race],Table1[Race])</f>
        <v>3</v>
      </c>
      <c r="M1122">
        <v>1</v>
      </c>
      <c r="N1122">
        <v>1</v>
      </c>
      <c r="O1122">
        <v>1</v>
      </c>
      <c r="P1122">
        <v>0</v>
      </c>
      <c r="Q1122" t="s">
        <v>20</v>
      </c>
      <c r="R1122" t="s">
        <v>952</v>
      </c>
      <c r="S1122" t="s">
        <v>1437</v>
      </c>
      <c r="T1122">
        <f>IFERROR(Table1[n_can_adj]/MID(Table1[district],FIND("(",Table1[district])+1,1),Table1[n_can_adj])</f>
        <v>3</v>
      </c>
      <c r="U1122">
        <v>36435</v>
      </c>
      <c r="V1122" t="str">
        <f>IF(Table1[Voting Population]&lt;47000,"Rural","Urban")</f>
        <v>Rural</v>
      </c>
      <c r="W1122" s="3">
        <v>1.3572854291417136E-2</v>
      </c>
      <c r="X1122" s="3" t="s">
        <v>5414</v>
      </c>
      <c r="Y1122" s="3">
        <f>COUNTIFS(Table1[Race '#],Table1[[#This Row],[Race '#]],Table1[Gender],"F")</f>
        <v>0</v>
      </c>
      <c r="Z1122" s="3">
        <f>COUNTIFS(Table1[Race '#],Table1[[#This Row],[Race '#]],Table1[Gender],"M")</f>
        <v>3</v>
      </c>
      <c r="AA1122" s="3">
        <f>COUNTIFS(Table1[Race '#],Table1[[#This Row],[Race '#]],Table1[Gender],"~?")</f>
        <v>0</v>
      </c>
      <c r="AB1122" s="3" t="str">
        <f>_xlfn.IFS(Y1122=SUM(Table1[[#This Row],[Race-F candidates]:[Race-? Candidates]]),"All-Female",Z1122=SUM(Table1[[#This Row],[Race-F candidates]:[Race-? Candidates]]),"All-Male",1=1,"Mixed-Gender")</f>
        <v>All-Male</v>
      </c>
      <c r="AC1122" s="3">
        <f>COUNTIFS(Table1[genoffice],Table1[[#This Row],[genoffice]],Table1[Gender],"F")</f>
        <v>29</v>
      </c>
      <c r="AD1122" s="3">
        <f>COUNTIFS(Table1[genoffice],Table1[[#This Row],[genoffice]],Table1[Gender],"M")</f>
        <v>256</v>
      </c>
      <c r="AE1122" s="3">
        <f>COUNTIFS(Table1[genoffice],Table1[[#This Row],[genoffice]],Table1[Gender],"~?")</f>
        <v>10</v>
      </c>
    </row>
    <row r="1123" spans="1:31" x14ac:dyDescent="0.35">
      <c r="A1123">
        <v>1122</v>
      </c>
      <c r="B1123">
        <f>IF(COUNTIF(C$2:C1122,C1123)&gt;0,B1122,B1122+1)</f>
        <v>321</v>
      </c>
      <c r="C1123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3" t="s">
        <v>1437</v>
      </c>
      <c r="E1123" t="s">
        <v>1508</v>
      </c>
      <c r="F1123" t="s">
        <v>1510</v>
      </c>
      <c r="G1123">
        <v>2014</v>
      </c>
      <c r="H1123" t="s">
        <v>1496</v>
      </c>
      <c r="I1123" t="s">
        <v>19</v>
      </c>
      <c r="J1123">
        <v>1175</v>
      </c>
      <c r="K1123">
        <v>3</v>
      </c>
      <c r="L1123">
        <f>COUNTIF(Table1[Race],Table1[Race])</f>
        <v>3</v>
      </c>
      <c r="M1123">
        <v>1</v>
      </c>
      <c r="N1123">
        <v>1</v>
      </c>
      <c r="O1123">
        <v>1</v>
      </c>
      <c r="P1123">
        <v>0</v>
      </c>
      <c r="Q1123" t="s">
        <v>20</v>
      </c>
      <c r="R1123" t="s">
        <v>952</v>
      </c>
      <c r="S1123" t="s">
        <v>1437</v>
      </c>
      <c r="T1123">
        <f>IFERROR(Table1[n_can_adj]/MID(Table1[district],FIND("(",Table1[district])+1,1),Table1[n_can_adj])</f>
        <v>3</v>
      </c>
      <c r="U1123">
        <v>36435</v>
      </c>
      <c r="V1123" t="str">
        <f>IF(Table1[Voting Population]&lt;47000,"Rural","Urban")</f>
        <v>Rural</v>
      </c>
      <c r="W1123" s="3">
        <v>1.3572854291417136E-2</v>
      </c>
      <c r="X1123" s="3" t="s">
        <v>5414</v>
      </c>
      <c r="Y1123" s="3">
        <f>COUNTIFS(Table1[Race '#],Table1[[#This Row],[Race '#]],Table1[Gender],"F")</f>
        <v>0</v>
      </c>
      <c r="Z1123" s="3">
        <f>COUNTIFS(Table1[Race '#],Table1[[#This Row],[Race '#]],Table1[Gender],"M")</f>
        <v>3</v>
      </c>
      <c r="AA1123" s="3">
        <f>COUNTIFS(Table1[Race '#],Table1[[#This Row],[Race '#]],Table1[Gender],"~?")</f>
        <v>0</v>
      </c>
      <c r="AB1123" s="3" t="str">
        <f>_xlfn.IFS(Y1123=SUM(Table1[[#This Row],[Race-F candidates]:[Race-? Candidates]]),"All-Female",Z1123=SUM(Table1[[#This Row],[Race-F candidates]:[Race-? Candidates]]),"All-Male",1=1,"Mixed-Gender")</f>
        <v>All-Male</v>
      </c>
      <c r="AC1123" s="3">
        <f>COUNTIFS(Table1[genoffice],Table1[[#This Row],[genoffice]],Table1[Gender],"F")</f>
        <v>29</v>
      </c>
      <c r="AD1123" s="3">
        <f>COUNTIFS(Table1[genoffice],Table1[[#This Row],[genoffice]],Table1[Gender],"M")</f>
        <v>256</v>
      </c>
      <c r="AE1123" s="3">
        <f>COUNTIFS(Table1[genoffice],Table1[[#This Row],[genoffice]],Table1[Gender],"~?")</f>
        <v>10</v>
      </c>
    </row>
    <row r="1124" spans="1:31" x14ac:dyDescent="0.35">
      <c r="A1124">
        <v>1123</v>
      </c>
      <c r="B1124">
        <f>IF(COUNTIF(C$2:C1123,C1124)&gt;0,B1123,B1123+1)</f>
        <v>321</v>
      </c>
      <c r="C1124" t="str">
        <f>Table1[[#This Row],[position]]&amp;IF(Table1[district]="NA","","-"&amp;Table1[district])&amp;IF(Table1[parish]="Multi-Parish Race","","-"&amp;Table1[parish])&amp;" ("&amp;Table1[year]&amp;")"</f>
        <v>Constable-Justice of the Peace District  4-Beauregard (2014)</v>
      </c>
      <c r="D1124" t="s">
        <v>1437</v>
      </c>
      <c r="E1124" t="s">
        <v>1508</v>
      </c>
      <c r="F1124" t="s">
        <v>1511</v>
      </c>
      <c r="G1124">
        <v>2014</v>
      </c>
      <c r="H1124" t="s">
        <v>1496</v>
      </c>
      <c r="I1124" t="s">
        <v>30</v>
      </c>
      <c r="J1124">
        <v>121</v>
      </c>
      <c r="K1124">
        <v>3</v>
      </c>
      <c r="L1124">
        <f>COUNTIF(Table1[Race],Table1[Race])</f>
        <v>3</v>
      </c>
      <c r="M1124">
        <v>1</v>
      </c>
      <c r="N1124">
        <v>1</v>
      </c>
      <c r="O1124">
        <v>1</v>
      </c>
      <c r="P1124">
        <v>0</v>
      </c>
      <c r="Q1124" t="s">
        <v>20</v>
      </c>
      <c r="R1124" t="s">
        <v>952</v>
      </c>
      <c r="S1124" t="s">
        <v>1437</v>
      </c>
      <c r="T1124">
        <f>IFERROR(Table1[n_can_adj]/MID(Table1[district],FIND("(",Table1[district])+1,1),Table1[n_can_adj])</f>
        <v>3</v>
      </c>
      <c r="U1124">
        <v>36435</v>
      </c>
      <c r="V1124" t="str">
        <f>IF(Table1[Voting Population]&lt;47000,"Rural","Urban")</f>
        <v>Rural</v>
      </c>
      <c r="W1124" s="3">
        <v>1.3572854291417136E-2</v>
      </c>
      <c r="X1124" s="3" t="s">
        <v>5414</v>
      </c>
      <c r="Y1124" s="3">
        <f>COUNTIFS(Table1[Race '#],Table1[[#This Row],[Race '#]],Table1[Gender],"F")</f>
        <v>0</v>
      </c>
      <c r="Z1124" s="3">
        <f>COUNTIFS(Table1[Race '#],Table1[[#This Row],[Race '#]],Table1[Gender],"M")</f>
        <v>3</v>
      </c>
      <c r="AA1124" s="3">
        <f>COUNTIFS(Table1[Race '#],Table1[[#This Row],[Race '#]],Table1[Gender],"~?")</f>
        <v>0</v>
      </c>
      <c r="AB1124" s="3" t="str">
        <f>_xlfn.IFS(Y1124=SUM(Table1[[#This Row],[Race-F candidates]:[Race-? Candidates]]),"All-Female",Z1124=SUM(Table1[[#This Row],[Race-F candidates]:[Race-? Candidates]]),"All-Male",1=1,"Mixed-Gender")</f>
        <v>All-Male</v>
      </c>
      <c r="AC1124" s="3">
        <f>COUNTIFS(Table1[genoffice],Table1[[#This Row],[genoffice]],Table1[Gender],"F")</f>
        <v>29</v>
      </c>
      <c r="AD1124" s="3">
        <f>COUNTIFS(Table1[genoffice],Table1[[#This Row],[genoffice]],Table1[Gender],"M")</f>
        <v>256</v>
      </c>
      <c r="AE1124" s="3">
        <f>COUNTIFS(Table1[genoffice],Table1[[#This Row],[genoffice]],Table1[Gender],"~?")</f>
        <v>10</v>
      </c>
    </row>
    <row r="1125" spans="1:31" x14ac:dyDescent="0.35">
      <c r="A1125">
        <v>1124</v>
      </c>
      <c r="B1125">
        <f>IF(COUNTIF(C$2:C1124,C1125)&gt;0,B1124,B1124+1)</f>
        <v>322</v>
      </c>
      <c r="C1125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5" t="s">
        <v>1437</v>
      </c>
      <c r="E1125" t="s">
        <v>1512</v>
      </c>
      <c r="F1125" t="s">
        <v>1513</v>
      </c>
      <c r="G1125">
        <v>2014</v>
      </c>
      <c r="H1125" t="s">
        <v>1498</v>
      </c>
      <c r="I1125" t="s">
        <v>23</v>
      </c>
      <c r="J1125">
        <v>412</v>
      </c>
      <c r="K1125">
        <v>4</v>
      </c>
      <c r="L1125">
        <f>COUNTIF(Table1[Race],Table1[Race])</f>
        <v>2</v>
      </c>
      <c r="M1125">
        <v>3</v>
      </c>
      <c r="N1125">
        <v>1</v>
      </c>
      <c r="O1125">
        <v>0</v>
      </c>
      <c r="P1125">
        <v>0</v>
      </c>
      <c r="Q1125" t="s">
        <v>20</v>
      </c>
      <c r="R1125" t="s">
        <v>952</v>
      </c>
      <c r="S1125" t="s">
        <v>1437</v>
      </c>
      <c r="T1125">
        <f>IFERROR(Table1[n_can_adj]/MID(Table1[district],FIND("(",Table1[district])+1,1),Table1[n_can_adj])</f>
        <v>2</v>
      </c>
      <c r="U1125">
        <v>27047</v>
      </c>
      <c r="V1125" t="str">
        <f>IF(Table1[Voting Population]&lt;47000,"Rural","Urban")</f>
        <v>Rural</v>
      </c>
      <c r="W1125" s="3">
        <v>0.50151240169388989</v>
      </c>
      <c r="X1125" s="3" t="s">
        <v>5413</v>
      </c>
      <c r="Y1125" s="3">
        <f>COUNTIFS(Table1[Race '#],Table1[[#This Row],[Race '#]],Table1[Gender],"F")</f>
        <v>1</v>
      </c>
      <c r="Z1125" s="3">
        <f>COUNTIFS(Table1[Race '#],Table1[[#This Row],[Race '#]],Table1[Gender],"M")</f>
        <v>0</v>
      </c>
      <c r="AA1125" s="3">
        <f>COUNTIFS(Table1[Race '#],Table1[[#This Row],[Race '#]],Table1[Gender],"~?")</f>
        <v>1</v>
      </c>
      <c r="AB1125" s="3" t="str">
        <f>_xlfn.IFS(Y1125=SUM(Table1[[#This Row],[Race-F candidates]:[Race-? Candidates]]),"All-Female",Z1125=SUM(Table1[[#This Row],[Race-F candidates]:[Race-? Candidates]]),"All-Male",1=1,"Mixed-Gender")</f>
        <v>Mixed-Gender</v>
      </c>
      <c r="AC1125" s="3">
        <f>COUNTIFS(Table1[genoffice],Table1[[#This Row],[genoffice]],Table1[Gender],"F")</f>
        <v>29</v>
      </c>
      <c r="AD1125" s="3">
        <f>COUNTIFS(Table1[genoffice],Table1[[#This Row],[genoffice]],Table1[Gender],"M")</f>
        <v>256</v>
      </c>
      <c r="AE1125" s="3">
        <f>COUNTIFS(Table1[genoffice],Table1[[#This Row],[genoffice]],Table1[Gender],"~?")</f>
        <v>10</v>
      </c>
    </row>
    <row r="1126" spans="1:31" x14ac:dyDescent="0.35">
      <c r="A1126">
        <v>1126</v>
      </c>
      <c r="B1126">
        <f>IF(COUNTIF(C$2:C1125,C1126)&gt;0,B1125,B1125+1)</f>
        <v>322</v>
      </c>
      <c r="C1126" t="str">
        <f>Table1[[#This Row],[position]]&amp;IF(Table1[district]="NA","","-"&amp;Table1[district])&amp;IF(Table1[parish]="Multi-Parish Race","","-"&amp;Table1[parish])&amp;" ("&amp;Table1[year]&amp;")"</f>
        <v>Constable-Justice of the Peace District  5-De Soto (2014)</v>
      </c>
      <c r="D1126" t="s">
        <v>1437</v>
      </c>
      <c r="E1126" t="s">
        <v>1512</v>
      </c>
      <c r="F1126" t="s">
        <v>1515</v>
      </c>
      <c r="G1126">
        <v>2014</v>
      </c>
      <c r="H1126" t="s">
        <v>1498</v>
      </c>
      <c r="I1126" t="s">
        <v>23</v>
      </c>
      <c r="J1126">
        <v>1241</v>
      </c>
      <c r="K1126">
        <v>4</v>
      </c>
      <c r="L1126">
        <f>COUNTIF(Table1[Race],Table1[Race])</f>
        <v>2</v>
      </c>
      <c r="M1126">
        <v>3</v>
      </c>
      <c r="N1126">
        <v>1</v>
      </c>
      <c r="O1126">
        <v>0</v>
      </c>
      <c r="P1126">
        <v>0</v>
      </c>
      <c r="Q1126" t="s">
        <v>20</v>
      </c>
      <c r="R1126" t="s">
        <v>952</v>
      </c>
      <c r="S1126" t="s">
        <v>1437</v>
      </c>
      <c r="T1126">
        <f>IFERROR(Table1[n_can_adj]/MID(Table1[district],FIND("(",Table1[district])+1,1),Table1[n_can_adj])</f>
        <v>2</v>
      </c>
      <c r="U1126">
        <v>27047</v>
      </c>
      <c r="V1126" t="str">
        <f>IF(Table1[Voting Population]&lt;47000,"Rural","Urban")</f>
        <v>Rural</v>
      </c>
      <c r="W1126" s="3">
        <v>0.50151240169388989</v>
      </c>
      <c r="X1126" s="3" t="s">
        <v>5415</v>
      </c>
      <c r="Y1126" s="3">
        <f>COUNTIFS(Table1[Race '#],Table1[[#This Row],[Race '#]],Table1[Gender],"F")</f>
        <v>1</v>
      </c>
      <c r="Z1126" s="3">
        <f>COUNTIFS(Table1[Race '#],Table1[[#This Row],[Race '#]],Table1[Gender],"M")</f>
        <v>0</v>
      </c>
      <c r="AA1126" s="3">
        <f>COUNTIFS(Table1[Race '#],Table1[[#This Row],[Race '#]],Table1[Gender],"~?")</f>
        <v>1</v>
      </c>
      <c r="AB1126" s="3" t="str">
        <f>_xlfn.IFS(Y1126=SUM(Table1[[#This Row],[Race-F candidates]:[Race-? Candidates]]),"All-Female",Z1126=SUM(Table1[[#This Row],[Race-F candidates]:[Race-? Candidates]]),"All-Male",1=1,"Mixed-Gender")</f>
        <v>Mixed-Gender</v>
      </c>
      <c r="AC1126" s="3">
        <f>COUNTIFS(Table1[genoffice],Table1[[#This Row],[genoffice]],Table1[Gender],"F")</f>
        <v>29</v>
      </c>
      <c r="AD1126" s="3">
        <f>COUNTIFS(Table1[genoffice],Table1[[#This Row],[genoffice]],Table1[Gender],"M")</f>
        <v>256</v>
      </c>
      <c r="AE1126" s="3">
        <f>COUNTIFS(Table1[genoffice],Table1[[#This Row],[genoffice]],Table1[Gender],"~?")</f>
        <v>10</v>
      </c>
    </row>
    <row r="1127" spans="1:31" x14ac:dyDescent="0.35">
      <c r="A1127">
        <v>1125</v>
      </c>
      <c r="B1127">
        <f>IF(COUNTIF(C$2:C1126,C1127)&gt;0,B1126,B1126+1)</f>
        <v>323</v>
      </c>
      <c r="C1127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7" t="s">
        <v>1437</v>
      </c>
      <c r="E1127" t="s">
        <v>1512</v>
      </c>
      <c r="F1127" t="s">
        <v>1514</v>
      </c>
      <c r="G1127">
        <v>2014</v>
      </c>
      <c r="H1127" t="s">
        <v>83</v>
      </c>
      <c r="I1127" t="s">
        <v>19</v>
      </c>
      <c r="J1127">
        <v>596</v>
      </c>
      <c r="K1127">
        <v>4</v>
      </c>
      <c r="L1127">
        <f>COUNTIF(Table1[Race],Table1[Race])</f>
        <v>2</v>
      </c>
      <c r="M1127">
        <v>3</v>
      </c>
      <c r="N1127">
        <v>1</v>
      </c>
      <c r="O1127">
        <v>0</v>
      </c>
      <c r="P1127">
        <v>0</v>
      </c>
      <c r="Q1127" t="s">
        <v>20</v>
      </c>
      <c r="R1127" t="s">
        <v>952</v>
      </c>
      <c r="S1127" t="s">
        <v>1437</v>
      </c>
      <c r="T1127">
        <f>IFERROR(Table1[n_can_adj]/MID(Table1[district],FIND("(",Table1[district])+1,1),Table1[n_can_adj])</f>
        <v>2</v>
      </c>
      <c r="U1127">
        <v>83699</v>
      </c>
      <c r="V1127" t="str">
        <f>IF(Table1[Voting Population]&lt;47000,"Rural","Urban")</f>
        <v>Urban</v>
      </c>
      <c r="W1127" s="3">
        <v>3.0894308943089477E-2</v>
      </c>
      <c r="X1127" s="3" t="s">
        <v>5414</v>
      </c>
      <c r="Y1127" s="3">
        <f>COUNTIFS(Table1[Race '#],Table1[[#This Row],[Race '#]],Table1[Gender],"F")</f>
        <v>0</v>
      </c>
      <c r="Z1127" s="3">
        <f>COUNTIFS(Table1[Race '#],Table1[[#This Row],[Race '#]],Table1[Gender],"M")</f>
        <v>2</v>
      </c>
      <c r="AA1127" s="3">
        <f>COUNTIFS(Table1[Race '#],Table1[[#This Row],[Race '#]],Table1[Gender],"~?")</f>
        <v>0</v>
      </c>
      <c r="AB1127" s="3" t="str">
        <f>_xlfn.IFS(Y1127=SUM(Table1[[#This Row],[Race-F candidates]:[Race-? Candidates]]),"All-Female",Z1127=SUM(Table1[[#This Row],[Race-F candidates]:[Race-? Candidates]]),"All-Male",1=1,"Mixed-Gender")</f>
        <v>All-Male</v>
      </c>
      <c r="AC1127" s="3">
        <f>COUNTIFS(Table1[genoffice],Table1[[#This Row],[genoffice]],Table1[Gender],"F")</f>
        <v>29</v>
      </c>
      <c r="AD1127" s="3">
        <f>COUNTIFS(Table1[genoffice],Table1[[#This Row],[genoffice]],Table1[Gender],"M")</f>
        <v>256</v>
      </c>
      <c r="AE1127" s="3">
        <f>COUNTIFS(Table1[genoffice],Table1[[#This Row],[genoffice]],Table1[Gender],"~?")</f>
        <v>10</v>
      </c>
    </row>
    <row r="1128" spans="1:31" x14ac:dyDescent="0.35">
      <c r="A1128">
        <v>1127</v>
      </c>
      <c r="B1128">
        <f>IF(COUNTIF(C$2:C1127,C1128)&gt;0,B1127,B1127+1)</f>
        <v>323</v>
      </c>
      <c r="C1128" t="str">
        <f>Table1[[#This Row],[position]]&amp;IF(Table1[district]="NA","","-"&amp;Table1[district])&amp;IF(Table1[parish]="Multi-Parish Race","","-"&amp;Table1[parish])&amp;" ("&amp;Table1[year]&amp;")"</f>
        <v>Constable-Justice of the Peace District  5-St. Landry (2014)</v>
      </c>
      <c r="D1128" t="s">
        <v>1437</v>
      </c>
      <c r="E1128" t="s">
        <v>1512</v>
      </c>
      <c r="F1128" t="s">
        <v>1516</v>
      </c>
      <c r="G1128">
        <v>2014</v>
      </c>
      <c r="H1128" t="s">
        <v>83</v>
      </c>
      <c r="I1128" t="s">
        <v>23</v>
      </c>
      <c r="J1128">
        <v>634</v>
      </c>
      <c r="K1128">
        <v>4</v>
      </c>
      <c r="L1128">
        <f>COUNTIF(Table1[Race],Table1[Race])</f>
        <v>2</v>
      </c>
      <c r="M1128">
        <v>3</v>
      </c>
      <c r="N1128">
        <v>1</v>
      </c>
      <c r="O1128">
        <v>0</v>
      </c>
      <c r="P1128">
        <v>0</v>
      </c>
      <c r="Q1128" t="s">
        <v>20</v>
      </c>
      <c r="R1128" t="s">
        <v>952</v>
      </c>
      <c r="S1128" t="s">
        <v>1437</v>
      </c>
      <c r="T1128">
        <f>IFERROR(Table1[n_can_adj]/MID(Table1[district],FIND("(",Table1[district])+1,1),Table1[n_can_adj])</f>
        <v>2</v>
      </c>
      <c r="U1128">
        <v>83699</v>
      </c>
      <c r="V1128" t="str">
        <f>IF(Table1[Voting Population]&lt;47000,"Rural","Urban")</f>
        <v>Urban</v>
      </c>
      <c r="W1128" s="3">
        <v>3.0894308943089477E-2</v>
      </c>
      <c r="X1128" s="3" t="s">
        <v>5414</v>
      </c>
      <c r="Y1128" s="3">
        <f>COUNTIFS(Table1[Race '#],Table1[[#This Row],[Race '#]],Table1[Gender],"F")</f>
        <v>0</v>
      </c>
      <c r="Z1128" s="3">
        <f>COUNTIFS(Table1[Race '#],Table1[[#This Row],[Race '#]],Table1[Gender],"M")</f>
        <v>2</v>
      </c>
      <c r="AA1128" s="3">
        <f>COUNTIFS(Table1[Race '#],Table1[[#This Row],[Race '#]],Table1[Gender],"~?")</f>
        <v>0</v>
      </c>
      <c r="AB1128" s="3" t="str">
        <f>_xlfn.IFS(Y1128=SUM(Table1[[#This Row],[Race-F candidates]:[Race-? Candidates]]),"All-Female",Z1128=SUM(Table1[[#This Row],[Race-F candidates]:[Race-? Candidates]]),"All-Male",1=1,"Mixed-Gender")</f>
        <v>All-Male</v>
      </c>
      <c r="AC1128" s="3">
        <f>COUNTIFS(Table1[genoffice],Table1[[#This Row],[genoffice]],Table1[Gender],"F")</f>
        <v>29</v>
      </c>
      <c r="AD1128" s="3">
        <f>COUNTIFS(Table1[genoffice],Table1[[#This Row],[genoffice]],Table1[Gender],"M")</f>
        <v>256</v>
      </c>
      <c r="AE1128" s="3">
        <f>COUNTIFS(Table1[genoffice],Table1[[#This Row],[genoffice]],Table1[Gender],"~?")</f>
        <v>10</v>
      </c>
    </row>
    <row r="1129" spans="1:31" x14ac:dyDescent="0.35">
      <c r="A1129">
        <v>1128</v>
      </c>
      <c r="B1129">
        <f>IF(COUNTIF(C$2:C1128,C1129)&gt;0,B1128,B1128+1)</f>
        <v>324</v>
      </c>
      <c r="C1129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29" t="s">
        <v>1437</v>
      </c>
      <c r="E1129" t="s">
        <v>1517</v>
      </c>
      <c r="F1129" t="s">
        <v>1518</v>
      </c>
      <c r="G1129">
        <v>2014</v>
      </c>
      <c r="H1129" t="s">
        <v>83</v>
      </c>
      <c r="I1129" t="s">
        <v>23</v>
      </c>
      <c r="J1129">
        <v>711</v>
      </c>
      <c r="K1129">
        <v>2</v>
      </c>
      <c r="L1129">
        <f>COUNTIF(Table1[Race],Table1[Race])</f>
        <v>2</v>
      </c>
      <c r="M1129">
        <v>1</v>
      </c>
      <c r="N1129">
        <v>1</v>
      </c>
      <c r="O1129">
        <v>0</v>
      </c>
      <c r="P1129">
        <v>0</v>
      </c>
      <c r="Q1129" t="s">
        <v>20</v>
      </c>
      <c r="R1129" t="s">
        <v>952</v>
      </c>
      <c r="S1129" t="s">
        <v>1437</v>
      </c>
      <c r="T1129">
        <f>IFERROR(Table1[n_can_adj]/MID(Table1[district],FIND("(",Table1[district])+1,1),Table1[n_can_adj])</f>
        <v>2</v>
      </c>
      <c r="U1129">
        <v>83699</v>
      </c>
      <c r="V1129" t="str">
        <f>IF(Table1[Voting Population]&lt;47000,"Rural","Urban")</f>
        <v>Urban</v>
      </c>
      <c r="W1129" s="3">
        <v>0.14594594594594595</v>
      </c>
      <c r="X1129" s="3" t="s">
        <v>5414</v>
      </c>
      <c r="Y1129" s="3">
        <f>COUNTIFS(Table1[Race '#],Table1[[#This Row],[Race '#]],Table1[Gender],"F")</f>
        <v>0</v>
      </c>
      <c r="Z1129" s="3">
        <f>COUNTIFS(Table1[Race '#],Table1[[#This Row],[Race '#]],Table1[Gender],"M")</f>
        <v>2</v>
      </c>
      <c r="AA1129" s="3">
        <f>COUNTIFS(Table1[Race '#],Table1[[#This Row],[Race '#]],Table1[Gender],"~?")</f>
        <v>0</v>
      </c>
      <c r="AB1129" s="3" t="str">
        <f>_xlfn.IFS(Y1129=SUM(Table1[[#This Row],[Race-F candidates]:[Race-? Candidates]]),"All-Female",Z1129=SUM(Table1[[#This Row],[Race-F candidates]:[Race-? Candidates]]),"All-Male",1=1,"Mixed-Gender")</f>
        <v>All-Male</v>
      </c>
      <c r="AC1129" s="3">
        <f>COUNTIFS(Table1[genoffice],Table1[[#This Row],[genoffice]],Table1[Gender],"F")</f>
        <v>29</v>
      </c>
      <c r="AD1129" s="3">
        <f>COUNTIFS(Table1[genoffice],Table1[[#This Row],[genoffice]],Table1[Gender],"M")</f>
        <v>256</v>
      </c>
      <c r="AE1129" s="3">
        <f>COUNTIFS(Table1[genoffice],Table1[[#This Row],[genoffice]],Table1[Gender],"~?")</f>
        <v>10</v>
      </c>
    </row>
    <row r="1130" spans="1:31" x14ac:dyDescent="0.35">
      <c r="A1130">
        <v>1129</v>
      </c>
      <c r="B1130">
        <f>IF(COUNTIF(C$2:C1129,C1130)&gt;0,B1129,B1129+1)</f>
        <v>324</v>
      </c>
      <c r="C1130" t="str">
        <f>Table1[[#This Row],[position]]&amp;IF(Table1[district]="NA","","-"&amp;Table1[district])&amp;IF(Table1[parish]="Multi-Parish Race","","-"&amp;Table1[parish])&amp;" ("&amp;Table1[year]&amp;")"</f>
        <v>Constable-Justice of the Peace District  7-St. Landry (2014)</v>
      </c>
      <c r="D1130" t="s">
        <v>1437</v>
      </c>
      <c r="E1130" t="s">
        <v>1517</v>
      </c>
      <c r="F1130" t="s">
        <v>1519</v>
      </c>
      <c r="G1130">
        <v>2014</v>
      </c>
      <c r="H1130" t="s">
        <v>83</v>
      </c>
      <c r="I1130" t="s">
        <v>19</v>
      </c>
      <c r="J1130">
        <v>954</v>
      </c>
      <c r="K1130">
        <v>2</v>
      </c>
      <c r="L1130">
        <f>COUNTIF(Table1[Race],Table1[Race])</f>
        <v>2</v>
      </c>
      <c r="M1130">
        <v>1</v>
      </c>
      <c r="N1130">
        <v>1</v>
      </c>
      <c r="O1130">
        <v>0</v>
      </c>
      <c r="P1130">
        <v>0</v>
      </c>
      <c r="Q1130" t="s">
        <v>20</v>
      </c>
      <c r="R1130" t="s">
        <v>952</v>
      </c>
      <c r="S1130" t="s">
        <v>1437</v>
      </c>
      <c r="T1130">
        <f>IFERROR(Table1[n_can_adj]/MID(Table1[district],FIND("(",Table1[district])+1,1),Table1[n_can_adj])</f>
        <v>2</v>
      </c>
      <c r="U1130">
        <v>83699</v>
      </c>
      <c r="V1130" t="str">
        <f>IF(Table1[Voting Population]&lt;47000,"Rural","Urban")</f>
        <v>Urban</v>
      </c>
      <c r="W1130" s="3">
        <v>0.14594594594594595</v>
      </c>
      <c r="X1130" s="3" t="s">
        <v>5414</v>
      </c>
      <c r="Y1130" s="3">
        <f>COUNTIFS(Table1[Race '#],Table1[[#This Row],[Race '#]],Table1[Gender],"F")</f>
        <v>0</v>
      </c>
      <c r="Z1130" s="3">
        <f>COUNTIFS(Table1[Race '#],Table1[[#This Row],[Race '#]],Table1[Gender],"M")</f>
        <v>2</v>
      </c>
      <c r="AA1130" s="3">
        <f>COUNTIFS(Table1[Race '#],Table1[[#This Row],[Race '#]],Table1[Gender],"~?")</f>
        <v>0</v>
      </c>
      <c r="AB1130" s="3" t="str">
        <f>_xlfn.IFS(Y1130=SUM(Table1[[#This Row],[Race-F candidates]:[Race-? Candidates]]),"All-Female",Z1130=SUM(Table1[[#This Row],[Race-F candidates]:[Race-? Candidates]]),"All-Male",1=1,"Mixed-Gender")</f>
        <v>All-Male</v>
      </c>
      <c r="AC1130" s="3">
        <f>COUNTIFS(Table1[genoffice],Table1[[#This Row],[genoffice]],Table1[Gender],"F")</f>
        <v>29</v>
      </c>
      <c r="AD1130" s="3">
        <f>COUNTIFS(Table1[genoffice],Table1[[#This Row],[genoffice]],Table1[Gender],"M")</f>
        <v>256</v>
      </c>
      <c r="AE1130" s="3">
        <f>COUNTIFS(Table1[genoffice],Table1[[#This Row],[genoffice]],Table1[Gender],"~?")</f>
        <v>10</v>
      </c>
    </row>
    <row r="1131" spans="1:31" x14ac:dyDescent="0.35">
      <c r="A1131">
        <v>1130</v>
      </c>
      <c r="B1131">
        <f>IF(COUNTIF(C$2:C1130,C1131)&gt;0,B1130,B1130+1)</f>
        <v>325</v>
      </c>
      <c r="C1131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1" t="s">
        <v>1437</v>
      </c>
      <c r="E1131" t="s">
        <v>1520</v>
      </c>
      <c r="F1131" t="s">
        <v>1521</v>
      </c>
      <c r="G1131">
        <v>2014</v>
      </c>
      <c r="H1131" t="s">
        <v>83</v>
      </c>
      <c r="I1131" t="s">
        <v>23</v>
      </c>
      <c r="J1131">
        <v>92</v>
      </c>
      <c r="K1131">
        <v>3</v>
      </c>
      <c r="L1131">
        <f>COUNTIF(Table1[Race],Table1[Race])</f>
        <v>3</v>
      </c>
      <c r="M1131">
        <v>3</v>
      </c>
      <c r="N1131">
        <v>0</v>
      </c>
      <c r="O1131">
        <v>0</v>
      </c>
      <c r="P1131">
        <v>0</v>
      </c>
      <c r="Q1131" t="s">
        <v>20</v>
      </c>
      <c r="R1131" t="s">
        <v>952</v>
      </c>
      <c r="S1131" t="s">
        <v>1437</v>
      </c>
      <c r="T1131">
        <f>IFERROR(Table1[n_can_adj]/MID(Table1[district],FIND("(",Table1[district])+1,1),Table1[n_can_adj])</f>
        <v>3</v>
      </c>
      <c r="U1131">
        <v>83699</v>
      </c>
      <c r="V1131" t="str">
        <f>IF(Table1[Voting Population]&lt;47000,"Rural","Urban")</f>
        <v>Urban</v>
      </c>
      <c r="W1131" s="3">
        <v>0.32594936708860761</v>
      </c>
      <c r="X1131" s="3" t="s">
        <v>5414</v>
      </c>
      <c r="Y1131" s="3">
        <f>COUNTIFS(Table1[Race '#],Table1[[#This Row],[Race '#]],Table1[Gender],"F")</f>
        <v>0</v>
      </c>
      <c r="Z1131" s="3">
        <f>COUNTIFS(Table1[Race '#],Table1[[#This Row],[Race '#]],Table1[Gender],"M")</f>
        <v>3</v>
      </c>
      <c r="AA1131" s="3">
        <f>COUNTIFS(Table1[Race '#],Table1[[#This Row],[Race '#]],Table1[Gender],"~?")</f>
        <v>0</v>
      </c>
      <c r="AB1131" s="3" t="str">
        <f>_xlfn.IFS(Y1131=SUM(Table1[[#This Row],[Race-F candidates]:[Race-? Candidates]]),"All-Female",Z1131=SUM(Table1[[#This Row],[Race-F candidates]:[Race-? Candidates]]),"All-Male",1=1,"Mixed-Gender")</f>
        <v>All-Male</v>
      </c>
      <c r="AC1131" s="3">
        <f>COUNTIFS(Table1[genoffice],Table1[[#This Row],[genoffice]],Table1[Gender],"F")</f>
        <v>29</v>
      </c>
      <c r="AD1131" s="3">
        <f>COUNTIFS(Table1[genoffice],Table1[[#This Row],[genoffice]],Table1[Gender],"M")</f>
        <v>256</v>
      </c>
      <c r="AE1131" s="3">
        <f>COUNTIFS(Table1[genoffice],Table1[[#This Row],[genoffice]],Table1[Gender],"~?")</f>
        <v>10</v>
      </c>
    </row>
    <row r="1132" spans="1:31" x14ac:dyDescent="0.35">
      <c r="A1132">
        <v>1131</v>
      </c>
      <c r="B1132">
        <f>IF(COUNTIF(C$2:C1131,C1132)&gt;0,B1131,B1131+1)</f>
        <v>325</v>
      </c>
      <c r="C1132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2" t="s">
        <v>1437</v>
      </c>
      <c r="E1132" t="s">
        <v>1520</v>
      </c>
      <c r="F1132" t="s">
        <v>1522</v>
      </c>
      <c r="G1132">
        <v>2014</v>
      </c>
      <c r="H1132" t="s">
        <v>83</v>
      </c>
      <c r="I1132" t="s">
        <v>23</v>
      </c>
      <c r="J1132">
        <v>373</v>
      </c>
      <c r="K1132">
        <v>3</v>
      </c>
      <c r="L1132">
        <f>COUNTIF(Table1[Race],Table1[Race])</f>
        <v>3</v>
      </c>
      <c r="M1132">
        <v>3</v>
      </c>
      <c r="N1132">
        <v>0</v>
      </c>
      <c r="O1132">
        <v>0</v>
      </c>
      <c r="P1132">
        <v>0</v>
      </c>
      <c r="Q1132" t="s">
        <v>20</v>
      </c>
      <c r="R1132" t="s">
        <v>952</v>
      </c>
      <c r="S1132" t="s">
        <v>1437</v>
      </c>
      <c r="T1132">
        <f>IFERROR(Table1[n_can_adj]/MID(Table1[district],FIND("(",Table1[district])+1,1),Table1[n_can_adj])</f>
        <v>3</v>
      </c>
      <c r="U1132">
        <v>83699</v>
      </c>
      <c r="V1132" t="str">
        <f>IF(Table1[Voting Population]&lt;47000,"Rural","Urban")</f>
        <v>Urban</v>
      </c>
      <c r="W1132" s="3">
        <v>0.32594936708860761</v>
      </c>
      <c r="X1132" s="3" t="s">
        <v>5414</v>
      </c>
      <c r="Y1132" s="3">
        <f>COUNTIFS(Table1[Race '#],Table1[[#This Row],[Race '#]],Table1[Gender],"F")</f>
        <v>0</v>
      </c>
      <c r="Z1132" s="3">
        <f>COUNTIFS(Table1[Race '#],Table1[[#This Row],[Race '#]],Table1[Gender],"M")</f>
        <v>3</v>
      </c>
      <c r="AA1132" s="3">
        <f>COUNTIFS(Table1[Race '#],Table1[[#This Row],[Race '#]],Table1[Gender],"~?")</f>
        <v>0</v>
      </c>
      <c r="AB1132" s="3" t="str">
        <f>_xlfn.IFS(Y1132=SUM(Table1[[#This Row],[Race-F candidates]:[Race-? Candidates]]),"All-Female",Z1132=SUM(Table1[[#This Row],[Race-F candidates]:[Race-? Candidates]]),"All-Male",1=1,"Mixed-Gender")</f>
        <v>All-Male</v>
      </c>
      <c r="AC1132" s="3">
        <f>COUNTIFS(Table1[genoffice],Table1[[#This Row],[genoffice]],Table1[Gender],"F")</f>
        <v>29</v>
      </c>
      <c r="AD1132" s="3">
        <f>COUNTIFS(Table1[genoffice],Table1[[#This Row],[genoffice]],Table1[Gender],"M")</f>
        <v>256</v>
      </c>
      <c r="AE1132" s="3">
        <f>COUNTIFS(Table1[genoffice],Table1[[#This Row],[genoffice]],Table1[Gender],"~?")</f>
        <v>10</v>
      </c>
    </row>
    <row r="1133" spans="1:31" x14ac:dyDescent="0.35">
      <c r="A1133">
        <v>1132</v>
      </c>
      <c r="B1133">
        <f>IF(COUNTIF(C$2:C1132,C1133)&gt;0,B1132,B1132+1)</f>
        <v>325</v>
      </c>
      <c r="C1133" t="str">
        <f>Table1[[#This Row],[position]]&amp;IF(Table1[district]="NA","","-"&amp;Table1[district])&amp;IF(Table1[parish]="Multi-Parish Race","","-"&amp;Table1[parish])&amp;" ("&amp;Table1[year]&amp;")"</f>
        <v>Constable-Justice of the Peace District  9-St. Landry (2014)</v>
      </c>
      <c r="D1133" t="s">
        <v>1437</v>
      </c>
      <c r="E1133" t="s">
        <v>1520</v>
      </c>
      <c r="F1133" t="s">
        <v>1523</v>
      </c>
      <c r="G1133">
        <v>2014</v>
      </c>
      <c r="H1133" t="s">
        <v>83</v>
      </c>
      <c r="I1133" t="s">
        <v>23</v>
      </c>
      <c r="J1133">
        <v>167</v>
      </c>
      <c r="K1133">
        <v>3</v>
      </c>
      <c r="L1133">
        <f>COUNTIF(Table1[Race],Table1[Race])</f>
        <v>3</v>
      </c>
      <c r="M1133">
        <v>3</v>
      </c>
      <c r="N1133">
        <v>0</v>
      </c>
      <c r="O1133">
        <v>0</v>
      </c>
      <c r="P1133">
        <v>0</v>
      </c>
      <c r="Q1133" t="s">
        <v>20</v>
      </c>
      <c r="R1133" t="s">
        <v>952</v>
      </c>
      <c r="S1133" t="s">
        <v>1437</v>
      </c>
      <c r="T1133">
        <f>IFERROR(Table1[n_can_adj]/MID(Table1[district],FIND("(",Table1[district])+1,1),Table1[n_can_adj])</f>
        <v>3</v>
      </c>
      <c r="U1133">
        <v>83699</v>
      </c>
      <c r="V1133" t="str">
        <f>IF(Table1[Voting Population]&lt;47000,"Rural","Urban")</f>
        <v>Urban</v>
      </c>
      <c r="W1133" s="3">
        <v>0.32594936708860761</v>
      </c>
      <c r="X1133" s="3" t="s">
        <v>5414</v>
      </c>
      <c r="Y1133" s="3">
        <f>COUNTIFS(Table1[Race '#],Table1[[#This Row],[Race '#]],Table1[Gender],"F")</f>
        <v>0</v>
      </c>
      <c r="Z1133" s="3">
        <f>COUNTIFS(Table1[Race '#],Table1[[#This Row],[Race '#]],Table1[Gender],"M")</f>
        <v>3</v>
      </c>
      <c r="AA1133" s="3">
        <f>COUNTIFS(Table1[Race '#],Table1[[#This Row],[Race '#]],Table1[Gender],"~?")</f>
        <v>0</v>
      </c>
      <c r="AB1133" s="3" t="str">
        <f>_xlfn.IFS(Y1133=SUM(Table1[[#This Row],[Race-F candidates]:[Race-? Candidates]]),"All-Female",Z1133=SUM(Table1[[#This Row],[Race-F candidates]:[Race-? Candidates]]),"All-Male",1=1,"Mixed-Gender")</f>
        <v>All-Male</v>
      </c>
      <c r="AC1133" s="3">
        <f>COUNTIFS(Table1[genoffice],Table1[[#This Row],[genoffice]],Table1[Gender],"F")</f>
        <v>29</v>
      </c>
      <c r="AD1133" s="3">
        <f>COUNTIFS(Table1[genoffice],Table1[[#This Row],[genoffice]],Table1[Gender],"M")</f>
        <v>256</v>
      </c>
      <c r="AE1133" s="3">
        <f>COUNTIFS(Table1[genoffice],Table1[[#This Row],[genoffice]],Table1[Gender],"~?")</f>
        <v>10</v>
      </c>
    </row>
    <row r="1134" spans="1:31" x14ac:dyDescent="0.35">
      <c r="A1134">
        <v>1133</v>
      </c>
      <c r="B1134">
        <f>IF(COUNTIF(C$2:C1133,C1134)&gt;0,B1133,B1133+1)</f>
        <v>326</v>
      </c>
      <c r="C1134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4" t="s">
        <v>1437</v>
      </c>
      <c r="E1134" t="s">
        <v>1524</v>
      </c>
      <c r="F1134" t="s">
        <v>1525</v>
      </c>
      <c r="G1134">
        <v>2014</v>
      </c>
      <c r="H1134" t="s">
        <v>272</v>
      </c>
      <c r="I1134" t="s">
        <v>19</v>
      </c>
      <c r="J1134">
        <v>753</v>
      </c>
      <c r="K1134">
        <v>2</v>
      </c>
      <c r="L1134">
        <f>COUNTIF(Table1[Race],Table1[Race])</f>
        <v>2</v>
      </c>
      <c r="M1134">
        <v>1</v>
      </c>
      <c r="N1134">
        <v>1</v>
      </c>
      <c r="O1134">
        <v>0</v>
      </c>
      <c r="P1134">
        <v>0</v>
      </c>
      <c r="Q1134" t="s">
        <v>20</v>
      </c>
      <c r="R1134" t="s">
        <v>952</v>
      </c>
      <c r="S1134" t="s">
        <v>1437</v>
      </c>
      <c r="T1134">
        <f>IFERROR(Table1[n_can_adj]/MID(Table1[district],FIND("(",Table1[district])+1,1),Table1[n_can_adj])</f>
        <v>2</v>
      </c>
      <c r="U1134">
        <v>22372</v>
      </c>
      <c r="V1134" t="str">
        <f>IF(Table1[Voting Population]&lt;47000,"Rural","Urban")</f>
        <v>Rural</v>
      </c>
      <c r="W1134" s="3">
        <v>0.30164217804667248</v>
      </c>
      <c r="X1134" s="3" t="s">
        <v>5414</v>
      </c>
      <c r="Y1134" s="3">
        <f>COUNTIFS(Table1[Race '#],Table1[[#This Row],[Race '#]],Table1[Gender],"F")</f>
        <v>0</v>
      </c>
      <c r="Z1134" s="3">
        <f>COUNTIFS(Table1[Race '#],Table1[[#This Row],[Race '#]],Table1[Gender],"M")</f>
        <v>2</v>
      </c>
      <c r="AA1134" s="3">
        <f>COUNTIFS(Table1[Race '#],Table1[[#This Row],[Race '#]],Table1[Gender],"~?")</f>
        <v>0</v>
      </c>
      <c r="AB1134" s="3" t="str">
        <f>_xlfn.IFS(Y1134=SUM(Table1[[#This Row],[Race-F candidates]:[Race-? Candidates]]),"All-Female",Z1134=SUM(Table1[[#This Row],[Race-F candidates]:[Race-? Candidates]]),"All-Male",1=1,"Mixed-Gender")</f>
        <v>All-Male</v>
      </c>
      <c r="AC1134" s="3">
        <f>COUNTIFS(Table1[genoffice],Table1[[#This Row],[genoffice]],Table1[Gender],"F")</f>
        <v>29</v>
      </c>
      <c r="AD1134" s="3">
        <f>COUNTIFS(Table1[genoffice],Table1[[#This Row],[genoffice]],Table1[Gender],"M")</f>
        <v>256</v>
      </c>
      <c r="AE1134" s="3">
        <f>COUNTIFS(Table1[genoffice],Table1[[#This Row],[genoffice]],Table1[Gender],"~?")</f>
        <v>10</v>
      </c>
    </row>
    <row r="1135" spans="1:31" x14ac:dyDescent="0.35">
      <c r="A1135">
        <v>1134</v>
      </c>
      <c r="B1135">
        <f>IF(COUNTIF(C$2:C1134,C1135)&gt;0,B1134,B1134+1)</f>
        <v>326</v>
      </c>
      <c r="C1135" t="str">
        <f>Table1[[#This Row],[position]]&amp;IF(Table1[district]="NA","","-"&amp;Table1[district])&amp;IF(Table1[parish]="Multi-Parish Race","","-"&amp;Table1[parish])&amp;" ("&amp;Table1[year]&amp;")"</f>
        <v>Constable-Justice of the Peace District  A-Grant (2014)</v>
      </c>
      <c r="D1135" t="s">
        <v>1437</v>
      </c>
      <c r="E1135" t="s">
        <v>1524</v>
      </c>
      <c r="F1135" t="s">
        <v>1526</v>
      </c>
      <c r="G1135">
        <v>2014</v>
      </c>
      <c r="H1135" t="s">
        <v>272</v>
      </c>
      <c r="I1135" t="s">
        <v>23</v>
      </c>
      <c r="J1135">
        <v>404</v>
      </c>
      <c r="K1135">
        <v>2</v>
      </c>
      <c r="L1135">
        <f>COUNTIF(Table1[Race],Table1[Race])</f>
        <v>2</v>
      </c>
      <c r="M1135">
        <v>1</v>
      </c>
      <c r="N1135">
        <v>1</v>
      </c>
      <c r="O1135">
        <v>0</v>
      </c>
      <c r="P1135">
        <v>0</v>
      </c>
      <c r="Q1135" t="s">
        <v>20</v>
      </c>
      <c r="R1135" t="s">
        <v>952</v>
      </c>
      <c r="S1135" t="s">
        <v>1437</v>
      </c>
      <c r="T1135">
        <f>IFERROR(Table1[n_can_adj]/MID(Table1[district],FIND("(",Table1[district])+1,1),Table1[n_can_adj])</f>
        <v>2</v>
      </c>
      <c r="U1135">
        <v>22372</v>
      </c>
      <c r="V1135" t="str">
        <f>IF(Table1[Voting Population]&lt;47000,"Rural","Urban")</f>
        <v>Rural</v>
      </c>
      <c r="W1135" s="3">
        <v>0.30164217804667248</v>
      </c>
      <c r="X1135" s="3" t="s">
        <v>5414</v>
      </c>
      <c r="Y1135" s="3">
        <f>COUNTIFS(Table1[Race '#],Table1[[#This Row],[Race '#]],Table1[Gender],"F")</f>
        <v>0</v>
      </c>
      <c r="Z1135" s="3">
        <f>COUNTIFS(Table1[Race '#],Table1[[#This Row],[Race '#]],Table1[Gender],"M")</f>
        <v>2</v>
      </c>
      <c r="AA1135" s="3">
        <f>COUNTIFS(Table1[Race '#],Table1[[#This Row],[Race '#]],Table1[Gender],"~?")</f>
        <v>0</v>
      </c>
      <c r="AB1135" s="3" t="str">
        <f>_xlfn.IFS(Y1135=SUM(Table1[[#This Row],[Race-F candidates]:[Race-? Candidates]]),"All-Female",Z1135=SUM(Table1[[#This Row],[Race-F candidates]:[Race-? Candidates]]),"All-Male",1=1,"Mixed-Gender")</f>
        <v>All-Male</v>
      </c>
      <c r="AC1135" s="3">
        <f>COUNTIFS(Table1[genoffice],Table1[[#This Row],[genoffice]],Table1[Gender],"F")</f>
        <v>29</v>
      </c>
      <c r="AD1135" s="3">
        <f>COUNTIFS(Table1[genoffice],Table1[[#This Row],[genoffice]],Table1[Gender],"M")</f>
        <v>256</v>
      </c>
      <c r="AE1135" s="3">
        <f>COUNTIFS(Table1[genoffice],Table1[[#This Row],[genoffice]],Table1[Gender],"~?")</f>
        <v>10</v>
      </c>
    </row>
    <row r="1136" spans="1:31" x14ac:dyDescent="0.35">
      <c r="A1136">
        <v>1136</v>
      </c>
      <c r="B1136">
        <f>IF(COUNTIF(C$2:C1135,C1136)&gt;0,B1135,B1135+1)</f>
        <v>327</v>
      </c>
      <c r="C1136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6" t="s">
        <v>1437</v>
      </c>
      <c r="E1136" t="s">
        <v>1527</v>
      </c>
      <c r="F1136" t="s">
        <v>1529</v>
      </c>
      <c r="G1136">
        <v>2014</v>
      </c>
      <c r="H1136" t="s">
        <v>457</v>
      </c>
      <c r="I1136" t="s">
        <v>23</v>
      </c>
      <c r="J1136">
        <v>1395</v>
      </c>
      <c r="K1136">
        <v>4</v>
      </c>
      <c r="L1136">
        <f>COUNTIF(Table1[Race],Table1[Race])</f>
        <v>2</v>
      </c>
      <c r="M1136">
        <v>3</v>
      </c>
      <c r="N1136">
        <v>0</v>
      </c>
      <c r="O1136">
        <v>0</v>
      </c>
      <c r="P1136">
        <v>1</v>
      </c>
      <c r="Q1136" t="s">
        <v>20</v>
      </c>
      <c r="R1136" t="s">
        <v>952</v>
      </c>
      <c r="S1136" t="s">
        <v>1437</v>
      </c>
      <c r="T1136">
        <f>IFERROR(Table1[n_can_adj]/MID(Table1[district],FIND("(",Table1[district])+1,1),Table1[n_can_adj])</f>
        <v>2</v>
      </c>
      <c r="U1136">
        <v>19756</v>
      </c>
      <c r="V1136" t="str">
        <f>IF(Table1[Voting Population]&lt;47000,"Rural","Urban")</f>
        <v>Rural</v>
      </c>
      <c r="W1136" s="3">
        <v>0.28512206356517739</v>
      </c>
      <c r="X1136" s="3" t="s">
        <v>5414</v>
      </c>
      <c r="Y1136" s="3">
        <f>COUNTIFS(Table1[Race '#],Table1[[#This Row],[Race '#]],Table1[Gender],"F")</f>
        <v>0</v>
      </c>
      <c r="Z1136" s="3">
        <f>COUNTIFS(Table1[Race '#],Table1[[#This Row],[Race '#]],Table1[Gender],"M")</f>
        <v>2</v>
      </c>
      <c r="AA1136" s="3">
        <f>COUNTIFS(Table1[Race '#],Table1[[#This Row],[Race '#]],Table1[Gender],"~?")</f>
        <v>0</v>
      </c>
      <c r="AB1136" s="3" t="str">
        <f>_xlfn.IFS(Y1136=SUM(Table1[[#This Row],[Race-F candidates]:[Race-? Candidates]]),"All-Female",Z1136=SUM(Table1[[#This Row],[Race-F candidates]:[Race-? Candidates]]),"All-Male",1=1,"Mixed-Gender")</f>
        <v>All-Male</v>
      </c>
      <c r="AC1136" s="3">
        <f>COUNTIFS(Table1[genoffice],Table1[[#This Row],[genoffice]],Table1[Gender],"F")</f>
        <v>29</v>
      </c>
      <c r="AD1136" s="3">
        <f>COUNTIFS(Table1[genoffice],Table1[[#This Row],[genoffice]],Table1[Gender],"M")</f>
        <v>256</v>
      </c>
      <c r="AE1136" s="3">
        <f>COUNTIFS(Table1[genoffice],Table1[[#This Row],[genoffice]],Table1[Gender],"~?")</f>
        <v>10</v>
      </c>
    </row>
    <row r="1137" spans="1:31" x14ac:dyDescent="0.35">
      <c r="A1137">
        <v>1138</v>
      </c>
      <c r="B1137">
        <f>IF(COUNTIF(C$2:C1136,C1137)&gt;0,B1136,B1136+1)</f>
        <v>327</v>
      </c>
      <c r="C1137" t="str">
        <f>Table1[[#This Row],[position]]&amp;IF(Table1[district]="NA","","-"&amp;Table1[district])&amp;IF(Table1[parish]="Multi-Parish Race","","-"&amp;Table1[parish])&amp;" ("&amp;Table1[year]&amp;")"</f>
        <v>Constable-Justice of the Peace District 1-East Feliciana (2014)</v>
      </c>
      <c r="D1137" t="s">
        <v>1437</v>
      </c>
      <c r="E1137" t="s">
        <v>1527</v>
      </c>
      <c r="F1137" t="s">
        <v>1531</v>
      </c>
      <c r="G1137">
        <v>2014</v>
      </c>
      <c r="H1137" t="s">
        <v>457</v>
      </c>
      <c r="I1137" t="s">
        <v>127</v>
      </c>
      <c r="J1137">
        <v>776</v>
      </c>
      <c r="K1137">
        <v>4</v>
      </c>
      <c r="L1137">
        <f>COUNTIF(Table1[Race],Table1[Race])</f>
        <v>2</v>
      </c>
      <c r="M1137">
        <v>3</v>
      </c>
      <c r="N1137">
        <v>0</v>
      </c>
      <c r="O1137">
        <v>0</v>
      </c>
      <c r="P1137">
        <v>1</v>
      </c>
      <c r="Q1137" t="s">
        <v>20</v>
      </c>
      <c r="R1137" t="s">
        <v>952</v>
      </c>
      <c r="S1137" t="s">
        <v>1437</v>
      </c>
      <c r="T1137">
        <f>IFERROR(Table1[n_can_adj]/MID(Table1[district],FIND("(",Table1[district])+1,1),Table1[n_can_adj])</f>
        <v>2</v>
      </c>
      <c r="U1137">
        <v>19756</v>
      </c>
      <c r="V1137" t="str">
        <f>IF(Table1[Voting Population]&lt;47000,"Rural","Urban")</f>
        <v>Rural</v>
      </c>
      <c r="W1137" s="3">
        <v>0.28512206356517739</v>
      </c>
      <c r="X1137" s="3" t="s">
        <v>5414</v>
      </c>
      <c r="Y1137" s="3">
        <f>COUNTIFS(Table1[Race '#],Table1[[#This Row],[Race '#]],Table1[Gender],"F")</f>
        <v>0</v>
      </c>
      <c r="Z1137" s="3">
        <f>COUNTIFS(Table1[Race '#],Table1[[#This Row],[Race '#]],Table1[Gender],"M")</f>
        <v>2</v>
      </c>
      <c r="AA1137" s="3">
        <f>COUNTIFS(Table1[Race '#],Table1[[#This Row],[Race '#]],Table1[Gender],"~?")</f>
        <v>0</v>
      </c>
      <c r="AB1137" s="3" t="str">
        <f>_xlfn.IFS(Y1137=SUM(Table1[[#This Row],[Race-F candidates]:[Race-? Candidates]]),"All-Female",Z1137=SUM(Table1[[#This Row],[Race-F candidates]:[Race-? Candidates]]),"All-Male",1=1,"Mixed-Gender")</f>
        <v>All-Male</v>
      </c>
      <c r="AC1137" s="3">
        <f>COUNTIFS(Table1[genoffice],Table1[[#This Row],[genoffice]],Table1[Gender],"F")</f>
        <v>29</v>
      </c>
      <c r="AD1137" s="3">
        <f>COUNTIFS(Table1[genoffice],Table1[[#This Row],[genoffice]],Table1[Gender],"M")</f>
        <v>256</v>
      </c>
      <c r="AE1137" s="3">
        <f>COUNTIFS(Table1[genoffice],Table1[[#This Row],[genoffice]],Table1[Gender],"~?")</f>
        <v>10</v>
      </c>
    </row>
    <row r="1138" spans="1:31" x14ac:dyDescent="0.35">
      <c r="A1138">
        <v>1135</v>
      </c>
      <c r="B1138">
        <f>IF(COUNTIF(C$2:C1137,C1138)&gt;0,B1137,B1137+1)</f>
        <v>328</v>
      </c>
      <c r="C1138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8" t="s">
        <v>1437</v>
      </c>
      <c r="E1138" t="s">
        <v>1527</v>
      </c>
      <c r="F1138" t="s">
        <v>1528</v>
      </c>
      <c r="G1138">
        <v>2014</v>
      </c>
      <c r="H1138" t="s">
        <v>98</v>
      </c>
      <c r="I1138" t="s">
        <v>23</v>
      </c>
      <c r="J1138">
        <v>556</v>
      </c>
      <c r="K1138">
        <v>4</v>
      </c>
      <c r="L1138">
        <f>COUNTIF(Table1[Race],Table1[Race])</f>
        <v>2</v>
      </c>
      <c r="M1138">
        <v>3</v>
      </c>
      <c r="N1138">
        <v>0</v>
      </c>
      <c r="O1138">
        <v>0</v>
      </c>
      <c r="P1138">
        <v>1</v>
      </c>
      <c r="Q1138" t="s">
        <v>20</v>
      </c>
      <c r="R1138" t="s">
        <v>952</v>
      </c>
      <c r="S1138" t="s">
        <v>1437</v>
      </c>
      <c r="T1138">
        <f>IFERROR(Table1[n_can_adj]/MID(Table1[district],FIND("(",Table1[district])+1,1),Table1[n_can_adj])</f>
        <v>2</v>
      </c>
      <c r="U1138">
        <v>21581</v>
      </c>
      <c r="V1138" t="str">
        <f>IF(Table1[Voting Population]&lt;47000,"Rural","Urban")</f>
        <v>Rural</v>
      </c>
      <c r="W1138" s="3">
        <v>7.1428571428571175E-3</v>
      </c>
      <c r="X1138" s="3" t="s">
        <v>5414</v>
      </c>
      <c r="Y1138" s="3">
        <f>COUNTIFS(Table1[Race '#],Table1[[#This Row],[Race '#]],Table1[Gender],"F")</f>
        <v>0</v>
      </c>
      <c r="Z1138" s="3">
        <f>COUNTIFS(Table1[Race '#],Table1[[#This Row],[Race '#]],Table1[Gender],"M")</f>
        <v>1</v>
      </c>
      <c r="AA1138" s="3">
        <f>COUNTIFS(Table1[Race '#],Table1[[#This Row],[Race '#]],Table1[Gender],"~?")</f>
        <v>1</v>
      </c>
      <c r="AB1138" s="3" t="str">
        <f>_xlfn.IFS(Y1138=SUM(Table1[[#This Row],[Race-F candidates]:[Race-? Candidates]]),"All-Female",Z1138=SUM(Table1[[#This Row],[Race-F candidates]:[Race-? Candidates]]),"All-Male",1=1,"Mixed-Gender")</f>
        <v>Mixed-Gender</v>
      </c>
      <c r="AC1138" s="3">
        <f>COUNTIFS(Table1[genoffice],Table1[[#This Row],[genoffice]],Table1[Gender],"F")</f>
        <v>29</v>
      </c>
      <c r="AD1138" s="3">
        <f>COUNTIFS(Table1[genoffice],Table1[[#This Row],[genoffice]],Table1[Gender],"M")</f>
        <v>256</v>
      </c>
      <c r="AE1138" s="3">
        <f>COUNTIFS(Table1[genoffice],Table1[[#This Row],[genoffice]],Table1[Gender],"~?")</f>
        <v>10</v>
      </c>
    </row>
    <row r="1139" spans="1:31" x14ac:dyDescent="0.35">
      <c r="A1139">
        <v>1137</v>
      </c>
      <c r="B1139">
        <f>IF(COUNTIF(C$2:C1138,C1139)&gt;0,B1138,B1138+1)</f>
        <v>328</v>
      </c>
      <c r="C1139" t="str">
        <f>Table1[[#This Row],[position]]&amp;IF(Table1[district]="NA","","-"&amp;Table1[district])&amp;IF(Table1[parish]="Multi-Parish Race","","-"&amp;Table1[parish])&amp;" ("&amp;Table1[year]&amp;")"</f>
        <v>Constable-Justice of the Peace District 1-St. James (2014)</v>
      </c>
      <c r="D1139" t="s">
        <v>1437</v>
      </c>
      <c r="E1139" t="s">
        <v>1527</v>
      </c>
      <c r="F1139" t="s">
        <v>1530</v>
      </c>
      <c r="G1139">
        <v>2014</v>
      </c>
      <c r="H1139" t="s">
        <v>98</v>
      </c>
      <c r="I1139" t="s">
        <v>23</v>
      </c>
      <c r="J1139">
        <v>564</v>
      </c>
      <c r="K1139">
        <v>4</v>
      </c>
      <c r="L1139">
        <f>COUNTIF(Table1[Race],Table1[Race])</f>
        <v>2</v>
      </c>
      <c r="M1139">
        <v>3</v>
      </c>
      <c r="N1139">
        <v>0</v>
      </c>
      <c r="O1139">
        <v>0</v>
      </c>
      <c r="P1139">
        <v>1</v>
      </c>
      <c r="Q1139" t="s">
        <v>20</v>
      </c>
      <c r="R1139" t="s">
        <v>952</v>
      </c>
      <c r="S1139" t="s">
        <v>1437</v>
      </c>
      <c r="T1139">
        <f>IFERROR(Table1[n_can_adj]/MID(Table1[district],FIND("(",Table1[district])+1,1),Table1[n_can_adj])</f>
        <v>2</v>
      </c>
      <c r="U1139">
        <v>21581</v>
      </c>
      <c r="V1139" t="str">
        <f>IF(Table1[Voting Population]&lt;47000,"Rural","Urban")</f>
        <v>Rural</v>
      </c>
      <c r="W1139" s="3">
        <v>7.1428571428571175E-3</v>
      </c>
      <c r="X1139" s="3" t="s">
        <v>5413</v>
      </c>
      <c r="Y1139" s="3">
        <f>COUNTIFS(Table1[Race '#],Table1[[#This Row],[Race '#]],Table1[Gender],"F")</f>
        <v>0</v>
      </c>
      <c r="Z1139" s="3">
        <f>COUNTIFS(Table1[Race '#],Table1[[#This Row],[Race '#]],Table1[Gender],"M")</f>
        <v>1</v>
      </c>
      <c r="AA1139" s="3">
        <f>COUNTIFS(Table1[Race '#],Table1[[#This Row],[Race '#]],Table1[Gender],"~?")</f>
        <v>1</v>
      </c>
      <c r="AB1139" s="3" t="str">
        <f>_xlfn.IFS(Y1139=SUM(Table1[[#This Row],[Race-F candidates]:[Race-? Candidates]]),"All-Female",Z1139=SUM(Table1[[#This Row],[Race-F candidates]:[Race-? Candidates]]),"All-Male",1=1,"Mixed-Gender")</f>
        <v>Mixed-Gender</v>
      </c>
      <c r="AC1139" s="3">
        <f>COUNTIFS(Table1[genoffice],Table1[[#This Row],[genoffice]],Table1[Gender],"F")</f>
        <v>29</v>
      </c>
      <c r="AD1139" s="3">
        <f>COUNTIFS(Table1[genoffice],Table1[[#This Row],[genoffice]],Table1[Gender],"M")</f>
        <v>256</v>
      </c>
      <c r="AE1139" s="3">
        <f>COUNTIFS(Table1[genoffice],Table1[[#This Row],[genoffice]],Table1[Gender],"~?")</f>
        <v>10</v>
      </c>
    </row>
    <row r="1140" spans="1:31" x14ac:dyDescent="0.35">
      <c r="A1140">
        <v>1139</v>
      </c>
      <c r="B1140">
        <f>IF(COUNTIF(C$2:C1139,C1140)&gt;0,B1139,B1139+1)</f>
        <v>329</v>
      </c>
      <c r="C1140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0" t="s">
        <v>1437</v>
      </c>
      <c r="E1140" t="s">
        <v>1532</v>
      </c>
      <c r="F1140" t="s">
        <v>1533</v>
      </c>
      <c r="G1140">
        <v>2014</v>
      </c>
      <c r="H1140" t="s">
        <v>1494</v>
      </c>
      <c r="I1140" t="s">
        <v>127</v>
      </c>
      <c r="J1140">
        <v>374</v>
      </c>
      <c r="K1140">
        <v>2</v>
      </c>
      <c r="L1140">
        <f>COUNTIF(Table1[Race],Table1[Race])</f>
        <v>2</v>
      </c>
      <c r="M1140">
        <v>1</v>
      </c>
      <c r="N1140">
        <v>0</v>
      </c>
      <c r="O1140">
        <v>0</v>
      </c>
      <c r="P1140">
        <v>1</v>
      </c>
      <c r="Q1140" t="s">
        <v>20</v>
      </c>
      <c r="R1140" t="s">
        <v>952</v>
      </c>
      <c r="S1140" t="s">
        <v>1437</v>
      </c>
      <c r="T1140">
        <f>IFERROR(Table1[n_can_adj]/MID(Table1[district],FIND("(",Table1[district])+1,1),Table1[n_can_adj])</f>
        <v>2</v>
      </c>
      <c r="U1140">
        <v>22366</v>
      </c>
      <c r="V1140" t="str">
        <f>IF(Table1[Voting Population]&lt;47000,"Rural","Urban")</f>
        <v>Rural</v>
      </c>
      <c r="W1140" s="3">
        <v>3.1724137931034457E-2</v>
      </c>
      <c r="X1140" s="3" t="s">
        <v>5414</v>
      </c>
      <c r="Y1140" s="3">
        <f>COUNTIFS(Table1[Race '#],Table1[[#This Row],[Race '#]],Table1[Gender],"F")</f>
        <v>0</v>
      </c>
      <c r="Z1140" s="3">
        <f>COUNTIFS(Table1[Race '#],Table1[[#This Row],[Race '#]],Table1[Gender],"M")</f>
        <v>2</v>
      </c>
      <c r="AA1140" s="3">
        <f>COUNTIFS(Table1[Race '#],Table1[[#This Row],[Race '#]],Table1[Gender],"~?")</f>
        <v>0</v>
      </c>
      <c r="AB1140" s="3" t="str">
        <f>_xlfn.IFS(Y1140=SUM(Table1[[#This Row],[Race-F candidates]:[Race-? Candidates]]),"All-Female",Z1140=SUM(Table1[[#This Row],[Race-F candidates]:[Race-? Candidates]]),"All-Male",1=1,"Mixed-Gender")</f>
        <v>All-Male</v>
      </c>
      <c r="AC1140" s="3">
        <f>COUNTIFS(Table1[genoffice],Table1[[#This Row],[genoffice]],Table1[Gender],"F")</f>
        <v>29</v>
      </c>
      <c r="AD1140" s="3">
        <f>COUNTIFS(Table1[genoffice],Table1[[#This Row],[genoffice]],Table1[Gender],"M")</f>
        <v>256</v>
      </c>
      <c r="AE1140" s="3">
        <f>COUNTIFS(Table1[genoffice],Table1[[#This Row],[genoffice]],Table1[Gender],"~?")</f>
        <v>10</v>
      </c>
    </row>
    <row r="1141" spans="1:31" x14ac:dyDescent="0.35">
      <c r="A1141">
        <v>1140</v>
      </c>
      <c r="B1141">
        <f>IF(COUNTIF(C$2:C1140,C1141)&gt;0,B1140,B1140+1)</f>
        <v>329</v>
      </c>
      <c r="C1141" t="str">
        <f>Table1[[#This Row],[position]]&amp;IF(Table1[district]="NA","","-"&amp;Table1[district])&amp;IF(Table1[parish]="Multi-Parish Race","","-"&amp;Table1[parish])&amp;" ("&amp;Table1[year]&amp;")"</f>
        <v>Constable-Justice of the Peace District 10-Pointe Coupee (2014)</v>
      </c>
      <c r="D1141" t="s">
        <v>1437</v>
      </c>
      <c r="E1141" t="s">
        <v>1532</v>
      </c>
      <c r="F1141" t="s">
        <v>1534</v>
      </c>
      <c r="G1141">
        <v>2014</v>
      </c>
      <c r="H1141" t="s">
        <v>1494</v>
      </c>
      <c r="I1141" t="s">
        <v>23</v>
      </c>
      <c r="J1141">
        <v>351</v>
      </c>
      <c r="K1141">
        <v>2</v>
      </c>
      <c r="L1141">
        <f>COUNTIF(Table1[Race],Table1[Race])</f>
        <v>2</v>
      </c>
      <c r="M1141">
        <v>1</v>
      </c>
      <c r="N1141">
        <v>0</v>
      </c>
      <c r="O1141">
        <v>0</v>
      </c>
      <c r="P1141">
        <v>1</v>
      </c>
      <c r="Q1141" t="s">
        <v>20</v>
      </c>
      <c r="R1141" t="s">
        <v>952</v>
      </c>
      <c r="S1141" t="s">
        <v>1437</v>
      </c>
      <c r="T1141">
        <f>IFERROR(Table1[n_can_adj]/MID(Table1[district],FIND("(",Table1[district])+1,1),Table1[n_can_adj])</f>
        <v>2</v>
      </c>
      <c r="U1141">
        <v>22366</v>
      </c>
      <c r="V1141" t="str">
        <f>IF(Table1[Voting Population]&lt;47000,"Rural","Urban")</f>
        <v>Rural</v>
      </c>
      <c r="W1141" s="3">
        <v>3.1724137931034457E-2</v>
      </c>
      <c r="X1141" s="3" t="s">
        <v>5414</v>
      </c>
      <c r="Y1141" s="3">
        <f>COUNTIFS(Table1[Race '#],Table1[[#This Row],[Race '#]],Table1[Gender],"F")</f>
        <v>0</v>
      </c>
      <c r="Z1141" s="3">
        <f>COUNTIFS(Table1[Race '#],Table1[[#This Row],[Race '#]],Table1[Gender],"M")</f>
        <v>2</v>
      </c>
      <c r="AA1141" s="3">
        <f>COUNTIFS(Table1[Race '#],Table1[[#This Row],[Race '#]],Table1[Gender],"~?")</f>
        <v>0</v>
      </c>
      <c r="AB1141" s="3" t="str">
        <f>_xlfn.IFS(Y1141=SUM(Table1[[#This Row],[Race-F candidates]:[Race-? Candidates]]),"All-Female",Z1141=SUM(Table1[[#This Row],[Race-F candidates]:[Race-? Candidates]]),"All-Male",1=1,"Mixed-Gender")</f>
        <v>All-Male</v>
      </c>
      <c r="AC1141" s="3">
        <f>COUNTIFS(Table1[genoffice],Table1[[#This Row],[genoffice]],Table1[Gender],"F")</f>
        <v>29</v>
      </c>
      <c r="AD1141" s="3">
        <f>COUNTIFS(Table1[genoffice],Table1[[#This Row],[genoffice]],Table1[Gender],"M")</f>
        <v>256</v>
      </c>
      <c r="AE1141" s="3">
        <f>COUNTIFS(Table1[genoffice],Table1[[#This Row],[genoffice]],Table1[Gender],"~?")</f>
        <v>10</v>
      </c>
    </row>
    <row r="1142" spans="1:31" x14ac:dyDescent="0.35">
      <c r="A1142">
        <v>1141</v>
      </c>
      <c r="B1142">
        <f>IF(COUNTIF(C$2:C1141,C1142)&gt;0,B1141,B1141+1)</f>
        <v>330</v>
      </c>
      <c r="C1142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2" t="s">
        <v>1437</v>
      </c>
      <c r="E1142" t="s">
        <v>1535</v>
      </c>
      <c r="F1142" t="s">
        <v>1536</v>
      </c>
      <c r="G1142">
        <v>2014</v>
      </c>
      <c r="H1142" t="s">
        <v>1494</v>
      </c>
      <c r="I1142" t="s">
        <v>23</v>
      </c>
      <c r="J1142">
        <v>695</v>
      </c>
      <c r="K1142">
        <v>2</v>
      </c>
      <c r="L1142">
        <f>COUNTIF(Table1[Race],Table1[Race])</f>
        <v>2</v>
      </c>
      <c r="M1142">
        <v>1</v>
      </c>
      <c r="N1142">
        <v>0</v>
      </c>
      <c r="O1142">
        <v>0</v>
      </c>
      <c r="P1142">
        <v>1</v>
      </c>
      <c r="Q1142" t="s">
        <v>20</v>
      </c>
      <c r="R1142" t="s">
        <v>952</v>
      </c>
      <c r="S1142" t="s">
        <v>1437</v>
      </c>
      <c r="T1142">
        <f>IFERROR(Table1[n_can_adj]/MID(Table1[district],FIND("(",Table1[district])+1,1),Table1[n_can_adj])</f>
        <v>2</v>
      </c>
      <c r="U1142">
        <v>22366</v>
      </c>
      <c r="V1142" t="str">
        <f>IF(Table1[Voting Population]&lt;47000,"Rural","Urban")</f>
        <v>Rural</v>
      </c>
      <c r="W1142" s="3">
        <v>0.61440185830429739</v>
      </c>
      <c r="X1142" s="3" t="s">
        <v>5414</v>
      </c>
      <c r="Y1142" s="3">
        <f>COUNTIFS(Table1[Race '#],Table1[[#This Row],[Race '#]],Table1[Gender],"F")</f>
        <v>1</v>
      </c>
      <c r="Z1142" s="3">
        <f>COUNTIFS(Table1[Race '#],Table1[[#This Row],[Race '#]],Table1[Gender],"M")</f>
        <v>1</v>
      </c>
      <c r="AA1142" s="3">
        <f>COUNTIFS(Table1[Race '#],Table1[[#This Row],[Race '#]],Table1[Gender],"~?")</f>
        <v>0</v>
      </c>
      <c r="AB1142" s="3" t="str">
        <f>_xlfn.IFS(Y1142=SUM(Table1[[#This Row],[Race-F candidates]:[Race-? Candidates]]),"All-Female",Z1142=SUM(Table1[[#This Row],[Race-F candidates]:[Race-? Candidates]]),"All-Male",1=1,"Mixed-Gender")</f>
        <v>Mixed-Gender</v>
      </c>
      <c r="AC1142" s="3">
        <f>COUNTIFS(Table1[genoffice],Table1[[#This Row],[genoffice]],Table1[Gender],"F")</f>
        <v>29</v>
      </c>
      <c r="AD1142" s="3">
        <f>COUNTIFS(Table1[genoffice],Table1[[#This Row],[genoffice]],Table1[Gender],"M")</f>
        <v>256</v>
      </c>
      <c r="AE1142" s="3">
        <f>COUNTIFS(Table1[genoffice],Table1[[#This Row],[genoffice]],Table1[Gender],"~?")</f>
        <v>10</v>
      </c>
    </row>
    <row r="1143" spans="1:31" x14ac:dyDescent="0.35">
      <c r="A1143">
        <v>1142</v>
      </c>
      <c r="B1143">
        <f>IF(COUNTIF(C$2:C1142,C1143)&gt;0,B1142,B1142+1)</f>
        <v>330</v>
      </c>
      <c r="C1143" t="str">
        <f>Table1[[#This Row],[position]]&amp;IF(Table1[district]="NA","","-"&amp;Table1[district])&amp;IF(Table1[parish]="Multi-Parish Race","","-"&amp;Table1[parish])&amp;" ("&amp;Table1[year]&amp;")"</f>
        <v>Constable-Justice of the Peace District 11-Pointe Coupee (2014)</v>
      </c>
      <c r="D1143" t="s">
        <v>1437</v>
      </c>
      <c r="E1143" t="s">
        <v>1535</v>
      </c>
      <c r="F1143" t="s">
        <v>1537</v>
      </c>
      <c r="G1143">
        <v>2014</v>
      </c>
      <c r="H1143" t="s">
        <v>1494</v>
      </c>
      <c r="I1143" t="s">
        <v>127</v>
      </c>
      <c r="J1143">
        <v>166</v>
      </c>
      <c r="K1143">
        <v>2</v>
      </c>
      <c r="L1143">
        <f>COUNTIF(Table1[Race],Table1[Race])</f>
        <v>2</v>
      </c>
      <c r="M1143">
        <v>1</v>
      </c>
      <c r="N1143">
        <v>0</v>
      </c>
      <c r="O1143">
        <v>0</v>
      </c>
      <c r="P1143">
        <v>1</v>
      </c>
      <c r="Q1143" t="s">
        <v>20</v>
      </c>
      <c r="R1143" t="s">
        <v>952</v>
      </c>
      <c r="S1143" t="s">
        <v>1437</v>
      </c>
      <c r="T1143">
        <f>IFERROR(Table1[n_can_adj]/MID(Table1[district],FIND("(",Table1[district])+1,1),Table1[n_can_adj])</f>
        <v>2</v>
      </c>
      <c r="U1143">
        <v>22366</v>
      </c>
      <c r="V1143" t="str">
        <f>IF(Table1[Voting Population]&lt;47000,"Rural","Urban")</f>
        <v>Rural</v>
      </c>
      <c r="W1143" s="3">
        <v>0.61440185830429739</v>
      </c>
      <c r="X1143" s="3" t="s">
        <v>5415</v>
      </c>
      <c r="Y1143" s="3">
        <f>COUNTIFS(Table1[Race '#],Table1[[#This Row],[Race '#]],Table1[Gender],"F")</f>
        <v>1</v>
      </c>
      <c r="Z1143" s="3">
        <f>COUNTIFS(Table1[Race '#],Table1[[#This Row],[Race '#]],Table1[Gender],"M")</f>
        <v>1</v>
      </c>
      <c r="AA1143" s="3">
        <f>COUNTIFS(Table1[Race '#],Table1[[#This Row],[Race '#]],Table1[Gender],"~?")</f>
        <v>0</v>
      </c>
      <c r="AB1143" s="3" t="str">
        <f>_xlfn.IFS(Y1143=SUM(Table1[[#This Row],[Race-F candidates]:[Race-? Candidates]]),"All-Female",Z1143=SUM(Table1[[#This Row],[Race-F candidates]:[Race-? Candidates]]),"All-Male",1=1,"Mixed-Gender")</f>
        <v>Mixed-Gender</v>
      </c>
      <c r="AC1143" s="3">
        <f>COUNTIFS(Table1[genoffice],Table1[[#This Row],[genoffice]],Table1[Gender],"F")</f>
        <v>29</v>
      </c>
      <c r="AD1143" s="3">
        <f>COUNTIFS(Table1[genoffice],Table1[[#This Row],[genoffice]],Table1[Gender],"M")</f>
        <v>256</v>
      </c>
      <c r="AE1143" s="3">
        <f>COUNTIFS(Table1[genoffice],Table1[[#This Row],[genoffice]],Table1[Gender],"~?")</f>
        <v>10</v>
      </c>
    </row>
    <row r="1144" spans="1:31" x14ac:dyDescent="0.35">
      <c r="A1144">
        <v>1148</v>
      </c>
      <c r="B1144">
        <f>IF(COUNTIF(C$2:C1143,C1144)&gt;0,B1143,B1143+1)</f>
        <v>331</v>
      </c>
      <c r="C1144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4" t="s">
        <v>1437</v>
      </c>
      <c r="E1144" t="s">
        <v>1538</v>
      </c>
      <c r="F1144" t="s">
        <v>1545</v>
      </c>
      <c r="G1144">
        <v>2014</v>
      </c>
      <c r="H1144" t="s">
        <v>729</v>
      </c>
      <c r="I1144" t="s">
        <v>23</v>
      </c>
      <c r="J1144">
        <v>420</v>
      </c>
      <c r="K1144">
        <v>8</v>
      </c>
      <c r="L1144">
        <f>COUNTIF(Table1[Race],Table1[Race])</f>
        <v>2</v>
      </c>
      <c r="M1144">
        <v>6</v>
      </c>
      <c r="N1144">
        <v>0</v>
      </c>
      <c r="O1144">
        <v>2</v>
      </c>
      <c r="P1144">
        <v>0</v>
      </c>
      <c r="Q1144" t="s">
        <v>20</v>
      </c>
      <c r="R1144" t="s">
        <v>952</v>
      </c>
      <c r="S1144" t="s">
        <v>1437</v>
      </c>
      <c r="T1144">
        <f>IFERROR(Table1[n_can_adj]/MID(Table1[district],FIND("(",Table1[district])+1,1),Table1[n_can_adj])</f>
        <v>2</v>
      </c>
      <c r="U1144">
        <v>13924</v>
      </c>
      <c r="V1144" t="str">
        <f>IF(Table1[Voting Population]&lt;47000,"Rural","Urban")</f>
        <v>Rural</v>
      </c>
      <c r="W1144" s="3">
        <v>0.36363636363636359</v>
      </c>
      <c r="X1144" s="3" t="s">
        <v>5414</v>
      </c>
      <c r="Y1144" s="3">
        <f>COUNTIFS(Table1[Race '#],Table1[[#This Row],[Race '#]],Table1[Gender],"F")</f>
        <v>0</v>
      </c>
      <c r="Z1144" s="3">
        <f>COUNTIFS(Table1[Race '#],Table1[[#This Row],[Race '#]],Table1[Gender],"M")</f>
        <v>2</v>
      </c>
      <c r="AA1144" s="3">
        <f>COUNTIFS(Table1[Race '#],Table1[[#This Row],[Race '#]],Table1[Gender],"~?")</f>
        <v>0</v>
      </c>
      <c r="AB1144" s="3" t="str">
        <f>_xlfn.IFS(Y1144=SUM(Table1[[#This Row],[Race-F candidates]:[Race-? Candidates]]),"All-Female",Z1144=SUM(Table1[[#This Row],[Race-F candidates]:[Race-? Candidates]]),"All-Male",1=1,"Mixed-Gender")</f>
        <v>All-Male</v>
      </c>
      <c r="AC1144" s="3">
        <f>COUNTIFS(Table1[genoffice],Table1[[#This Row],[genoffice]],Table1[Gender],"F")</f>
        <v>29</v>
      </c>
      <c r="AD1144" s="3">
        <f>COUNTIFS(Table1[genoffice],Table1[[#This Row],[genoffice]],Table1[Gender],"M")</f>
        <v>256</v>
      </c>
      <c r="AE1144" s="3">
        <f>COUNTIFS(Table1[genoffice],Table1[[#This Row],[genoffice]],Table1[Gender],"~?")</f>
        <v>10</v>
      </c>
    </row>
    <row r="1145" spans="1:31" x14ac:dyDescent="0.35">
      <c r="A1145">
        <v>1150</v>
      </c>
      <c r="B1145">
        <f>IF(COUNTIF(C$2:C1144,C1145)&gt;0,B1144,B1144+1)</f>
        <v>331</v>
      </c>
      <c r="C1145" t="str">
        <f>Table1[[#This Row],[position]]&amp;IF(Table1[district]="NA","","-"&amp;Table1[district])&amp;IF(Table1[parish]="Multi-Parish Race","","-"&amp;Table1[parish])&amp;" ("&amp;Table1[year]&amp;")"</f>
        <v>Constable-Justice of the Peace District 2-Bienville (2014)</v>
      </c>
      <c r="D1145" t="s">
        <v>1437</v>
      </c>
      <c r="E1145" t="s">
        <v>1538</v>
      </c>
      <c r="F1145" t="s">
        <v>1547</v>
      </c>
      <c r="G1145">
        <v>2014</v>
      </c>
      <c r="H1145" t="s">
        <v>729</v>
      </c>
      <c r="I1145" t="s">
        <v>30</v>
      </c>
      <c r="J1145">
        <v>196</v>
      </c>
      <c r="K1145">
        <v>8</v>
      </c>
      <c r="L1145">
        <f>COUNTIF(Table1[Race],Table1[Race])</f>
        <v>2</v>
      </c>
      <c r="M1145">
        <v>6</v>
      </c>
      <c r="N1145">
        <v>0</v>
      </c>
      <c r="O1145">
        <v>2</v>
      </c>
      <c r="P1145">
        <v>0</v>
      </c>
      <c r="Q1145" t="s">
        <v>20</v>
      </c>
      <c r="R1145" t="s">
        <v>952</v>
      </c>
      <c r="S1145" t="s">
        <v>1437</v>
      </c>
      <c r="T1145">
        <f>IFERROR(Table1[n_can_adj]/MID(Table1[district],FIND("(",Table1[district])+1,1),Table1[n_can_adj])</f>
        <v>2</v>
      </c>
      <c r="U1145">
        <v>13924</v>
      </c>
      <c r="V1145" t="str">
        <f>IF(Table1[Voting Population]&lt;47000,"Rural","Urban")</f>
        <v>Rural</v>
      </c>
      <c r="W1145" s="3">
        <v>0.36363636363636359</v>
      </c>
      <c r="X1145" s="3" t="s">
        <v>5414</v>
      </c>
      <c r="Y1145" s="3">
        <f>COUNTIFS(Table1[Race '#],Table1[[#This Row],[Race '#]],Table1[Gender],"F")</f>
        <v>0</v>
      </c>
      <c r="Z1145" s="3">
        <f>COUNTIFS(Table1[Race '#],Table1[[#This Row],[Race '#]],Table1[Gender],"M")</f>
        <v>2</v>
      </c>
      <c r="AA1145" s="3">
        <f>COUNTIFS(Table1[Race '#],Table1[[#This Row],[Race '#]],Table1[Gender],"~?")</f>
        <v>0</v>
      </c>
      <c r="AB1145" s="3" t="str">
        <f>_xlfn.IFS(Y1145=SUM(Table1[[#This Row],[Race-F candidates]:[Race-? Candidates]]),"All-Female",Z1145=SUM(Table1[[#This Row],[Race-F candidates]:[Race-? Candidates]]),"All-Male",1=1,"Mixed-Gender")</f>
        <v>All-Male</v>
      </c>
      <c r="AC1145" s="3">
        <f>COUNTIFS(Table1[genoffice],Table1[[#This Row],[genoffice]],Table1[Gender],"F")</f>
        <v>29</v>
      </c>
      <c r="AD1145" s="3">
        <f>COUNTIFS(Table1[genoffice],Table1[[#This Row],[genoffice]],Table1[Gender],"M")</f>
        <v>256</v>
      </c>
      <c r="AE1145" s="3">
        <f>COUNTIFS(Table1[genoffice],Table1[[#This Row],[genoffice]],Table1[Gender],"~?")</f>
        <v>10</v>
      </c>
    </row>
    <row r="1146" spans="1:31" x14ac:dyDescent="0.35">
      <c r="A1146">
        <v>1143</v>
      </c>
      <c r="B1146">
        <f>IF(COUNTIF(C$2:C1145,C1146)&gt;0,B1145,B1145+1)</f>
        <v>332</v>
      </c>
      <c r="C1146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6" t="s">
        <v>1437</v>
      </c>
      <c r="E1146" t="s">
        <v>1538</v>
      </c>
      <c r="F1146" t="s">
        <v>1539</v>
      </c>
      <c r="G1146">
        <v>2014</v>
      </c>
      <c r="H1146" t="s">
        <v>457</v>
      </c>
      <c r="I1146" t="s">
        <v>23</v>
      </c>
      <c r="J1146">
        <v>1191</v>
      </c>
      <c r="K1146">
        <v>8</v>
      </c>
      <c r="L1146">
        <f>COUNTIF(Table1[Race],Table1[Race])</f>
        <v>2</v>
      </c>
      <c r="M1146">
        <v>6</v>
      </c>
      <c r="N1146">
        <v>0</v>
      </c>
      <c r="O1146">
        <v>2</v>
      </c>
      <c r="P1146">
        <v>0</v>
      </c>
      <c r="Q1146" t="s">
        <v>20</v>
      </c>
      <c r="R1146" t="s">
        <v>952</v>
      </c>
      <c r="S1146" t="s">
        <v>1437</v>
      </c>
      <c r="T1146">
        <f>IFERROR(Table1[n_can_adj]/MID(Table1[district],FIND("(",Table1[district])+1,1),Table1[n_can_adj])</f>
        <v>2</v>
      </c>
      <c r="U1146">
        <v>19756</v>
      </c>
      <c r="V1146" t="str">
        <f>IF(Table1[Voting Population]&lt;47000,"Rural","Urban")</f>
        <v>Rural</v>
      </c>
      <c r="W1146" s="3">
        <v>0.13916786226685796</v>
      </c>
      <c r="X1146" s="3" t="s">
        <v>5414</v>
      </c>
      <c r="Y1146" s="3">
        <f>COUNTIFS(Table1[Race '#],Table1[[#This Row],[Race '#]],Table1[Gender],"F")</f>
        <v>0</v>
      </c>
      <c r="Z1146" s="3">
        <f>COUNTIFS(Table1[Race '#],Table1[[#This Row],[Race '#]],Table1[Gender],"M")</f>
        <v>2</v>
      </c>
      <c r="AA1146" s="3">
        <f>COUNTIFS(Table1[Race '#],Table1[[#This Row],[Race '#]],Table1[Gender],"~?")</f>
        <v>0</v>
      </c>
      <c r="AB1146" s="3" t="str">
        <f>_xlfn.IFS(Y1146=SUM(Table1[[#This Row],[Race-F candidates]:[Race-? Candidates]]),"All-Female",Z1146=SUM(Table1[[#This Row],[Race-F candidates]:[Race-? Candidates]]),"All-Male",1=1,"Mixed-Gender")</f>
        <v>All-Male</v>
      </c>
      <c r="AC1146" s="3">
        <f>COUNTIFS(Table1[genoffice],Table1[[#This Row],[genoffice]],Table1[Gender],"F")</f>
        <v>29</v>
      </c>
      <c r="AD1146" s="3">
        <f>COUNTIFS(Table1[genoffice],Table1[[#This Row],[genoffice]],Table1[Gender],"M")</f>
        <v>256</v>
      </c>
      <c r="AE1146" s="3">
        <f>COUNTIFS(Table1[genoffice],Table1[[#This Row],[genoffice]],Table1[Gender],"~?")</f>
        <v>10</v>
      </c>
    </row>
    <row r="1147" spans="1:31" x14ac:dyDescent="0.35">
      <c r="A1147">
        <v>1144</v>
      </c>
      <c r="B1147">
        <f>IF(COUNTIF(C$2:C1146,C1147)&gt;0,B1146,B1146+1)</f>
        <v>332</v>
      </c>
      <c r="C1147" t="str">
        <f>Table1[[#This Row],[position]]&amp;IF(Table1[district]="NA","","-"&amp;Table1[district])&amp;IF(Table1[parish]="Multi-Parish Race","","-"&amp;Table1[parish])&amp;" ("&amp;Table1[year]&amp;")"</f>
        <v>Constable-Justice of the Peace District 2-East Feliciana (2014)</v>
      </c>
      <c r="D1147" t="s">
        <v>1437</v>
      </c>
      <c r="E1147" t="s">
        <v>1538</v>
      </c>
      <c r="F1147" t="s">
        <v>1540</v>
      </c>
      <c r="G1147">
        <v>2014</v>
      </c>
      <c r="H1147" t="s">
        <v>457</v>
      </c>
      <c r="I1147" t="s">
        <v>23</v>
      </c>
      <c r="J1147">
        <v>900</v>
      </c>
      <c r="K1147">
        <v>8</v>
      </c>
      <c r="L1147">
        <f>COUNTIF(Table1[Race],Table1[Race])</f>
        <v>2</v>
      </c>
      <c r="M1147">
        <v>6</v>
      </c>
      <c r="N1147">
        <v>0</v>
      </c>
      <c r="O1147">
        <v>2</v>
      </c>
      <c r="P1147">
        <v>0</v>
      </c>
      <c r="Q1147" t="s">
        <v>20</v>
      </c>
      <c r="R1147" t="s">
        <v>952</v>
      </c>
      <c r="S1147" t="s">
        <v>1437</v>
      </c>
      <c r="T1147">
        <f>IFERROR(Table1[n_can_adj]/MID(Table1[district],FIND("(",Table1[district])+1,1),Table1[n_can_adj])</f>
        <v>2</v>
      </c>
      <c r="U1147">
        <v>19756</v>
      </c>
      <c r="V1147" t="str">
        <f>IF(Table1[Voting Population]&lt;47000,"Rural","Urban")</f>
        <v>Rural</v>
      </c>
      <c r="W1147" s="3">
        <v>0.13916786226685796</v>
      </c>
      <c r="X1147" s="3" t="s">
        <v>5414</v>
      </c>
      <c r="Y1147" s="3">
        <f>COUNTIFS(Table1[Race '#],Table1[[#This Row],[Race '#]],Table1[Gender],"F")</f>
        <v>0</v>
      </c>
      <c r="Z1147" s="3">
        <f>COUNTIFS(Table1[Race '#],Table1[[#This Row],[Race '#]],Table1[Gender],"M")</f>
        <v>2</v>
      </c>
      <c r="AA1147" s="3">
        <f>COUNTIFS(Table1[Race '#],Table1[[#This Row],[Race '#]],Table1[Gender],"~?")</f>
        <v>0</v>
      </c>
      <c r="AB1147" s="3" t="str">
        <f>_xlfn.IFS(Y1147=SUM(Table1[[#This Row],[Race-F candidates]:[Race-? Candidates]]),"All-Female",Z1147=SUM(Table1[[#This Row],[Race-F candidates]:[Race-? Candidates]]),"All-Male",1=1,"Mixed-Gender")</f>
        <v>All-Male</v>
      </c>
      <c r="AC1147" s="3">
        <f>COUNTIFS(Table1[genoffice],Table1[[#This Row],[genoffice]],Table1[Gender],"F")</f>
        <v>29</v>
      </c>
      <c r="AD1147" s="3">
        <f>COUNTIFS(Table1[genoffice],Table1[[#This Row],[genoffice]],Table1[Gender],"M")</f>
        <v>256</v>
      </c>
      <c r="AE1147" s="3">
        <f>COUNTIFS(Table1[genoffice],Table1[[#This Row],[genoffice]],Table1[Gender],"~?")</f>
        <v>10</v>
      </c>
    </row>
    <row r="1148" spans="1:31" x14ac:dyDescent="0.35">
      <c r="A1148">
        <v>1147</v>
      </c>
      <c r="B1148">
        <f>IF(COUNTIF(C$2:C1147,C1148)&gt;0,B1147,B1147+1)</f>
        <v>333</v>
      </c>
      <c r="C1148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8" t="s">
        <v>1437</v>
      </c>
      <c r="E1148" t="s">
        <v>1538</v>
      </c>
      <c r="F1148" t="s">
        <v>1543</v>
      </c>
      <c r="G1148">
        <v>2014</v>
      </c>
      <c r="H1148" t="s">
        <v>1544</v>
      </c>
      <c r="I1148" t="s">
        <v>23</v>
      </c>
      <c r="J1148">
        <v>1297</v>
      </c>
      <c r="K1148">
        <v>8</v>
      </c>
      <c r="L1148">
        <f>COUNTIF(Table1[Race],Table1[Race])</f>
        <v>2</v>
      </c>
      <c r="M1148">
        <v>6</v>
      </c>
      <c r="N1148">
        <v>0</v>
      </c>
      <c r="O1148">
        <v>2</v>
      </c>
      <c r="P1148">
        <v>0</v>
      </c>
      <c r="Q1148" t="s">
        <v>20</v>
      </c>
      <c r="R1148" t="s">
        <v>952</v>
      </c>
      <c r="S1148" t="s">
        <v>1437</v>
      </c>
      <c r="T1148">
        <f>IFERROR(Table1[n_can_adj]/MID(Table1[district],FIND("(",Table1[district])+1,1),Table1[n_can_adj])</f>
        <v>2</v>
      </c>
      <c r="U1148">
        <v>52708</v>
      </c>
      <c r="V1148" t="str">
        <f>IF(Table1[Voting Population]&lt;47000,"Rural","Urban")</f>
        <v>Urban</v>
      </c>
      <c r="W1148" s="3">
        <v>0.13098827470686764</v>
      </c>
      <c r="X1148" s="3" t="s">
        <v>5414</v>
      </c>
      <c r="Y1148" s="3">
        <f>COUNTIFS(Table1[Race '#],Table1[[#This Row],[Race '#]],Table1[Gender],"F")</f>
        <v>0</v>
      </c>
      <c r="Z1148" s="3">
        <f>COUNTIFS(Table1[Race '#],Table1[[#This Row],[Race '#]],Table1[Gender],"M")</f>
        <v>2</v>
      </c>
      <c r="AA1148" s="3">
        <f>COUNTIFS(Table1[Race '#],Table1[[#This Row],[Race '#]],Table1[Gender],"~?")</f>
        <v>0</v>
      </c>
      <c r="AB1148" s="3" t="str">
        <f>_xlfn.IFS(Y1148=SUM(Table1[[#This Row],[Race-F candidates]:[Race-? Candidates]]),"All-Female",Z1148=SUM(Table1[[#This Row],[Race-F candidates]:[Race-? Candidates]]),"All-Male",1=1,"Mixed-Gender")</f>
        <v>All-Male</v>
      </c>
      <c r="AC1148" s="3">
        <f>COUNTIFS(Table1[genoffice],Table1[[#This Row],[genoffice]],Table1[Gender],"F")</f>
        <v>29</v>
      </c>
      <c r="AD1148" s="3">
        <f>COUNTIFS(Table1[genoffice],Table1[[#This Row],[genoffice]],Table1[Gender],"M")</f>
        <v>256</v>
      </c>
      <c r="AE1148" s="3">
        <f>COUNTIFS(Table1[genoffice],Table1[[#This Row],[genoffice]],Table1[Gender],"~?")</f>
        <v>10</v>
      </c>
    </row>
    <row r="1149" spans="1:31" x14ac:dyDescent="0.35">
      <c r="A1149">
        <v>1149</v>
      </c>
      <c r="B1149">
        <f>IF(COUNTIF(C$2:C1148,C1149)&gt;0,B1148,B1148+1)</f>
        <v>333</v>
      </c>
      <c r="C1149" t="str">
        <f>Table1[[#This Row],[position]]&amp;IF(Table1[district]="NA","","-"&amp;Table1[district])&amp;IF(Table1[parish]="Multi-Parish Race","","-"&amp;Table1[parish])&amp;" ("&amp;Table1[year]&amp;")"</f>
        <v>Constable-Justice of the Peace District 2-St. Charles (2014)</v>
      </c>
      <c r="D1149" t="s">
        <v>1437</v>
      </c>
      <c r="E1149" t="s">
        <v>1538</v>
      </c>
      <c r="F1149" t="s">
        <v>1546</v>
      </c>
      <c r="G1149">
        <v>2014</v>
      </c>
      <c r="H1149" t="s">
        <v>1544</v>
      </c>
      <c r="I1149" t="s">
        <v>30</v>
      </c>
      <c r="J1149">
        <v>1688</v>
      </c>
      <c r="K1149">
        <v>8</v>
      </c>
      <c r="L1149">
        <f>COUNTIF(Table1[Race],Table1[Race])</f>
        <v>2</v>
      </c>
      <c r="M1149">
        <v>6</v>
      </c>
      <c r="N1149">
        <v>0</v>
      </c>
      <c r="O1149">
        <v>2</v>
      </c>
      <c r="P1149">
        <v>0</v>
      </c>
      <c r="Q1149" t="s">
        <v>20</v>
      </c>
      <c r="R1149" t="s">
        <v>952</v>
      </c>
      <c r="S1149" t="s">
        <v>1437</v>
      </c>
      <c r="T1149">
        <f>IFERROR(Table1[n_can_adj]/MID(Table1[district],FIND("(",Table1[district])+1,1),Table1[n_can_adj])</f>
        <v>2</v>
      </c>
      <c r="U1149">
        <v>52708</v>
      </c>
      <c r="V1149" t="str">
        <f>IF(Table1[Voting Population]&lt;47000,"Rural","Urban")</f>
        <v>Urban</v>
      </c>
      <c r="W1149" s="3">
        <v>0.13098827470686764</v>
      </c>
      <c r="X1149" s="3" t="s">
        <v>5414</v>
      </c>
      <c r="Y1149" s="3">
        <f>COUNTIFS(Table1[Race '#],Table1[[#This Row],[Race '#]],Table1[Gender],"F")</f>
        <v>0</v>
      </c>
      <c r="Z1149" s="3">
        <f>COUNTIFS(Table1[Race '#],Table1[[#This Row],[Race '#]],Table1[Gender],"M")</f>
        <v>2</v>
      </c>
      <c r="AA1149" s="3">
        <f>COUNTIFS(Table1[Race '#],Table1[[#This Row],[Race '#]],Table1[Gender],"~?")</f>
        <v>0</v>
      </c>
      <c r="AB1149" s="3" t="str">
        <f>_xlfn.IFS(Y1149=SUM(Table1[[#This Row],[Race-F candidates]:[Race-? Candidates]]),"All-Female",Z1149=SUM(Table1[[#This Row],[Race-F candidates]:[Race-? Candidates]]),"All-Male",1=1,"Mixed-Gender")</f>
        <v>All-Male</v>
      </c>
      <c r="AC1149" s="3">
        <f>COUNTIFS(Table1[genoffice],Table1[[#This Row],[genoffice]],Table1[Gender],"F")</f>
        <v>29</v>
      </c>
      <c r="AD1149" s="3">
        <f>COUNTIFS(Table1[genoffice],Table1[[#This Row],[genoffice]],Table1[Gender],"M")</f>
        <v>256</v>
      </c>
      <c r="AE1149" s="3">
        <f>COUNTIFS(Table1[genoffice],Table1[[#This Row],[genoffice]],Table1[Gender],"~?")</f>
        <v>10</v>
      </c>
    </row>
    <row r="1150" spans="1:31" x14ac:dyDescent="0.35">
      <c r="A1150">
        <v>1145</v>
      </c>
      <c r="B1150">
        <f>IF(COUNTIF(C$2:C1149,C1150)&gt;0,B1149,B1149+1)</f>
        <v>334</v>
      </c>
      <c r="C1150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0" t="s">
        <v>1437</v>
      </c>
      <c r="E1150" t="s">
        <v>1538</v>
      </c>
      <c r="F1150" t="s">
        <v>1541</v>
      </c>
      <c r="G1150">
        <v>2014</v>
      </c>
      <c r="H1150" t="s">
        <v>98</v>
      </c>
      <c r="I1150" t="s">
        <v>23</v>
      </c>
      <c r="J1150">
        <v>616</v>
      </c>
      <c r="K1150">
        <v>8</v>
      </c>
      <c r="L1150">
        <f>COUNTIF(Table1[Race],Table1[Race])</f>
        <v>2</v>
      </c>
      <c r="M1150">
        <v>6</v>
      </c>
      <c r="N1150">
        <v>0</v>
      </c>
      <c r="O1150">
        <v>2</v>
      </c>
      <c r="P1150">
        <v>0</v>
      </c>
      <c r="Q1150" t="s">
        <v>20</v>
      </c>
      <c r="R1150" t="s">
        <v>952</v>
      </c>
      <c r="S1150" t="s">
        <v>1437</v>
      </c>
      <c r="T1150">
        <f>IFERROR(Table1[n_can_adj]/MID(Table1[district],FIND("(",Table1[district])+1,1),Table1[n_can_adj])</f>
        <v>2</v>
      </c>
      <c r="U1150">
        <v>21581</v>
      </c>
      <c r="V1150" t="str">
        <f>IF(Table1[Voting Population]&lt;47000,"Rural","Urban")</f>
        <v>Rural</v>
      </c>
      <c r="W1150" s="3">
        <v>0.14563106796116504</v>
      </c>
      <c r="X1150" s="3" t="s">
        <v>5414</v>
      </c>
      <c r="Y1150" s="3">
        <f>COUNTIFS(Table1[Race '#],Table1[[#This Row],[Race '#]],Table1[Gender],"F")</f>
        <v>0</v>
      </c>
      <c r="Z1150" s="3">
        <f>COUNTIFS(Table1[Race '#],Table1[[#This Row],[Race '#]],Table1[Gender],"M")</f>
        <v>2</v>
      </c>
      <c r="AA1150" s="3">
        <f>COUNTIFS(Table1[Race '#],Table1[[#This Row],[Race '#]],Table1[Gender],"~?")</f>
        <v>0</v>
      </c>
      <c r="AB1150" s="3" t="str">
        <f>_xlfn.IFS(Y1150=SUM(Table1[[#This Row],[Race-F candidates]:[Race-? Candidates]]),"All-Female",Z1150=SUM(Table1[[#This Row],[Race-F candidates]:[Race-? Candidates]]),"All-Male",1=1,"Mixed-Gender")</f>
        <v>All-Male</v>
      </c>
      <c r="AC1150" s="3">
        <f>COUNTIFS(Table1[genoffice],Table1[[#This Row],[genoffice]],Table1[Gender],"F")</f>
        <v>29</v>
      </c>
      <c r="AD1150" s="3">
        <f>COUNTIFS(Table1[genoffice],Table1[[#This Row],[genoffice]],Table1[Gender],"M")</f>
        <v>256</v>
      </c>
      <c r="AE1150" s="3">
        <f>COUNTIFS(Table1[genoffice],Table1[[#This Row],[genoffice]],Table1[Gender],"~?")</f>
        <v>10</v>
      </c>
    </row>
    <row r="1151" spans="1:31" x14ac:dyDescent="0.35">
      <c r="A1151">
        <v>1146</v>
      </c>
      <c r="B1151">
        <f>IF(COUNTIF(C$2:C1150,C1151)&gt;0,B1150,B1150+1)</f>
        <v>334</v>
      </c>
      <c r="C1151" t="str">
        <f>Table1[[#This Row],[position]]&amp;IF(Table1[district]="NA","","-"&amp;Table1[district])&amp;IF(Table1[parish]="Multi-Parish Race","","-"&amp;Table1[parish])&amp;" ("&amp;Table1[year]&amp;")"</f>
        <v>Constable-Justice of the Peace District 2-St. James (2014)</v>
      </c>
      <c r="D1151" t="s">
        <v>1437</v>
      </c>
      <c r="E1151" t="s">
        <v>1538</v>
      </c>
      <c r="F1151" t="s">
        <v>1542</v>
      </c>
      <c r="G1151">
        <v>2014</v>
      </c>
      <c r="H1151" t="s">
        <v>98</v>
      </c>
      <c r="I1151" t="s">
        <v>23</v>
      </c>
      <c r="J1151">
        <v>826</v>
      </c>
      <c r="K1151">
        <v>8</v>
      </c>
      <c r="L1151">
        <f>COUNTIF(Table1[Race],Table1[Race])</f>
        <v>2</v>
      </c>
      <c r="M1151">
        <v>6</v>
      </c>
      <c r="N1151">
        <v>0</v>
      </c>
      <c r="O1151">
        <v>2</v>
      </c>
      <c r="P1151">
        <v>0</v>
      </c>
      <c r="Q1151" t="s">
        <v>20</v>
      </c>
      <c r="R1151" t="s">
        <v>952</v>
      </c>
      <c r="S1151" t="s">
        <v>1437</v>
      </c>
      <c r="T1151">
        <f>IFERROR(Table1[n_can_adj]/MID(Table1[district],FIND("(",Table1[district])+1,1),Table1[n_can_adj])</f>
        <v>2</v>
      </c>
      <c r="U1151">
        <v>21581</v>
      </c>
      <c r="V1151" t="str">
        <f>IF(Table1[Voting Population]&lt;47000,"Rural","Urban")</f>
        <v>Rural</v>
      </c>
      <c r="W1151" s="3">
        <v>0.14563106796116504</v>
      </c>
      <c r="X1151" s="3" t="s">
        <v>5414</v>
      </c>
      <c r="Y1151" s="3">
        <f>COUNTIFS(Table1[Race '#],Table1[[#This Row],[Race '#]],Table1[Gender],"F")</f>
        <v>0</v>
      </c>
      <c r="Z1151" s="3">
        <f>COUNTIFS(Table1[Race '#],Table1[[#This Row],[Race '#]],Table1[Gender],"M")</f>
        <v>2</v>
      </c>
      <c r="AA1151" s="3">
        <f>COUNTIFS(Table1[Race '#],Table1[[#This Row],[Race '#]],Table1[Gender],"~?")</f>
        <v>0</v>
      </c>
      <c r="AB1151" s="3" t="str">
        <f>_xlfn.IFS(Y1151=SUM(Table1[[#This Row],[Race-F candidates]:[Race-? Candidates]]),"All-Female",Z1151=SUM(Table1[[#This Row],[Race-F candidates]:[Race-? Candidates]]),"All-Male",1=1,"Mixed-Gender")</f>
        <v>All-Male</v>
      </c>
      <c r="AC1151" s="3">
        <f>COUNTIFS(Table1[genoffice],Table1[[#This Row],[genoffice]],Table1[Gender],"F")</f>
        <v>29</v>
      </c>
      <c r="AD1151" s="3">
        <f>COUNTIFS(Table1[genoffice],Table1[[#This Row],[genoffice]],Table1[Gender],"M")</f>
        <v>256</v>
      </c>
      <c r="AE1151" s="3">
        <f>COUNTIFS(Table1[genoffice],Table1[[#This Row],[genoffice]],Table1[Gender],"~?")</f>
        <v>10</v>
      </c>
    </row>
    <row r="1152" spans="1:31" x14ac:dyDescent="0.35">
      <c r="A1152">
        <v>1151</v>
      </c>
      <c r="B1152">
        <f>IF(COUNTIF(C$2:C1151,C1152)&gt;0,B1151,B1151+1)</f>
        <v>335</v>
      </c>
      <c r="C1152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2" t="s">
        <v>1437</v>
      </c>
      <c r="E1152" t="s">
        <v>1548</v>
      </c>
      <c r="F1152" t="s">
        <v>1549</v>
      </c>
      <c r="G1152">
        <v>2014</v>
      </c>
      <c r="H1152" t="s">
        <v>680</v>
      </c>
      <c r="I1152" t="s">
        <v>19</v>
      </c>
      <c r="J1152">
        <v>687</v>
      </c>
      <c r="K1152">
        <v>5</v>
      </c>
      <c r="L1152">
        <f>COUNTIF(Table1[Race],Table1[Race])</f>
        <v>2</v>
      </c>
      <c r="M1152">
        <v>2</v>
      </c>
      <c r="N1152">
        <v>2</v>
      </c>
      <c r="O1152">
        <v>1</v>
      </c>
      <c r="P1152">
        <v>0</v>
      </c>
      <c r="Q1152" t="s">
        <v>20</v>
      </c>
      <c r="R1152" t="s">
        <v>952</v>
      </c>
      <c r="S1152" t="s">
        <v>1437</v>
      </c>
      <c r="T1152">
        <f>IFERROR(Table1[n_can_adj]/MID(Table1[district],FIND("(",Table1[district])+1,1),Table1[n_can_adj])</f>
        <v>2</v>
      </c>
      <c r="U1152">
        <v>14927</v>
      </c>
      <c r="V1152" t="str">
        <f>IF(Table1[Voting Population]&lt;47000,"Rural","Urban")</f>
        <v>Rural</v>
      </c>
      <c r="W1152" s="3">
        <v>0.3644488579940417</v>
      </c>
      <c r="X1152" s="3" t="s">
        <v>5414</v>
      </c>
      <c r="Y1152" s="3">
        <f>COUNTIFS(Table1[Race '#],Table1[[#This Row],[Race '#]],Table1[Gender],"F")</f>
        <v>0</v>
      </c>
      <c r="Z1152" s="3">
        <f>COUNTIFS(Table1[Race '#],Table1[[#This Row],[Race '#]],Table1[Gender],"M")</f>
        <v>2</v>
      </c>
      <c r="AA1152" s="3">
        <f>COUNTIFS(Table1[Race '#],Table1[[#This Row],[Race '#]],Table1[Gender],"~?")</f>
        <v>0</v>
      </c>
      <c r="AB1152" s="3" t="str">
        <f>_xlfn.IFS(Y1152=SUM(Table1[[#This Row],[Race-F candidates]:[Race-? Candidates]]),"All-Female",Z1152=SUM(Table1[[#This Row],[Race-F candidates]:[Race-? Candidates]]),"All-Male",1=1,"Mixed-Gender")</f>
        <v>All-Male</v>
      </c>
      <c r="AC1152" s="3">
        <f>COUNTIFS(Table1[genoffice],Table1[[#This Row],[genoffice]],Table1[Gender],"F")</f>
        <v>29</v>
      </c>
      <c r="AD1152" s="3">
        <f>COUNTIFS(Table1[genoffice],Table1[[#This Row],[genoffice]],Table1[Gender],"M")</f>
        <v>256</v>
      </c>
      <c r="AE1152" s="3">
        <f>COUNTIFS(Table1[genoffice],Table1[[#This Row],[genoffice]],Table1[Gender],"~?")</f>
        <v>10</v>
      </c>
    </row>
    <row r="1153" spans="1:31" x14ac:dyDescent="0.35">
      <c r="A1153">
        <v>1152</v>
      </c>
      <c r="B1153">
        <f>IF(COUNTIF(C$2:C1152,C1153)&gt;0,B1152,B1152+1)</f>
        <v>335</v>
      </c>
      <c r="C1153" t="str">
        <f>Table1[[#This Row],[position]]&amp;IF(Table1[district]="NA","","-"&amp;Table1[district])&amp;IF(Table1[parish]="Multi-Parish Race","","-"&amp;Table1[parish])&amp;" ("&amp;Table1[year]&amp;")"</f>
        <v>Constable-Justice of the Peace District 3-Lasalle (2014)</v>
      </c>
      <c r="D1153" t="s">
        <v>1437</v>
      </c>
      <c r="E1153" t="s">
        <v>1548</v>
      </c>
      <c r="F1153" t="s">
        <v>1550</v>
      </c>
      <c r="G1153">
        <v>2014</v>
      </c>
      <c r="H1153" t="s">
        <v>680</v>
      </c>
      <c r="I1153" t="s">
        <v>30</v>
      </c>
      <c r="J1153">
        <v>320</v>
      </c>
      <c r="K1153">
        <v>5</v>
      </c>
      <c r="L1153">
        <f>COUNTIF(Table1[Race],Table1[Race])</f>
        <v>2</v>
      </c>
      <c r="M1153">
        <v>2</v>
      </c>
      <c r="N1153">
        <v>2</v>
      </c>
      <c r="O1153">
        <v>1</v>
      </c>
      <c r="P1153">
        <v>0</v>
      </c>
      <c r="Q1153" t="s">
        <v>20</v>
      </c>
      <c r="R1153" t="s">
        <v>952</v>
      </c>
      <c r="S1153" t="s">
        <v>1437</v>
      </c>
      <c r="T1153">
        <f>IFERROR(Table1[n_can_adj]/MID(Table1[district],FIND("(",Table1[district])+1,1),Table1[n_can_adj])</f>
        <v>2</v>
      </c>
      <c r="U1153">
        <v>14927</v>
      </c>
      <c r="V1153" t="str">
        <f>IF(Table1[Voting Population]&lt;47000,"Rural","Urban")</f>
        <v>Rural</v>
      </c>
      <c r="W1153" s="3">
        <v>0.3644488579940417</v>
      </c>
      <c r="X1153" s="3" t="s">
        <v>5414</v>
      </c>
      <c r="Y1153" s="3">
        <f>COUNTIFS(Table1[Race '#],Table1[[#This Row],[Race '#]],Table1[Gender],"F")</f>
        <v>0</v>
      </c>
      <c r="Z1153" s="3">
        <f>COUNTIFS(Table1[Race '#],Table1[[#This Row],[Race '#]],Table1[Gender],"M")</f>
        <v>2</v>
      </c>
      <c r="AA1153" s="3">
        <f>COUNTIFS(Table1[Race '#],Table1[[#This Row],[Race '#]],Table1[Gender],"~?")</f>
        <v>0</v>
      </c>
      <c r="AB1153" s="3" t="str">
        <f>_xlfn.IFS(Y1153=SUM(Table1[[#This Row],[Race-F candidates]:[Race-? Candidates]]),"All-Female",Z1153=SUM(Table1[[#This Row],[Race-F candidates]:[Race-? Candidates]]),"All-Male",1=1,"Mixed-Gender")</f>
        <v>All-Male</v>
      </c>
      <c r="AC1153" s="3">
        <f>COUNTIFS(Table1[genoffice],Table1[[#This Row],[genoffice]],Table1[Gender],"F")</f>
        <v>29</v>
      </c>
      <c r="AD1153" s="3">
        <f>COUNTIFS(Table1[genoffice],Table1[[#This Row],[genoffice]],Table1[Gender],"M")</f>
        <v>256</v>
      </c>
      <c r="AE1153" s="3">
        <f>COUNTIFS(Table1[genoffice],Table1[[#This Row],[genoffice]],Table1[Gender],"~?")</f>
        <v>10</v>
      </c>
    </row>
    <row r="1154" spans="1:31" x14ac:dyDescent="0.35">
      <c r="A1154">
        <v>1153</v>
      </c>
      <c r="B1154">
        <f>IF(COUNTIF(C$2:C1153,C1154)&gt;0,B1153,B1153+1)</f>
        <v>336</v>
      </c>
      <c r="C1154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4" t="s">
        <v>1437</v>
      </c>
      <c r="E1154" t="s">
        <v>1548</v>
      </c>
      <c r="F1154" t="s">
        <v>1551</v>
      </c>
      <c r="G1154">
        <v>2014</v>
      </c>
      <c r="H1154" t="s">
        <v>98</v>
      </c>
      <c r="I1154" t="s">
        <v>23</v>
      </c>
      <c r="J1154">
        <v>385</v>
      </c>
      <c r="K1154">
        <v>5</v>
      </c>
      <c r="L1154">
        <f>COUNTIF(Table1[Race],Table1[Race])</f>
        <v>3</v>
      </c>
      <c r="M1154">
        <v>2</v>
      </c>
      <c r="N1154">
        <v>2</v>
      </c>
      <c r="O1154">
        <v>1</v>
      </c>
      <c r="P1154">
        <v>0</v>
      </c>
      <c r="Q1154" t="s">
        <v>20</v>
      </c>
      <c r="R1154" t="s">
        <v>952</v>
      </c>
      <c r="S1154" t="s">
        <v>1437</v>
      </c>
      <c r="T1154">
        <f>IFERROR(Table1[n_can_adj]/MID(Table1[district],FIND("(",Table1[district])+1,1),Table1[n_can_adj])</f>
        <v>3</v>
      </c>
      <c r="U1154">
        <v>21581</v>
      </c>
      <c r="V1154" t="str">
        <f>IF(Table1[Voting Population]&lt;47000,"Rural","Urban")</f>
        <v>Rural</v>
      </c>
      <c r="W1154" s="3">
        <v>0.31051873198847263</v>
      </c>
      <c r="X1154" s="3" t="s">
        <v>5414</v>
      </c>
      <c r="Y1154" s="3">
        <f>COUNTIFS(Table1[Race '#],Table1[[#This Row],[Race '#]],Table1[Gender],"F")</f>
        <v>0</v>
      </c>
      <c r="Z1154" s="3">
        <f>COUNTIFS(Table1[Race '#],Table1[[#This Row],[Race '#]],Table1[Gender],"M")</f>
        <v>3</v>
      </c>
      <c r="AA1154" s="3">
        <f>COUNTIFS(Table1[Race '#],Table1[[#This Row],[Race '#]],Table1[Gender],"~?")</f>
        <v>0</v>
      </c>
      <c r="AB1154" s="3" t="str">
        <f>_xlfn.IFS(Y1154=SUM(Table1[[#This Row],[Race-F candidates]:[Race-? Candidates]]),"All-Female",Z1154=SUM(Table1[[#This Row],[Race-F candidates]:[Race-? Candidates]]),"All-Male",1=1,"Mixed-Gender")</f>
        <v>All-Male</v>
      </c>
      <c r="AC1154" s="3">
        <f>COUNTIFS(Table1[genoffice],Table1[[#This Row],[genoffice]],Table1[Gender],"F")</f>
        <v>29</v>
      </c>
      <c r="AD1154" s="3">
        <f>COUNTIFS(Table1[genoffice],Table1[[#This Row],[genoffice]],Table1[Gender],"M")</f>
        <v>256</v>
      </c>
      <c r="AE1154" s="3">
        <f>COUNTIFS(Table1[genoffice],Table1[[#This Row],[genoffice]],Table1[Gender],"~?")</f>
        <v>10</v>
      </c>
    </row>
    <row r="1155" spans="1:31" x14ac:dyDescent="0.35">
      <c r="A1155">
        <v>1154</v>
      </c>
      <c r="B1155">
        <f>IF(COUNTIF(C$2:C1154,C1155)&gt;0,B1154,B1154+1)</f>
        <v>336</v>
      </c>
      <c r="C1155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5" t="s">
        <v>1437</v>
      </c>
      <c r="E1155" t="s">
        <v>1548</v>
      </c>
      <c r="F1155" t="s">
        <v>1552</v>
      </c>
      <c r="G1155">
        <v>2014</v>
      </c>
      <c r="H1155" t="s">
        <v>98</v>
      </c>
      <c r="I1155" t="s">
        <v>23</v>
      </c>
      <c r="J1155">
        <v>187</v>
      </c>
      <c r="K1155">
        <v>5</v>
      </c>
      <c r="L1155">
        <f>COUNTIF(Table1[Race],Table1[Race])</f>
        <v>3</v>
      </c>
      <c r="M1155">
        <v>2</v>
      </c>
      <c r="N1155">
        <v>2</v>
      </c>
      <c r="O1155">
        <v>1</v>
      </c>
      <c r="P1155">
        <v>0</v>
      </c>
      <c r="Q1155" t="s">
        <v>20</v>
      </c>
      <c r="R1155" t="s">
        <v>952</v>
      </c>
      <c r="S1155" t="s">
        <v>1437</v>
      </c>
      <c r="T1155">
        <f>IFERROR(Table1[n_can_adj]/MID(Table1[district],FIND("(",Table1[district])+1,1),Table1[n_can_adj])</f>
        <v>3</v>
      </c>
      <c r="U1155">
        <v>21581</v>
      </c>
      <c r="V1155" t="str">
        <f>IF(Table1[Voting Population]&lt;47000,"Rural","Urban")</f>
        <v>Rural</v>
      </c>
      <c r="W1155" s="3">
        <v>0.31051873198847263</v>
      </c>
      <c r="X1155" s="3" t="s">
        <v>5414</v>
      </c>
      <c r="Y1155" s="3">
        <f>COUNTIFS(Table1[Race '#],Table1[[#This Row],[Race '#]],Table1[Gender],"F")</f>
        <v>0</v>
      </c>
      <c r="Z1155" s="3">
        <f>COUNTIFS(Table1[Race '#],Table1[[#This Row],[Race '#]],Table1[Gender],"M")</f>
        <v>3</v>
      </c>
      <c r="AA1155" s="3">
        <f>COUNTIFS(Table1[Race '#],Table1[[#This Row],[Race '#]],Table1[Gender],"~?")</f>
        <v>0</v>
      </c>
      <c r="AB1155" s="3" t="str">
        <f>_xlfn.IFS(Y1155=SUM(Table1[[#This Row],[Race-F candidates]:[Race-? Candidates]]),"All-Female",Z1155=SUM(Table1[[#This Row],[Race-F candidates]:[Race-? Candidates]]),"All-Male",1=1,"Mixed-Gender")</f>
        <v>All-Male</v>
      </c>
      <c r="AC1155" s="3">
        <f>COUNTIFS(Table1[genoffice],Table1[[#This Row],[genoffice]],Table1[Gender],"F")</f>
        <v>29</v>
      </c>
      <c r="AD1155" s="3">
        <f>COUNTIFS(Table1[genoffice],Table1[[#This Row],[genoffice]],Table1[Gender],"M")</f>
        <v>256</v>
      </c>
      <c r="AE1155" s="3">
        <f>COUNTIFS(Table1[genoffice],Table1[[#This Row],[genoffice]],Table1[Gender],"~?")</f>
        <v>10</v>
      </c>
    </row>
    <row r="1156" spans="1:31" x14ac:dyDescent="0.35">
      <c r="A1156">
        <v>1155</v>
      </c>
      <c r="B1156">
        <f>IF(COUNTIF(C$2:C1155,C1156)&gt;0,B1155,B1155+1)</f>
        <v>336</v>
      </c>
      <c r="C1156" t="str">
        <f>Table1[[#This Row],[position]]&amp;IF(Table1[district]="NA","","-"&amp;Table1[district])&amp;IF(Table1[parish]="Multi-Parish Race","","-"&amp;Table1[parish])&amp;" ("&amp;Table1[year]&amp;")"</f>
        <v>Constable-Justice of the Peace District 3-St. James (2014)</v>
      </c>
      <c r="D1156" t="s">
        <v>1437</v>
      </c>
      <c r="E1156" t="s">
        <v>1548</v>
      </c>
      <c r="F1156" t="s">
        <v>1553</v>
      </c>
      <c r="G1156">
        <v>2014</v>
      </c>
      <c r="H1156" t="s">
        <v>98</v>
      </c>
      <c r="I1156" t="s">
        <v>19</v>
      </c>
      <c r="J1156">
        <v>816</v>
      </c>
      <c r="K1156">
        <v>5</v>
      </c>
      <c r="L1156">
        <f>COUNTIF(Table1[Race],Table1[Race])</f>
        <v>3</v>
      </c>
      <c r="M1156">
        <v>2</v>
      </c>
      <c r="N1156">
        <v>2</v>
      </c>
      <c r="O1156">
        <v>1</v>
      </c>
      <c r="P1156">
        <v>0</v>
      </c>
      <c r="Q1156" t="s">
        <v>20</v>
      </c>
      <c r="R1156" t="s">
        <v>952</v>
      </c>
      <c r="S1156" t="s">
        <v>1437</v>
      </c>
      <c r="T1156">
        <f>IFERROR(Table1[n_can_adj]/MID(Table1[district],FIND("(",Table1[district])+1,1),Table1[n_can_adj])</f>
        <v>3</v>
      </c>
      <c r="U1156">
        <v>21581</v>
      </c>
      <c r="V1156" t="str">
        <f>IF(Table1[Voting Population]&lt;47000,"Rural","Urban")</f>
        <v>Rural</v>
      </c>
      <c r="W1156" s="3">
        <v>0.31051873198847263</v>
      </c>
      <c r="X1156" s="3" t="s">
        <v>5414</v>
      </c>
      <c r="Y1156" s="3">
        <f>COUNTIFS(Table1[Race '#],Table1[[#This Row],[Race '#]],Table1[Gender],"F")</f>
        <v>0</v>
      </c>
      <c r="Z1156" s="3">
        <f>COUNTIFS(Table1[Race '#],Table1[[#This Row],[Race '#]],Table1[Gender],"M")</f>
        <v>3</v>
      </c>
      <c r="AA1156" s="3">
        <f>COUNTIFS(Table1[Race '#],Table1[[#This Row],[Race '#]],Table1[Gender],"~?")</f>
        <v>0</v>
      </c>
      <c r="AB1156" s="3" t="str">
        <f>_xlfn.IFS(Y1156=SUM(Table1[[#This Row],[Race-F candidates]:[Race-? Candidates]]),"All-Female",Z1156=SUM(Table1[[#This Row],[Race-F candidates]:[Race-? Candidates]]),"All-Male",1=1,"Mixed-Gender")</f>
        <v>All-Male</v>
      </c>
      <c r="AC1156" s="3">
        <f>COUNTIFS(Table1[genoffice],Table1[[#This Row],[genoffice]],Table1[Gender],"F")</f>
        <v>29</v>
      </c>
      <c r="AD1156" s="3">
        <f>COUNTIFS(Table1[genoffice],Table1[[#This Row],[genoffice]],Table1[Gender],"M")</f>
        <v>256</v>
      </c>
      <c r="AE1156" s="3">
        <f>COUNTIFS(Table1[genoffice],Table1[[#This Row],[genoffice]],Table1[Gender],"~?")</f>
        <v>10</v>
      </c>
    </row>
    <row r="1157" spans="1:31" x14ac:dyDescent="0.35">
      <c r="A1157">
        <v>1156</v>
      </c>
      <c r="B1157">
        <f>IF(COUNTIF(C$2:C1156,C1157)&gt;0,B1156,B1156+1)</f>
        <v>337</v>
      </c>
      <c r="C1157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7" t="s">
        <v>1437</v>
      </c>
      <c r="E1157" t="s">
        <v>1554</v>
      </c>
      <c r="F1157" t="s">
        <v>1555</v>
      </c>
      <c r="G1157">
        <v>2014</v>
      </c>
      <c r="H1157" t="s">
        <v>1222</v>
      </c>
      <c r="I1157" t="s">
        <v>30</v>
      </c>
      <c r="J1157">
        <v>290</v>
      </c>
      <c r="K1157">
        <v>2</v>
      </c>
      <c r="L1157">
        <f>COUNTIF(Table1[Race],Table1[Race])</f>
        <v>2</v>
      </c>
      <c r="M1157">
        <v>0</v>
      </c>
      <c r="N1157">
        <v>0</v>
      </c>
      <c r="O1157">
        <v>2</v>
      </c>
      <c r="P1157">
        <v>0</v>
      </c>
      <c r="Q1157" t="s">
        <v>20</v>
      </c>
      <c r="R1157" t="s">
        <v>952</v>
      </c>
      <c r="S1157" t="s">
        <v>1437</v>
      </c>
      <c r="T1157">
        <f>IFERROR(Table1[n_can_adj]/MID(Table1[district],FIND("(",Table1[district])+1,1),Table1[n_can_adj])</f>
        <v>2</v>
      </c>
      <c r="U1157">
        <v>11370</v>
      </c>
      <c r="V1157" t="str">
        <f>IF(Table1[Voting Population]&lt;47000,"Rural","Urban")</f>
        <v>Rural</v>
      </c>
      <c r="W1157" s="3">
        <v>0</v>
      </c>
      <c r="X1157" s="3" t="s">
        <v>5415</v>
      </c>
      <c r="Y1157" s="3">
        <f>COUNTIFS(Table1[Race '#],Table1[[#This Row],[Race '#]],Table1[Gender],"F")</f>
        <v>2</v>
      </c>
      <c r="Z1157" s="3">
        <f>COUNTIFS(Table1[Race '#],Table1[[#This Row],[Race '#]],Table1[Gender],"M")</f>
        <v>0</v>
      </c>
      <c r="AA1157" s="3">
        <f>COUNTIFS(Table1[Race '#],Table1[[#This Row],[Race '#]],Table1[Gender],"~?")</f>
        <v>0</v>
      </c>
      <c r="AB1157" s="3" t="str">
        <f>_xlfn.IFS(Y1157=SUM(Table1[[#This Row],[Race-F candidates]:[Race-? Candidates]]),"All-Female",Z1157=SUM(Table1[[#This Row],[Race-F candidates]:[Race-? Candidates]]),"All-Male",1=1,"Mixed-Gender")</f>
        <v>All-Female</v>
      </c>
      <c r="AC1157" s="3">
        <f>COUNTIFS(Table1[genoffice],Table1[[#This Row],[genoffice]],Table1[Gender],"F")</f>
        <v>29</v>
      </c>
      <c r="AD1157" s="3">
        <f>COUNTIFS(Table1[genoffice],Table1[[#This Row],[genoffice]],Table1[Gender],"M")</f>
        <v>256</v>
      </c>
      <c r="AE1157" s="3">
        <f>COUNTIFS(Table1[genoffice],Table1[[#This Row],[genoffice]],Table1[Gender],"~?")</f>
        <v>10</v>
      </c>
    </row>
    <row r="1158" spans="1:31" x14ac:dyDescent="0.35">
      <c r="A1158">
        <v>1157</v>
      </c>
      <c r="B1158">
        <f>IF(COUNTIF(C$2:C1157,C1158)&gt;0,B1157,B1157+1)</f>
        <v>337</v>
      </c>
      <c r="C1158" t="str">
        <f>Table1[[#This Row],[position]]&amp;IF(Table1[district]="NA","","-"&amp;Table1[district])&amp;IF(Table1[parish]="Multi-Parish Race","","-"&amp;Table1[parish])&amp;" ("&amp;Table1[year]&amp;")"</f>
        <v>Constable-Justice of the Peace District 4-West Carroll (2014)</v>
      </c>
      <c r="D1158" t="s">
        <v>1437</v>
      </c>
      <c r="E1158" t="s">
        <v>1554</v>
      </c>
      <c r="F1158" t="s">
        <v>1556</v>
      </c>
      <c r="G1158">
        <v>2014</v>
      </c>
      <c r="H1158" t="s">
        <v>1222</v>
      </c>
      <c r="I1158" t="s">
        <v>30</v>
      </c>
      <c r="J1158">
        <v>290</v>
      </c>
      <c r="K1158">
        <v>2</v>
      </c>
      <c r="L1158">
        <f>COUNTIF(Table1[Race],Table1[Race])</f>
        <v>2</v>
      </c>
      <c r="M1158">
        <v>0</v>
      </c>
      <c r="N1158">
        <v>0</v>
      </c>
      <c r="O1158">
        <v>2</v>
      </c>
      <c r="P1158">
        <v>0</v>
      </c>
      <c r="Q1158" t="s">
        <v>20</v>
      </c>
      <c r="R1158" t="s">
        <v>952</v>
      </c>
      <c r="S1158" t="s">
        <v>1437</v>
      </c>
      <c r="T1158">
        <f>IFERROR(Table1[n_can_adj]/MID(Table1[district],FIND("(",Table1[district])+1,1),Table1[n_can_adj])</f>
        <v>2</v>
      </c>
      <c r="U1158">
        <v>11370</v>
      </c>
      <c r="V1158" t="str">
        <f>IF(Table1[Voting Population]&lt;47000,"Rural","Urban")</f>
        <v>Rural</v>
      </c>
      <c r="W1158" s="3">
        <v>0</v>
      </c>
      <c r="X1158" s="3" t="s">
        <v>5415</v>
      </c>
      <c r="Y1158" s="3">
        <f>COUNTIFS(Table1[Race '#],Table1[[#This Row],[Race '#]],Table1[Gender],"F")</f>
        <v>2</v>
      </c>
      <c r="Z1158" s="3">
        <f>COUNTIFS(Table1[Race '#],Table1[[#This Row],[Race '#]],Table1[Gender],"M")</f>
        <v>0</v>
      </c>
      <c r="AA1158" s="3">
        <f>COUNTIFS(Table1[Race '#],Table1[[#This Row],[Race '#]],Table1[Gender],"~?")</f>
        <v>0</v>
      </c>
      <c r="AB1158" s="3" t="str">
        <f>_xlfn.IFS(Y1158=SUM(Table1[[#This Row],[Race-F candidates]:[Race-? Candidates]]),"All-Female",Z1158=SUM(Table1[[#This Row],[Race-F candidates]:[Race-? Candidates]]),"All-Male",1=1,"Mixed-Gender")</f>
        <v>All-Female</v>
      </c>
      <c r="AC1158" s="3">
        <f>COUNTIFS(Table1[genoffice],Table1[[#This Row],[genoffice]],Table1[Gender],"F")</f>
        <v>29</v>
      </c>
      <c r="AD1158" s="3">
        <f>COUNTIFS(Table1[genoffice],Table1[[#This Row],[genoffice]],Table1[Gender],"M")</f>
        <v>256</v>
      </c>
      <c r="AE1158" s="3">
        <f>COUNTIFS(Table1[genoffice],Table1[[#This Row],[genoffice]],Table1[Gender],"~?")</f>
        <v>10</v>
      </c>
    </row>
    <row r="1159" spans="1:31" x14ac:dyDescent="0.35">
      <c r="A1159">
        <v>1158</v>
      </c>
      <c r="B1159">
        <f>IF(COUNTIF(C$2:C1158,C1159)&gt;0,B1158,B1158+1)</f>
        <v>338</v>
      </c>
      <c r="C1159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59" t="s">
        <v>1437</v>
      </c>
      <c r="E1159" t="s">
        <v>1557</v>
      </c>
      <c r="F1159" t="s">
        <v>1558</v>
      </c>
      <c r="G1159">
        <v>2014</v>
      </c>
      <c r="H1159" t="s">
        <v>729</v>
      </c>
      <c r="I1159" t="s">
        <v>30</v>
      </c>
      <c r="J1159">
        <v>372</v>
      </c>
      <c r="K1159">
        <v>2</v>
      </c>
      <c r="L1159">
        <f>COUNTIF(Table1[Race],Table1[Race])</f>
        <v>2</v>
      </c>
      <c r="M1159">
        <v>0</v>
      </c>
      <c r="N1159">
        <v>0</v>
      </c>
      <c r="O1159">
        <v>2</v>
      </c>
      <c r="P1159">
        <v>0</v>
      </c>
      <c r="Q1159" t="s">
        <v>20</v>
      </c>
      <c r="R1159" t="s">
        <v>952</v>
      </c>
      <c r="S1159" t="s">
        <v>1437</v>
      </c>
      <c r="T1159">
        <f>IFERROR(Table1[n_can_adj]/MID(Table1[district],FIND("(",Table1[district])+1,1),Table1[n_can_adj])</f>
        <v>2</v>
      </c>
      <c r="U1159">
        <v>13924</v>
      </c>
      <c r="V1159" t="str">
        <f>IF(Table1[Voting Population]&lt;47000,"Rural","Urban")</f>
        <v>Rural</v>
      </c>
      <c r="W1159" s="3">
        <v>8.1300813008129968E-3</v>
      </c>
      <c r="X1159" s="3" t="s">
        <v>5414</v>
      </c>
      <c r="Y1159" s="3">
        <f>COUNTIFS(Table1[Race '#],Table1[[#This Row],[Race '#]],Table1[Gender],"F")</f>
        <v>0</v>
      </c>
      <c r="Z1159" s="3">
        <f>COUNTIFS(Table1[Race '#],Table1[[#This Row],[Race '#]],Table1[Gender],"M")</f>
        <v>2</v>
      </c>
      <c r="AA1159" s="3">
        <f>COUNTIFS(Table1[Race '#],Table1[[#This Row],[Race '#]],Table1[Gender],"~?")</f>
        <v>0</v>
      </c>
      <c r="AB1159" s="3" t="str">
        <f>_xlfn.IFS(Y1159=SUM(Table1[[#This Row],[Race-F candidates]:[Race-? Candidates]]),"All-Female",Z1159=SUM(Table1[[#This Row],[Race-F candidates]:[Race-? Candidates]]),"All-Male",1=1,"Mixed-Gender")</f>
        <v>All-Male</v>
      </c>
      <c r="AC1159" s="3">
        <f>COUNTIFS(Table1[genoffice],Table1[[#This Row],[genoffice]],Table1[Gender],"F")</f>
        <v>29</v>
      </c>
      <c r="AD1159" s="3">
        <f>COUNTIFS(Table1[genoffice],Table1[[#This Row],[genoffice]],Table1[Gender],"M")</f>
        <v>256</v>
      </c>
      <c r="AE1159" s="3">
        <f>COUNTIFS(Table1[genoffice],Table1[[#This Row],[genoffice]],Table1[Gender],"~?")</f>
        <v>10</v>
      </c>
    </row>
    <row r="1160" spans="1:31" x14ac:dyDescent="0.35">
      <c r="A1160">
        <v>1159</v>
      </c>
      <c r="B1160">
        <f>IF(COUNTIF(C$2:C1159,C1160)&gt;0,B1159,B1159+1)</f>
        <v>338</v>
      </c>
      <c r="C1160" t="str">
        <f>Table1[[#This Row],[position]]&amp;IF(Table1[district]="NA","","-"&amp;Table1[district])&amp;IF(Table1[parish]="Multi-Parish Race","","-"&amp;Table1[parish])&amp;" ("&amp;Table1[year]&amp;")"</f>
        <v>Constable-Justice of the Peace District 5-Bienville (2014)</v>
      </c>
      <c r="D1160" t="s">
        <v>1437</v>
      </c>
      <c r="E1160" t="s">
        <v>1557</v>
      </c>
      <c r="F1160" t="s">
        <v>1559</v>
      </c>
      <c r="G1160">
        <v>2014</v>
      </c>
      <c r="H1160" t="s">
        <v>729</v>
      </c>
      <c r="I1160" t="s">
        <v>30</v>
      </c>
      <c r="J1160">
        <v>366</v>
      </c>
      <c r="K1160">
        <v>2</v>
      </c>
      <c r="L1160">
        <f>COUNTIF(Table1[Race],Table1[Race])</f>
        <v>2</v>
      </c>
      <c r="M1160">
        <v>0</v>
      </c>
      <c r="N1160">
        <v>0</v>
      </c>
      <c r="O1160">
        <v>2</v>
      </c>
      <c r="P1160">
        <v>0</v>
      </c>
      <c r="Q1160" t="s">
        <v>20</v>
      </c>
      <c r="R1160" t="s">
        <v>952</v>
      </c>
      <c r="S1160" t="s">
        <v>1437</v>
      </c>
      <c r="T1160">
        <f>IFERROR(Table1[n_can_adj]/MID(Table1[district],FIND("(",Table1[district])+1,1),Table1[n_can_adj])</f>
        <v>2</v>
      </c>
      <c r="U1160">
        <v>13924</v>
      </c>
      <c r="V1160" t="str">
        <f>IF(Table1[Voting Population]&lt;47000,"Rural","Urban")</f>
        <v>Rural</v>
      </c>
      <c r="W1160" s="3">
        <v>8.1300813008129968E-3</v>
      </c>
      <c r="X1160" s="3" t="s">
        <v>5414</v>
      </c>
      <c r="Y1160" s="3">
        <f>COUNTIFS(Table1[Race '#],Table1[[#This Row],[Race '#]],Table1[Gender],"F")</f>
        <v>0</v>
      </c>
      <c r="Z1160" s="3">
        <f>COUNTIFS(Table1[Race '#],Table1[[#This Row],[Race '#]],Table1[Gender],"M")</f>
        <v>2</v>
      </c>
      <c r="AA1160" s="3">
        <f>COUNTIFS(Table1[Race '#],Table1[[#This Row],[Race '#]],Table1[Gender],"~?")</f>
        <v>0</v>
      </c>
      <c r="AB1160" s="3" t="str">
        <f>_xlfn.IFS(Y1160=SUM(Table1[[#This Row],[Race-F candidates]:[Race-? Candidates]]),"All-Female",Z1160=SUM(Table1[[#This Row],[Race-F candidates]:[Race-? Candidates]]),"All-Male",1=1,"Mixed-Gender")</f>
        <v>All-Male</v>
      </c>
      <c r="AC1160" s="3">
        <f>COUNTIFS(Table1[genoffice],Table1[[#This Row],[genoffice]],Table1[Gender],"F")</f>
        <v>29</v>
      </c>
      <c r="AD1160" s="3">
        <f>COUNTIFS(Table1[genoffice],Table1[[#This Row],[genoffice]],Table1[Gender],"M")</f>
        <v>256</v>
      </c>
      <c r="AE1160" s="3">
        <f>COUNTIFS(Table1[genoffice],Table1[[#This Row],[genoffice]],Table1[Gender],"~?")</f>
        <v>10</v>
      </c>
    </row>
    <row r="1161" spans="1:31" x14ac:dyDescent="0.35">
      <c r="A1161">
        <v>1160</v>
      </c>
      <c r="B1161">
        <f>IF(COUNTIF(C$2:C1160,C1161)&gt;0,B1160,B1160+1)</f>
        <v>339</v>
      </c>
      <c r="C1161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1" t="s">
        <v>1437</v>
      </c>
      <c r="E1161" t="s">
        <v>1560</v>
      </c>
      <c r="F1161" t="s">
        <v>1561</v>
      </c>
      <c r="G1161">
        <v>2014</v>
      </c>
      <c r="H1161" t="s">
        <v>1544</v>
      </c>
      <c r="I1161" t="s">
        <v>127</v>
      </c>
      <c r="J1161">
        <v>1224</v>
      </c>
      <c r="K1161">
        <v>4</v>
      </c>
      <c r="L1161">
        <f>COUNTIF(Table1[Race],Table1[Race])</f>
        <v>2</v>
      </c>
      <c r="M1161">
        <v>3</v>
      </c>
      <c r="N1161">
        <v>0</v>
      </c>
      <c r="O1161">
        <v>0</v>
      </c>
      <c r="P1161">
        <v>1</v>
      </c>
      <c r="Q1161" t="s">
        <v>20</v>
      </c>
      <c r="R1161" t="s">
        <v>952</v>
      </c>
      <c r="S1161" t="s">
        <v>1437</v>
      </c>
      <c r="T1161">
        <f>IFERROR(Table1[n_can_adj]/MID(Table1[district],FIND("(",Table1[district])+1,1),Table1[n_can_adj])</f>
        <v>2</v>
      </c>
      <c r="U1161">
        <v>52708</v>
      </c>
      <c r="V1161" t="str">
        <f>IF(Table1[Voting Population]&lt;47000,"Rural","Urban")</f>
        <v>Urban</v>
      </c>
      <c r="W1161" s="3">
        <v>3.5460992907801414E-2</v>
      </c>
      <c r="X1161" s="3" t="s">
        <v>5414</v>
      </c>
      <c r="Y1161" s="3">
        <f>COUNTIFS(Table1[Race '#],Table1[[#This Row],[Race '#]],Table1[Gender],"F")</f>
        <v>0</v>
      </c>
      <c r="Z1161" s="3">
        <f>COUNTIFS(Table1[Race '#],Table1[[#This Row],[Race '#]],Table1[Gender],"M")</f>
        <v>2</v>
      </c>
      <c r="AA1161" s="3">
        <f>COUNTIFS(Table1[Race '#],Table1[[#This Row],[Race '#]],Table1[Gender],"~?")</f>
        <v>0</v>
      </c>
      <c r="AB1161" s="3" t="str">
        <f>_xlfn.IFS(Y1161=SUM(Table1[[#This Row],[Race-F candidates]:[Race-? Candidates]]),"All-Female",Z1161=SUM(Table1[[#This Row],[Race-F candidates]:[Race-? Candidates]]),"All-Male",1=1,"Mixed-Gender")</f>
        <v>All-Male</v>
      </c>
      <c r="AC1161" s="3">
        <f>COUNTIFS(Table1[genoffice],Table1[[#This Row],[genoffice]],Table1[Gender],"F")</f>
        <v>29</v>
      </c>
      <c r="AD1161" s="3">
        <f>COUNTIFS(Table1[genoffice],Table1[[#This Row],[genoffice]],Table1[Gender],"M")</f>
        <v>256</v>
      </c>
      <c r="AE1161" s="3">
        <f>COUNTIFS(Table1[genoffice],Table1[[#This Row],[genoffice]],Table1[Gender],"~?")</f>
        <v>10</v>
      </c>
    </row>
    <row r="1162" spans="1:31" x14ac:dyDescent="0.35">
      <c r="A1162">
        <v>1161</v>
      </c>
      <c r="B1162">
        <f>IF(COUNTIF(C$2:C1161,C1162)&gt;0,B1161,B1161+1)</f>
        <v>339</v>
      </c>
      <c r="C1162" t="str">
        <f>Table1[[#This Row],[position]]&amp;IF(Table1[district]="NA","","-"&amp;Table1[district])&amp;IF(Table1[parish]="Multi-Parish Race","","-"&amp;Table1[parish])&amp;" ("&amp;Table1[year]&amp;")"</f>
        <v>Constable-Justice of the Peace District 6-St. Charles (2014)</v>
      </c>
      <c r="D1162" t="s">
        <v>1437</v>
      </c>
      <c r="E1162" t="s">
        <v>1560</v>
      </c>
      <c r="F1162" t="s">
        <v>1562</v>
      </c>
      <c r="G1162">
        <v>2014</v>
      </c>
      <c r="H1162" t="s">
        <v>1544</v>
      </c>
      <c r="I1162" t="s">
        <v>23</v>
      </c>
      <c r="J1162">
        <v>1314</v>
      </c>
      <c r="K1162">
        <v>4</v>
      </c>
      <c r="L1162">
        <f>COUNTIF(Table1[Race],Table1[Race])</f>
        <v>2</v>
      </c>
      <c r="M1162">
        <v>3</v>
      </c>
      <c r="N1162">
        <v>0</v>
      </c>
      <c r="O1162">
        <v>0</v>
      </c>
      <c r="P1162">
        <v>1</v>
      </c>
      <c r="Q1162" t="s">
        <v>20</v>
      </c>
      <c r="R1162" t="s">
        <v>952</v>
      </c>
      <c r="S1162" t="s">
        <v>1437</v>
      </c>
      <c r="T1162">
        <f>IFERROR(Table1[n_can_adj]/MID(Table1[district],FIND("(",Table1[district])+1,1),Table1[n_can_adj])</f>
        <v>2</v>
      </c>
      <c r="U1162">
        <v>52708</v>
      </c>
      <c r="V1162" t="str">
        <f>IF(Table1[Voting Population]&lt;47000,"Rural","Urban")</f>
        <v>Urban</v>
      </c>
      <c r="W1162" s="3">
        <v>3.5460992907801414E-2</v>
      </c>
      <c r="X1162" s="3" t="s">
        <v>5414</v>
      </c>
      <c r="Y1162" s="3">
        <f>COUNTIFS(Table1[Race '#],Table1[[#This Row],[Race '#]],Table1[Gender],"F")</f>
        <v>0</v>
      </c>
      <c r="Z1162" s="3">
        <f>COUNTIFS(Table1[Race '#],Table1[[#This Row],[Race '#]],Table1[Gender],"M")</f>
        <v>2</v>
      </c>
      <c r="AA1162" s="3">
        <f>COUNTIFS(Table1[Race '#],Table1[[#This Row],[Race '#]],Table1[Gender],"~?")</f>
        <v>0</v>
      </c>
      <c r="AB1162" s="3" t="str">
        <f>_xlfn.IFS(Y1162=SUM(Table1[[#This Row],[Race-F candidates]:[Race-? Candidates]]),"All-Female",Z1162=SUM(Table1[[#This Row],[Race-F candidates]:[Race-? Candidates]]),"All-Male",1=1,"Mixed-Gender")</f>
        <v>All-Male</v>
      </c>
      <c r="AC1162" s="3">
        <f>COUNTIFS(Table1[genoffice],Table1[[#This Row],[genoffice]],Table1[Gender],"F")</f>
        <v>29</v>
      </c>
      <c r="AD1162" s="3">
        <f>COUNTIFS(Table1[genoffice],Table1[[#This Row],[genoffice]],Table1[Gender],"M")</f>
        <v>256</v>
      </c>
      <c r="AE1162" s="3">
        <f>COUNTIFS(Table1[genoffice],Table1[[#This Row],[genoffice]],Table1[Gender],"~?")</f>
        <v>10</v>
      </c>
    </row>
    <row r="1163" spans="1:31" x14ac:dyDescent="0.35">
      <c r="A1163">
        <v>1162</v>
      </c>
      <c r="B1163">
        <f>IF(COUNTIF(C$2:C1162,C1163)&gt;0,B1162,B1162+1)</f>
        <v>340</v>
      </c>
      <c r="C1163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3" t="s">
        <v>1437</v>
      </c>
      <c r="E1163" t="s">
        <v>1560</v>
      </c>
      <c r="F1163" t="s">
        <v>1563</v>
      </c>
      <c r="G1163">
        <v>2014</v>
      </c>
      <c r="H1163" t="s">
        <v>98</v>
      </c>
      <c r="I1163" t="s">
        <v>23</v>
      </c>
      <c r="J1163">
        <v>611</v>
      </c>
      <c r="K1163">
        <v>4</v>
      </c>
      <c r="L1163">
        <f>COUNTIF(Table1[Race],Table1[Race])</f>
        <v>2</v>
      </c>
      <c r="M1163">
        <v>3</v>
      </c>
      <c r="N1163">
        <v>0</v>
      </c>
      <c r="O1163">
        <v>0</v>
      </c>
      <c r="P1163">
        <v>1</v>
      </c>
      <c r="Q1163" t="s">
        <v>20</v>
      </c>
      <c r="R1163" t="s">
        <v>952</v>
      </c>
      <c r="S1163" t="s">
        <v>1437</v>
      </c>
      <c r="T1163">
        <f>IFERROR(Table1[n_can_adj]/MID(Table1[district],FIND("(",Table1[district])+1,1),Table1[n_can_adj])</f>
        <v>2</v>
      </c>
      <c r="U1163">
        <v>21581</v>
      </c>
      <c r="V1163" t="str">
        <f>IF(Table1[Voting Population]&lt;47000,"Rural","Urban")</f>
        <v>Rural</v>
      </c>
      <c r="W1163" s="3">
        <v>0.18911745189117452</v>
      </c>
      <c r="X1163" s="3" t="s">
        <v>5414</v>
      </c>
      <c r="Y1163" s="3">
        <f>COUNTIFS(Table1[Race '#],Table1[[#This Row],[Race '#]],Table1[Gender],"F")</f>
        <v>1</v>
      </c>
      <c r="Z1163" s="3">
        <f>COUNTIFS(Table1[Race '#],Table1[[#This Row],[Race '#]],Table1[Gender],"M")</f>
        <v>1</v>
      </c>
      <c r="AA1163" s="3">
        <f>COUNTIFS(Table1[Race '#],Table1[[#This Row],[Race '#]],Table1[Gender],"~?")</f>
        <v>0</v>
      </c>
      <c r="AB1163" s="3" t="str">
        <f>_xlfn.IFS(Y1163=SUM(Table1[[#This Row],[Race-F candidates]:[Race-? Candidates]]),"All-Female",Z1163=SUM(Table1[[#This Row],[Race-F candidates]:[Race-? Candidates]]),"All-Male",1=1,"Mixed-Gender")</f>
        <v>Mixed-Gender</v>
      </c>
      <c r="AC1163" s="3">
        <f>COUNTIFS(Table1[genoffice],Table1[[#This Row],[genoffice]],Table1[Gender],"F")</f>
        <v>29</v>
      </c>
      <c r="AD1163" s="3">
        <f>COUNTIFS(Table1[genoffice],Table1[[#This Row],[genoffice]],Table1[Gender],"M")</f>
        <v>256</v>
      </c>
      <c r="AE1163" s="3">
        <f>COUNTIFS(Table1[genoffice],Table1[[#This Row],[genoffice]],Table1[Gender],"~?")</f>
        <v>10</v>
      </c>
    </row>
    <row r="1164" spans="1:31" x14ac:dyDescent="0.35">
      <c r="A1164">
        <v>1163</v>
      </c>
      <c r="B1164">
        <f>IF(COUNTIF(C$2:C1163,C1164)&gt;0,B1163,B1163+1)</f>
        <v>340</v>
      </c>
      <c r="C1164" t="str">
        <f>Table1[[#This Row],[position]]&amp;IF(Table1[district]="NA","","-"&amp;Table1[district])&amp;IF(Table1[parish]="Multi-Parish Race","","-"&amp;Table1[parish])&amp;" ("&amp;Table1[year]&amp;")"</f>
        <v>Constable-Justice of the Peace District 6-St. James (2014)</v>
      </c>
      <c r="D1164" t="s">
        <v>1437</v>
      </c>
      <c r="E1164" t="s">
        <v>1560</v>
      </c>
      <c r="F1164" t="s">
        <v>1564</v>
      </c>
      <c r="G1164">
        <v>2014</v>
      </c>
      <c r="H1164" t="s">
        <v>98</v>
      </c>
      <c r="I1164" t="s">
        <v>23</v>
      </c>
      <c r="J1164">
        <v>896</v>
      </c>
      <c r="K1164">
        <v>4</v>
      </c>
      <c r="L1164">
        <f>COUNTIF(Table1[Race],Table1[Race])</f>
        <v>2</v>
      </c>
      <c r="M1164">
        <v>3</v>
      </c>
      <c r="N1164">
        <v>0</v>
      </c>
      <c r="O1164">
        <v>0</v>
      </c>
      <c r="P1164">
        <v>1</v>
      </c>
      <c r="Q1164" t="s">
        <v>20</v>
      </c>
      <c r="R1164" t="s">
        <v>952</v>
      </c>
      <c r="S1164" t="s">
        <v>1437</v>
      </c>
      <c r="T1164">
        <f>IFERROR(Table1[n_can_adj]/MID(Table1[district],FIND("(",Table1[district])+1,1),Table1[n_can_adj])</f>
        <v>2</v>
      </c>
      <c r="U1164">
        <v>21581</v>
      </c>
      <c r="V1164" t="str">
        <f>IF(Table1[Voting Population]&lt;47000,"Rural","Urban")</f>
        <v>Rural</v>
      </c>
      <c r="W1164" s="3">
        <v>0.18911745189117452</v>
      </c>
      <c r="X1164" s="3" t="s">
        <v>5415</v>
      </c>
      <c r="Y1164" s="3">
        <f>COUNTIFS(Table1[Race '#],Table1[[#This Row],[Race '#]],Table1[Gender],"F")</f>
        <v>1</v>
      </c>
      <c r="Z1164" s="3">
        <f>COUNTIFS(Table1[Race '#],Table1[[#This Row],[Race '#]],Table1[Gender],"M")</f>
        <v>1</v>
      </c>
      <c r="AA1164" s="3">
        <f>COUNTIFS(Table1[Race '#],Table1[[#This Row],[Race '#]],Table1[Gender],"~?")</f>
        <v>0</v>
      </c>
      <c r="AB1164" s="3" t="str">
        <f>_xlfn.IFS(Y1164=SUM(Table1[[#This Row],[Race-F candidates]:[Race-? Candidates]]),"All-Female",Z1164=SUM(Table1[[#This Row],[Race-F candidates]:[Race-? Candidates]]),"All-Male",1=1,"Mixed-Gender")</f>
        <v>Mixed-Gender</v>
      </c>
      <c r="AC1164" s="3">
        <f>COUNTIFS(Table1[genoffice],Table1[[#This Row],[genoffice]],Table1[Gender],"F")</f>
        <v>29</v>
      </c>
      <c r="AD1164" s="3">
        <f>COUNTIFS(Table1[genoffice],Table1[[#This Row],[genoffice]],Table1[Gender],"M")</f>
        <v>256</v>
      </c>
      <c r="AE1164" s="3">
        <f>COUNTIFS(Table1[genoffice],Table1[[#This Row],[genoffice]],Table1[Gender],"~?")</f>
        <v>10</v>
      </c>
    </row>
    <row r="1165" spans="1:31" x14ac:dyDescent="0.35">
      <c r="A1165">
        <v>1166</v>
      </c>
      <c r="B1165">
        <f>IF(COUNTIF(C$2:C1164,C1165)&gt;0,B1164,B1164+1)</f>
        <v>341</v>
      </c>
      <c r="C1165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5" t="s">
        <v>1437</v>
      </c>
      <c r="E1165" t="s">
        <v>1565</v>
      </c>
      <c r="F1165" t="s">
        <v>1568</v>
      </c>
      <c r="G1165">
        <v>2014</v>
      </c>
      <c r="H1165" t="s">
        <v>793</v>
      </c>
      <c r="I1165" t="s">
        <v>30</v>
      </c>
      <c r="J1165">
        <v>287</v>
      </c>
      <c r="K1165">
        <v>4</v>
      </c>
      <c r="L1165">
        <f>COUNTIF(Table1[Race],Table1[Race])</f>
        <v>2</v>
      </c>
      <c r="M1165">
        <v>0</v>
      </c>
      <c r="N1165">
        <v>3</v>
      </c>
      <c r="O1165">
        <v>1</v>
      </c>
      <c r="P1165">
        <v>0</v>
      </c>
      <c r="Q1165" t="s">
        <v>20</v>
      </c>
      <c r="R1165" t="s">
        <v>952</v>
      </c>
      <c r="S1165" t="s">
        <v>1437</v>
      </c>
      <c r="T1165">
        <f>IFERROR(Table1[n_can_adj]/MID(Table1[district],FIND("(",Table1[district])+1,1),Table1[n_can_adj])</f>
        <v>2</v>
      </c>
      <c r="U1165">
        <v>20464</v>
      </c>
      <c r="V1165" t="str">
        <f>IF(Table1[Voting Population]&lt;47000,"Rural","Urban")</f>
        <v>Rural</v>
      </c>
      <c r="W1165" s="3">
        <v>0.11456310679611653</v>
      </c>
      <c r="X1165" s="3" t="s">
        <v>5414</v>
      </c>
      <c r="Y1165" s="3">
        <f>COUNTIFS(Table1[Race '#],Table1[[#This Row],[Race '#]],Table1[Gender],"F")</f>
        <v>0</v>
      </c>
      <c r="Z1165" s="3">
        <f>COUNTIFS(Table1[Race '#],Table1[[#This Row],[Race '#]],Table1[Gender],"M")</f>
        <v>2</v>
      </c>
      <c r="AA1165" s="3">
        <f>COUNTIFS(Table1[Race '#],Table1[[#This Row],[Race '#]],Table1[Gender],"~?")</f>
        <v>0</v>
      </c>
      <c r="AB1165" s="3" t="str">
        <f>_xlfn.IFS(Y1165=SUM(Table1[[#This Row],[Race-F candidates]:[Race-? Candidates]]),"All-Female",Z1165=SUM(Table1[[#This Row],[Race-F candidates]:[Race-? Candidates]]),"All-Male",1=1,"Mixed-Gender")</f>
        <v>All-Male</v>
      </c>
      <c r="AC1165" s="3">
        <f>COUNTIFS(Table1[genoffice],Table1[[#This Row],[genoffice]],Table1[Gender],"F")</f>
        <v>29</v>
      </c>
      <c r="AD1165" s="3">
        <f>COUNTIFS(Table1[genoffice],Table1[[#This Row],[genoffice]],Table1[Gender],"M")</f>
        <v>256</v>
      </c>
      <c r="AE1165" s="3">
        <f>COUNTIFS(Table1[genoffice],Table1[[#This Row],[genoffice]],Table1[Gender],"~?")</f>
        <v>10</v>
      </c>
    </row>
    <row r="1166" spans="1:31" x14ac:dyDescent="0.35">
      <c r="A1166">
        <v>1167</v>
      </c>
      <c r="B1166">
        <f>IF(COUNTIF(C$2:C1165,C1166)&gt;0,B1165,B1165+1)</f>
        <v>341</v>
      </c>
      <c r="C1166" t="str">
        <f>Table1[[#This Row],[position]]&amp;IF(Table1[district]="NA","","-"&amp;Table1[district])&amp;IF(Table1[parish]="Multi-Parish Race","","-"&amp;Table1[parish])&amp;" ("&amp;Table1[year]&amp;")"</f>
        <v>Constable-Justice of the Peace District 7-Franklin (2014)</v>
      </c>
      <c r="D1166" t="s">
        <v>1437</v>
      </c>
      <c r="E1166" t="s">
        <v>1565</v>
      </c>
      <c r="F1166" t="s">
        <v>1569</v>
      </c>
      <c r="G1166">
        <v>2014</v>
      </c>
      <c r="H1166" t="s">
        <v>793</v>
      </c>
      <c r="I1166" t="s">
        <v>19</v>
      </c>
      <c r="J1166">
        <v>228</v>
      </c>
      <c r="K1166">
        <v>4</v>
      </c>
      <c r="L1166">
        <f>COUNTIF(Table1[Race],Table1[Race])</f>
        <v>2</v>
      </c>
      <c r="M1166">
        <v>0</v>
      </c>
      <c r="N1166">
        <v>3</v>
      </c>
      <c r="O1166">
        <v>1</v>
      </c>
      <c r="P1166">
        <v>0</v>
      </c>
      <c r="Q1166" t="s">
        <v>20</v>
      </c>
      <c r="R1166" t="s">
        <v>952</v>
      </c>
      <c r="S1166" t="s">
        <v>1437</v>
      </c>
      <c r="T1166">
        <f>IFERROR(Table1[n_can_adj]/MID(Table1[district],FIND("(",Table1[district])+1,1),Table1[n_can_adj])</f>
        <v>2</v>
      </c>
      <c r="U1166">
        <v>20464</v>
      </c>
      <c r="V1166" t="str">
        <f>IF(Table1[Voting Population]&lt;47000,"Rural","Urban")</f>
        <v>Rural</v>
      </c>
      <c r="W1166" s="3">
        <v>0.11456310679611653</v>
      </c>
      <c r="X1166" s="3" t="s">
        <v>5414</v>
      </c>
      <c r="Y1166" s="3">
        <f>COUNTIFS(Table1[Race '#],Table1[[#This Row],[Race '#]],Table1[Gender],"F")</f>
        <v>0</v>
      </c>
      <c r="Z1166" s="3">
        <f>COUNTIFS(Table1[Race '#],Table1[[#This Row],[Race '#]],Table1[Gender],"M")</f>
        <v>2</v>
      </c>
      <c r="AA1166" s="3">
        <f>COUNTIFS(Table1[Race '#],Table1[[#This Row],[Race '#]],Table1[Gender],"~?")</f>
        <v>0</v>
      </c>
      <c r="AB1166" s="3" t="str">
        <f>_xlfn.IFS(Y1166=SUM(Table1[[#This Row],[Race-F candidates]:[Race-? Candidates]]),"All-Female",Z1166=SUM(Table1[[#This Row],[Race-F candidates]:[Race-? Candidates]]),"All-Male",1=1,"Mixed-Gender")</f>
        <v>All-Male</v>
      </c>
      <c r="AC1166" s="3">
        <f>COUNTIFS(Table1[genoffice],Table1[[#This Row],[genoffice]],Table1[Gender],"F")</f>
        <v>29</v>
      </c>
      <c r="AD1166" s="3">
        <f>COUNTIFS(Table1[genoffice],Table1[[#This Row],[genoffice]],Table1[Gender],"M")</f>
        <v>256</v>
      </c>
      <c r="AE1166" s="3">
        <f>COUNTIFS(Table1[genoffice],Table1[[#This Row],[genoffice]],Table1[Gender],"~?")</f>
        <v>10</v>
      </c>
    </row>
    <row r="1167" spans="1:31" x14ac:dyDescent="0.35">
      <c r="A1167">
        <v>1164</v>
      </c>
      <c r="B1167">
        <f>IF(COUNTIF(C$2:C1166,C1167)&gt;0,B1166,B1166+1)</f>
        <v>342</v>
      </c>
      <c r="C1167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7" t="s">
        <v>1437</v>
      </c>
      <c r="E1167" t="s">
        <v>1565</v>
      </c>
      <c r="F1167" t="s">
        <v>1566</v>
      </c>
      <c r="G1167">
        <v>2014</v>
      </c>
      <c r="H1167" t="s">
        <v>1544</v>
      </c>
      <c r="I1167" t="s">
        <v>19</v>
      </c>
      <c r="J1167">
        <v>1257</v>
      </c>
      <c r="K1167">
        <v>4</v>
      </c>
      <c r="L1167">
        <f>COUNTIF(Table1[Race],Table1[Race])</f>
        <v>2</v>
      </c>
      <c r="M1167">
        <v>0</v>
      </c>
      <c r="N1167">
        <v>3</v>
      </c>
      <c r="O1167">
        <v>1</v>
      </c>
      <c r="P1167">
        <v>0</v>
      </c>
      <c r="Q1167" t="s">
        <v>20</v>
      </c>
      <c r="R1167" t="s">
        <v>952</v>
      </c>
      <c r="S1167" t="s">
        <v>1437</v>
      </c>
      <c r="T1167">
        <f>IFERROR(Table1[n_can_adj]/MID(Table1[district],FIND("(",Table1[district])+1,1),Table1[n_can_adj])</f>
        <v>2</v>
      </c>
      <c r="U1167">
        <v>52708</v>
      </c>
      <c r="V1167" t="str">
        <f>IF(Table1[Voting Population]&lt;47000,"Rural","Urban")</f>
        <v>Urban</v>
      </c>
      <c r="W1167" s="3">
        <v>8.2146768893756883E-2</v>
      </c>
      <c r="X1167" s="3" t="s">
        <v>5414</v>
      </c>
      <c r="Y1167" s="3">
        <f>COUNTIFS(Table1[Race '#],Table1[[#This Row],[Race '#]],Table1[Gender],"F")</f>
        <v>0</v>
      </c>
      <c r="Z1167" s="3">
        <f>COUNTIFS(Table1[Race '#],Table1[[#This Row],[Race '#]],Table1[Gender],"M")</f>
        <v>2</v>
      </c>
      <c r="AA1167" s="3">
        <f>COUNTIFS(Table1[Race '#],Table1[[#This Row],[Race '#]],Table1[Gender],"~?")</f>
        <v>0</v>
      </c>
      <c r="AB1167" s="3" t="str">
        <f>_xlfn.IFS(Y1167=SUM(Table1[[#This Row],[Race-F candidates]:[Race-? Candidates]]),"All-Female",Z1167=SUM(Table1[[#This Row],[Race-F candidates]:[Race-? Candidates]]),"All-Male",1=1,"Mixed-Gender")</f>
        <v>All-Male</v>
      </c>
      <c r="AC1167" s="3">
        <f>COUNTIFS(Table1[genoffice],Table1[[#This Row],[genoffice]],Table1[Gender],"F")</f>
        <v>29</v>
      </c>
      <c r="AD1167" s="3">
        <f>COUNTIFS(Table1[genoffice],Table1[[#This Row],[genoffice]],Table1[Gender],"M")</f>
        <v>256</v>
      </c>
      <c r="AE1167" s="3">
        <f>COUNTIFS(Table1[genoffice],Table1[[#This Row],[genoffice]],Table1[Gender],"~?")</f>
        <v>10</v>
      </c>
    </row>
    <row r="1168" spans="1:31" x14ac:dyDescent="0.35">
      <c r="A1168">
        <v>1165</v>
      </c>
      <c r="B1168">
        <f>IF(COUNTIF(C$2:C1167,C1168)&gt;0,B1167,B1167+1)</f>
        <v>342</v>
      </c>
      <c r="C1168" t="str">
        <f>Table1[[#This Row],[position]]&amp;IF(Table1[district]="NA","","-"&amp;Table1[district])&amp;IF(Table1[parish]="Multi-Parish Race","","-"&amp;Table1[parish])&amp;" ("&amp;Table1[year]&amp;")"</f>
        <v>Constable-Justice of the Peace District 7-St. Charles (2014)</v>
      </c>
      <c r="D1168" t="s">
        <v>1437</v>
      </c>
      <c r="E1168" t="s">
        <v>1565</v>
      </c>
      <c r="F1168" t="s">
        <v>1567</v>
      </c>
      <c r="G1168">
        <v>2014</v>
      </c>
      <c r="H1168" t="s">
        <v>1544</v>
      </c>
      <c r="I1168" t="s">
        <v>19</v>
      </c>
      <c r="J1168">
        <v>1482</v>
      </c>
      <c r="K1168">
        <v>4</v>
      </c>
      <c r="L1168">
        <f>COUNTIF(Table1[Race],Table1[Race])</f>
        <v>2</v>
      </c>
      <c r="M1168">
        <v>0</v>
      </c>
      <c r="N1168">
        <v>3</v>
      </c>
      <c r="O1168">
        <v>1</v>
      </c>
      <c r="P1168">
        <v>0</v>
      </c>
      <c r="Q1168" t="s">
        <v>20</v>
      </c>
      <c r="R1168" t="s">
        <v>952</v>
      </c>
      <c r="S1168" t="s">
        <v>1437</v>
      </c>
      <c r="T1168">
        <f>IFERROR(Table1[n_can_adj]/MID(Table1[district],FIND("(",Table1[district])+1,1),Table1[n_can_adj])</f>
        <v>2</v>
      </c>
      <c r="U1168">
        <v>52708</v>
      </c>
      <c r="V1168" t="str">
        <f>IF(Table1[Voting Population]&lt;47000,"Rural","Urban")</f>
        <v>Urban</v>
      </c>
      <c r="W1168" s="3">
        <v>8.2146768893756883E-2</v>
      </c>
      <c r="X1168" s="3" t="s">
        <v>5414</v>
      </c>
      <c r="Y1168" s="3">
        <f>COUNTIFS(Table1[Race '#],Table1[[#This Row],[Race '#]],Table1[Gender],"F")</f>
        <v>0</v>
      </c>
      <c r="Z1168" s="3">
        <f>COUNTIFS(Table1[Race '#],Table1[[#This Row],[Race '#]],Table1[Gender],"M")</f>
        <v>2</v>
      </c>
      <c r="AA1168" s="3">
        <f>COUNTIFS(Table1[Race '#],Table1[[#This Row],[Race '#]],Table1[Gender],"~?")</f>
        <v>0</v>
      </c>
      <c r="AB1168" s="3" t="str">
        <f>_xlfn.IFS(Y1168=SUM(Table1[[#This Row],[Race-F candidates]:[Race-? Candidates]]),"All-Female",Z1168=SUM(Table1[[#This Row],[Race-F candidates]:[Race-? Candidates]]),"All-Male",1=1,"Mixed-Gender")</f>
        <v>All-Male</v>
      </c>
      <c r="AC1168" s="3">
        <f>COUNTIFS(Table1[genoffice],Table1[[#This Row],[genoffice]],Table1[Gender],"F")</f>
        <v>29</v>
      </c>
      <c r="AD1168" s="3">
        <f>COUNTIFS(Table1[genoffice],Table1[[#This Row],[genoffice]],Table1[Gender],"M")</f>
        <v>256</v>
      </c>
      <c r="AE1168" s="3">
        <f>COUNTIFS(Table1[genoffice],Table1[[#This Row],[genoffice]],Table1[Gender],"~?")</f>
        <v>10</v>
      </c>
    </row>
    <row r="1169" spans="1:31" x14ac:dyDescent="0.35">
      <c r="A1169">
        <v>1168</v>
      </c>
      <c r="B1169">
        <f>IF(COUNTIF(C$2:C1168,C1169)&gt;0,B1168,B1168+1)</f>
        <v>343</v>
      </c>
      <c r="C1169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69" t="s">
        <v>1437</v>
      </c>
      <c r="E1169" t="s">
        <v>1570</v>
      </c>
      <c r="F1169" t="s">
        <v>1571</v>
      </c>
      <c r="G1169">
        <v>2014</v>
      </c>
      <c r="H1169" t="s">
        <v>760</v>
      </c>
      <c r="I1169" t="s">
        <v>23</v>
      </c>
      <c r="J1169">
        <v>296</v>
      </c>
      <c r="K1169">
        <v>2</v>
      </c>
      <c r="L1169">
        <f>COUNTIF(Table1[Race],Table1[Race])</f>
        <v>2</v>
      </c>
      <c r="M1169">
        <v>1</v>
      </c>
      <c r="N1169">
        <v>0</v>
      </c>
      <c r="O1169">
        <v>1</v>
      </c>
      <c r="P1169">
        <v>0</v>
      </c>
      <c r="Q1169" t="s">
        <v>20</v>
      </c>
      <c r="R1169" t="s">
        <v>952</v>
      </c>
      <c r="S1169" t="s">
        <v>1437</v>
      </c>
      <c r="T1169">
        <f>IFERROR(Table1[n_can_adj]/MID(Table1[district],FIND("(",Table1[district])+1,1),Table1[n_can_adj])</f>
        <v>2</v>
      </c>
      <c r="U1169">
        <v>8757</v>
      </c>
      <c r="V1169" t="str">
        <f>IF(Table1[Voting Population]&lt;47000,"Rural","Urban")</f>
        <v>Rural</v>
      </c>
      <c r="W1169" s="3">
        <v>0.53459119496855356</v>
      </c>
      <c r="X1169" s="3" t="s">
        <v>5414</v>
      </c>
      <c r="Y1169" s="3">
        <f>COUNTIFS(Table1[Race '#],Table1[[#This Row],[Race '#]],Table1[Gender],"F")</f>
        <v>0</v>
      </c>
      <c r="Z1169" s="3">
        <f>COUNTIFS(Table1[Race '#],Table1[[#This Row],[Race '#]],Table1[Gender],"M")</f>
        <v>2</v>
      </c>
      <c r="AA1169" s="3">
        <f>COUNTIFS(Table1[Race '#],Table1[[#This Row],[Race '#]],Table1[Gender],"~?")</f>
        <v>0</v>
      </c>
      <c r="AB1169" s="3" t="str">
        <f>_xlfn.IFS(Y1169=SUM(Table1[[#This Row],[Race-F candidates]:[Race-? Candidates]]),"All-Female",Z1169=SUM(Table1[[#This Row],[Race-F candidates]:[Race-? Candidates]]),"All-Male",1=1,"Mixed-Gender")</f>
        <v>All-Male</v>
      </c>
      <c r="AC1169" s="3">
        <f>COUNTIFS(Table1[genoffice],Table1[[#This Row],[genoffice]],Table1[Gender],"F")</f>
        <v>29</v>
      </c>
      <c r="AD1169" s="3">
        <f>COUNTIFS(Table1[genoffice],Table1[[#This Row],[genoffice]],Table1[Gender],"M")</f>
        <v>256</v>
      </c>
      <c r="AE1169" s="3">
        <f>COUNTIFS(Table1[genoffice],Table1[[#This Row],[genoffice]],Table1[Gender],"~?")</f>
        <v>10</v>
      </c>
    </row>
    <row r="1170" spans="1:31" x14ac:dyDescent="0.35">
      <c r="A1170">
        <v>1169</v>
      </c>
      <c r="B1170">
        <f>IF(COUNTIF(C$2:C1169,C1170)&gt;0,B1169,B1169+1)</f>
        <v>343</v>
      </c>
      <c r="C1170" t="str">
        <f>Table1[[#This Row],[position]]&amp;IF(Table1[district]="NA","","-"&amp;Table1[district])&amp;IF(Table1[parish]="Multi-Parish Race","","-"&amp;Table1[parish])&amp;" ("&amp;Table1[year]&amp;")"</f>
        <v>Constable-Justice of the Peace District B-Red River (2014)</v>
      </c>
      <c r="D1170" t="s">
        <v>1437</v>
      </c>
      <c r="E1170" t="s">
        <v>1570</v>
      </c>
      <c r="F1170" t="s">
        <v>1572</v>
      </c>
      <c r="G1170">
        <v>2014</v>
      </c>
      <c r="H1170" t="s">
        <v>760</v>
      </c>
      <c r="I1170" t="s">
        <v>30</v>
      </c>
      <c r="J1170">
        <v>976</v>
      </c>
      <c r="K1170">
        <v>2</v>
      </c>
      <c r="L1170">
        <f>COUNTIF(Table1[Race],Table1[Race])</f>
        <v>2</v>
      </c>
      <c r="M1170">
        <v>1</v>
      </c>
      <c r="N1170">
        <v>0</v>
      </c>
      <c r="O1170">
        <v>1</v>
      </c>
      <c r="P1170">
        <v>0</v>
      </c>
      <c r="Q1170" t="s">
        <v>20</v>
      </c>
      <c r="R1170" t="s">
        <v>952</v>
      </c>
      <c r="S1170" t="s">
        <v>1437</v>
      </c>
      <c r="T1170">
        <f>IFERROR(Table1[n_can_adj]/MID(Table1[district],FIND("(",Table1[district])+1,1),Table1[n_can_adj])</f>
        <v>2</v>
      </c>
      <c r="U1170">
        <v>8757</v>
      </c>
      <c r="V1170" t="str">
        <f>IF(Table1[Voting Population]&lt;47000,"Rural","Urban")</f>
        <v>Rural</v>
      </c>
      <c r="W1170" s="3">
        <v>0.53459119496855356</v>
      </c>
      <c r="X1170" s="3" t="s">
        <v>5414</v>
      </c>
      <c r="Y1170" s="3">
        <f>COUNTIFS(Table1[Race '#],Table1[[#This Row],[Race '#]],Table1[Gender],"F")</f>
        <v>0</v>
      </c>
      <c r="Z1170" s="3">
        <f>COUNTIFS(Table1[Race '#],Table1[[#This Row],[Race '#]],Table1[Gender],"M")</f>
        <v>2</v>
      </c>
      <c r="AA1170" s="3">
        <f>COUNTIFS(Table1[Race '#],Table1[[#This Row],[Race '#]],Table1[Gender],"~?")</f>
        <v>0</v>
      </c>
      <c r="AB1170" s="3" t="str">
        <f>_xlfn.IFS(Y1170=SUM(Table1[[#This Row],[Race-F candidates]:[Race-? Candidates]]),"All-Female",Z1170=SUM(Table1[[#This Row],[Race-F candidates]:[Race-? Candidates]]),"All-Male",1=1,"Mixed-Gender")</f>
        <v>All-Male</v>
      </c>
      <c r="AC1170" s="3">
        <f>COUNTIFS(Table1[genoffice],Table1[[#This Row],[genoffice]],Table1[Gender],"F")</f>
        <v>29</v>
      </c>
      <c r="AD1170" s="3">
        <f>COUNTIFS(Table1[genoffice],Table1[[#This Row],[genoffice]],Table1[Gender],"M")</f>
        <v>256</v>
      </c>
      <c r="AE1170" s="3">
        <f>COUNTIFS(Table1[genoffice],Table1[[#This Row],[genoffice]],Table1[Gender],"~?")</f>
        <v>10</v>
      </c>
    </row>
    <row r="1171" spans="1:31" x14ac:dyDescent="0.35">
      <c r="A1171">
        <v>1170</v>
      </c>
      <c r="B1171">
        <f>IF(COUNTIF(C$2:C1170,C1171)&gt;0,B1170,B1170+1)</f>
        <v>344</v>
      </c>
      <c r="C1171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1" t="s">
        <v>1437</v>
      </c>
      <c r="E1171" t="s">
        <v>1573</v>
      </c>
      <c r="F1171" t="s">
        <v>1574</v>
      </c>
      <c r="G1171">
        <v>2014</v>
      </c>
      <c r="H1171" t="s">
        <v>449</v>
      </c>
      <c r="I1171" t="s">
        <v>30</v>
      </c>
      <c r="J1171">
        <v>504</v>
      </c>
      <c r="K1171">
        <v>6</v>
      </c>
      <c r="L1171">
        <f>COUNTIF(Table1[Race],Table1[Race])</f>
        <v>2</v>
      </c>
      <c r="M1171">
        <v>1</v>
      </c>
      <c r="N1171">
        <v>1</v>
      </c>
      <c r="O1171">
        <v>3</v>
      </c>
      <c r="P1171">
        <v>1</v>
      </c>
      <c r="Q1171" t="s">
        <v>20</v>
      </c>
      <c r="R1171" t="s">
        <v>952</v>
      </c>
      <c r="S1171" t="s">
        <v>1437</v>
      </c>
      <c r="T1171">
        <f>IFERROR(Table1[n_can_adj]/MID(Table1[district],FIND("(",Table1[district])+1,1),Table1[n_can_adj])</f>
        <v>2</v>
      </c>
      <c r="U1171">
        <v>9997</v>
      </c>
      <c r="V1171" t="str">
        <f>IF(Table1[Voting Population]&lt;47000,"Rural","Urban")</f>
        <v>Rural</v>
      </c>
      <c r="W1171" s="3">
        <v>6.319702602230487E-2</v>
      </c>
      <c r="X1171" s="3" t="s">
        <v>5414</v>
      </c>
      <c r="Y1171" s="3">
        <f>COUNTIFS(Table1[Race '#],Table1[[#This Row],[Race '#]],Table1[Gender],"F")</f>
        <v>0</v>
      </c>
      <c r="Z1171" s="3">
        <f>COUNTIFS(Table1[Race '#],Table1[[#This Row],[Race '#]],Table1[Gender],"M")</f>
        <v>2</v>
      </c>
      <c r="AA1171" s="3">
        <f>COUNTIFS(Table1[Race '#],Table1[[#This Row],[Race '#]],Table1[Gender],"~?")</f>
        <v>0</v>
      </c>
      <c r="AB1171" s="3" t="str">
        <f>_xlfn.IFS(Y1171=SUM(Table1[[#This Row],[Race-F candidates]:[Race-? Candidates]]),"All-Female",Z1171=SUM(Table1[[#This Row],[Race-F candidates]:[Race-? Candidates]]),"All-Male",1=1,"Mixed-Gender")</f>
        <v>All-Male</v>
      </c>
      <c r="AC1171" s="3">
        <f>COUNTIFS(Table1[genoffice],Table1[[#This Row],[genoffice]],Table1[Gender],"F")</f>
        <v>29</v>
      </c>
      <c r="AD1171" s="3">
        <f>COUNTIFS(Table1[genoffice],Table1[[#This Row],[genoffice]],Table1[Gender],"M")</f>
        <v>256</v>
      </c>
      <c r="AE1171" s="3">
        <f>COUNTIFS(Table1[genoffice],Table1[[#This Row],[genoffice]],Table1[Gender],"~?")</f>
        <v>10</v>
      </c>
    </row>
    <row r="1172" spans="1:31" x14ac:dyDescent="0.35">
      <c r="A1172">
        <v>1175</v>
      </c>
      <c r="B1172">
        <f>IF(COUNTIF(C$2:C1171,C1172)&gt;0,B1171,B1171+1)</f>
        <v>344</v>
      </c>
      <c r="C1172" t="str">
        <f>Table1[[#This Row],[position]]&amp;IF(Table1[district]="NA","","-"&amp;Table1[district])&amp;IF(Table1[parish]="Multi-Parish Race","","-"&amp;Table1[parish])&amp;" ("&amp;Table1[year]&amp;")"</f>
        <v>Constable-Justice of the Peace Ward  1-Caldwell (2014)</v>
      </c>
      <c r="D1172" t="s">
        <v>1437</v>
      </c>
      <c r="E1172" t="s">
        <v>1573</v>
      </c>
      <c r="F1172" t="s">
        <v>1579</v>
      </c>
      <c r="G1172">
        <v>2014</v>
      </c>
      <c r="H1172" t="s">
        <v>449</v>
      </c>
      <c r="I1172" t="s">
        <v>30</v>
      </c>
      <c r="J1172">
        <v>572</v>
      </c>
      <c r="K1172">
        <v>6</v>
      </c>
      <c r="L1172">
        <f>COUNTIF(Table1[Race],Table1[Race])</f>
        <v>2</v>
      </c>
      <c r="M1172">
        <v>1</v>
      </c>
      <c r="N1172">
        <v>1</v>
      </c>
      <c r="O1172">
        <v>3</v>
      </c>
      <c r="P1172">
        <v>1</v>
      </c>
      <c r="Q1172" t="s">
        <v>20</v>
      </c>
      <c r="R1172" t="s">
        <v>952</v>
      </c>
      <c r="S1172" t="s">
        <v>1437</v>
      </c>
      <c r="T1172">
        <f>IFERROR(Table1[n_can_adj]/MID(Table1[district],FIND("(",Table1[district])+1,1),Table1[n_can_adj])</f>
        <v>2</v>
      </c>
      <c r="U1172">
        <v>9997</v>
      </c>
      <c r="V1172" t="str">
        <f>IF(Table1[Voting Population]&lt;47000,"Rural","Urban")</f>
        <v>Rural</v>
      </c>
      <c r="W1172" s="3">
        <v>6.319702602230487E-2</v>
      </c>
      <c r="X1172" s="3" t="s">
        <v>5414</v>
      </c>
      <c r="Y1172" s="3">
        <f>COUNTIFS(Table1[Race '#],Table1[[#This Row],[Race '#]],Table1[Gender],"F")</f>
        <v>0</v>
      </c>
      <c r="Z1172" s="3">
        <f>COUNTIFS(Table1[Race '#],Table1[[#This Row],[Race '#]],Table1[Gender],"M")</f>
        <v>2</v>
      </c>
      <c r="AA1172" s="3">
        <f>COUNTIFS(Table1[Race '#],Table1[[#This Row],[Race '#]],Table1[Gender],"~?")</f>
        <v>0</v>
      </c>
      <c r="AB1172" s="3" t="str">
        <f>_xlfn.IFS(Y1172=SUM(Table1[[#This Row],[Race-F candidates]:[Race-? Candidates]]),"All-Female",Z1172=SUM(Table1[[#This Row],[Race-F candidates]:[Race-? Candidates]]),"All-Male",1=1,"Mixed-Gender")</f>
        <v>All-Male</v>
      </c>
      <c r="AC1172" s="3">
        <f>COUNTIFS(Table1[genoffice],Table1[[#This Row],[genoffice]],Table1[Gender],"F")</f>
        <v>29</v>
      </c>
      <c r="AD1172" s="3">
        <f>COUNTIFS(Table1[genoffice],Table1[[#This Row],[genoffice]],Table1[Gender],"M")</f>
        <v>256</v>
      </c>
      <c r="AE1172" s="3">
        <f>COUNTIFS(Table1[genoffice],Table1[[#This Row],[genoffice]],Table1[Gender],"~?")</f>
        <v>10</v>
      </c>
    </row>
    <row r="1173" spans="1:31" x14ac:dyDescent="0.35">
      <c r="A1173">
        <v>1173</v>
      </c>
      <c r="B1173">
        <f>IF(COUNTIF(C$2:C1172,C1173)&gt;0,B1172,B1172+1)</f>
        <v>345</v>
      </c>
      <c r="C1173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3" t="s">
        <v>1437</v>
      </c>
      <c r="E1173" t="s">
        <v>1573</v>
      </c>
      <c r="F1173" t="s">
        <v>1577</v>
      </c>
      <c r="G1173">
        <v>2014</v>
      </c>
      <c r="H1173" t="s">
        <v>1002</v>
      </c>
      <c r="I1173" t="s">
        <v>23</v>
      </c>
      <c r="J1173">
        <v>2385</v>
      </c>
      <c r="K1173">
        <v>6</v>
      </c>
      <c r="L1173">
        <f>COUNTIF(Table1[Race],Table1[Race])</f>
        <v>2</v>
      </c>
      <c r="M1173">
        <v>1</v>
      </c>
      <c r="N1173">
        <v>1</v>
      </c>
      <c r="O1173">
        <v>3</v>
      </c>
      <c r="P1173">
        <v>1</v>
      </c>
      <c r="Q1173" t="s">
        <v>20</v>
      </c>
      <c r="R1173" t="s">
        <v>952</v>
      </c>
      <c r="S1173" t="s">
        <v>1437</v>
      </c>
      <c r="T1173">
        <f>IFERROR(Table1[n_can_adj]/MID(Table1[district],FIND("(",Table1[district])+1,1),Table1[n_can_adj])</f>
        <v>2</v>
      </c>
      <c r="U1173">
        <v>135925</v>
      </c>
      <c r="V1173" t="str">
        <f>IF(Table1[Voting Population]&lt;47000,"Rural","Urban")</f>
        <v>Urban</v>
      </c>
      <c r="W1173" s="3">
        <v>0.25445451703657396</v>
      </c>
      <c r="X1173" s="3" t="s">
        <v>5414</v>
      </c>
      <c r="Y1173" s="3">
        <f>COUNTIFS(Table1[Race '#],Table1[[#This Row],[Race '#]],Table1[Gender],"F")</f>
        <v>0</v>
      </c>
      <c r="Z1173" s="3">
        <f>COUNTIFS(Table1[Race '#],Table1[[#This Row],[Race '#]],Table1[Gender],"M")</f>
        <v>2</v>
      </c>
      <c r="AA1173" s="3">
        <f>COUNTIFS(Table1[Race '#],Table1[[#This Row],[Race '#]],Table1[Gender],"~?")</f>
        <v>0</v>
      </c>
      <c r="AB1173" s="3" t="str">
        <f>_xlfn.IFS(Y1173=SUM(Table1[[#This Row],[Race-F candidates]:[Race-? Candidates]]),"All-Female",Z1173=SUM(Table1[[#This Row],[Race-F candidates]:[Race-? Candidates]]),"All-Male",1=1,"Mixed-Gender")</f>
        <v>All-Male</v>
      </c>
      <c r="AC1173" s="3">
        <f>COUNTIFS(Table1[genoffice],Table1[[#This Row],[genoffice]],Table1[Gender],"F")</f>
        <v>29</v>
      </c>
      <c r="AD1173" s="3">
        <f>COUNTIFS(Table1[genoffice],Table1[[#This Row],[genoffice]],Table1[Gender],"M")</f>
        <v>256</v>
      </c>
      <c r="AE1173" s="3">
        <f>COUNTIFS(Table1[genoffice],Table1[[#This Row],[genoffice]],Table1[Gender],"~?")</f>
        <v>10</v>
      </c>
    </row>
    <row r="1174" spans="1:31" x14ac:dyDescent="0.35">
      <c r="A1174">
        <v>1174</v>
      </c>
      <c r="B1174">
        <f>IF(COUNTIF(C$2:C1173,C1174)&gt;0,B1173,B1173+1)</f>
        <v>345</v>
      </c>
      <c r="C1174" t="str">
        <f>Table1[[#This Row],[position]]&amp;IF(Table1[district]="NA","","-"&amp;Table1[district])&amp;IF(Table1[parish]="Multi-Parish Race","","-"&amp;Table1[parish])&amp;" ("&amp;Table1[year]&amp;")"</f>
        <v>Constable-Justice of the Peace Ward  1-Livingston (2014)</v>
      </c>
      <c r="D1174" t="s">
        <v>1437</v>
      </c>
      <c r="E1174" t="s">
        <v>1573</v>
      </c>
      <c r="F1174" t="s">
        <v>1578</v>
      </c>
      <c r="G1174">
        <v>2014</v>
      </c>
      <c r="H1174" t="s">
        <v>1002</v>
      </c>
      <c r="I1174" t="s">
        <v>19</v>
      </c>
      <c r="J1174">
        <v>4013</v>
      </c>
      <c r="K1174">
        <v>6</v>
      </c>
      <c r="L1174">
        <f>COUNTIF(Table1[Race],Table1[Race])</f>
        <v>2</v>
      </c>
      <c r="M1174">
        <v>1</v>
      </c>
      <c r="N1174">
        <v>1</v>
      </c>
      <c r="O1174">
        <v>3</v>
      </c>
      <c r="P1174">
        <v>1</v>
      </c>
      <c r="Q1174" t="s">
        <v>20</v>
      </c>
      <c r="R1174" t="s">
        <v>952</v>
      </c>
      <c r="S1174" t="s">
        <v>1437</v>
      </c>
      <c r="T1174">
        <f>IFERROR(Table1[n_can_adj]/MID(Table1[district],FIND("(",Table1[district])+1,1),Table1[n_can_adj])</f>
        <v>2</v>
      </c>
      <c r="U1174">
        <v>135925</v>
      </c>
      <c r="V1174" t="str">
        <f>IF(Table1[Voting Population]&lt;47000,"Rural","Urban")</f>
        <v>Urban</v>
      </c>
      <c r="W1174" s="3">
        <v>0.25445451703657396</v>
      </c>
      <c r="X1174" s="3" t="s">
        <v>5414</v>
      </c>
      <c r="Y1174" s="3">
        <f>COUNTIFS(Table1[Race '#],Table1[[#This Row],[Race '#]],Table1[Gender],"F")</f>
        <v>0</v>
      </c>
      <c r="Z1174" s="3">
        <f>COUNTIFS(Table1[Race '#],Table1[[#This Row],[Race '#]],Table1[Gender],"M")</f>
        <v>2</v>
      </c>
      <c r="AA1174" s="3">
        <f>COUNTIFS(Table1[Race '#],Table1[[#This Row],[Race '#]],Table1[Gender],"~?")</f>
        <v>0</v>
      </c>
      <c r="AB1174" s="3" t="str">
        <f>_xlfn.IFS(Y1174=SUM(Table1[[#This Row],[Race-F candidates]:[Race-? Candidates]]),"All-Female",Z1174=SUM(Table1[[#This Row],[Race-F candidates]:[Race-? Candidates]]),"All-Male",1=1,"Mixed-Gender")</f>
        <v>All-Male</v>
      </c>
      <c r="AC1174" s="3">
        <f>COUNTIFS(Table1[genoffice],Table1[[#This Row],[genoffice]],Table1[Gender],"F")</f>
        <v>29</v>
      </c>
      <c r="AD1174" s="3">
        <f>COUNTIFS(Table1[genoffice],Table1[[#This Row],[genoffice]],Table1[Gender],"M")</f>
        <v>256</v>
      </c>
      <c r="AE1174" s="3">
        <f>COUNTIFS(Table1[genoffice],Table1[[#This Row],[genoffice]],Table1[Gender],"~?")</f>
        <v>10</v>
      </c>
    </row>
    <row r="1175" spans="1:31" x14ac:dyDescent="0.35">
      <c r="A1175">
        <v>1171</v>
      </c>
      <c r="B1175">
        <f>IF(COUNTIF(C$2:C1174,C1175)&gt;0,B1174,B1174+1)</f>
        <v>346</v>
      </c>
      <c r="C1175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5" t="s">
        <v>1437</v>
      </c>
      <c r="E1175" t="s">
        <v>1573</v>
      </c>
      <c r="F1175" t="s">
        <v>1575</v>
      </c>
      <c r="G1175">
        <v>2014</v>
      </c>
      <c r="H1175" t="s">
        <v>736</v>
      </c>
      <c r="I1175" t="s">
        <v>30</v>
      </c>
      <c r="J1175">
        <v>174</v>
      </c>
      <c r="K1175">
        <v>6</v>
      </c>
      <c r="L1175">
        <f>COUNTIF(Table1[Race],Table1[Race])</f>
        <v>2</v>
      </c>
      <c r="M1175">
        <v>1</v>
      </c>
      <c r="N1175">
        <v>1</v>
      </c>
      <c r="O1175">
        <v>3</v>
      </c>
      <c r="P1175">
        <v>1</v>
      </c>
      <c r="Q1175" t="s">
        <v>20</v>
      </c>
      <c r="R1175" t="s">
        <v>952</v>
      </c>
      <c r="S1175" t="s">
        <v>1437</v>
      </c>
      <c r="T1175">
        <f>IFERROR(Table1[n_can_adj]/MID(Table1[district],FIND("(",Table1[district])+1,1),Table1[n_can_adj])</f>
        <v>2</v>
      </c>
      <c r="U1175">
        <v>26739</v>
      </c>
      <c r="V1175" t="str">
        <f>IF(Table1[Voting Population]&lt;47000,"Rural","Urban")</f>
        <v>Rural</v>
      </c>
      <c r="W1175" s="3">
        <v>5.7803468208093012E-3</v>
      </c>
      <c r="X1175" s="3" t="s">
        <v>5414</v>
      </c>
      <c r="Y1175" s="3">
        <f>COUNTIFS(Table1[Race '#],Table1[[#This Row],[Race '#]],Table1[Gender],"F")</f>
        <v>0</v>
      </c>
      <c r="Z1175" s="3">
        <f>COUNTIFS(Table1[Race '#],Table1[[#This Row],[Race '#]],Table1[Gender],"M")</f>
        <v>1</v>
      </c>
      <c r="AA1175" s="3">
        <f>COUNTIFS(Table1[Race '#],Table1[[#This Row],[Race '#]],Table1[Gender],"~?")</f>
        <v>1</v>
      </c>
      <c r="AB1175" s="3" t="str">
        <f>_xlfn.IFS(Y1175=SUM(Table1[[#This Row],[Race-F candidates]:[Race-? Candidates]]),"All-Female",Z1175=SUM(Table1[[#This Row],[Race-F candidates]:[Race-? Candidates]]),"All-Male",1=1,"Mixed-Gender")</f>
        <v>Mixed-Gender</v>
      </c>
      <c r="AC1175" s="3">
        <f>COUNTIFS(Table1[genoffice],Table1[[#This Row],[genoffice]],Table1[Gender],"F")</f>
        <v>29</v>
      </c>
      <c r="AD1175" s="3">
        <f>COUNTIFS(Table1[genoffice],Table1[[#This Row],[genoffice]],Table1[Gender],"M")</f>
        <v>256</v>
      </c>
      <c r="AE1175" s="3">
        <f>COUNTIFS(Table1[genoffice],Table1[[#This Row],[genoffice]],Table1[Gender],"~?")</f>
        <v>10</v>
      </c>
    </row>
    <row r="1176" spans="1:31" x14ac:dyDescent="0.35">
      <c r="A1176">
        <v>1172</v>
      </c>
      <c r="B1176">
        <f>IF(COUNTIF(C$2:C1175,C1176)&gt;0,B1175,B1175+1)</f>
        <v>346</v>
      </c>
      <c r="C1176" t="str">
        <f>Table1[[#This Row],[position]]&amp;IF(Table1[district]="NA","","-"&amp;Table1[district])&amp;IF(Table1[parish]="Multi-Parish Race","","-"&amp;Table1[parish])&amp;" ("&amp;Table1[year]&amp;")"</f>
        <v>Constable-Justice of the Peace Ward  1-Morehouse (2014)</v>
      </c>
      <c r="D1176" t="s">
        <v>1437</v>
      </c>
      <c r="E1176" t="s">
        <v>1573</v>
      </c>
      <c r="F1176" t="s">
        <v>1576</v>
      </c>
      <c r="G1176">
        <v>2014</v>
      </c>
      <c r="H1176" t="s">
        <v>736</v>
      </c>
      <c r="I1176" t="s">
        <v>127</v>
      </c>
      <c r="J1176">
        <v>172</v>
      </c>
      <c r="K1176">
        <v>6</v>
      </c>
      <c r="L1176">
        <f>COUNTIF(Table1[Race],Table1[Race])</f>
        <v>2</v>
      </c>
      <c r="M1176">
        <v>1</v>
      </c>
      <c r="N1176">
        <v>1</v>
      </c>
      <c r="O1176">
        <v>3</v>
      </c>
      <c r="P1176">
        <v>1</v>
      </c>
      <c r="Q1176" t="s">
        <v>20</v>
      </c>
      <c r="R1176" t="s">
        <v>952</v>
      </c>
      <c r="S1176" t="s">
        <v>1437</v>
      </c>
      <c r="T1176">
        <f>IFERROR(Table1[n_can_adj]/MID(Table1[district],FIND("(",Table1[district])+1,1),Table1[n_can_adj])</f>
        <v>2</v>
      </c>
      <c r="U1176">
        <v>26739</v>
      </c>
      <c r="V1176" t="str">
        <f>IF(Table1[Voting Population]&lt;47000,"Rural","Urban")</f>
        <v>Rural</v>
      </c>
      <c r="W1176" s="3">
        <v>5.7803468208093012E-3</v>
      </c>
      <c r="X1176" s="3" t="s">
        <v>5413</v>
      </c>
      <c r="Y1176" s="3">
        <f>COUNTIFS(Table1[Race '#],Table1[[#This Row],[Race '#]],Table1[Gender],"F")</f>
        <v>0</v>
      </c>
      <c r="Z1176" s="3">
        <f>COUNTIFS(Table1[Race '#],Table1[[#This Row],[Race '#]],Table1[Gender],"M")</f>
        <v>1</v>
      </c>
      <c r="AA1176" s="3">
        <f>COUNTIFS(Table1[Race '#],Table1[[#This Row],[Race '#]],Table1[Gender],"~?")</f>
        <v>1</v>
      </c>
      <c r="AB1176" s="3" t="str">
        <f>_xlfn.IFS(Y1176=SUM(Table1[[#This Row],[Race-F candidates]:[Race-? Candidates]]),"All-Female",Z1176=SUM(Table1[[#This Row],[Race-F candidates]:[Race-? Candidates]]),"All-Male",1=1,"Mixed-Gender")</f>
        <v>Mixed-Gender</v>
      </c>
      <c r="AC1176" s="3">
        <f>COUNTIFS(Table1[genoffice],Table1[[#This Row],[genoffice]],Table1[Gender],"F")</f>
        <v>29</v>
      </c>
      <c r="AD1176" s="3">
        <f>COUNTIFS(Table1[genoffice],Table1[[#This Row],[genoffice]],Table1[Gender],"M")</f>
        <v>256</v>
      </c>
      <c r="AE1176" s="3">
        <f>COUNTIFS(Table1[genoffice],Table1[[#This Row],[genoffice]],Table1[Gender],"~?")</f>
        <v>10</v>
      </c>
    </row>
    <row r="1177" spans="1:31" x14ac:dyDescent="0.35">
      <c r="A1177">
        <v>1176</v>
      </c>
      <c r="B1177">
        <f>IF(COUNTIF(C$2:C1176,C1177)&gt;0,B1176,B1176+1)</f>
        <v>347</v>
      </c>
      <c r="C1177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7" t="s">
        <v>1437</v>
      </c>
      <c r="E1177" t="s">
        <v>1580</v>
      </c>
      <c r="F1177" t="s">
        <v>1581</v>
      </c>
      <c r="G1177">
        <v>2014</v>
      </c>
      <c r="H1177" t="s">
        <v>1008</v>
      </c>
      <c r="I1177" t="s">
        <v>19</v>
      </c>
      <c r="J1177">
        <v>508</v>
      </c>
      <c r="K1177">
        <v>8</v>
      </c>
      <c r="L1177">
        <f>COUNTIF(Table1[Race],Table1[Race])</f>
        <v>2</v>
      </c>
      <c r="M1177">
        <v>5</v>
      </c>
      <c r="N1177">
        <v>2</v>
      </c>
      <c r="O1177">
        <v>0</v>
      </c>
      <c r="P1177">
        <v>1</v>
      </c>
      <c r="Q1177" t="s">
        <v>20</v>
      </c>
      <c r="R1177" t="s">
        <v>952</v>
      </c>
      <c r="S1177" t="s">
        <v>1437</v>
      </c>
      <c r="T1177">
        <f>IFERROR(Table1[n_can_adj]/MID(Table1[district],FIND("(",Table1[district])+1,1),Table1[n_can_adj])</f>
        <v>2</v>
      </c>
      <c r="U1177">
        <v>197233</v>
      </c>
      <c r="V1177" t="str">
        <f>IF(Table1[Voting Population]&lt;47000,"Rural","Urban")</f>
        <v>Urban</v>
      </c>
      <c r="W1177" s="3">
        <v>9.8522167487685719E-4</v>
      </c>
      <c r="X1177" s="3" t="s">
        <v>5415</v>
      </c>
      <c r="Y1177" s="3">
        <f>COUNTIFS(Table1[Race '#],Table1[[#This Row],[Race '#]],Table1[Gender],"F")</f>
        <v>1</v>
      </c>
      <c r="Z1177" s="3">
        <f>COUNTIFS(Table1[Race '#],Table1[[#This Row],[Race '#]],Table1[Gender],"M")</f>
        <v>1</v>
      </c>
      <c r="AA1177" s="3">
        <f>COUNTIFS(Table1[Race '#],Table1[[#This Row],[Race '#]],Table1[Gender],"~?")</f>
        <v>0</v>
      </c>
      <c r="AB1177" s="3" t="str">
        <f>_xlfn.IFS(Y1177=SUM(Table1[[#This Row],[Race-F candidates]:[Race-? Candidates]]),"All-Female",Z1177=SUM(Table1[[#This Row],[Race-F candidates]:[Race-? Candidates]]),"All-Male",1=1,"Mixed-Gender")</f>
        <v>Mixed-Gender</v>
      </c>
      <c r="AC1177" s="3">
        <f>COUNTIFS(Table1[genoffice],Table1[[#This Row],[genoffice]],Table1[Gender],"F")</f>
        <v>29</v>
      </c>
      <c r="AD1177" s="3">
        <f>COUNTIFS(Table1[genoffice],Table1[[#This Row],[genoffice]],Table1[Gender],"M")</f>
        <v>256</v>
      </c>
      <c r="AE1177" s="3">
        <f>COUNTIFS(Table1[genoffice],Table1[[#This Row],[genoffice]],Table1[Gender],"~?")</f>
        <v>10</v>
      </c>
    </row>
    <row r="1178" spans="1:31" x14ac:dyDescent="0.35">
      <c r="A1178">
        <v>1183</v>
      </c>
      <c r="B1178">
        <f>IF(COUNTIF(C$2:C1177,C1178)&gt;0,B1177,B1177+1)</f>
        <v>347</v>
      </c>
      <c r="C1178" t="str">
        <f>Table1[[#This Row],[position]]&amp;IF(Table1[district]="NA","","-"&amp;Table1[district])&amp;IF(Table1[parish]="Multi-Parish Race","","-"&amp;Table1[parish])&amp;" ("&amp;Table1[year]&amp;")"</f>
        <v>Constable-Justice of the Peace Ward  2-Calcasieu (2014)</v>
      </c>
      <c r="D1178" t="s">
        <v>1437</v>
      </c>
      <c r="E1178" t="s">
        <v>1580</v>
      </c>
      <c r="F1178" t="s">
        <v>1589</v>
      </c>
      <c r="G1178">
        <v>2014</v>
      </c>
      <c r="H1178" t="s">
        <v>1008</v>
      </c>
      <c r="I1178" t="s">
        <v>23</v>
      </c>
      <c r="J1178">
        <v>507</v>
      </c>
      <c r="K1178">
        <v>8</v>
      </c>
      <c r="L1178">
        <f>COUNTIF(Table1[Race],Table1[Race])</f>
        <v>2</v>
      </c>
      <c r="M1178">
        <v>5</v>
      </c>
      <c r="N1178">
        <v>2</v>
      </c>
      <c r="O1178">
        <v>0</v>
      </c>
      <c r="P1178">
        <v>1</v>
      </c>
      <c r="Q1178" t="s">
        <v>20</v>
      </c>
      <c r="R1178" t="s">
        <v>952</v>
      </c>
      <c r="S1178" t="s">
        <v>1437</v>
      </c>
      <c r="T1178">
        <f>IFERROR(Table1[n_can_adj]/MID(Table1[district],FIND("(",Table1[district])+1,1),Table1[n_can_adj])</f>
        <v>2</v>
      </c>
      <c r="U1178">
        <v>197233</v>
      </c>
      <c r="V1178" t="str">
        <f>IF(Table1[Voting Population]&lt;47000,"Rural","Urban")</f>
        <v>Urban</v>
      </c>
      <c r="W1178" s="3">
        <v>9.8522167487685719E-4</v>
      </c>
      <c r="X1178" s="3" t="s">
        <v>5414</v>
      </c>
      <c r="Y1178" s="3">
        <f>COUNTIFS(Table1[Race '#],Table1[[#This Row],[Race '#]],Table1[Gender],"F")</f>
        <v>1</v>
      </c>
      <c r="Z1178" s="3">
        <f>COUNTIFS(Table1[Race '#],Table1[[#This Row],[Race '#]],Table1[Gender],"M")</f>
        <v>1</v>
      </c>
      <c r="AA1178" s="3">
        <f>COUNTIFS(Table1[Race '#],Table1[[#This Row],[Race '#]],Table1[Gender],"~?")</f>
        <v>0</v>
      </c>
      <c r="AB1178" s="3" t="str">
        <f>_xlfn.IFS(Y1178=SUM(Table1[[#This Row],[Race-F candidates]:[Race-? Candidates]]),"All-Female",Z1178=SUM(Table1[[#This Row],[Race-F candidates]:[Race-? Candidates]]),"All-Male",1=1,"Mixed-Gender")</f>
        <v>Mixed-Gender</v>
      </c>
      <c r="AC1178" s="3">
        <f>COUNTIFS(Table1[genoffice],Table1[[#This Row],[genoffice]],Table1[Gender],"F")</f>
        <v>29</v>
      </c>
      <c r="AD1178" s="3">
        <f>COUNTIFS(Table1[genoffice],Table1[[#This Row],[genoffice]],Table1[Gender],"M")</f>
        <v>256</v>
      </c>
      <c r="AE1178" s="3">
        <f>COUNTIFS(Table1[genoffice],Table1[[#This Row],[genoffice]],Table1[Gender],"~?")</f>
        <v>10</v>
      </c>
    </row>
    <row r="1179" spans="1:31" x14ac:dyDescent="0.35">
      <c r="A1179">
        <v>1177</v>
      </c>
      <c r="B1179">
        <f>IF(COUNTIF(C$2:C1178,C1179)&gt;0,B1178,B1178+1)</f>
        <v>348</v>
      </c>
      <c r="C1179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79" t="s">
        <v>1437</v>
      </c>
      <c r="E1179" t="s">
        <v>1580</v>
      </c>
      <c r="F1179" t="s">
        <v>1582</v>
      </c>
      <c r="G1179">
        <v>2014</v>
      </c>
      <c r="H1179" t="s">
        <v>34</v>
      </c>
      <c r="I1179" t="s">
        <v>19</v>
      </c>
      <c r="J1179">
        <v>853</v>
      </c>
      <c r="K1179">
        <v>8</v>
      </c>
      <c r="L1179">
        <f>COUNTIF(Table1[Race],Table1[Race])</f>
        <v>2</v>
      </c>
      <c r="M1179">
        <v>5</v>
      </c>
      <c r="N1179">
        <v>2</v>
      </c>
      <c r="O1179">
        <v>0</v>
      </c>
      <c r="P1179">
        <v>1</v>
      </c>
      <c r="Q1179" t="s">
        <v>20</v>
      </c>
      <c r="R1179" t="s">
        <v>952</v>
      </c>
      <c r="S1179" t="s">
        <v>1437</v>
      </c>
      <c r="T1179">
        <f>IFERROR(Table1[n_can_adj]/MID(Table1[district],FIND("(",Table1[district])+1,1),Table1[n_can_adj])</f>
        <v>2</v>
      </c>
      <c r="U1179">
        <v>10145</v>
      </c>
      <c r="V1179" t="str">
        <f>IF(Table1[Voting Population]&lt;47000,"Rural","Urban")</f>
        <v>Rural</v>
      </c>
      <c r="W1179" s="3">
        <v>4.9200492004920049E-2</v>
      </c>
      <c r="X1179" s="3" t="s">
        <v>5414</v>
      </c>
      <c r="Y1179" s="3">
        <f>COUNTIFS(Table1[Race '#],Table1[[#This Row],[Race '#]],Table1[Gender],"F")</f>
        <v>0</v>
      </c>
      <c r="Z1179" s="3">
        <f>COUNTIFS(Table1[Race '#],Table1[[#This Row],[Race '#]],Table1[Gender],"M")</f>
        <v>2</v>
      </c>
      <c r="AA1179" s="3">
        <f>COUNTIFS(Table1[Race '#],Table1[[#This Row],[Race '#]],Table1[Gender],"~?")</f>
        <v>0</v>
      </c>
      <c r="AB1179" s="3" t="str">
        <f>_xlfn.IFS(Y1179=SUM(Table1[[#This Row],[Race-F candidates]:[Race-? Candidates]]),"All-Female",Z1179=SUM(Table1[[#This Row],[Race-F candidates]:[Race-? Candidates]]),"All-Male",1=1,"Mixed-Gender")</f>
        <v>All-Male</v>
      </c>
      <c r="AC1179" s="3">
        <f>COUNTIFS(Table1[genoffice],Table1[[#This Row],[genoffice]],Table1[Gender],"F")</f>
        <v>29</v>
      </c>
      <c r="AD1179" s="3">
        <f>COUNTIFS(Table1[genoffice],Table1[[#This Row],[genoffice]],Table1[Gender],"M")</f>
        <v>256</v>
      </c>
      <c r="AE1179" s="3">
        <f>COUNTIFS(Table1[genoffice],Table1[[#This Row],[genoffice]],Table1[Gender],"~?")</f>
        <v>10</v>
      </c>
    </row>
    <row r="1180" spans="1:31" x14ac:dyDescent="0.35">
      <c r="A1180">
        <v>1182</v>
      </c>
      <c r="B1180">
        <f>IF(COUNTIF(C$2:C1179,C1180)&gt;0,B1179,B1179+1)</f>
        <v>348</v>
      </c>
      <c r="C1180" t="str">
        <f>Table1[[#This Row],[position]]&amp;IF(Table1[district]="NA","","-"&amp;Table1[district])&amp;IF(Table1[parish]="Multi-Parish Race","","-"&amp;Table1[parish])&amp;" ("&amp;Table1[year]&amp;")"</f>
        <v>Constable-Justice of the Peace Ward  2-Catahoula (2014)</v>
      </c>
      <c r="D1180" t="s">
        <v>1437</v>
      </c>
      <c r="E1180" t="s">
        <v>1580</v>
      </c>
      <c r="F1180" t="s">
        <v>1588</v>
      </c>
      <c r="G1180">
        <v>2014</v>
      </c>
      <c r="H1180" t="s">
        <v>34</v>
      </c>
      <c r="I1180" t="s">
        <v>23</v>
      </c>
      <c r="J1180">
        <v>773</v>
      </c>
      <c r="K1180">
        <v>8</v>
      </c>
      <c r="L1180">
        <f>COUNTIF(Table1[Race],Table1[Race])</f>
        <v>2</v>
      </c>
      <c r="M1180">
        <v>5</v>
      </c>
      <c r="N1180">
        <v>2</v>
      </c>
      <c r="O1180">
        <v>0</v>
      </c>
      <c r="P1180">
        <v>1</v>
      </c>
      <c r="Q1180" t="s">
        <v>20</v>
      </c>
      <c r="R1180" t="s">
        <v>952</v>
      </c>
      <c r="S1180" t="s">
        <v>1437</v>
      </c>
      <c r="T1180">
        <f>IFERROR(Table1[n_can_adj]/MID(Table1[district],FIND("(",Table1[district])+1,1),Table1[n_can_adj])</f>
        <v>2</v>
      </c>
      <c r="U1180">
        <v>10145</v>
      </c>
      <c r="V1180" t="str">
        <f>IF(Table1[Voting Population]&lt;47000,"Rural","Urban")</f>
        <v>Rural</v>
      </c>
      <c r="W1180" s="3">
        <v>4.9200492004920049E-2</v>
      </c>
      <c r="X1180" s="3" t="s">
        <v>5414</v>
      </c>
      <c r="Y1180" s="3">
        <f>COUNTIFS(Table1[Race '#],Table1[[#This Row],[Race '#]],Table1[Gender],"F")</f>
        <v>0</v>
      </c>
      <c r="Z1180" s="3">
        <f>COUNTIFS(Table1[Race '#],Table1[[#This Row],[Race '#]],Table1[Gender],"M")</f>
        <v>2</v>
      </c>
      <c r="AA1180" s="3">
        <f>COUNTIFS(Table1[Race '#],Table1[[#This Row],[Race '#]],Table1[Gender],"~?")</f>
        <v>0</v>
      </c>
      <c r="AB1180" s="3" t="str">
        <f>_xlfn.IFS(Y1180=SUM(Table1[[#This Row],[Race-F candidates]:[Race-? Candidates]]),"All-Female",Z1180=SUM(Table1[[#This Row],[Race-F candidates]:[Race-? Candidates]]),"All-Male",1=1,"Mixed-Gender")</f>
        <v>All-Male</v>
      </c>
      <c r="AC1180" s="3">
        <f>COUNTIFS(Table1[genoffice],Table1[[#This Row],[genoffice]],Table1[Gender],"F")</f>
        <v>29</v>
      </c>
      <c r="AD1180" s="3">
        <f>COUNTIFS(Table1[genoffice],Table1[[#This Row],[genoffice]],Table1[Gender],"M")</f>
        <v>256</v>
      </c>
      <c r="AE1180" s="3">
        <f>COUNTIFS(Table1[genoffice],Table1[[#This Row],[genoffice]],Table1[Gender],"~?")</f>
        <v>10</v>
      </c>
    </row>
    <row r="1181" spans="1:31" x14ac:dyDescent="0.35">
      <c r="A1181">
        <v>1178</v>
      </c>
      <c r="B1181">
        <f>IF(COUNTIF(C$2:C1180,C1181)&gt;0,B1180,B1180+1)</f>
        <v>349</v>
      </c>
      <c r="C1181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1" t="s">
        <v>1437</v>
      </c>
      <c r="E1181" t="s">
        <v>1580</v>
      </c>
      <c r="F1181" t="s">
        <v>1583</v>
      </c>
      <c r="G1181">
        <v>2014</v>
      </c>
      <c r="H1181" t="s">
        <v>1584</v>
      </c>
      <c r="I1181" t="s">
        <v>127</v>
      </c>
      <c r="J1181">
        <v>89</v>
      </c>
      <c r="K1181">
        <v>8</v>
      </c>
      <c r="L1181">
        <f>COUNTIF(Table1[Race],Table1[Race])</f>
        <v>2</v>
      </c>
      <c r="M1181">
        <v>5</v>
      </c>
      <c r="N1181">
        <v>2</v>
      </c>
      <c r="O1181">
        <v>0</v>
      </c>
      <c r="P1181">
        <v>1</v>
      </c>
      <c r="Q1181" t="s">
        <v>20</v>
      </c>
      <c r="R1181" t="s">
        <v>952</v>
      </c>
      <c r="S1181" t="s">
        <v>1437</v>
      </c>
      <c r="T1181">
        <f>IFERROR(Table1[n_can_adj]/MID(Table1[district],FIND("(",Table1[district])+1,1),Table1[n_can_adj])</f>
        <v>2</v>
      </c>
      <c r="U1181">
        <v>23584</v>
      </c>
      <c r="V1181" t="str">
        <f>IF(Table1[Voting Population]&lt;47000,"Rural","Urban")</f>
        <v>Rural</v>
      </c>
      <c r="W1181" s="3">
        <v>9.6446700507614169E-2</v>
      </c>
      <c r="X1181" s="3" t="s">
        <v>5414</v>
      </c>
      <c r="Y1181" s="3">
        <f>COUNTIFS(Table1[Race '#],Table1[[#This Row],[Race '#]],Table1[Gender],"F")</f>
        <v>0</v>
      </c>
      <c r="Z1181" s="3">
        <f>COUNTIFS(Table1[Race '#],Table1[[#This Row],[Race '#]],Table1[Gender],"M")</f>
        <v>2</v>
      </c>
      <c r="AA1181" s="3">
        <f>COUNTIFS(Table1[Race '#],Table1[[#This Row],[Race '#]],Table1[Gender],"~?")</f>
        <v>0</v>
      </c>
      <c r="AB1181" s="3" t="str">
        <f>_xlfn.IFS(Y1181=SUM(Table1[[#This Row],[Race-F candidates]:[Race-? Candidates]]),"All-Female",Z1181=SUM(Table1[[#This Row],[Race-F candidates]:[Race-? Candidates]]),"All-Male",1=1,"Mixed-Gender")</f>
        <v>All-Male</v>
      </c>
      <c r="AC1181" s="3">
        <f>COUNTIFS(Table1[genoffice],Table1[[#This Row],[genoffice]],Table1[Gender],"F")</f>
        <v>29</v>
      </c>
      <c r="AD1181" s="3">
        <f>COUNTIFS(Table1[genoffice],Table1[[#This Row],[genoffice]],Table1[Gender],"M")</f>
        <v>256</v>
      </c>
      <c r="AE1181" s="3">
        <f>COUNTIFS(Table1[genoffice],Table1[[#This Row],[genoffice]],Table1[Gender],"~?")</f>
        <v>10</v>
      </c>
    </row>
    <row r="1182" spans="1:31" x14ac:dyDescent="0.35">
      <c r="A1182">
        <v>1180</v>
      </c>
      <c r="B1182">
        <f>IF(COUNTIF(C$2:C1181,C1182)&gt;0,B1181,B1181+1)</f>
        <v>349</v>
      </c>
      <c r="C1182" t="str">
        <f>Table1[[#This Row],[position]]&amp;IF(Table1[district]="NA","","-"&amp;Table1[district])&amp;IF(Table1[parish]="Multi-Parish Race","","-"&amp;Table1[parish])&amp;" ("&amp;Table1[year]&amp;")"</f>
        <v>Constable-Justice of the Peace Ward  2-Plaquemines (2014)</v>
      </c>
      <c r="D1182" t="s">
        <v>1437</v>
      </c>
      <c r="E1182" t="s">
        <v>1580</v>
      </c>
      <c r="F1182" t="s">
        <v>1586</v>
      </c>
      <c r="G1182">
        <v>2014</v>
      </c>
      <c r="H1182" t="s">
        <v>1584</v>
      </c>
      <c r="I1182" t="s">
        <v>23</v>
      </c>
      <c r="J1182">
        <v>108</v>
      </c>
      <c r="K1182">
        <v>8</v>
      </c>
      <c r="L1182">
        <f>COUNTIF(Table1[Race],Table1[Race])</f>
        <v>2</v>
      </c>
      <c r="M1182">
        <v>5</v>
      </c>
      <c r="N1182">
        <v>2</v>
      </c>
      <c r="O1182">
        <v>0</v>
      </c>
      <c r="P1182">
        <v>1</v>
      </c>
      <c r="Q1182" t="s">
        <v>20</v>
      </c>
      <c r="R1182" t="s">
        <v>952</v>
      </c>
      <c r="S1182" t="s">
        <v>1437</v>
      </c>
      <c r="T1182">
        <f>IFERROR(Table1[n_can_adj]/MID(Table1[district],FIND("(",Table1[district])+1,1),Table1[n_can_adj])</f>
        <v>2</v>
      </c>
      <c r="U1182">
        <v>23584</v>
      </c>
      <c r="V1182" t="str">
        <f>IF(Table1[Voting Population]&lt;47000,"Rural","Urban")</f>
        <v>Rural</v>
      </c>
      <c r="W1182" s="3">
        <v>9.6446700507614169E-2</v>
      </c>
      <c r="X1182" s="3" t="s">
        <v>5414</v>
      </c>
      <c r="Y1182" s="3">
        <f>COUNTIFS(Table1[Race '#],Table1[[#This Row],[Race '#]],Table1[Gender],"F")</f>
        <v>0</v>
      </c>
      <c r="Z1182" s="3">
        <f>COUNTIFS(Table1[Race '#],Table1[[#This Row],[Race '#]],Table1[Gender],"M")</f>
        <v>2</v>
      </c>
      <c r="AA1182" s="3">
        <f>COUNTIFS(Table1[Race '#],Table1[[#This Row],[Race '#]],Table1[Gender],"~?")</f>
        <v>0</v>
      </c>
      <c r="AB1182" s="3" t="str">
        <f>_xlfn.IFS(Y1182=SUM(Table1[[#This Row],[Race-F candidates]:[Race-? Candidates]]),"All-Female",Z1182=SUM(Table1[[#This Row],[Race-F candidates]:[Race-? Candidates]]),"All-Male",1=1,"Mixed-Gender")</f>
        <v>All-Male</v>
      </c>
      <c r="AC1182" s="3">
        <f>COUNTIFS(Table1[genoffice],Table1[[#This Row],[genoffice]],Table1[Gender],"F")</f>
        <v>29</v>
      </c>
      <c r="AD1182" s="3">
        <f>COUNTIFS(Table1[genoffice],Table1[[#This Row],[genoffice]],Table1[Gender],"M")</f>
        <v>256</v>
      </c>
      <c r="AE1182" s="3">
        <f>COUNTIFS(Table1[genoffice],Table1[[#This Row],[genoffice]],Table1[Gender],"~?")</f>
        <v>10</v>
      </c>
    </row>
    <row r="1183" spans="1:31" x14ac:dyDescent="0.35">
      <c r="A1183">
        <v>1179</v>
      </c>
      <c r="B1183">
        <f>IF(COUNTIF(C$2:C1182,C1183)&gt;0,B1182,B1182+1)</f>
        <v>350</v>
      </c>
      <c r="C1183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3" t="s">
        <v>1437</v>
      </c>
      <c r="E1183" t="s">
        <v>1580</v>
      </c>
      <c r="F1183" t="s">
        <v>1585</v>
      </c>
      <c r="G1183">
        <v>2014</v>
      </c>
      <c r="H1183" t="s">
        <v>145</v>
      </c>
      <c r="I1183" t="s">
        <v>23</v>
      </c>
      <c r="J1183">
        <v>725</v>
      </c>
      <c r="K1183">
        <v>8</v>
      </c>
      <c r="L1183">
        <f>COUNTIF(Table1[Race],Table1[Race])</f>
        <v>2</v>
      </c>
      <c r="M1183">
        <v>5</v>
      </c>
      <c r="N1183">
        <v>2</v>
      </c>
      <c r="O1183">
        <v>0</v>
      </c>
      <c r="P1183">
        <v>1</v>
      </c>
      <c r="Q1183" t="s">
        <v>20</v>
      </c>
      <c r="R1183" t="s">
        <v>952</v>
      </c>
      <c r="S1183" t="s">
        <v>1437</v>
      </c>
      <c r="T1183">
        <f>IFERROR(Table1[n_can_adj]/MID(Table1[district],FIND("(",Table1[district])+1,1),Table1[n_can_adj])</f>
        <v>2</v>
      </c>
      <c r="U1183">
        <v>53385</v>
      </c>
      <c r="V1183" t="str">
        <f>IF(Table1[Voting Population]&lt;47000,"Rural","Urban")</f>
        <v>Urban</v>
      </c>
      <c r="W1183" s="3">
        <v>0.14605418138987042</v>
      </c>
      <c r="X1183" s="3" t="s">
        <v>5414</v>
      </c>
      <c r="Y1183" s="3">
        <f>COUNTIFS(Table1[Race '#],Table1[[#This Row],[Race '#]],Table1[Gender],"F")</f>
        <v>0</v>
      </c>
      <c r="Z1183" s="3">
        <f>COUNTIFS(Table1[Race '#],Table1[[#This Row],[Race '#]],Table1[Gender],"M")</f>
        <v>2</v>
      </c>
      <c r="AA1183" s="3">
        <f>COUNTIFS(Table1[Race '#],Table1[[#This Row],[Race '#]],Table1[Gender],"~?")</f>
        <v>0</v>
      </c>
      <c r="AB1183" s="3" t="str">
        <f>_xlfn.IFS(Y1183=SUM(Table1[[#This Row],[Race-F candidates]:[Race-? Candidates]]),"All-Female",Z1183=SUM(Table1[[#This Row],[Race-F candidates]:[Race-? Candidates]]),"All-Male",1=1,"Mixed-Gender")</f>
        <v>All-Male</v>
      </c>
      <c r="AC1183" s="3">
        <f>COUNTIFS(Table1[genoffice],Table1[[#This Row],[genoffice]],Table1[Gender],"F")</f>
        <v>29</v>
      </c>
      <c r="AD1183" s="3">
        <f>COUNTIFS(Table1[genoffice],Table1[[#This Row],[genoffice]],Table1[Gender],"M")</f>
        <v>256</v>
      </c>
      <c r="AE1183" s="3">
        <f>COUNTIFS(Table1[genoffice],Table1[[#This Row],[genoffice]],Table1[Gender],"~?")</f>
        <v>10</v>
      </c>
    </row>
    <row r="1184" spans="1:31" x14ac:dyDescent="0.35">
      <c r="A1184">
        <v>1181</v>
      </c>
      <c r="B1184">
        <f>IF(COUNTIF(C$2:C1183,C1184)&gt;0,B1183,B1183+1)</f>
        <v>350</v>
      </c>
      <c r="C1184" t="str">
        <f>Table1[[#This Row],[position]]&amp;IF(Table1[district]="NA","","-"&amp;Table1[district])&amp;IF(Table1[parish]="Multi-Parish Race","","-"&amp;Table1[parish])&amp;" ("&amp;Table1[year]&amp;")"</f>
        <v>Constable-Justice of the Peace Ward  2-St. Martin (2014)</v>
      </c>
      <c r="D1184" t="s">
        <v>1437</v>
      </c>
      <c r="E1184" t="s">
        <v>1580</v>
      </c>
      <c r="F1184" t="s">
        <v>1587</v>
      </c>
      <c r="G1184">
        <v>2014</v>
      </c>
      <c r="H1184" t="s">
        <v>145</v>
      </c>
      <c r="I1184" t="s">
        <v>23</v>
      </c>
      <c r="J1184">
        <v>973</v>
      </c>
      <c r="K1184">
        <v>8</v>
      </c>
      <c r="L1184">
        <f>COUNTIF(Table1[Race],Table1[Race])</f>
        <v>2</v>
      </c>
      <c r="M1184">
        <v>5</v>
      </c>
      <c r="N1184">
        <v>2</v>
      </c>
      <c r="O1184">
        <v>0</v>
      </c>
      <c r="P1184">
        <v>1</v>
      </c>
      <c r="Q1184" t="s">
        <v>20</v>
      </c>
      <c r="R1184" t="s">
        <v>952</v>
      </c>
      <c r="S1184" t="s">
        <v>1437</v>
      </c>
      <c r="T1184">
        <f>IFERROR(Table1[n_can_adj]/MID(Table1[district],FIND("(",Table1[district])+1,1),Table1[n_can_adj])</f>
        <v>2</v>
      </c>
      <c r="U1184">
        <v>53385</v>
      </c>
      <c r="V1184" t="str">
        <f>IF(Table1[Voting Population]&lt;47000,"Rural","Urban")</f>
        <v>Urban</v>
      </c>
      <c r="W1184" s="3">
        <v>0.14605418138987042</v>
      </c>
      <c r="X1184" s="3" t="s">
        <v>5414</v>
      </c>
      <c r="Y1184" s="3">
        <f>COUNTIFS(Table1[Race '#],Table1[[#This Row],[Race '#]],Table1[Gender],"F")</f>
        <v>0</v>
      </c>
      <c r="Z1184" s="3">
        <f>COUNTIFS(Table1[Race '#],Table1[[#This Row],[Race '#]],Table1[Gender],"M")</f>
        <v>2</v>
      </c>
      <c r="AA1184" s="3">
        <f>COUNTIFS(Table1[Race '#],Table1[[#This Row],[Race '#]],Table1[Gender],"~?")</f>
        <v>0</v>
      </c>
      <c r="AB1184" s="3" t="str">
        <f>_xlfn.IFS(Y1184=SUM(Table1[[#This Row],[Race-F candidates]:[Race-? Candidates]]),"All-Female",Z1184=SUM(Table1[[#This Row],[Race-F candidates]:[Race-? Candidates]]),"All-Male",1=1,"Mixed-Gender")</f>
        <v>All-Male</v>
      </c>
      <c r="AC1184" s="3">
        <f>COUNTIFS(Table1[genoffice],Table1[[#This Row],[genoffice]],Table1[Gender],"F")</f>
        <v>29</v>
      </c>
      <c r="AD1184" s="3">
        <f>COUNTIFS(Table1[genoffice],Table1[[#This Row],[genoffice]],Table1[Gender],"M")</f>
        <v>256</v>
      </c>
      <c r="AE1184" s="3">
        <f>COUNTIFS(Table1[genoffice],Table1[[#This Row],[genoffice]],Table1[Gender],"~?")</f>
        <v>10</v>
      </c>
    </row>
    <row r="1185" spans="1:31" x14ac:dyDescent="0.35">
      <c r="A1185">
        <v>1184</v>
      </c>
      <c r="B1185">
        <f>IF(COUNTIF(C$2:C1184,C1185)&gt;0,B1184,B1184+1)</f>
        <v>351</v>
      </c>
      <c r="C1185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5" t="s">
        <v>1437</v>
      </c>
      <c r="E1185" t="s">
        <v>1590</v>
      </c>
      <c r="F1185" t="s">
        <v>1591</v>
      </c>
      <c r="G1185">
        <v>2014</v>
      </c>
      <c r="H1185" t="s">
        <v>1277</v>
      </c>
      <c r="I1185" t="s">
        <v>19</v>
      </c>
      <c r="J1185">
        <v>1091</v>
      </c>
      <c r="K1185">
        <v>2</v>
      </c>
      <c r="L1185">
        <f>COUNTIF(Table1[Race],Table1[Race])</f>
        <v>2</v>
      </c>
      <c r="M1185">
        <v>0</v>
      </c>
      <c r="N1185">
        <v>2</v>
      </c>
      <c r="O1185">
        <v>0</v>
      </c>
      <c r="P1185">
        <v>0</v>
      </c>
      <c r="Q1185" t="s">
        <v>20</v>
      </c>
      <c r="R1185" t="s">
        <v>952</v>
      </c>
      <c r="S1185" t="s">
        <v>1437</v>
      </c>
      <c r="T1185">
        <f>IFERROR(Table1[n_can_adj]/MID(Table1[district],FIND("(",Table1[district])+1,1),Table1[n_can_adj])</f>
        <v>2</v>
      </c>
      <c r="U1185">
        <v>445337</v>
      </c>
      <c r="V1185" t="str">
        <f>IF(Table1[Voting Population]&lt;47000,"Rural","Urban")</f>
        <v>Urban</v>
      </c>
      <c r="W1185" s="3">
        <v>0.14661061481870735</v>
      </c>
      <c r="X1185" s="3" t="s">
        <v>5414</v>
      </c>
      <c r="Y1185" s="3">
        <f>COUNTIFS(Table1[Race '#],Table1[[#This Row],[Race '#]],Table1[Gender],"F")</f>
        <v>0</v>
      </c>
      <c r="Z1185" s="3">
        <f>COUNTIFS(Table1[Race '#],Table1[[#This Row],[Race '#]],Table1[Gender],"M")</f>
        <v>2</v>
      </c>
      <c r="AA1185" s="3">
        <f>COUNTIFS(Table1[Race '#],Table1[[#This Row],[Race '#]],Table1[Gender],"~?")</f>
        <v>0</v>
      </c>
      <c r="AB1185" s="3" t="str">
        <f>_xlfn.IFS(Y1185=SUM(Table1[[#This Row],[Race-F candidates]:[Race-? Candidates]]),"All-Female",Z1185=SUM(Table1[[#This Row],[Race-F candidates]:[Race-? Candidates]]),"All-Male",1=1,"Mixed-Gender")</f>
        <v>All-Male</v>
      </c>
      <c r="AC1185" s="3">
        <f>COUNTIFS(Table1[genoffice],Table1[[#This Row],[genoffice]],Table1[Gender],"F")</f>
        <v>29</v>
      </c>
      <c r="AD1185" s="3">
        <f>COUNTIFS(Table1[genoffice],Table1[[#This Row],[genoffice]],Table1[Gender],"M")</f>
        <v>256</v>
      </c>
      <c r="AE1185" s="3">
        <f>COUNTIFS(Table1[genoffice],Table1[[#This Row],[genoffice]],Table1[Gender],"~?")</f>
        <v>10</v>
      </c>
    </row>
    <row r="1186" spans="1:31" x14ac:dyDescent="0.35">
      <c r="A1186">
        <v>1185</v>
      </c>
      <c r="B1186">
        <f>IF(COUNTIF(C$2:C1185,C1186)&gt;0,B1185,B1185+1)</f>
        <v>351</v>
      </c>
      <c r="C1186" t="str">
        <f>Table1[[#This Row],[position]]&amp;IF(Table1[district]="NA","","-"&amp;Table1[district])&amp;IF(Table1[parish]="Multi-Parish Race","","-"&amp;Table1[parish])&amp;" ("&amp;Table1[year]&amp;")"</f>
        <v>Constable-Justice of the Peace Ward  2, District  2-East Baton Rouge (2014)</v>
      </c>
      <c r="D1186" t="s">
        <v>1437</v>
      </c>
      <c r="E1186" t="s">
        <v>1590</v>
      </c>
      <c r="F1186" t="s">
        <v>1592</v>
      </c>
      <c r="G1186">
        <v>2014</v>
      </c>
      <c r="H1186" t="s">
        <v>1277</v>
      </c>
      <c r="I1186" t="s">
        <v>19</v>
      </c>
      <c r="J1186">
        <v>812</v>
      </c>
      <c r="K1186">
        <v>2</v>
      </c>
      <c r="L1186">
        <f>COUNTIF(Table1[Race],Table1[Race])</f>
        <v>2</v>
      </c>
      <c r="M1186">
        <v>0</v>
      </c>
      <c r="N1186">
        <v>2</v>
      </c>
      <c r="O1186">
        <v>0</v>
      </c>
      <c r="P1186">
        <v>0</v>
      </c>
      <c r="Q1186" t="s">
        <v>20</v>
      </c>
      <c r="R1186" t="s">
        <v>952</v>
      </c>
      <c r="S1186" t="s">
        <v>1437</v>
      </c>
      <c r="T1186">
        <f>IFERROR(Table1[n_can_adj]/MID(Table1[district],FIND("(",Table1[district])+1,1),Table1[n_can_adj])</f>
        <v>2</v>
      </c>
      <c r="U1186">
        <v>445337</v>
      </c>
      <c r="V1186" t="str">
        <f>IF(Table1[Voting Population]&lt;47000,"Rural","Urban")</f>
        <v>Urban</v>
      </c>
      <c r="W1186" s="3">
        <v>0.14661061481870735</v>
      </c>
      <c r="X1186" s="3" t="s">
        <v>5414</v>
      </c>
      <c r="Y1186" s="3">
        <f>COUNTIFS(Table1[Race '#],Table1[[#This Row],[Race '#]],Table1[Gender],"F")</f>
        <v>0</v>
      </c>
      <c r="Z1186" s="3">
        <f>COUNTIFS(Table1[Race '#],Table1[[#This Row],[Race '#]],Table1[Gender],"M")</f>
        <v>2</v>
      </c>
      <c r="AA1186" s="3">
        <f>COUNTIFS(Table1[Race '#],Table1[[#This Row],[Race '#]],Table1[Gender],"~?")</f>
        <v>0</v>
      </c>
      <c r="AB1186" s="3" t="str">
        <f>_xlfn.IFS(Y1186=SUM(Table1[[#This Row],[Race-F candidates]:[Race-? Candidates]]),"All-Female",Z1186=SUM(Table1[[#This Row],[Race-F candidates]:[Race-? Candidates]]),"All-Male",1=1,"Mixed-Gender")</f>
        <v>All-Male</v>
      </c>
      <c r="AC1186" s="3">
        <f>COUNTIFS(Table1[genoffice],Table1[[#This Row],[genoffice]],Table1[Gender],"F")</f>
        <v>29</v>
      </c>
      <c r="AD1186" s="3">
        <f>COUNTIFS(Table1[genoffice],Table1[[#This Row],[genoffice]],Table1[Gender],"M")</f>
        <v>256</v>
      </c>
      <c r="AE1186" s="3">
        <f>COUNTIFS(Table1[genoffice],Table1[[#This Row],[genoffice]],Table1[Gender],"~?")</f>
        <v>10</v>
      </c>
    </row>
    <row r="1187" spans="1:31" x14ac:dyDescent="0.35">
      <c r="A1187">
        <v>1186</v>
      </c>
      <c r="B1187">
        <f>IF(COUNTIF(C$2:C1186,C1187)&gt;0,B1186,B1186+1)</f>
        <v>352</v>
      </c>
      <c r="C1187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7" t="s">
        <v>1437</v>
      </c>
      <c r="E1187" t="s">
        <v>1593</v>
      </c>
      <c r="F1187" t="s">
        <v>1594</v>
      </c>
      <c r="G1187">
        <v>2014</v>
      </c>
      <c r="H1187" t="s">
        <v>1277</v>
      </c>
      <c r="I1187" t="s">
        <v>23</v>
      </c>
      <c r="J1187">
        <v>3930</v>
      </c>
      <c r="K1187">
        <v>2</v>
      </c>
      <c r="L1187">
        <f>COUNTIF(Table1[Race],Table1[Race])</f>
        <v>2</v>
      </c>
      <c r="M1187">
        <v>2</v>
      </c>
      <c r="N1187">
        <v>0</v>
      </c>
      <c r="O1187">
        <v>0</v>
      </c>
      <c r="P1187">
        <v>0</v>
      </c>
      <c r="Q1187" t="s">
        <v>20</v>
      </c>
      <c r="R1187" t="s">
        <v>952</v>
      </c>
      <c r="S1187" t="s">
        <v>1437</v>
      </c>
      <c r="T1187">
        <f>IFERROR(Table1[n_can_adj]/MID(Table1[district],FIND("(",Table1[district])+1,1),Table1[n_can_adj])</f>
        <v>2</v>
      </c>
      <c r="U1187">
        <v>445337</v>
      </c>
      <c r="V1187" t="str">
        <f>IF(Table1[Voting Population]&lt;47000,"Rural","Urban")</f>
        <v>Urban</v>
      </c>
      <c r="W1187" s="3">
        <v>1.3554216867469826E-2</v>
      </c>
      <c r="X1187" s="3" t="s">
        <v>5414</v>
      </c>
      <c r="Y1187" s="3">
        <f>COUNTIFS(Table1[Race '#],Table1[[#This Row],[Race '#]],Table1[Gender],"F")</f>
        <v>1</v>
      </c>
      <c r="Z1187" s="3">
        <f>COUNTIFS(Table1[Race '#],Table1[[#This Row],[Race '#]],Table1[Gender],"M")</f>
        <v>1</v>
      </c>
      <c r="AA1187" s="3">
        <f>COUNTIFS(Table1[Race '#],Table1[[#This Row],[Race '#]],Table1[Gender],"~?")</f>
        <v>0</v>
      </c>
      <c r="AB1187" s="3" t="str">
        <f>_xlfn.IFS(Y1187=SUM(Table1[[#This Row],[Race-F candidates]:[Race-? Candidates]]),"All-Female",Z1187=SUM(Table1[[#This Row],[Race-F candidates]:[Race-? Candidates]]),"All-Male",1=1,"Mixed-Gender")</f>
        <v>Mixed-Gender</v>
      </c>
      <c r="AC1187" s="3">
        <f>COUNTIFS(Table1[genoffice],Table1[[#This Row],[genoffice]],Table1[Gender],"F")</f>
        <v>29</v>
      </c>
      <c r="AD1187" s="3">
        <f>COUNTIFS(Table1[genoffice],Table1[[#This Row],[genoffice]],Table1[Gender],"M")</f>
        <v>256</v>
      </c>
      <c r="AE1187" s="3">
        <f>COUNTIFS(Table1[genoffice],Table1[[#This Row],[genoffice]],Table1[Gender],"~?")</f>
        <v>10</v>
      </c>
    </row>
    <row r="1188" spans="1:31" x14ac:dyDescent="0.35">
      <c r="A1188">
        <v>1187</v>
      </c>
      <c r="B1188">
        <f>IF(COUNTIF(C$2:C1187,C1188)&gt;0,B1187,B1187+1)</f>
        <v>352</v>
      </c>
      <c r="C1188" t="str">
        <f>Table1[[#This Row],[position]]&amp;IF(Table1[district]="NA","","-"&amp;Table1[district])&amp;IF(Table1[parish]="Multi-Parish Race","","-"&amp;Table1[parish])&amp;" ("&amp;Table1[year]&amp;")"</f>
        <v>Constable-Justice of the Peace Ward  2, District  3-East Baton Rouge (2014)</v>
      </c>
      <c r="D1188" t="s">
        <v>1437</v>
      </c>
      <c r="E1188" t="s">
        <v>1593</v>
      </c>
      <c r="F1188" t="s">
        <v>1595</v>
      </c>
      <c r="G1188">
        <v>2014</v>
      </c>
      <c r="H1188" t="s">
        <v>1277</v>
      </c>
      <c r="I1188" t="s">
        <v>23</v>
      </c>
      <c r="J1188">
        <v>4038</v>
      </c>
      <c r="K1188">
        <v>2</v>
      </c>
      <c r="L1188">
        <f>COUNTIF(Table1[Race],Table1[Race])</f>
        <v>2</v>
      </c>
      <c r="M1188">
        <v>2</v>
      </c>
      <c r="N1188">
        <v>0</v>
      </c>
      <c r="O1188">
        <v>0</v>
      </c>
      <c r="P1188">
        <v>0</v>
      </c>
      <c r="Q1188" t="s">
        <v>20</v>
      </c>
      <c r="R1188" t="s">
        <v>952</v>
      </c>
      <c r="S1188" t="s">
        <v>1437</v>
      </c>
      <c r="T1188">
        <f>IFERROR(Table1[n_can_adj]/MID(Table1[district],FIND("(",Table1[district])+1,1),Table1[n_can_adj])</f>
        <v>2</v>
      </c>
      <c r="U1188">
        <v>445337</v>
      </c>
      <c r="V1188" t="str">
        <f>IF(Table1[Voting Population]&lt;47000,"Rural","Urban")</f>
        <v>Urban</v>
      </c>
      <c r="W1188" s="3">
        <v>1.3554216867469826E-2</v>
      </c>
      <c r="X1188" s="3" t="s">
        <v>5415</v>
      </c>
      <c r="Y1188" s="3">
        <f>COUNTIFS(Table1[Race '#],Table1[[#This Row],[Race '#]],Table1[Gender],"F")</f>
        <v>1</v>
      </c>
      <c r="Z1188" s="3">
        <f>COUNTIFS(Table1[Race '#],Table1[[#This Row],[Race '#]],Table1[Gender],"M")</f>
        <v>1</v>
      </c>
      <c r="AA1188" s="3">
        <f>COUNTIFS(Table1[Race '#],Table1[[#This Row],[Race '#]],Table1[Gender],"~?")</f>
        <v>0</v>
      </c>
      <c r="AB1188" s="3" t="str">
        <f>_xlfn.IFS(Y1188=SUM(Table1[[#This Row],[Race-F candidates]:[Race-? Candidates]]),"All-Female",Z1188=SUM(Table1[[#This Row],[Race-F candidates]:[Race-? Candidates]]),"All-Male",1=1,"Mixed-Gender")</f>
        <v>Mixed-Gender</v>
      </c>
      <c r="AC1188" s="3">
        <f>COUNTIFS(Table1[genoffice],Table1[[#This Row],[genoffice]],Table1[Gender],"F")</f>
        <v>29</v>
      </c>
      <c r="AD1188" s="3">
        <f>COUNTIFS(Table1[genoffice],Table1[[#This Row],[genoffice]],Table1[Gender],"M")</f>
        <v>256</v>
      </c>
      <c r="AE1188" s="3">
        <f>COUNTIFS(Table1[genoffice],Table1[[#This Row],[genoffice]],Table1[Gender],"~?")</f>
        <v>10</v>
      </c>
    </row>
    <row r="1189" spans="1:31" x14ac:dyDescent="0.35">
      <c r="A1189">
        <v>1188</v>
      </c>
      <c r="B1189">
        <f>IF(COUNTIF(C$2:C1188,C1189)&gt;0,B1188,B1188+1)</f>
        <v>353</v>
      </c>
      <c r="C1189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89" t="s">
        <v>1437</v>
      </c>
      <c r="E1189" t="s">
        <v>1596</v>
      </c>
      <c r="F1189" t="s">
        <v>1597</v>
      </c>
      <c r="G1189">
        <v>2014</v>
      </c>
      <c r="H1189" t="s">
        <v>145</v>
      </c>
      <c r="I1189" t="s">
        <v>19</v>
      </c>
      <c r="J1189">
        <v>808</v>
      </c>
      <c r="K1189">
        <v>2</v>
      </c>
      <c r="L1189">
        <f>COUNTIF(Table1[Race],Table1[Race])</f>
        <v>2</v>
      </c>
      <c r="M1189">
        <v>0</v>
      </c>
      <c r="N1189">
        <v>1</v>
      </c>
      <c r="O1189">
        <v>0</v>
      </c>
      <c r="P1189">
        <v>1</v>
      </c>
      <c r="Q1189" t="s">
        <v>20</v>
      </c>
      <c r="R1189" t="s">
        <v>952</v>
      </c>
      <c r="S1189" t="s">
        <v>1437</v>
      </c>
      <c r="T1189">
        <f>IFERROR(Table1[n_can_adj]/MID(Table1[district],FIND("(",Table1[district])+1,1),Table1[n_can_adj])</f>
        <v>2</v>
      </c>
      <c r="U1189">
        <v>53385</v>
      </c>
      <c r="V1189" t="str">
        <f>IF(Table1[Voting Population]&lt;47000,"Rural","Urban")</f>
        <v>Urban</v>
      </c>
      <c r="W1189" s="3">
        <v>0.35822081016679902</v>
      </c>
      <c r="X1189" s="3" t="s">
        <v>5414</v>
      </c>
      <c r="Y1189" s="3">
        <f>COUNTIFS(Table1[Race '#],Table1[[#This Row],[Race '#]],Table1[Gender],"F")</f>
        <v>0</v>
      </c>
      <c r="Z1189" s="3">
        <f>COUNTIFS(Table1[Race '#],Table1[[#This Row],[Race '#]],Table1[Gender],"M")</f>
        <v>2</v>
      </c>
      <c r="AA1189" s="3">
        <f>COUNTIFS(Table1[Race '#],Table1[[#This Row],[Race '#]],Table1[Gender],"~?")</f>
        <v>0</v>
      </c>
      <c r="AB1189" s="3" t="str">
        <f>_xlfn.IFS(Y1189=SUM(Table1[[#This Row],[Race-F candidates]:[Race-? Candidates]]),"All-Female",Z1189=SUM(Table1[[#This Row],[Race-F candidates]:[Race-? Candidates]]),"All-Male",1=1,"Mixed-Gender")</f>
        <v>All-Male</v>
      </c>
      <c r="AC1189" s="3">
        <f>COUNTIFS(Table1[genoffice],Table1[[#This Row],[genoffice]],Table1[Gender],"F")</f>
        <v>29</v>
      </c>
      <c r="AD1189" s="3">
        <f>COUNTIFS(Table1[genoffice],Table1[[#This Row],[genoffice]],Table1[Gender],"M")</f>
        <v>256</v>
      </c>
      <c r="AE1189" s="3">
        <f>COUNTIFS(Table1[genoffice],Table1[[#This Row],[genoffice]],Table1[Gender],"~?")</f>
        <v>10</v>
      </c>
    </row>
    <row r="1190" spans="1:31" x14ac:dyDescent="0.35">
      <c r="A1190">
        <v>1189</v>
      </c>
      <c r="B1190">
        <f>IF(COUNTIF(C$2:C1189,C1190)&gt;0,B1189,B1189+1)</f>
        <v>353</v>
      </c>
      <c r="C1190" t="str">
        <f>Table1[[#This Row],[position]]&amp;IF(Table1[district]="NA","","-"&amp;Table1[district])&amp;IF(Table1[parish]="Multi-Parish Race","","-"&amp;Table1[parish])&amp;" ("&amp;Table1[year]&amp;")"</f>
        <v>Constable-Justice of the Peace Ward  3-St. Martin (2014)</v>
      </c>
      <c r="D1190" t="s">
        <v>1437</v>
      </c>
      <c r="E1190" t="s">
        <v>1596</v>
      </c>
      <c r="F1190" t="s">
        <v>1598</v>
      </c>
      <c r="G1190">
        <v>2014</v>
      </c>
      <c r="H1190" t="s">
        <v>145</v>
      </c>
      <c r="I1190" t="s">
        <v>127</v>
      </c>
      <c r="J1190">
        <v>1710</v>
      </c>
      <c r="K1190">
        <v>2</v>
      </c>
      <c r="L1190">
        <f>COUNTIF(Table1[Race],Table1[Race])</f>
        <v>2</v>
      </c>
      <c r="M1190">
        <v>0</v>
      </c>
      <c r="N1190">
        <v>1</v>
      </c>
      <c r="O1190">
        <v>0</v>
      </c>
      <c r="P1190">
        <v>1</v>
      </c>
      <c r="Q1190" t="s">
        <v>20</v>
      </c>
      <c r="R1190" t="s">
        <v>952</v>
      </c>
      <c r="S1190" t="s">
        <v>1437</v>
      </c>
      <c r="T1190">
        <f>IFERROR(Table1[n_can_adj]/MID(Table1[district],FIND("(",Table1[district])+1,1),Table1[n_can_adj])</f>
        <v>2</v>
      </c>
      <c r="U1190">
        <v>53385</v>
      </c>
      <c r="V1190" t="str">
        <f>IF(Table1[Voting Population]&lt;47000,"Rural","Urban")</f>
        <v>Urban</v>
      </c>
      <c r="W1190" s="3">
        <v>0.35822081016679902</v>
      </c>
      <c r="X1190" s="3" t="s">
        <v>5414</v>
      </c>
      <c r="Y1190" s="3">
        <f>COUNTIFS(Table1[Race '#],Table1[[#This Row],[Race '#]],Table1[Gender],"F")</f>
        <v>0</v>
      </c>
      <c r="Z1190" s="3">
        <f>COUNTIFS(Table1[Race '#],Table1[[#This Row],[Race '#]],Table1[Gender],"M")</f>
        <v>2</v>
      </c>
      <c r="AA1190" s="3">
        <f>COUNTIFS(Table1[Race '#],Table1[[#This Row],[Race '#]],Table1[Gender],"~?")</f>
        <v>0</v>
      </c>
      <c r="AB1190" s="3" t="str">
        <f>_xlfn.IFS(Y1190=SUM(Table1[[#This Row],[Race-F candidates]:[Race-? Candidates]]),"All-Female",Z1190=SUM(Table1[[#This Row],[Race-F candidates]:[Race-? Candidates]]),"All-Male",1=1,"Mixed-Gender")</f>
        <v>All-Male</v>
      </c>
      <c r="AC1190" s="3">
        <f>COUNTIFS(Table1[genoffice],Table1[[#This Row],[genoffice]],Table1[Gender],"F")</f>
        <v>29</v>
      </c>
      <c r="AD1190" s="3">
        <f>COUNTIFS(Table1[genoffice],Table1[[#This Row],[genoffice]],Table1[Gender],"M")</f>
        <v>256</v>
      </c>
      <c r="AE1190" s="3">
        <f>COUNTIFS(Table1[genoffice],Table1[[#This Row],[genoffice]],Table1[Gender],"~?")</f>
        <v>10</v>
      </c>
    </row>
    <row r="1191" spans="1:31" x14ac:dyDescent="0.35">
      <c r="A1191">
        <v>1190</v>
      </c>
      <c r="B1191">
        <f>IF(COUNTIF(C$2:C1190,C1191)&gt;0,B1190,B1190+1)</f>
        <v>354</v>
      </c>
      <c r="C1191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1" t="s">
        <v>1437</v>
      </c>
      <c r="E1191" t="s">
        <v>1599</v>
      </c>
      <c r="F1191" t="s">
        <v>1600</v>
      </c>
      <c r="G1191">
        <v>2014</v>
      </c>
      <c r="H1191" t="s">
        <v>276</v>
      </c>
      <c r="I1191" t="s">
        <v>19</v>
      </c>
      <c r="J1191">
        <v>910</v>
      </c>
      <c r="K1191">
        <v>5</v>
      </c>
      <c r="L1191">
        <f>COUNTIF(Table1[Race],Table1[Race])</f>
        <v>3</v>
      </c>
      <c r="M1191">
        <v>3</v>
      </c>
      <c r="N1191">
        <v>1</v>
      </c>
      <c r="O1191">
        <v>1</v>
      </c>
      <c r="P1191">
        <v>0</v>
      </c>
      <c r="Q1191" t="s">
        <v>20</v>
      </c>
      <c r="R1191" t="s">
        <v>952</v>
      </c>
      <c r="S1191" t="s">
        <v>1437</v>
      </c>
      <c r="T1191">
        <f>IFERROR(Table1[n_can_adj]/MID(Table1[district],FIND("(",Table1[district])+1,1),Table1[n_can_adj])</f>
        <v>3</v>
      </c>
      <c r="U1191">
        <v>62372</v>
      </c>
      <c r="V1191" t="str">
        <f>IF(Table1[Voting Population]&lt;47000,"Rural","Urban")</f>
        <v>Urban</v>
      </c>
      <c r="W1191" s="3">
        <v>2.786112301757393E-2</v>
      </c>
      <c r="X1191" s="3" t="s">
        <v>5414</v>
      </c>
      <c r="Y1191" s="3">
        <f>COUNTIFS(Table1[Race '#],Table1[[#This Row],[Race '#]],Table1[Gender],"F")</f>
        <v>0</v>
      </c>
      <c r="Z1191" s="3">
        <f>COUNTIFS(Table1[Race '#],Table1[[#This Row],[Race '#]],Table1[Gender],"M")</f>
        <v>3</v>
      </c>
      <c r="AA1191" s="3">
        <f>COUNTIFS(Table1[Race '#],Table1[[#This Row],[Race '#]],Table1[Gender],"~?")</f>
        <v>0</v>
      </c>
      <c r="AB1191" s="3" t="str">
        <f>_xlfn.IFS(Y1191=SUM(Table1[[#This Row],[Race-F candidates]:[Race-? Candidates]]),"All-Female",Z1191=SUM(Table1[[#This Row],[Race-F candidates]:[Race-? Candidates]]),"All-Male",1=1,"Mixed-Gender")</f>
        <v>All-Male</v>
      </c>
      <c r="AC1191" s="3">
        <f>COUNTIFS(Table1[genoffice],Table1[[#This Row],[genoffice]],Table1[Gender],"F")</f>
        <v>29</v>
      </c>
      <c r="AD1191" s="3">
        <f>COUNTIFS(Table1[genoffice],Table1[[#This Row],[genoffice]],Table1[Gender],"M")</f>
        <v>256</v>
      </c>
      <c r="AE1191" s="3">
        <f>COUNTIFS(Table1[genoffice],Table1[[#This Row],[genoffice]],Table1[Gender],"~?")</f>
        <v>10</v>
      </c>
    </row>
    <row r="1192" spans="1:31" x14ac:dyDescent="0.35">
      <c r="A1192">
        <v>1192</v>
      </c>
      <c r="B1192">
        <f>IF(COUNTIF(C$2:C1191,C1192)&gt;0,B1191,B1191+1)</f>
        <v>354</v>
      </c>
      <c r="C1192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2" t="s">
        <v>1437</v>
      </c>
      <c r="E1192" t="s">
        <v>1599</v>
      </c>
      <c r="F1192" t="s">
        <v>1602</v>
      </c>
      <c r="G1192">
        <v>2014</v>
      </c>
      <c r="H1192" t="s">
        <v>276</v>
      </c>
      <c r="I1192" t="s">
        <v>23</v>
      </c>
      <c r="J1192">
        <v>975</v>
      </c>
      <c r="K1192">
        <v>5</v>
      </c>
      <c r="L1192">
        <f>COUNTIF(Table1[Race],Table1[Race])</f>
        <v>3</v>
      </c>
      <c r="M1192">
        <v>3</v>
      </c>
      <c r="N1192">
        <v>1</v>
      </c>
      <c r="O1192">
        <v>1</v>
      </c>
      <c r="P1192">
        <v>0</v>
      </c>
      <c r="Q1192" t="s">
        <v>20</v>
      </c>
      <c r="R1192" t="s">
        <v>952</v>
      </c>
      <c r="S1192" t="s">
        <v>1437</v>
      </c>
      <c r="T1192">
        <f>IFERROR(Table1[n_can_adj]/MID(Table1[district],FIND("(",Table1[district])+1,1),Table1[n_can_adj])</f>
        <v>3</v>
      </c>
      <c r="U1192">
        <v>62372</v>
      </c>
      <c r="V1192" t="str">
        <f>IF(Table1[Voting Population]&lt;47000,"Rural","Urban")</f>
        <v>Urban</v>
      </c>
      <c r="W1192" s="3">
        <v>2.786112301757393E-2</v>
      </c>
      <c r="X1192" s="3" t="s">
        <v>5414</v>
      </c>
      <c r="Y1192" s="3">
        <f>COUNTIFS(Table1[Race '#],Table1[[#This Row],[Race '#]],Table1[Gender],"F")</f>
        <v>0</v>
      </c>
      <c r="Z1192" s="3">
        <f>COUNTIFS(Table1[Race '#],Table1[[#This Row],[Race '#]],Table1[Gender],"M")</f>
        <v>3</v>
      </c>
      <c r="AA1192" s="3">
        <f>COUNTIFS(Table1[Race '#],Table1[[#This Row],[Race '#]],Table1[Gender],"~?")</f>
        <v>0</v>
      </c>
      <c r="AB1192" s="3" t="str">
        <f>_xlfn.IFS(Y1192=SUM(Table1[[#This Row],[Race-F candidates]:[Race-? Candidates]]),"All-Female",Z1192=SUM(Table1[[#This Row],[Race-F candidates]:[Race-? Candidates]]),"All-Male",1=1,"Mixed-Gender")</f>
        <v>All-Male</v>
      </c>
      <c r="AC1192" s="3">
        <f>COUNTIFS(Table1[genoffice],Table1[[#This Row],[genoffice]],Table1[Gender],"F")</f>
        <v>29</v>
      </c>
      <c r="AD1192" s="3">
        <f>COUNTIFS(Table1[genoffice],Table1[[#This Row],[genoffice]],Table1[Gender],"M")</f>
        <v>256</v>
      </c>
      <c r="AE1192" s="3">
        <f>COUNTIFS(Table1[genoffice],Table1[[#This Row],[genoffice]],Table1[Gender],"~?")</f>
        <v>10</v>
      </c>
    </row>
    <row r="1193" spans="1:31" x14ac:dyDescent="0.35">
      <c r="A1193">
        <v>1194</v>
      </c>
      <c r="B1193">
        <f>IF(COUNTIF(C$2:C1192,C1193)&gt;0,B1192,B1192+1)</f>
        <v>354</v>
      </c>
      <c r="C1193" t="str">
        <f>Table1[[#This Row],[position]]&amp;IF(Table1[district]="NA","","-"&amp;Table1[district])&amp;IF(Table1[parish]="Multi-Parish Race","","-"&amp;Table1[parish])&amp;" ("&amp;Table1[year]&amp;")"</f>
        <v>Constable-Justice of the Peace Ward  4-Acadia (2014)</v>
      </c>
      <c r="D1193" t="s">
        <v>1437</v>
      </c>
      <c r="E1193" t="s">
        <v>1599</v>
      </c>
      <c r="F1193" t="s">
        <v>1604</v>
      </c>
      <c r="G1193">
        <v>2014</v>
      </c>
      <c r="H1193" t="s">
        <v>276</v>
      </c>
      <c r="I1193" t="s">
        <v>23</v>
      </c>
      <c r="J1193">
        <v>448</v>
      </c>
      <c r="K1193">
        <v>5</v>
      </c>
      <c r="L1193">
        <f>COUNTIF(Table1[Race],Table1[Race])</f>
        <v>3</v>
      </c>
      <c r="M1193">
        <v>3</v>
      </c>
      <c r="N1193">
        <v>1</v>
      </c>
      <c r="O1193">
        <v>1</v>
      </c>
      <c r="P1193">
        <v>0</v>
      </c>
      <c r="Q1193" t="s">
        <v>20</v>
      </c>
      <c r="R1193" t="s">
        <v>952</v>
      </c>
      <c r="S1193" t="s">
        <v>1437</v>
      </c>
      <c r="T1193">
        <f>IFERROR(Table1[n_can_adj]/MID(Table1[district],FIND("(",Table1[district])+1,1),Table1[n_can_adj])</f>
        <v>3</v>
      </c>
      <c r="U1193">
        <v>62372</v>
      </c>
      <c r="V1193" t="str">
        <f>IF(Table1[Voting Population]&lt;47000,"Rural","Urban")</f>
        <v>Urban</v>
      </c>
      <c r="W1193" s="3">
        <v>2.786112301757393E-2</v>
      </c>
      <c r="X1193" s="3" t="s">
        <v>5414</v>
      </c>
      <c r="Y1193" s="3">
        <f>COUNTIFS(Table1[Race '#],Table1[[#This Row],[Race '#]],Table1[Gender],"F")</f>
        <v>0</v>
      </c>
      <c r="Z1193" s="3">
        <f>COUNTIFS(Table1[Race '#],Table1[[#This Row],[Race '#]],Table1[Gender],"M")</f>
        <v>3</v>
      </c>
      <c r="AA1193" s="3">
        <f>COUNTIFS(Table1[Race '#],Table1[[#This Row],[Race '#]],Table1[Gender],"~?")</f>
        <v>0</v>
      </c>
      <c r="AB1193" s="3" t="str">
        <f>_xlfn.IFS(Y1193=SUM(Table1[[#This Row],[Race-F candidates]:[Race-? Candidates]]),"All-Female",Z1193=SUM(Table1[[#This Row],[Race-F candidates]:[Race-? Candidates]]),"All-Male",1=1,"Mixed-Gender")</f>
        <v>All-Male</v>
      </c>
      <c r="AC1193" s="3">
        <f>COUNTIFS(Table1[genoffice],Table1[[#This Row],[genoffice]],Table1[Gender],"F")</f>
        <v>29</v>
      </c>
      <c r="AD1193" s="3">
        <f>COUNTIFS(Table1[genoffice],Table1[[#This Row],[genoffice]],Table1[Gender],"M")</f>
        <v>256</v>
      </c>
      <c r="AE1193" s="3">
        <f>COUNTIFS(Table1[genoffice],Table1[[#This Row],[genoffice]],Table1[Gender],"~?")</f>
        <v>10</v>
      </c>
    </row>
    <row r="1194" spans="1:31" x14ac:dyDescent="0.35">
      <c r="A1194">
        <v>1191</v>
      </c>
      <c r="B1194">
        <f>IF(COUNTIF(C$2:C1193,C1194)&gt;0,B1193,B1193+1)</f>
        <v>355</v>
      </c>
      <c r="C1194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4" t="s">
        <v>1437</v>
      </c>
      <c r="E1194" t="s">
        <v>1599</v>
      </c>
      <c r="F1194" t="s">
        <v>1601</v>
      </c>
      <c r="G1194">
        <v>2014</v>
      </c>
      <c r="H1194" t="s">
        <v>422</v>
      </c>
      <c r="I1194" t="s">
        <v>23</v>
      </c>
      <c r="J1194">
        <v>409</v>
      </c>
      <c r="K1194">
        <v>5</v>
      </c>
      <c r="L1194">
        <f>COUNTIF(Table1[Race],Table1[Race])</f>
        <v>2</v>
      </c>
      <c r="M1194">
        <v>3</v>
      </c>
      <c r="N1194">
        <v>1</v>
      </c>
      <c r="O1194">
        <v>1</v>
      </c>
      <c r="P1194">
        <v>0</v>
      </c>
      <c r="Q1194" t="s">
        <v>20</v>
      </c>
      <c r="R1194" t="s">
        <v>952</v>
      </c>
      <c r="S1194" t="s">
        <v>1437</v>
      </c>
      <c r="T1194">
        <f>IFERROR(Table1[n_can_adj]/MID(Table1[district],FIND("(",Table1[district])+1,1),Table1[n_can_adj])</f>
        <v>2</v>
      </c>
      <c r="U1194">
        <v>53053</v>
      </c>
      <c r="V1194" t="str">
        <f>IF(Table1[Voting Population]&lt;47000,"Rural","Urban")</f>
        <v>Urban</v>
      </c>
      <c r="W1194" s="3">
        <v>0.12231759656652358</v>
      </c>
      <c r="X1194" s="3" t="s">
        <v>5414</v>
      </c>
      <c r="Y1194" s="3">
        <f>COUNTIFS(Table1[Race '#],Table1[[#This Row],[Race '#]],Table1[Gender],"F")</f>
        <v>0</v>
      </c>
      <c r="Z1194" s="3">
        <f>COUNTIFS(Table1[Race '#],Table1[[#This Row],[Race '#]],Table1[Gender],"M")</f>
        <v>2</v>
      </c>
      <c r="AA1194" s="3">
        <f>COUNTIFS(Table1[Race '#],Table1[[#This Row],[Race '#]],Table1[Gender],"~?")</f>
        <v>0</v>
      </c>
      <c r="AB1194" s="3" t="str">
        <f>_xlfn.IFS(Y1194=SUM(Table1[[#This Row],[Race-F candidates]:[Race-? Candidates]]),"All-Female",Z1194=SUM(Table1[[#This Row],[Race-F candidates]:[Race-? Candidates]]),"All-Male",1=1,"Mixed-Gender")</f>
        <v>All-Male</v>
      </c>
      <c r="AC1194" s="3">
        <f>COUNTIFS(Table1[genoffice],Table1[[#This Row],[genoffice]],Table1[Gender],"F")</f>
        <v>29</v>
      </c>
      <c r="AD1194" s="3">
        <f>COUNTIFS(Table1[genoffice],Table1[[#This Row],[genoffice]],Table1[Gender],"M")</f>
        <v>256</v>
      </c>
      <c r="AE1194" s="3">
        <f>COUNTIFS(Table1[genoffice],Table1[[#This Row],[genoffice]],Table1[Gender],"~?")</f>
        <v>10</v>
      </c>
    </row>
    <row r="1195" spans="1:31" x14ac:dyDescent="0.35">
      <c r="A1195">
        <v>1193</v>
      </c>
      <c r="B1195">
        <f>IF(COUNTIF(C$2:C1194,C1195)&gt;0,B1194,B1194+1)</f>
        <v>355</v>
      </c>
      <c r="C1195" t="str">
        <f>Table1[[#This Row],[position]]&amp;IF(Table1[district]="NA","","-"&amp;Table1[district])&amp;IF(Table1[parish]="Multi-Parish Race","","-"&amp;Table1[parish])&amp;" ("&amp;Table1[year]&amp;")"</f>
        <v>Constable-Justice of the Peace Ward  4-St. Mary (2014)</v>
      </c>
      <c r="D1195" t="s">
        <v>1437</v>
      </c>
      <c r="E1195" t="s">
        <v>1599</v>
      </c>
      <c r="F1195" t="s">
        <v>1603</v>
      </c>
      <c r="G1195">
        <v>2014</v>
      </c>
      <c r="H1195" t="s">
        <v>422</v>
      </c>
      <c r="I1195" t="s">
        <v>30</v>
      </c>
      <c r="J1195">
        <v>523</v>
      </c>
      <c r="K1195">
        <v>5</v>
      </c>
      <c r="L1195">
        <f>COUNTIF(Table1[Race],Table1[Race])</f>
        <v>2</v>
      </c>
      <c r="M1195">
        <v>3</v>
      </c>
      <c r="N1195">
        <v>1</v>
      </c>
      <c r="O1195">
        <v>1</v>
      </c>
      <c r="P1195">
        <v>0</v>
      </c>
      <c r="Q1195" t="s">
        <v>20</v>
      </c>
      <c r="R1195" t="s">
        <v>952</v>
      </c>
      <c r="S1195" t="s">
        <v>1437</v>
      </c>
      <c r="T1195">
        <f>IFERROR(Table1[n_can_adj]/MID(Table1[district],FIND("(",Table1[district])+1,1),Table1[n_can_adj])</f>
        <v>2</v>
      </c>
      <c r="U1195">
        <v>53053</v>
      </c>
      <c r="V1195" t="str">
        <f>IF(Table1[Voting Population]&lt;47000,"Rural","Urban")</f>
        <v>Urban</v>
      </c>
      <c r="W1195" s="3">
        <v>0.12231759656652358</v>
      </c>
      <c r="X1195" s="3" t="s">
        <v>5414</v>
      </c>
      <c r="Y1195" s="3">
        <f>COUNTIFS(Table1[Race '#],Table1[[#This Row],[Race '#]],Table1[Gender],"F")</f>
        <v>0</v>
      </c>
      <c r="Z1195" s="3">
        <f>COUNTIFS(Table1[Race '#],Table1[[#This Row],[Race '#]],Table1[Gender],"M")</f>
        <v>2</v>
      </c>
      <c r="AA1195" s="3">
        <f>COUNTIFS(Table1[Race '#],Table1[[#This Row],[Race '#]],Table1[Gender],"~?")</f>
        <v>0</v>
      </c>
      <c r="AB1195" s="3" t="str">
        <f>_xlfn.IFS(Y1195=SUM(Table1[[#This Row],[Race-F candidates]:[Race-? Candidates]]),"All-Female",Z1195=SUM(Table1[[#This Row],[Race-F candidates]:[Race-? Candidates]]),"All-Male",1=1,"Mixed-Gender")</f>
        <v>All-Male</v>
      </c>
      <c r="AC1195" s="3">
        <f>COUNTIFS(Table1[genoffice],Table1[[#This Row],[genoffice]],Table1[Gender],"F")</f>
        <v>29</v>
      </c>
      <c r="AD1195" s="3">
        <f>COUNTIFS(Table1[genoffice],Table1[[#This Row],[genoffice]],Table1[Gender],"M")</f>
        <v>256</v>
      </c>
      <c r="AE1195" s="3">
        <f>COUNTIFS(Table1[genoffice],Table1[[#This Row],[genoffice]],Table1[Gender],"~?")</f>
        <v>10</v>
      </c>
    </row>
    <row r="1196" spans="1:31" x14ac:dyDescent="0.35">
      <c r="A1196">
        <v>1199</v>
      </c>
      <c r="B1196">
        <f>IF(COUNTIF(C$2:C1195,C1196)&gt;0,B1195,B1195+1)</f>
        <v>356</v>
      </c>
      <c r="C1196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6" t="s">
        <v>1437</v>
      </c>
      <c r="E1196" t="s">
        <v>1605</v>
      </c>
      <c r="F1196" t="s">
        <v>1610</v>
      </c>
      <c r="G1196">
        <v>2014</v>
      </c>
      <c r="H1196" t="s">
        <v>1002</v>
      </c>
      <c r="I1196" t="s">
        <v>23</v>
      </c>
      <c r="J1196">
        <v>489</v>
      </c>
      <c r="K1196">
        <v>7</v>
      </c>
      <c r="L1196">
        <f>COUNTIF(Table1[Race],Table1[Race])</f>
        <v>2</v>
      </c>
      <c r="M1196">
        <v>3</v>
      </c>
      <c r="N1196">
        <v>3</v>
      </c>
      <c r="O1196">
        <v>1</v>
      </c>
      <c r="P1196">
        <v>0</v>
      </c>
      <c r="Q1196" t="s">
        <v>20</v>
      </c>
      <c r="R1196" t="s">
        <v>952</v>
      </c>
      <c r="S1196" t="s">
        <v>1437</v>
      </c>
      <c r="T1196">
        <f>IFERROR(Table1[n_can_adj]/MID(Table1[district],FIND("(",Table1[district])+1,1),Table1[n_can_adj])</f>
        <v>2</v>
      </c>
      <c r="U1196">
        <v>135925</v>
      </c>
      <c r="V1196" t="str">
        <f>IF(Table1[Voting Population]&lt;47000,"Rural","Urban")</f>
        <v>Urban</v>
      </c>
      <c r="W1196" s="3">
        <v>0.17188823031329381</v>
      </c>
      <c r="X1196" s="3" t="s">
        <v>5414</v>
      </c>
      <c r="Y1196" s="3">
        <f>COUNTIFS(Table1[Race '#],Table1[[#This Row],[Race '#]],Table1[Gender],"F")</f>
        <v>0</v>
      </c>
      <c r="Z1196" s="3">
        <f>COUNTIFS(Table1[Race '#],Table1[[#This Row],[Race '#]],Table1[Gender],"M")</f>
        <v>2</v>
      </c>
      <c r="AA1196" s="3">
        <f>COUNTIFS(Table1[Race '#],Table1[[#This Row],[Race '#]],Table1[Gender],"~?")</f>
        <v>0</v>
      </c>
      <c r="AB1196" s="3" t="str">
        <f>_xlfn.IFS(Y1196=SUM(Table1[[#This Row],[Race-F candidates]:[Race-? Candidates]]),"All-Female",Z1196=SUM(Table1[[#This Row],[Race-F candidates]:[Race-? Candidates]]),"All-Male",1=1,"Mixed-Gender")</f>
        <v>All-Male</v>
      </c>
      <c r="AC1196" s="3">
        <f>COUNTIFS(Table1[genoffice],Table1[[#This Row],[genoffice]],Table1[Gender],"F")</f>
        <v>29</v>
      </c>
      <c r="AD1196" s="3">
        <f>COUNTIFS(Table1[genoffice],Table1[[#This Row],[genoffice]],Table1[Gender],"M")</f>
        <v>256</v>
      </c>
      <c r="AE1196" s="3">
        <f>COUNTIFS(Table1[genoffice],Table1[[#This Row],[genoffice]],Table1[Gender],"~?")</f>
        <v>10</v>
      </c>
    </row>
    <row r="1197" spans="1:31" x14ac:dyDescent="0.35">
      <c r="A1197">
        <v>1201</v>
      </c>
      <c r="B1197">
        <f>IF(COUNTIF(C$2:C1196,C1197)&gt;0,B1196,B1196+1)</f>
        <v>356</v>
      </c>
      <c r="C1197" t="str">
        <f>Table1[[#This Row],[position]]&amp;IF(Table1[district]="NA","","-"&amp;Table1[district])&amp;IF(Table1[parish]="Multi-Parish Race","","-"&amp;Table1[parish])&amp;" ("&amp;Table1[year]&amp;")"</f>
        <v>Constable-Justice of the Peace Ward  5-Livingston (2014)</v>
      </c>
      <c r="D1197" t="s">
        <v>1437</v>
      </c>
      <c r="E1197" t="s">
        <v>1605</v>
      </c>
      <c r="F1197" t="s">
        <v>1612</v>
      </c>
      <c r="G1197">
        <v>2014</v>
      </c>
      <c r="H1197" t="s">
        <v>1002</v>
      </c>
      <c r="I1197" t="s">
        <v>30</v>
      </c>
      <c r="J1197">
        <v>692</v>
      </c>
      <c r="K1197">
        <v>7</v>
      </c>
      <c r="L1197">
        <f>COUNTIF(Table1[Race],Table1[Race])</f>
        <v>2</v>
      </c>
      <c r="M1197">
        <v>3</v>
      </c>
      <c r="N1197">
        <v>3</v>
      </c>
      <c r="O1197">
        <v>1</v>
      </c>
      <c r="P1197">
        <v>0</v>
      </c>
      <c r="Q1197" t="s">
        <v>20</v>
      </c>
      <c r="R1197" t="s">
        <v>952</v>
      </c>
      <c r="S1197" t="s">
        <v>1437</v>
      </c>
      <c r="T1197">
        <f>IFERROR(Table1[n_can_adj]/MID(Table1[district],FIND("(",Table1[district])+1,1),Table1[n_can_adj])</f>
        <v>2</v>
      </c>
      <c r="U1197">
        <v>135925</v>
      </c>
      <c r="V1197" t="str">
        <f>IF(Table1[Voting Population]&lt;47000,"Rural","Urban")</f>
        <v>Urban</v>
      </c>
      <c r="W1197" s="3">
        <v>0.17188823031329381</v>
      </c>
      <c r="X1197" s="3" t="s">
        <v>5414</v>
      </c>
      <c r="Y1197" s="3">
        <f>COUNTIFS(Table1[Race '#],Table1[[#This Row],[Race '#]],Table1[Gender],"F")</f>
        <v>0</v>
      </c>
      <c r="Z1197" s="3">
        <f>COUNTIFS(Table1[Race '#],Table1[[#This Row],[Race '#]],Table1[Gender],"M")</f>
        <v>2</v>
      </c>
      <c r="AA1197" s="3">
        <f>COUNTIFS(Table1[Race '#],Table1[[#This Row],[Race '#]],Table1[Gender],"~?")</f>
        <v>0</v>
      </c>
      <c r="AB1197" s="3" t="str">
        <f>_xlfn.IFS(Y1197=SUM(Table1[[#This Row],[Race-F candidates]:[Race-? Candidates]]),"All-Female",Z1197=SUM(Table1[[#This Row],[Race-F candidates]:[Race-? Candidates]]),"All-Male",1=1,"Mixed-Gender")</f>
        <v>All-Male</v>
      </c>
      <c r="AC1197" s="3">
        <f>COUNTIFS(Table1[genoffice],Table1[[#This Row],[genoffice]],Table1[Gender],"F")</f>
        <v>29</v>
      </c>
      <c r="AD1197" s="3">
        <f>COUNTIFS(Table1[genoffice],Table1[[#This Row],[genoffice]],Table1[Gender],"M")</f>
        <v>256</v>
      </c>
      <c r="AE1197" s="3">
        <f>COUNTIFS(Table1[genoffice],Table1[[#This Row],[genoffice]],Table1[Gender],"~?")</f>
        <v>10</v>
      </c>
    </row>
    <row r="1198" spans="1:31" x14ac:dyDescent="0.35">
      <c r="A1198">
        <v>1195</v>
      </c>
      <c r="B1198">
        <f>IF(COUNTIF(C$2:C1197,C1198)&gt;0,B1197,B1197+1)</f>
        <v>357</v>
      </c>
      <c r="C1198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8" t="s">
        <v>1437</v>
      </c>
      <c r="E1198" t="s">
        <v>1605</v>
      </c>
      <c r="F1198" t="s">
        <v>1606</v>
      </c>
      <c r="G1198">
        <v>2014</v>
      </c>
      <c r="H1198" t="s">
        <v>422</v>
      </c>
      <c r="I1198" t="s">
        <v>19</v>
      </c>
      <c r="J1198">
        <v>817</v>
      </c>
      <c r="K1198">
        <v>7</v>
      </c>
      <c r="L1198">
        <f>COUNTIF(Table1[Race],Table1[Race])</f>
        <v>3</v>
      </c>
      <c r="M1198">
        <v>3</v>
      </c>
      <c r="N1198">
        <v>3</v>
      </c>
      <c r="O1198">
        <v>1</v>
      </c>
      <c r="P1198">
        <v>0</v>
      </c>
      <c r="Q1198" t="s">
        <v>20</v>
      </c>
      <c r="R1198" t="s">
        <v>952</v>
      </c>
      <c r="S1198" t="s">
        <v>1437</v>
      </c>
      <c r="T1198">
        <f>IFERROR(Table1[n_can_adj]/MID(Table1[district],FIND("(",Table1[district])+1,1),Table1[n_can_adj])</f>
        <v>3</v>
      </c>
      <c r="U1198">
        <v>53053</v>
      </c>
      <c r="V1198" t="str">
        <f>IF(Table1[Voting Population]&lt;47000,"Rural","Urban")</f>
        <v>Urban</v>
      </c>
      <c r="W1198" s="3">
        <v>0.24440677966101693</v>
      </c>
      <c r="X1198" s="3" t="s">
        <v>5414</v>
      </c>
      <c r="Y1198" s="3">
        <f>COUNTIFS(Table1[Race '#],Table1[[#This Row],[Race '#]],Table1[Gender],"F")</f>
        <v>0</v>
      </c>
      <c r="Z1198" s="3">
        <f>COUNTIFS(Table1[Race '#],Table1[[#This Row],[Race '#]],Table1[Gender],"M")</f>
        <v>3</v>
      </c>
      <c r="AA1198" s="3">
        <f>COUNTIFS(Table1[Race '#],Table1[[#This Row],[Race '#]],Table1[Gender],"~?")</f>
        <v>0</v>
      </c>
      <c r="AB1198" s="3" t="str">
        <f>_xlfn.IFS(Y1198=SUM(Table1[[#This Row],[Race-F candidates]:[Race-? Candidates]]),"All-Female",Z1198=SUM(Table1[[#This Row],[Race-F candidates]:[Race-? Candidates]]),"All-Male",1=1,"Mixed-Gender")</f>
        <v>All-Male</v>
      </c>
      <c r="AC1198" s="3">
        <f>COUNTIFS(Table1[genoffice],Table1[[#This Row],[genoffice]],Table1[Gender],"F")</f>
        <v>29</v>
      </c>
      <c r="AD1198" s="3">
        <f>COUNTIFS(Table1[genoffice],Table1[[#This Row],[genoffice]],Table1[Gender],"M")</f>
        <v>256</v>
      </c>
      <c r="AE1198" s="3">
        <f>COUNTIFS(Table1[genoffice],Table1[[#This Row],[genoffice]],Table1[Gender],"~?")</f>
        <v>10</v>
      </c>
    </row>
    <row r="1199" spans="1:31" x14ac:dyDescent="0.35">
      <c r="A1199">
        <v>1196</v>
      </c>
      <c r="B1199">
        <f>IF(COUNTIF(C$2:C1198,C1199)&gt;0,B1198,B1198+1)</f>
        <v>357</v>
      </c>
      <c r="C1199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199" t="s">
        <v>1437</v>
      </c>
      <c r="E1199" t="s">
        <v>1605</v>
      </c>
      <c r="F1199" t="s">
        <v>1607</v>
      </c>
      <c r="G1199">
        <v>2014</v>
      </c>
      <c r="H1199" t="s">
        <v>422</v>
      </c>
      <c r="I1199" t="s">
        <v>23</v>
      </c>
      <c r="J1199">
        <v>595</v>
      </c>
      <c r="K1199">
        <v>7</v>
      </c>
      <c r="L1199">
        <f>COUNTIF(Table1[Race],Table1[Race])</f>
        <v>3</v>
      </c>
      <c r="M1199">
        <v>3</v>
      </c>
      <c r="N1199">
        <v>3</v>
      </c>
      <c r="O1199">
        <v>1</v>
      </c>
      <c r="P1199">
        <v>0</v>
      </c>
      <c r="Q1199" t="s">
        <v>20</v>
      </c>
      <c r="R1199" t="s">
        <v>952</v>
      </c>
      <c r="S1199" t="s">
        <v>1437</v>
      </c>
      <c r="T1199">
        <f>IFERROR(Table1[n_can_adj]/MID(Table1[district],FIND("(",Table1[district])+1,1),Table1[n_can_adj])</f>
        <v>3</v>
      </c>
      <c r="U1199">
        <v>53053</v>
      </c>
      <c r="V1199" t="str">
        <f>IF(Table1[Voting Population]&lt;47000,"Rural","Urban")</f>
        <v>Urban</v>
      </c>
      <c r="W1199" s="3">
        <v>0.24440677966101693</v>
      </c>
      <c r="X1199" s="3" t="s">
        <v>5414</v>
      </c>
      <c r="Y1199" s="3">
        <f>COUNTIFS(Table1[Race '#],Table1[[#This Row],[Race '#]],Table1[Gender],"F")</f>
        <v>0</v>
      </c>
      <c r="Z1199" s="3">
        <f>COUNTIFS(Table1[Race '#],Table1[[#This Row],[Race '#]],Table1[Gender],"M")</f>
        <v>3</v>
      </c>
      <c r="AA1199" s="3">
        <f>COUNTIFS(Table1[Race '#],Table1[[#This Row],[Race '#]],Table1[Gender],"~?")</f>
        <v>0</v>
      </c>
      <c r="AB1199" s="3" t="str">
        <f>_xlfn.IFS(Y1199=SUM(Table1[[#This Row],[Race-F candidates]:[Race-? Candidates]]),"All-Female",Z1199=SUM(Table1[[#This Row],[Race-F candidates]:[Race-? Candidates]]),"All-Male",1=1,"Mixed-Gender")</f>
        <v>All-Male</v>
      </c>
      <c r="AC1199" s="3">
        <f>COUNTIFS(Table1[genoffice],Table1[[#This Row],[genoffice]],Table1[Gender],"F")</f>
        <v>29</v>
      </c>
      <c r="AD1199" s="3">
        <f>COUNTIFS(Table1[genoffice],Table1[[#This Row],[genoffice]],Table1[Gender],"M")</f>
        <v>256</v>
      </c>
      <c r="AE1199" s="3">
        <f>COUNTIFS(Table1[genoffice],Table1[[#This Row],[genoffice]],Table1[Gender],"~?")</f>
        <v>10</v>
      </c>
    </row>
    <row r="1200" spans="1:31" x14ac:dyDescent="0.35">
      <c r="A1200">
        <v>1198</v>
      </c>
      <c r="B1200">
        <f>IF(COUNTIF(C$2:C1199,C1200)&gt;0,B1199,B1199+1)</f>
        <v>357</v>
      </c>
      <c r="C1200" t="str">
        <f>Table1[[#This Row],[position]]&amp;IF(Table1[district]="NA","","-"&amp;Table1[district])&amp;IF(Table1[parish]="Multi-Parish Race","","-"&amp;Table1[parish])&amp;" ("&amp;Table1[year]&amp;")"</f>
        <v>Constable-Justice of the Peace Ward  5-St. Mary (2014)</v>
      </c>
      <c r="D1200" t="s">
        <v>1437</v>
      </c>
      <c r="E1200" t="s">
        <v>1605</v>
      </c>
      <c r="F1200" t="s">
        <v>1609</v>
      </c>
      <c r="G1200">
        <v>2014</v>
      </c>
      <c r="H1200" t="s">
        <v>422</v>
      </c>
      <c r="I1200" t="s">
        <v>23</v>
      </c>
      <c r="J1200">
        <v>1538</v>
      </c>
      <c r="K1200">
        <v>7</v>
      </c>
      <c r="L1200">
        <f>COUNTIF(Table1[Race],Table1[Race])</f>
        <v>3</v>
      </c>
      <c r="M1200">
        <v>3</v>
      </c>
      <c r="N1200">
        <v>3</v>
      </c>
      <c r="O1200">
        <v>1</v>
      </c>
      <c r="P1200">
        <v>0</v>
      </c>
      <c r="Q1200" t="s">
        <v>20</v>
      </c>
      <c r="R1200" t="s">
        <v>952</v>
      </c>
      <c r="S1200" t="s">
        <v>1437</v>
      </c>
      <c r="T1200">
        <f>IFERROR(Table1[n_can_adj]/MID(Table1[district],FIND("(",Table1[district])+1,1),Table1[n_can_adj])</f>
        <v>3</v>
      </c>
      <c r="U1200">
        <v>53053</v>
      </c>
      <c r="V1200" t="str">
        <f>IF(Table1[Voting Population]&lt;47000,"Rural","Urban")</f>
        <v>Urban</v>
      </c>
      <c r="W1200" s="3">
        <v>0.24440677966101693</v>
      </c>
      <c r="X1200" s="3" t="s">
        <v>5414</v>
      </c>
      <c r="Y1200" s="3">
        <f>COUNTIFS(Table1[Race '#],Table1[[#This Row],[Race '#]],Table1[Gender],"F")</f>
        <v>0</v>
      </c>
      <c r="Z1200" s="3">
        <f>COUNTIFS(Table1[Race '#],Table1[[#This Row],[Race '#]],Table1[Gender],"M")</f>
        <v>3</v>
      </c>
      <c r="AA1200" s="3">
        <f>COUNTIFS(Table1[Race '#],Table1[[#This Row],[Race '#]],Table1[Gender],"~?")</f>
        <v>0</v>
      </c>
      <c r="AB1200" s="3" t="str">
        <f>_xlfn.IFS(Y1200=SUM(Table1[[#This Row],[Race-F candidates]:[Race-? Candidates]]),"All-Female",Z1200=SUM(Table1[[#This Row],[Race-F candidates]:[Race-? Candidates]]),"All-Male",1=1,"Mixed-Gender")</f>
        <v>All-Male</v>
      </c>
      <c r="AC1200" s="3">
        <f>COUNTIFS(Table1[genoffice],Table1[[#This Row],[genoffice]],Table1[Gender],"F")</f>
        <v>29</v>
      </c>
      <c r="AD1200" s="3">
        <f>COUNTIFS(Table1[genoffice],Table1[[#This Row],[genoffice]],Table1[Gender],"M")</f>
        <v>256</v>
      </c>
      <c r="AE1200" s="3">
        <f>COUNTIFS(Table1[genoffice],Table1[[#This Row],[genoffice]],Table1[Gender],"~?")</f>
        <v>10</v>
      </c>
    </row>
    <row r="1201" spans="1:31" x14ac:dyDescent="0.35">
      <c r="A1201">
        <v>1197</v>
      </c>
      <c r="B1201">
        <f>IF(COUNTIF(C$2:C1200,C1201)&gt;0,B1200,B1200+1)</f>
        <v>358</v>
      </c>
      <c r="C1201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1" t="s">
        <v>1437</v>
      </c>
      <c r="E1201" t="s">
        <v>1605</v>
      </c>
      <c r="F1201" t="s">
        <v>1608</v>
      </c>
      <c r="G1201">
        <v>2014</v>
      </c>
      <c r="H1201" t="s">
        <v>1292</v>
      </c>
      <c r="I1201" t="s">
        <v>19</v>
      </c>
      <c r="J1201">
        <v>1485</v>
      </c>
      <c r="K1201">
        <v>7</v>
      </c>
      <c r="L1201">
        <f>COUNTIF(Table1[Race],Table1[Race])</f>
        <v>2</v>
      </c>
      <c r="M1201">
        <v>3</v>
      </c>
      <c r="N1201">
        <v>3</v>
      </c>
      <c r="O1201">
        <v>1</v>
      </c>
      <c r="P1201">
        <v>0</v>
      </c>
      <c r="Q1201" t="s">
        <v>20</v>
      </c>
      <c r="R1201" t="s">
        <v>952</v>
      </c>
      <c r="S1201" t="s">
        <v>1437</v>
      </c>
      <c r="T1201">
        <f>IFERROR(Table1[n_can_adj]/MID(Table1[district],FIND("(",Table1[district])+1,1),Table1[n_can_adj])</f>
        <v>2</v>
      </c>
      <c r="U1201">
        <v>113099</v>
      </c>
      <c r="V1201" t="str">
        <f>IF(Table1[Voting Population]&lt;47000,"Rural","Urban")</f>
        <v>Urban</v>
      </c>
      <c r="W1201" s="3">
        <v>0.53567735263702176</v>
      </c>
      <c r="X1201" s="3" t="s">
        <v>5414</v>
      </c>
      <c r="Y1201" s="3">
        <f>COUNTIFS(Table1[Race '#],Table1[[#This Row],[Race '#]],Table1[Gender],"F")</f>
        <v>0</v>
      </c>
      <c r="Z1201" s="3">
        <f>COUNTIFS(Table1[Race '#],Table1[[#This Row],[Race '#]],Table1[Gender],"M")</f>
        <v>2</v>
      </c>
      <c r="AA1201" s="3">
        <f>COUNTIFS(Table1[Race '#],Table1[[#This Row],[Race '#]],Table1[Gender],"~?")</f>
        <v>0</v>
      </c>
      <c r="AB1201" s="3" t="str">
        <f>_xlfn.IFS(Y1201=SUM(Table1[[#This Row],[Race-F candidates]:[Race-? Candidates]]),"All-Female",Z1201=SUM(Table1[[#This Row],[Race-F candidates]:[Race-? Candidates]]),"All-Male",1=1,"Mixed-Gender")</f>
        <v>All-Male</v>
      </c>
      <c r="AC1201" s="3">
        <f>COUNTIFS(Table1[genoffice],Table1[[#This Row],[genoffice]],Table1[Gender],"F")</f>
        <v>29</v>
      </c>
      <c r="AD1201" s="3">
        <f>COUNTIFS(Table1[genoffice],Table1[[#This Row],[genoffice]],Table1[Gender],"M")</f>
        <v>256</v>
      </c>
      <c r="AE1201" s="3">
        <f>COUNTIFS(Table1[genoffice],Table1[[#This Row],[genoffice]],Table1[Gender],"~?")</f>
        <v>10</v>
      </c>
    </row>
    <row r="1202" spans="1:31" x14ac:dyDescent="0.35">
      <c r="A1202">
        <v>1200</v>
      </c>
      <c r="B1202">
        <f>IF(COUNTIF(C$2:C1201,C1202)&gt;0,B1201,B1201+1)</f>
        <v>358</v>
      </c>
      <c r="C1202" t="str">
        <f>Table1[[#This Row],[position]]&amp;IF(Table1[district]="NA","","-"&amp;Table1[district])&amp;IF(Table1[parish]="Multi-Parish Race","","-"&amp;Table1[parish])&amp;" ("&amp;Table1[year]&amp;")"</f>
        <v>Constable-Justice of the Peace Ward  5-Terrebonne (2014)</v>
      </c>
      <c r="D1202" t="s">
        <v>1437</v>
      </c>
      <c r="E1202" t="s">
        <v>1605</v>
      </c>
      <c r="F1202" t="s">
        <v>1611</v>
      </c>
      <c r="G1202">
        <v>2014</v>
      </c>
      <c r="H1202" t="s">
        <v>1292</v>
      </c>
      <c r="I1202" t="s">
        <v>19</v>
      </c>
      <c r="J1202">
        <v>449</v>
      </c>
      <c r="K1202">
        <v>7</v>
      </c>
      <c r="L1202">
        <f>COUNTIF(Table1[Race],Table1[Race])</f>
        <v>2</v>
      </c>
      <c r="M1202">
        <v>3</v>
      </c>
      <c r="N1202">
        <v>3</v>
      </c>
      <c r="O1202">
        <v>1</v>
      </c>
      <c r="P1202">
        <v>0</v>
      </c>
      <c r="Q1202" t="s">
        <v>20</v>
      </c>
      <c r="R1202" t="s">
        <v>952</v>
      </c>
      <c r="S1202" t="s">
        <v>1437</v>
      </c>
      <c r="T1202">
        <f>IFERROR(Table1[n_can_adj]/MID(Table1[district],FIND("(",Table1[district])+1,1),Table1[n_can_adj])</f>
        <v>2</v>
      </c>
      <c r="U1202">
        <v>113099</v>
      </c>
      <c r="V1202" t="str">
        <f>IF(Table1[Voting Population]&lt;47000,"Rural","Urban")</f>
        <v>Urban</v>
      </c>
      <c r="W1202" s="3">
        <v>0.53567735263702176</v>
      </c>
      <c r="X1202" s="3" t="s">
        <v>5414</v>
      </c>
      <c r="Y1202" s="3">
        <f>COUNTIFS(Table1[Race '#],Table1[[#This Row],[Race '#]],Table1[Gender],"F")</f>
        <v>0</v>
      </c>
      <c r="Z1202" s="3">
        <f>COUNTIFS(Table1[Race '#],Table1[[#This Row],[Race '#]],Table1[Gender],"M")</f>
        <v>2</v>
      </c>
      <c r="AA1202" s="3">
        <f>COUNTIFS(Table1[Race '#],Table1[[#This Row],[Race '#]],Table1[Gender],"~?")</f>
        <v>0</v>
      </c>
      <c r="AB1202" s="3" t="str">
        <f>_xlfn.IFS(Y1202=SUM(Table1[[#This Row],[Race-F candidates]:[Race-? Candidates]]),"All-Female",Z1202=SUM(Table1[[#This Row],[Race-F candidates]:[Race-? Candidates]]),"All-Male",1=1,"Mixed-Gender")</f>
        <v>All-Male</v>
      </c>
      <c r="AC1202" s="3">
        <f>COUNTIFS(Table1[genoffice],Table1[[#This Row],[genoffice]],Table1[Gender],"F")</f>
        <v>29</v>
      </c>
      <c r="AD1202" s="3">
        <f>COUNTIFS(Table1[genoffice],Table1[[#This Row],[genoffice]],Table1[Gender],"M")</f>
        <v>256</v>
      </c>
      <c r="AE1202" s="3">
        <f>COUNTIFS(Table1[genoffice],Table1[[#This Row],[genoffice]],Table1[Gender],"~?")</f>
        <v>10</v>
      </c>
    </row>
    <row r="1203" spans="1:31" x14ac:dyDescent="0.35">
      <c r="A1203">
        <v>1202</v>
      </c>
      <c r="B1203">
        <f>IF(COUNTIF(C$2:C1202,C1203)&gt;0,B1202,B1202+1)</f>
        <v>359</v>
      </c>
      <c r="C1203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3" t="s">
        <v>1437</v>
      </c>
      <c r="E1203" t="s">
        <v>1613</v>
      </c>
      <c r="F1203" t="s">
        <v>1614</v>
      </c>
      <c r="G1203">
        <v>2014</v>
      </c>
      <c r="H1203" t="s">
        <v>238</v>
      </c>
      <c r="I1203" t="s">
        <v>23</v>
      </c>
      <c r="J1203">
        <v>234</v>
      </c>
      <c r="K1203">
        <v>8</v>
      </c>
      <c r="L1203">
        <f>COUNTIF(Table1[Race],Table1[Race])</f>
        <v>3</v>
      </c>
      <c r="M1203">
        <v>4</v>
      </c>
      <c r="N1203">
        <v>3</v>
      </c>
      <c r="O1203">
        <v>0</v>
      </c>
      <c r="P1203">
        <v>1</v>
      </c>
      <c r="Q1203" t="s">
        <v>20</v>
      </c>
      <c r="R1203" t="s">
        <v>952</v>
      </c>
      <c r="S1203" t="s">
        <v>1437</v>
      </c>
      <c r="T1203">
        <f>IFERROR(Table1[n_can_adj]/MID(Table1[district],FIND("(",Table1[district])+1,1),Table1[n_can_adj])</f>
        <v>3</v>
      </c>
      <c r="U1203">
        <v>132373</v>
      </c>
      <c r="V1203" t="str">
        <f>IF(Table1[Voting Population]&lt;47000,"Rural","Urban")</f>
        <v>Urban</v>
      </c>
      <c r="W1203" s="3">
        <v>3.9419087136929432E-2</v>
      </c>
      <c r="X1203" s="3" t="s">
        <v>5413</v>
      </c>
      <c r="Y1203" s="3">
        <f>COUNTIFS(Table1[Race '#],Table1[[#This Row],[Race '#]],Table1[Gender],"F")</f>
        <v>0</v>
      </c>
      <c r="Z1203" s="3">
        <f>COUNTIFS(Table1[Race '#],Table1[[#This Row],[Race '#]],Table1[Gender],"M")</f>
        <v>2</v>
      </c>
      <c r="AA1203" s="3">
        <f>COUNTIFS(Table1[Race '#],Table1[[#This Row],[Race '#]],Table1[Gender],"~?")</f>
        <v>1</v>
      </c>
      <c r="AB1203" s="3" t="str">
        <f>_xlfn.IFS(Y1203=SUM(Table1[[#This Row],[Race-F candidates]:[Race-? Candidates]]),"All-Female",Z1203=SUM(Table1[[#This Row],[Race-F candidates]:[Race-? Candidates]]),"All-Male",1=1,"Mixed-Gender")</f>
        <v>Mixed-Gender</v>
      </c>
      <c r="AC1203" s="3">
        <f>COUNTIFS(Table1[genoffice],Table1[[#This Row],[genoffice]],Table1[Gender],"F")</f>
        <v>29</v>
      </c>
      <c r="AD1203" s="3">
        <f>COUNTIFS(Table1[genoffice],Table1[[#This Row],[genoffice]],Table1[Gender],"M")</f>
        <v>256</v>
      </c>
      <c r="AE1203" s="3">
        <f>COUNTIFS(Table1[genoffice],Table1[[#This Row],[genoffice]],Table1[Gender],"~?")</f>
        <v>10</v>
      </c>
    </row>
    <row r="1204" spans="1:31" x14ac:dyDescent="0.35">
      <c r="A1204">
        <v>1204</v>
      </c>
      <c r="B1204">
        <f>IF(COUNTIF(C$2:C1203,C1204)&gt;0,B1203,B1203+1)</f>
        <v>359</v>
      </c>
      <c r="C1204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4" t="s">
        <v>1437</v>
      </c>
      <c r="E1204" t="s">
        <v>1613</v>
      </c>
      <c r="F1204" t="s">
        <v>1616</v>
      </c>
      <c r="G1204">
        <v>2014</v>
      </c>
      <c r="H1204" t="s">
        <v>238</v>
      </c>
      <c r="I1204" t="s">
        <v>19</v>
      </c>
      <c r="J1204">
        <v>215</v>
      </c>
      <c r="K1204">
        <v>8</v>
      </c>
      <c r="L1204">
        <f>COUNTIF(Table1[Race],Table1[Race])</f>
        <v>3</v>
      </c>
      <c r="M1204">
        <v>4</v>
      </c>
      <c r="N1204">
        <v>3</v>
      </c>
      <c r="O1204">
        <v>0</v>
      </c>
      <c r="P1204">
        <v>1</v>
      </c>
      <c r="Q1204" t="s">
        <v>20</v>
      </c>
      <c r="R1204" t="s">
        <v>952</v>
      </c>
      <c r="S1204" t="s">
        <v>1437</v>
      </c>
      <c r="T1204">
        <f>IFERROR(Table1[n_can_adj]/MID(Table1[district],FIND("(",Table1[district])+1,1),Table1[n_can_adj])</f>
        <v>3</v>
      </c>
      <c r="U1204">
        <v>132373</v>
      </c>
      <c r="V1204" t="str">
        <f>IF(Table1[Voting Population]&lt;47000,"Rural","Urban")</f>
        <v>Urban</v>
      </c>
      <c r="W1204" s="3">
        <v>3.9419087136929432E-2</v>
      </c>
      <c r="X1204" s="3" t="s">
        <v>5414</v>
      </c>
      <c r="Y1204" s="3">
        <f>COUNTIFS(Table1[Race '#],Table1[[#This Row],[Race '#]],Table1[Gender],"F")</f>
        <v>0</v>
      </c>
      <c r="Z1204" s="3">
        <f>COUNTIFS(Table1[Race '#],Table1[[#This Row],[Race '#]],Table1[Gender],"M")</f>
        <v>2</v>
      </c>
      <c r="AA1204" s="3">
        <f>COUNTIFS(Table1[Race '#],Table1[[#This Row],[Race '#]],Table1[Gender],"~?")</f>
        <v>1</v>
      </c>
      <c r="AB1204" s="3" t="str">
        <f>_xlfn.IFS(Y1204=SUM(Table1[[#This Row],[Race-F candidates]:[Race-? Candidates]]),"All-Female",Z1204=SUM(Table1[[#This Row],[Race-F candidates]:[Race-? Candidates]]),"All-Male",1=1,"Mixed-Gender")</f>
        <v>Mixed-Gender</v>
      </c>
      <c r="AC1204" s="3">
        <f>COUNTIFS(Table1[genoffice],Table1[[#This Row],[genoffice]],Table1[Gender],"F")</f>
        <v>29</v>
      </c>
      <c r="AD1204" s="3">
        <f>COUNTIFS(Table1[genoffice],Table1[[#This Row],[genoffice]],Table1[Gender],"M")</f>
        <v>256</v>
      </c>
      <c r="AE1204" s="3">
        <f>COUNTIFS(Table1[genoffice],Table1[[#This Row],[genoffice]],Table1[Gender],"~?")</f>
        <v>10</v>
      </c>
    </row>
    <row r="1205" spans="1:31" x14ac:dyDescent="0.35">
      <c r="A1205">
        <v>1205</v>
      </c>
      <c r="B1205">
        <f>IF(COUNTIF(C$2:C1204,C1205)&gt;0,B1204,B1204+1)</f>
        <v>359</v>
      </c>
      <c r="C1205" t="str">
        <f>Table1[[#This Row],[position]]&amp;IF(Table1[district]="NA","","-"&amp;Table1[district])&amp;IF(Table1[parish]="Multi-Parish Race","","-"&amp;Table1[parish])&amp;" ("&amp;Table1[year]&amp;")"</f>
        <v>Constable-Justice of the Peace Ward  6-Rapides (2014)</v>
      </c>
      <c r="D1205" t="s">
        <v>1437</v>
      </c>
      <c r="E1205" t="s">
        <v>1613</v>
      </c>
      <c r="F1205" t="s">
        <v>1617</v>
      </c>
      <c r="G1205">
        <v>2014</v>
      </c>
      <c r="H1205" t="s">
        <v>238</v>
      </c>
      <c r="I1205" t="s">
        <v>23</v>
      </c>
      <c r="J1205">
        <v>33</v>
      </c>
      <c r="K1205">
        <v>8</v>
      </c>
      <c r="L1205">
        <f>COUNTIF(Table1[Race],Table1[Race])</f>
        <v>3</v>
      </c>
      <c r="M1205">
        <v>4</v>
      </c>
      <c r="N1205">
        <v>3</v>
      </c>
      <c r="O1205">
        <v>0</v>
      </c>
      <c r="P1205">
        <v>1</v>
      </c>
      <c r="Q1205" t="s">
        <v>20</v>
      </c>
      <c r="R1205" t="s">
        <v>952</v>
      </c>
      <c r="S1205" t="s">
        <v>1437</v>
      </c>
      <c r="T1205">
        <f>IFERROR(Table1[n_can_adj]/MID(Table1[district],FIND("(",Table1[district])+1,1),Table1[n_can_adj])</f>
        <v>3</v>
      </c>
      <c r="U1205">
        <v>132373</v>
      </c>
      <c r="V1205" t="str">
        <f>IF(Table1[Voting Population]&lt;47000,"Rural","Urban")</f>
        <v>Urban</v>
      </c>
      <c r="W1205" s="3">
        <v>3.9419087136929432E-2</v>
      </c>
      <c r="X1205" s="3" t="s">
        <v>5414</v>
      </c>
      <c r="Y1205" s="3">
        <f>COUNTIFS(Table1[Race '#],Table1[[#This Row],[Race '#]],Table1[Gender],"F")</f>
        <v>0</v>
      </c>
      <c r="Z1205" s="3">
        <f>COUNTIFS(Table1[Race '#],Table1[[#This Row],[Race '#]],Table1[Gender],"M")</f>
        <v>2</v>
      </c>
      <c r="AA1205" s="3">
        <f>COUNTIFS(Table1[Race '#],Table1[[#This Row],[Race '#]],Table1[Gender],"~?")</f>
        <v>1</v>
      </c>
      <c r="AB1205" s="3" t="str">
        <f>_xlfn.IFS(Y1205=SUM(Table1[[#This Row],[Race-F candidates]:[Race-? Candidates]]),"All-Female",Z1205=SUM(Table1[[#This Row],[Race-F candidates]:[Race-? Candidates]]),"All-Male",1=1,"Mixed-Gender")</f>
        <v>Mixed-Gender</v>
      </c>
      <c r="AC1205" s="3">
        <f>COUNTIFS(Table1[genoffice],Table1[[#This Row],[genoffice]],Table1[Gender],"F")</f>
        <v>29</v>
      </c>
      <c r="AD1205" s="3">
        <f>COUNTIFS(Table1[genoffice],Table1[[#This Row],[genoffice]],Table1[Gender],"M")</f>
        <v>256</v>
      </c>
      <c r="AE1205" s="3">
        <f>COUNTIFS(Table1[genoffice],Table1[[#This Row],[genoffice]],Table1[Gender],"~?")</f>
        <v>10</v>
      </c>
    </row>
    <row r="1206" spans="1:31" x14ac:dyDescent="0.35">
      <c r="A1206">
        <v>1203</v>
      </c>
      <c r="B1206">
        <f>IF(COUNTIF(C$2:C1205,C1206)&gt;0,B1205,B1205+1)</f>
        <v>360</v>
      </c>
      <c r="C1206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6" t="s">
        <v>1437</v>
      </c>
      <c r="E1206" t="s">
        <v>1613</v>
      </c>
      <c r="F1206" t="s">
        <v>1615</v>
      </c>
      <c r="G1206">
        <v>2014</v>
      </c>
      <c r="H1206" t="s">
        <v>145</v>
      </c>
      <c r="I1206" t="s">
        <v>23</v>
      </c>
      <c r="J1206">
        <v>193</v>
      </c>
      <c r="K1206">
        <v>8</v>
      </c>
      <c r="L1206">
        <f>COUNTIF(Table1[Race],Table1[Race])</f>
        <v>2</v>
      </c>
      <c r="M1206">
        <v>4</v>
      </c>
      <c r="N1206">
        <v>3</v>
      </c>
      <c r="O1206">
        <v>0</v>
      </c>
      <c r="P1206">
        <v>1</v>
      </c>
      <c r="Q1206" t="s">
        <v>20</v>
      </c>
      <c r="R1206" t="s">
        <v>952</v>
      </c>
      <c r="S1206" t="s">
        <v>1437</v>
      </c>
      <c r="T1206">
        <f>IFERROR(Table1[n_can_adj]/MID(Table1[district],FIND("(",Table1[district])+1,1),Table1[n_can_adj])</f>
        <v>2</v>
      </c>
      <c r="U1206">
        <v>53385</v>
      </c>
      <c r="V1206" t="str">
        <f>IF(Table1[Voting Population]&lt;47000,"Rural","Urban")</f>
        <v>Urban</v>
      </c>
      <c r="W1206" s="3">
        <v>0.33217993079584773</v>
      </c>
      <c r="X1206" s="3" t="s">
        <v>5415</v>
      </c>
      <c r="Y1206" s="3">
        <f>COUNTIFS(Table1[Race '#],Table1[[#This Row],[Race '#]],Table1[Gender],"F")</f>
        <v>2</v>
      </c>
      <c r="Z1206" s="3">
        <f>COUNTIFS(Table1[Race '#],Table1[[#This Row],[Race '#]],Table1[Gender],"M")</f>
        <v>0</v>
      </c>
      <c r="AA1206" s="3">
        <f>COUNTIFS(Table1[Race '#],Table1[[#This Row],[Race '#]],Table1[Gender],"~?")</f>
        <v>0</v>
      </c>
      <c r="AB1206" s="3" t="str">
        <f>_xlfn.IFS(Y1206=SUM(Table1[[#This Row],[Race-F candidates]:[Race-? Candidates]]),"All-Female",Z1206=SUM(Table1[[#This Row],[Race-F candidates]:[Race-? Candidates]]),"All-Male",1=1,"Mixed-Gender")</f>
        <v>All-Female</v>
      </c>
      <c r="AC1206" s="3">
        <f>COUNTIFS(Table1[genoffice],Table1[[#This Row],[genoffice]],Table1[Gender],"F")</f>
        <v>29</v>
      </c>
      <c r="AD1206" s="3">
        <f>COUNTIFS(Table1[genoffice],Table1[[#This Row],[genoffice]],Table1[Gender],"M")</f>
        <v>256</v>
      </c>
      <c r="AE1206" s="3">
        <f>COUNTIFS(Table1[genoffice],Table1[[#This Row],[genoffice]],Table1[Gender],"~?")</f>
        <v>10</v>
      </c>
    </row>
    <row r="1207" spans="1:31" x14ac:dyDescent="0.35">
      <c r="A1207">
        <v>1208</v>
      </c>
      <c r="B1207">
        <f>IF(COUNTIF(C$2:C1206,C1207)&gt;0,B1206,B1206+1)</f>
        <v>360</v>
      </c>
      <c r="C1207" t="str">
        <f>Table1[[#This Row],[position]]&amp;IF(Table1[district]="NA","","-"&amp;Table1[district])&amp;IF(Table1[parish]="Multi-Parish Race","","-"&amp;Table1[parish])&amp;" ("&amp;Table1[year]&amp;")"</f>
        <v>Constable-Justice of the Peace Ward  6-St. Martin (2014)</v>
      </c>
      <c r="D1207" t="s">
        <v>1437</v>
      </c>
      <c r="E1207" t="s">
        <v>1613</v>
      </c>
      <c r="F1207" t="s">
        <v>1620</v>
      </c>
      <c r="G1207">
        <v>2014</v>
      </c>
      <c r="H1207" t="s">
        <v>145</v>
      </c>
      <c r="I1207" t="s">
        <v>23</v>
      </c>
      <c r="J1207">
        <v>385</v>
      </c>
      <c r="K1207">
        <v>8</v>
      </c>
      <c r="L1207">
        <f>COUNTIF(Table1[Race],Table1[Race])</f>
        <v>2</v>
      </c>
      <c r="M1207">
        <v>4</v>
      </c>
      <c r="N1207">
        <v>3</v>
      </c>
      <c r="O1207">
        <v>0</v>
      </c>
      <c r="P1207">
        <v>1</v>
      </c>
      <c r="Q1207" t="s">
        <v>20</v>
      </c>
      <c r="R1207" t="s">
        <v>952</v>
      </c>
      <c r="S1207" t="s">
        <v>1437</v>
      </c>
      <c r="T1207">
        <f>IFERROR(Table1[n_can_adj]/MID(Table1[district],FIND("(",Table1[district])+1,1),Table1[n_can_adj])</f>
        <v>2</v>
      </c>
      <c r="U1207">
        <v>53385</v>
      </c>
      <c r="V1207" t="str">
        <f>IF(Table1[Voting Population]&lt;47000,"Rural","Urban")</f>
        <v>Urban</v>
      </c>
      <c r="W1207" s="3">
        <v>0.33217993079584773</v>
      </c>
      <c r="X1207" s="3" t="s">
        <v>5415</v>
      </c>
      <c r="Y1207" s="3">
        <f>COUNTIFS(Table1[Race '#],Table1[[#This Row],[Race '#]],Table1[Gender],"F")</f>
        <v>2</v>
      </c>
      <c r="Z1207" s="3">
        <f>COUNTIFS(Table1[Race '#],Table1[[#This Row],[Race '#]],Table1[Gender],"M")</f>
        <v>0</v>
      </c>
      <c r="AA1207" s="3">
        <f>COUNTIFS(Table1[Race '#],Table1[[#This Row],[Race '#]],Table1[Gender],"~?")</f>
        <v>0</v>
      </c>
      <c r="AB1207" s="3" t="str">
        <f>_xlfn.IFS(Y1207=SUM(Table1[[#This Row],[Race-F candidates]:[Race-? Candidates]]),"All-Female",Z1207=SUM(Table1[[#This Row],[Race-F candidates]:[Race-? Candidates]]),"All-Male",1=1,"Mixed-Gender")</f>
        <v>All-Female</v>
      </c>
      <c r="AC1207" s="3">
        <f>COUNTIFS(Table1[genoffice],Table1[[#This Row],[genoffice]],Table1[Gender],"F")</f>
        <v>29</v>
      </c>
      <c r="AD1207" s="3">
        <f>COUNTIFS(Table1[genoffice],Table1[[#This Row],[genoffice]],Table1[Gender],"M")</f>
        <v>256</v>
      </c>
      <c r="AE1207" s="3">
        <f>COUNTIFS(Table1[genoffice],Table1[[#This Row],[genoffice]],Table1[Gender],"~?")</f>
        <v>10</v>
      </c>
    </row>
    <row r="1208" spans="1:31" x14ac:dyDescent="0.35">
      <c r="A1208">
        <v>1206</v>
      </c>
      <c r="B1208">
        <f>IF(COUNTIF(C$2:C1207,C1208)&gt;0,B1207,B1207+1)</f>
        <v>361</v>
      </c>
      <c r="C1208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8" t="s">
        <v>1437</v>
      </c>
      <c r="E1208" t="s">
        <v>1613</v>
      </c>
      <c r="F1208" t="s">
        <v>1618</v>
      </c>
      <c r="G1208">
        <v>2014</v>
      </c>
      <c r="H1208" t="s">
        <v>1292</v>
      </c>
      <c r="I1208" t="s">
        <v>127</v>
      </c>
      <c r="J1208">
        <v>102</v>
      </c>
      <c r="K1208">
        <v>8</v>
      </c>
      <c r="L1208">
        <f>COUNTIF(Table1[Race],Table1[Race])</f>
        <v>3</v>
      </c>
      <c r="M1208">
        <v>4</v>
      </c>
      <c r="N1208">
        <v>3</v>
      </c>
      <c r="O1208">
        <v>0</v>
      </c>
      <c r="P1208">
        <v>1</v>
      </c>
      <c r="Q1208" t="s">
        <v>20</v>
      </c>
      <c r="R1208" t="s">
        <v>952</v>
      </c>
      <c r="S1208" t="s">
        <v>1437</v>
      </c>
      <c r="T1208">
        <f>IFERROR(Table1[n_can_adj]/MID(Table1[district],FIND("(",Table1[district])+1,1),Table1[n_can_adj])</f>
        <v>3</v>
      </c>
      <c r="U1208">
        <v>113099</v>
      </c>
      <c r="V1208" t="str">
        <f>IF(Table1[Voting Population]&lt;47000,"Rural","Urban")</f>
        <v>Urban</v>
      </c>
      <c r="W1208" s="3">
        <v>0.53954802259887003</v>
      </c>
      <c r="X1208" s="3" t="s">
        <v>5414</v>
      </c>
      <c r="Y1208" s="3">
        <f>COUNTIFS(Table1[Race '#],Table1[[#This Row],[Race '#]],Table1[Gender],"F")</f>
        <v>0</v>
      </c>
      <c r="Z1208" s="3">
        <f>COUNTIFS(Table1[Race '#],Table1[[#This Row],[Race '#]],Table1[Gender],"M")</f>
        <v>3</v>
      </c>
      <c r="AA1208" s="3">
        <f>COUNTIFS(Table1[Race '#],Table1[[#This Row],[Race '#]],Table1[Gender],"~?")</f>
        <v>0</v>
      </c>
      <c r="AB1208" s="3" t="str">
        <f>_xlfn.IFS(Y1208=SUM(Table1[[#This Row],[Race-F candidates]:[Race-? Candidates]]),"All-Female",Z1208=SUM(Table1[[#This Row],[Race-F candidates]:[Race-? Candidates]]),"All-Male",1=1,"Mixed-Gender")</f>
        <v>All-Male</v>
      </c>
      <c r="AC1208" s="3">
        <f>COUNTIFS(Table1[genoffice],Table1[[#This Row],[genoffice]],Table1[Gender],"F")</f>
        <v>29</v>
      </c>
      <c r="AD1208" s="3">
        <f>COUNTIFS(Table1[genoffice],Table1[[#This Row],[genoffice]],Table1[Gender],"M")</f>
        <v>256</v>
      </c>
      <c r="AE1208" s="3">
        <f>COUNTIFS(Table1[genoffice],Table1[[#This Row],[genoffice]],Table1[Gender],"~?")</f>
        <v>10</v>
      </c>
    </row>
    <row r="1209" spans="1:31" x14ac:dyDescent="0.35">
      <c r="A1209">
        <v>1207</v>
      </c>
      <c r="B1209">
        <f>IF(COUNTIF(C$2:C1208,C1209)&gt;0,B1208,B1208+1)</f>
        <v>361</v>
      </c>
      <c r="C1209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09" t="s">
        <v>1437</v>
      </c>
      <c r="E1209" t="s">
        <v>1613</v>
      </c>
      <c r="F1209" t="s">
        <v>1619</v>
      </c>
      <c r="G1209">
        <v>2014</v>
      </c>
      <c r="H1209" t="s">
        <v>1292</v>
      </c>
      <c r="I1209" t="s">
        <v>19</v>
      </c>
      <c r="J1209">
        <v>494</v>
      </c>
      <c r="K1209">
        <v>8</v>
      </c>
      <c r="L1209">
        <f>COUNTIF(Table1[Race],Table1[Race])</f>
        <v>3</v>
      </c>
      <c r="M1209">
        <v>4</v>
      </c>
      <c r="N1209">
        <v>3</v>
      </c>
      <c r="O1209">
        <v>0</v>
      </c>
      <c r="P1209">
        <v>1</v>
      </c>
      <c r="Q1209" t="s">
        <v>20</v>
      </c>
      <c r="R1209" t="s">
        <v>952</v>
      </c>
      <c r="S1209" t="s">
        <v>1437</v>
      </c>
      <c r="T1209">
        <f>IFERROR(Table1[n_can_adj]/MID(Table1[district],FIND("(",Table1[district])+1,1),Table1[n_can_adj])</f>
        <v>3</v>
      </c>
      <c r="U1209">
        <v>113099</v>
      </c>
      <c r="V1209" t="str">
        <f>IF(Table1[Voting Population]&lt;47000,"Rural","Urban")</f>
        <v>Urban</v>
      </c>
      <c r="W1209" s="3">
        <v>0.53954802259887003</v>
      </c>
      <c r="X1209" s="3" t="s">
        <v>5414</v>
      </c>
      <c r="Y1209" s="3">
        <f>COUNTIFS(Table1[Race '#],Table1[[#This Row],[Race '#]],Table1[Gender],"F")</f>
        <v>0</v>
      </c>
      <c r="Z1209" s="3">
        <f>COUNTIFS(Table1[Race '#],Table1[[#This Row],[Race '#]],Table1[Gender],"M")</f>
        <v>3</v>
      </c>
      <c r="AA1209" s="3">
        <f>COUNTIFS(Table1[Race '#],Table1[[#This Row],[Race '#]],Table1[Gender],"~?")</f>
        <v>0</v>
      </c>
      <c r="AB1209" s="3" t="str">
        <f>_xlfn.IFS(Y1209=SUM(Table1[[#This Row],[Race-F candidates]:[Race-? Candidates]]),"All-Female",Z1209=SUM(Table1[[#This Row],[Race-F candidates]:[Race-? Candidates]]),"All-Male",1=1,"Mixed-Gender")</f>
        <v>All-Male</v>
      </c>
      <c r="AC1209" s="3">
        <f>COUNTIFS(Table1[genoffice],Table1[[#This Row],[genoffice]],Table1[Gender],"F")</f>
        <v>29</v>
      </c>
      <c r="AD1209" s="3">
        <f>COUNTIFS(Table1[genoffice],Table1[[#This Row],[genoffice]],Table1[Gender],"M")</f>
        <v>256</v>
      </c>
      <c r="AE1209" s="3">
        <f>COUNTIFS(Table1[genoffice],Table1[[#This Row],[genoffice]],Table1[Gender],"~?")</f>
        <v>10</v>
      </c>
    </row>
    <row r="1210" spans="1:31" x14ac:dyDescent="0.35">
      <c r="A1210">
        <v>1209</v>
      </c>
      <c r="B1210">
        <f>IF(COUNTIF(C$2:C1209,C1210)&gt;0,B1209,B1209+1)</f>
        <v>361</v>
      </c>
      <c r="C1210" t="str">
        <f>Table1[[#This Row],[position]]&amp;IF(Table1[district]="NA","","-"&amp;Table1[district])&amp;IF(Table1[parish]="Multi-Parish Race","","-"&amp;Table1[parish])&amp;" ("&amp;Table1[year]&amp;")"</f>
        <v>Constable-Justice of the Peace Ward  6-Terrebonne (2014)</v>
      </c>
      <c r="D1210" t="s">
        <v>1437</v>
      </c>
      <c r="E1210" t="s">
        <v>1613</v>
      </c>
      <c r="F1210" t="s">
        <v>1621</v>
      </c>
      <c r="G1210">
        <v>2014</v>
      </c>
      <c r="H1210" t="s">
        <v>1292</v>
      </c>
      <c r="I1210" t="s">
        <v>19</v>
      </c>
      <c r="J1210">
        <v>112</v>
      </c>
      <c r="K1210">
        <v>8</v>
      </c>
      <c r="L1210">
        <f>COUNTIF(Table1[Race],Table1[Race])</f>
        <v>3</v>
      </c>
      <c r="M1210">
        <v>4</v>
      </c>
      <c r="N1210">
        <v>3</v>
      </c>
      <c r="O1210">
        <v>0</v>
      </c>
      <c r="P1210">
        <v>1</v>
      </c>
      <c r="Q1210" t="s">
        <v>20</v>
      </c>
      <c r="R1210" t="s">
        <v>952</v>
      </c>
      <c r="S1210" t="s">
        <v>1437</v>
      </c>
      <c r="T1210">
        <f>IFERROR(Table1[n_can_adj]/MID(Table1[district],FIND("(",Table1[district])+1,1),Table1[n_can_adj])</f>
        <v>3</v>
      </c>
      <c r="U1210">
        <v>113099</v>
      </c>
      <c r="V1210" t="str">
        <f>IF(Table1[Voting Population]&lt;47000,"Rural","Urban")</f>
        <v>Urban</v>
      </c>
      <c r="W1210" s="3">
        <v>0.53954802259887003</v>
      </c>
      <c r="X1210" s="3" t="s">
        <v>5414</v>
      </c>
      <c r="Y1210" s="3">
        <f>COUNTIFS(Table1[Race '#],Table1[[#This Row],[Race '#]],Table1[Gender],"F")</f>
        <v>0</v>
      </c>
      <c r="Z1210" s="3">
        <f>COUNTIFS(Table1[Race '#],Table1[[#This Row],[Race '#]],Table1[Gender],"M")</f>
        <v>3</v>
      </c>
      <c r="AA1210" s="3">
        <f>COUNTIFS(Table1[Race '#],Table1[[#This Row],[Race '#]],Table1[Gender],"~?")</f>
        <v>0</v>
      </c>
      <c r="AB1210" s="3" t="str">
        <f>_xlfn.IFS(Y1210=SUM(Table1[[#This Row],[Race-F candidates]:[Race-? Candidates]]),"All-Female",Z1210=SUM(Table1[[#This Row],[Race-F candidates]:[Race-? Candidates]]),"All-Male",1=1,"Mixed-Gender")</f>
        <v>All-Male</v>
      </c>
      <c r="AC1210" s="3">
        <f>COUNTIFS(Table1[genoffice],Table1[[#This Row],[genoffice]],Table1[Gender],"F")</f>
        <v>29</v>
      </c>
      <c r="AD1210" s="3">
        <f>COUNTIFS(Table1[genoffice],Table1[[#This Row],[genoffice]],Table1[Gender],"M")</f>
        <v>256</v>
      </c>
      <c r="AE1210" s="3">
        <f>COUNTIFS(Table1[genoffice],Table1[[#This Row],[genoffice]],Table1[Gender],"~?")</f>
        <v>10</v>
      </c>
    </row>
    <row r="1211" spans="1:31" x14ac:dyDescent="0.35">
      <c r="A1211">
        <v>1210</v>
      </c>
      <c r="B1211">
        <f>IF(COUNTIF(C$2:C1210,C1211)&gt;0,B1210,B1210+1)</f>
        <v>362</v>
      </c>
      <c r="C1211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1" t="s">
        <v>1437</v>
      </c>
      <c r="E1211" t="s">
        <v>1622</v>
      </c>
      <c r="F1211" t="s">
        <v>1623</v>
      </c>
      <c r="G1211">
        <v>2014</v>
      </c>
      <c r="H1211" t="s">
        <v>64</v>
      </c>
      <c r="I1211" t="s">
        <v>23</v>
      </c>
      <c r="J1211">
        <v>308</v>
      </c>
      <c r="K1211">
        <v>11</v>
      </c>
      <c r="L1211">
        <f>COUNTIF(Table1[Race],Table1[Race])</f>
        <v>2</v>
      </c>
      <c r="M1211">
        <v>4</v>
      </c>
      <c r="N1211">
        <v>3</v>
      </c>
      <c r="O1211">
        <v>3</v>
      </c>
      <c r="P1211">
        <v>1</v>
      </c>
      <c r="Q1211" t="s">
        <v>20</v>
      </c>
      <c r="R1211" t="s">
        <v>952</v>
      </c>
      <c r="S1211" t="s">
        <v>1437</v>
      </c>
      <c r="T1211">
        <f>IFERROR(Table1[n_can_adj]/MID(Table1[district],FIND("(",Table1[district])+1,1),Table1[n_can_adj])</f>
        <v>2</v>
      </c>
      <c r="U1211">
        <v>41252</v>
      </c>
      <c r="V1211" t="str">
        <f>IF(Table1[Voting Population]&lt;47000,"Rural","Urban")</f>
        <v>Rural</v>
      </c>
      <c r="W1211" s="3">
        <v>6.5250379362670696E-2</v>
      </c>
      <c r="X1211" s="3" t="s">
        <v>5415</v>
      </c>
      <c r="Y1211" s="3">
        <f>COUNTIFS(Table1[Race '#],Table1[[#This Row],[Race '#]],Table1[Gender],"F")</f>
        <v>1</v>
      </c>
      <c r="Z1211" s="3">
        <f>COUNTIFS(Table1[Race '#],Table1[[#This Row],[Race '#]],Table1[Gender],"M")</f>
        <v>1</v>
      </c>
      <c r="AA1211" s="3">
        <f>COUNTIFS(Table1[Race '#],Table1[[#This Row],[Race '#]],Table1[Gender],"~?")</f>
        <v>0</v>
      </c>
      <c r="AB1211" s="3" t="str">
        <f>_xlfn.IFS(Y1211=SUM(Table1[[#This Row],[Race-F candidates]:[Race-? Candidates]]),"All-Female",Z1211=SUM(Table1[[#This Row],[Race-F candidates]:[Race-? Candidates]]),"All-Male",1=1,"Mixed-Gender")</f>
        <v>Mixed-Gender</v>
      </c>
      <c r="AC1211" s="3">
        <f>COUNTIFS(Table1[genoffice],Table1[[#This Row],[genoffice]],Table1[Gender],"F")</f>
        <v>29</v>
      </c>
      <c r="AD1211" s="3">
        <f>COUNTIFS(Table1[genoffice],Table1[[#This Row],[genoffice]],Table1[Gender],"M")</f>
        <v>256</v>
      </c>
      <c r="AE1211" s="3">
        <f>COUNTIFS(Table1[genoffice],Table1[[#This Row],[genoffice]],Table1[Gender],"~?")</f>
        <v>10</v>
      </c>
    </row>
    <row r="1212" spans="1:31" x14ac:dyDescent="0.35">
      <c r="A1212">
        <v>1220</v>
      </c>
      <c r="B1212">
        <f>IF(COUNTIF(C$2:C1211,C1212)&gt;0,B1211,B1211+1)</f>
        <v>362</v>
      </c>
      <c r="C1212" t="str">
        <f>Table1[[#This Row],[position]]&amp;IF(Table1[district]="NA","","-"&amp;Table1[district])&amp;IF(Table1[parish]="Multi-Parish Race","","-"&amp;Table1[parish])&amp;" ("&amp;Table1[year]&amp;")"</f>
        <v>Constable-Justice of the Peace Ward  7-Avoyelles (2014)</v>
      </c>
      <c r="D1212" t="s">
        <v>1437</v>
      </c>
      <c r="E1212" t="s">
        <v>1622</v>
      </c>
      <c r="F1212" t="s">
        <v>1633</v>
      </c>
      <c r="G1212">
        <v>2014</v>
      </c>
      <c r="H1212" t="s">
        <v>64</v>
      </c>
      <c r="I1212" t="s">
        <v>23</v>
      </c>
      <c r="J1212">
        <v>351</v>
      </c>
      <c r="K1212">
        <v>11</v>
      </c>
      <c r="L1212">
        <f>COUNTIF(Table1[Race],Table1[Race])</f>
        <v>2</v>
      </c>
      <c r="M1212">
        <v>4</v>
      </c>
      <c r="N1212">
        <v>3</v>
      </c>
      <c r="O1212">
        <v>3</v>
      </c>
      <c r="P1212">
        <v>1</v>
      </c>
      <c r="Q1212" t="s">
        <v>20</v>
      </c>
      <c r="R1212" t="s">
        <v>952</v>
      </c>
      <c r="S1212" t="s">
        <v>1437</v>
      </c>
      <c r="T1212">
        <f>IFERROR(Table1[n_can_adj]/MID(Table1[district],FIND("(",Table1[district])+1,1),Table1[n_can_adj])</f>
        <v>2</v>
      </c>
      <c r="U1212">
        <v>41252</v>
      </c>
      <c r="V1212" t="str">
        <f>IF(Table1[Voting Population]&lt;47000,"Rural","Urban")</f>
        <v>Rural</v>
      </c>
      <c r="W1212" s="3">
        <v>6.5250379362670696E-2</v>
      </c>
      <c r="X1212" s="3" t="s">
        <v>5414</v>
      </c>
      <c r="Y1212" s="3">
        <f>COUNTIFS(Table1[Race '#],Table1[[#This Row],[Race '#]],Table1[Gender],"F")</f>
        <v>1</v>
      </c>
      <c r="Z1212" s="3">
        <f>COUNTIFS(Table1[Race '#],Table1[[#This Row],[Race '#]],Table1[Gender],"M")</f>
        <v>1</v>
      </c>
      <c r="AA1212" s="3">
        <f>COUNTIFS(Table1[Race '#],Table1[[#This Row],[Race '#]],Table1[Gender],"~?")</f>
        <v>0</v>
      </c>
      <c r="AB1212" s="3" t="str">
        <f>_xlfn.IFS(Y1212=SUM(Table1[[#This Row],[Race-F candidates]:[Race-? Candidates]]),"All-Female",Z1212=SUM(Table1[[#This Row],[Race-F candidates]:[Race-? Candidates]]),"All-Male",1=1,"Mixed-Gender")</f>
        <v>Mixed-Gender</v>
      </c>
      <c r="AC1212" s="3">
        <f>COUNTIFS(Table1[genoffice],Table1[[#This Row],[genoffice]],Table1[Gender],"F")</f>
        <v>29</v>
      </c>
      <c r="AD1212" s="3">
        <f>COUNTIFS(Table1[genoffice],Table1[[#This Row],[genoffice]],Table1[Gender],"M")</f>
        <v>256</v>
      </c>
      <c r="AE1212" s="3">
        <f>COUNTIFS(Table1[genoffice],Table1[[#This Row],[genoffice]],Table1[Gender],"~?")</f>
        <v>10</v>
      </c>
    </row>
    <row r="1213" spans="1:31" x14ac:dyDescent="0.35">
      <c r="A1213">
        <v>1211</v>
      </c>
      <c r="B1213">
        <f>IF(COUNTIF(C$2:C1212,C1213)&gt;0,B1212,B1212+1)</f>
        <v>363</v>
      </c>
      <c r="C1213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3" t="s">
        <v>1437</v>
      </c>
      <c r="E1213" t="s">
        <v>1622</v>
      </c>
      <c r="F1213" t="s">
        <v>1624</v>
      </c>
      <c r="G1213">
        <v>2014</v>
      </c>
      <c r="H1213" t="s">
        <v>1008</v>
      </c>
      <c r="I1213" t="s">
        <v>23</v>
      </c>
      <c r="J1213">
        <v>246</v>
      </c>
      <c r="K1213">
        <v>11</v>
      </c>
      <c r="L1213">
        <f>COUNTIF(Table1[Race],Table1[Race])</f>
        <v>3</v>
      </c>
      <c r="M1213">
        <v>4</v>
      </c>
      <c r="N1213">
        <v>3</v>
      </c>
      <c r="O1213">
        <v>3</v>
      </c>
      <c r="P1213">
        <v>1</v>
      </c>
      <c r="Q1213" t="s">
        <v>20</v>
      </c>
      <c r="R1213" t="s">
        <v>952</v>
      </c>
      <c r="S1213" t="s">
        <v>1437</v>
      </c>
      <c r="T1213">
        <f>IFERROR(Table1[n_can_adj]/MID(Table1[district],FIND("(",Table1[district])+1,1),Table1[n_can_adj])</f>
        <v>3</v>
      </c>
      <c r="U1213">
        <v>197233</v>
      </c>
      <c r="V1213" t="str">
        <f>IF(Table1[Voting Population]&lt;47000,"Rural","Urban")</f>
        <v>Urban</v>
      </c>
      <c r="W1213" s="3">
        <v>0.2165775401069519</v>
      </c>
      <c r="X1213" s="3" t="s">
        <v>5414</v>
      </c>
      <c r="Y1213" s="3">
        <f>COUNTIFS(Table1[Race '#],Table1[[#This Row],[Race '#]],Table1[Gender],"F")</f>
        <v>0</v>
      </c>
      <c r="Z1213" s="3">
        <f>COUNTIFS(Table1[Race '#],Table1[[#This Row],[Race '#]],Table1[Gender],"M")</f>
        <v>3</v>
      </c>
      <c r="AA1213" s="3">
        <f>COUNTIFS(Table1[Race '#],Table1[[#This Row],[Race '#]],Table1[Gender],"~?")</f>
        <v>0</v>
      </c>
      <c r="AB1213" s="3" t="str">
        <f>_xlfn.IFS(Y1213=SUM(Table1[[#This Row],[Race-F candidates]:[Race-? Candidates]]),"All-Female",Z1213=SUM(Table1[[#This Row],[Race-F candidates]:[Race-? Candidates]]),"All-Male",1=1,"Mixed-Gender")</f>
        <v>All-Male</v>
      </c>
      <c r="AC1213" s="3">
        <f>COUNTIFS(Table1[genoffice],Table1[[#This Row],[genoffice]],Table1[Gender],"F")</f>
        <v>29</v>
      </c>
      <c r="AD1213" s="3">
        <f>COUNTIFS(Table1[genoffice],Table1[[#This Row],[genoffice]],Table1[Gender],"M")</f>
        <v>256</v>
      </c>
      <c r="AE1213" s="3">
        <f>COUNTIFS(Table1[genoffice],Table1[[#This Row],[genoffice]],Table1[Gender],"~?")</f>
        <v>10</v>
      </c>
    </row>
    <row r="1214" spans="1:31" x14ac:dyDescent="0.35">
      <c r="A1214">
        <v>1214</v>
      </c>
      <c r="B1214">
        <f>IF(COUNTIF(C$2:C1213,C1214)&gt;0,B1213,B1213+1)</f>
        <v>363</v>
      </c>
      <c r="C1214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4" t="s">
        <v>1437</v>
      </c>
      <c r="E1214" t="s">
        <v>1622</v>
      </c>
      <c r="F1214" t="s">
        <v>1627</v>
      </c>
      <c r="G1214">
        <v>2014</v>
      </c>
      <c r="H1214" t="s">
        <v>1008</v>
      </c>
      <c r="I1214" t="s">
        <v>127</v>
      </c>
      <c r="J1214">
        <v>787</v>
      </c>
      <c r="K1214">
        <v>11</v>
      </c>
      <c r="L1214">
        <f>COUNTIF(Table1[Race],Table1[Race])</f>
        <v>3</v>
      </c>
      <c r="M1214">
        <v>4</v>
      </c>
      <c r="N1214">
        <v>3</v>
      </c>
      <c r="O1214">
        <v>3</v>
      </c>
      <c r="P1214">
        <v>1</v>
      </c>
      <c r="Q1214" t="s">
        <v>20</v>
      </c>
      <c r="R1214" t="s">
        <v>952</v>
      </c>
      <c r="S1214" t="s">
        <v>1437</v>
      </c>
      <c r="T1214">
        <f>IFERROR(Table1[n_can_adj]/MID(Table1[district],FIND("(",Table1[district])+1,1),Table1[n_can_adj])</f>
        <v>3</v>
      </c>
      <c r="U1214">
        <v>197233</v>
      </c>
      <c r="V1214" t="str">
        <f>IF(Table1[Voting Population]&lt;47000,"Rural","Urban")</f>
        <v>Urban</v>
      </c>
      <c r="W1214" s="3">
        <v>0.2165775401069519</v>
      </c>
      <c r="X1214" s="3" t="s">
        <v>5414</v>
      </c>
      <c r="Y1214" s="3">
        <f>COUNTIFS(Table1[Race '#],Table1[[#This Row],[Race '#]],Table1[Gender],"F")</f>
        <v>0</v>
      </c>
      <c r="Z1214" s="3">
        <f>COUNTIFS(Table1[Race '#],Table1[[#This Row],[Race '#]],Table1[Gender],"M")</f>
        <v>3</v>
      </c>
      <c r="AA1214" s="3">
        <f>COUNTIFS(Table1[Race '#],Table1[[#This Row],[Race '#]],Table1[Gender],"~?")</f>
        <v>0</v>
      </c>
      <c r="AB1214" s="3" t="str">
        <f>_xlfn.IFS(Y1214=SUM(Table1[[#This Row],[Race-F candidates]:[Race-? Candidates]]),"All-Female",Z1214=SUM(Table1[[#This Row],[Race-F candidates]:[Race-? Candidates]]),"All-Male",1=1,"Mixed-Gender")</f>
        <v>All-Male</v>
      </c>
      <c r="AC1214" s="3">
        <f>COUNTIFS(Table1[genoffice],Table1[[#This Row],[genoffice]],Table1[Gender],"F")</f>
        <v>29</v>
      </c>
      <c r="AD1214" s="3">
        <f>COUNTIFS(Table1[genoffice],Table1[[#This Row],[genoffice]],Table1[Gender],"M")</f>
        <v>256</v>
      </c>
      <c r="AE1214" s="3">
        <f>COUNTIFS(Table1[genoffice],Table1[[#This Row],[genoffice]],Table1[Gender],"~?")</f>
        <v>10</v>
      </c>
    </row>
    <row r="1215" spans="1:31" x14ac:dyDescent="0.35">
      <c r="A1215">
        <v>1217</v>
      </c>
      <c r="B1215">
        <f>IF(COUNTIF(C$2:C1214,C1215)&gt;0,B1214,B1214+1)</f>
        <v>363</v>
      </c>
      <c r="C1215" t="str">
        <f>Table1[[#This Row],[position]]&amp;IF(Table1[district]="NA","","-"&amp;Table1[district])&amp;IF(Table1[parish]="Multi-Parish Race","","-"&amp;Table1[parish])&amp;" ("&amp;Table1[year]&amp;")"</f>
        <v>Constable-Justice of the Peace Ward  7-Calcasieu (2014)</v>
      </c>
      <c r="D1215" t="s">
        <v>1437</v>
      </c>
      <c r="E1215" t="s">
        <v>1622</v>
      </c>
      <c r="F1215" t="s">
        <v>1630</v>
      </c>
      <c r="G1215">
        <v>2014</v>
      </c>
      <c r="H1215" t="s">
        <v>1008</v>
      </c>
      <c r="I1215" t="s">
        <v>30</v>
      </c>
      <c r="J1215">
        <v>463</v>
      </c>
      <c r="K1215">
        <v>11</v>
      </c>
      <c r="L1215">
        <f>COUNTIF(Table1[Race],Table1[Race])</f>
        <v>3</v>
      </c>
      <c r="M1215">
        <v>4</v>
      </c>
      <c r="N1215">
        <v>3</v>
      </c>
      <c r="O1215">
        <v>3</v>
      </c>
      <c r="P1215">
        <v>1</v>
      </c>
      <c r="Q1215" t="s">
        <v>20</v>
      </c>
      <c r="R1215" t="s">
        <v>952</v>
      </c>
      <c r="S1215" t="s">
        <v>1437</v>
      </c>
      <c r="T1215">
        <f>IFERROR(Table1[n_can_adj]/MID(Table1[district],FIND("(",Table1[district])+1,1),Table1[n_can_adj])</f>
        <v>3</v>
      </c>
      <c r="U1215">
        <v>197233</v>
      </c>
      <c r="V1215" t="str">
        <f>IF(Table1[Voting Population]&lt;47000,"Rural","Urban")</f>
        <v>Urban</v>
      </c>
      <c r="W1215" s="3">
        <v>0.2165775401069519</v>
      </c>
      <c r="X1215" s="3" t="s">
        <v>5414</v>
      </c>
      <c r="Y1215" s="3">
        <f>COUNTIFS(Table1[Race '#],Table1[[#This Row],[Race '#]],Table1[Gender],"F")</f>
        <v>0</v>
      </c>
      <c r="Z1215" s="3">
        <f>COUNTIFS(Table1[Race '#],Table1[[#This Row],[Race '#]],Table1[Gender],"M")</f>
        <v>3</v>
      </c>
      <c r="AA1215" s="3">
        <f>COUNTIFS(Table1[Race '#],Table1[[#This Row],[Race '#]],Table1[Gender],"~?")</f>
        <v>0</v>
      </c>
      <c r="AB1215" s="3" t="str">
        <f>_xlfn.IFS(Y1215=SUM(Table1[[#This Row],[Race-F candidates]:[Race-? Candidates]]),"All-Female",Z1215=SUM(Table1[[#This Row],[Race-F candidates]:[Race-? Candidates]]),"All-Male",1=1,"Mixed-Gender")</f>
        <v>All-Male</v>
      </c>
      <c r="AC1215" s="3">
        <f>COUNTIFS(Table1[genoffice],Table1[[#This Row],[genoffice]],Table1[Gender],"F")</f>
        <v>29</v>
      </c>
      <c r="AD1215" s="3">
        <f>COUNTIFS(Table1[genoffice],Table1[[#This Row],[genoffice]],Table1[Gender],"M")</f>
        <v>256</v>
      </c>
      <c r="AE1215" s="3">
        <f>COUNTIFS(Table1[genoffice],Table1[[#This Row],[genoffice]],Table1[Gender],"~?")</f>
        <v>10</v>
      </c>
    </row>
    <row r="1216" spans="1:31" x14ac:dyDescent="0.35">
      <c r="A1216">
        <v>1212</v>
      </c>
      <c r="B1216">
        <f>IF(COUNTIF(C$2:C1215,C1216)&gt;0,B1215,B1215+1)</f>
        <v>364</v>
      </c>
      <c r="C1216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6" t="s">
        <v>1437</v>
      </c>
      <c r="E1216" t="s">
        <v>1622</v>
      </c>
      <c r="F1216" t="s">
        <v>1625</v>
      </c>
      <c r="G1216">
        <v>2014</v>
      </c>
      <c r="H1216" t="s">
        <v>1584</v>
      </c>
      <c r="I1216" t="s">
        <v>30</v>
      </c>
      <c r="J1216">
        <v>44</v>
      </c>
      <c r="K1216">
        <v>11</v>
      </c>
      <c r="L1216">
        <f>COUNTIF(Table1[Race],Table1[Race])</f>
        <v>4</v>
      </c>
      <c r="M1216">
        <v>4</v>
      </c>
      <c r="N1216">
        <v>3</v>
      </c>
      <c r="O1216">
        <v>3</v>
      </c>
      <c r="P1216">
        <v>1</v>
      </c>
      <c r="Q1216" t="s">
        <v>20</v>
      </c>
      <c r="R1216" t="s">
        <v>952</v>
      </c>
      <c r="S1216" t="s">
        <v>1437</v>
      </c>
      <c r="T1216">
        <f>IFERROR(Table1[n_can_adj]/MID(Table1[district],FIND("(",Table1[district])+1,1),Table1[n_can_adj])</f>
        <v>4</v>
      </c>
      <c r="U1216">
        <v>23584</v>
      </c>
      <c r="V1216" t="str">
        <f>IF(Table1[Voting Population]&lt;47000,"Rural","Urban")</f>
        <v>Rural</v>
      </c>
      <c r="W1216" s="3">
        <v>0.30074388947927738</v>
      </c>
      <c r="X1216" s="3" t="s">
        <v>5415</v>
      </c>
      <c r="Y1216" s="3">
        <f>COUNTIFS(Table1[Race '#],Table1[[#This Row],[Race '#]],Table1[Gender],"F")</f>
        <v>2</v>
      </c>
      <c r="Z1216" s="3">
        <f>COUNTIFS(Table1[Race '#],Table1[[#This Row],[Race '#]],Table1[Gender],"M")</f>
        <v>2</v>
      </c>
      <c r="AA1216" s="3">
        <f>COUNTIFS(Table1[Race '#],Table1[[#This Row],[Race '#]],Table1[Gender],"~?")</f>
        <v>0</v>
      </c>
      <c r="AB1216" s="3" t="str">
        <f>_xlfn.IFS(Y1216=SUM(Table1[[#This Row],[Race-F candidates]:[Race-? Candidates]]),"All-Female",Z1216=SUM(Table1[[#This Row],[Race-F candidates]:[Race-? Candidates]]),"All-Male",1=1,"Mixed-Gender")</f>
        <v>Mixed-Gender</v>
      </c>
      <c r="AC1216" s="3">
        <f>COUNTIFS(Table1[genoffice],Table1[[#This Row],[genoffice]],Table1[Gender],"F")</f>
        <v>29</v>
      </c>
      <c r="AD1216" s="3">
        <f>COUNTIFS(Table1[genoffice],Table1[[#This Row],[genoffice]],Table1[Gender],"M")</f>
        <v>256</v>
      </c>
      <c r="AE1216" s="3">
        <f>COUNTIFS(Table1[genoffice],Table1[[#This Row],[genoffice]],Table1[Gender],"~?")</f>
        <v>10</v>
      </c>
    </row>
    <row r="1217" spans="1:31" x14ac:dyDescent="0.35">
      <c r="A1217">
        <v>1216</v>
      </c>
      <c r="B1217">
        <f>IF(COUNTIF(C$2:C1216,C1217)&gt;0,B1216,B1216+1)</f>
        <v>364</v>
      </c>
      <c r="C1217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7" t="s">
        <v>1437</v>
      </c>
      <c r="E1217" t="s">
        <v>1622</v>
      </c>
      <c r="F1217" t="s">
        <v>1629</v>
      </c>
      <c r="G1217">
        <v>2014</v>
      </c>
      <c r="H1217" t="s">
        <v>1584</v>
      </c>
      <c r="I1217" t="s">
        <v>30</v>
      </c>
      <c r="J1217">
        <v>174</v>
      </c>
      <c r="K1217">
        <v>11</v>
      </c>
      <c r="L1217">
        <f>COUNTIF(Table1[Race],Table1[Race])</f>
        <v>4</v>
      </c>
      <c r="M1217">
        <v>4</v>
      </c>
      <c r="N1217">
        <v>3</v>
      </c>
      <c r="O1217">
        <v>3</v>
      </c>
      <c r="P1217">
        <v>1</v>
      </c>
      <c r="Q1217" t="s">
        <v>20</v>
      </c>
      <c r="R1217" t="s">
        <v>952</v>
      </c>
      <c r="S1217" t="s">
        <v>1437</v>
      </c>
      <c r="T1217">
        <f>IFERROR(Table1[n_can_adj]/MID(Table1[district],FIND("(",Table1[district])+1,1),Table1[n_can_adj])</f>
        <v>4</v>
      </c>
      <c r="U1217">
        <v>23584</v>
      </c>
      <c r="V1217" t="str">
        <f>IF(Table1[Voting Population]&lt;47000,"Rural","Urban")</f>
        <v>Rural</v>
      </c>
      <c r="W1217" s="3">
        <v>0.30074388947927738</v>
      </c>
      <c r="X1217" s="3" t="s">
        <v>5414</v>
      </c>
      <c r="Y1217" s="3">
        <f>COUNTIFS(Table1[Race '#],Table1[[#This Row],[Race '#]],Table1[Gender],"F")</f>
        <v>2</v>
      </c>
      <c r="Z1217" s="3">
        <f>COUNTIFS(Table1[Race '#],Table1[[#This Row],[Race '#]],Table1[Gender],"M")</f>
        <v>2</v>
      </c>
      <c r="AA1217" s="3">
        <f>COUNTIFS(Table1[Race '#],Table1[[#This Row],[Race '#]],Table1[Gender],"~?")</f>
        <v>0</v>
      </c>
      <c r="AB1217" s="3" t="str">
        <f>_xlfn.IFS(Y1217=SUM(Table1[[#This Row],[Race-F candidates]:[Race-? Candidates]]),"All-Female",Z1217=SUM(Table1[[#This Row],[Race-F candidates]:[Race-? Candidates]]),"All-Male",1=1,"Mixed-Gender")</f>
        <v>Mixed-Gender</v>
      </c>
      <c r="AC1217" s="3">
        <f>COUNTIFS(Table1[genoffice],Table1[[#This Row],[genoffice]],Table1[Gender],"F")</f>
        <v>29</v>
      </c>
      <c r="AD1217" s="3">
        <f>COUNTIFS(Table1[genoffice],Table1[[#This Row],[genoffice]],Table1[Gender],"M")</f>
        <v>256</v>
      </c>
      <c r="AE1217" s="3">
        <f>COUNTIFS(Table1[genoffice],Table1[[#This Row],[genoffice]],Table1[Gender],"~?")</f>
        <v>10</v>
      </c>
    </row>
    <row r="1218" spans="1:31" x14ac:dyDescent="0.35">
      <c r="A1218">
        <v>1218</v>
      </c>
      <c r="B1218">
        <f>IF(COUNTIF(C$2:C1217,C1218)&gt;0,B1217,B1217+1)</f>
        <v>364</v>
      </c>
      <c r="C1218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8" t="s">
        <v>1437</v>
      </c>
      <c r="E1218" t="s">
        <v>1622</v>
      </c>
      <c r="F1218" t="s">
        <v>1631</v>
      </c>
      <c r="G1218">
        <v>2014</v>
      </c>
      <c r="H1218" t="s">
        <v>1584</v>
      </c>
      <c r="I1218" t="s">
        <v>19</v>
      </c>
      <c r="J1218">
        <v>503</v>
      </c>
      <c r="K1218">
        <v>11</v>
      </c>
      <c r="L1218">
        <f>COUNTIF(Table1[Race],Table1[Race])</f>
        <v>4</v>
      </c>
      <c r="M1218">
        <v>4</v>
      </c>
      <c r="N1218">
        <v>3</v>
      </c>
      <c r="O1218">
        <v>3</v>
      </c>
      <c r="P1218">
        <v>1</v>
      </c>
      <c r="Q1218" t="s">
        <v>20</v>
      </c>
      <c r="R1218" t="s">
        <v>952</v>
      </c>
      <c r="S1218" t="s">
        <v>1437</v>
      </c>
      <c r="T1218">
        <f>IFERROR(Table1[n_can_adj]/MID(Table1[district],FIND("(",Table1[district])+1,1),Table1[n_can_adj])</f>
        <v>4</v>
      </c>
      <c r="U1218">
        <v>23584</v>
      </c>
      <c r="V1218" t="str">
        <f>IF(Table1[Voting Population]&lt;47000,"Rural","Urban")</f>
        <v>Rural</v>
      </c>
      <c r="W1218" s="3">
        <v>0.30074388947927738</v>
      </c>
      <c r="X1218" s="3" t="s">
        <v>5414</v>
      </c>
      <c r="Y1218" s="3">
        <f>COUNTIFS(Table1[Race '#],Table1[[#This Row],[Race '#]],Table1[Gender],"F")</f>
        <v>2</v>
      </c>
      <c r="Z1218" s="3">
        <f>COUNTIFS(Table1[Race '#],Table1[[#This Row],[Race '#]],Table1[Gender],"M")</f>
        <v>2</v>
      </c>
      <c r="AA1218" s="3">
        <f>COUNTIFS(Table1[Race '#],Table1[[#This Row],[Race '#]],Table1[Gender],"~?")</f>
        <v>0</v>
      </c>
      <c r="AB1218" s="3" t="str">
        <f>_xlfn.IFS(Y1218=SUM(Table1[[#This Row],[Race-F candidates]:[Race-? Candidates]]),"All-Female",Z1218=SUM(Table1[[#This Row],[Race-F candidates]:[Race-? Candidates]]),"All-Male",1=1,"Mixed-Gender")</f>
        <v>Mixed-Gender</v>
      </c>
      <c r="AC1218" s="3">
        <f>COUNTIFS(Table1[genoffice],Table1[[#This Row],[genoffice]],Table1[Gender],"F")</f>
        <v>29</v>
      </c>
      <c r="AD1218" s="3">
        <f>COUNTIFS(Table1[genoffice],Table1[[#This Row],[genoffice]],Table1[Gender],"M")</f>
        <v>256</v>
      </c>
      <c r="AE1218" s="3">
        <f>COUNTIFS(Table1[genoffice],Table1[[#This Row],[genoffice]],Table1[Gender],"~?")</f>
        <v>10</v>
      </c>
    </row>
    <row r="1219" spans="1:31" x14ac:dyDescent="0.35">
      <c r="A1219">
        <v>1219</v>
      </c>
      <c r="B1219">
        <f>IF(COUNTIF(C$2:C1218,C1219)&gt;0,B1218,B1218+1)</f>
        <v>364</v>
      </c>
      <c r="C1219" t="str">
        <f>Table1[[#This Row],[position]]&amp;IF(Table1[district]="NA","","-"&amp;Table1[district])&amp;IF(Table1[parish]="Multi-Parish Race","","-"&amp;Table1[parish])&amp;" ("&amp;Table1[year]&amp;")"</f>
        <v>Constable-Justice of the Peace Ward  7-Plaquemines (2014)</v>
      </c>
      <c r="D1219" t="s">
        <v>1437</v>
      </c>
      <c r="E1219" t="s">
        <v>1622</v>
      </c>
      <c r="F1219" t="s">
        <v>1632</v>
      </c>
      <c r="G1219">
        <v>2014</v>
      </c>
      <c r="H1219" t="s">
        <v>1584</v>
      </c>
      <c r="I1219" t="s">
        <v>23</v>
      </c>
      <c r="J1219">
        <v>220</v>
      </c>
      <c r="K1219">
        <v>11</v>
      </c>
      <c r="L1219">
        <f>COUNTIF(Table1[Race],Table1[Race])</f>
        <v>4</v>
      </c>
      <c r="M1219">
        <v>4</v>
      </c>
      <c r="N1219">
        <v>3</v>
      </c>
      <c r="O1219">
        <v>3</v>
      </c>
      <c r="P1219">
        <v>1</v>
      </c>
      <c r="Q1219" t="s">
        <v>20</v>
      </c>
      <c r="R1219" t="s">
        <v>952</v>
      </c>
      <c r="S1219" t="s">
        <v>1437</v>
      </c>
      <c r="T1219">
        <f>IFERROR(Table1[n_can_adj]/MID(Table1[district],FIND("(",Table1[district])+1,1),Table1[n_can_adj])</f>
        <v>4</v>
      </c>
      <c r="U1219">
        <v>23584</v>
      </c>
      <c r="V1219" t="str">
        <f>IF(Table1[Voting Population]&lt;47000,"Rural","Urban")</f>
        <v>Rural</v>
      </c>
      <c r="W1219" s="3">
        <v>0.30074388947927738</v>
      </c>
      <c r="X1219" s="3" t="s">
        <v>5415</v>
      </c>
      <c r="Y1219" s="3">
        <f>COUNTIFS(Table1[Race '#],Table1[[#This Row],[Race '#]],Table1[Gender],"F")</f>
        <v>2</v>
      </c>
      <c r="Z1219" s="3">
        <f>COUNTIFS(Table1[Race '#],Table1[[#This Row],[Race '#]],Table1[Gender],"M")</f>
        <v>2</v>
      </c>
      <c r="AA1219" s="3">
        <f>COUNTIFS(Table1[Race '#],Table1[[#This Row],[Race '#]],Table1[Gender],"~?")</f>
        <v>0</v>
      </c>
      <c r="AB1219" s="3" t="str">
        <f>_xlfn.IFS(Y1219=SUM(Table1[[#This Row],[Race-F candidates]:[Race-? Candidates]]),"All-Female",Z1219=SUM(Table1[[#This Row],[Race-F candidates]:[Race-? Candidates]]),"All-Male",1=1,"Mixed-Gender")</f>
        <v>Mixed-Gender</v>
      </c>
      <c r="AC1219" s="3">
        <f>COUNTIFS(Table1[genoffice],Table1[[#This Row],[genoffice]],Table1[Gender],"F")</f>
        <v>29</v>
      </c>
      <c r="AD1219" s="3">
        <f>COUNTIFS(Table1[genoffice],Table1[[#This Row],[genoffice]],Table1[Gender],"M")</f>
        <v>256</v>
      </c>
      <c r="AE1219" s="3">
        <f>COUNTIFS(Table1[genoffice],Table1[[#This Row],[genoffice]],Table1[Gender],"~?")</f>
        <v>10</v>
      </c>
    </row>
    <row r="1220" spans="1:31" x14ac:dyDescent="0.35">
      <c r="A1220">
        <v>1213</v>
      </c>
      <c r="B1220">
        <f>IF(COUNTIF(C$2:C1219,C1220)&gt;0,B1219,B1219+1)</f>
        <v>365</v>
      </c>
      <c r="C1220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0" t="s">
        <v>1437</v>
      </c>
      <c r="E1220" t="s">
        <v>1622</v>
      </c>
      <c r="F1220" t="s">
        <v>1626</v>
      </c>
      <c r="G1220">
        <v>2014</v>
      </c>
      <c r="H1220" t="s">
        <v>267</v>
      </c>
      <c r="I1220" t="s">
        <v>19</v>
      </c>
      <c r="J1220">
        <v>173</v>
      </c>
      <c r="K1220">
        <v>11</v>
      </c>
      <c r="L1220">
        <f>COUNTIF(Table1[Race],Table1[Race])</f>
        <v>2</v>
      </c>
      <c r="M1220">
        <v>4</v>
      </c>
      <c r="N1220">
        <v>3</v>
      </c>
      <c r="O1220">
        <v>3</v>
      </c>
      <c r="P1220">
        <v>1</v>
      </c>
      <c r="Q1220" t="s">
        <v>20</v>
      </c>
      <c r="R1220" t="s">
        <v>952</v>
      </c>
      <c r="S1220" t="s">
        <v>1437</v>
      </c>
      <c r="T1220">
        <f>IFERROR(Table1[n_can_adj]/MID(Table1[district],FIND("(",Table1[district])+1,1),Table1[n_can_adj])</f>
        <v>2</v>
      </c>
      <c r="U1220">
        <v>14695</v>
      </c>
      <c r="V1220" t="str">
        <f>IF(Table1[Voting Population]&lt;47000,"Rural","Urban")</f>
        <v>Rural</v>
      </c>
      <c r="W1220" s="3">
        <v>0.37432188065099453</v>
      </c>
      <c r="X1220" s="3" t="s">
        <v>5414</v>
      </c>
      <c r="Y1220" s="3">
        <f>COUNTIFS(Table1[Race '#],Table1[[#This Row],[Race '#]],Table1[Gender],"F")</f>
        <v>0</v>
      </c>
      <c r="Z1220" s="3">
        <f>COUNTIFS(Table1[Race '#],Table1[[#This Row],[Race '#]],Table1[Gender],"M")</f>
        <v>2</v>
      </c>
      <c r="AA1220" s="3">
        <f>COUNTIFS(Table1[Race '#],Table1[[#This Row],[Race '#]],Table1[Gender],"~?")</f>
        <v>0</v>
      </c>
      <c r="AB1220" s="3" t="str">
        <f>_xlfn.IFS(Y1220=SUM(Table1[[#This Row],[Race-F candidates]:[Race-? Candidates]]),"All-Female",Z1220=SUM(Table1[[#This Row],[Race-F candidates]:[Race-? Candidates]]),"All-Male",1=1,"Mixed-Gender")</f>
        <v>All-Male</v>
      </c>
      <c r="AC1220" s="3">
        <f>COUNTIFS(Table1[genoffice],Table1[[#This Row],[genoffice]],Table1[Gender],"F")</f>
        <v>29</v>
      </c>
      <c r="AD1220" s="3">
        <f>COUNTIFS(Table1[genoffice],Table1[[#This Row],[genoffice]],Table1[Gender],"M")</f>
        <v>256</v>
      </c>
      <c r="AE1220" s="3">
        <f>COUNTIFS(Table1[genoffice],Table1[[#This Row],[genoffice]],Table1[Gender],"~?")</f>
        <v>10</v>
      </c>
    </row>
    <row r="1221" spans="1:31" x14ac:dyDescent="0.35">
      <c r="A1221">
        <v>1215</v>
      </c>
      <c r="B1221">
        <f>IF(COUNTIF(C$2:C1220,C1221)&gt;0,B1220,B1220+1)</f>
        <v>365</v>
      </c>
      <c r="C1221" t="str">
        <f>Table1[[#This Row],[position]]&amp;IF(Table1[district]="NA","","-"&amp;Table1[district])&amp;IF(Table1[parish]="Multi-Parish Race","","-"&amp;Table1[parish])&amp;" ("&amp;Table1[year]&amp;")"</f>
        <v>Constable-Justice of the Peace Ward  7-Winn (2014)</v>
      </c>
      <c r="D1221" t="s">
        <v>1437</v>
      </c>
      <c r="E1221" t="s">
        <v>1622</v>
      </c>
      <c r="F1221" t="s">
        <v>1628</v>
      </c>
      <c r="G1221">
        <v>2014</v>
      </c>
      <c r="H1221" t="s">
        <v>267</v>
      </c>
      <c r="I1221" t="s">
        <v>19</v>
      </c>
      <c r="J1221">
        <v>380</v>
      </c>
      <c r="K1221">
        <v>11</v>
      </c>
      <c r="L1221">
        <f>COUNTIF(Table1[Race],Table1[Race])</f>
        <v>2</v>
      </c>
      <c r="M1221">
        <v>4</v>
      </c>
      <c r="N1221">
        <v>3</v>
      </c>
      <c r="O1221">
        <v>3</v>
      </c>
      <c r="P1221">
        <v>1</v>
      </c>
      <c r="Q1221" t="s">
        <v>20</v>
      </c>
      <c r="R1221" t="s">
        <v>952</v>
      </c>
      <c r="S1221" t="s">
        <v>1437</v>
      </c>
      <c r="T1221">
        <f>IFERROR(Table1[n_can_adj]/MID(Table1[district],FIND("(",Table1[district])+1,1),Table1[n_can_adj])</f>
        <v>2</v>
      </c>
      <c r="U1221">
        <v>14695</v>
      </c>
      <c r="V1221" t="str">
        <f>IF(Table1[Voting Population]&lt;47000,"Rural","Urban")</f>
        <v>Rural</v>
      </c>
      <c r="W1221" s="3">
        <v>0.37432188065099453</v>
      </c>
      <c r="X1221" s="3" t="s">
        <v>5414</v>
      </c>
      <c r="Y1221" s="3">
        <f>COUNTIFS(Table1[Race '#],Table1[[#This Row],[Race '#]],Table1[Gender],"F")</f>
        <v>0</v>
      </c>
      <c r="Z1221" s="3">
        <f>COUNTIFS(Table1[Race '#],Table1[[#This Row],[Race '#]],Table1[Gender],"M")</f>
        <v>2</v>
      </c>
      <c r="AA1221" s="3">
        <f>COUNTIFS(Table1[Race '#],Table1[[#This Row],[Race '#]],Table1[Gender],"~?")</f>
        <v>0</v>
      </c>
      <c r="AB1221" s="3" t="str">
        <f>_xlfn.IFS(Y1221=SUM(Table1[[#This Row],[Race-F candidates]:[Race-? Candidates]]),"All-Female",Z1221=SUM(Table1[[#This Row],[Race-F candidates]:[Race-? Candidates]]),"All-Male",1=1,"Mixed-Gender")</f>
        <v>All-Male</v>
      </c>
      <c r="AC1221" s="3">
        <f>COUNTIFS(Table1[genoffice],Table1[[#This Row],[genoffice]],Table1[Gender],"F")</f>
        <v>29</v>
      </c>
      <c r="AD1221" s="3">
        <f>COUNTIFS(Table1[genoffice],Table1[[#This Row],[genoffice]],Table1[Gender],"M")</f>
        <v>256</v>
      </c>
      <c r="AE1221" s="3">
        <f>COUNTIFS(Table1[genoffice],Table1[[#This Row],[genoffice]],Table1[Gender],"~?")</f>
        <v>10</v>
      </c>
    </row>
    <row r="1222" spans="1:31" x14ac:dyDescent="0.35">
      <c r="A1222">
        <v>1223</v>
      </c>
      <c r="B1222">
        <f>IF(COUNTIF(C$2:C1221,C1222)&gt;0,B1221,B1221+1)</f>
        <v>366</v>
      </c>
      <c r="C1222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2" t="s">
        <v>1437</v>
      </c>
      <c r="E1222" t="s">
        <v>1634</v>
      </c>
      <c r="F1222" t="s">
        <v>1637</v>
      </c>
      <c r="G1222">
        <v>2014</v>
      </c>
      <c r="H1222" t="s">
        <v>1008</v>
      </c>
      <c r="I1222" t="s">
        <v>23</v>
      </c>
      <c r="J1222">
        <v>1184</v>
      </c>
      <c r="K1222">
        <v>4</v>
      </c>
      <c r="L1222">
        <f>COUNTIF(Table1[Race],Table1[Race])</f>
        <v>2</v>
      </c>
      <c r="M1222">
        <v>4</v>
      </c>
      <c r="N1222">
        <v>0</v>
      </c>
      <c r="O1222">
        <v>0</v>
      </c>
      <c r="P1222">
        <v>0</v>
      </c>
      <c r="Q1222" t="s">
        <v>20</v>
      </c>
      <c r="R1222" t="s">
        <v>952</v>
      </c>
      <c r="S1222" t="s">
        <v>1437</v>
      </c>
      <c r="T1222">
        <f>IFERROR(Table1[n_can_adj]/MID(Table1[district],FIND("(",Table1[district])+1,1),Table1[n_can_adj])</f>
        <v>2</v>
      </c>
      <c r="U1222">
        <v>197233</v>
      </c>
      <c r="V1222" t="str">
        <f>IF(Table1[Voting Population]&lt;47000,"Rural","Urban")</f>
        <v>Urban</v>
      </c>
      <c r="W1222" s="3">
        <v>7.9315707620528808E-2</v>
      </c>
      <c r="X1222" s="3" t="s">
        <v>5414</v>
      </c>
      <c r="Y1222" s="3">
        <f>COUNTIFS(Table1[Race '#],Table1[[#This Row],[Race '#]],Table1[Gender],"F")</f>
        <v>0</v>
      </c>
      <c r="Z1222" s="3">
        <f>COUNTIFS(Table1[Race '#],Table1[[#This Row],[Race '#]],Table1[Gender],"M")</f>
        <v>1</v>
      </c>
      <c r="AA1222" s="3">
        <f>COUNTIFS(Table1[Race '#],Table1[[#This Row],[Race '#]],Table1[Gender],"~?")</f>
        <v>1</v>
      </c>
      <c r="AB1222" s="3" t="str">
        <f>_xlfn.IFS(Y1222=SUM(Table1[[#This Row],[Race-F candidates]:[Race-? Candidates]]),"All-Female",Z1222=SUM(Table1[[#This Row],[Race-F candidates]:[Race-? Candidates]]),"All-Male",1=1,"Mixed-Gender")</f>
        <v>Mixed-Gender</v>
      </c>
      <c r="AC1222" s="3">
        <f>COUNTIFS(Table1[genoffice],Table1[[#This Row],[genoffice]],Table1[Gender],"F")</f>
        <v>29</v>
      </c>
      <c r="AD1222" s="3">
        <f>COUNTIFS(Table1[genoffice],Table1[[#This Row],[genoffice]],Table1[Gender],"M")</f>
        <v>256</v>
      </c>
      <c r="AE1222" s="3">
        <f>COUNTIFS(Table1[genoffice],Table1[[#This Row],[genoffice]],Table1[Gender],"~?")</f>
        <v>10</v>
      </c>
    </row>
    <row r="1223" spans="1:31" x14ac:dyDescent="0.35">
      <c r="A1223">
        <v>1224</v>
      </c>
      <c r="B1223">
        <f>IF(COUNTIF(C$2:C1222,C1223)&gt;0,B1222,B1222+1)</f>
        <v>366</v>
      </c>
      <c r="C1223" t="str">
        <f>Table1[[#This Row],[position]]&amp;IF(Table1[district]="NA","","-"&amp;Table1[district])&amp;IF(Table1[parish]="Multi-Parish Race","","-"&amp;Table1[parish])&amp;" ("&amp;Table1[year]&amp;")"</f>
        <v>Constable-Justice of the Peace Ward  8-Calcasieu (2014)</v>
      </c>
      <c r="D1223" t="s">
        <v>1437</v>
      </c>
      <c r="E1223" t="s">
        <v>1634</v>
      </c>
      <c r="F1223" t="s">
        <v>1638</v>
      </c>
      <c r="G1223">
        <v>2014</v>
      </c>
      <c r="H1223" t="s">
        <v>1008</v>
      </c>
      <c r="I1223" t="s">
        <v>23</v>
      </c>
      <c r="J1223">
        <v>1388</v>
      </c>
      <c r="K1223">
        <v>4</v>
      </c>
      <c r="L1223">
        <f>COUNTIF(Table1[Race],Table1[Race])</f>
        <v>2</v>
      </c>
      <c r="M1223">
        <v>4</v>
      </c>
      <c r="N1223">
        <v>0</v>
      </c>
      <c r="O1223">
        <v>0</v>
      </c>
      <c r="P1223">
        <v>0</v>
      </c>
      <c r="Q1223" t="s">
        <v>20</v>
      </c>
      <c r="R1223" t="s">
        <v>952</v>
      </c>
      <c r="S1223" t="s">
        <v>1437</v>
      </c>
      <c r="T1223">
        <f>IFERROR(Table1[n_can_adj]/MID(Table1[district],FIND("(",Table1[district])+1,1),Table1[n_can_adj])</f>
        <v>2</v>
      </c>
      <c r="U1223">
        <v>197233</v>
      </c>
      <c r="V1223" t="str">
        <f>IF(Table1[Voting Population]&lt;47000,"Rural","Urban")</f>
        <v>Urban</v>
      </c>
      <c r="W1223" s="3">
        <v>7.9315707620528808E-2</v>
      </c>
      <c r="X1223" s="3" t="s">
        <v>5413</v>
      </c>
      <c r="Y1223" s="3">
        <f>COUNTIFS(Table1[Race '#],Table1[[#This Row],[Race '#]],Table1[Gender],"F")</f>
        <v>0</v>
      </c>
      <c r="Z1223" s="3">
        <f>COUNTIFS(Table1[Race '#],Table1[[#This Row],[Race '#]],Table1[Gender],"M")</f>
        <v>1</v>
      </c>
      <c r="AA1223" s="3">
        <f>COUNTIFS(Table1[Race '#],Table1[[#This Row],[Race '#]],Table1[Gender],"~?")</f>
        <v>1</v>
      </c>
      <c r="AB1223" s="3" t="str">
        <f>_xlfn.IFS(Y1223=SUM(Table1[[#This Row],[Race-F candidates]:[Race-? Candidates]]),"All-Female",Z1223=SUM(Table1[[#This Row],[Race-F candidates]:[Race-? Candidates]]),"All-Male",1=1,"Mixed-Gender")</f>
        <v>Mixed-Gender</v>
      </c>
      <c r="AC1223" s="3">
        <f>COUNTIFS(Table1[genoffice],Table1[[#This Row],[genoffice]],Table1[Gender],"F")</f>
        <v>29</v>
      </c>
      <c r="AD1223" s="3">
        <f>COUNTIFS(Table1[genoffice],Table1[[#This Row],[genoffice]],Table1[Gender],"M")</f>
        <v>256</v>
      </c>
      <c r="AE1223" s="3">
        <f>COUNTIFS(Table1[genoffice],Table1[[#This Row],[genoffice]],Table1[Gender],"~?")</f>
        <v>10</v>
      </c>
    </row>
    <row r="1224" spans="1:31" x14ac:dyDescent="0.35">
      <c r="A1224">
        <v>1221</v>
      </c>
      <c r="B1224">
        <f>IF(COUNTIF(C$2:C1223,C1224)&gt;0,B1223,B1223+1)</f>
        <v>367</v>
      </c>
      <c r="C1224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4" t="s">
        <v>1437</v>
      </c>
      <c r="E1224" t="s">
        <v>1634</v>
      </c>
      <c r="F1224" t="s">
        <v>1635</v>
      </c>
      <c r="G1224">
        <v>2014</v>
      </c>
      <c r="H1224" t="s">
        <v>1584</v>
      </c>
      <c r="I1224" t="s">
        <v>23</v>
      </c>
      <c r="J1224">
        <v>359</v>
      </c>
      <c r="K1224">
        <v>4</v>
      </c>
      <c r="L1224">
        <f>COUNTIF(Table1[Race],Table1[Race])</f>
        <v>2</v>
      </c>
      <c r="M1224">
        <v>4</v>
      </c>
      <c r="N1224">
        <v>0</v>
      </c>
      <c r="O1224">
        <v>0</v>
      </c>
      <c r="P1224">
        <v>0</v>
      </c>
      <c r="Q1224" t="s">
        <v>20</v>
      </c>
      <c r="R1224" t="s">
        <v>952</v>
      </c>
      <c r="S1224" t="s">
        <v>1437</v>
      </c>
      <c r="T1224">
        <f>IFERROR(Table1[n_can_adj]/MID(Table1[district],FIND("(",Table1[district])+1,1),Table1[n_can_adj])</f>
        <v>2</v>
      </c>
      <c r="U1224">
        <v>23584</v>
      </c>
      <c r="V1224" t="str">
        <f>IF(Table1[Voting Population]&lt;47000,"Rural","Urban")</f>
        <v>Rural</v>
      </c>
      <c r="W1224" s="3">
        <v>0.53091684434968012</v>
      </c>
      <c r="X1224" s="3" t="s">
        <v>5415</v>
      </c>
      <c r="Y1224" s="3">
        <f>COUNTIFS(Table1[Race '#],Table1[[#This Row],[Race '#]],Table1[Gender],"F")</f>
        <v>1</v>
      </c>
      <c r="Z1224" s="3">
        <f>COUNTIFS(Table1[Race '#],Table1[[#This Row],[Race '#]],Table1[Gender],"M")</f>
        <v>1</v>
      </c>
      <c r="AA1224" s="3">
        <f>COUNTIFS(Table1[Race '#],Table1[[#This Row],[Race '#]],Table1[Gender],"~?")</f>
        <v>0</v>
      </c>
      <c r="AB1224" s="3" t="str">
        <f>_xlfn.IFS(Y1224=SUM(Table1[[#This Row],[Race-F candidates]:[Race-? Candidates]]),"All-Female",Z1224=SUM(Table1[[#This Row],[Race-F candidates]:[Race-? Candidates]]),"All-Male",1=1,"Mixed-Gender")</f>
        <v>Mixed-Gender</v>
      </c>
      <c r="AC1224" s="3">
        <f>COUNTIFS(Table1[genoffice],Table1[[#This Row],[genoffice]],Table1[Gender],"F")</f>
        <v>29</v>
      </c>
      <c r="AD1224" s="3">
        <f>COUNTIFS(Table1[genoffice],Table1[[#This Row],[genoffice]],Table1[Gender],"M")</f>
        <v>256</v>
      </c>
      <c r="AE1224" s="3">
        <f>COUNTIFS(Table1[genoffice],Table1[[#This Row],[genoffice]],Table1[Gender],"~?")</f>
        <v>10</v>
      </c>
    </row>
    <row r="1225" spans="1:31" x14ac:dyDescent="0.35">
      <c r="A1225">
        <v>1222</v>
      </c>
      <c r="B1225">
        <f>IF(COUNTIF(C$2:C1224,C1225)&gt;0,B1224,B1224+1)</f>
        <v>367</v>
      </c>
      <c r="C1225" t="str">
        <f>Table1[[#This Row],[position]]&amp;IF(Table1[district]="NA","","-"&amp;Table1[district])&amp;IF(Table1[parish]="Multi-Parish Race","","-"&amp;Table1[parish])&amp;" ("&amp;Table1[year]&amp;")"</f>
        <v>Constable-Justice of the Peace Ward  8-Plaquemines (2014)</v>
      </c>
      <c r="D1225" t="s">
        <v>1437</v>
      </c>
      <c r="E1225" t="s">
        <v>1634</v>
      </c>
      <c r="F1225" t="s">
        <v>1636</v>
      </c>
      <c r="G1225">
        <v>2014</v>
      </c>
      <c r="H1225" t="s">
        <v>1584</v>
      </c>
      <c r="I1225" t="s">
        <v>23</v>
      </c>
      <c r="J1225">
        <v>110</v>
      </c>
      <c r="K1225">
        <v>4</v>
      </c>
      <c r="L1225">
        <f>COUNTIF(Table1[Race],Table1[Race])</f>
        <v>2</v>
      </c>
      <c r="M1225">
        <v>4</v>
      </c>
      <c r="N1225">
        <v>0</v>
      </c>
      <c r="O1225">
        <v>0</v>
      </c>
      <c r="P1225">
        <v>0</v>
      </c>
      <c r="Q1225" t="s">
        <v>20</v>
      </c>
      <c r="R1225" t="s">
        <v>952</v>
      </c>
      <c r="S1225" t="s">
        <v>1437</v>
      </c>
      <c r="T1225">
        <f>IFERROR(Table1[n_can_adj]/MID(Table1[district],FIND("(",Table1[district])+1,1),Table1[n_can_adj])</f>
        <v>2</v>
      </c>
      <c r="U1225">
        <v>23584</v>
      </c>
      <c r="V1225" t="str">
        <f>IF(Table1[Voting Population]&lt;47000,"Rural","Urban")</f>
        <v>Rural</v>
      </c>
      <c r="W1225" s="3">
        <v>0.53091684434968012</v>
      </c>
      <c r="X1225" s="3" t="s">
        <v>5414</v>
      </c>
      <c r="Y1225" s="3">
        <f>COUNTIFS(Table1[Race '#],Table1[[#This Row],[Race '#]],Table1[Gender],"F")</f>
        <v>1</v>
      </c>
      <c r="Z1225" s="3">
        <f>COUNTIFS(Table1[Race '#],Table1[[#This Row],[Race '#]],Table1[Gender],"M")</f>
        <v>1</v>
      </c>
      <c r="AA1225" s="3">
        <f>COUNTIFS(Table1[Race '#],Table1[[#This Row],[Race '#]],Table1[Gender],"~?")</f>
        <v>0</v>
      </c>
      <c r="AB1225" s="3" t="str">
        <f>_xlfn.IFS(Y1225=SUM(Table1[[#This Row],[Race-F candidates]:[Race-? Candidates]]),"All-Female",Z1225=SUM(Table1[[#This Row],[Race-F candidates]:[Race-? Candidates]]),"All-Male",1=1,"Mixed-Gender")</f>
        <v>Mixed-Gender</v>
      </c>
      <c r="AC1225" s="3">
        <f>COUNTIFS(Table1[genoffice],Table1[[#This Row],[genoffice]],Table1[Gender],"F")</f>
        <v>29</v>
      </c>
      <c r="AD1225" s="3">
        <f>COUNTIFS(Table1[genoffice],Table1[[#This Row],[genoffice]],Table1[Gender],"M")</f>
        <v>256</v>
      </c>
      <c r="AE1225" s="3">
        <f>COUNTIFS(Table1[genoffice],Table1[[#This Row],[genoffice]],Table1[Gender],"~?")</f>
        <v>10</v>
      </c>
    </row>
    <row r="1226" spans="1:31" x14ac:dyDescent="0.35">
      <c r="A1226">
        <v>1226</v>
      </c>
      <c r="B1226">
        <f>IF(COUNTIF(C$2:C1225,C1226)&gt;0,B1225,B1225+1)</f>
        <v>368</v>
      </c>
      <c r="C1226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6" t="s">
        <v>1437</v>
      </c>
      <c r="E1226" t="s">
        <v>1639</v>
      </c>
      <c r="F1226" t="s">
        <v>1641</v>
      </c>
      <c r="G1226">
        <v>2014</v>
      </c>
      <c r="H1226" t="s">
        <v>1584</v>
      </c>
      <c r="I1226" t="s">
        <v>23</v>
      </c>
      <c r="J1226">
        <v>458</v>
      </c>
      <c r="K1226">
        <v>8</v>
      </c>
      <c r="L1226">
        <f>COUNTIF(Table1[Race],Table1[Race])</f>
        <v>2</v>
      </c>
      <c r="M1226">
        <v>3</v>
      </c>
      <c r="N1226">
        <v>1</v>
      </c>
      <c r="O1226">
        <v>3</v>
      </c>
      <c r="P1226">
        <v>1</v>
      </c>
      <c r="Q1226" t="s">
        <v>20</v>
      </c>
      <c r="R1226" t="s">
        <v>952</v>
      </c>
      <c r="S1226" t="s">
        <v>1437</v>
      </c>
      <c r="T1226">
        <f>IFERROR(Table1[n_can_adj]/MID(Table1[district],FIND("(",Table1[district])+1,1),Table1[n_can_adj])</f>
        <v>2</v>
      </c>
      <c r="U1226">
        <v>23584</v>
      </c>
      <c r="V1226" t="str">
        <f>IF(Table1[Voting Population]&lt;47000,"Rural","Urban")</f>
        <v>Rural</v>
      </c>
      <c r="W1226" s="3">
        <v>0.37744360902255636</v>
      </c>
      <c r="X1226" s="3" t="s">
        <v>5415</v>
      </c>
      <c r="Y1226" s="3">
        <f>COUNTIFS(Table1[Race '#],Table1[[#This Row],[Race '#]],Table1[Gender],"F")</f>
        <v>2</v>
      </c>
      <c r="Z1226" s="3">
        <f>COUNTIFS(Table1[Race '#],Table1[[#This Row],[Race '#]],Table1[Gender],"M")</f>
        <v>0</v>
      </c>
      <c r="AA1226" s="3">
        <f>COUNTIFS(Table1[Race '#],Table1[[#This Row],[Race '#]],Table1[Gender],"~?")</f>
        <v>0</v>
      </c>
      <c r="AB1226" s="3" t="str">
        <f>_xlfn.IFS(Y1226=SUM(Table1[[#This Row],[Race-F candidates]:[Race-? Candidates]]),"All-Female",Z1226=SUM(Table1[[#This Row],[Race-F candidates]:[Race-? Candidates]]),"All-Male",1=1,"Mixed-Gender")</f>
        <v>All-Female</v>
      </c>
      <c r="AC1226" s="3">
        <f>COUNTIFS(Table1[genoffice],Table1[[#This Row],[genoffice]],Table1[Gender],"F")</f>
        <v>29</v>
      </c>
      <c r="AD1226" s="3">
        <f>COUNTIFS(Table1[genoffice],Table1[[#This Row],[genoffice]],Table1[Gender],"M")</f>
        <v>256</v>
      </c>
      <c r="AE1226" s="3">
        <f>COUNTIFS(Table1[genoffice],Table1[[#This Row],[genoffice]],Table1[Gender],"~?")</f>
        <v>10</v>
      </c>
    </row>
    <row r="1227" spans="1:31" x14ac:dyDescent="0.35">
      <c r="A1227">
        <v>1230</v>
      </c>
      <c r="B1227">
        <f>IF(COUNTIF(C$2:C1226,C1227)&gt;0,B1226,B1226+1)</f>
        <v>368</v>
      </c>
      <c r="C1227" t="str">
        <f>Table1[[#This Row],[position]]&amp;IF(Table1[district]="NA","","-"&amp;Table1[district])&amp;IF(Table1[parish]="Multi-Parish Race","","-"&amp;Table1[parish])&amp;" ("&amp;Table1[year]&amp;")"</f>
        <v>Constable-Justice of the Peace Ward  9-Plaquemines (2014)</v>
      </c>
      <c r="D1227" t="s">
        <v>1437</v>
      </c>
      <c r="E1227" t="s">
        <v>1639</v>
      </c>
      <c r="F1227" t="s">
        <v>1645</v>
      </c>
      <c r="G1227">
        <v>2014</v>
      </c>
      <c r="H1227" t="s">
        <v>1584</v>
      </c>
      <c r="I1227" t="s">
        <v>19</v>
      </c>
      <c r="J1227">
        <v>207</v>
      </c>
      <c r="K1227">
        <v>8</v>
      </c>
      <c r="L1227">
        <f>COUNTIF(Table1[Race],Table1[Race])</f>
        <v>2</v>
      </c>
      <c r="M1227">
        <v>3</v>
      </c>
      <c r="N1227">
        <v>1</v>
      </c>
      <c r="O1227">
        <v>3</v>
      </c>
      <c r="P1227">
        <v>1</v>
      </c>
      <c r="Q1227" t="s">
        <v>20</v>
      </c>
      <c r="R1227" t="s">
        <v>952</v>
      </c>
      <c r="S1227" t="s">
        <v>1437</v>
      </c>
      <c r="T1227">
        <f>IFERROR(Table1[n_can_adj]/MID(Table1[district],FIND("(",Table1[district])+1,1),Table1[n_can_adj])</f>
        <v>2</v>
      </c>
      <c r="U1227">
        <v>23584</v>
      </c>
      <c r="V1227" t="str">
        <f>IF(Table1[Voting Population]&lt;47000,"Rural","Urban")</f>
        <v>Rural</v>
      </c>
      <c r="W1227" s="3">
        <v>0.37744360902255636</v>
      </c>
      <c r="X1227" s="3" t="s">
        <v>5415</v>
      </c>
      <c r="Y1227" s="3">
        <f>COUNTIFS(Table1[Race '#],Table1[[#This Row],[Race '#]],Table1[Gender],"F")</f>
        <v>2</v>
      </c>
      <c r="Z1227" s="3">
        <f>COUNTIFS(Table1[Race '#],Table1[[#This Row],[Race '#]],Table1[Gender],"M")</f>
        <v>0</v>
      </c>
      <c r="AA1227" s="3">
        <f>COUNTIFS(Table1[Race '#],Table1[[#This Row],[Race '#]],Table1[Gender],"~?")</f>
        <v>0</v>
      </c>
      <c r="AB1227" s="3" t="str">
        <f>_xlfn.IFS(Y1227=SUM(Table1[[#This Row],[Race-F candidates]:[Race-? Candidates]]),"All-Female",Z1227=SUM(Table1[[#This Row],[Race-F candidates]:[Race-? Candidates]]),"All-Male",1=1,"Mixed-Gender")</f>
        <v>All-Female</v>
      </c>
      <c r="AC1227" s="3">
        <f>COUNTIFS(Table1[genoffice],Table1[[#This Row],[genoffice]],Table1[Gender],"F")</f>
        <v>29</v>
      </c>
      <c r="AD1227" s="3">
        <f>COUNTIFS(Table1[genoffice],Table1[[#This Row],[genoffice]],Table1[Gender],"M")</f>
        <v>256</v>
      </c>
      <c r="AE1227" s="3">
        <f>COUNTIFS(Table1[genoffice],Table1[[#This Row],[genoffice]],Table1[Gender],"~?")</f>
        <v>10</v>
      </c>
    </row>
    <row r="1228" spans="1:31" x14ac:dyDescent="0.35">
      <c r="A1228">
        <v>1225</v>
      </c>
      <c r="B1228">
        <f>IF(COUNTIF(C$2:C1227,C1228)&gt;0,B1227,B1227+1)</f>
        <v>369</v>
      </c>
      <c r="C1228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8" t="s">
        <v>1437</v>
      </c>
      <c r="E1228" t="s">
        <v>1639</v>
      </c>
      <c r="F1228" t="s">
        <v>1640</v>
      </c>
      <c r="G1228">
        <v>2014</v>
      </c>
      <c r="H1228" t="s">
        <v>422</v>
      </c>
      <c r="I1228" t="s">
        <v>23</v>
      </c>
      <c r="J1228">
        <v>199</v>
      </c>
      <c r="K1228">
        <v>8</v>
      </c>
      <c r="L1228">
        <f>COUNTIF(Table1[Race],Table1[Race])</f>
        <v>2</v>
      </c>
      <c r="M1228">
        <v>3</v>
      </c>
      <c r="N1228">
        <v>1</v>
      </c>
      <c r="O1228">
        <v>3</v>
      </c>
      <c r="P1228">
        <v>1</v>
      </c>
      <c r="Q1228" t="s">
        <v>20</v>
      </c>
      <c r="R1228" t="s">
        <v>952</v>
      </c>
      <c r="S1228" t="s">
        <v>1437</v>
      </c>
      <c r="T1228">
        <f>IFERROR(Table1[n_can_adj]/MID(Table1[district],FIND("(",Table1[district])+1,1),Table1[n_can_adj])</f>
        <v>2</v>
      </c>
      <c r="U1228">
        <v>53053</v>
      </c>
      <c r="V1228" t="str">
        <f>IF(Table1[Voting Population]&lt;47000,"Rural","Urban")</f>
        <v>Urban</v>
      </c>
      <c r="W1228" s="3">
        <v>0.41637010676156588</v>
      </c>
      <c r="X1228" s="3" t="s">
        <v>5414</v>
      </c>
      <c r="Y1228" s="3">
        <f>COUNTIFS(Table1[Race '#],Table1[[#This Row],[Race '#]],Table1[Gender],"F")</f>
        <v>0</v>
      </c>
      <c r="Z1228" s="3">
        <f>COUNTIFS(Table1[Race '#],Table1[[#This Row],[Race '#]],Table1[Gender],"M")</f>
        <v>2</v>
      </c>
      <c r="AA1228" s="3">
        <f>COUNTIFS(Table1[Race '#],Table1[[#This Row],[Race '#]],Table1[Gender],"~?")</f>
        <v>0</v>
      </c>
      <c r="AB1228" s="3" t="str">
        <f>_xlfn.IFS(Y1228=SUM(Table1[[#This Row],[Race-F candidates]:[Race-? Candidates]]),"All-Female",Z1228=SUM(Table1[[#This Row],[Race-F candidates]:[Race-? Candidates]]),"All-Male",1=1,"Mixed-Gender")</f>
        <v>All-Male</v>
      </c>
      <c r="AC1228" s="3">
        <f>COUNTIFS(Table1[genoffice],Table1[[#This Row],[genoffice]],Table1[Gender],"F")</f>
        <v>29</v>
      </c>
      <c r="AD1228" s="3">
        <f>COUNTIFS(Table1[genoffice],Table1[[#This Row],[genoffice]],Table1[Gender],"M")</f>
        <v>256</v>
      </c>
      <c r="AE1228" s="3">
        <f>COUNTIFS(Table1[genoffice],Table1[[#This Row],[genoffice]],Table1[Gender],"~?")</f>
        <v>10</v>
      </c>
    </row>
    <row r="1229" spans="1:31" x14ac:dyDescent="0.35">
      <c r="A1229">
        <v>1229</v>
      </c>
      <c r="B1229">
        <f>IF(COUNTIF(C$2:C1228,C1229)&gt;0,B1228,B1228+1)</f>
        <v>369</v>
      </c>
      <c r="C1229" t="str">
        <f>Table1[[#This Row],[position]]&amp;IF(Table1[district]="NA","","-"&amp;Table1[district])&amp;IF(Table1[parish]="Multi-Parish Race","","-"&amp;Table1[parish])&amp;" ("&amp;Table1[year]&amp;")"</f>
        <v>Constable-Justice of the Peace Ward  9-St. Mary (2014)</v>
      </c>
      <c r="D1229" t="s">
        <v>1437</v>
      </c>
      <c r="E1229" t="s">
        <v>1639</v>
      </c>
      <c r="F1229" t="s">
        <v>1644</v>
      </c>
      <c r="G1229">
        <v>2014</v>
      </c>
      <c r="H1229" t="s">
        <v>422</v>
      </c>
      <c r="I1229" t="s">
        <v>30</v>
      </c>
      <c r="J1229">
        <v>82</v>
      </c>
      <c r="K1229">
        <v>8</v>
      </c>
      <c r="L1229">
        <f>COUNTIF(Table1[Race],Table1[Race])</f>
        <v>2</v>
      </c>
      <c r="M1229">
        <v>3</v>
      </c>
      <c r="N1229">
        <v>1</v>
      </c>
      <c r="O1229">
        <v>3</v>
      </c>
      <c r="P1229">
        <v>1</v>
      </c>
      <c r="Q1229" t="s">
        <v>20</v>
      </c>
      <c r="R1229" t="s">
        <v>952</v>
      </c>
      <c r="S1229" t="s">
        <v>1437</v>
      </c>
      <c r="T1229">
        <f>IFERROR(Table1[n_can_adj]/MID(Table1[district],FIND("(",Table1[district])+1,1),Table1[n_can_adj])</f>
        <v>2</v>
      </c>
      <c r="U1229">
        <v>53053</v>
      </c>
      <c r="V1229" t="str">
        <f>IF(Table1[Voting Population]&lt;47000,"Rural","Urban")</f>
        <v>Urban</v>
      </c>
      <c r="W1229" s="3">
        <v>0.41637010676156588</v>
      </c>
      <c r="X1229" s="3" t="s">
        <v>5414</v>
      </c>
      <c r="Y1229" s="3">
        <f>COUNTIFS(Table1[Race '#],Table1[[#This Row],[Race '#]],Table1[Gender],"F")</f>
        <v>0</v>
      </c>
      <c r="Z1229" s="3">
        <f>COUNTIFS(Table1[Race '#],Table1[[#This Row],[Race '#]],Table1[Gender],"M")</f>
        <v>2</v>
      </c>
      <c r="AA1229" s="3">
        <f>COUNTIFS(Table1[Race '#],Table1[[#This Row],[Race '#]],Table1[Gender],"~?")</f>
        <v>0</v>
      </c>
      <c r="AB1229" s="3" t="str">
        <f>_xlfn.IFS(Y1229=SUM(Table1[[#This Row],[Race-F candidates]:[Race-? Candidates]]),"All-Female",Z1229=SUM(Table1[[#This Row],[Race-F candidates]:[Race-? Candidates]]),"All-Male",1=1,"Mixed-Gender")</f>
        <v>All-Male</v>
      </c>
      <c r="AC1229" s="3">
        <f>COUNTIFS(Table1[genoffice],Table1[[#This Row],[genoffice]],Table1[Gender],"F")</f>
        <v>29</v>
      </c>
      <c r="AD1229" s="3">
        <f>COUNTIFS(Table1[genoffice],Table1[[#This Row],[genoffice]],Table1[Gender],"M")</f>
        <v>256</v>
      </c>
      <c r="AE1229" s="3">
        <f>COUNTIFS(Table1[genoffice],Table1[[#This Row],[genoffice]],Table1[Gender],"~?")</f>
        <v>10</v>
      </c>
    </row>
    <row r="1230" spans="1:31" x14ac:dyDescent="0.35">
      <c r="A1230">
        <v>1227</v>
      </c>
      <c r="B1230">
        <f>IF(COUNTIF(C$2:C1229,C1230)&gt;0,B1229,B1229+1)</f>
        <v>370</v>
      </c>
      <c r="C1230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0" t="s">
        <v>1437</v>
      </c>
      <c r="E1230" t="s">
        <v>1639</v>
      </c>
      <c r="F1230" t="s">
        <v>1642</v>
      </c>
      <c r="G1230">
        <v>2014</v>
      </c>
      <c r="H1230" t="s">
        <v>1292</v>
      </c>
      <c r="I1230" t="s">
        <v>23</v>
      </c>
      <c r="J1230">
        <v>378</v>
      </c>
      <c r="K1230">
        <v>8</v>
      </c>
      <c r="L1230">
        <f>COUNTIF(Table1[Race],Table1[Race])</f>
        <v>4</v>
      </c>
      <c r="M1230">
        <v>3</v>
      </c>
      <c r="N1230">
        <v>1</v>
      </c>
      <c r="O1230">
        <v>3</v>
      </c>
      <c r="P1230">
        <v>1</v>
      </c>
      <c r="Q1230" t="s">
        <v>20</v>
      </c>
      <c r="R1230" t="s">
        <v>952</v>
      </c>
      <c r="S1230" t="s">
        <v>1437</v>
      </c>
      <c r="T1230">
        <f>IFERROR(Table1[n_can_adj]/MID(Table1[district],FIND("(",Table1[district])+1,1),Table1[n_can_adj])</f>
        <v>4</v>
      </c>
      <c r="U1230">
        <v>113099</v>
      </c>
      <c r="V1230" t="str">
        <f>IF(Table1[Voting Population]&lt;47000,"Rural","Urban")</f>
        <v>Urban</v>
      </c>
      <c r="W1230" s="3">
        <v>0.20617577197149645</v>
      </c>
      <c r="X1230" s="3" t="s">
        <v>5414</v>
      </c>
      <c r="Y1230" s="3">
        <f>COUNTIFS(Table1[Race '#],Table1[[#This Row],[Race '#]],Table1[Gender],"F")</f>
        <v>1</v>
      </c>
      <c r="Z1230" s="3">
        <f>COUNTIFS(Table1[Race '#],Table1[[#This Row],[Race '#]],Table1[Gender],"M")</f>
        <v>3</v>
      </c>
      <c r="AA1230" s="3">
        <f>COUNTIFS(Table1[Race '#],Table1[[#This Row],[Race '#]],Table1[Gender],"~?")</f>
        <v>0</v>
      </c>
      <c r="AB1230" s="3" t="str">
        <f>_xlfn.IFS(Y1230=SUM(Table1[[#This Row],[Race-F candidates]:[Race-? Candidates]]),"All-Female",Z1230=SUM(Table1[[#This Row],[Race-F candidates]:[Race-? Candidates]]),"All-Male",1=1,"Mixed-Gender")</f>
        <v>Mixed-Gender</v>
      </c>
      <c r="AC1230" s="3">
        <f>COUNTIFS(Table1[genoffice],Table1[[#This Row],[genoffice]],Table1[Gender],"F")</f>
        <v>29</v>
      </c>
      <c r="AD1230" s="3">
        <f>COUNTIFS(Table1[genoffice],Table1[[#This Row],[genoffice]],Table1[Gender],"M")</f>
        <v>256</v>
      </c>
      <c r="AE1230" s="3">
        <f>COUNTIFS(Table1[genoffice],Table1[[#This Row],[genoffice]],Table1[Gender],"~?")</f>
        <v>10</v>
      </c>
    </row>
    <row r="1231" spans="1:31" x14ac:dyDescent="0.35">
      <c r="A1231">
        <v>1228</v>
      </c>
      <c r="B1231">
        <f>IF(COUNTIF(C$2:C1230,C1231)&gt;0,B1230,B1230+1)</f>
        <v>370</v>
      </c>
      <c r="C1231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1" t="s">
        <v>1437</v>
      </c>
      <c r="E1231" t="s">
        <v>1639</v>
      </c>
      <c r="F1231" t="s">
        <v>1643</v>
      </c>
      <c r="G1231">
        <v>2014</v>
      </c>
      <c r="H1231" t="s">
        <v>1292</v>
      </c>
      <c r="I1231" t="s">
        <v>30</v>
      </c>
      <c r="J1231">
        <v>381</v>
      </c>
      <c r="K1231">
        <v>8</v>
      </c>
      <c r="L1231">
        <f>COUNTIF(Table1[Race],Table1[Race])</f>
        <v>4</v>
      </c>
      <c r="M1231">
        <v>3</v>
      </c>
      <c r="N1231">
        <v>1</v>
      </c>
      <c r="O1231">
        <v>3</v>
      </c>
      <c r="P1231">
        <v>1</v>
      </c>
      <c r="Q1231" t="s">
        <v>20</v>
      </c>
      <c r="R1231" t="s">
        <v>952</v>
      </c>
      <c r="S1231" t="s">
        <v>1437</v>
      </c>
      <c r="T1231">
        <f>IFERROR(Table1[n_can_adj]/MID(Table1[district],FIND("(",Table1[district])+1,1),Table1[n_can_adj])</f>
        <v>4</v>
      </c>
      <c r="U1231">
        <v>113099</v>
      </c>
      <c r="V1231" t="str">
        <f>IF(Table1[Voting Population]&lt;47000,"Rural","Urban")</f>
        <v>Urban</v>
      </c>
      <c r="W1231" s="3">
        <v>0.20617577197149645</v>
      </c>
      <c r="X1231" s="3" t="s">
        <v>5415</v>
      </c>
      <c r="Y1231" s="3">
        <f>COUNTIFS(Table1[Race '#],Table1[[#This Row],[Race '#]],Table1[Gender],"F")</f>
        <v>1</v>
      </c>
      <c r="Z1231" s="3">
        <f>COUNTIFS(Table1[Race '#],Table1[[#This Row],[Race '#]],Table1[Gender],"M")</f>
        <v>3</v>
      </c>
      <c r="AA1231" s="3">
        <f>COUNTIFS(Table1[Race '#],Table1[[#This Row],[Race '#]],Table1[Gender],"~?")</f>
        <v>0</v>
      </c>
      <c r="AB1231" s="3" t="str">
        <f>_xlfn.IFS(Y1231=SUM(Table1[[#This Row],[Race-F candidates]:[Race-? Candidates]]),"All-Female",Z1231=SUM(Table1[[#This Row],[Race-F candidates]:[Race-? Candidates]]),"All-Male",1=1,"Mixed-Gender")</f>
        <v>Mixed-Gender</v>
      </c>
      <c r="AC1231" s="3">
        <f>COUNTIFS(Table1[genoffice],Table1[[#This Row],[genoffice]],Table1[Gender],"F")</f>
        <v>29</v>
      </c>
      <c r="AD1231" s="3">
        <f>COUNTIFS(Table1[genoffice],Table1[[#This Row],[genoffice]],Table1[Gender],"M")</f>
        <v>256</v>
      </c>
      <c r="AE1231" s="3">
        <f>COUNTIFS(Table1[genoffice],Table1[[#This Row],[genoffice]],Table1[Gender],"~?")</f>
        <v>10</v>
      </c>
    </row>
    <row r="1232" spans="1:31" x14ac:dyDescent="0.35">
      <c r="A1232">
        <v>1231</v>
      </c>
      <c r="B1232">
        <f>IF(COUNTIF(C$2:C1231,C1232)&gt;0,B1231,B1231+1)</f>
        <v>370</v>
      </c>
      <c r="C1232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2" t="s">
        <v>1437</v>
      </c>
      <c r="E1232" t="s">
        <v>1639</v>
      </c>
      <c r="F1232" t="s">
        <v>1646</v>
      </c>
      <c r="G1232">
        <v>2014</v>
      </c>
      <c r="H1232" t="s">
        <v>1292</v>
      </c>
      <c r="I1232" t="s">
        <v>127</v>
      </c>
      <c r="J1232">
        <v>456</v>
      </c>
      <c r="K1232">
        <v>8</v>
      </c>
      <c r="L1232">
        <f>COUNTIF(Table1[Race],Table1[Race])</f>
        <v>4</v>
      </c>
      <c r="M1232">
        <v>3</v>
      </c>
      <c r="N1232">
        <v>1</v>
      </c>
      <c r="O1232">
        <v>3</v>
      </c>
      <c r="P1232">
        <v>1</v>
      </c>
      <c r="Q1232" t="s">
        <v>20</v>
      </c>
      <c r="R1232" t="s">
        <v>952</v>
      </c>
      <c r="S1232" t="s">
        <v>1437</v>
      </c>
      <c r="T1232">
        <f>IFERROR(Table1[n_can_adj]/MID(Table1[district],FIND("(",Table1[district])+1,1),Table1[n_can_adj])</f>
        <v>4</v>
      </c>
      <c r="U1232">
        <v>113099</v>
      </c>
      <c r="V1232" t="str">
        <f>IF(Table1[Voting Population]&lt;47000,"Rural","Urban")</f>
        <v>Urban</v>
      </c>
      <c r="W1232" s="3">
        <v>0.20617577197149645</v>
      </c>
      <c r="X1232" s="3" t="s">
        <v>5414</v>
      </c>
      <c r="Y1232" s="3">
        <f>COUNTIFS(Table1[Race '#],Table1[[#This Row],[Race '#]],Table1[Gender],"F")</f>
        <v>1</v>
      </c>
      <c r="Z1232" s="3">
        <f>COUNTIFS(Table1[Race '#],Table1[[#This Row],[Race '#]],Table1[Gender],"M")</f>
        <v>3</v>
      </c>
      <c r="AA1232" s="3">
        <f>COUNTIFS(Table1[Race '#],Table1[[#This Row],[Race '#]],Table1[Gender],"~?")</f>
        <v>0</v>
      </c>
      <c r="AB1232" s="3" t="str">
        <f>_xlfn.IFS(Y1232=SUM(Table1[[#This Row],[Race-F candidates]:[Race-? Candidates]]),"All-Female",Z1232=SUM(Table1[[#This Row],[Race-F candidates]:[Race-? Candidates]]),"All-Male",1=1,"Mixed-Gender")</f>
        <v>Mixed-Gender</v>
      </c>
      <c r="AC1232" s="3">
        <f>COUNTIFS(Table1[genoffice],Table1[[#This Row],[genoffice]],Table1[Gender],"F")</f>
        <v>29</v>
      </c>
      <c r="AD1232" s="3">
        <f>COUNTIFS(Table1[genoffice],Table1[[#This Row],[genoffice]],Table1[Gender],"M")</f>
        <v>256</v>
      </c>
      <c r="AE1232" s="3">
        <f>COUNTIFS(Table1[genoffice],Table1[[#This Row],[genoffice]],Table1[Gender],"~?")</f>
        <v>10</v>
      </c>
    </row>
    <row r="1233" spans="1:31" x14ac:dyDescent="0.35">
      <c r="A1233">
        <v>1232</v>
      </c>
      <c r="B1233">
        <f>IF(COUNTIF(C$2:C1232,C1233)&gt;0,B1232,B1232+1)</f>
        <v>370</v>
      </c>
      <c r="C1233" t="str">
        <f>Table1[[#This Row],[position]]&amp;IF(Table1[district]="NA","","-"&amp;Table1[district])&amp;IF(Table1[parish]="Multi-Parish Race","","-"&amp;Table1[parish])&amp;" ("&amp;Table1[year]&amp;")"</f>
        <v>Constable-Justice of the Peace Ward  9-Terrebonne (2014)</v>
      </c>
      <c r="D1233" t="s">
        <v>1437</v>
      </c>
      <c r="E1233" t="s">
        <v>1639</v>
      </c>
      <c r="F1233" t="s">
        <v>1647</v>
      </c>
      <c r="G1233">
        <v>2014</v>
      </c>
      <c r="H1233" t="s">
        <v>1292</v>
      </c>
      <c r="I1233" t="s">
        <v>30</v>
      </c>
      <c r="J1233">
        <v>890</v>
      </c>
      <c r="K1233">
        <v>8</v>
      </c>
      <c r="L1233">
        <f>COUNTIF(Table1[Race],Table1[Race])</f>
        <v>4</v>
      </c>
      <c r="M1233">
        <v>3</v>
      </c>
      <c r="N1233">
        <v>1</v>
      </c>
      <c r="O1233">
        <v>3</v>
      </c>
      <c r="P1233">
        <v>1</v>
      </c>
      <c r="Q1233" t="s">
        <v>20</v>
      </c>
      <c r="R1233" t="s">
        <v>952</v>
      </c>
      <c r="S1233" t="s">
        <v>1437</v>
      </c>
      <c r="T1233">
        <f>IFERROR(Table1[n_can_adj]/MID(Table1[district],FIND("(",Table1[district])+1,1),Table1[n_can_adj])</f>
        <v>4</v>
      </c>
      <c r="U1233">
        <v>113099</v>
      </c>
      <c r="V1233" t="str">
        <f>IF(Table1[Voting Population]&lt;47000,"Rural","Urban")</f>
        <v>Urban</v>
      </c>
      <c r="W1233" s="3">
        <v>0.20617577197149645</v>
      </c>
      <c r="X1233" s="3" t="s">
        <v>5414</v>
      </c>
      <c r="Y1233" s="3">
        <f>COUNTIFS(Table1[Race '#],Table1[[#This Row],[Race '#]],Table1[Gender],"F")</f>
        <v>1</v>
      </c>
      <c r="Z1233" s="3">
        <f>COUNTIFS(Table1[Race '#],Table1[[#This Row],[Race '#]],Table1[Gender],"M")</f>
        <v>3</v>
      </c>
      <c r="AA1233" s="3">
        <f>COUNTIFS(Table1[Race '#],Table1[[#This Row],[Race '#]],Table1[Gender],"~?")</f>
        <v>0</v>
      </c>
      <c r="AB1233" s="3" t="str">
        <f>_xlfn.IFS(Y1233=SUM(Table1[[#This Row],[Race-F candidates]:[Race-? Candidates]]),"All-Female",Z1233=SUM(Table1[[#This Row],[Race-F candidates]:[Race-? Candidates]]),"All-Male",1=1,"Mixed-Gender")</f>
        <v>Mixed-Gender</v>
      </c>
      <c r="AC1233" s="3">
        <f>COUNTIFS(Table1[genoffice],Table1[[#This Row],[genoffice]],Table1[Gender],"F")</f>
        <v>29</v>
      </c>
      <c r="AD1233" s="3">
        <f>COUNTIFS(Table1[genoffice],Table1[[#This Row],[genoffice]],Table1[Gender],"M")</f>
        <v>256</v>
      </c>
      <c r="AE1233" s="3">
        <f>COUNTIFS(Table1[genoffice],Table1[[#This Row],[genoffice]],Table1[Gender],"~?")</f>
        <v>10</v>
      </c>
    </row>
    <row r="1234" spans="1:31" x14ac:dyDescent="0.35">
      <c r="A1234">
        <v>1235</v>
      </c>
      <c r="B1234">
        <f>IF(COUNTIF(C$2:C1233,C1234)&gt;0,B1233,B1233+1)</f>
        <v>371</v>
      </c>
      <c r="C1234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4" t="s">
        <v>1437</v>
      </c>
      <c r="E1234" t="s">
        <v>1648</v>
      </c>
      <c r="F1234" t="s">
        <v>1651</v>
      </c>
      <c r="G1234">
        <v>2014</v>
      </c>
      <c r="H1234" t="s">
        <v>153</v>
      </c>
      <c r="I1234" t="s">
        <v>19</v>
      </c>
      <c r="J1234">
        <v>706</v>
      </c>
      <c r="K1234">
        <v>6</v>
      </c>
      <c r="L1234">
        <f>COUNTIF(Table1[Race],Table1[Race])</f>
        <v>2</v>
      </c>
      <c r="M1234">
        <v>5</v>
      </c>
      <c r="N1234">
        <v>1</v>
      </c>
      <c r="O1234">
        <v>0</v>
      </c>
      <c r="P1234">
        <v>0</v>
      </c>
      <c r="Q1234" t="s">
        <v>20</v>
      </c>
      <c r="R1234" t="s">
        <v>952</v>
      </c>
      <c r="S1234" t="s">
        <v>1437</v>
      </c>
      <c r="T1234">
        <f>IFERROR(Table1[n_can_adj]/MID(Table1[district],FIND("(",Table1[district])+1,1),Table1[n_can_adj])</f>
        <v>2</v>
      </c>
      <c r="U1234">
        <v>20692</v>
      </c>
      <c r="V1234" t="str">
        <f>IF(Table1[Voting Population]&lt;47000,"Rural","Urban")</f>
        <v>Rural</v>
      </c>
      <c r="W1234" s="3">
        <v>0.26534859521331944</v>
      </c>
      <c r="X1234" s="3" t="s">
        <v>5415</v>
      </c>
      <c r="Y1234" s="3">
        <f>COUNTIFS(Table1[Race '#],Table1[[#This Row],[Race '#]],Table1[Gender],"F")</f>
        <v>1</v>
      </c>
      <c r="Z1234" s="3">
        <f>COUNTIFS(Table1[Race '#],Table1[[#This Row],[Race '#]],Table1[Gender],"M")</f>
        <v>1</v>
      </c>
      <c r="AA1234" s="3">
        <f>COUNTIFS(Table1[Race '#],Table1[[#This Row],[Race '#]],Table1[Gender],"~?")</f>
        <v>0</v>
      </c>
      <c r="AB1234" s="3" t="str">
        <f>_xlfn.IFS(Y1234=SUM(Table1[[#This Row],[Race-F candidates]:[Race-? Candidates]]),"All-Female",Z1234=SUM(Table1[[#This Row],[Race-F candidates]:[Race-? Candidates]]),"All-Male",1=1,"Mixed-Gender")</f>
        <v>Mixed-Gender</v>
      </c>
      <c r="AC1234" s="3">
        <f>COUNTIFS(Table1[genoffice],Table1[[#This Row],[genoffice]],Table1[Gender],"F")</f>
        <v>29</v>
      </c>
      <c r="AD1234" s="3">
        <f>COUNTIFS(Table1[genoffice],Table1[[#This Row],[genoffice]],Table1[Gender],"M")</f>
        <v>256</v>
      </c>
      <c r="AE1234" s="3">
        <f>COUNTIFS(Table1[genoffice],Table1[[#This Row],[genoffice]],Table1[Gender],"~?")</f>
        <v>10</v>
      </c>
    </row>
    <row r="1235" spans="1:31" x14ac:dyDescent="0.35">
      <c r="A1235">
        <v>1238</v>
      </c>
      <c r="B1235">
        <f>IF(COUNTIF(C$2:C1234,C1235)&gt;0,B1234,B1234+1)</f>
        <v>371</v>
      </c>
      <c r="C1235" t="str">
        <f>Table1[[#This Row],[position]]&amp;IF(Table1[district]="NA","","-"&amp;Table1[district])&amp;IF(Table1[parish]="Multi-Parish Race","","-"&amp;Table1[parish])&amp;" ("&amp;Table1[year]&amp;")"</f>
        <v>Constable-Justice of the Peace Ward 1-Richland (2014)</v>
      </c>
      <c r="D1235" t="s">
        <v>1437</v>
      </c>
      <c r="E1235" t="s">
        <v>1648</v>
      </c>
      <c r="F1235" t="s">
        <v>1654</v>
      </c>
      <c r="G1235">
        <v>2014</v>
      </c>
      <c r="H1235" t="s">
        <v>153</v>
      </c>
      <c r="I1235" t="s">
        <v>23</v>
      </c>
      <c r="J1235">
        <v>1216</v>
      </c>
      <c r="K1235">
        <v>6</v>
      </c>
      <c r="L1235">
        <f>COUNTIF(Table1[Race],Table1[Race])</f>
        <v>2</v>
      </c>
      <c r="M1235">
        <v>5</v>
      </c>
      <c r="N1235">
        <v>1</v>
      </c>
      <c r="O1235">
        <v>0</v>
      </c>
      <c r="P1235">
        <v>0</v>
      </c>
      <c r="Q1235" t="s">
        <v>20</v>
      </c>
      <c r="R1235" t="s">
        <v>952</v>
      </c>
      <c r="S1235" t="s">
        <v>1437</v>
      </c>
      <c r="T1235">
        <f>IFERROR(Table1[n_can_adj]/MID(Table1[district],FIND("(",Table1[district])+1,1),Table1[n_can_adj])</f>
        <v>2</v>
      </c>
      <c r="U1235">
        <v>20692</v>
      </c>
      <c r="V1235" t="str">
        <f>IF(Table1[Voting Population]&lt;47000,"Rural","Urban")</f>
        <v>Rural</v>
      </c>
      <c r="W1235" s="3">
        <v>0.26534859521331944</v>
      </c>
      <c r="X1235" s="3" t="s">
        <v>5414</v>
      </c>
      <c r="Y1235" s="3">
        <f>COUNTIFS(Table1[Race '#],Table1[[#This Row],[Race '#]],Table1[Gender],"F")</f>
        <v>1</v>
      </c>
      <c r="Z1235" s="3">
        <f>COUNTIFS(Table1[Race '#],Table1[[#This Row],[Race '#]],Table1[Gender],"M")</f>
        <v>1</v>
      </c>
      <c r="AA1235" s="3">
        <f>COUNTIFS(Table1[Race '#],Table1[[#This Row],[Race '#]],Table1[Gender],"~?")</f>
        <v>0</v>
      </c>
      <c r="AB1235" s="3" t="str">
        <f>_xlfn.IFS(Y1235=SUM(Table1[[#This Row],[Race-F candidates]:[Race-? Candidates]]),"All-Female",Z1235=SUM(Table1[[#This Row],[Race-F candidates]:[Race-? Candidates]]),"All-Male",1=1,"Mixed-Gender")</f>
        <v>Mixed-Gender</v>
      </c>
      <c r="AC1235" s="3">
        <f>COUNTIFS(Table1[genoffice],Table1[[#This Row],[genoffice]],Table1[Gender],"F")</f>
        <v>29</v>
      </c>
      <c r="AD1235" s="3">
        <f>COUNTIFS(Table1[genoffice],Table1[[#This Row],[genoffice]],Table1[Gender],"M")</f>
        <v>256</v>
      </c>
      <c r="AE1235" s="3">
        <f>COUNTIFS(Table1[genoffice],Table1[[#This Row],[genoffice]],Table1[Gender],"~?")</f>
        <v>10</v>
      </c>
    </row>
    <row r="1236" spans="1:31" x14ac:dyDescent="0.35">
      <c r="A1236">
        <v>1233</v>
      </c>
      <c r="B1236">
        <f>IF(COUNTIF(C$2:C1235,C1236)&gt;0,B1235,B1235+1)</f>
        <v>372</v>
      </c>
      <c r="C1236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6" t="s">
        <v>1437</v>
      </c>
      <c r="E1236" t="s">
        <v>1648</v>
      </c>
      <c r="F1236" t="s">
        <v>1649</v>
      </c>
      <c r="G1236">
        <v>2014</v>
      </c>
      <c r="H1236" t="s">
        <v>832</v>
      </c>
      <c r="I1236" t="s">
        <v>23</v>
      </c>
      <c r="J1236">
        <v>128</v>
      </c>
      <c r="K1236">
        <v>6</v>
      </c>
      <c r="L1236">
        <f>COUNTIF(Table1[Race],Table1[Race])</f>
        <v>2</v>
      </c>
      <c r="M1236">
        <v>5</v>
      </c>
      <c r="N1236">
        <v>1</v>
      </c>
      <c r="O1236">
        <v>0</v>
      </c>
      <c r="P1236">
        <v>0</v>
      </c>
      <c r="Q1236" t="s">
        <v>20</v>
      </c>
      <c r="R1236" t="s">
        <v>952</v>
      </c>
      <c r="S1236" t="s">
        <v>1437</v>
      </c>
      <c r="T1236">
        <f>IFERROR(Table1[n_can_adj]/MID(Table1[district],FIND("(",Table1[district])+1,1),Table1[n_can_adj])</f>
        <v>2</v>
      </c>
      <c r="U1236">
        <v>10714</v>
      </c>
      <c r="V1236" t="str">
        <f>IF(Table1[Voting Population]&lt;47000,"Rural","Urban")</f>
        <v>Rural</v>
      </c>
      <c r="W1236" s="3">
        <v>0.14666666666666667</v>
      </c>
      <c r="X1236" s="3" t="s">
        <v>5415</v>
      </c>
      <c r="Y1236" s="3">
        <f>COUNTIFS(Table1[Race '#],Table1[[#This Row],[Race '#]],Table1[Gender],"F")</f>
        <v>1</v>
      </c>
      <c r="Z1236" s="3">
        <f>COUNTIFS(Table1[Race '#],Table1[[#This Row],[Race '#]],Table1[Gender],"M")</f>
        <v>1</v>
      </c>
      <c r="AA1236" s="3">
        <f>COUNTIFS(Table1[Race '#],Table1[[#This Row],[Race '#]],Table1[Gender],"~?")</f>
        <v>0</v>
      </c>
      <c r="AB1236" s="3" t="str">
        <f>_xlfn.IFS(Y1236=SUM(Table1[[#This Row],[Race-F candidates]:[Race-? Candidates]]),"All-Female",Z1236=SUM(Table1[[#This Row],[Race-F candidates]:[Race-? Candidates]]),"All-Male",1=1,"Mixed-Gender")</f>
        <v>Mixed-Gender</v>
      </c>
      <c r="AC1236" s="3">
        <f>COUNTIFS(Table1[genoffice],Table1[[#This Row],[genoffice]],Table1[Gender],"F")</f>
        <v>29</v>
      </c>
      <c r="AD1236" s="3">
        <f>COUNTIFS(Table1[genoffice],Table1[[#This Row],[genoffice]],Table1[Gender],"M")</f>
        <v>256</v>
      </c>
      <c r="AE1236" s="3">
        <f>COUNTIFS(Table1[genoffice],Table1[[#This Row],[genoffice]],Table1[Gender],"~?")</f>
        <v>10</v>
      </c>
    </row>
    <row r="1237" spans="1:31" x14ac:dyDescent="0.35">
      <c r="A1237">
        <v>1237</v>
      </c>
      <c r="B1237">
        <f>IF(COUNTIF(C$2:C1236,C1237)&gt;0,B1236,B1236+1)</f>
        <v>372</v>
      </c>
      <c r="C1237" t="str">
        <f>Table1[[#This Row],[position]]&amp;IF(Table1[district]="NA","","-"&amp;Table1[district])&amp;IF(Table1[parish]="Multi-Parish Race","","-"&amp;Table1[parish])&amp;" ("&amp;Table1[year]&amp;")"</f>
        <v>Constable-Justice of the Peace Ward 1-St. Helena (2014)</v>
      </c>
      <c r="D1237" t="s">
        <v>1437</v>
      </c>
      <c r="E1237" t="s">
        <v>1648</v>
      </c>
      <c r="F1237" t="s">
        <v>1653</v>
      </c>
      <c r="G1237">
        <v>2014</v>
      </c>
      <c r="H1237" t="s">
        <v>832</v>
      </c>
      <c r="I1237" t="s">
        <v>23</v>
      </c>
      <c r="J1237">
        <v>172</v>
      </c>
      <c r="K1237">
        <v>6</v>
      </c>
      <c r="L1237">
        <f>COUNTIF(Table1[Race],Table1[Race])</f>
        <v>2</v>
      </c>
      <c r="M1237">
        <v>5</v>
      </c>
      <c r="N1237">
        <v>1</v>
      </c>
      <c r="O1237">
        <v>0</v>
      </c>
      <c r="P1237">
        <v>0</v>
      </c>
      <c r="Q1237" t="s">
        <v>20</v>
      </c>
      <c r="R1237" t="s">
        <v>952</v>
      </c>
      <c r="S1237" t="s">
        <v>1437</v>
      </c>
      <c r="T1237">
        <f>IFERROR(Table1[n_can_adj]/MID(Table1[district],FIND("(",Table1[district])+1,1),Table1[n_can_adj])</f>
        <v>2</v>
      </c>
      <c r="U1237">
        <v>10714</v>
      </c>
      <c r="V1237" t="str">
        <f>IF(Table1[Voting Population]&lt;47000,"Rural","Urban")</f>
        <v>Rural</v>
      </c>
      <c r="W1237" s="3">
        <v>0.14666666666666667</v>
      </c>
      <c r="X1237" s="3" t="s">
        <v>5414</v>
      </c>
      <c r="Y1237" s="3">
        <f>COUNTIFS(Table1[Race '#],Table1[[#This Row],[Race '#]],Table1[Gender],"F")</f>
        <v>1</v>
      </c>
      <c r="Z1237" s="3">
        <f>COUNTIFS(Table1[Race '#],Table1[[#This Row],[Race '#]],Table1[Gender],"M")</f>
        <v>1</v>
      </c>
      <c r="AA1237" s="3">
        <f>COUNTIFS(Table1[Race '#],Table1[[#This Row],[Race '#]],Table1[Gender],"~?")</f>
        <v>0</v>
      </c>
      <c r="AB1237" s="3" t="str">
        <f>_xlfn.IFS(Y1237=SUM(Table1[[#This Row],[Race-F candidates]:[Race-? Candidates]]),"All-Female",Z1237=SUM(Table1[[#This Row],[Race-F candidates]:[Race-? Candidates]]),"All-Male",1=1,"Mixed-Gender")</f>
        <v>Mixed-Gender</v>
      </c>
      <c r="AC1237" s="3">
        <f>COUNTIFS(Table1[genoffice],Table1[[#This Row],[genoffice]],Table1[Gender],"F")</f>
        <v>29</v>
      </c>
      <c r="AD1237" s="3">
        <f>COUNTIFS(Table1[genoffice],Table1[[#This Row],[genoffice]],Table1[Gender],"M")</f>
        <v>256</v>
      </c>
      <c r="AE1237" s="3">
        <f>COUNTIFS(Table1[genoffice],Table1[[#This Row],[genoffice]],Table1[Gender],"~?")</f>
        <v>10</v>
      </c>
    </row>
    <row r="1238" spans="1:31" x14ac:dyDescent="0.35">
      <c r="A1238">
        <v>1234</v>
      </c>
      <c r="B1238">
        <f>IF(COUNTIF(C$2:C1237,C1238)&gt;0,B1237,B1237+1)</f>
        <v>373</v>
      </c>
      <c r="C1238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8" t="s">
        <v>1437</v>
      </c>
      <c r="E1238" t="s">
        <v>1648</v>
      </c>
      <c r="F1238" t="s">
        <v>1650</v>
      </c>
      <c r="G1238">
        <v>2014</v>
      </c>
      <c r="H1238" t="s">
        <v>640</v>
      </c>
      <c r="I1238" t="s">
        <v>23</v>
      </c>
      <c r="J1238">
        <v>852</v>
      </c>
      <c r="K1238">
        <v>6</v>
      </c>
      <c r="L1238">
        <f>COUNTIF(Table1[Race],Table1[Race])</f>
        <v>2</v>
      </c>
      <c r="M1238">
        <v>5</v>
      </c>
      <c r="N1238">
        <v>1</v>
      </c>
      <c r="O1238">
        <v>0</v>
      </c>
      <c r="P1238">
        <v>0</v>
      </c>
      <c r="Q1238" t="s">
        <v>20</v>
      </c>
      <c r="R1238" t="s">
        <v>952</v>
      </c>
      <c r="S1238" t="s">
        <v>1437</v>
      </c>
      <c r="T1238">
        <f>IFERROR(Table1[n_can_adj]/MID(Table1[district],FIND("(",Table1[district])+1,1),Table1[n_can_adj])</f>
        <v>2</v>
      </c>
      <c r="U1238">
        <v>127115</v>
      </c>
      <c r="V1238" t="str">
        <f>IF(Table1[Voting Population]&lt;47000,"Rural","Urban")</f>
        <v>Urban</v>
      </c>
      <c r="W1238" s="3">
        <v>7.9847908745247109E-2</v>
      </c>
      <c r="X1238" s="3" t="s">
        <v>5414</v>
      </c>
      <c r="Y1238" s="3">
        <f>COUNTIFS(Table1[Race '#],Table1[[#This Row],[Race '#]],Table1[Gender],"F")</f>
        <v>0</v>
      </c>
      <c r="Z1238" s="3">
        <f>COUNTIFS(Table1[Race '#],Table1[[#This Row],[Race '#]],Table1[Gender],"M")</f>
        <v>2</v>
      </c>
      <c r="AA1238" s="3">
        <f>COUNTIFS(Table1[Race '#],Table1[[#This Row],[Race '#]],Table1[Gender],"~?")</f>
        <v>0</v>
      </c>
      <c r="AB1238" s="3" t="str">
        <f>_xlfn.IFS(Y1238=SUM(Table1[[#This Row],[Race-F candidates]:[Race-? Candidates]]),"All-Female",Z1238=SUM(Table1[[#This Row],[Race-F candidates]:[Race-? Candidates]]),"All-Male",1=1,"Mixed-Gender")</f>
        <v>All-Male</v>
      </c>
      <c r="AC1238" s="3">
        <f>COUNTIFS(Table1[genoffice],Table1[[#This Row],[genoffice]],Table1[Gender],"F")</f>
        <v>29</v>
      </c>
      <c r="AD1238" s="3">
        <f>COUNTIFS(Table1[genoffice],Table1[[#This Row],[genoffice]],Table1[Gender],"M")</f>
        <v>256</v>
      </c>
      <c r="AE1238" s="3">
        <f>COUNTIFS(Table1[genoffice],Table1[[#This Row],[genoffice]],Table1[Gender],"~?")</f>
        <v>10</v>
      </c>
    </row>
    <row r="1239" spans="1:31" x14ac:dyDescent="0.35">
      <c r="A1239">
        <v>1236</v>
      </c>
      <c r="B1239">
        <f>IF(COUNTIF(C$2:C1238,C1239)&gt;0,B1238,B1238+1)</f>
        <v>373</v>
      </c>
      <c r="C1239" t="str">
        <f>Table1[[#This Row],[position]]&amp;IF(Table1[district]="NA","","-"&amp;Table1[district])&amp;IF(Table1[parish]="Multi-Parish Race","","-"&amp;Table1[parish])&amp;" ("&amp;Table1[year]&amp;")"</f>
        <v>Constable-Justice of the Peace Ward 1-Tangipahoa (2014)</v>
      </c>
      <c r="D1239" t="s">
        <v>1437</v>
      </c>
      <c r="E1239" t="s">
        <v>1648</v>
      </c>
      <c r="F1239" t="s">
        <v>1652</v>
      </c>
      <c r="G1239">
        <v>2014</v>
      </c>
      <c r="H1239" t="s">
        <v>640</v>
      </c>
      <c r="I1239" t="s">
        <v>23</v>
      </c>
      <c r="J1239">
        <v>726</v>
      </c>
      <c r="K1239">
        <v>6</v>
      </c>
      <c r="L1239">
        <f>COUNTIF(Table1[Race],Table1[Race])</f>
        <v>2</v>
      </c>
      <c r="M1239">
        <v>5</v>
      </c>
      <c r="N1239">
        <v>1</v>
      </c>
      <c r="O1239">
        <v>0</v>
      </c>
      <c r="P1239">
        <v>0</v>
      </c>
      <c r="Q1239" t="s">
        <v>20</v>
      </c>
      <c r="R1239" t="s">
        <v>952</v>
      </c>
      <c r="S1239" t="s">
        <v>1437</v>
      </c>
      <c r="T1239">
        <f>IFERROR(Table1[n_can_adj]/MID(Table1[district],FIND("(",Table1[district])+1,1),Table1[n_can_adj])</f>
        <v>2</v>
      </c>
      <c r="U1239">
        <v>127115</v>
      </c>
      <c r="V1239" t="str">
        <f>IF(Table1[Voting Population]&lt;47000,"Rural","Urban")</f>
        <v>Urban</v>
      </c>
      <c r="W1239" s="3">
        <v>7.9847908745247109E-2</v>
      </c>
      <c r="X1239" s="3" t="s">
        <v>5414</v>
      </c>
      <c r="Y1239" s="3">
        <f>COUNTIFS(Table1[Race '#],Table1[[#This Row],[Race '#]],Table1[Gender],"F")</f>
        <v>0</v>
      </c>
      <c r="Z1239" s="3">
        <f>COUNTIFS(Table1[Race '#],Table1[[#This Row],[Race '#]],Table1[Gender],"M")</f>
        <v>2</v>
      </c>
      <c r="AA1239" s="3">
        <f>COUNTIFS(Table1[Race '#],Table1[[#This Row],[Race '#]],Table1[Gender],"~?")</f>
        <v>0</v>
      </c>
      <c r="AB1239" s="3" t="str">
        <f>_xlfn.IFS(Y1239=SUM(Table1[[#This Row],[Race-F candidates]:[Race-? Candidates]]),"All-Female",Z1239=SUM(Table1[[#This Row],[Race-F candidates]:[Race-? Candidates]]),"All-Male",1=1,"Mixed-Gender")</f>
        <v>All-Male</v>
      </c>
      <c r="AC1239" s="3">
        <f>COUNTIFS(Table1[genoffice],Table1[[#This Row],[genoffice]],Table1[Gender],"F")</f>
        <v>29</v>
      </c>
      <c r="AD1239" s="3">
        <f>COUNTIFS(Table1[genoffice],Table1[[#This Row],[genoffice]],Table1[Gender],"M")</f>
        <v>256</v>
      </c>
      <c r="AE1239" s="3">
        <f>COUNTIFS(Table1[genoffice],Table1[[#This Row],[genoffice]],Table1[Gender],"~?")</f>
        <v>10</v>
      </c>
    </row>
    <row r="1240" spans="1:31" x14ac:dyDescent="0.35">
      <c r="A1240">
        <v>1239</v>
      </c>
      <c r="B1240">
        <f>IF(COUNTIF(C$2:C1239,C1240)&gt;0,B1239,B1239+1)</f>
        <v>374</v>
      </c>
      <c r="C1240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0" t="s">
        <v>1437</v>
      </c>
      <c r="E1240" t="s">
        <v>1655</v>
      </c>
      <c r="F1240" t="s">
        <v>1656</v>
      </c>
      <c r="G1240">
        <v>2014</v>
      </c>
      <c r="H1240" t="s">
        <v>422</v>
      </c>
      <c r="I1240" t="s">
        <v>23</v>
      </c>
      <c r="J1240">
        <v>637</v>
      </c>
      <c r="K1240">
        <v>2</v>
      </c>
      <c r="L1240">
        <f>COUNTIF(Table1[Race],Table1[Race])</f>
        <v>2</v>
      </c>
      <c r="M1240">
        <v>2</v>
      </c>
      <c r="N1240">
        <v>0</v>
      </c>
      <c r="O1240">
        <v>0</v>
      </c>
      <c r="P1240">
        <v>0</v>
      </c>
      <c r="Q1240" t="s">
        <v>20</v>
      </c>
      <c r="R1240" t="s">
        <v>952</v>
      </c>
      <c r="S1240" t="s">
        <v>1437</v>
      </c>
      <c r="T1240">
        <f>IFERROR(Table1[n_can_adj]/MID(Table1[district],FIND("(",Table1[district])+1,1),Table1[n_can_adj])</f>
        <v>2</v>
      </c>
      <c r="U1240">
        <v>53053</v>
      </c>
      <c r="V1240" t="str">
        <f>IF(Table1[Voting Population]&lt;47000,"Rural","Urban")</f>
        <v>Urban</v>
      </c>
      <c r="W1240" s="3">
        <v>0.23929961089494167</v>
      </c>
      <c r="X1240" s="3" t="s">
        <v>5415</v>
      </c>
      <c r="Y1240" s="3">
        <f>COUNTIFS(Table1[Race '#],Table1[[#This Row],[Race '#]],Table1[Gender],"F")</f>
        <v>1</v>
      </c>
      <c r="Z1240" s="3">
        <f>COUNTIFS(Table1[Race '#],Table1[[#This Row],[Race '#]],Table1[Gender],"M")</f>
        <v>1</v>
      </c>
      <c r="AA1240" s="3">
        <f>COUNTIFS(Table1[Race '#],Table1[[#This Row],[Race '#]],Table1[Gender],"~?")</f>
        <v>0</v>
      </c>
      <c r="AB1240" s="3" t="str">
        <f>_xlfn.IFS(Y1240=SUM(Table1[[#This Row],[Race-F candidates]:[Race-? Candidates]]),"All-Female",Z1240=SUM(Table1[[#This Row],[Race-F candidates]:[Race-? Candidates]]),"All-Male",1=1,"Mixed-Gender")</f>
        <v>Mixed-Gender</v>
      </c>
      <c r="AC1240" s="3">
        <f>COUNTIFS(Table1[genoffice],Table1[[#This Row],[genoffice]],Table1[Gender],"F")</f>
        <v>29</v>
      </c>
      <c r="AD1240" s="3">
        <f>COUNTIFS(Table1[genoffice],Table1[[#This Row],[genoffice]],Table1[Gender],"M")</f>
        <v>256</v>
      </c>
      <c r="AE1240" s="3">
        <f>COUNTIFS(Table1[genoffice],Table1[[#This Row],[genoffice]],Table1[Gender],"~?")</f>
        <v>10</v>
      </c>
    </row>
    <row r="1241" spans="1:31" x14ac:dyDescent="0.35">
      <c r="A1241">
        <v>1240</v>
      </c>
      <c r="B1241">
        <f>IF(COUNTIF(C$2:C1240,C1241)&gt;0,B1240,B1240+1)</f>
        <v>374</v>
      </c>
      <c r="C1241" t="str">
        <f>Table1[[#This Row],[position]]&amp;IF(Table1[district]="NA","","-"&amp;Table1[district])&amp;IF(Table1[parish]="Multi-Parish Race","","-"&amp;Table1[parish])&amp;" ("&amp;Table1[year]&amp;")"</f>
        <v>Constable-Justice of the Peace Ward 10-St. Mary (2014)</v>
      </c>
      <c r="D1241" t="s">
        <v>1437</v>
      </c>
      <c r="E1241" t="s">
        <v>1655</v>
      </c>
      <c r="F1241" t="s">
        <v>1657</v>
      </c>
      <c r="G1241">
        <v>2014</v>
      </c>
      <c r="H1241" t="s">
        <v>422</v>
      </c>
      <c r="I1241" t="s">
        <v>23</v>
      </c>
      <c r="J1241">
        <v>391</v>
      </c>
      <c r="K1241">
        <v>2</v>
      </c>
      <c r="L1241">
        <f>COUNTIF(Table1[Race],Table1[Race])</f>
        <v>2</v>
      </c>
      <c r="M1241">
        <v>2</v>
      </c>
      <c r="N1241">
        <v>0</v>
      </c>
      <c r="O1241">
        <v>0</v>
      </c>
      <c r="P1241">
        <v>0</v>
      </c>
      <c r="Q1241" t="s">
        <v>20</v>
      </c>
      <c r="R1241" t="s">
        <v>952</v>
      </c>
      <c r="S1241" t="s">
        <v>1437</v>
      </c>
      <c r="T1241">
        <f>IFERROR(Table1[n_can_adj]/MID(Table1[district],FIND("(",Table1[district])+1,1),Table1[n_can_adj])</f>
        <v>2</v>
      </c>
      <c r="U1241">
        <v>53053</v>
      </c>
      <c r="V1241" t="str">
        <f>IF(Table1[Voting Population]&lt;47000,"Rural","Urban")</f>
        <v>Urban</v>
      </c>
      <c r="W1241" s="3">
        <v>0.23929961089494167</v>
      </c>
      <c r="X1241" s="3" t="s">
        <v>5414</v>
      </c>
      <c r="Y1241" s="3">
        <f>COUNTIFS(Table1[Race '#],Table1[[#This Row],[Race '#]],Table1[Gender],"F")</f>
        <v>1</v>
      </c>
      <c r="Z1241" s="3">
        <f>COUNTIFS(Table1[Race '#],Table1[[#This Row],[Race '#]],Table1[Gender],"M")</f>
        <v>1</v>
      </c>
      <c r="AA1241" s="3">
        <f>COUNTIFS(Table1[Race '#],Table1[[#This Row],[Race '#]],Table1[Gender],"~?")</f>
        <v>0</v>
      </c>
      <c r="AB1241" s="3" t="str">
        <f>_xlfn.IFS(Y1241=SUM(Table1[[#This Row],[Race-F candidates]:[Race-? Candidates]]),"All-Female",Z1241=SUM(Table1[[#This Row],[Race-F candidates]:[Race-? Candidates]]),"All-Male",1=1,"Mixed-Gender")</f>
        <v>Mixed-Gender</v>
      </c>
      <c r="AC1241" s="3">
        <f>COUNTIFS(Table1[genoffice],Table1[[#This Row],[genoffice]],Table1[Gender],"F")</f>
        <v>29</v>
      </c>
      <c r="AD1241" s="3">
        <f>COUNTIFS(Table1[genoffice],Table1[[#This Row],[genoffice]],Table1[Gender],"M")</f>
        <v>256</v>
      </c>
      <c r="AE1241" s="3">
        <f>COUNTIFS(Table1[genoffice],Table1[[#This Row],[genoffice]],Table1[Gender],"~?")</f>
        <v>10</v>
      </c>
    </row>
    <row r="1242" spans="1:31" x14ac:dyDescent="0.35">
      <c r="A1242">
        <v>1241</v>
      </c>
      <c r="B1242">
        <f>IF(COUNTIF(C$2:C1241,C1242)&gt;0,B1241,B1241+1)</f>
        <v>375</v>
      </c>
      <c r="C1242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2" t="s">
        <v>1437</v>
      </c>
      <c r="E1242" t="s">
        <v>1658</v>
      </c>
      <c r="F1242" t="s">
        <v>1659</v>
      </c>
      <c r="G1242">
        <v>2014</v>
      </c>
      <c r="H1242" t="s">
        <v>267</v>
      </c>
      <c r="I1242" t="s">
        <v>30</v>
      </c>
      <c r="J1242">
        <v>157</v>
      </c>
      <c r="K1242">
        <v>2</v>
      </c>
      <c r="L1242">
        <f>COUNTIF(Table1[Race],Table1[Race])</f>
        <v>2</v>
      </c>
      <c r="M1242">
        <v>1</v>
      </c>
      <c r="N1242">
        <v>0</v>
      </c>
      <c r="O1242">
        <v>1</v>
      </c>
      <c r="P1242">
        <v>0</v>
      </c>
      <c r="Q1242" t="s">
        <v>20</v>
      </c>
      <c r="R1242" t="s">
        <v>952</v>
      </c>
      <c r="S1242" t="s">
        <v>1437</v>
      </c>
      <c r="T1242">
        <f>IFERROR(Table1[n_can_adj]/MID(Table1[district],FIND("(",Table1[district])+1,1),Table1[n_can_adj])</f>
        <v>2</v>
      </c>
      <c r="U1242">
        <v>14695</v>
      </c>
      <c r="V1242" t="str">
        <f>IF(Table1[Voting Population]&lt;47000,"Rural","Urban")</f>
        <v>Rural</v>
      </c>
      <c r="W1242" s="3">
        <v>7.1005917159763288E-2</v>
      </c>
      <c r="X1242" s="3" t="s">
        <v>5414</v>
      </c>
      <c r="Y1242" s="3">
        <f>COUNTIFS(Table1[Race '#],Table1[[#This Row],[Race '#]],Table1[Gender],"F")</f>
        <v>0</v>
      </c>
      <c r="Z1242" s="3">
        <f>COUNTIFS(Table1[Race '#],Table1[[#This Row],[Race '#]],Table1[Gender],"M")</f>
        <v>2</v>
      </c>
      <c r="AA1242" s="3">
        <f>COUNTIFS(Table1[Race '#],Table1[[#This Row],[Race '#]],Table1[Gender],"~?")</f>
        <v>0</v>
      </c>
      <c r="AB1242" s="3" t="str">
        <f>_xlfn.IFS(Y1242=SUM(Table1[[#This Row],[Race-F candidates]:[Race-? Candidates]]),"All-Female",Z1242=SUM(Table1[[#This Row],[Race-F candidates]:[Race-? Candidates]]),"All-Male",1=1,"Mixed-Gender")</f>
        <v>All-Male</v>
      </c>
      <c r="AC1242" s="3">
        <f>COUNTIFS(Table1[genoffice],Table1[[#This Row],[genoffice]],Table1[Gender],"F")</f>
        <v>29</v>
      </c>
      <c r="AD1242" s="3">
        <f>COUNTIFS(Table1[genoffice],Table1[[#This Row],[genoffice]],Table1[Gender],"M")</f>
        <v>256</v>
      </c>
      <c r="AE1242" s="3">
        <f>COUNTIFS(Table1[genoffice],Table1[[#This Row],[genoffice]],Table1[Gender],"~?")</f>
        <v>10</v>
      </c>
    </row>
    <row r="1243" spans="1:31" x14ac:dyDescent="0.35">
      <c r="A1243">
        <v>1242</v>
      </c>
      <c r="B1243">
        <f>IF(COUNTIF(C$2:C1242,C1243)&gt;0,B1242,B1242+1)</f>
        <v>375</v>
      </c>
      <c r="C1243" t="str">
        <f>Table1[[#This Row],[position]]&amp;IF(Table1[district]="NA","","-"&amp;Table1[district])&amp;IF(Table1[parish]="Multi-Parish Race","","-"&amp;Table1[parish])&amp;" ("&amp;Table1[year]&amp;")"</f>
        <v>Constable-Justice of the Peace Ward 11-Winn (2014)</v>
      </c>
      <c r="D1243" t="s">
        <v>1437</v>
      </c>
      <c r="E1243" t="s">
        <v>1658</v>
      </c>
      <c r="F1243" t="s">
        <v>1660</v>
      </c>
      <c r="G1243">
        <v>2014</v>
      </c>
      <c r="H1243" t="s">
        <v>267</v>
      </c>
      <c r="I1243" t="s">
        <v>23</v>
      </c>
      <c r="J1243">
        <v>181</v>
      </c>
      <c r="K1243">
        <v>2</v>
      </c>
      <c r="L1243">
        <f>COUNTIF(Table1[Race],Table1[Race])</f>
        <v>2</v>
      </c>
      <c r="M1243">
        <v>1</v>
      </c>
      <c r="N1243">
        <v>0</v>
      </c>
      <c r="O1243">
        <v>1</v>
      </c>
      <c r="P1243">
        <v>0</v>
      </c>
      <c r="Q1243" t="s">
        <v>20</v>
      </c>
      <c r="R1243" t="s">
        <v>952</v>
      </c>
      <c r="S1243" t="s">
        <v>1437</v>
      </c>
      <c r="T1243">
        <f>IFERROR(Table1[n_can_adj]/MID(Table1[district],FIND("(",Table1[district])+1,1),Table1[n_can_adj])</f>
        <v>2</v>
      </c>
      <c r="U1243">
        <v>14695</v>
      </c>
      <c r="V1243" t="str">
        <f>IF(Table1[Voting Population]&lt;47000,"Rural","Urban")</f>
        <v>Rural</v>
      </c>
      <c r="W1243" s="3">
        <v>7.1005917159763288E-2</v>
      </c>
      <c r="X1243" s="3" t="s">
        <v>5414</v>
      </c>
      <c r="Y1243" s="3">
        <f>COUNTIFS(Table1[Race '#],Table1[[#This Row],[Race '#]],Table1[Gender],"F")</f>
        <v>0</v>
      </c>
      <c r="Z1243" s="3">
        <f>COUNTIFS(Table1[Race '#],Table1[[#This Row],[Race '#]],Table1[Gender],"M")</f>
        <v>2</v>
      </c>
      <c r="AA1243" s="3">
        <f>COUNTIFS(Table1[Race '#],Table1[[#This Row],[Race '#]],Table1[Gender],"~?")</f>
        <v>0</v>
      </c>
      <c r="AB1243" s="3" t="str">
        <f>_xlfn.IFS(Y1243=SUM(Table1[[#This Row],[Race-F candidates]:[Race-? Candidates]]),"All-Female",Z1243=SUM(Table1[[#This Row],[Race-F candidates]:[Race-? Candidates]]),"All-Male",1=1,"Mixed-Gender")</f>
        <v>All-Male</v>
      </c>
      <c r="AC1243" s="3">
        <f>COUNTIFS(Table1[genoffice],Table1[[#This Row],[genoffice]],Table1[Gender],"F")</f>
        <v>29</v>
      </c>
      <c r="AD1243" s="3">
        <f>COUNTIFS(Table1[genoffice],Table1[[#This Row],[genoffice]],Table1[Gender],"M")</f>
        <v>256</v>
      </c>
      <c r="AE1243" s="3">
        <f>COUNTIFS(Table1[genoffice],Table1[[#This Row],[genoffice]],Table1[Gender],"~?")</f>
        <v>10</v>
      </c>
    </row>
    <row r="1244" spans="1:31" x14ac:dyDescent="0.35">
      <c r="A1244">
        <v>1243</v>
      </c>
      <c r="B1244">
        <f>IF(COUNTIF(C$2:C1243,C1244)&gt;0,B1243,B1243+1)</f>
        <v>376</v>
      </c>
      <c r="C1244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4" t="s">
        <v>1437</v>
      </c>
      <c r="E1244" t="s">
        <v>1661</v>
      </c>
      <c r="F1244" t="s">
        <v>1662</v>
      </c>
      <c r="G1244">
        <v>2014</v>
      </c>
      <c r="H1244" t="s">
        <v>267</v>
      </c>
      <c r="I1244" t="s">
        <v>19</v>
      </c>
      <c r="J1244">
        <v>116</v>
      </c>
      <c r="K1244">
        <v>3</v>
      </c>
      <c r="L1244">
        <f>COUNTIF(Table1[Race],Table1[Race])</f>
        <v>3</v>
      </c>
      <c r="M1244">
        <v>1</v>
      </c>
      <c r="N1244">
        <v>2</v>
      </c>
      <c r="O1244">
        <v>0</v>
      </c>
      <c r="P1244">
        <v>0</v>
      </c>
      <c r="Q1244" t="s">
        <v>20</v>
      </c>
      <c r="R1244" t="s">
        <v>952</v>
      </c>
      <c r="S1244" t="s">
        <v>1437</v>
      </c>
      <c r="T1244">
        <f>IFERROR(Table1[n_can_adj]/MID(Table1[district],FIND("(",Table1[district])+1,1),Table1[n_can_adj])</f>
        <v>3</v>
      </c>
      <c r="U1244">
        <v>14695</v>
      </c>
      <c r="V1244" t="str">
        <f>IF(Table1[Voting Population]&lt;47000,"Rural","Urban")</f>
        <v>Rural</v>
      </c>
      <c r="W1244" s="3">
        <v>0.27717391304347822</v>
      </c>
      <c r="X1244" s="3" t="s">
        <v>5414</v>
      </c>
      <c r="Y1244" s="3">
        <f>COUNTIFS(Table1[Race '#],Table1[[#This Row],[Race '#]],Table1[Gender],"F")</f>
        <v>0</v>
      </c>
      <c r="Z1244" s="3">
        <f>COUNTIFS(Table1[Race '#],Table1[[#This Row],[Race '#]],Table1[Gender],"M")</f>
        <v>3</v>
      </c>
      <c r="AA1244" s="3">
        <f>COUNTIFS(Table1[Race '#],Table1[[#This Row],[Race '#]],Table1[Gender],"~?")</f>
        <v>0</v>
      </c>
      <c r="AB1244" s="3" t="str">
        <f>_xlfn.IFS(Y1244=SUM(Table1[[#This Row],[Race-F candidates]:[Race-? Candidates]]),"All-Female",Z1244=SUM(Table1[[#This Row],[Race-F candidates]:[Race-? Candidates]]),"All-Male",1=1,"Mixed-Gender")</f>
        <v>All-Male</v>
      </c>
      <c r="AC1244" s="3">
        <f>COUNTIFS(Table1[genoffice],Table1[[#This Row],[genoffice]],Table1[Gender],"F")</f>
        <v>29</v>
      </c>
      <c r="AD1244" s="3">
        <f>COUNTIFS(Table1[genoffice],Table1[[#This Row],[genoffice]],Table1[Gender],"M")</f>
        <v>256</v>
      </c>
      <c r="AE1244" s="3">
        <f>COUNTIFS(Table1[genoffice],Table1[[#This Row],[genoffice]],Table1[Gender],"~?")</f>
        <v>10</v>
      </c>
    </row>
    <row r="1245" spans="1:31" x14ac:dyDescent="0.35">
      <c r="A1245">
        <v>1244</v>
      </c>
      <c r="B1245">
        <f>IF(COUNTIF(C$2:C1244,C1245)&gt;0,B1244,B1244+1)</f>
        <v>376</v>
      </c>
      <c r="C1245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5" t="s">
        <v>1437</v>
      </c>
      <c r="E1245" t="s">
        <v>1661</v>
      </c>
      <c r="F1245" t="s">
        <v>1663</v>
      </c>
      <c r="G1245">
        <v>2014</v>
      </c>
      <c r="H1245" t="s">
        <v>267</v>
      </c>
      <c r="I1245" t="s">
        <v>19</v>
      </c>
      <c r="J1245">
        <v>218</v>
      </c>
      <c r="K1245">
        <v>3</v>
      </c>
      <c r="L1245">
        <f>COUNTIF(Table1[Race],Table1[Race])</f>
        <v>3</v>
      </c>
      <c r="M1245">
        <v>1</v>
      </c>
      <c r="N1245">
        <v>2</v>
      </c>
      <c r="O1245">
        <v>0</v>
      </c>
      <c r="P1245">
        <v>0</v>
      </c>
      <c r="Q1245" t="s">
        <v>20</v>
      </c>
      <c r="R1245" t="s">
        <v>952</v>
      </c>
      <c r="S1245" t="s">
        <v>1437</v>
      </c>
      <c r="T1245">
        <f>IFERROR(Table1[n_can_adj]/MID(Table1[district],FIND("(",Table1[district])+1,1),Table1[n_can_adj])</f>
        <v>3</v>
      </c>
      <c r="U1245">
        <v>14695</v>
      </c>
      <c r="V1245" t="str">
        <f>IF(Table1[Voting Population]&lt;47000,"Rural","Urban")</f>
        <v>Rural</v>
      </c>
      <c r="W1245" s="3">
        <v>0.27717391304347822</v>
      </c>
      <c r="X1245" s="3" t="s">
        <v>5414</v>
      </c>
      <c r="Y1245" s="3">
        <f>COUNTIFS(Table1[Race '#],Table1[[#This Row],[Race '#]],Table1[Gender],"F")</f>
        <v>0</v>
      </c>
      <c r="Z1245" s="3">
        <f>COUNTIFS(Table1[Race '#],Table1[[#This Row],[Race '#]],Table1[Gender],"M")</f>
        <v>3</v>
      </c>
      <c r="AA1245" s="3">
        <f>COUNTIFS(Table1[Race '#],Table1[[#This Row],[Race '#]],Table1[Gender],"~?")</f>
        <v>0</v>
      </c>
      <c r="AB1245" s="3" t="str">
        <f>_xlfn.IFS(Y1245=SUM(Table1[[#This Row],[Race-F candidates]:[Race-? Candidates]]),"All-Female",Z1245=SUM(Table1[[#This Row],[Race-F candidates]:[Race-? Candidates]]),"All-Male",1=1,"Mixed-Gender")</f>
        <v>All-Male</v>
      </c>
      <c r="AC1245" s="3">
        <f>COUNTIFS(Table1[genoffice],Table1[[#This Row],[genoffice]],Table1[Gender],"F")</f>
        <v>29</v>
      </c>
      <c r="AD1245" s="3">
        <f>COUNTIFS(Table1[genoffice],Table1[[#This Row],[genoffice]],Table1[Gender],"M")</f>
        <v>256</v>
      </c>
      <c r="AE1245" s="3">
        <f>COUNTIFS(Table1[genoffice],Table1[[#This Row],[genoffice]],Table1[Gender],"~?")</f>
        <v>10</v>
      </c>
    </row>
    <row r="1246" spans="1:31" x14ac:dyDescent="0.35">
      <c r="A1246">
        <v>1245</v>
      </c>
      <c r="B1246">
        <f>IF(COUNTIF(C$2:C1245,C1246)&gt;0,B1245,B1245+1)</f>
        <v>376</v>
      </c>
      <c r="C1246" t="str">
        <f>Table1[[#This Row],[position]]&amp;IF(Table1[district]="NA","","-"&amp;Table1[district])&amp;IF(Table1[parish]="Multi-Parish Race","","-"&amp;Table1[parish])&amp;" ("&amp;Table1[year]&amp;")"</f>
        <v>Constable-Justice of the Peace Ward 12-Winn (2014)</v>
      </c>
      <c r="D1246" t="s">
        <v>1437</v>
      </c>
      <c r="E1246" t="s">
        <v>1661</v>
      </c>
      <c r="F1246" t="s">
        <v>1664</v>
      </c>
      <c r="G1246">
        <v>2014</v>
      </c>
      <c r="H1246" t="s">
        <v>267</v>
      </c>
      <c r="I1246" t="s">
        <v>23</v>
      </c>
      <c r="J1246">
        <v>34</v>
      </c>
      <c r="K1246">
        <v>3</v>
      </c>
      <c r="L1246">
        <f>COUNTIF(Table1[Race],Table1[Race])</f>
        <v>3</v>
      </c>
      <c r="M1246">
        <v>1</v>
      </c>
      <c r="N1246">
        <v>2</v>
      </c>
      <c r="O1246">
        <v>0</v>
      </c>
      <c r="P1246">
        <v>0</v>
      </c>
      <c r="Q1246" t="s">
        <v>20</v>
      </c>
      <c r="R1246" t="s">
        <v>952</v>
      </c>
      <c r="S1246" t="s">
        <v>1437</v>
      </c>
      <c r="T1246">
        <f>IFERROR(Table1[n_can_adj]/MID(Table1[district],FIND("(",Table1[district])+1,1),Table1[n_can_adj])</f>
        <v>3</v>
      </c>
      <c r="U1246">
        <v>14695</v>
      </c>
      <c r="V1246" t="str">
        <f>IF(Table1[Voting Population]&lt;47000,"Rural","Urban")</f>
        <v>Rural</v>
      </c>
      <c r="W1246" s="3">
        <v>0.27717391304347822</v>
      </c>
      <c r="X1246" s="3" t="s">
        <v>5414</v>
      </c>
      <c r="Y1246" s="3">
        <f>COUNTIFS(Table1[Race '#],Table1[[#This Row],[Race '#]],Table1[Gender],"F")</f>
        <v>0</v>
      </c>
      <c r="Z1246" s="3">
        <f>COUNTIFS(Table1[Race '#],Table1[[#This Row],[Race '#]],Table1[Gender],"M")</f>
        <v>3</v>
      </c>
      <c r="AA1246" s="3">
        <f>COUNTIFS(Table1[Race '#],Table1[[#This Row],[Race '#]],Table1[Gender],"~?")</f>
        <v>0</v>
      </c>
      <c r="AB1246" s="3" t="str">
        <f>_xlfn.IFS(Y1246=SUM(Table1[[#This Row],[Race-F candidates]:[Race-? Candidates]]),"All-Female",Z1246=SUM(Table1[[#This Row],[Race-F candidates]:[Race-? Candidates]]),"All-Male",1=1,"Mixed-Gender")</f>
        <v>All-Male</v>
      </c>
      <c r="AC1246" s="3">
        <f>COUNTIFS(Table1[genoffice],Table1[[#This Row],[genoffice]],Table1[Gender],"F")</f>
        <v>29</v>
      </c>
      <c r="AD1246" s="3">
        <f>COUNTIFS(Table1[genoffice],Table1[[#This Row],[genoffice]],Table1[Gender],"M")</f>
        <v>256</v>
      </c>
      <c r="AE1246" s="3">
        <f>COUNTIFS(Table1[genoffice],Table1[[#This Row],[genoffice]],Table1[Gender],"~?")</f>
        <v>10</v>
      </c>
    </row>
    <row r="1247" spans="1:31" x14ac:dyDescent="0.35">
      <c r="A1247">
        <v>1248</v>
      </c>
      <c r="B1247">
        <f>IF(COUNTIF(C$2:C1246,C1247)&gt;0,B1246,B1246+1)</f>
        <v>377</v>
      </c>
      <c r="C1247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7" t="s">
        <v>1437</v>
      </c>
      <c r="E1247" t="s">
        <v>1665</v>
      </c>
      <c r="F1247" t="s">
        <v>1668</v>
      </c>
      <c r="G1247">
        <v>2014</v>
      </c>
      <c r="H1247" t="s">
        <v>640</v>
      </c>
      <c r="I1247" t="s">
        <v>23</v>
      </c>
      <c r="J1247">
        <v>655</v>
      </c>
      <c r="K1247">
        <v>6</v>
      </c>
      <c r="L1247">
        <f>COUNTIF(Table1[Race],Table1[Race])</f>
        <v>2</v>
      </c>
      <c r="M1247">
        <v>4</v>
      </c>
      <c r="N1247">
        <v>1</v>
      </c>
      <c r="O1247">
        <v>1</v>
      </c>
      <c r="P1247">
        <v>0</v>
      </c>
      <c r="Q1247" t="s">
        <v>20</v>
      </c>
      <c r="R1247" t="s">
        <v>952</v>
      </c>
      <c r="S1247" t="s">
        <v>1437</v>
      </c>
      <c r="T1247">
        <f>IFERROR(Table1[n_can_adj]/MID(Table1[district],FIND("(",Table1[district])+1,1),Table1[n_can_adj])</f>
        <v>2</v>
      </c>
      <c r="U1247">
        <v>127115</v>
      </c>
      <c r="V1247" t="str">
        <f>IF(Table1[Voting Population]&lt;47000,"Rural","Urban")</f>
        <v>Urban</v>
      </c>
      <c r="W1247" s="3">
        <v>0.24524714828897337</v>
      </c>
      <c r="X1247" s="3" t="s">
        <v>5414</v>
      </c>
      <c r="Y1247" s="3">
        <f>COUNTIFS(Table1[Race '#],Table1[[#This Row],[Race '#]],Table1[Gender],"F")</f>
        <v>0</v>
      </c>
      <c r="Z1247" s="3">
        <f>COUNTIFS(Table1[Race '#],Table1[[#This Row],[Race '#]],Table1[Gender],"M")</f>
        <v>2</v>
      </c>
      <c r="AA1247" s="3">
        <f>COUNTIFS(Table1[Race '#],Table1[[#This Row],[Race '#]],Table1[Gender],"~?")</f>
        <v>0</v>
      </c>
      <c r="AB1247" s="3" t="str">
        <f>_xlfn.IFS(Y1247=SUM(Table1[[#This Row],[Race-F candidates]:[Race-? Candidates]]),"All-Female",Z1247=SUM(Table1[[#This Row],[Race-F candidates]:[Race-? Candidates]]),"All-Male",1=1,"Mixed-Gender")</f>
        <v>All-Male</v>
      </c>
      <c r="AC1247" s="3">
        <f>COUNTIFS(Table1[genoffice],Table1[[#This Row],[genoffice]],Table1[Gender],"F")</f>
        <v>29</v>
      </c>
      <c r="AD1247" s="3">
        <f>COUNTIFS(Table1[genoffice],Table1[[#This Row],[genoffice]],Table1[Gender],"M")</f>
        <v>256</v>
      </c>
      <c r="AE1247" s="3">
        <f>COUNTIFS(Table1[genoffice],Table1[[#This Row],[genoffice]],Table1[Gender],"~?")</f>
        <v>10</v>
      </c>
    </row>
    <row r="1248" spans="1:31" x14ac:dyDescent="0.35">
      <c r="A1248">
        <v>1249</v>
      </c>
      <c r="B1248">
        <f>IF(COUNTIF(C$2:C1247,C1248)&gt;0,B1247,B1247+1)</f>
        <v>377</v>
      </c>
      <c r="C1248" t="str">
        <f>Table1[[#This Row],[position]]&amp;IF(Table1[district]="NA","","-"&amp;Table1[district])&amp;IF(Table1[parish]="Multi-Parish Race","","-"&amp;Table1[parish])&amp;" ("&amp;Table1[year]&amp;")"</f>
        <v>Constable-Justice of the Peace Ward 2-Tangipahoa (2014)</v>
      </c>
      <c r="D1248" t="s">
        <v>1437</v>
      </c>
      <c r="E1248" t="s">
        <v>1665</v>
      </c>
      <c r="F1248" t="s">
        <v>1669</v>
      </c>
      <c r="G1248">
        <v>2014</v>
      </c>
      <c r="H1248" t="s">
        <v>640</v>
      </c>
      <c r="I1248" t="s">
        <v>30</v>
      </c>
      <c r="J1248">
        <v>397</v>
      </c>
      <c r="K1248">
        <v>6</v>
      </c>
      <c r="L1248">
        <f>COUNTIF(Table1[Race],Table1[Race])</f>
        <v>2</v>
      </c>
      <c r="M1248">
        <v>4</v>
      </c>
      <c r="N1248">
        <v>1</v>
      </c>
      <c r="O1248">
        <v>1</v>
      </c>
      <c r="P1248">
        <v>0</v>
      </c>
      <c r="Q1248" t="s">
        <v>20</v>
      </c>
      <c r="R1248" t="s">
        <v>952</v>
      </c>
      <c r="S1248" t="s">
        <v>1437</v>
      </c>
      <c r="T1248">
        <f>IFERROR(Table1[n_can_adj]/MID(Table1[district],FIND("(",Table1[district])+1,1),Table1[n_can_adj])</f>
        <v>2</v>
      </c>
      <c r="U1248">
        <v>127115</v>
      </c>
      <c r="V1248" t="str">
        <f>IF(Table1[Voting Population]&lt;47000,"Rural","Urban")</f>
        <v>Urban</v>
      </c>
      <c r="W1248" s="3">
        <v>0.24524714828897337</v>
      </c>
      <c r="X1248" s="3" t="s">
        <v>5414</v>
      </c>
      <c r="Y1248" s="3">
        <f>COUNTIFS(Table1[Race '#],Table1[[#This Row],[Race '#]],Table1[Gender],"F")</f>
        <v>0</v>
      </c>
      <c r="Z1248" s="3">
        <f>COUNTIFS(Table1[Race '#],Table1[[#This Row],[Race '#]],Table1[Gender],"M")</f>
        <v>2</v>
      </c>
      <c r="AA1248" s="3">
        <f>COUNTIFS(Table1[Race '#],Table1[[#This Row],[Race '#]],Table1[Gender],"~?")</f>
        <v>0</v>
      </c>
      <c r="AB1248" s="3" t="str">
        <f>_xlfn.IFS(Y1248=SUM(Table1[[#This Row],[Race-F candidates]:[Race-? Candidates]]),"All-Female",Z1248=SUM(Table1[[#This Row],[Race-F candidates]:[Race-? Candidates]]),"All-Male",1=1,"Mixed-Gender")</f>
        <v>All-Male</v>
      </c>
      <c r="AC1248" s="3">
        <f>COUNTIFS(Table1[genoffice],Table1[[#This Row],[genoffice]],Table1[Gender],"F")</f>
        <v>29</v>
      </c>
      <c r="AD1248" s="3">
        <f>COUNTIFS(Table1[genoffice],Table1[[#This Row],[genoffice]],Table1[Gender],"M")</f>
        <v>256</v>
      </c>
      <c r="AE1248" s="3">
        <f>COUNTIFS(Table1[genoffice],Table1[[#This Row],[genoffice]],Table1[Gender],"~?")</f>
        <v>10</v>
      </c>
    </row>
    <row r="1249" spans="1:31" x14ac:dyDescent="0.35">
      <c r="A1249">
        <v>1246</v>
      </c>
      <c r="B1249">
        <f>IF(COUNTIF(C$2:C1248,C1249)&gt;0,B1248,B1248+1)</f>
        <v>378</v>
      </c>
      <c r="C1249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49" t="s">
        <v>1437</v>
      </c>
      <c r="E1249" t="s">
        <v>1665</v>
      </c>
      <c r="F1249" t="s">
        <v>1666</v>
      </c>
      <c r="G1249">
        <v>2014</v>
      </c>
      <c r="H1249" t="s">
        <v>115</v>
      </c>
      <c r="I1249" t="s">
        <v>23</v>
      </c>
      <c r="J1249">
        <v>308</v>
      </c>
      <c r="K1249">
        <v>6</v>
      </c>
      <c r="L1249">
        <f>COUNTIF(Table1[Race],Table1[Race])</f>
        <v>2</v>
      </c>
      <c r="M1249">
        <v>4</v>
      </c>
      <c r="N1249">
        <v>1</v>
      </c>
      <c r="O1249">
        <v>1</v>
      </c>
      <c r="P1249">
        <v>0</v>
      </c>
      <c r="Q1249" t="s">
        <v>20</v>
      </c>
      <c r="R1249" t="s">
        <v>952</v>
      </c>
      <c r="S1249" t="s">
        <v>1437</v>
      </c>
      <c r="T1249">
        <f>IFERROR(Table1[n_can_adj]/MID(Table1[district],FIND("(",Table1[district])+1,1),Table1[n_can_adj])</f>
        <v>2</v>
      </c>
      <c r="U1249">
        <v>4793</v>
      </c>
      <c r="V1249" t="str">
        <f>IF(Table1[Voting Population]&lt;47000,"Rural","Urban")</f>
        <v>Rural</v>
      </c>
      <c r="W1249" s="3">
        <v>8.8339222614840951E-2</v>
      </c>
      <c r="X1249" s="3" t="s">
        <v>5414</v>
      </c>
      <c r="Y1249" s="3">
        <f>COUNTIFS(Table1[Race '#],Table1[[#This Row],[Race '#]],Table1[Gender],"F")</f>
        <v>0</v>
      </c>
      <c r="Z1249" s="3">
        <f>COUNTIFS(Table1[Race '#],Table1[[#This Row],[Race '#]],Table1[Gender],"M")</f>
        <v>2</v>
      </c>
      <c r="AA1249" s="3">
        <f>COUNTIFS(Table1[Race '#],Table1[[#This Row],[Race '#]],Table1[Gender],"~?")</f>
        <v>0</v>
      </c>
      <c r="AB1249" s="3" t="str">
        <f>_xlfn.IFS(Y1249=SUM(Table1[[#This Row],[Race-F candidates]:[Race-? Candidates]]),"All-Female",Z1249=SUM(Table1[[#This Row],[Race-F candidates]:[Race-? Candidates]]),"All-Male",1=1,"Mixed-Gender")</f>
        <v>All-Male</v>
      </c>
      <c r="AC1249" s="3">
        <f>COUNTIFS(Table1[genoffice],Table1[[#This Row],[genoffice]],Table1[Gender],"F")</f>
        <v>29</v>
      </c>
      <c r="AD1249" s="3">
        <f>COUNTIFS(Table1[genoffice],Table1[[#This Row],[genoffice]],Table1[Gender],"M")</f>
        <v>256</v>
      </c>
      <c r="AE1249" s="3">
        <f>COUNTIFS(Table1[genoffice],Table1[[#This Row],[genoffice]],Table1[Gender],"~?")</f>
        <v>10</v>
      </c>
    </row>
    <row r="1250" spans="1:31" x14ac:dyDescent="0.35">
      <c r="A1250">
        <v>1247</v>
      </c>
      <c r="B1250">
        <f>IF(COUNTIF(C$2:C1249,C1250)&gt;0,B1249,B1249+1)</f>
        <v>378</v>
      </c>
      <c r="C1250" t="str">
        <f>Table1[[#This Row],[position]]&amp;IF(Table1[district]="NA","","-"&amp;Table1[district])&amp;IF(Table1[parish]="Multi-Parish Race","","-"&amp;Table1[parish])&amp;" ("&amp;Table1[year]&amp;")"</f>
        <v>Constable-Justice of the Peace Ward 2-Tensas (2014)</v>
      </c>
      <c r="D1250" t="s">
        <v>1437</v>
      </c>
      <c r="E1250" t="s">
        <v>1665</v>
      </c>
      <c r="F1250" t="s">
        <v>1667</v>
      </c>
      <c r="G1250">
        <v>2014</v>
      </c>
      <c r="H1250" t="s">
        <v>115</v>
      </c>
      <c r="I1250" t="s">
        <v>23</v>
      </c>
      <c r="J1250">
        <v>258</v>
      </c>
      <c r="K1250">
        <v>6</v>
      </c>
      <c r="L1250">
        <f>COUNTIF(Table1[Race],Table1[Race])</f>
        <v>2</v>
      </c>
      <c r="M1250">
        <v>4</v>
      </c>
      <c r="N1250">
        <v>1</v>
      </c>
      <c r="O1250">
        <v>1</v>
      </c>
      <c r="P1250">
        <v>0</v>
      </c>
      <c r="Q1250" t="s">
        <v>20</v>
      </c>
      <c r="R1250" t="s">
        <v>952</v>
      </c>
      <c r="S1250" t="s">
        <v>1437</v>
      </c>
      <c r="T1250">
        <f>IFERROR(Table1[n_can_adj]/MID(Table1[district],FIND("(",Table1[district])+1,1),Table1[n_can_adj])</f>
        <v>2</v>
      </c>
      <c r="U1250">
        <v>4793</v>
      </c>
      <c r="V1250" t="str">
        <f>IF(Table1[Voting Population]&lt;47000,"Rural","Urban")</f>
        <v>Rural</v>
      </c>
      <c r="W1250" s="3">
        <v>8.8339222614840951E-2</v>
      </c>
      <c r="X1250" s="3" t="s">
        <v>5414</v>
      </c>
      <c r="Y1250" s="3">
        <f>COUNTIFS(Table1[Race '#],Table1[[#This Row],[Race '#]],Table1[Gender],"F")</f>
        <v>0</v>
      </c>
      <c r="Z1250" s="3">
        <f>COUNTIFS(Table1[Race '#],Table1[[#This Row],[Race '#]],Table1[Gender],"M")</f>
        <v>2</v>
      </c>
      <c r="AA1250" s="3">
        <f>COUNTIFS(Table1[Race '#],Table1[[#This Row],[Race '#]],Table1[Gender],"~?")</f>
        <v>0</v>
      </c>
      <c r="AB1250" s="3" t="str">
        <f>_xlfn.IFS(Y1250=SUM(Table1[[#This Row],[Race-F candidates]:[Race-? Candidates]]),"All-Female",Z1250=SUM(Table1[[#This Row],[Race-F candidates]:[Race-? Candidates]]),"All-Male",1=1,"Mixed-Gender")</f>
        <v>All-Male</v>
      </c>
      <c r="AC1250" s="3">
        <f>COUNTIFS(Table1[genoffice],Table1[[#This Row],[genoffice]],Table1[Gender],"F")</f>
        <v>29</v>
      </c>
      <c r="AD1250" s="3">
        <f>COUNTIFS(Table1[genoffice],Table1[[#This Row],[genoffice]],Table1[Gender],"M")</f>
        <v>256</v>
      </c>
      <c r="AE1250" s="3">
        <f>COUNTIFS(Table1[genoffice],Table1[[#This Row],[genoffice]],Table1[Gender],"~?")</f>
        <v>10</v>
      </c>
    </row>
    <row r="1251" spans="1:31" x14ac:dyDescent="0.35">
      <c r="A1251">
        <v>1250</v>
      </c>
      <c r="B1251">
        <f>IF(COUNTIF(C$2:C1250,C1251)&gt;0,B1250,B1250+1)</f>
        <v>379</v>
      </c>
      <c r="C1251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1" t="s">
        <v>1437</v>
      </c>
      <c r="E1251" t="s">
        <v>1665</v>
      </c>
      <c r="F1251" t="s">
        <v>1670</v>
      </c>
      <c r="G1251">
        <v>2014</v>
      </c>
      <c r="H1251" t="s">
        <v>981</v>
      </c>
      <c r="I1251" t="s">
        <v>19</v>
      </c>
      <c r="J1251">
        <v>1573</v>
      </c>
      <c r="K1251">
        <v>6</v>
      </c>
      <c r="L1251">
        <f>COUNTIF(Table1[Race],Table1[Race])</f>
        <v>2</v>
      </c>
      <c r="M1251">
        <v>4</v>
      </c>
      <c r="N1251">
        <v>1</v>
      </c>
      <c r="O1251">
        <v>1</v>
      </c>
      <c r="P1251">
        <v>0</v>
      </c>
      <c r="Q1251" t="s">
        <v>20</v>
      </c>
      <c r="R1251" t="s">
        <v>952</v>
      </c>
      <c r="S1251" t="s">
        <v>1437</v>
      </c>
      <c r="T1251">
        <f>IFERROR(Table1[n_can_adj]/MID(Table1[district],FIND("(",Table1[district])+1,1),Table1[n_can_adj])</f>
        <v>2</v>
      </c>
      <c r="U1251">
        <v>25017</v>
      </c>
      <c r="V1251" t="str">
        <f>IF(Table1[Voting Population]&lt;47000,"Rural","Urban")</f>
        <v>Rural</v>
      </c>
      <c r="W1251" s="3">
        <v>0.2086054552439493</v>
      </c>
      <c r="X1251" s="3" t="s">
        <v>5414</v>
      </c>
      <c r="Y1251" s="3">
        <f>COUNTIFS(Table1[Race '#],Table1[[#This Row],[Race '#]],Table1[Gender],"F")</f>
        <v>0</v>
      </c>
      <c r="Z1251" s="3">
        <f>COUNTIFS(Table1[Race '#],Table1[[#This Row],[Race '#]],Table1[Gender],"M")</f>
        <v>1</v>
      </c>
      <c r="AA1251" s="3">
        <f>COUNTIFS(Table1[Race '#],Table1[[#This Row],[Race '#]],Table1[Gender],"~?")</f>
        <v>1</v>
      </c>
      <c r="AB1251" s="3" t="str">
        <f>_xlfn.IFS(Y1251=SUM(Table1[[#This Row],[Race-F candidates]:[Race-? Candidates]]),"All-Female",Z1251=SUM(Table1[[#This Row],[Race-F candidates]:[Race-? Candidates]]),"All-Male",1=1,"Mixed-Gender")</f>
        <v>Mixed-Gender</v>
      </c>
      <c r="AC1251" s="3">
        <f>COUNTIFS(Table1[genoffice],Table1[[#This Row],[genoffice]],Table1[Gender],"F")</f>
        <v>29</v>
      </c>
      <c r="AD1251" s="3">
        <f>COUNTIFS(Table1[genoffice],Table1[[#This Row],[genoffice]],Table1[Gender],"M")</f>
        <v>256</v>
      </c>
      <c r="AE1251" s="3">
        <f>COUNTIFS(Table1[genoffice],Table1[[#This Row],[genoffice]],Table1[Gender],"~?")</f>
        <v>10</v>
      </c>
    </row>
    <row r="1252" spans="1:31" x14ac:dyDescent="0.35">
      <c r="A1252">
        <v>1251</v>
      </c>
      <c r="B1252">
        <f>IF(COUNTIF(C$2:C1251,C1252)&gt;0,B1251,B1251+1)</f>
        <v>379</v>
      </c>
      <c r="C1252" t="str">
        <f>Table1[[#This Row],[position]]&amp;IF(Table1[district]="NA","","-"&amp;Table1[district])&amp;IF(Table1[parish]="Multi-Parish Race","","-"&amp;Table1[parish])&amp;" ("&amp;Table1[year]&amp;")"</f>
        <v>Constable-Justice of the Peace Ward 2-West Baton Rouge (2014)</v>
      </c>
      <c r="D1252" t="s">
        <v>1437</v>
      </c>
      <c r="E1252" t="s">
        <v>1665</v>
      </c>
      <c r="F1252" t="s">
        <v>1671</v>
      </c>
      <c r="G1252">
        <v>2014</v>
      </c>
      <c r="H1252" t="s">
        <v>981</v>
      </c>
      <c r="I1252" t="s">
        <v>23</v>
      </c>
      <c r="J1252">
        <v>1030</v>
      </c>
      <c r="K1252">
        <v>6</v>
      </c>
      <c r="L1252">
        <f>COUNTIF(Table1[Race],Table1[Race])</f>
        <v>2</v>
      </c>
      <c r="M1252">
        <v>4</v>
      </c>
      <c r="N1252">
        <v>1</v>
      </c>
      <c r="O1252">
        <v>1</v>
      </c>
      <c r="P1252">
        <v>0</v>
      </c>
      <c r="Q1252" t="s">
        <v>20</v>
      </c>
      <c r="R1252" t="s">
        <v>952</v>
      </c>
      <c r="S1252" t="s">
        <v>1437</v>
      </c>
      <c r="T1252">
        <f>IFERROR(Table1[n_can_adj]/MID(Table1[district],FIND("(",Table1[district])+1,1),Table1[n_can_adj])</f>
        <v>2</v>
      </c>
      <c r="U1252">
        <v>25017</v>
      </c>
      <c r="V1252" t="str">
        <f>IF(Table1[Voting Population]&lt;47000,"Rural","Urban")</f>
        <v>Rural</v>
      </c>
      <c r="W1252" s="3">
        <v>0.2086054552439493</v>
      </c>
      <c r="X1252" s="3" t="s">
        <v>5413</v>
      </c>
      <c r="Y1252" s="3">
        <f>COUNTIFS(Table1[Race '#],Table1[[#This Row],[Race '#]],Table1[Gender],"F")</f>
        <v>0</v>
      </c>
      <c r="Z1252" s="3">
        <f>COUNTIFS(Table1[Race '#],Table1[[#This Row],[Race '#]],Table1[Gender],"M")</f>
        <v>1</v>
      </c>
      <c r="AA1252" s="3">
        <f>COUNTIFS(Table1[Race '#],Table1[[#This Row],[Race '#]],Table1[Gender],"~?")</f>
        <v>1</v>
      </c>
      <c r="AB1252" s="3" t="str">
        <f>_xlfn.IFS(Y1252=SUM(Table1[[#This Row],[Race-F candidates]:[Race-? Candidates]]),"All-Female",Z1252=SUM(Table1[[#This Row],[Race-F candidates]:[Race-? Candidates]]),"All-Male",1=1,"Mixed-Gender")</f>
        <v>Mixed-Gender</v>
      </c>
      <c r="AC1252" s="3">
        <f>COUNTIFS(Table1[genoffice],Table1[[#This Row],[genoffice]],Table1[Gender],"F")</f>
        <v>29</v>
      </c>
      <c r="AD1252" s="3">
        <f>COUNTIFS(Table1[genoffice],Table1[[#This Row],[genoffice]],Table1[Gender],"M")</f>
        <v>256</v>
      </c>
      <c r="AE1252" s="3">
        <f>COUNTIFS(Table1[genoffice],Table1[[#This Row],[genoffice]],Table1[Gender],"~?")</f>
        <v>10</v>
      </c>
    </row>
    <row r="1253" spans="1:31" x14ac:dyDescent="0.35">
      <c r="A1253">
        <v>1254</v>
      </c>
      <c r="B1253">
        <f>IF(COUNTIF(C$2:C1252,C1253)&gt;0,B1252,B1252+1)</f>
        <v>380</v>
      </c>
      <c r="C1253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3" t="s">
        <v>1437</v>
      </c>
      <c r="E1253" t="s">
        <v>1672</v>
      </c>
      <c r="F1253" t="s">
        <v>1676</v>
      </c>
      <c r="G1253">
        <v>2014</v>
      </c>
      <c r="H1253" t="s">
        <v>1674</v>
      </c>
      <c r="I1253" t="s">
        <v>23</v>
      </c>
      <c r="J1253">
        <v>219</v>
      </c>
      <c r="K1253">
        <v>6</v>
      </c>
      <c r="L1253">
        <f>COUNTIF(Table1[Race],Table1[Race])</f>
        <v>2</v>
      </c>
      <c r="M1253">
        <v>1</v>
      </c>
      <c r="N1253">
        <v>2</v>
      </c>
      <c r="O1253">
        <v>1</v>
      </c>
      <c r="P1253">
        <v>2</v>
      </c>
      <c r="Q1253" t="s">
        <v>20</v>
      </c>
      <c r="R1253" t="s">
        <v>952</v>
      </c>
      <c r="S1253" t="s">
        <v>1437</v>
      </c>
      <c r="T1253">
        <f>IFERROR(Table1[n_can_adj]/MID(Table1[district],FIND("(",Table1[district])+1,1),Table1[n_can_adj])</f>
        <v>2</v>
      </c>
      <c r="U1253">
        <v>6739</v>
      </c>
      <c r="V1253" t="str">
        <f>IF(Table1[Voting Population]&lt;47000,"Rural","Urban")</f>
        <v>Rural</v>
      </c>
      <c r="W1253" s="3">
        <v>0.17112299465240643</v>
      </c>
      <c r="X1253" s="3" t="s">
        <v>5414</v>
      </c>
      <c r="Y1253" s="3">
        <f>COUNTIFS(Table1[Race '#],Table1[[#This Row],[Race '#]],Table1[Gender],"F")</f>
        <v>0</v>
      </c>
      <c r="Z1253" s="3">
        <f>COUNTIFS(Table1[Race '#],Table1[[#This Row],[Race '#]],Table1[Gender],"M")</f>
        <v>2</v>
      </c>
      <c r="AA1253" s="3">
        <f>COUNTIFS(Table1[Race '#],Table1[[#This Row],[Race '#]],Table1[Gender],"~?")</f>
        <v>0</v>
      </c>
      <c r="AB1253" s="3" t="str">
        <f>_xlfn.IFS(Y1253=SUM(Table1[[#This Row],[Race-F candidates]:[Race-? Candidates]]),"All-Female",Z1253=SUM(Table1[[#This Row],[Race-F candidates]:[Race-? Candidates]]),"All-Male",1=1,"Mixed-Gender")</f>
        <v>All-Male</v>
      </c>
      <c r="AC1253" s="3">
        <f>COUNTIFS(Table1[genoffice],Table1[[#This Row],[genoffice]],Table1[Gender],"F")</f>
        <v>29</v>
      </c>
      <c r="AD1253" s="3">
        <f>COUNTIFS(Table1[genoffice],Table1[[#This Row],[genoffice]],Table1[Gender],"M")</f>
        <v>256</v>
      </c>
      <c r="AE1253" s="3">
        <f>COUNTIFS(Table1[genoffice],Table1[[#This Row],[genoffice]],Table1[Gender],"~?")</f>
        <v>10</v>
      </c>
    </row>
    <row r="1254" spans="1:31" x14ac:dyDescent="0.35">
      <c r="A1254">
        <v>1259</v>
      </c>
      <c r="B1254">
        <f>IF(COUNTIF(C$2:C1253,C1254)&gt;0,B1253,B1253+1)</f>
        <v>380</v>
      </c>
      <c r="C1254" t="str">
        <f>Table1[[#This Row],[position]]&amp;IF(Table1[district]="NA","","-"&amp;Table1[district])&amp;IF(Table1[parish]="Multi-Parish Race","","-"&amp;Table1[parish])&amp;" ("&amp;Table1[year]&amp;")"</f>
        <v>Constable-Justice of the Peace Ward 3-Cameron (2014)</v>
      </c>
      <c r="D1254" t="s">
        <v>1437</v>
      </c>
      <c r="E1254" t="s">
        <v>1672</v>
      </c>
      <c r="F1254" t="s">
        <v>1681</v>
      </c>
      <c r="G1254">
        <v>2014</v>
      </c>
      <c r="H1254" t="s">
        <v>1674</v>
      </c>
      <c r="I1254" t="s">
        <v>127</v>
      </c>
      <c r="J1254">
        <v>155</v>
      </c>
      <c r="K1254">
        <v>6</v>
      </c>
      <c r="L1254">
        <f>COUNTIF(Table1[Race],Table1[Race])</f>
        <v>2</v>
      </c>
      <c r="M1254">
        <v>1</v>
      </c>
      <c r="N1254">
        <v>2</v>
      </c>
      <c r="O1254">
        <v>1</v>
      </c>
      <c r="P1254">
        <v>2</v>
      </c>
      <c r="Q1254" t="s">
        <v>20</v>
      </c>
      <c r="R1254" t="s">
        <v>952</v>
      </c>
      <c r="S1254" t="s">
        <v>1437</v>
      </c>
      <c r="T1254">
        <f>IFERROR(Table1[n_can_adj]/MID(Table1[district],FIND("(",Table1[district])+1,1),Table1[n_can_adj])</f>
        <v>2</v>
      </c>
      <c r="U1254">
        <v>6739</v>
      </c>
      <c r="V1254" t="str">
        <f>IF(Table1[Voting Population]&lt;47000,"Rural","Urban")</f>
        <v>Rural</v>
      </c>
      <c r="W1254" s="3">
        <v>0.17112299465240643</v>
      </c>
      <c r="X1254" s="3" t="s">
        <v>5414</v>
      </c>
      <c r="Y1254" s="3">
        <f>COUNTIFS(Table1[Race '#],Table1[[#This Row],[Race '#]],Table1[Gender],"F")</f>
        <v>0</v>
      </c>
      <c r="Z1254" s="3">
        <f>COUNTIFS(Table1[Race '#],Table1[[#This Row],[Race '#]],Table1[Gender],"M")</f>
        <v>2</v>
      </c>
      <c r="AA1254" s="3">
        <f>COUNTIFS(Table1[Race '#],Table1[[#This Row],[Race '#]],Table1[Gender],"~?")</f>
        <v>0</v>
      </c>
      <c r="AB1254" s="3" t="str">
        <f>_xlfn.IFS(Y1254=SUM(Table1[[#This Row],[Race-F candidates]:[Race-? Candidates]]),"All-Female",Z1254=SUM(Table1[[#This Row],[Race-F candidates]:[Race-? Candidates]]),"All-Male",1=1,"Mixed-Gender")</f>
        <v>All-Male</v>
      </c>
      <c r="AC1254" s="3">
        <f>COUNTIFS(Table1[genoffice],Table1[[#This Row],[genoffice]],Table1[Gender],"F")</f>
        <v>29</v>
      </c>
      <c r="AD1254" s="3">
        <f>COUNTIFS(Table1[genoffice],Table1[[#This Row],[genoffice]],Table1[Gender],"M")</f>
        <v>256</v>
      </c>
      <c r="AE1254" s="3">
        <f>COUNTIFS(Table1[genoffice],Table1[[#This Row],[genoffice]],Table1[Gender],"~?")</f>
        <v>10</v>
      </c>
    </row>
    <row r="1255" spans="1:31" x14ac:dyDescent="0.35">
      <c r="A1255">
        <v>1253</v>
      </c>
      <c r="B1255">
        <f>IF(COUNTIF(C$2:C1254,C1255)&gt;0,B1254,B1254+1)</f>
        <v>381</v>
      </c>
      <c r="C1255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5" t="s">
        <v>1437</v>
      </c>
      <c r="E1255" t="s">
        <v>1672</v>
      </c>
      <c r="F1255" t="s">
        <v>1675</v>
      </c>
      <c r="G1255">
        <v>2014</v>
      </c>
      <c r="H1255" t="s">
        <v>153</v>
      </c>
      <c r="I1255" t="s">
        <v>30</v>
      </c>
      <c r="J1255">
        <v>192</v>
      </c>
      <c r="K1255">
        <v>6</v>
      </c>
      <c r="L1255">
        <f>COUNTIF(Table1[Race],Table1[Race])</f>
        <v>2</v>
      </c>
      <c r="M1255">
        <v>1</v>
      </c>
      <c r="N1255">
        <v>2</v>
      </c>
      <c r="O1255">
        <v>1</v>
      </c>
      <c r="P1255">
        <v>2</v>
      </c>
      <c r="Q1255" t="s">
        <v>20</v>
      </c>
      <c r="R1255" t="s">
        <v>952</v>
      </c>
      <c r="S1255" t="s">
        <v>1437</v>
      </c>
      <c r="T1255">
        <f>IFERROR(Table1[n_can_adj]/MID(Table1[district],FIND("(",Table1[district])+1,1),Table1[n_can_adj])</f>
        <v>2</v>
      </c>
      <c r="U1255">
        <v>20692</v>
      </c>
      <c r="V1255" t="str">
        <f>IF(Table1[Voting Population]&lt;47000,"Rural","Urban")</f>
        <v>Rural</v>
      </c>
      <c r="W1255" s="3">
        <v>0.59621451104100953</v>
      </c>
      <c r="X1255" s="3" t="s">
        <v>5414</v>
      </c>
      <c r="Y1255" s="3">
        <f>COUNTIFS(Table1[Race '#],Table1[[#This Row],[Race '#]],Table1[Gender],"F")</f>
        <v>0</v>
      </c>
      <c r="Z1255" s="3">
        <f>COUNTIFS(Table1[Race '#],Table1[[#This Row],[Race '#]],Table1[Gender],"M")</f>
        <v>2</v>
      </c>
      <c r="AA1255" s="3">
        <f>COUNTIFS(Table1[Race '#],Table1[[#This Row],[Race '#]],Table1[Gender],"~?")</f>
        <v>0</v>
      </c>
      <c r="AB1255" s="3" t="str">
        <f>_xlfn.IFS(Y1255=SUM(Table1[[#This Row],[Race-F candidates]:[Race-? Candidates]]),"All-Female",Z1255=SUM(Table1[[#This Row],[Race-F candidates]:[Race-? Candidates]]),"All-Male",1=1,"Mixed-Gender")</f>
        <v>All-Male</v>
      </c>
      <c r="AC1255" s="3">
        <f>COUNTIFS(Table1[genoffice],Table1[[#This Row],[genoffice]],Table1[Gender],"F")</f>
        <v>29</v>
      </c>
      <c r="AD1255" s="3">
        <f>COUNTIFS(Table1[genoffice],Table1[[#This Row],[genoffice]],Table1[Gender],"M")</f>
        <v>256</v>
      </c>
      <c r="AE1255" s="3">
        <f>COUNTIFS(Table1[genoffice],Table1[[#This Row],[genoffice]],Table1[Gender],"~?")</f>
        <v>10</v>
      </c>
    </row>
    <row r="1256" spans="1:31" x14ac:dyDescent="0.35">
      <c r="A1256">
        <v>1255</v>
      </c>
      <c r="B1256">
        <f>IF(COUNTIF(C$2:C1255,C1256)&gt;0,B1255,B1255+1)</f>
        <v>381</v>
      </c>
      <c r="C1256" t="str">
        <f>Table1[[#This Row],[position]]&amp;IF(Table1[district]="NA","","-"&amp;Table1[district])&amp;IF(Table1[parish]="Multi-Parish Race","","-"&amp;Table1[parish])&amp;" ("&amp;Table1[year]&amp;")"</f>
        <v>Constable-Justice of the Peace Ward 3-Richland (2014)</v>
      </c>
      <c r="D1256" t="s">
        <v>1437</v>
      </c>
      <c r="E1256" t="s">
        <v>1672</v>
      </c>
      <c r="F1256" t="s">
        <v>1677</v>
      </c>
      <c r="G1256">
        <v>2014</v>
      </c>
      <c r="H1256" t="s">
        <v>153</v>
      </c>
      <c r="I1256" t="s">
        <v>19</v>
      </c>
      <c r="J1256">
        <v>759</v>
      </c>
      <c r="K1256">
        <v>6</v>
      </c>
      <c r="L1256">
        <f>COUNTIF(Table1[Race],Table1[Race])</f>
        <v>2</v>
      </c>
      <c r="M1256">
        <v>1</v>
      </c>
      <c r="N1256">
        <v>2</v>
      </c>
      <c r="O1256">
        <v>1</v>
      </c>
      <c r="P1256">
        <v>2</v>
      </c>
      <c r="Q1256" t="s">
        <v>20</v>
      </c>
      <c r="R1256" t="s">
        <v>952</v>
      </c>
      <c r="S1256" t="s">
        <v>1437</v>
      </c>
      <c r="T1256">
        <f>IFERROR(Table1[n_can_adj]/MID(Table1[district],FIND("(",Table1[district])+1,1),Table1[n_can_adj])</f>
        <v>2</v>
      </c>
      <c r="U1256">
        <v>20692</v>
      </c>
      <c r="V1256" t="str">
        <f>IF(Table1[Voting Population]&lt;47000,"Rural","Urban")</f>
        <v>Rural</v>
      </c>
      <c r="W1256" s="3">
        <v>0.59621451104100953</v>
      </c>
      <c r="X1256" s="3" t="s">
        <v>5414</v>
      </c>
      <c r="Y1256" s="3">
        <f>COUNTIFS(Table1[Race '#],Table1[[#This Row],[Race '#]],Table1[Gender],"F")</f>
        <v>0</v>
      </c>
      <c r="Z1256" s="3">
        <f>COUNTIFS(Table1[Race '#],Table1[[#This Row],[Race '#]],Table1[Gender],"M")</f>
        <v>2</v>
      </c>
      <c r="AA1256" s="3">
        <f>COUNTIFS(Table1[Race '#],Table1[[#This Row],[Race '#]],Table1[Gender],"~?")</f>
        <v>0</v>
      </c>
      <c r="AB1256" s="3" t="str">
        <f>_xlfn.IFS(Y1256=SUM(Table1[[#This Row],[Race-F candidates]:[Race-? Candidates]]),"All-Female",Z1256=SUM(Table1[[#This Row],[Race-F candidates]:[Race-? Candidates]]),"All-Male",1=1,"Mixed-Gender")</f>
        <v>All-Male</v>
      </c>
      <c r="AC1256" s="3">
        <f>COUNTIFS(Table1[genoffice],Table1[[#This Row],[genoffice]],Table1[Gender],"F")</f>
        <v>29</v>
      </c>
      <c r="AD1256" s="3">
        <f>COUNTIFS(Table1[genoffice],Table1[[#This Row],[genoffice]],Table1[Gender],"M")</f>
        <v>256</v>
      </c>
      <c r="AE1256" s="3">
        <f>COUNTIFS(Table1[genoffice],Table1[[#This Row],[genoffice]],Table1[Gender],"~?")</f>
        <v>10</v>
      </c>
    </row>
    <row r="1257" spans="1:31" x14ac:dyDescent="0.35">
      <c r="A1257">
        <v>1256</v>
      </c>
      <c r="B1257">
        <f>IF(COUNTIF(C$2:C1256,C1257)&gt;0,B1256,B1256+1)</f>
        <v>382</v>
      </c>
      <c r="C1257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7" t="s">
        <v>1437</v>
      </c>
      <c r="E1257" t="s">
        <v>1672</v>
      </c>
      <c r="F1257" t="s">
        <v>1678</v>
      </c>
      <c r="G1257">
        <v>2014</v>
      </c>
      <c r="H1257" t="s">
        <v>157</v>
      </c>
      <c r="I1257" t="s">
        <v>127</v>
      </c>
      <c r="J1257">
        <v>426</v>
      </c>
      <c r="K1257">
        <v>6</v>
      </c>
      <c r="L1257">
        <f>COUNTIF(Table1[Race],Table1[Race])</f>
        <v>2</v>
      </c>
      <c r="M1257">
        <v>1</v>
      </c>
      <c r="N1257">
        <v>2</v>
      </c>
      <c r="O1257">
        <v>1</v>
      </c>
      <c r="P1257">
        <v>2</v>
      </c>
      <c r="Q1257" t="s">
        <v>20</v>
      </c>
      <c r="R1257" t="s">
        <v>952</v>
      </c>
      <c r="S1257" t="s">
        <v>1437</v>
      </c>
      <c r="T1257">
        <f>IFERROR(Table1[n_can_adj]/MID(Table1[district],FIND("(",Table1[district])+1,1),Table1[n_can_adj])</f>
        <v>2</v>
      </c>
      <c r="U1257">
        <v>22460</v>
      </c>
      <c r="V1257" t="str">
        <f>IF(Table1[Voting Population]&lt;47000,"Rural","Urban")</f>
        <v>Rural</v>
      </c>
      <c r="W1257" s="3">
        <v>0.56397134083930389</v>
      </c>
      <c r="X1257" s="3" t="s">
        <v>5414</v>
      </c>
      <c r="Y1257" s="3">
        <f>COUNTIFS(Table1[Race '#],Table1[[#This Row],[Race '#]],Table1[Gender],"F")</f>
        <v>0</v>
      </c>
      <c r="Z1257" s="3">
        <f>COUNTIFS(Table1[Race '#],Table1[[#This Row],[Race '#]],Table1[Gender],"M")</f>
        <v>2</v>
      </c>
      <c r="AA1257" s="3">
        <f>COUNTIFS(Table1[Race '#],Table1[[#This Row],[Race '#]],Table1[Gender],"~?")</f>
        <v>0</v>
      </c>
      <c r="AB1257" s="3" t="str">
        <f>_xlfn.IFS(Y1257=SUM(Table1[[#This Row],[Race-F candidates]:[Race-? Candidates]]),"All-Female",Z1257=SUM(Table1[[#This Row],[Race-F candidates]:[Race-? Candidates]]),"All-Male",1=1,"Mixed-Gender")</f>
        <v>All-Male</v>
      </c>
      <c r="AC1257" s="3">
        <f>COUNTIFS(Table1[genoffice],Table1[[#This Row],[genoffice]],Table1[Gender],"F")</f>
        <v>29</v>
      </c>
      <c r="AD1257" s="3">
        <f>COUNTIFS(Table1[genoffice],Table1[[#This Row],[genoffice]],Table1[Gender],"M")</f>
        <v>256</v>
      </c>
      <c r="AE1257" s="3">
        <f>COUNTIFS(Table1[genoffice],Table1[[#This Row],[genoffice]],Table1[Gender],"~?")</f>
        <v>10</v>
      </c>
    </row>
    <row r="1258" spans="1:31" x14ac:dyDescent="0.35">
      <c r="A1258">
        <v>1257</v>
      </c>
      <c r="B1258">
        <f>IF(COUNTIF(C$2:C1257,C1258)&gt;0,B1257,B1257+1)</f>
        <v>382</v>
      </c>
      <c r="C1258" t="str">
        <f>Table1[[#This Row],[position]]&amp;IF(Table1[district]="NA","","-"&amp;Table1[district])&amp;IF(Table1[parish]="Multi-Parish Race","","-"&amp;Table1[parish])&amp;" ("&amp;Table1[year]&amp;")"</f>
        <v>Constable-Justice of the Peace Ward 3-Union (2014)</v>
      </c>
      <c r="D1258" t="s">
        <v>1437</v>
      </c>
      <c r="E1258" t="s">
        <v>1672</v>
      </c>
      <c r="F1258" t="s">
        <v>1679</v>
      </c>
      <c r="G1258">
        <v>2014</v>
      </c>
      <c r="H1258" t="s">
        <v>157</v>
      </c>
      <c r="I1258" t="s">
        <v>19</v>
      </c>
      <c r="J1258">
        <v>1528</v>
      </c>
      <c r="K1258">
        <v>6</v>
      </c>
      <c r="L1258">
        <f>COUNTIF(Table1[Race],Table1[Race])</f>
        <v>2</v>
      </c>
      <c r="M1258">
        <v>1</v>
      </c>
      <c r="N1258">
        <v>2</v>
      </c>
      <c r="O1258">
        <v>1</v>
      </c>
      <c r="P1258">
        <v>2</v>
      </c>
      <c r="Q1258" t="s">
        <v>20</v>
      </c>
      <c r="R1258" t="s">
        <v>952</v>
      </c>
      <c r="S1258" t="s">
        <v>1437</v>
      </c>
      <c r="T1258">
        <f>IFERROR(Table1[n_can_adj]/MID(Table1[district],FIND("(",Table1[district])+1,1),Table1[n_can_adj])</f>
        <v>2</v>
      </c>
      <c r="U1258">
        <v>22460</v>
      </c>
      <c r="V1258" t="str">
        <f>IF(Table1[Voting Population]&lt;47000,"Rural","Urban")</f>
        <v>Rural</v>
      </c>
      <c r="W1258" s="3">
        <v>0.56397134083930389</v>
      </c>
      <c r="X1258" s="3" t="s">
        <v>5414</v>
      </c>
      <c r="Y1258" s="3">
        <f>COUNTIFS(Table1[Race '#],Table1[[#This Row],[Race '#]],Table1[Gender],"F")</f>
        <v>0</v>
      </c>
      <c r="Z1258" s="3">
        <f>COUNTIFS(Table1[Race '#],Table1[[#This Row],[Race '#]],Table1[Gender],"M")</f>
        <v>2</v>
      </c>
      <c r="AA1258" s="3">
        <f>COUNTIFS(Table1[Race '#],Table1[[#This Row],[Race '#]],Table1[Gender],"~?")</f>
        <v>0</v>
      </c>
      <c r="AB1258" s="3" t="str">
        <f>_xlfn.IFS(Y1258=SUM(Table1[[#This Row],[Race-F candidates]:[Race-? Candidates]]),"All-Female",Z1258=SUM(Table1[[#This Row],[Race-F candidates]:[Race-? Candidates]]),"All-Male",1=1,"Mixed-Gender")</f>
        <v>All-Male</v>
      </c>
      <c r="AC1258" s="3">
        <f>COUNTIFS(Table1[genoffice],Table1[[#This Row],[genoffice]],Table1[Gender],"F")</f>
        <v>29</v>
      </c>
      <c r="AD1258" s="3">
        <f>COUNTIFS(Table1[genoffice],Table1[[#This Row],[genoffice]],Table1[Gender],"M")</f>
        <v>256</v>
      </c>
      <c r="AE1258" s="3">
        <f>COUNTIFS(Table1[genoffice],Table1[[#This Row],[genoffice]],Table1[Gender],"~?")</f>
        <v>10</v>
      </c>
    </row>
    <row r="1259" spans="1:31" x14ac:dyDescent="0.35">
      <c r="A1259">
        <v>1252</v>
      </c>
      <c r="B1259">
        <f>IF(COUNTIF(C$2:C1258,C1259)&gt;0,B1258,B1258+1)</f>
        <v>383</v>
      </c>
      <c r="C1259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59" t="s">
        <v>1437</v>
      </c>
      <c r="E1259" t="s">
        <v>1672</v>
      </c>
      <c r="F1259" t="s">
        <v>1673</v>
      </c>
      <c r="G1259">
        <v>2016</v>
      </c>
      <c r="H1259" t="s">
        <v>1674</v>
      </c>
      <c r="I1259" t="s">
        <v>30</v>
      </c>
      <c r="J1259">
        <v>118</v>
      </c>
      <c r="K1259">
        <v>2</v>
      </c>
      <c r="L1259">
        <f>COUNTIF(Table1[Race],Table1[Race])</f>
        <v>2</v>
      </c>
      <c r="M1259">
        <v>0</v>
      </c>
      <c r="N1259">
        <v>0</v>
      </c>
      <c r="O1259">
        <v>1</v>
      </c>
      <c r="P1259">
        <v>1</v>
      </c>
      <c r="Q1259" t="s">
        <v>20</v>
      </c>
      <c r="R1259" t="s">
        <v>952</v>
      </c>
      <c r="S1259" t="s">
        <v>1437</v>
      </c>
      <c r="T1259">
        <f>IFERROR(Table1[n_can_adj]/MID(Table1[district],FIND("(",Table1[district])+1,1),Table1[n_can_adj])</f>
        <v>2</v>
      </c>
      <c r="U1259">
        <v>6739</v>
      </c>
      <c r="V1259" t="str">
        <f>IF(Table1[Voting Population]&lt;47000,"Rural","Urban")</f>
        <v>Rural</v>
      </c>
      <c r="W1259" s="3">
        <v>0.50105708245243119</v>
      </c>
      <c r="X1259" s="3" t="s">
        <v>5414</v>
      </c>
      <c r="Y1259" s="3">
        <f>COUNTIFS(Table1[Race '#],Table1[[#This Row],[Race '#]],Table1[Gender],"F")</f>
        <v>0</v>
      </c>
      <c r="Z1259" s="3">
        <f>COUNTIFS(Table1[Race '#],Table1[[#This Row],[Race '#]],Table1[Gender],"M")</f>
        <v>2</v>
      </c>
      <c r="AA1259" s="3">
        <f>COUNTIFS(Table1[Race '#],Table1[[#This Row],[Race '#]],Table1[Gender],"~?")</f>
        <v>0</v>
      </c>
      <c r="AB1259" s="3" t="str">
        <f>_xlfn.IFS(Y1259=SUM(Table1[[#This Row],[Race-F candidates]:[Race-? Candidates]]),"All-Female",Z1259=SUM(Table1[[#This Row],[Race-F candidates]:[Race-? Candidates]]),"All-Male",1=1,"Mixed-Gender")</f>
        <v>All-Male</v>
      </c>
      <c r="AC1259" s="3">
        <f>COUNTIFS(Table1[genoffice],Table1[[#This Row],[genoffice]],Table1[Gender],"F")</f>
        <v>29</v>
      </c>
      <c r="AD1259" s="3">
        <f>COUNTIFS(Table1[genoffice],Table1[[#This Row],[genoffice]],Table1[Gender],"M")</f>
        <v>256</v>
      </c>
      <c r="AE1259" s="3">
        <f>COUNTIFS(Table1[genoffice],Table1[[#This Row],[genoffice]],Table1[Gender],"~?")</f>
        <v>10</v>
      </c>
    </row>
    <row r="1260" spans="1:31" x14ac:dyDescent="0.35">
      <c r="A1260">
        <v>1258</v>
      </c>
      <c r="B1260">
        <f>IF(COUNTIF(C$2:C1259,C1260)&gt;0,B1259,B1259+1)</f>
        <v>383</v>
      </c>
      <c r="C1260" t="str">
        <f>Table1[[#This Row],[position]]&amp;IF(Table1[district]="NA","","-"&amp;Table1[district])&amp;IF(Table1[parish]="Multi-Parish Race","","-"&amp;Table1[parish])&amp;" ("&amp;Table1[year]&amp;")"</f>
        <v>Constable-Justice of the Peace Ward 3-Cameron (2016)</v>
      </c>
      <c r="D1260" t="s">
        <v>1437</v>
      </c>
      <c r="E1260" t="s">
        <v>1672</v>
      </c>
      <c r="F1260" t="s">
        <v>1680</v>
      </c>
      <c r="G1260">
        <v>2016</v>
      </c>
      <c r="H1260" t="s">
        <v>1674</v>
      </c>
      <c r="I1260" t="s">
        <v>127</v>
      </c>
      <c r="J1260">
        <v>355</v>
      </c>
      <c r="K1260">
        <v>2</v>
      </c>
      <c r="L1260">
        <f>COUNTIF(Table1[Race],Table1[Race])</f>
        <v>2</v>
      </c>
      <c r="M1260">
        <v>0</v>
      </c>
      <c r="N1260">
        <v>0</v>
      </c>
      <c r="O1260">
        <v>1</v>
      </c>
      <c r="P1260">
        <v>1</v>
      </c>
      <c r="Q1260" t="s">
        <v>20</v>
      </c>
      <c r="R1260" t="s">
        <v>952</v>
      </c>
      <c r="S1260" t="s">
        <v>1437</v>
      </c>
      <c r="T1260">
        <f>IFERROR(Table1[n_can_adj]/MID(Table1[district],FIND("(",Table1[district])+1,1),Table1[n_can_adj])</f>
        <v>2</v>
      </c>
      <c r="U1260">
        <v>6739</v>
      </c>
      <c r="V1260" t="str">
        <f>IF(Table1[Voting Population]&lt;47000,"Rural","Urban")</f>
        <v>Rural</v>
      </c>
      <c r="W1260" s="3">
        <v>0.50105708245243119</v>
      </c>
      <c r="X1260" s="3" t="s">
        <v>5414</v>
      </c>
      <c r="Y1260" s="3">
        <f>COUNTIFS(Table1[Race '#],Table1[[#This Row],[Race '#]],Table1[Gender],"F")</f>
        <v>0</v>
      </c>
      <c r="Z1260" s="3">
        <f>COUNTIFS(Table1[Race '#],Table1[[#This Row],[Race '#]],Table1[Gender],"M")</f>
        <v>2</v>
      </c>
      <c r="AA1260" s="3">
        <f>COUNTIFS(Table1[Race '#],Table1[[#This Row],[Race '#]],Table1[Gender],"~?")</f>
        <v>0</v>
      </c>
      <c r="AB1260" s="3" t="str">
        <f>_xlfn.IFS(Y1260=SUM(Table1[[#This Row],[Race-F candidates]:[Race-? Candidates]]),"All-Female",Z1260=SUM(Table1[[#This Row],[Race-F candidates]:[Race-? Candidates]]),"All-Male",1=1,"Mixed-Gender")</f>
        <v>All-Male</v>
      </c>
      <c r="AC1260" s="3">
        <f>COUNTIFS(Table1[genoffice],Table1[[#This Row],[genoffice]],Table1[Gender],"F")</f>
        <v>29</v>
      </c>
      <c r="AD1260" s="3">
        <f>COUNTIFS(Table1[genoffice],Table1[[#This Row],[genoffice]],Table1[Gender],"M")</f>
        <v>256</v>
      </c>
      <c r="AE1260" s="3">
        <f>COUNTIFS(Table1[genoffice],Table1[[#This Row],[genoffice]],Table1[Gender],"~?")</f>
        <v>10</v>
      </c>
    </row>
    <row r="1261" spans="1:31" x14ac:dyDescent="0.35">
      <c r="A1261">
        <v>1260</v>
      </c>
      <c r="B1261">
        <f>IF(COUNTIF(C$2:C1260,C1261)&gt;0,B1260,B1260+1)</f>
        <v>384</v>
      </c>
      <c r="C1261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1" t="s">
        <v>1437</v>
      </c>
      <c r="E1261" t="s">
        <v>1682</v>
      </c>
      <c r="F1261" t="s">
        <v>1683</v>
      </c>
      <c r="G1261">
        <v>2014</v>
      </c>
      <c r="H1261" t="s">
        <v>238</v>
      </c>
      <c r="I1261" t="s">
        <v>127</v>
      </c>
      <c r="J1261">
        <v>323</v>
      </c>
      <c r="K1261">
        <v>2</v>
      </c>
      <c r="L1261">
        <f>COUNTIF(Table1[Race],Table1[Race])</f>
        <v>2</v>
      </c>
      <c r="M1261">
        <v>0</v>
      </c>
      <c r="N1261">
        <v>1</v>
      </c>
      <c r="O1261">
        <v>0</v>
      </c>
      <c r="P1261">
        <v>1</v>
      </c>
      <c r="Q1261" t="s">
        <v>20</v>
      </c>
      <c r="R1261" t="s">
        <v>952</v>
      </c>
      <c r="S1261" t="s">
        <v>1437</v>
      </c>
      <c r="T1261">
        <f>IFERROR(Table1[n_can_adj]/MID(Table1[district],FIND("(",Table1[district])+1,1),Table1[n_can_adj])</f>
        <v>2</v>
      </c>
      <c r="U1261">
        <v>132373</v>
      </c>
      <c r="V1261" t="str">
        <f>IF(Table1[Voting Population]&lt;47000,"Rural","Urban")</f>
        <v>Urban</v>
      </c>
      <c r="W1261" s="3">
        <v>7.1839080459770166E-2</v>
      </c>
      <c r="X1261" s="3" t="s">
        <v>5414</v>
      </c>
      <c r="Y1261" s="3">
        <f>COUNTIFS(Table1[Race '#],Table1[[#This Row],[Race '#]],Table1[Gender],"F")</f>
        <v>0</v>
      </c>
      <c r="Z1261" s="3">
        <f>COUNTIFS(Table1[Race '#],Table1[[#This Row],[Race '#]],Table1[Gender],"M")</f>
        <v>2</v>
      </c>
      <c r="AA1261" s="3">
        <f>COUNTIFS(Table1[Race '#],Table1[[#This Row],[Race '#]],Table1[Gender],"~?")</f>
        <v>0</v>
      </c>
      <c r="AB1261" s="3" t="str">
        <f>_xlfn.IFS(Y1261=SUM(Table1[[#This Row],[Race-F candidates]:[Race-? Candidates]]),"All-Female",Z1261=SUM(Table1[[#This Row],[Race-F candidates]:[Race-? Candidates]]),"All-Male",1=1,"Mixed-Gender")</f>
        <v>All-Male</v>
      </c>
      <c r="AC1261" s="3">
        <f>COUNTIFS(Table1[genoffice],Table1[[#This Row],[genoffice]],Table1[Gender],"F")</f>
        <v>29</v>
      </c>
      <c r="AD1261" s="3">
        <f>COUNTIFS(Table1[genoffice],Table1[[#This Row],[genoffice]],Table1[Gender],"M")</f>
        <v>256</v>
      </c>
      <c r="AE1261" s="3">
        <f>COUNTIFS(Table1[genoffice],Table1[[#This Row],[genoffice]],Table1[Gender],"~?")</f>
        <v>10</v>
      </c>
    </row>
    <row r="1262" spans="1:31" x14ac:dyDescent="0.35">
      <c r="A1262">
        <v>1261</v>
      </c>
      <c r="B1262">
        <f>IF(COUNTIF(C$2:C1261,C1262)&gt;0,B1261,B1261+1)</f>
        <v>384</v>
      </c>
      <c r="C1262" t="str">
        <f>Table1[[#This Row],[position]]&amp;IF(Table1[district]="NA","","-"&amp;Table1[district])&amp;IF(Table1[parish]="Multi-Parish Race","","-"&amp;Table1[parish])&amp;" ("&amp;Table1[year]&amp;")"</f>
        <v>Constable-Justice of the Peace Ward 3, 1st Just. Court-Rapides (2014)</v>
      </c>
      <c r="D1262" t="s">
        <v>1437</v>
      </c>
      <c r="E1262" t="s">
        <v>1682</v>
      </c>
      <c r="F1262" t="s">
        <v>1684</v>
      </c>
      <c r="G1262">
        <v>2014</v>
      </c>
      <c r="H1262" t="s">
        <v>238</v>
      </c>
      <c r="I1262" t="s">
        <v>19</v>
      </c>
      <c r="J1262">
        <v>373</v>
      </c>
      <c r="K1262">
        <v>2</v>
      </c>
      <c r="L1262">
        <f>COUNTIF(Table1[Race],Table1[Race])</f>
        <v>2</v>
      </c>
      <c r="M1262">
        <v>0</v>
      </c>
      <c r="N1262">
        <v>1</v>
      </c>
      <c r="O1262">
        <v>0</v>
      </c>
      <c r="P1262">
        <v>1</v>
      </c>
      <c r="Q1262" t="s">
        <v>20</v>
      </c>
      <c r="R1262" t="s">
        <v>952</v>
      </c>
      <c r="S1262" t="s">
        <v>1437</v>
      </c>
      <c r="T1262">
        <f>IFERROR(Table1[n_can_adj]/MID(Table1[district],FIND("(",Table1[district])+1,1),Table1[n_can_adj])</f>
        <v>2</v>
      </c>
      <c r="U1262">
        <v>132373</v>
      </c>
      <c r="V1262" t="str">
        <f>IF(Table1[Voting Population]&lt;47000,"Rural","Urban")</f>
        <v>Urban</v>
      </c>
      <c r="W1262" s="3">
        <v>7.1839080459770166E-2</v>
      </c>
      <c r="X1262" s="3" t="s">
        <v>5414</v>
      </c>
      <c r="Y1262" s="3">
        <f>COUNTIFS(Table1[Race '#],Table1[[#This Row],[Race '#]],Table1[Gender],"F")</f>
        <v>0</v>
      </c>
      <c r="Z1262" s="3">
        <f>COUNTIFS(Table1[Race '#],Table1[[#This Row],[Race '#]],Table1[Gender],"M")</f>
        <v>2</v>
      </c>
      <c r="AA1262" s="3">
        <f>COUNTIFS(Table1[Race '#],Table1[[#This Row],[Race '#]],Table1[Gender],"~?")</f>
        <v>0</v>
      </c>
      <c r="AB1262" s="3" t="str">
        <f>_xlfn.IFS(Y1262=SUM(Table1[[#This Row],[Race-F candidates]:[Race-? Candidates]]),"All-Female",Z1262=SUM(Table1[[#This Row],[Race-F candidates]:[Race-? Candidates]]),"All-Male",1=1,"Mixed-Gender")</f>
        <v>All-Male</v>
      </c>
      <c r="AC1262" s="3">
        <f>COUNTIFS(Table1[genoffice],Table1[[#This Row],[genoffice]],Table1[Gender],"F")</f>
        <v>29</v>
      </c>
      <c r="AD1262" s="3">
        <f>COUNTIFS(Table1[genoffice],Table1[[#This Row],[genoffice]],Table1[Gender],"M")</f>
        <v>256</v>
      </c>
      <c r="AE1262" s="3">
        <f>COUNTIFS(Table1[genoffice],Table1[[#This Row],[genoffice]],Table1[Gender],"~?")</f>
        <v>10</v>
      </c>
    </row>
    <row r="1263" spans="1:31" x14ac:dyDescent="0.35">
      <c r="A1263">
        <v>1262</v>
      </c>
      <c r="B1263">
        <f>IF(COUNTIF(C$2:C1262,C1263)&gt;0,B1262,B1262+1)</f>
        <v>385</v>
      </c>
      <c r="C1263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3" t="s">
        <v>1437</v>
      </c>
      <c r="E1263" t="s">
        <v>1685</v>
      </c>
      <c r="F1263" t="s">
        <v>1686</v>
      </c>
      <c r="G1263">
        <v>2014</v>
      </c>
      <c r="H1263" t="s">
        <v>51</v>
      </c>
      <c r="I1263" t="s">
        <v>19</v>
      </c>
      <c r="J1263">
        <v>2821</v>
      </c>
      <c r="K1263">
        <v>2</v>
      </c>
      <c r="L1263">
        <f>COUNTIF(Table1[Race],Table1[Race])</f>
        <v>2</v>
      </c>
      <c r="M1263">
        <v>0</v>
      </c>
      <c r="N1263">
        <v>2</v>
      </c>
      <c r="O1263">
        <v>0</v>
      </c>
      <c r="P1263">
        <v>0</v>
      </c>
      <c r="Q1263" t="s">
        <v>20</v>
      </c>
      <c r="R1263" t="s">
        <v>952</v>
      </c>
      <c r="S1263" t="s">
        <v>1437</v>
      </c>
      <c r="T1263">
        <f>IFERROR(Table1[n_can_adj]/MID(Table1[district],FIND("(",Table1[district])+1,1),Table1[n_can_adj])</f>
        <v>2</v>
      </c>
      <c r="U1263">
        <v>253125</v>
      </c>
      <c r="V1263" t="str">
        <f>IF(Table1[Voting Population]&lt;47000,"Rural","Urban")</f>
        <v>Urban</v>
      </c>
      <c r="W1263" s="3">
        <v>7.2419692073750264E-2</v>
      </c>
      <c r="X1263" s="3" t="s">
        <v>5414</v>
      </c>
      <c r="Y1263" s="3">
        <f>COUNTIFS(Table1[Race '#],Table1[[#This Row],[Race '#]],Table1[Gender],"F")</f>
        <v>0</v>
      </c>
      <c r="Z1263" s="3">
        <f>COUNTIFS(Table1[Race '#],Table1[[#This Row],[Race '#]],Table1[Gender],"M")</f>
        <v>2</v>
      </c>
      <c r="AA1263" s="3">
        <f>COUNTIFS(Table1[Race '#],Table1[[#This Row],[Race '#]],Table1[Gender],"~?")</f>
        <v>0</v>
      </c>
      <c r="AB1263" s="3" t="str">
        <f>_xlfn.IFS(Y1263=SUM(Table1[[#This Row],[Race-F candidates]:[Race-? Candidates]]),"All-Female",Z1263=SUM(Table1[[#This Row],[Race-F candidates]:[Race-? Candidates]]),"All-Male",1=1,"Mixed-Gender")</f>
        <v>All-Male</v>
      </c>
      <c r="AC1263" s="3">
        <f>COUNTIFS(Table1[genoffice],Table1[[#This Row],[genoffice]],Table1[Gender],"F")</f>
        <v>29</v>
      </c>
      <c r="AD1263" s="3">
        <f>COUNTIFS(Table1[genoffice],Table1[[#This Row],[genoffice]],Table1[Gender],"M")</f>
        <v>256</v>
      </c>
      <c r="AE1263" s="3">
        <f>COUNTIFS(Table1[genoffice],Table1[[#This Row],[genoffice]],Table1[Gender],"~?")</f>
        <v>10</v>
      </c>
    </row>
    <row r="1264" spans="1:31" x14ac:dyDescent="0.35">
      <c r="A1264">
        <v>1263</v>
      </c>
      <c r="B1264">
        <f>IF(COUNTIF(C$2:C1263,C1264)&gt;0,B1263,B1263+1)</f>
        <v>385</v>
      </c>
      <c r="C1264" t="str">
        <f>Table1[[#This Row],[position]]&amp;IF(Table1[district]="NA","","-"&amp;Table1[district])&amp;IF(Table1[parish]="Multi-Parish Race","","-"&amp;Table1[parish])&amp;" ("&amp;Table1[year]&amp;")"</f>
        <v>Constable-Justice of the Peace Ward 3, Blanchard Dist.-Caddo (2014)</v>
      </c>
      <c r="D1264" t="s">
        <v>1437</v>
      </c>
      <c r="E1264" t="s">
        <v>1685</v>
      </c>
      <c r="F1264" t="s">
        <v>1687</v>
      </c>
      <c r="G1264">
        <v>2014</v>
      </c>
      <c r="H1264" t="s">
        <v>51</v>
      </c>
      <c r="I1264" t="s">
        <v>19</v>
      </c>
      <c r="J1264">
        <v>2440</v>
      </c>
      <c r="K1264">
        <v>2</v>
      </c>
      <c r="L1264">
        <f>COUNTIF(Table1[Race],Table1[Race])</f>
        <v>2</v>
      </c>
      <c r="M1264">
        <v>0</v>
      </c>
      <c r="N1264">
        <v>2</v>
      </c>
      <c r="O1264">
        <v>0</v>
      </c>
      <c r="P1264">
        <v>0</v>
      </c>
      <c r="Q1264" t="s">
        <v>20</v>
      </c>
      <c r="R1264" t="s">
        <v>952</v>
      </c>
      <c r="S1264" t="s">
        <v>1437</v>
      </c>
      <c r="T1264">
        <f>IFERROR(Table1[n_can_adj]/MID(Table1[district],FIND("(",Table1[district])+1,1),Table1[n_can_adj])</f>
        <v>2</v>
      </c>
      <c r="U1264">
        <v>253125</v>
      </c>
      <c r="V1264" t="str">
        <f>IF(Table1[Voting Population]&lt;47000,"Rural","Urban")</f>
        <v>Urban</v>
      </c>
      <c r="W1264" s="3">
        <v>7.2419692073750264E-2</v>
      </c>
      <c r="X1264" s="3" t="s">
        <v>5414</v>
      </c>
      <c r="Y1264" s="3">
        <f>COUNTIFS(Table1[Race '#],Table1[[#This Row],[Race '#]],Table1[Gender],"F")</f>
        <v>0</v>
      </c>
      <c r="Z1264" s="3">
        <f>COUNTIFS(Table1[Race '#],Table1[[#This Row],[Race '#]],Table1[Gender],"M")</f>
        <v>2</v>
      </c>
      <c r="AA1264" s="3">
        <f>COUNTIFS(Table1[Race '#],Table1[[#This Row],[Race '#]],Table1[Gender],"~?")</f>
        <v>0</v>
      </c>
      <c r="AB1264" s="3" t="str">
        <f>_xlfn.IFS(Y1264=SUM(Table1[[#This Row],[Race-F candidates]:[Race-? Candidates]]),"All-Female",Z1264=SUM(Table1[[#This Row],[Race-F candidates]:[Race-? Candidates]]),"All-Male",1=1,"Mixed-Gender")</f>
        <v>All-Male</v>
      </c>
      <c r="AC1264" s="3">
        <f>COUNTIFS(Table1[genoffice],Table1[[#This Row],[genoffice]],Table1[Gender],"F")</f>
        <v>29</v>
      </c>
      <c r="AD1264" s="3">
        <f>COUNTIFS(Table1[genoffice],Table1[[#This Row],[genoffice]],Table1[Gender],"M")</f>
        <v>256</v>
      </c>
      <c r="AE1264" s="3">
        <f>COUNTIFS(Table1[genoffice],Table1[[#This Row],[genoffice]],Table1[Gender],"~?")</f>
        <v>10</v>
      </c>
    </row>
    <row r="1265" spans="1:31" x14ac:dyDescent="0.35">
      <c r="A1265">
        <v>1265</v>
      </c>
      <c r="B1265">
        <f>IF(COUNTIF(C$2:C1264,C1265)&gt;0,B1264,B1264+1)</f>
        <v>386</v>
      </c>
      <c r="C1265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5" t="s">
        <v>1437</v>
      </c>
      <c r="E1265" t="s">
        <v>1688</v>
      </c>
      <c r="F1265" t="s">
        <v>1690</v>
      </c>
      <c r="G1265">
        <v>2014</v>
      </c>
      <c r="H1265" t="s">
        <v>695</v>
      </c>
      <c r="I1265" t="s">
        <v>23</v>
      </c>
      <c r="J1265">
        <v>531</v>
      </c>
      <c r="K1265">
        <v>13</v>
      </c>
      <c r="L1265">
        <f>COUNTIF(Table1[Race],Table1[Race])</f>
        <v>3</v>
      </c>
      <c r="M1265">
        <v>7</v>
      </c>
      <c r="N1265">
        <v>4</v>
      </c>
      <c r="O1265">
        <v>2</v>
      </c>
      <c r="P1265">
        <v>0</v>
      </c>
      <c r="Q1265" t="s">
        <v>20</v>
      </c>
      <c r="R1265" t="s">
        <v>952</v>
      </c>
      <c r="S1265" t="s">
        <v>1437</v>
      </c>
      <c r="T1265">
        <f>IFERROR(Table1[n_can_adj]/MID(Table1[district],FIND("(",Table1[district])+1,1),Table1[n_can_adj])</f>
        <v>3</v>
      </c>
      <c r="U1265">
        <v>31399</v>
      </c>
      <c r="V1265" t="str">
        <f>IF(Table1[Voting Population]&lt;47000,"Rural","Urban")</f>
        <v>Rural</v>
      </c>
      <c r="W1265" s="3">
        <v>8.3711875405580782E-2</v>
      </c>
      <c r="X1265" s="3" t="s">
        <v>5414</v>
      </c>
      <c r="Y1265" s="3">
        <f>COUNTIFS(Table1[Race '#],Table1[[#This Row],[Race '#]],Table1[Gender],"F")</f>
        <v>1</v>
      </c>
      <c r="Z1265" s="3">
        <f>COUNTIFS(Table1[Race '#],Table1[[#This Row],[Race '#]],Table1[Gender],"M")</f>
        <v>1</v>
      </c>
      <c r="AA1265" s="3">
        <f>COUNTIFS(Table1[Race '#],Table1[[#This Row],[Race '#]],Table1[Gender],"~?")</f>
        <v>1</v>
      </c>
      <c r="AB1265" s="3" t="str">
        <f>_xlfn.IFS(Y1265=SUM(Table1[[#This Row],[Race-F candidates]:[Race-? Candidates]]),"All-Female",Z1265=SUM(Table1[[#This Row],[Race-F candidates]:[Race-? Candidates]]),"All-Male",1=1,"Mixed-Gender")</f>
        <v>Mixed-Gender</v>
      </c>
      <c r="AC1265" s="3">
        <f>COUNTIFS(Table1[genoffice],Table1[[#This Row],[genoffice]],Table1[Gender],"F")</f>
        <v>29</v>
      </c>
      <c r="AD1265" s="3">
        <f>COUNTIFS(Table1[genoffice],Table1[[#This Row],[genoffice]],Table1[Gender],"M")</f>
        <v>256</v>
      </c>
      <c r="AE1265" s="3">
        <f>COUNTIFS(Table1[genoffice],Table1[[#This Row],[genoffice]],Table1[Gender],"~?")</f>
        <v>10</v>
      </c>
    </row>
    <row r="1266" spans="1:31" x14ac:dyDescent="0.35">
      <c r="A1266">
        <v>1271</v>
      </c>
      <c r="B1266">
        <f>IF(COUNTIF(C$2:C1265,C1266)&gt;0,B1265,B1265+1)</f>
        <v>386</v>
      </c>
      <c r="C1266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6" t="s">
        <v>1437</v>
      </c>
      <c r="E1266" t="s">
        <v>1688</v>
      </c>
      <c r="F1266" t="s">
        <v>701</v>
      </c>
      <c r="G1266">
        <v>2014</v>
      </c>
      <c r="H1266" t="s">
        <v>695</v>
      </c>
      <c r="I1266" t="s">
        <v>23</v>
      </c>
      <c r="J1266">
        <v>350</v>
      </c>
      <c r="K1266">
        <v>13</v>
      </c>
      <c r="L1266">
        <f>COUNTIF(Table1[Race],Table1[Race])</f>
        <v>3</v>
      </c>
      <c r="M1266">
        <v>7</v>
      </c>
      <c r="N1266">
        <v>4</v>
      </c>
      <c r="O1266">
        <v>2</v>
      </c>
      <c r="P1266">
        <v>0</v>
      </c>
      <c r="Q1266" t="s">
        <v>20</v>
      </c>
      <c r="R1266" t="s">
        <v>952</v>
      </c>
      <c r="S1266" t="s">
        <v>1437</v>
      </c>
      <c r="T1266">
        <f>IFERROR(Table1[n_can_adj]/MID(Table1[district],FIND("(",Table1[district])+1,1),Table1[n_can_adj])</f>
        <v>3</v>
      </c>
      <c r="U1266">
        <v>31399</v>
      </c>
      <c r="V1266" t="str">
        <f>IF(Table1[Voting Population]&lt;47000,"Rural","Urban")</f>
        <v>Rural</v>
      </c>
      <c r="W1266" s="3">
        <v>8.3711875405580782E-2</v>
      </c>
      <c r="X1266" s="3" t="s">
        <v>5413</v>
      </c>
      <c r="Y1266" s="3">
        <f>COUNTIFS(Table1[Race '#],Table1[[#This Row],[Race '#]],Table1[Gender],"F")</f>
        <v>1</v>
      </c>
      <c r="Z1266" s="3">
        <f>COUNTIFS(Table1[Race '#],Table1[[#This Row],[Race '#]],Table1[Gender],"M")</f>
        <v>1</v>
      </c>
      <c r="AA1266" s="3">
        <f>COUNTIFS(Table1[Race '#],Table1[[#This Row],[Race '#]],Table1[Gender],"~?")</f>
        <v>1</v>
      </c>
      <c r="AB1266" s="3" t="str">
        <f>_xlfn.IFS(Y1266=SUM(Table1[[#This Row],[Race-F candidates]:[Race-? Candidates]]),"All-Female",Z1266=SUM(Table1[[#This Row],[Race-F candidates]:[Race-? Candidates]]),"All-Male",1=1,"Mixed-Gender")</f>
        <v>Mixed-Gender</v>
      </c>
      <c r="AC1266" s="3">
        <f>COUNTIFS(Table1[genoffice],Table1[[#This Row],[genoffice]],Table1[Gender],"F")</f>
        <v>29</v>
      </c>
      <c r="AD1266" s="3">
        <f>COUNTIFS(Table1[genoffice],Table1[[#This Row],[genoffice]],Table1[Gender],"M")</f>
        <v>256</v>
      </c>
      <c r="AE1266" s="3">
        <f>COUNTIFS(Table1[genoffice],Table1[[#This Row],[genoffice]],Table1[Gender],"~?")</f>
        <v>10</v>
      </c>
    </row>
    <row r="1267" spans="1:31" x14ac:dyDescent="0.35">
      <c r="A1267">
        <v>1273</v>
      </c>
      <c r="B1267">
        <f>IF(COUNTIF(C$2:C1266,C1267)&gt;0,B1266,B1266+1)</f>
        <v>386</v>
      </c>
      <c r="C1267" t="str">
        <f>Table1[[#This Row],[position]]&amp;IF(Table1[district]="NA","","-"&amp;Table1[district])&amp;IF(Table1[parish]="Multi-Parish Race","","-"&amp;Table1[parish])&amp;" ("&amp;Table1[year]&amp;")"</f>
        <v>Constable-Justice of the Peace Ward 4-Jefferson Davis (2014)</v>
      </c>
      <c r="D1267" t="s">
        <v>1437</v>
      </c>
      <c r="E1267" t="s">
        <v>1688</v>
      </c>
      <c r="F1267" t="s">
        <v>1697</v>
      </c>
      <c r="G1267">
        <v>2014</v>
      </c>
      <c r="H1267" t="s">
        <v>695</v>
      </c>
      <c r="I1267" t="s">
        <v>19</v>
      </c>
      <c r="J1267">
        <v>660</v>
      </c>
      <c r="K1267">
        <v>13</v>
      </c>
      <c r="L1267">
        <f>COUNTIF(Table1[Race],Table1[Race])</f>
        <v>3</v>
      </c>
      <c r="M1267">
        <v>7</v>
      </c>
      <c r="N1267">
        <v>4</v>
      </c>
      <c r="O1267">
        <v>2</v>
      </c>
      <c r="P1267">
        <v>0</v>
      </c>
      <c r="Q1267" t="s">
        <v>20</v>
      </c>
      <c r="R1267" t="s">
        <v>952</v>
      </c>
      <c r="S1267" t="s">
        <v>1437</v>
      </c>
      <c r="T1267">
        <f>IFERROR(Table1[n_can_adj]/MID(Table1[district],FIND("(",Table1[district])+1,1),Table1[n_can_adj])</f>
        <v>3</v>
      </c>
      <c r="U1267">
        <v>31399</v>
      </c>
      <c r="V1267" t="str">
        <f>IF(Table1[Voting Population]&lt;47000,"Rural","Urban")</f>
        <v>Rural</v>
      </c>
      <c r="W1267" s="3">
        <v>8.3711875405580782E-2</v>
      </c>
      <c r="X1267" s="3" t="s">
        <v>5415</v>
      </c>
      <c r="Y1267" s="3">
        <f>COUNTIFS(Table1[Race '#],Table1[[#This Row],[Race '#]],Table1[Gender],"F")</f>
        <v>1</v>
      </c>
      <c r="Z1267" s="3">
        <f>COUNTIFS(Table1[Race '#],Table1[[#This Row],[Race '#]],Table1[Gender],"M")</f>
        <v>1</v>
      </c>
      <c r="AA1267" s="3">
        <f>COUNTIFS(Table1[Race '#],Table1[[#This Row],[Race '#]],Table1[Gender],"~?")</f>
        <v>1</v>
      </c>
      <c r="AB1267" s="3" t="str">
        <f>_xlfn.IFS(Y1267=SUM(Table1[[#This Row],[Race-F candidates]:[Race-? Candidates]]),"All-Female",Z1267=SUM(Table1[[#This Row],[Race-F candidates]:[Race-? Candidates]]),"All-Male",1=1,"Mixed-Gender")</f>
        <v>Mixed-Gender</v>
      </c>
      <c r="AC1267" s="3">
        <f>COUNTIFS(Table1[genoffice],Table1[[#This Row],[genoffice]],Table1[Gender],"F")</f>
        <v>29</v>
      </c>
      <c r="AD1267" s="3">
        <f>COUNTIFS(Table1[genoffice],Table1[[#This Row],[genoffice]],Table1[Gender],"M")</f>
        <v>256</v>
      </c>
      <c r="AE1267" s="3">
        <f>COUNTIFS(Table1[genoffice],Table1[[#This Row],[genoffice]],Table1[Gender],"~?")</f>
        <v>10</v>
      </c>
    </row>
    <row r="1268" spans="1:31" x14ac:dyDescent="0.35">
      <c r="A1268">
        <v>1272</v>
      </c>
      <c r="B1268">
        <f>IF(COUNTIF(C$2:C1267,C1268)&gt;0,B1267,B1267+1)</f>
        <v>387</v>
      </c>
      <c r="C1268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8" t="s">
        <v>1437</v>
      </c>
      <c r="E1268" t="s">
        <v>1688</v>
      </c>
      <c r="F1268" t="s">
        <v>1696</v>
      </c>
      <c r="G1268">
        <v>2014</v>
      </c>
      <c r="H1268" t="s">
        <v>332</v>
      </c>
      <c r="I1268" t="s">
        <v>19</v>
      </c>
      <c r="J1268">
        <v>1146</v>
      </c>
      <c r="K1268">
        <v>13</v>
      </c>
      <c r="L1268">
        <f>COUNTIF(Table1[Race],Table1[Race])</f>
        <v>2</v>
      </c>
      <c r="M1268">
        <v>7</v>
      </c>
      <c r="N1268">
        <v>4</v>
      </c>
      <c r="O1268">
        <v>2</v>
      </c>
      <c r="P1268">
        <v>0</v>
      </c>
      <c r="Q1268" t="s">
        <v>20</v>
      </c>
      <c r="R1268" t="s">
        <v>952</v>
      </c>
      <c r="S1268" t="s">
        <v>1437</v>
      </c>
      <c r="T1268">
        <f>IFERROR(Table1[n_can_adj]/MID(Table1[district],FIND("(",Table1[district])+1,1),Table1[n_can_adj])</f>
        <v>2</v>
      </c>
      <c r="U1268">
        <v>47480</v>
      </c>
      <c r="V1268" t="str">
        <f>IF(Table1[Voting Population]&lt;47000,"Rural","Urban")</f>
        <v>Urban</v>
      </c>
      <c r="W1268" s="3">
        <v>0.5486486486486486</v>
      </c>
      <c r="X1268" s="3" t="s">
        <v>5414</v>
      </c>
      <c r="Y1268" s="3">
        <f>COUNTIFS(Table1[Race '#],Table1[[#This Row],[Race '#]],Table1[Gender],"F")</f>
        <v>0</v>
      </c>
      <c r="Z1268" s="3">
        <f>COUNTIFS(Table1[Race '#],Table1[[#This Row],[Race '#]],Table1[Gender],"M")</f>
        <v>2</v>
      </c>
      <c r="AA1268" s="3">
        <f>COUNTIFS(Table1[Race '#],Table1[[#This Row],[Race '#]],Table1[Gender],"~?")</f>
        <v>0</v>
      </c>
      <c r="AB1268" s="3" t="str">
        <f>_xlfn.IFS(Y1268=SUM(Table1[[#This Row],[Race-F candidates]:[Race-? Candidates]]),"All-Female",Z1268=SUM(Table1[[#This Row],[Race-F candidates]:[Race-? Candidates]]),"All-Male",1=1,"Mixed-Gender")</f>
        <v>All-Male</v>
      </c>
      <c r="AC1268" s="3">
        <f>COUNTIFS(Table1[genoffice],Table1[[#This Row],[genoffice]],Table1[Gender],"F")</f>
        <v>29</v>
      </c>
      <c r="AD1268" s="3">
        <f>COUNTIFS(Table1[genoffice],Table1[[#This Row],[genoffice]],Table1[Gender],"M")</f>
        <v>256</v>
      </c>
      <c r="AE1268" s="3">
        <f>COUNTIFS(Table1[genoffice],Table1[[#This Row],[genoffice]],Table1[Gender],"~?")</f>
        <v>10</v>
      </c>
    </row>
    <row r="1269" spans="1:31" x14ac:dyDescent="0.35">
      <c r="A1269">
        <v>1276</v>
      </c>
      <c r="B1269">
        <f>IF(COUNTIF(C$2:C1268,C1269)&gt;0,B1268,B1268+1)</f>
        <v>387</v>
      </c>
      <c r="C1269" t="str">
        <f>Table1[[#This Row],[position]]&amp;IF(Table1[district]="NA","","-"&amp;Table1[district])&amp;IF(Table1[parish]="Multi-Parish Race","","-"&amp;Table1[parish])&amp;" ("&amp;Table1[year]&amp;")"</f>
        <v>Constable-Justice of the Peace Ward 4-Lincoln (2014)</v>
      </c>
      <c r="D1269" t="s">
        <v>1437</v>
      </c>
      <c r="E1269" t="s">
        <v>1688</v>
      </c>
      <c r="F1269" t="s">
        <v>1700</v>
      </c>
      <c r="G1269">
        <v>2014</v>
      </c>
      <c r="H1269" t="s">
        <v>332</v>
      </c>
      <c r="I1269" t="s">
        <v>30</v>
      </c>
      <c r="J1269">
        <v>334</v>
      </c>
      <c r="K1269">
        <v>13</v>
      </c>
      <c r="L1269">
        <f>COUNTIF(Table1[Race],Table1[Race])</f>
        <v>2</v>
      </c>
      <c r="M1269">
        <v>7</v>
      </c>
      <c r="N1269">
        <v>4</v>
      </c>
      <c r="O1269">
        <v>2</v>
      </c>
      <c r="P1269">
        <v>0</v>
      </c>
      <c r="Q1269" t="s">
        <v>20</v>
      </c>
      <c r="R1269" t="s">
        <v>952</v>
      </c>
      <c r="S1269" t="s">
        <v>1437</v>
      </c>
      <c r="T1269">
        <f>IFERROR(Table1[n_can_adj]/MID(Table1[district],FIND("(",Table1[district])+1,1),Table1[n_can_adj])</f>
        <v>2</v>
      </c>
      <c r="U1269">
        <v>47480</v>
      </c>
      <c r="V1269" t="str">
        <f>IF(Table1[Voting Population]&lt;47000,"Rural","Urban")</f>
        <v>Urban</v>
      </c>
      <c r="W1269" s="3">
        <v>0.5486486486486486</v>
      </c>
      <c r="X1269" s="3" t="s">
        <v>5414</v>
      </c>
      <c r="Y1269" s="3">
        <f>COUNTIFS(Table1[Race '#],Table1[[#This Row],[Race '#]],Table1[Gender],"F")</f>
        <v>0</v>
      </c>
      <c r="Z1269" s="3">
        <f>COUNTIFS(Table1[Race '#],Table1[[#This Row],[Race '#]],Table1[Gender],"M")</f>
        <v>2</v>
      </c>
      <c r="AA1269" s="3">
        <f>COUNTIFS(Table1[Race '#],Table1[[#This Row],[Race '#]],Table1[Gender],"~?")</f>
        <v>0</v>
      </c>
      <c r="AB1269" s="3" t="str">
        <f>_xlfn.IFS(Y1269=SUM(Table1[[#This Row],[Race-F candidates]:[Race-? Candidates]]),"All-Female",Z1269=SUM(Table1[[#This Row],[Race-F candidates]:[Race-? Candidates]]),"All-Male",1=1,"Mixed-Gender")</f>
        <v>All-Male</v>
      </c>
      <c r="AC1269" s="3">
        <f>COUNTIFS(Table1[genoffice],Table1[[#This Row],[genoffice]],Table1[Gender],"F")</f>
        <v>29</v>
      </c>
      <c r="AD1269" s="3">
        <f>COUNTIFS(Table1[genoffice],Table1[[#This Row],[genoffice]],Table1[Gender],"M")</f>
        <v>256</v>
      </c>
      <c r="AE1269" s="3">
        <f>COUNTIFS(Table1[genoffice],Table1[[#This Row],[genoffice]],Table1[Gender],"~?")</f>
        <v>10</v>
      </c>
    </row>
    <row r="1270" spans="1:31" x14ac:dyDescent="0.35">
      <c r="A1270">
        <v>1264</v>
      </c>
      <c r="B1270">
        <f>IF(COUNTIF(C$2:C1269,C1270)&gt;0,B1269,B1269+1)</f>
        <v>388</v>
      </c>
      <c r="C1270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0" t="s">
        <v>1437</v>
      </c>
      <c r="E1270" t="s">
        <v>1688</v>
      </c>
      <c r="F1270" t="s">
        <v>1689</v>
      </c>
      <c r="G1270">
        <v>2014</v>
      </c>
      <c r="H1270" t="s">
        <v>832</v>
      </c>
      <c r="I1270" t="s">
        <v>23</v>
      </c>
      <c r="J1270">
        <v>439</v>
      </c>
      <c r="K1270">
        <v>13</v>
      </c>
      <c r="L1270">
        <f>COUNTIF(Table1[Race],Table1[Race])</f>
        <v>2</v>
      </c>
      <c r="M1270">
        <v>7</v>
      </c>
      <c r="N1270">
        <v>4</v>
      </c>
      <c r="O1270">
        <v>2</v>
      </c>
      <c r="P1270">
        <v>0</v>
      </c>
      <c r="Q1270" t="s">
        <v>20</v>
      </c>
      <c r="R1270" t="s">
        <v>952</v>
      </c>
      <c r="S1270" t="s">
        <v>1437</v>
      </c>
      <c r="T1270">
        <f>IFERROR(Table1[n_can_adj]/MID(Table1[district],FIND("(",Table1[district])+1,1),Table1[n_can_adj])</f>
        <v>2</v>
      </c>
      <c r="U1270">
        <v>10714</v>
      </c>
      <c r="V1270" t="str">
        <f>IF(Table1[Voting Population]&lt;47000,"Rural","Urban")</f>
        <v>Rural</v>
      </c>
      <c r="W1270" s="3">
        <v>0.10133060388945747</v>
      </c>
      <c r="X1270" s="3" t="s">
        <v>5414</v>
      </c>
      <c r="Y1270" s="3">
        <f>COUNTIFS(Table1[Race '#],Table1[[#This Row],[Race '#]],Table1[Gender],"F")</f>
        <v>0</v>
      </c>
      <c r="Z1270" s="3">
        <f>COUNTIFS(Table1[Race '#],Table1[[#This Row],[Race '#]],Table1[Gender],"M")</f>
        <v>2</v>
      </c>
      <c r="AA1270" s="3">
        <f>COUNTIFS(Table1[Race '#],Table1[[#This Row],[Race '#]],Table1[Gender],"~?")</f>
        <v>0</v>
      </c>
      <c r="AB1270" s="3" t="str">
        <f>_xlfn.IFS(Y1270=SUM(Table1[[#This Row],[Race-F candidates]:[Race-? Candidates]]),"All-Female",Z1270=SUM(Table1[[#This Row],[Race-F candidates]:[Race-? Candidates]]),"All-Male",1=1,"Mixed-Gender")</f>
        <v>All-Male</v>
      </c>
      <c r="AC1270" s="3">
        <f>COUNTIFS(Table1[genoffice],Table1[[#This Row],[genoffice]],Table1[Gender],"F")</f>
        <v>29</v>
      </c>
      <c r="AD1270" s="3">
        <f>COUNTIFS(Table1[genoffice],Table1[[#This Row],[genoffice]],Table1[Gender],"M")</f>
        <v>256</v>
      </c>
      <c r="AE1270" s="3">
        <f>COUNTIFS(Table1[genoffice],Table1[[#This Row],[genoffice]],Table1[Gender],"~?")</f>
        <v>10</v>
      </c>
    </row>
    <row r="1271" spans="1:31" x14ac:dyDescent="0.35">
      <c r="A1271">
        <v>1267</v>
      </c>
      <c r="B1271">
        <f>IF(COUNTIF(C$2:C1270,C1271)&gt;0,B1270,B1270+1)</f>
        <v>388</v>
      </c>
      <c r="C1271" t="str">
        <f>Table1[[#This Row],[position]]&amp;IF(Table1[district]="NA","","-"&amp;Table1[district])&amp;IF(Table1[parish]="Multi-Parish Race","","-"&amp;Table1[parish])&amp;" ("&amp;Table1[year]&amp;")"</f>
        <v>Constable-Justice of the Peace Ward 4-St. Helena (2014)</v>
      </c>
      <c r="D1271" t="s">
        <v>1437</v>
      </c>
      <c r="E1271" t="s">
        <v>1688</v>
      </c>
      <c r="F1271" t="s">
        <v>1692</v>
      </c>
      <c r="G1271">
        <v>2014</v>
      </c>
      <c r="H1271" t="s">
        <v>832</v>
      </c>
      <c r="I1271" t="s">
        <v>23</v>
      </c>
      <c r="J1271">
        <v>538</v>
      </c>
      <c r="K1271">
        <v>13</v>
      </c>
      <c r="L1271">
        <f>COUNTIF(Table1[Race],Table1[Race])</f>
        <v>2</v>
      </c>
      <c r="M1271">
        <v>7</v>
      </c>
      <c r="N1271">
        <v>4</v>
      </c>
      <c r="O1271">
        <v>2</v>
      </c>
      <c r="P1271">
        <v>0</v>
      </c>
      <c r="Q1271" t="s">
        <v>20</v>
      </c>
      <c r="R1271" t="s">
        <v>952</v>
      </c>
      <c r="S1271" t="s">
        <v>1437</v>
      </c>
      <c r="T1271">
        <f>IFERROR(Table1[n_can_adj]/MID(Table1[district],FIND("(",Table1[district])+1,1),Table1[n_can_adj])</f>
        <v>2</v>
      </c>
      <c r="U1271">
        <v>10714</v>
      </c>
      <c r="V1271" t="str">
        <f>IF(Table1[Voting Population]&lt;47000,"Rural","Urban")</f>
        <v>Rural</v>
      </c>
      <c r="W1271" s="3">
        <v>0.10133060388945747</v>
      </c>
      <c r="X1271" s="3" t="s">
        <v>5414</v>
      </c>
      <c r="Y1271" s="3">
        <f>COUNTIFS(Table1[Race '#],Table1[[#This Row],[Race '#]],Table1[Gender],"F")</f>
        <v>0</v>
      </c>
      <c r="Z1271" s="3">
        <f>COUNTIFS(Table1[Race '#],Table1[[#This Row],[Race '#]],Table1[Gender],"M")</f>
        <v>2</v>
      </c>
      <c r="AA1271" s="3">
        <f>COUNTIFS(Table1[Race '#],Table1[[#This Row],[Race '#]],Table1[Gender],"~?")</f>
        <v>0</v>
      </c>
      <c r="AB1271" s="3" t="str">
        <f>_xlfn.IFS(Y1271=SUM(Table1[[#This Row],[Race-F candidates]:[Race-? Candidates]]),"All-Female",Z1271=SUM(Table1[[#This Row],[Race-F candidates]:[Race-? Candidates]]),"All-Male",1=1,"Mixed-Gender")</f>
        <v>All-Male</v>
      </c>
      <c r="AC1271" s="3">
        <f>COUNTIFS(Table1[genoffice],Table1[[#This Row],[genoffice]],Table1[Gender],"F")</f>
        <v>29</v>
      </c>
      <c r="AD1271" s="3">
        <f>COUNTIFS(Table1[genoffice],Table1[[#This Row],[genoffice]],Table1[Gender],"M")</f>
        <v>256</v>
      </c>
      <c r="AE1271" s="3">
        <f>COUNTIFS(Table1[genoffice],Table1[[#This Row],[genoffice]],Table1[Gender],"~?")</f>
        <v>10</v>
      </c>
    </row>
    <row r="1272" spans="1:31" x14ac:dyDescent="0.35">
      <c r="A1272">
        <v>1269</v>
      </c>
      <c r="B1272">
        <f>IF(COUNTIF(C$2:C1271,C1272)&gt;0,B1271,B1271+1)</f>
        <v>389</v>
      </c>
      <c r="C1272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2" t="s">
        <v>1437</v>
      </c>
      <c r="E1272" t="s">
        <v>1688</v>
      </c>
      <c r="F1272" t="s">
        <v>1694</v>
      </c>
      <c r="G1272">
        <v>2014</v>
      </c>
      <c r="H1272" t="s">
        <v>640</v>
      </c>
      <c r="I1272" t="s">
        <v>19</v>
      </c>
      <c r="J1272">
        <v>1014</v>
      </c>
      <c r="K1272">
        <v>13</v>
      </c>
      <c r="L1272">
        <f>COUNTIF(Table1[Race],Table1[Race])</f>
        <v>2</v>
      </c>
      <c r="M1272">
        <v>7</v>
      </c>
      <c r="N1272">
        <v>4</v>
      </c>
      <c r="O1272">
        <v>2</v>
      </c>
      <c r="P1272">
        <v>0</v>
      </c>
      <c r="Q1272" t="s">
        <v>20</v>
      </c>
      <c r="R1272" t="s">
        <v>952</v>
      </c>
      <c r="S1272" t="s">
        <v>1437</v>
      </c>
      <c r="T1272">
        <f>IFERROR(Table1[n_can_adj]/MID(Table1[district],FIND("(",Table1[district])+1,1),Table1[n_can_adj])</f>
        <v>2</v>
      </c>
      <c r="U1272">
        <v>127115</v>
      </c>
      <c r="V1272" t="str">
        <f>IF(Table1[Voting Population]&lt;47000,"Rural","Urban")</f>
        <v>Urban</v>
      </c>
      <c r="W1272" s="3">
        <v>5.3948013732221245E-3</v>
      </c>
      <c r="X1272" s="3" t="s">
        <v>5414</v>
      </c>
      <c r="Y1272" s="3">
        <f>COUNTIFS(Table1[Race '#],Table1[[#This Row],[Race '#]],Table1[Gender],"F")</f>
        <v>1</v>
      </c>
      <c r="Z1272" s="3">
        <f>COUNTIFS(Table1[Race '#],Table1[[#This Row],[Race '#]],Table1[Gender],"M")</f>
        <v>1</v>
      </c>
      <c r="AA1272" s="3">
        <f>COUNTIFS(Table1[Race '#],Table1[[#This Row],[Race '#]],Table1[Gender],"~?")</f>
        <v>0</v>
      </c>
      <c r="AB1272" s="3" t="str">
        <f>_xlfn.IFS(Y1272=SUM(Table1[[#This Row],[Race-F candidates]:[Race-? Candidates]]),"All-Female",Z1272=SUM(Table1[[#This Row],[Race-F candidates]:[Race-? Candidates]]),"All-Male",1=1,"Mixed-Gender")</f>
        <v>Mixed-Gender</v>
      </c>
      <c r="AC1272" s="3">
        <f>COUNTIFS(Table1[genoffice],Table1[[#This Row],[genoffice]],Table1[Gender],"F")</f>
        <v>29</v>
      </c>
      <c r="AD1272" s="3">
        <f>COUNTIFS(Table1[genoffice],Table1[[#This Row],[genoffice]],Table1[Gender],"M")</f>
        <v>256</v>
      </c>
      <c r="AE1272" s="3">
        <f>COUNTIFS(Table1[genoffice],Table1[[#This Row],[genoffice]],Table1[Gender],"~?")</f>
        <v>10</v>
      </c>
    </row>
    <row r="1273" spans="1:31" x14ac:dyDescent="0.35">
      <c r="A1273">
        <v>1275</v>
      </c>
      <c r="B1273">
        <f>IF(COUNTIF(C$2:C1272,C1273)&gt;0,B1272,B1272+1)</f>
        <v>389</v>
      </c>
      <c r="C1273" t="str">
        <f>Table1[[#This Row],[position]]&amp;IF(Table1[district]="NA","","-"&amp;Table1[district])&amp;IF(Table1[parish]="Multi-Parish Race","","-"&amp;Table1[parish])&amp;" ("&amp;Table1[year]&amp;")"</f>
        <v>Constable-Justice of the Peace Ward 4-Tangipahoa (2014)</v>
      </c>
      <c r="D1273" t="s">
        <v>1437</v>
      </c>
      <c r="E1273" t="s">
        <v>1688</v>
      </c>
      <c r="F1273" t="s">
        <v>1699</v>
      </c>
      <c r="G1273">
        <v>2014</v>
      </c>
      <c r="H1273" t="s">
        <v>640</v>
      </c>
      <c r="I1273" t="s">
        <v>23</v>
      </c>
      <c r="J1273">
        <v>1025</v>
      </c>
      <c r="K1273">
        <v>13</v>
      </c>
      <c r="L1273">
        <f>COUNTIF(Table1[Race],Table1[Race])</f>
        <v>2</v>
      </c>
      <c r="M1273">
        <v>7</v>
      </c>
      <c r="N1273">
        <v>4</v>
      </c>
      <c r="O1273">
        <v>2</v>
      </c>
      <c r="P1273">
        <v>0</v>
      </c>
      <c r="Q1273" t="s">
        <v>20</v>
      </c>
      <c r="R1273" t="s">
        <v>952</v>
      </c>
      <c r="S1273" t="s">
        <v>1437</v>
      </c>
      <c r="T1273">
        <f>IFERROR(Table1[n_can_adj]/MID(Table1[district],FIND("(",Table1[district])+1,1),Table1[n_can_adj])</f>
        <v>2</v>
      </c>
      <c r="U1273">
        <v>127115</v>
      </c>
      <c r="V1273" t="str">
        <f>IF(Table1[Voting Population]&lt;47000,"Rural","Urban")</f>
        <v>Urban</v>
      </c>
      <c r="W1273" s="3">
        <v>5.3948013732221245E-3</v>
      </c>
      <c r="X1273" s="3" t="s">
        <v>5415</v>
      </c>
      <c r="Y1273" s="3">
        <f>COUNTIFS(Table1[Race '#],Table1[[#This Row],[Race '#]],Table1[Gender],"F")</f>
        <v>1</v>
      </c>
      <c r="Z1273" s="3">
        <f>COUNTIFS(Table1[Race '#],Table1[[#This Row],[Race '#]],Table1[Gender],"M")</f>
        <v>1</v>
      </c>
      <c r="AA1273" s="3">
        <f>COUNTIFS(Table1[Race '#],Table1[[#This Row],[Race '#]],Table1[Gender],"~?")</f>
        <v>0</v>
      </c>
      <c r="AB1273" s="3" t="str">
        <f>_xlfn.IFS(Y1273=SUM(Table1[[#This Row],[Race-F candidates]:[Race-? Candidates]]),"All-Female",Z1273=SUM(Table1[[#This Row],[Race-F candidates]:[Race-? Candidates]]),"All-Male",1=1,"Mixed-Gender")</f>
        <v>Mixed-Gender</v>
      </c>
      <c r="AC1273" s="3">
        <f>COUNTIFS(Table1[genoffice],Table1[[#This Row],[genoffice]],Table1[Gender],"F")</f>
        <v>29</v>
      </c>
      <c r="AD1273" s="3">
        <f>COUNTIFS(Table1[genoffice],Table1[[#This Row],[genoffice]],Table1[Gender],"M")</f>
        <v>256</v>
      </c>
      <c r="AE1273" s="3">
        <f>COUNTIFS(Table1[genoffice],Table1[[#This Row],[genoffice]],Table1[Gender],"~?")</f>
        <v>10</v>
      </c>
    </row>
    <row r="1274" spans="1:31" x14ac:dyDescent="0.35">
      <c r="A1274">
        <v>1266</v>
      </c>
      <c r="B1274">
        <f>IF(COUNTIF(C$2:C1273,C1274)&gt;0,B1273,B1273+1)</f>
        <v>390</v>
      </c>
      <c r="C1274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4" t="s">
        <v>1437</v>
      </c>
      <c r="E1274" t="s">
        <v>1688</v>
      </c>
      <c r="F1274" t="s">
        <v>1691</v>
      </c>
      <c r="G1274">
        <v>2014</v>
      </c>
      <c r="H1274" t="s">
        <v>651</v>
      </c>
      <c r="I1274" t="s">
        <v>19</v>
      </c>
      <c r="J1274">
        <v>646</v>
      </c>
      <c r="K1274">
        <v>13</v>
      </c>
      <c r="L1274">
        <f>COUNTIF(Table1[Race],Table1[Race])</f>
        <v>2</v>
      </c>
      <c r="M1274">
        <v>7</v>
      </c>
      <c r="N1274">
        <v>4</v>
      </c>
      <c r="O1274">
        <v>2</v>
      </c>
      <c r="P1274">
        <v>0</v>
      </c>
      <c r="Q1274" t="s">
        <v>20</v>
      </c>
      <c r="R1274" t="s">
        <v>952</v>
      </c>
      <c r="S1274" t="s">
        <v>1437</v>
      </c>
      <c r="T1274">
        <f>IFERROR(Table1[n_can_adj]/MID(Table1[district],FIND("(",Table1[district])+1,1),Table1[n_can_adj])</f>
        <v>2</v>
      </c>
      <c r="U1274">
        <v>52101</v>
      </c>
      <c r="V1274" t="str">
        <f>IF(Table1[Voting Population]&lt;47000,"Rural","Urban")</f>
        <v>Urban</v>
      </c>
      <c r="W1274" s="3">
        <v>0.50232558139534889</v>
      </c>
      <c r="X1274" s="3" t="s">
        <v>5414</v>
      </c>
      <c r="Y1274" s="3">
        <f>COUNTIFS(Table1[Race '#],Table1[[#This Row],[Race '#]],Table1[Gender],"F")</f>
        <v>0</v>
      </c>
      <c r="Z1274" s="3">
        <f>COUNTIFS(Table1[Race '#],Table1[[#This Row],[Race '#]],Table1[Gender],"M")</f>
        <v>2</v>
      </c>
      <c r="AA1274" s="3">
        <f>COUNTIFS(Table1[Race '#],Table1[[#This Row],[Race '#]],Table1[Gender],"~?")</f>
        <v>0</v>
      </c>
      <c r="AB1274" s="3" t="str">
        <f>_xlfn.IFS(Y1274=SUM(Table1[[#This Row],[Race-F candidates]:[Race-? Candidates]]),"All-Female",Z1274=SUM(Table1[[#This Row],[Race-F candidates]:[Race-? Candidates]]),"All-Male",1=1,"Mixed-Gender")</f>
        <v>All-Male</v>
      </c>
      <c r="AC1274" s="3">
        <f>COUNTIFS(Table1[genoffice],Table1[[#This Row],[genoffice]],Table1[Gender],"F")</f>
        <v>29</v>
      </c>
      <c r="AD1274" s="3">
        <f>COUNTIFS(Table1[genoffice],Table1[[#This Row],[genoffice]],Table1[Gender],"M")</f>
        <v>256</v>
      </c>
      <c r="AE1274" s="3">
        <f>COUNTIFS(Table1[genoffice],Table1[[#This Row],[genoffice]],Table1[Gender],"~?")</f>
        <v>10</v>
      </c>
    </row>
    <row r="1275" spans="1:31" x14ac:dyDescent="0.35">
      <c r="A1275">
        <v>1274</v>
      </c>
      <c r="B1275">
        <f>IF(COUNTIF(C$2:C1274,C1275)&gt;0,B1274,B1274+1)</f>
        <v>390</v>
      </c>
      <c r="C1275" t="str">
        <f>Table1[[#This Row],[position]]&amp;IF(Table1[district]="NA","","-"&amp;Table1[district])&amp;IF(Table1[parish]="Multi-Parish Race","","-"&amp;Table1[parish])&amp;" ("&amp;Table1[year]&amp;")"</f>
        <v>Constable-Justice of the Peace Ward 4-Vernon (2014)</v>
      </c>
      <c r="D1275" t="s">
        <v>1437</v>
      </c>
      <c r="E1275" t="s">
        <v>1688</v>
      </c>
      <c r="F1275" t="s">
        <v>1698</v>
      </c>
      <c r="G1275">
        <v>2014</v>
      </c>
      <c r="H1275" t="s">
        <v>651</v>
      </c>
      <c r="I1275" t="s">
        <v>30</v>
      </c>
      <c r="J1275">
        <v>214</v>
      </c>
      <c r="K1275">
        <v>13</v>
      </c>
      <c r="L1275">
        <f>COUNTIF(Table1[Race],Table1[Race])</f>
        <v>2</v>
      </c>
      <c r="M1275">
        <v>7</v>
      </c>
      <c r="N1275">
        <v>4</v>
      </c>
      <c r="O1275">
        <v>2</v>
      </c>
      <c r="P1275">
        <v>0</v>
      </c>
      <c r="Q1275" t="s">
        <v>20</v>
      </c>
      <c r="R1275" t="s">
        <v>952</v>
      </c>
      <c r="S1275" t="s">
        <v>1437</v>
      </c>
      <c r="T1275">
        <f>IFERROR(Table1[n_can_adj]/MID(Table1[district],FIND("(",Table1[district])+1,1),Table1[n_can_adj])</f>
        <v>2</v>
      </c>
      <c r="U1275">
        <v>52101</v>
      </c>
      <c r="V1275" t="str">
        <f>IF(Table1[Voting Population]&lt;47000,"Rural","Urban")</f>
        <v>Urban</v>
      </c>
      <c r="W1275" s="3">
        <v>0.50232558139534889</v>
      </c>
      <c r="X1275" s="3" t="s">
        <v>5414</v>
      </c>
      <c r="Y1275" s="3">
        <f>COUNTIFS(Table1[Race '#],Table1[[#This Row],[Race '#]],Table1[Gender],"F")</f>
        <v>0</v>
      </c>
      <c r="Z1275" s="3">
        <f>COUNTIFS(Table1[Race '#],Table1[[#This Row],[Race '#]],Table1[Gender],"M")</f>
        <v>2</v>
      </c>
      <c r="AA1275" s="3">
        <f>COUNTIFS(Table1[Race '#],Table1[[#This Row],[Race '#]],Table1[Gender],"~?")</f>
        <v>0</v>
      </c>
      <c r="AB1275" s="3" t="str">
        <f>_xlfn.IFS(Y1275=SUM(Table1[[#This Row],[Race-F candidates]:[Race-? Candidates]]),"All-Female",Z1275=SUM(Table1[[#This Row],[Race-F candidates]:[Race-? Candidates]]),"All-Male",1=1,"Mixed-Gender")</f>
        <v>All-Male</v>
      </c>
      <c r="AC1275" s="3">
        <f>COUNTIFS(Table1[genoffice],Table1[[#This Row],[genoffice]],Table1[Gender],"F")</f>
        <v>29</v>
      </c>
      <c r="AD1275" s="3">
        <f>COUNTIFS(Table1[genoffice],Table1[[#This Row],[genoffice]],Table1[Gender],"M")</f>
        <v>256</v>
      </c>
      <c r="AE1275" s="3">
        <f>COUNTIFS(Table1[genoffice],Table1[[#This Row],[genoffice]],Table1[Gender],"~?")</f>
        <v>10</v>
      </c>
    </row>
    <row r="1276" spans="1:31" x14ac:dyDescent="0.35">
      <c r="A1276">
        <v>1268</v>
      </c>
      <c r="B1276">
        <f>IF(COUNTIF(C$2:C1275,C1276)&gt;0,B1275,B1275+1)</f>
        <v>391</v>
      </c>
      <c r="C1276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6" t="s">
        <v>1437</v>
      </c>
      <c r="E1276" t="s">
        <v>1688</v>
      </c>
      <c r="F1276" t="s">
        <v>1693</v>
      </c>
      <c r="G1276">
        <v>2014</v>
      </c>
      <c r="H1276" t="s">
        <v>981</v>
      </c>
      <c r="I1276" t="s">
        <v>23</v>
      </c>
      <c r="J1276">
        <v>302</v>
      </c>
      <c r="K1276">
        <v>13</v>
      </c>
      <c r="L1276">
        <f>COUNTIF(Table1[Race],Table1[Race])</f>
        <v>2</v>
      </c>
      <c r="M1276">
        <v>7</v>
      </c>
      <c r="N1276">
        <v>4</v>
      </c>
      <c r="O1276">
        <v>2</v>
      </c>
      <c r="P1276">
        <v>0</v>
      </c>
      <c r="Q1276" t="s">
        <v>20</v>
      </c>
      <c r="R1276" t="s">
        <v>952</v>
      </c>
      <c r="S1276" t="s">
        <v>1437</v>
      </c>
      <c r="T1276">
        <f>IFERROR(Table1[n_can_adj]/MID(Table1[district],FIND("(",Table1[district])+1,1),Table1[n_can_adj])</f>
        <v>2</v>
      </c>
      <c r="U1276">
        <v>25017</v>
      </c>
      <c r="V1276" t="str">
        <f>IF(Table1[Voting Population]&lt;47000,"Rural","Urban")</f>
        <v>Rural</v>
      </c>
      <c r="W1276" s="3">
        <v>0.23770491803278687</v>
      </c>
      <c r="X1276" s="3" t="s">
        <v>5414</v>
      </c>
      <c r="Y1276" s="3">
        <f>COUNTIFS(Table1[Race '#],Table1[[#This Row],[Race '#]],Table1[Gender],"F")</f>
        <v>0</v>
      </c>
      <c r="Z1276" s="3">
        <f>COUNTIFS(Table1[Race '#],Table1[[#This Row],[Race '#]],Table1[Gender],"M")</f>
        <v>2</v>
      </c>
      <c r="AA1276" s="3">
        <f>COUNTIFS(Table1[Race '#],Table1[[#This Row],[Race '#]],Table1[Gender],"~?")</f>
        <v>0</v>
      </c>
      <c r="AB1276" s="3" t="str">
        <f>_xlfn.IFS(Y1276=SUM(Table1[[#This Row],[Race-F candidates]:[Race-? Candidates]]),"All-Female",Z1276=SUM(Table1[[#This Row],[Race-F candidates]:[Race-? Candidates]]),"All-Male",1=1,"Mixed-Gender")</f>
        <v>All-Male</v>
      </c>
      <c r="AC1276" s="3">
        <f>COUNTIFS(Table1[genoffice],Table1[[#This Row],[genoffice]],Table1[Gender],"F")</f>
        <v>29</v>
      </c>
      <c r="AD1276" s="3">
        <f>COUNTIFS(Table1[genoffice],Table1[[#This Row],[genoffice]],Table1[Gender],"M")</f>
        <v>256</v>
      </c>
      <c r="AE1276" s="3">
        <f>COUNTIFS(Table1[genoffice],Table1[[#This Row],[genoffice]],Table1[Gender],"~?")</f>
        <v>10</v>
      </c>
    </row>
    <row r="1277" spans="1:31" x14ac:dyDescent="0.35">
      <c r="A1277">
        <v>1270</v>
      </c>
      <c r="B1277">
        <f>IF(COUNTIF(C$2:C1276,C1277)&gt;0,B1276,B1276+1)</f>
        <v>391</v>
      </c>
      <c r="C1277" t="str">
        <f>Table1[[#This Row],[position]]&amp;IF(Table1[district]="NA","","-"&amp;Table1[district])&amp;IF(Table1[parish]="Multi-Parish Race","","-"&amp;Table1[parish])&amp;" ("&amp;Table1[year]&amp;")"</f>
        <v>Constable-Justice of the Peace Ward 4-West Baton Rouge (2014)</v>
      </c>
      <c r="D1277" t="s">
        <v>1437</v>
      </c>
      <c r="E1277" t="s">
        <v>1688</v>
      </c>
      <c r="F1277" t="s">
        <v>1695</v>
      </c>
      <c r="G1277">
        <v>2014</v>
      </c>
      <c r="H1277" t="s">
        <v>981</v>
      </c>
      <c r="I1277" t="s">
        <v>23</v>
      </c>
      <c r="J1277">
        <v>186</v>
      </c>
      <c r="K1277">
        <v>13</v>
      </c>
      <c r="L1277">
        <f>COUNTIF(Table1[Race],Table1[Race])</f>
        <v>2</v>
      </c>
      <c r="M1277">
        <v>7</v>
      </c>
      <c r="N1277">
        <v>4</v>
      </c>
      <c r="O1277">
        <v>2</v>
      </c>
      <c r="P1277">
        <v>0</v>
      </c>
      <c r="Q1277" t="s">
        <v>20</v>
      </c>
      <c r="R1277" t="s">
        <v>952</v>
      </c>
      <c r="S1277" t="s">
        <v>1437</v>
      </c>
      <c r="T1277">
        <f>IFERROR(Table1[n_can_adj]/MID(Table1[district],FIND("(",Table1[district])+1,1),Table1[n_can_adj])</f>
        <v>2</v>
      </c>
      <c r="U1277">
        <v>25017</v>
      </c>
      <c r="V1277" t="str">
        <f>IF(Table1[Voting Population]&lt;47000,"Rural","Urban")</f>
        <v>Rural</v>
      </c>
      <c r="W1277" s="3">
        <v>0.23770491803278687</v>
      </c>
      <c r="X1277" s="3" t="s">
        <v>5414</v>
      </c>
      <c r="Y1277" s="3">
        <f>COUNTIFS(Table1[Race '#],Table1[[#This Row],[Race '#]],Table1[Gender],"F")</f>
        <v>0</v>
      </c>
      <c r="Z1277" s="3">
        <f>COUNTIFS(Table1[Race '#],Table1[[#This Row],[Race '#]],Table1[Gender],"M")</f>
        <v>2</v>
      </c>
      <c r="AA1277" s="3">
        <f>COUNTIFS(Table1[Race '#],Table1[[#This Row],[Race '#]],Table1[Gender],"~?")</f>
        <v>0</v>
      </c>
      <c r="AB1277" s="3" t="str">
        <f>_xlfn.IFS(Y1277=SUM(Table1[[#This Row],[Race-F candidates]:[Race-? Candidates]]),"All-Female",Z1277=SUM(Table1[[#This Row],[Race-F candidates]:[Race-? Candidates]]),"All-Male",1=1,"Mixed-Gender")</f>
        <v>All-Male</v>
      </c>
      <c r="AC1277" s="3">
        <f>COUNTIFS(Table1[genoffice],Table1[[#This Row],[genoffice]],Table1[Gender],"F")</f>
        <v>29</v>
      </c>
      <c r="AD1277" s="3">
        <f>COUNTIFS(Table1[genoffice],Table1[[#This Row],[genoffice]],Table1[Gender],"M")</f>
        <v>256</v>
      </c>
      <c r="AE1277" s="3">
        <f>COUNTIFS(Table1[genoffice],Table1[[#This Row],[genoffice]],Table1[Gender],"~?")</f>
        <v>10</v>
      </c>
    </row>
    <row r="1278" spans="1:31" x14ac:dyDescent="0.35">
      <c r="A1278">
        <v>1278</v>
      </c>
      <c r="B1278">
        <f>IF(COUNTIF(C$2:C1277,C1278)&gt;0,B1277,B1277+1)</f>
        <v>392</v>
      </c>
      <c r="C1278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8" t="s">
        <v>1437</v>
      </c>
      <c r="E1278" t="s">
        <v>1701</v>
      </c>
      <c r="F1278" t="s">
        <v>1703</v>
      </c>
      <c r="G1278">
        <v>2014</v>
      </c>
      <c r="H1278" t="s">
        <v>51</v>
      </c>
      <c r="I1278" t="s">
        <v>19</v>
      </c>
      <c r="J1278">
        <v>1310</v>
      </c>
      <c r="K1278">
        <v>13</v>
      </c>
      <c r="L1278">
        <f>COUNTIF(Table1[Race],Table1[Race])</f>
        <v>3</v>
      </c>
      <c r="M1278">
        <v>5</v>
      </c>
      <c r="N1278">
        <v>7</v>
      </c>
      <c r="O1278">
        <v>1</v>
      </c>
      <c r="P1278">
        <v>0</v>
      </c>
      <c r="Q1278" t="s">
        <v>20</v>
      </c>
      <c r="R1278" t="s">
        <v>952</v>
      </c>
      <c r="S1278" t="s">
        <v>1437</v>
      </c>
      <c r="T1278">
        <f>IFERROR(Table1[n_can_adj]/MID(Table1[district],FIND("(",Table1[district])+1,1),Table1[n_can_adj])</f>
        <v>3</v>
      </c>
      <c r="U1278">
        <v>253125</v>
      </c>
      <c r="V1278" t="str">
        <f>IF(Table1[Voting Population]&lt;47000,"Rural","Urban")</f>
        <v>Urban</v>
      </c>
      <c r="W1278" s="3">
        <v>0.10114001753873136</v>
      </c>
      <c r="X1278" s="3" t="s">
        <v>5414</v>
      </c>
      <c r="Y1278" s="3">
        <f>COUNTIFS(Table1[Race '#],Table1[[#This Row],[Race '#]],Table1[Gender],"F")</f>
        <v>0</v>
      </c>
      <c r="Z1278" s="3">
        <f>COUNTIFS(Table1[Race '#],Table1[[#This Row],[Race '#]],Table1[Gender],"M")</f>
        <v>3</v>
      </c>
      <c r="AA1278" s="3">
        <f>COUNTIFS(Table1[Race '#],Table1[[#This Row],[Race '#]],Table1[Gender],"~?")</f>
        <v>0</v>
      </c>
      <c r="AB1278" s="3" t="str">
        <f>_xlfn.IFS(Y1278=SUM(Table1[[#This Row],[Race-F candidates]:[Race-? Candidates]]),"All-Female",Z1278=SUM(Table1[[#This Row],[Race-F candidates]:[Race-? Candidates]]),"All-Male",1=1,"Mixed-Gender")</f>
        <v>All-Male</v>
      </c>
      <c r="AC1278" s="3">
        <f>COUNTIFS(Table1[genoffice],Table1[[#This Row],[genoffice]],Table1[Gender],"F")</f>
        <v>29</v>
      </c>
      <c r="AD1278" s="3">
        <f>COUNTIFS(Table1[genoffice],Table1[[#This Row],[genoffice]],Table1[Gender],"M")</f>
        <v>256</v>
      </c>
      <c r="AE1278" s="3">
        <f>COUNTIFS(Table1[genoffice],Table1[[#This Row],[genoffice]],Table1[Gender],"~?")</f>
        <v>10</v>
      </c>
    </row>
    <row r="1279" spans="1:31" x14ac:dyDescent="0.35">
      <c r="A1279">
        <v>1279</v>
      </c>
      <c r="B1279">
        <f>IF(COUNTIF(C$2:C1278,C1279)&gt;0,B1278,B1278+1)</f>
        <v>392</v>
      </c>
      <c r="C1279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79" t="s">
        <v>1437</v>
      </c>
      <c r="E1279" t="s">
        <v>1701</v>
      </c>
      <c r="F1279" t="s">
        <v>1704</v>
      </c>
      <c r="G1279">
        <v>2014</v>
      </c>
      <c r="H1279" t="s">
        <v>51</v>
      </c>
      <c r="I1279" t="s">
        <v>19</v>
      </c>
      <c r="J1279">
        <v>2420</v>
      </c>
      <c r="K1279">
        <v>13</v>
      </c>
      <c r="L1279">
        <f>COUNTIF(Table1[Race],Table1[Race])</f>
        <v>3</v>
      </c>
      <c r="M1279">
        <v>5</v>
      </c>
      <c r="N1279">
        <v>7</v>
      </c>
      <c r="O1279">
        <v>1</v>
      </c>
      <c r="P1279">
        <v>0</v>
      </c>
      <c r="Q1279" t="s">
        <v>20</v>
      </c>
      <c r="R1279" t="s">
        <v>952</v>
      </c>
      <c r="S1279" t="s">
        <v>1437</v>
      </c>
      <c r="T1279">
        <f>IFERROR(Table1[n_can_adj]/MID(Table1[district],FIND("(",Table1[district])+1,1),Table1[n_can_adj])</f>
        <v>3</v>
      </c>
      <c r="U1279">
        <v>253125</v>
      </c>
      <c r="V1279" t="str">
        <f>IF(Table1[Voting Population]&lt;47000,"Rural","Urban")</f>
        <v>Urban</v>
      </c>
      <c r="W1279" s="3">
        <v>0.10114001753873136</v>
      </c>
      <c r="X1279" s="3" t="s">
        <v>5414</v>
      </c>
      <c r="Y1279" s="3">
        <f>COUNTIFS(Table1[Race '#],Table1[[#This Row],[Race '#]],Table1[Gender],"F")</f>
        <v>0</v>
      </c>
      <c r="Z1279" s="3">
        <f>COUNTIFS(Table1[Race '#],Table1[[#This Row],[Race '#]],Table1[Gender],"M")</f>
        <v>3</v>
      </c>
      <c r="AA1279" s="3">
        <f>COUNTIFS(Table1[Race '#],Table1[[#This Row],[Race '#]],Table1[Gender],"~?")</f>
        <v>0</v>
      </c>
      <c r="AB1279" s="3" t="str">
        <f>_xlfn.IFS(Y1279=SUM(Table1[[#This Row],[Race-F candidates]:[Race-? Candidates]]),"All-Female",Z1279=SUM(Table1[[#This Row],[Race-F candidates]:[Race-? Candidates]]),"All-Male",1=1,"Mixed-Gender")</f>
        <v>All-Male</v>
      </c>
      <c r="AC1279" s="3">
        <f>COUNTIFS(Table1[genoffice],Table1[[#This Row],[genoffice]],Table1[Gender],"F")</f>
        <v>29</v>
      </c>
      <c r="AD1279" s="3">
        <f>COUNTIFS(Table1[genoffice],Table1[[#This Row],[genoffice]],Table1[Gender],"M")</f>
        <v>256</v>
      </c>
      <c r="AE1279" s="3">
        <f>COUNTIFS(Table1[genoffice],Table1[[#This Row],[genoffice]],Table1[Gender],"~?")</f>
        <v>10</v>
      </c>
    </row>
    <row r="1280" spans="1:31" x14ac:dyDescent="0.35">
      <c r="A1280">
        <v>1282</v>
      </c>
      <c r="B1280">
        <f>IF(COUNTIF(C$2:C1279,C1280)&gt;0,B1279,B1279+1)</f>
        <v>392</v>
      </c>
      <c r="C1280" t="str">
        <f>Table1[[#This Row],[position]]&amp;IF(Table1[district]="NA","","-"&amp;Table1[district])&amp;IF(Table1[parish]="Multi-Parish Race","","-"&amp;Table1[parish])&amp;" ("&amp;Table1[year]&amp;")"</f>
        <v>Constable-Justice of the Peace Ward 5-Caddo (2014)</v>
      </c>
      <c r="D1280" t="s">
        <v>1437</v>
      </c>
      <c r="E1280" t="s">
        <v>1701</v>
      </c>
      <c r="F1280" t="s">
        <v>1707</v>
      </c>
      <c r="G1280">
        <v>2014</v>
      </c>
      <c r="H1280" t="s">
        <v>51</v>
      </c>
      <c r="I1280" t="s">
        <v>30</v>
      </c>
      <c r="J1280">
        <v>3112</v>
      </c>
      <c r="K1280">
        <v>13</v>
      </c>
      <c r="L1280">
        <f>COUNTIF(Table1[Race],Table1[Race])</f>
        <v>3</v>
      </c>
      <c r="M1280">
        <v>5</v>
      </c>
      <c r="N1280">
        <v>7</v>
      </c>
      <c r="O1280">
        <v>1</v>
      </c>
      <c r="P1280">
        <v>0</v>
      </c>
      <c r="Q1280" t="s">
        <v>20</v>
      </c>
      <c r="R1280" t="s">
        <v>952</v>
      </c>
      <c r="S1280" t="s">
        <v>1437</v>
      </c>
      <c r="T1280">
        <f>IFERROR(Table1[n_can_adj]/MID(Table1[district],FIND("(",Table1[district])+1,1),Table1[n_can_adj])</f>
        <v>3</v>
      </c>
      <c r="U1280">
        <v>253125</v>
      </c>
      <c r="V1280" t="str">
        <f>IF(Table1[Voting Population]&lt;47000,"Rural","Urban")</f>
        <v>Urban</v>
      </c>
      <c r="W1280" s="3">
        <v>0.10114001753873136</v>
      </c>
      <c r="X1280" s="3" t="s">
        <v>5414</v>
      </c>
      <c r="Y1280" s="3">
        <f>COUNTIFS(Table1[Race '#],Table1[[#This Row],[Race '#]],Table1[Gender],"F")</f>
        <v>0</v>
      </c>
      <c r="Z1280" s="3">
        <f>COUNTIFS(Table1[Race '#],Table1[[#This Row],[Race '#]],Table1[Gender],"M")</f>
        <v>3</v>
      </c>
      <c r="AA1280" s="3">
        <f>COUNTIFS(Table1[Race '#],Table1[[#This Row],[Race '#]],Table1[Gender],"~?")</f>
        <v>0</v>
      </c>
      <c r="AB1280" s="3" t="str">
        <f>_xlfn.IFS(Y1280=SUM(Table1[[#This Row],[Race-F candidates]:[Race-? Candidates]]),"All-Female",Z1280=SUM(Table1[[#This Row],[Race-F candidates]:[Race-? Candidates]]),"All-Male",1=1,"Mixed-Gender")</f>
        <v>All-Male</v>
      </c>
      <c r="AC1280" s="3">
        <f>COUNTIFS(Table1[genoffice],Table1[[#This Row],[genoffice]],Table1[Gender],"F")</f>
        <v>29</v>
      </c>
      <c r="AD1280" s="3">
        <f>COUNTIFS(Table1[genoffice],Table1[[#This Row],[genoffice]],Table1[Gender],"M")</f>
        <v>256</v>
      </c>
      <c r="AE1280" s="3">
        <f>COUNTIFS(Table1[genoffice],Table1[[#This Row],[genoffice]],Table1[Gender],"~?")</f>
        <v>10</v>
      </c>
    </row>
    <row r="1281" spans="1:31" x14ac:dyDescent="0.35">
      <c r="A1281">
        <v>1283</v>
      </c>
      <c r="B1281">
        <f>IF(COUNTIF(C$2:C1280,C1281)&gt;0,B1280,B1280+1)</f>
        <v>393</v>
      </c>
      <c r="C1281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1" t="s">
        <v>1437</v>
      </c>
      <c r="E1281" t="s">
        <v>1701</v>
      </c>
      <c r="F1281" t="s">
        <v>1708</v>
      </c>
      <c r="G1281">
        <v>2014</v>
      </c>
      <c r="H1281" t="s">
        <v>1674</v>
      </c>
      <c r="I1281" t="s">
        <v>19</v>
      </c>
      <c r="J1281">
        <v>109</v>
      </c>
      <c r="K1281">
        <v>13</v>
      </c>
      <c r="L1281">
        <f>COUNTIF(Table1[Race],Table1[Race])</f>
        <v>2</v>
      </c>
      <c r="M1281">
        <v>5</v>
      </c>
      <c r="N1281">
        <v>7</v>
      </c>
      <c r="O1281">
        <v>1</v>
      </c>
      <c r="P1281">
        <v>0</v>
      </c>
      <c r="Q1281" t="s">
        <v>20</v>
      </c>
      <c r="R1281" t="s">
        <v>952</v>
      </c>
      <c r="S1281" t="s">
        <v>1437</v>
      </c>
      <c r="T1281">
        <f>IFERROR(Table1[n_can_adj]/MID(Table1[district],FIND("(",Table1[district])+1,1),Table1[n_can_adj])</f>
        <v>2</v>
      </c>
      <c r="U1281">
        <v>6739</v>
      </c>
      <c r="V1281" t="str">
        <f>IF(Table1[Voting Population]&lt;47000,"Rural","Urban")</f>
        <v>Rural</v>
      </c>
      <c r="W1281" s="3">
        <v>0.38853503184713373</v>
      </c>
      <c r="X1281" s="3" t="s">
        <v>5414</v>
      </c>
      <c r="Y1281" s="3">
        <f>COUNTIFS(Table1[Race '#],Table1[[#This Row],[Race '#]],Table1[Gender],"F")</f>
        <v>0</v>
      </c>
      <c r="Z1281" s="3">
        <f>COUNTIFS(Table1[Race '#],Table1[[#This Row],[Race '#]],Table1[Gender],"M")</f>
        <v>2</v>
      </c>
      <c r="AA1281" s="3">
        <f>COUNTIFS(Table1[Race '#],Table1[[#This Row],[Race '#]],Table1[Gender],"~?")</f>
        <v>0</v>
      </c>
      <c r="AB1281" s="3" t="str">
        <f>_xlfn.IFS(Y1281=SUM(Table1[[#This Row],[Race-F candidates]:[Race-? Candidates]]),"All-Female",Z1281=SUM(Table1[[#This Row],[Race-F candidates]:[Race-? Candidates]]),"All-Male",1=1,"Mixed-Gender")</f>
        <v>All-Male</v>
      </c>
      <c r="AC1281" s="3">
        <f>COUNTIFS(Table1[genoffice],Table1[[#This Row],[genoffice]],Table1[Gender],"F")</f>
        <v>29</v>
      </c>
      <c r="AD1281" s="3">
        <f>COUNTIFS(Table1[genoffice],Table1[[#This Row],[genoffice]],Table1[Gender],"M")</f>
        <v>256</v>
      </c>
      <c r="AE1281" s="3">
        <f>COUNTIFS(Table1[genoffice],Table1[[#This Row],[genoffice]],Table1[Gender],"~?")</f>
        <v>10</v>
      </c>
    </row>
    <row r="1282" spans="1:31" x14ac:dyDescent="0.35">
      <c r="A1282">
        <v>1286</v>
      </c>
      <c r="B1282">
        <f>IF(COUNTIF(C$2:C1281,C1282)&gt;0,B1281,B1281+1)</f>
        <v>393</v>
      </c>
      <c r="C1282" t="str">
        <f>Table1[[#This Row],[position]]&amp;IF(Table1[district]="NA","","-"&amp;Table1[district])&amp;IF(Table1[parish]="Multi-Parish Race","","-"&amp;Table1[parish])&amp;" ("&amp;Table1[year]&amp;")"</f>
        <v>Constable-Justice of the Peace Ward 5-Cameron (2014)</v>
      </c>
      <c r="D1282" t="s">
        <v>1437</v>
      </c>
      <c r="E1282" t="s">
        <v>1701</v>
      </c>
      <c r="F1282" t="s">
        <v>1711</v>
      </c>
      <c r="G1282">
        <v>2014</v>
      </c>
      <c r="H1282" t="s">
        <v>1674</v>
      </c>
      <c r="I1282" t="s">
        <v>19</v>
      </c>
      <c r="J1282">
        <v>48</v>
      </c>
      <c r="K1282">
        <v>13</v>
      </c>
      <c r="L1282">
        <f>COUNTIF(Table1[Race],Table1[Race])</f>
        <v>2</v>
      </c>
      <c r="M1282">
        <v>5</v>
      </c>
      <c r="N1282">
        <v>7</v>
      </c>
      <c r="O1282">
        <v>1</v>
      </c>
      <c r="P1282">
        <v>0</v>
      </c>
      <c r="Q1282" t="s">
        <v>20</v>
      </c>
      <c r="R1282" t="s">
        <v>952</v>
      </c>
      <c r="S1282" t="s">
        <v>1437</v>
      </c>
      <c r="T1282">
        <f>IFERROR(Table1[n_can_adj]/MID(Table1[district],FIND("(",Table1[district])+1,1),Table1[n_can_adj])</f>
        <v>2</v>
      </c>
      <c r="U1282">
        <v>6739</v>
      </c>
      <c r="V1282" t="str">
        <f>IF(Table1[Voting Population]&lt;47000,"Rural","Urban")</f>
        <v>Rural</v>
      </c>
      <c r="W1282" s="3">
        <v>0.38853503184713373</v>
      </c>
      <c r="X1282" s="3" t="s">
        <v>5414</v>
      </c>
      <c r="Y1282" s="3">
        <f>COUNTIFS(Table1[Race '#],Table1[[#This Row],[Race '#]],Table1[Gender],"F")</f>
        <v>0</v>
      </c>
      <c r="Z1282" s="3">
        <f>COUNTIFS(Table1[Race '#],Table1[[#This Row],[Race '#]],Table1[Gender],"M")</f>
        <v>2</v>
      </c>
      <c r="AA1282" s="3">
        <f>COUNTIFS(Table1[Race '#],Table1[[#This Row],[Race '#]],Table1[Gender],"~?")</f>
        <v>0</v>
      </c>
      <c r="AB1282" s="3" t="str">
        <f>_xlfn.IFS(Y1282=SUM(Table1[[#This Row],[Race-F candidates]:[Race-? Candidates]]),"All-Female",Z1282=SUM(Table1[[#This Row],[Race-F candidates]:[Race-? Candidates]]),"All-Male",1=1,"Mixed-Gender")</f>
        <v>All-Male</v>
      </c>
      <c r="AC1282" s="3">
        <f>COUNTIFS(Table1[genoffice],Table1[[#This Row],[genoffice]],Table1[Gender],"F")</f>
        <v>29</v>
      </c>
      <c r="AD1282" s="3">
        <f>COUNTIFS(Table1[genoffice],Table1[[#This Row],[genoffice]],Table1[Gender],"M")</f>
        <v>256</v>
      </c>
      <c r="AE1282" s="3">
        <f>COUNTIFS(Table1[genoffice],Table1[[#This Row],[genoffice]],Table1[Gender],"~?")</f>
        <v>10</v>
      </c>
    </row>
    <row r="1283" spans="1:31" x14ac:dyDescent="0.35">
      <c r="A1283">
        <v>1280</v>
      </c>
      <c r="B1283">
        <f>IF(COUNTIF(C$2:C1282,C1283)&gt;0,B1282,B1282+1)</f>
        <v>394</v>
      </c>
      <c r="C1283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3" t="s">
        <v>1437</v>
      </c>
      <c r="E1283" t="s">
        <v>1701</v>
      </c>
      <c r="F1283" t="s">
        <v>1705</v>
      </c>
      <c r="G1283">
        <v>2014</v>
      </c>
      <c r="H1283" t="s">
        <v>153</v>
      </c>
      <c r="I1283" t="s">
        <v>23</v>
      </c>
      <c r="J1283">
        <v>282</v>
      </c>
      <c r="K1283">
        <v>13</v>
      </c>
      <c r="L1283">
        <f>COUNTIF(Table1[Race],Table1[Race])</f>
        <v>2</v>
      </c>
      <c r="M1283">
        <v>5</v>
      </c>
      <c r="N1283">
        <v>7</v>
      </c>
      <c r="O1283">
        <v>1</v>
      </c>
      <c r="P1283">
        <v>0</v>
      </c>
      <c r="Q1283" t="s">
        <v>20</v>
      </c>
      <c r="R1283" t="s">
        <v>952</v>
      </c>
      <c r="S1283" t="s">
        <v>1437</v>
      </c>
      <c r="T1283">
        <f>IFERROR(Table1[n_can_adj]/MID(Table1[district],FIND("(",Table1[district])+1,1),Table1[n_can_adj])</f>
        <v>2</v>
      </c>
      <c r="U1283">
        <v>20692</v>
      </c>
      <c r="V1283" t="str">
        <f>IF(Table1[Voting Population]&lt;47000,"Rural","Urban")</f>
        <v>Rural</v>
      </c>
      <c r="W1283" s="3">
        <v>0.65882352941176481</v>
      </c>
      <c r="X1283" s="3" t="s">
        <v>5414</v>
      </c>
      <c r="Y1283" s="3">
        <f>COUNTIFS(Table1[Race '#],Table1[[#This Row],[Race '#]],Table1[Gender],"F")</f>
        <v>0</v>
      </c>
      <c r="Z1283" s="3">
        <f>COUNTIFS(Table1[Race '#],Table1[[#This Row],[Race '#]],Table1[Gender],"M")</f>
        <v>2</v>
      </c>
      <c r="AA1283" s="3">
        <f>COUNTIFS(Table1[Race '#],Table1[[#This Row],[Race '#]],Table1[Gender],"~?")</f>
        <v>0</v>
      </c>
      <c r="AB1283" s="3" t="str">
        <f>_xlfn.IFS(Y1283=SUM(Table1[[#This Row],[Race-F candidates]:[Race-? Candidates]]),"All-Female",Z1283=SUM(Table1[[#This Row],[Race-F candidates]:[Race-? Candidates]]),"All-Male",1=1,"Mixed-Gender")</f>
        <v>All-Male</v>
      </c>
      <c r="AC1283" s="3">
        <f>COUNTIFS(Table1[genoffice],Table1[[#This Row],[genoffice]],Table1[Gender],"F")</f>
        <v>29</v>
      </c>
      <c r="AD1283" s="3">
        <f>COUNTIFS(Table1[genoffice],Table1[[#This Row],[genoffice]],Table1[Gender],"M")</f>
        <v>256</v>
      </c>
      <c r="AE1283" s="3">
        <f>COUNTIFS(Table1[genoffice],Table1[[#This Row],[genoffice]],Table1[Gender],"~?")</f>
        <v>10</v>
      </c>
    </row>
    <row r="1284" spans="1:31" x14ac:dyDescent="0.35">
      <c r="A1284">
        <v>1281</v>
      </c>
      <c r="B1284">
        <f>IF(COUNTIF(C$2:C1283,C1284)&gt;0,B1283,B1283+1)</f>
        <v>394</v>
      </c>
      <c r="C1284" t="str">
        <f>Table1[[#This Row],[position]]&amp;IF(Table1[district]="NA","","-"&amp;Table1[district])&amp;IF(Table1[parish]="Multi-Parish Race","","-"&amp;Table1[parish])&amp;" ("&amp;Table1[year]&amp;")"</f>
        <v>Constable-Justice of the Peace Ward 5-Richland (2014)</v>
      </c>
      <c r="D1284" t="s">
        <v>1437</v>
      </c>
      <c r="E1284" t="s">
        <v>1701</v>
      </c>
      <c r="F1284" t="s">
        <v>1706</v>
      </c>
      <c r="G1284">
        <v>2014</v>
      </c>
      <c r="H1284" t="s">
        <v>153</v>
      </c>
      <c r="I1284" t="s">
        <v>19</v>
      </c>
      <c r="J1284">
        <v>58</v>
      </c>
      <c r="K1284">
        <v>13</v>
      </c>
      <c r="L1284">
        <f>COUNTIF(Table1[Race],Table1[Race])</f>
        <v>2</v>
      </c>
      <c r="M1284">
        <v>5</v>
      </c>
      <c r="N1284">
        <v>7</v>
      </c>
      <c r="O1284">
        <v>1</v>
      </c>
      <c r="P1284">
        <v>0</v>
      </c>
      <c r="Q1284" t="s">
        <v>20</v>
      </c>
      <c r="R1284" t="s">
        <v>952</v>
      </c>
      <c r="S1284" t="s">
        <v>1437</v>
      </c>
      <c r="T1284">
        <f>IFERROR(Table1[n_can_adj]/MID(Table1[district],FIND("(",Table1[district])+1,1),Table1[n_can_adj])</f>
        <v>2</v>
      </c>
      <c r="U1284">
        <v>20692</v>
      </c>
      <c r="V1284" t="str">
        <f>IF(Table1[Voting Population]&lt;47000,"Rural","Urban")</f>
        <v>Rural</v>
      </c>
      <c r="W1284" s="3">
        <v>0.65882352941176481</v>
      </c>
      <c r="X1284" s="3" t="s">
        <v>5414</v>
      </c>
      <c r="Y1284" s="3">
        <f>COUNTIFS(Table1[Race '#],Table1[[#This Row],[Race '#]],Table1[Gender],"F")</f>
        <v>0</v>
      </c>
      <c r="Z1284" s="3">
        <f>COUNTIFS(Table1[Race '#],Table1[[#This Row],[Race '#]],Table1[Gender],"M")</f>
        <v>2</v>
      </c>
      <c r="AA1284" s="3">
        <f>COUNTIFS(Table1[Race '#],Table1[[#This Row],[Race '#]],Table1[Gender],"~?")</f>
        <v>0</v>
      </c>
      <c r="AB1284" s="3" t="str">
        <f>_xlfn.IFS(Y1284=SUM(Table1[[#This Row],[Race-F candidates]:[Race-? Candidates]]),"All-Female",Z1284=SUM(Table1[[#This Row],[Race-F candidates]:[Race-? Candidates]]),"All-Male",1=1,"Mixed-Gender")</f>
        <v>All-Male</v>
      </c>
      <c r="AC1284" s="3">
        <f>COUNTIFS(Table1[genoffice],Table1[[#This Row],[genoffice]],Table1[Gender],"F")</f>
        <v>29</v>
      </c>
      <c r="AD1284" s="3">
        <f>COUNTIFS(Table1[genoffice],Table1[[#This Row],[genoffice]],Table1[Gender],"M")</f>
        <v>256</v>
      </c>
      <c r="AE1284" s="3">
        <f>COUNTIFS(Table1[genoffice],Table1[[#This Row],[genoffice]],Table1[Gender],"~?")</f>
        <v>10</v>
      </c>
    </row>
    <row r="1285" spans="1:31" x14ac:dyDescent="0.35">
      <c r="A1285">
        <v>1284</v>
      </c>
      <c r="B1285">
        <f>IF(COUNTIF(C$2:C1284,C1285)&gt;0,B1284,B1284+1)</f>
        <v>395</v>
      </c>
      <c r="C1285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5" t="s">
        <v>1437</v>
      </c>
      <c r="E1285" t="s">
        <v>1701</v>
      </c>
      <c r="F1285" t="s">
        <v>1709</v>
      </c>
      <c r="G1285">
        <v>2014</v>
      </c>
      <c r="H1285" t="s">
        <v>640</v>
      </c>
      <c r="I1285" t="s">
        <v>19</v>
      </c>
      <c r="J1285">
        <v>1346</v>
      </c>
      <c r="K1285">
        <v>13</v>
      </c>
      <c r="L1285">
        <f>COUNTIF(Table1[Race],Table1[Race])</f>
        <v>2</v>
      </c>
      <c r="M1285">
        <v>5</v>
      </c>
      <c r="N1285">
        <v>7</v>
      </c>
      <c r="O1285">
        <v>1</v>
      </c>
      <c r="P1285">
        <v>0</v>
      </c>
      <c r="Q1285" t="s">
        <v>20</v>
      </c>
      <c r="R1285" t="s">
        <v>952</v>
      </c>
      <c r="S1285" t="s">
        <v>1437</v>
      </c>
      <c r="T1285">
        <f>IFERROR(Table1[n_can_adj]/MID(Table1[district],FIND("(",Table1[district])+1,1),Table1[n_can_adj])</f>
        <v>2</v>
      </c>
      <c r="U1285">
        <v>127115</v>
      </c>
      <c r="V1285" t="str">
        <f>IF(Table1[Voting Population]&lt;47000,"Rural","Urban")</f>
        <v>Urban</v>
      </c>
      <c r="W1285" s="3">
        <v>8.0601092896174897E-2</v>
      </c>
      <c r="X1285" s="3" t="s">
        <v>5414</v>
      </c>
      <c r="Y1285" s="3">
        <f>COUNTIFS(Table1[Race '#],Table1[[#This Row],[Race '#]],Table1[Gender],"F")</f>
        <v>0</v>
      </c>
      <c r="Z1285" s="3">
        <f>COUNTIFS(Table1[Race '#],Table1[[#This Row],[Race '#]],Table1[Gender],"M")</f>
        <v>2</v>
      </c>
      <c r="AA1285" s="3">
        <f>COUNTIFS(Table1[Race '#],Table1[[#This Row],[Race '#]],Table1[Gender],"~?")</f>
        <v>0</v>
      </c>
      <c r="AB1285" s="3" t="str">
        <f>_xlfn.IFS(Y1285=SUM(Table1[[#This Row],[Race-F candidates]:[Race-? Candidates]]),"All-Female",Z1285=SUM(Table1[[#This Row],[Race-F candidates]:[Race-? Candidates]]),"All-Male",1=1,"Mixed-Gender")</f>
        <v>All-Male</v>
      </c>
      <c r="AC1285" s="3">
        <f>COUNTIFS(Table1[genoffice],Table1[[#This Row],[genoffice]],Table1[Gender],"F")</f>
        <v>29</v>
      </c>
      <c r="AD1285" s="3">
        <f>COUNTIFS(Table1[genoffice],Table1[[#This Row],[genoffice]],Table1[Gender],"M")</f>
        <v>256</v>
      </c>
      <c r="AE1285" s="3">
        <f>COUNTIFS(Table1[genoffice],Table1[[#This Row],[genoffice]],Table1[Gender],"~?")</f>
        <v>10</v>
      </c>
    </row>
    <row r="1286" spans="1:31" x14ac:dyDescent="0.35">
      <c r="A1286">
        <v>1288</v>
      </c>
      <c r="B1286">
        <f>IF(COUNTIF(C$2:C1285,C1286)&gt;0,B1285,B1285+1)</f>
        <v>395</v>
      </c>
      <c r="C1286" t="str">
        <f>Table1[[#This Row],[position]]&amp;IF(Table1[district]="NA","","-"&amp;Table1[district])&amp;IF(Table1[parish]="Multi-Parish Race","","-"&amp;Table1[parish])&amp;" ("&amp;Table1[year]&amp;")"</f>
        <v>Constable-Justice of the Peace Ward 5-Tangipahoa (2014)</v>
      </c>
      <c r="D1286" t="s">
        <v>1437</v>
      </c>
      <c r="E1286" t="s">
        <v>1701</v>
      </c>
      <c r="F1286" t="s">
        <v>1713</v>
      </c>
      <c r="G1286">
        <v>2014</v>
      </c>
      <c r="H1286" t="s">
        <v>640</v>
      </c>
      <c r="I1286" t="s">
        <v>23</v>
      </c>
      <c r="J1286">
        <v>1582</v>
      </c>
      <c r="K1286">
        <v>13</v>
      </c>
      <c r="L1286">
        <f>COUNTIF(Table1[Race],Table1[Race])</f>
        <v>2</v>
      </c>
      <c r="M1286">
        <v>5</v>
      </c>
      <c r="N1286">
        <v>7</v>
      </c>
      <c r="O1286">
        <v>1</v>
      </c>
      <c r="P1286">
        <v>0</v>
      </c>
      <c r="Q1286" t="s">
        <v>20</v>
      </c>
      <c r="R1286" t="s">
        <v>952</v>
      </c>
      <c r="S1286" t="s">
        <v>1437</v>
      </c>
      <c r="T1286">
        <f>IFERROR(Table1[n_can_adj]/MID(Table1[district],FIND("(",Table1[district])+1,1),Table1[n_can_adj])</f>
        <v>2</v>
      </c>
      <c r="U1286">
        <v>127115</v>
      </c>
      <c r="V1286" t="str">
        <f>IF(Table1[Voting Population]&lt;47000,"Rural","Urban")</f>
        <v>Urban</v>
      </c>
      <c r="W1286" s="3">
        <v>8.0601092896174897E-2</v>
      </c>
      <c r="X1286" s="3" t="s">
        <v>5414</v>
      </c>
      <c r="Y1286" s="3">
        <f>COUNTIFS(Table1[Race '#],Table1[[#This Row],[Race '#]],Table1[Gender],"F")</f>
        <v>0</v>
      </c>
      <c r="Z1286" s="3">
        <f>COUNTIFS(Table1[Race '#],Table1[[#This Row],[Race '#]],Table1[Gender],"M")</f>
        <v>2</v>
      </c>
      <c r="AA1286" s="3">
        <f>COUNTIFS(Table1[Race '#],Table1[[#This Row],[Race '#]],Table1[Gender],"~?")</f>
        <v>0</v>
      </c>
      <c r="AB1286" s="3" t="str">
        <f>_xlfn.IFS(Y1286=SUM(Table1[[#This Row],[Race-F candidates]:[Race-? Candidates]]),"All-Female",Z1286=SUM(Table1[[#This Row],[Race-F candidates]:[Race-? Candidates]]),"All-Male",1=1,"Mixed-Gender")</f>
        <v>All-Male</v>
      </c>
      <c r="AC1286" s="3">
        <f>COUNTIFS(Table1[genoffice],Table1[[#This Row],[genoffice]],Table1[Gender],"F")</f>
        <v>29</v>
      </c>
      <c r="AD1286" s="3">
        <f>COUNTIFS(Table1[genoffice],Table1[[#This Row],[genoffice]],Table1[Gender],"M")</f>
        <v>256</v>
      </c>
      <c r="AE1286" s="3">
        <f>COUNTIFS(Table1[genoffice],Table1[[#This Row],[genoffice]],Table1[Gender],"~?")</f>
        <v>10</v>
      </c>
    </row>
    <row r="1287" spans="1:31" x14ac:dyDescent="0.35">
      <c r="A1287">
        <v>1277</v>
      </c>
      <c r="B1287">
        <f>IF(COUNTIF(C$2:C1286,C1287)&gt;0,B1286,B1286+1)</f>
        <v>396</v>
      </c>
      <c r="C1287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7" t="s">
        <v>1437</v>
      </c>
      <c r="E1287" t="s">
        <v>1701</v>
      </c>
      <c r="F1287" t="s">
        <v>1702</v>
      </c>
      <c r="G1287">
        <v>2014</v>
      </c>
      <c r="H1287" t="s">
        <v>519</v>
      </c>
      <c r="I1287" t="s">
        <v>23</v>
      </c>
      <c r="J1287">
        <v>353</v>
      </c>
      <c r="K1287">
        <v>13</v>
      </c>
      <c r="L1287">
        <f>COUNTIF(Table1[Race],Table1[Race])</f>
        <v>2</v>
      </c>
      <c r="M1287">
        <v>5</v>
      </c>
      <c r="N1287">
        <v>7</v>
      </c>
      <c r="O1287">
        <v>1</v>
      </c>
      <c r="P1287">
        <v>0</v>
      </c>
      <c r="Q1287" t="s">
        <v>20</v>
      </c>
      <c r="R1287" t="s">
        <v>952</v>
      </c>
      <c r="S1287" t="s">
        <v>1437</v>
      </c>
      <c r="T1287">
        <f>IFERROR(Table1[n_can_adj]/MID(Table1[district],FIND("(",Table1[district])+1,1),Table1[n_can_adj])</f>
        <v>2</v>
      </c>
      <c r="U1287">
        <v>46367</v>
      </c>
      <c r="V1287" t="str">
        <f>IF(Table1[Voting Population]&lt;47000,"Rural","Urban")</f>
        <v>Rural</v>
      </c>
      <c r="W1287" s="3">
        <v>0.37188612099644125</v>
      </c>
      <c r="X1287" s="3" t="s">
        <v>5414</v>
      </c>
      <c r="Y1287" s="3">
        <f>COUNTIFS(Table1[Race '#],Table1[[#This Row],[Race '#]],Table1[Gender],"F")</f>
        <v>1</v>
      </c>
      <c r="Z1287" s="3">
        <f>COUNTIFS(Table1[Race '#],Table1[[#This Row],[Race '#]],Table1[Gender],"M")</f>
        <v>1</v>
      </c>
      <c r="AA1287" s="3">
        <f>COUNTIFS(Table1[Race '#],Table1[[#This Row],[Race '#]],Table1[Gender],"~?")</f>
        <v>0</v>
      </c>
      <c r="AB1287" s="3" t="str">
        <f>_xlfn.IFS(Y1287=SUM(Table1[[#This Row],[Race-F candidates]:[Race-? Candidates]]),"All-Female",Z1287=SUM(Table1[[#This Row],[Race-F candidates]:[Race-? Candidates]]),"All-Male",1=1,"Mixed-Gender")</f>
        <v>Mixed-Gender</v>
      </c>
      <c r="AC1287" s="3">
        <f>COUNTIFS(Table1[genoffice],Table1[[#This Row],[genoffice]],Table1[Gender],"F")</f>
        <v>29</v>
      </c>
      <c r="AD1287" s="3">
        <f>COUNTIFS(Table1[genoffice],Table1[[#This Row],[genoffice]],Table1[Gender],"M")</f>
        <v>256</v>
      </c>
      <c r="AE1287" s="3">
        <f>COUNTIFS(Table1[genoffice],Table1[[#This Row],[genoffice]],Table1[Gender],"~?")</f>
        <v>10</v>
      </c>
    </row>
    <row r="1288" spans="1:31" x14ac:dyDescent="0.35">
      <c r="A1288">
        <v>1287</v>
      </c>
      <c r="B1288">
        <f>IF(COUNTIF(C$2:C1287,C1288)&gt;0,B1287,B1287+1)</f>
        <v>396</v>
      </c>
      <c r="C1288" t="str">
        <f>Table1[[#This Row],[position]]&amp;IF(Table1[district]="NA","","-"&amp;Table1[district])&amp;IF(Table1[parish]="Multi-Parish Race","","-"&amp;Table1[parish])&amp;" ("&amp;Table1[year]&amp;")"</f>
        <v>Constable-Justice of the Peace Ward 5-Washington (2014)</v>
      </c>
      <c r="D1288" t="s">
        <v>1437</v>
      </c>
      <c r="E1288" t="s">
        <v>1701</v>
      </c>
      <c r="F1288" t="s">
        <v>1712</v>
      </c>
      <c r="G1288">
        <v>2014</v>
      </c>
      <c r="H1288" t="s">
        <v>519</v>
      </c>
      <c r="I1288" t="s">
        <v>23</v>
      </c>
      <c r="J1288">
        <v>771</v>
      </c>
      <c r="K1288">
        <v>13</v>
      </c>
      <c r="L1288">
        <f>COUNTIF(Table1[Race],Table1[Race])</f>
        <v>2</v>
      </c>
      <c r="M1288">
        <v>5</v>
      </c>
      <c r="N1288">
        <v>7</v>
      </c>
      <c r="O1288">
        <v>1</v>
      </c>
      <c r="P1288">
        <v>0</v>
      </c>
      <c r="Q1288" t="s">
        <v>20</v>
      </c>
      <c r="R1288" t="s">
        <v>952</v>
      </c>
      <c r="S1288" t="s">
        <v>1437</v>
      </c>
      <c r="T1288">
        <f>IFERROR(Table1[n_can_adj]/MID(Table1[district],FIND("(",Table1[district])+1,1),Table1[n_can_adj])</f>
        <v>2</v>
      </c>
      <c r="U1288">
        <v>46367</v>
      </c>
      <c r="V1288" t="str">
        <f>IF(Table1[Voting Population]&lt;47000,"Rural","Urban")</f>
        <v>Rural</v>
      </c>
      <c r="W1288" s="3">
        <v>0.37188612099644125</v>
      </c>
      <c r="X1288" s="3" t="s">
        <v>5415</v>
      </c>
      <c r="Y1288" s="3">
        <f>COUNTIFS(Table1[Race '#],Table1[[#This Row],[Race '#]],Table1[Gender],"F")</f>
        <v>1</v>
      </c>
      <c r="Z1288" s="3">
        <f>COUNTIFS(Table1[Race '#],Table1[[#This Row],[Race '#]],Table1[Gender],"M")</f>
        <v>1</v>
      </c>
      <c r="AA1288" s="3">
        <f>COUNTIFS(Table1[Race '#],Table1[[#This Row],[Race '#]],Table1[Gender],"~?")</f>
        <v>0</v>
      </c>
      <c r="AB1288" s="3" t="str">
        <f>_xlfn.IFS(Y1288=SUM(Table1[[#This Row],[Race-F candidates]:[Race-? Candidates]]),"All-Female",Z1288=SUM(Table1[[#This Row],[Race-F candidates]:[Race-? Candidates]]),"All-Male",1=1,"Mixed-Gender")</f>
        <v>Mixed-Gender</v>
      </c>
      <c r="AC1288" s="3">
        <f>COUNTIFS(Table1[genoffice],Table1[[#This Row],[genoffice]],Table1[Gender],"F")</f>
        <v>29</v>
      </c>
      <c r="AD1288" s="3">
        <f>COUNTIFS(Table1[genoffice],Table1[[#This Row],[genoffice]],Table1[Gender],"M")</f>
        <v>256</v>
      </c>
      <c r="AE1288" s="3">
        <f>COUNTIFS(Table1[genoffice],Table1[[#This Row],[genoffice]],Table1[Gender],"~?")</f>
        <v>10</v>
      </c>
    </row>
    <row r="1289" spans="1:31" x14ac:dyDescent="0.35">
      <c r="A1289">
        <v>1285</v>
      </c>
      <c r="B1289">
        <f>IF(COUNTIF(C$2:C1288,C1289)&gt;0,B1288,B1288+1)</f>
        <v>397</v>
      </c>
      <c r="C1289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89" t="s">
        <v>1437</v>
      </c>
      <c r="E1289" t="s">
        <v>1701</v>
      </c>
      <c r="F1289" t="s">
        <v>1710</v>
      </c>
      <c r="G1289">
        <v>2014</v>
      </c>
      <c r="H1289" t="s">
        <v>981</v>
      </c>
      <c r="I1289" t="s">
        <v>19</v>
      </c>
      <c r="J1289">
        <v>137</v>
      </c>
      <c r="K1289">
        <v>13</v>
      </c>
      <c r="L1289">
        <f>COUNTIF(Table1[Race],Table1[Race])</f>
        <v>2</v>
      </c>
      <c r="M1289">
        <v>5</v>
      </c>
      <c r="N1289">
        <v>7</v>
      </c>
      <c r="O1289">
        <v>1</v>
      </c>
      <c r="P1289">
        <v>0</v>
      </c>
      <c r="Q1289" t="s">
        <v>20</v>
      </c>
      <c r="R1289" t="s">
        <v>952</v>
      </c>
      <c r="S1289" t="s">
        <v>1437</v>
      </c>
      <c r="T1289">
        <f>IFERROR(Table1[n_can_adj]/MID(Table1[district],FIND("(",Table1[district])+1,1),Table1[n_can_adj])</f>
        <v>2</v>
      </c>
      <c r="U1289">
        <v>25017</v>
      </c>
      <c r="V1289" t="str">
        <f>IF(Table1[Voting Population]&lt;47000,"Rural","Urban")</f>
        <v>Rural</v>
      </c>
      <c r="W1289" s="3">
        <v>0.26344086021505375</v>
      </c>
      <c r="X1289" s="3" t="s">
        <v>5414</v>
      </c>
      <c r="Y1289" s="3">
        <f>COUNTIFS(Table1[Race '#],Table1[[#This Row],[Race '#]],Table1[Gender],"F")</f>
        <v>0</v>
      </c>
      <c r="Z1289" s="3">
        <f>COUNTIFS(Table1[Race '#],Table1[[#This Row],[Race '#]],Table1[Gender],"M")</f>
        <v>2</v>
      </c>
      <c r="AA1289" s="3">
        <f>COUNTIFS(Table1[Race '#],Table1[[#This Row],[Race '#]],Table1[Gender],"~?")</f>
        <v>0</v>
      </c>
      <c r="AB1289" s="3" t="str">
        <f>_xlfn.IFS(Y1289=SUM(Table1[[#This Row],[Race-F candidates]:[Race-? Candidates]]),"All-Female",Z1289=SUM(Table1[[#This Row],[Race-F candidates]:[Race-? Candidates]]),"All-Male",1=1,"Mixed-Gender")</f>
        <v>All-Male</v>
      </c>
      <c r="AC1289" s="3">
        <f>COUNTIFS(Table1[genoffice],Table1[[#This Row],[genoffice]],Table1[Gender],"F")</f>
        <v>29</v>
      </c>
      <c r="AD1289" s="3">
        <f>COUNTIFS(Table1[genoffice],Table1[[#This Row],[genoffice]],Table1[Gender],"M")</f>
        <v>256</v>
      </c>
      <c r="AE1289" s="3">
        <f>COUNTIFS(Table1[genoffice],Table1[[#This Row],[genoffice]],Table1[Gender],"~?")</f>
        <v>10</v>
      </c>
    </row>
    <row r="1290" spans="1:31" x14ac:dyDescent="0.35">
      <c r="A1290">
        <v>1289</v>
      </c>
      <c r="B1290">
        <f>IF(COUNTIF(C$2:C1289,C1290)&gt;0,B1289,B1289+1)</f>
        <v>397</v>
      </c>
      <c r="C1290" t="str">
        <f>Table1[[#This Row],[position]]&amp;IF(Table1[district]="NA","","-"&amp;Table1[district])&amp;IF(Table1[parish]="Multi-Parish Race","","-"&amp;Table1[parish])&amp;" ("&amp;Table1[year]&amp;")"</f>
        <v>Constable-Justice of the Peace Ward 5-West Baton Rouge (2014)</v>
      </c>
      <c r="D1290" t="s">
        <v>1437</v>
      </c>
      <c r="E1290" t="s">
        <v>1701</v>
      </c>
      <c r="F1290" t="s">
        <v>1714</v>
      </c>
      <c r="G1290">
        <v>2014</v>
      </c>
      <c r="H1290" t="s">
        <v>981</v>
      </c>
      <c r="I1290" t="s">
        <v>23</v>
      </c>
      <c r="J1290">
        <v>235</v>
      </c>
      <c r="K1290">
        <v>13</v>
      </c>
      <c r="L1290">
        <f>COUNTIF(Table1[Race],Table1[Race])</f>
        <v>2</v>
      </c>
      <c r="M1290">
        <v>5</v>
      </c>
      <c r="N1290">
        <v>7</v>
      </c>
      <c r="O1290">
        <v>1</v>
      </c>
      <c r="P1290">
        <v>0</v>
      </c>
      <c r="Q1290" t="s">
        <v>20</v>
      </c>
      <c r="R1290" t="s">
        <v>952</v>
      </c>
      <c r="S1290" t="s">
        <v>1437</v>
      </c>
      <c r="T1290">
        <f>IFERROR(Table1[n_can_adj]/MID(Table1[district],FIND("(",Table1[district])+1,1),Table1[n_can_adj])</f>
        <v>2</v>
      </c>
      <c r="U1290">
        <v>25017</v>
      </c>
      <c r="V1290" t="str">
        <f>IF(Table1[Voting Population]&lt;47000,"Rural","Urban")</f>
        <v>Rural</v>
      </c>
      <c r="W1290" s="3">
        <v>0.26344086021505375</v>
      </c>
      <c r="X1290" s="3" t="s">
        <v>5414</v>
      </c>
      <c r="Y1290" s="3">
        <f>COUNTIFS(Table1[Race '#],Table1[[#This Row],[Race '#]],Table1[Gender],"F")</f>
        <v>0</v>
      </c>
      <c r="Z1290" s="3">
        <f>COUNTIFS(Table1[Race '#],Table1[[#This Row],[Race '#]],Table1[Gender],"M")</f>
        <v>2</v>
      </c>
      <c r="AA1290" s="3">
        <f>COUNTIFS(Table1[Race '#],Table1[[#This Row],[Race '#]],Table1[Gender],"~?")</f>
        <v>0</v>
      </c>
      <c r="AB1290" s="3" t="str">
        <f>_xlfn.IFS(Y1290=SUM(Table1[[#This Row],[Race-F candidates]:[Race-? Candidates]]),"All-Female",Z1290=SUM(Table1[[#This Row],[Race-F candidates]:[Race-? Candidates]]),"All-Male",1=1,"Mixed-Gender")</f>
        <v>All-Male</v>
      </c>
      <c r="AC1290" s="3">
        <f>COUNTIFS(Table1[genoffice],Table1[[#This Row],[genoffice]],Table1[Gender],"F")</f>
        <v>29</v>
      </c>
      <c r="AD1290" s="3">
        <f>COUNTIFS(Table1[genoffice],Table1[[#This Row],[genoffice]],Table1[Gender],"M")</f>
        <v>256</v>
      </c>
      <c r="AE1290" s="3">
        <f>COUNTIFS(Table1[genoffice],Table1[[#This Row],[genoffice]],Table1[Gender],"~?")</f>
        <v>10</v>
      </c>
    </row>
    <row r="1291" spans="1:31" x14ac:dyDescent="0.35">
      <c r="A1291">
        <v>1290</v>
      </c>
      <c r="B1291">
        <f>IF(COUNTIF(C$2:C1290,C1291)&gt;0,B1290,B1290+1)</f>
        <v>398</v>
      </c>
      <c r="C1291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1" t="s">
        <v>1437</v>
      </c>
      <c r="E1291" t="s">
        <v>1715</v>
      </c>
      <c r="F1291" t="s">
        <v>1716</v>
      </c>
      <c r="G1291">
        <v>2014</v>
      </c>
      <c r="H1291" t="s">
        <v>238</v>
      </c>
      <c r="I1291" t="s">
        <v>23</v>
      </c>
      <c r="J1291">
        <v>613</v>
      </c>
      <c r="K1291">
        <v>3</v>
      </c>
      <c r="L1291">
        <f>COUNTIF(Table1[Race],Table1[Race])</f>
        <v>3</v>
      </c>
      <c r="M1291">
        <v>2</v>
      </c>
      <c r="N1291">
        <v>0</v>
      </c>
      <c r="O1291">
        <v>0</v>
      </c>
      <c r="P1291">
        <v>1</v>
      </c>
      <c r="Q1291" t="s">
        <v>20</v>
      </c>
      <c r="R1291" t="s">
        <v>952</v>
      </c>
      <c r="S1291" t="s">
        <v>1437</v>
      </c>
      <c r="T1291">
        <f>IFERROR(Table1[n_can_adj]/MID(Table1[district],FIND("(",Table1[district])+1,1),Table1[n_can_adj])</f>
        <v>3</v>
      </c>
      <c r="U1291">
        <v>132373</v>
      </c>
      <c r="V1291" t="str">
        <f>IF(Table1[Voting Population]&lt;47000,"Rural","Urban")</f>
        <v>Urban</v>
      </c>
      <c r="W1291" s="3">
        <v>0.12830396475770928</v>
      </c>
      <c r="X1291" s="3" t="s">
        <v>5414</v>
      </c>
      <c r="Y1291" s="3">
        <f>COUNTIFS(Table1[Race '#],Table1[[#This Row],[Race '#]],Table1[Gender],"F")</f>
        <v>0</v>
      </c>
      <c r="Z1291" s="3">
        <f>COUNTIFS(Table1[Race '#],Table1[[#This Row],[Race '#]],Table1[Gender],"M")</f>
        <v>3</v>
      </c>
      <c r="AA1291" s="3">
        <f>COUNTIFS(Table1[Race '#],Table1[[#This Row],[Race '#]],Table1[Gender],"~?")</f>
        <v>0</v>
      </c>
      <c r="AB1291" s="3" t="str">
        <f>_xlfn.IFS(Y1291=SUM(Table1[[#This Row],[Race-F candidates]:[Race-? Candidates]]),"All-Female",Z1291=SUM(Table1[[#This Row],[Race-F candidates]:[Race-? Candidates]]),"All-Male",1=1,"Mixed-Gender")</f>
        <v>All-Male</v>
      </c>
      <c r="AC1291" s="3">
        <f>COUNTIFS(Table1[genoffice],Table1[[#This Row],[genoffice]],Table1[Gender],"F")</f>
        <v>29</v>
      </c>
      <c r="AD1291" s="3">
        <f>COUNTIFS(Table1[genoffice],Table1[[#This Row],[genoffice]],Table1[Gender],"M")</f>
        <v>256</v>
      </c>
      <c r="AE1291" s="3">
        <f>COUNTIFS(Table1[genoffice],Table1[[#This Row],[genoffice]],Table1[Gender],"~?")</f>
        <v>10</v>
      </c>
    </row>
    <row r="1292" spans="1:31" x14ac:dyDescent="0.35">
      <c r="A1292">
        <v>1291</v>
      </c>
      <c r="B1292">
        <f>IF(COUNTIF(C$2:C1291,C1292)&gt;0,B1291,B1291+1)</f>
        <v>398</v>
      </c>
      <c r="C1292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2" t="s">
        <v>1437</v>
      </c>
      <c r="E1292" t="s">
        <v>1715</v>
      </c>
      <c r="F1292" t="s">
        <v>1717</v>
      </c>
      <c r="G1292">
        <v>2014</v>
      </c>
      <c r="H1292" t="s">
        <v>238</v>
      </c>
      <c r="I1292" t="s">
        <v>23</v>
      </c>
      <c r="J1292">
        <v>357</v>
      </c>
      <c r="K1292">
        <v>3</v>
      </c>
      <c r="L1292">
        <f>COUNTIF(Table1[Race],Table1[Race])</f>
        <v>3</v>
      </c>
      <c r="M1292">
        <v>2</v>
      </c>
      <c r="N1292">
        <v>0</v>
      </c>
      <c r="O1292">
        <v>0</v>
      </c>
      <c r="P1292">
        <v>1</v>
      </c>
      <c r="Q1292" t="s">
        <v>20</v>
      </c>
      <c r="R1292" t="s">
        <v>952</v>
      </c>
      <c r="S1292" t="s">
        <v>1437</v>
      </c>
      <c r="T1292">
        <f>IFERROR(Table1[n_can_adj]/MID(Table1[district],FIND("(",Table1[district])+1,1),Table1[n_can_adj])</f>
        <v>3</v>
      </c>
      <c r="U1292">
        <v>132373</v>
      </c>
      <c r="V1292" t="str">
        <f>IF(Table1[Voting Population]&lt;47000,"Rural","Urban")</f>
        <v>Urban</v>
      </c>
      <c r="W1292" s="3">
        <v>0.12830396475770928</v>
      </c>
      <c r="X1292" s="3" t="s">
        <v>5414</v>
      </c>
      <c r="Y1292" s="3">
        <f>COUNTIFS(Table1[Race '#],Table1[[#This Row],[Race '#]],Table1[Gender],"F")</f>
        <v>0</v>
      </c>
      <c r="Z1292" s="3">
        <f>COUNTIFS(Table1[Race '#],Table1[[#This Row],[Race '#]],Table1[Gender],"M")</f>
        <v>3</v>
      </c>
      <c r="AA1292" s="3">
        <f>COUNTIFS(Table1[Race '#],Table1[[#This Row],[Race '#]],Table1[Gender],"~?")</f>
        <v>0</v>
      </c>
      <c r="AB1292" s="3" t="str">
        <f>_xlfn.IFS(Y1292=SUM(Table1[[#This Row],[Race-F candidates]:[Race-? Candidates]]),"All-Female",Z1292=SUM(Table1[[#This Row],[Race-F candidates]:[Race-? Candidates]]),"All-Male",1=1,"Mixed-Gender")</f>
        <v>All-Male</v>
      </c>
      <c r="AC1292" s="3">
        <f>COUNTIFS(Table1[genoffice],Table1[[#This Row],[genoffice]],Table1[Gender],"F")</f>
        <v>29</v>
      </c>
      <c r="AD1292" s="3">
        <f>COUNTIFS(Table1[genoffice],Table1[[#This Row],[genoffice]],Table1[Gender],"M")</f>
        <v>256</v>
      </c>
      <c r="AE1292" s="3">
        <f>COUNTIFS(Table1[genoffice],Table1[[#This Row],[genoffice]],Table1[Gender],"~?")</f>
        <v>10</v>
      </c>
    </row>
    <row r="1293" spans="1:31" x14ac:dyDescent="0.35">
      <c r="A1293">
        <v>1292</v>
      </c>
      <c r="B1293">
        <f>IF(COUNTIF(C$2:C1292,C1293)&gt;0,B1292,B1292+1)</f>
        <v>398</v>
      </c>
      <c r="C1293" t="str">
        <f>Table1[[#This Row],[position]]&amp;IF(Table1[district]="NA","","-"&amp;Table1[district])&amp;IF(Table1[parish]="Multi-Parish Race","","-"&amp;Table1[parish])&amp;" ("&amp;Table1[year]&amp;")"</f>
        <v>Constable-Justice of the Peace Ward 5, 1st Just. Court-Rapides (2014)</v>
      </c>
      <c r="D1293" t="s">
        <v>1437</v>
      </c>
      <c r="E1293" t="s">
        <v>1715</v>
      </c>
      <c r="F1293" t="s">
        <v>1718</v>
      </c>
      <c r="G1293">
        <v>2014</v>
      </c>
      <c r="H1293" t="s">
        <v>238</v>
      </c>
      <c r="I1293" t="s">
        <v>127</v>
      </c>
      <c r="J1293">
        <v>846</v>
      </c>
      <c r="K1293">
        <v>3</v>
      </c>
      <c r="L1293">
        <f>COUNTIF(Table1[Race],Table1[Race])</f>
        <v>3</v>
      </c>
      <c r="M1293">
        <v>2</v>
      </c>
      <c r="N1293">
        <v>0</v>
      </c>
      <c r="O1293">
        <v>0</v>
      </c>
      <c r="P1293">
        <v>1</v>
      </c>
      <c r="Q1293" t="s">
        <v>20</v>
      </c>
      <c r="R1293" t="s">
        <v>952</v>
      </c>
      <c r="S1293" t="s">
        <v>1437</v>
      </c>
      <c r="T1293">
        <f>IFERROR(Table1[n_can_adj]/MID(Table1[district],FIND("(",Table1[district])+1,1),Table1[n_can_adj])</f>
        <v>3</v>
      </c>
      <c r="U1293">
        <v>132373</v>
      </c>
      <c r="V1293" t="str">
        <f>IF(Table1[Voting Population]&lt;47000,"Rural","Urban")</f>
        <v>Urban</v>
      </c>
      <c r="W1293" s="3">
        <v>0.12830396475770928</v>
      </c>
      <c r="X1293" s="3" t="s">
        <v>5414</v>
      </c>
      <c r="Y1293" s="3">
        <f>COUNTIFS(Table1[Race '#],Table1[[#This Row],[Race '#]],Table1[Gender],"F")</f>
        <v>0</v>
      </c>
      <c r="Z1293" s="3">
        <f>COUNTIFS(Table1[Race '#],Table1[[#This Row],[Race '#]],Table1[Gender],"M")</f>
        <v>3</v>
      </c>
      <c r="AA1293" s="3">
        <f>COUNTIFS(Table1[Race '#],Table1[[#This Row],[Race '#]],Table1[Gender],"~?")</f>
        <v>0</v>
      </c>
      <c r="AB1293" s="3" t="str">
        <f>_xlfn.IFS(Y1293=SUM(Table1[[#This Row],[Race-F candidates]:[Race-? Candidates]]),"All-Female",Z1293=SUM(Table1[[#This Row],[Race-F candidates]:[Race-? Candidates]]),"All-Male",1=1,"Mixed-Gender")</f>
        <v>All-Male</v>
      </c>
      <c r="AC1293" s="3">
        <f>COUNTIFS(Table1[genoffice],Table1[[#This Row],[genoffice]],Table1[Gender],"F")</f>
        <v>29</v>
      </c>
      <c r="AD1293" s="3">
        <f>COUNTIFS(Table1[genoffice],Table1[[#This Row],[genoffice]],Table1[Gender],"M")</f>
        <v>256</v>
      </c>
      <c r="AE1293" s="3">
        <f>COUNTIFS(Table1[genoffice],Table1[[#This Row],[genoffice]],Table1[Gender],"~?")</f>
        <v>10</v>
      </c>
    </row>
    <row r="1294" spans="1:31" x14ac:dyDescent="0.35">
      <c r="A1294">
        <v>1293</v>
      </c>
      <c r="B1294">
        <f>IF(COUNTIF(C$2:C1293,C1294)&gt;0,B1293,B1293+1)</f>
        <v>399</v>
      </c>
      <c r="C1294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4" t="s">
        <v>1437</v>
      </c>
      <c r="E1294" t="s">
        <v>1719</v>
      </c>
      <c r="F1294" t="s">
        <v>1720</v>
      </c>
      <c r="G1294">
        <v>2014</v>
      </c>
      <c r="H1294" t="s">
        <v>238</v>
      </c>
      <c r="I1294" t="s">
        <v>30</v>
      </c>
      <c r="J1294">
        <v>668</v>
      </c>
      <c r="K1294">
        <v>2</v>
      </c>
      <c r="L1294">
        <f>COUNTIF(Table1[Race],Table1[Race])</f>
        <v>2</v>
      </c>
      <c r="M1294">
        <v>1</v>
      </c>
      <c r="N1294">
        <v>0</v>
      </c>
      <c r="O1294">
        <v>1</v>
      </c>
      <c r="P1294">
        <v>0</v>
      </c>
      <c r="Q1294" t="s">
        <v>20</v>
      </c>
      <c r="R1294" t="s">
        <v>952</v>
      </c>
      <c r="S1294" t="s">
        <v>1437</v>
      </c>
      <c r="T1294">
        <f>IFERROR(Table1[n_can_adj]/MID(Table1[district],FIND("(",Table1[district])+1,1),Table1[n_can_adj])</f>
        <v>2</v>
      </c>
      <c r="U1294">
        <v>132373</v>
      </c>
      <c r="V1294" t="str">
        <f>IF(Table1[Voting Population]&lt;47000,"Rural","Urban")</f>
        <v>Urban</v>
      </c>
      <c r="W1294" s="3">
        <v>0.24047754405912447</v>
      </c>
      <c r="X1294" s="3" t="s">
        <v>5414</v>
      </c>
      <c r="Y1294" s="3">
        <f>COUNTIFS(Table1[Race '#],Table1[[#This Row],[Race '#]],Table1[Gender],"F")</f>
        <v>0</v>
      </c>
      <c r="Z1294" s="3">
        <f>COUNTIFS(Table1[Race '#],Table1[[#This Row],[Race '#]],Table1[Gender],"M")</f>
        <v>2</v>
      </c>
      <c r="AA1294" s="3">
        <f>COUNTIFS(Table1[Race '#],Table1[[#This Row],[Race '#]],Table1[Gender],"~?")</f>
        <v>0</v>
      </c>
      <c r="AB1294" s="3" t="str">
        <f>_xlfn.IFS(Y1294=SUM(Table1[[#This Row],[Race-F candidates]:[Race-? Candidates]]),"All-Female",Z1294=SUM(Table1[[#This Row],[Race-F candidates]:[Race-? Candidates]]),"All-Male",1=1,"Mixed-Gender")</f>
        <v>All-Male</v>
      </c>
      <c r="AC1294" s="3">
        <f>COUNTIFS(Table1[genoffice],Table1[[#This Row],[genoffice]],Table1[Gender],"F")</f>
        <v>29</v>
      </c>
      <c r="AD1294" s="3">
        <f>COUNTIFS(Table1[genoffice],Table1[[#This Row],[genoffice]],Table1[Gender],"M")</f>
        <v>256</v>
      </c>
      <c r="AE1294" s="3">
        <f>COUNTIFS(Table1[genoffice],Table1[[#This Row],[genoffice]],Table1[Gender],"~?")</f>
        <v>10</v>
      </c>
    </row>
    <row r="1295" spans="1:31" x14ac:dyDescent="0.35">
      <c r="A1295">
        <v>1294</v>
      </c>
      <c r="B1295">
        <f>IF(COUNTIF(C$2:C1294,C1295)&gt;0,B1294,B1294+1)</f>
        <v>399</v>
      </c>
      <c r="C1295" t="str">
        <f>Table1[[#This Row],[position]]&amp;IF(Table1[district]="NA","","-"&amp;Table1[district])&amp;IF(Table1[parish]="Multi-Parish Race","","-"&amp;Table1[parish])&amp;" ("&amp;Table1[year]&amp;")"</f>
        <v>Constable-Justice of the Peace Ward 5, 2nd Just. Court-Rapides (2014)</v>
      </c>
      <c r="D1295" t="s">
        <v>1437</v>
      </c>
      <c r="E1295" t="s">
        <v>1719</v>
      </c>
      <c r="F1295" t="s">
        <v>1721</v>
      </c>
      <c r="G1295">
        <v>2014</v>
      </c>
      <c r="H1295" t="s">
        <v>238</v>
      </c>
      <c r="I1295" t="s">
        <v>23</v>
      </c>
      <c r="J1295">
        <v>1091</v>
      </c>
      <c r="K1295">
        <v>2</v>
      </c>
      <c r="L1295">
        <f>COUNTIF(Table1[Race],Table1[Race])</f>
        <v>2</v>
      </c>
      <c r="M1295">
        <v>1</v>
      </c>
      <c r="N1295">
        <v>0</v>
      </c>
      <c r="O1295">
        <v>1</v>
      </c>
      <c r="P1295">
        <v>0</v>
      </c>
      <c r="Q1295" t="s">
        <v>20</v>
      </c>
      <c r="R1295" t="s">
        <v>952</v>
      </c>
      <c r="S1295" t="s">
        <v>1437</v>
      </c>
      <c r="T1295">
        <f>IFERROR(Table1[n_can_adj]/MID(Table1[district],FIND("(",Table1[district])+1,1),Table1[n_can_adj])</f>
        <v>2</v>
      </c>
      <c r="U1295">
        <v>132373</v>
      </c>
      <c r="V1295" t="str">
        <f>IF(Table1[Voting Population]&lt;47000,"Rural","Urban")</f>
        <v>Urban</v>
      </c>
      <c r="W1295" s="3">
        <v>0.24047754405912447</v>
      </c>
      <c r="X1295" s="3" t="s">
        <v>5414</v>
      </c>
      <c r="Y1295" s="3">
        <f>COUNTIFS(Table1[Race '#],Table1[[#This Row],[Race '#]],Table1[Gender],"F")</f>
        <v>0</v>
      </c>
      <c r="Z1295" s="3">
        <f>COUNTIFS(Table1[Race '#],Table1[[#This Row],[Race '#]],Table1[Gender],"M")</f>
        <v>2</v>
      </c>
      <c r="AA1295" s="3">
        <f>COUNTIFS(Table1[Race '#],Table1[[#This Row],[Race '#]],Table1[Gender],"~?")</f>
        <v>0</v>
      </c>
      <c r="AB1295" s="3" t="str">
        <f>_xlfn.IFS(Y1295=SUM(Table1[[#This Row],[Race-F candidates]:[Race-? Candidates]]),"All-Female",Z1295=SUM(Table1[[#This Row],[Race-F candidates]:[Race-? Candidates]]),"All-Male",1=1,"Mixed-Gender")</f>
        <v>All-Male</v>
      </c>
      <c r="AC1295" s="3">
        <f>COUNTIFS(Table1[genoffice],Table1[[#This Row],[genoffice]],Table1[Gender],"F")</f>
        <v>29</v>
      </c>
      <c r="AD1295" s="3">
        <f>COUNTIFS(Table1[genoffice],Table1[[#This Row],[genoffice]],Table1[Gender],"M")</f>
        <v>256</v>
      </c>
      <c r="AE1295" s="3">
        <f>COUNTIFS(Table1[genoffice],Table1[[#This Row],[genoffice]],Table1[Gender],"~?")</f>
        <v>10</v>
      </c>
    </row>
    <row r="1296" spans="1:31" x14ac:dyDescent="0.35">
      <c r="A1296">
        <v>1297</v>
      </c>
      <c r="B1296">
        <f>IF(COUNTIF(C$2:C1295,C1296)&gt;0,B1295,B1295+1)</f>
        <v>400</v>
      </c>
      <c r="C1296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6" t="s">
        <v>1437</v>
      </c>
      <c r="E1296" t="s">
        <v>1722</v>
      </c>
      <c r="F1296" t="s">
        <v>1725</v>
      </c>
      <c r="G1296">
        <v>2014</v>
      </c>
      <c r="H1296" t="s">
        <v>51</v>
      </c>
      <c r="I1296" t="s">
        <v>19</v>
      </c>
      <c r="J1296">
        <v>1855</v>
      </c>
      <c r="K1296">
        <v>6</v>
      </c>
      <c r="L1296">
        <f>COUNTIF(Table1[Race],Table1[Race])</f>
        <v>2</v>
      </c>
      <c r="M1296">
        <v>2</v>
      </c>
      <c r="N1296">
        <v>2</v>
      </c>
      <c r="O1296">
        <v>2</v>
      </c>
      <c r="P1296">
        <v>0</v>
      </c>
      <c r="Q1296" t="s">
        <v>20</v>
      </c>
      <c r="R1296" t="s">
        <v>952</v>
      </c>
      <c r="S1296" t="s">
        <v>1437</v>
      </c>
      <c r="T1296">
        <f>IFERROR(Table1[n_can_adj]/MID(Table1[district],FIND("(",Table1[district])+1,1),Table1[n_can_adj])</f>
        <v>2</v>
      </c>
      <c r="U1296">
        <v>253125</v>
      </c>
      <c r="V1296" t="str">
        <f>IF(Table1[Voting Population]&lt;47000,"Rural","Urban")</f>
        <v>Urban</v>
      </c>
      <c r="W1296" s="3">
        <v>0.49055845721173164</v>
      </c>
      <c r="X1296" s="3" t="s">
        <v>5414</v>
      </c>
      <c r="Y1296" s="3">
        <f>COUNTIFS(Table1[Race '#],Table1[[#This Row],[Race '#]],Table1[Gender],"F")</f>
        <v>0</v>
      </c>
      <c r="Z1296" s="3">
        <f>COUNTIFS(Table1[Race '#],Table1[[#This Row],[Race '#]],Table1[Gender],"M")</f>
        <v>2</v>
      </c>
      <c r="AA1296" s="3">
        <f>COUNTIFS(Table1[Race '#],Table1[[#This Row],[Race '#]],Table1[Gender],"~?")</f>
        <v>0</v>
      </c>
      <c r="AB1296" s="3" t="str">
        <f>_xlfn.IFS(Y1296=SUM(Table1[[#This Row],[Race-F candidates]:[Race-? Candidates]]),"All-Female",Z1296=SUM(Table1[[#This Row],[Race-F candidates]:[Race-? Candidates]]),"All-Male",1=1,"Mixed-Gender")</f>
        <v>All-Male</v>
      </c>
      <c r="AC1296" s="3">
        <f>COUNTIFS(Table1[genoffice],Table1[[#This Row],[genoffice]],Table1[Gender],"F")</f>
        <v>29</v>
      </c>
      <c r="AD1296" s="3">
        <f>COUNTIFS(Table1[genoffice],Table1[[#This Row],[genoffice]],Table1[Gender],"M")</f>
        <v>256</v>
      </c>
      <c r="AE1296" s="3">
        <f>COUNTIFS(Table1[genoffice],Table1[[#This Row],[genoffice]],Table1[Gender],"~?")</f>
        <v>10</v>
      </c>
    </row>
    <row r="1297" spans="1:31" x14ac:dyDescent="0.35">
      <c r="A1297">
        <v>1299</v>
      </c>
      <c r="B1297">
        <f>IF(COUNTIF(C$2:C1296,C1297)&gt;0,B1296,B1296+1)</f>
        <v>400</v>
      </c>
      <c r="C1297" t="str">
        <f>Table1[[#This Row],[position]]&amp;IF(Table1[district]="NA","","-"&amp;Table1[district])&amp;IF(Table1[parish]="Multi-Parish Race","","-"&amp;Table1[parish])&amp;" ("&amp;Table1[year]&amp;")"</f>
        <v>Constable-Justice of the Peace Ward 6-Caddo (2014)</v>
      </c>
      <c r="D1297" t="s">
        <v>1437</v>
      </c>
      <c r="E1297" t="s">
        <v>1722</v>
      </c>
      <c r="F1297" t="s">
        <v>1727</v>
      </c>
      <c r="G1297">
        <v>2014</v>
      </c>
      <c r="H1297" t="s">
        <v>51</v>
      </c>
      <c r="I1297" t="s">
        <v>30</v>
      </c>
      <c r="J1297">
        <v>634</v>
      </c>
      <c r="K1297">
        <v>6</v>
      </c>
      <c r="L1297">
        <f>COUNTIF(Table1[Race],Table1[Race])</f>
        <v>2</v>
      </c>
      <c r="M1297">
        <v>2</v>
      </c>
      <c r="N1297">
        <v>2</v>
      </c>
      <c r="O1297">
        <v>2</v>
      </c>
      <c r="P1297">
        <v>0</v>
      </c>
      <c r="Q1297" t="s">
        <v>20</v>
      </c>
      <c r="R1297" t="s">
        <v>952</v>
      </c>
      <c r="S1297" t="s">
        <v>1437</v>
      </c>
      <c r="T1297">
        <f>IFERROR(Table1[n_can_adj]/MID(Table1[district],FIND("(",Table1[district])+1,1),Table1[n_can_adj])</f>
        <v>2</v>
      </c>
      <c r="U1297">
        <v>253125</v>
      </c>
      <c r="V1297" t="str">
        <f>IF(Table1[Voting Population]&lt;47000,"Rural","Urban")</f>
        <v>Urban</v>
      </c>
      <c r="W1297" s="3">
        <v>0.49055845721173164</v>
      </c>
      <c r="X1297" s="3" t="s">
        <v>5414</v>
      </c>
      <c r="Y1297" s="3">
        <f>COUNTIFS(Table1[Race '#],Table1[[#This Row],[Race '#]],Table1[Gender],"F")</f>
        <v>0</v>
      </c>
      <c r="Z1297" s="3">
        <f>COUNTIFS(Table1[Race '#],Table1[[#This Row],[Race '#]],Table1[Gender],"M")</f>
        <v>2</v>
      </c>
      <c r="AA1297" s="3">
        <f>COUNTIFS(Table1[Race '#],Table1[[#This Row],[Race '#]],Table1[Gender],"~?")</f>
        <v>0</v>
      </c>
      <c r="AB1297" s="3" t="str">
        <f>_xlfn.IFS(Y1297=SUM(Table1[[#This Row],[Race-F candidates]:[Race-? Candidates]]),"All-Female",Z1297=SUM(Table1[[#This Row],[Race-F candidates]:[Race-? Candidates]]),"All-Male",1=1,"Mixed-Gender")</f>
        <v>All-Male</v>
      </c>
      <c r="AC1297" s="3">
        <f>COUNTIFS(Table1[genoffice],Table1[[#This Row],[genoffice]],Table1[Gender],"F")</f>
        <v>29</v>
      </c>
      <c r="AD1297" s="3">
        <f>COUNTIFS(Table1[genoffice],Table1[[#This Row],[genoffice]],Table1[Gender],"M")</f>
        <v>256</v>
      </c>
      <c r="AE1297" s="3">
        <f>COUNTIFS(Table1[genoffice],Table1[[#This Row],[genoffice]],Table1[Gender],"~?")</f>
        <v>10</v>
      </c>
    </row>
    <row r="1298" spans="1:31" x14ac:dyDescent="0.35">
      <c r="A1298">
        <v>1298</v>
      </c>
      <c r="B1298">
        <f>IF(COUNTIF(C$2:C1297,C1298)&gt;0,B1297,B1297+1)</f>
        <v>401</v>
      </c>
      <c r="C1298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8" t="s">
        <v>1437</v>
      </c>
      <c r="E1298" t="s">
        <v>1722</v>
      </c>
      <c r="F1298" t="s">
        <v>1726</v>
      </c>
      <c r="G1298">
        <v>2014</v>
      </c>
      <c r="H1298" t="s">
        <v>231</v>
      </c>
      <c r="I1298" t="s">
        <v>23</v>
      </c>
      <c r="J1298">
        <v>1290</v>
      </c>
      <c r="K1298">
        <v>6</v>
      </c>
      <c r="L1298">
        <f>COUNTIF(Table1[Race],Table1[Race])</f>
        <v>2</v>
      </c>
      <c r="M1298">
        <v>2</v>
      </c>
      <c r="N1298">
        <v>2</v>
      </c>
      <c r="O1298">
        <v>2</v>
      </c>
      <c r="P1298">
        <v>0</v>
      </c>
      <c r="Q1298" t="s">
        <v>20</v>
      </c>
      <c r="R1298" t="s">
        <v>952</v>
      </c>
      <c r="S1298" t="s">
        <v>1437</v>
      </c>
      <c r="T1298">
        <f>IFERROR(Table1[n_can_adj]/MID(Table1[district],FIND("(",Table1[district])+1,1),Table1[n_can_adj])</f>
        <v>2</v>
      </c>
      <c r="U1298">
        <v>33159</v>
      </c>
      <c r="V1298" t="str">
        <f>IF(Table1[Voting Population]&lt;47000,"Rural","Urban")</f>
        <v>Rural</v>
      </c>
      <c r="W1298" s="3">
        <v>0.12860892388451445</v>
      </c>
      <c r="X1298" s="3" t="s">
        <v>5414</v>
      </c>
      <c r="Y1298" s="3">
        <f>COUNTIFS(Table1[Race '#],Table1[[#This Row],[Race '#]],Table1[Gender],"F")</f>
        <v>0</v>
      </c>
      <c r="Z1298" s="3">
        <f>COUNTIFS(Table1[Race '#],Table1[[#This Row],[Race '#]],Table1[Gender],"M")</f>
        <v>2</v>
      </c>
      <c r="AA1298" s="3">
        <f>COUNTIFS(Table1[Race '#],Table1[[#This Row],[Race '#]],Table1[Gender],"~?")</f>
        <v>0</v>
      </c>
      <c r="AB1298" s="3" t="str">
        <f>_xlfn.IFS(Y1298=SUM(Table1[[#This Row],[Race-F candidates]:[Race-? Candidates]]),"All-Female",Z1298=SUM(Table1[[#This Row],[Race-F candidates]:[Race-? Candidates]]),"All-Male",1=1,"Mixed-Gender")</f>
        <v>All-Male</v>
      </c>
      <c r="AC1298" s="3">
        <f>COUNTIFS(Table1[genoffice],Table1[[#This Row],[genoffice]],Table1[Gender],"F")</f>
        <v>29</v>
      </c>
      <c r="AD1298" s="3">
        <f>COUNTIFS(Table1[genoffice],Table1[[#This Row],[genoffice]],Table1[Gender],"M")</f>
        <v>256</v>
      </c>
      <c r="AE1298" s="3">
        <f>COUNTIFS(Table1[genoffice],Table1[[#This Row],[genoffice]],Table1[Gender],"~?")</f>
        <v>10</v>
      </c>
    </row>
    <row r="1299" spans="1:31" x14ac:dyDescent="0.35">
      <c r="A1299">
        <v>1300</v>
      </c>
      <c r="B1299">
        <f>IF(COUNTIF(C$2:C1298,C1299)&gt;0,B1298,B1298+1)</f>
        <v>401</v>
      </c>
      <c r="C1299" t="str">
        <f>Table1[[#This Row],[position]]&amp;IF(Table1[district]="NA","","-"&amp;Table1[district])&amp;IF(Table1[parish]="Multi-Parish Race","","-"&amp;Table1[parish])&amp;" ("&amp;Table1[year]&amp;")"</f>
        <v>Constable-Justice of the Peace Ward 6-Iberville (2014)</v>
      </c>
      <c r="D1299" t="s">
        <v>1437</v>
      </c>
      <c r="E1299" t="s">
        <v>1722</v>
      </c>
      <c r="F1299" t="s">
        <v>1728</v>
      </c>
      <c r="G1299">
        <v>2014</v>
      </c>
      <c r="H1299" t="s">
        <v>231</v>
      </c>
      <c r="I1299" t="s">
        <v>30</v>
      </c>
      <c r="J1299">
        <v>996</v>
      </c>
      <c r="K1299">
        <v>6</v>
      </c>
      <c r="L1299">
        <f>COUNTIF(Table1[Race],Table1[Race])</f>
        <v>2</v>
      </c>
      <c r="M1299">
        <v>2</v>
      </c>
      <c r="N1299">
        <v>2</v>
      </c>
      <c r="O1299">
        <v>2</v>
      </c>
      <c r="P1299">
        <v>0</v>
      </c>
      <c r="Q1299" t="s">
        <v>20</v>
      </c>
      <c r="R1299" t="s">
        <v>952</v>
      </c>
      <c r="S1299" t="s">
        <v>1437</v>
      </c>
      <c r="T1299">
        <f>IFERROR(Table1[n_can_adj]/MID(Table1[district],FIND("(",Table1[district])+1,1),Table1[n_can_adj])</f>
        <v>2</v>
      </c>
      <c r="U1299">
        <v>33159</v>
      </c>
      <c r="V1299" t="str">
        <f>IF(Table1[Voting Population]&lt;47000,"Rural","Urban")</f>
        <v>Rural</v>
      </c>
      <c r="W1299" s="3">
        <v>0.12860892388451445</v>
      </c>
      <c r="X1299" s="3" t="s">
        <v>5414</v>
      </c>
      <c r="Y1299" s="3">
        <f>COUNTIFS(Table1[Race '#],Table1[[#This Row],[Race '#]],Table1[Gender],"F")</f>
        <v>0</v>
      </c>
      <c r="Z1299" s="3">
        <f>COUNTIFS(Table1[Race '#],Table1[[#This Row],[Race '#]],Table1[Gender],"M")</f>
        <v>2</v>
      </c>
      <c r="AA1299" s="3">
        <f>COUNTIFS(Table1[Race '#],Table1[[#This Row],[Race '#]],Table1[Gender],"~?")</f>
        <v>0</v>
      </c>
      <c r="AB1299" s="3" t="str">
        <f>_xlfn.IFS(Y1299=SUM(Table1[[#This Row],[Race-F candidates]:[Race-? Candidates]]),"All-Female",Z1299=SUM(Table1[[#This Row],[Race-F candidates]:[Race-? Candidates]]),"All-Male",1=1,"Mixed-Gender")</f>
        <v>All-Male</v>
      </c>
      <c r="AC1299" s="3">
        <f>COUNTIFS(Table1[genoffice],Table1[[#This Row],[genoffice]],Table1[Gender],"F")</f>
        <v>29</v>
      </c>
      <c r="AD1299" s="3">
        <f>COUNTIFS(Table1[genoffice],Table1[[#This Row],[genoffice]],Table1[Gender],"M")</f>
        <v>256</v>
      </c>
      <c r="AE1299" s="3">
        <f>COUNTIFS(Table1[genoffice],Table1[[#This Row],[genoffice]],Table1[Gender],"~?")</f>
        <v>10</v>
      </c>
    </row>
    <row r="1300" spans="1:31" x14ac:dyDescent="0.35">
      <c r="A1300">
        <v>1295</v>
      </c>
      <c r="B1300">
        <f>IF(COUNTIF(C$2:C1299,C1300)&gt;0,B1299,B1299+1)</f>
        <v>402</v>
      </c>
      <c r="C1300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0" t="s">
        <v>1437</v>
      </c>
      <c r="E1300" t="s">
        <v>1722</v>
      </c>
      <c r="F1300" t="s">
        <v>1723</v>
      </c>
      <c r="G1300">
        <v>2014</v>
      </c>
      <c r="H1300" t="s">
        <v>651</v>
      </c>
      <c r="I1300" t="s">
        <v>23</v>
      </c>
      <c r="J1300">
        <v>212</v>
      </c>
      <c r="K1300">
        <v>6</v>
      </c>
      <c r="L1300">
        <f>COUNTIF(Table1[Race],Table1[Race])</f>
        <v>2</v>
      </c>
      <c r="M1300">
        <v>2</v>
      </c>
      <c r="N1300">
        <v>2</v>
      </c>
      <c r="O1300">
        <v>2</v>
      </c>
      <c r="P1300">
        <v>0</v>
      </c>
      <c r="Q1300" t="s">
        <v>20</v>
      </c>
      <c r="R1300" t="s">
        <v>952</v>
      </c>
      <c r="S1300" t="s">
        <v>1437</v>
      </c>
      <c r="T1300">
        <f>IFERROR(Table1[n_can_adj]/MID(Table1[district],FIND("(",Table1[district])+1,1),Table1[n_can_adj])</f>
        <v>2</v>
      </c>
      <c r="U1300">
        <v>52101</v>
      </c>
      <c r="V1300" t="str">
        <f>IF(Table1[Voting Population]&lt;47000,"Rural","Urban")</f>
        <v>Urban</v>
      </c>
      <c r="W1300" s="3">
        <v>0.24689165186500883</v>
      </c>
      <c r="X1300" s="3" t="s">
        <v>5414</v>
      </c>
      <c r="Y1300" s="3">
        <f>COUNTIFS(Table1[Race '#],Table1[[#This Row],[Race '#]],Table1[Gender],"F")</f>
        <v>0</v>
      </c>
      <c r="Z1300" s="3">
        <f>COUNTIFS(Table1[Race '#],Table1[[#This Row],[Race '#]],Table1[Gender],"M")</f>
        <v>2</v>
      </c>
      <c r="AA1300" s="3">
        <f>COUNTIFS(Table1[Race '#],Table1[[#This Row],[Race '#]],Table1[Gender],"~?")</f>
        <v>0</v>
      </c>
      <c r="AB1300" s="3" t="str">
        <f>_xlfn.IFS(Y1300=SUM(Table1[[#This Row],[Race-F candidates]:[Race-? Candidates]]),"All-Female",Z1300=SUM(Table1[[#This Row],[Race-F candidates]:[Race-? Candidates]]),"All-Male",1=1,"Mixed-Gender")</f>
        <v>All-Male</v>
      </c>
      <c r="AC1300" s="3">
        <f>COUNTIFS(Table1[genoffice],Table1[[#This Row],[genoffice]],Table1[Gender],"F")</f>
        <v>29</v>
      </c>
      <c r="AD1300" s="3">
        <f>COUNTIFS(Table1[genoffice],Table1[[#This Row],[genoffice]],Table1[Gender],"M")</f>
        <v>256</v>
      </c>
      <c r="AE1300" s="3">
        <f>COUNTIFS(Table1[genoffice],Table1[[#This Row],[genoffice]],Table1[Gender],"~?")</f>
        <v>10</v>
      </c>
    </row>
    <row r="1301" spans="1:31" x14ac:dyDescent="0.35">
      <c r="A1301">
        <v>1296</v>
      </c>
      <c r="B1301">
        <f>IF(COUNTIF(C$2:C1300,C1301)&gt;0,B1300,B1300+1)</f>
        <v>402</v>
      </c>
      <c r="C1301" t="str">
        <f>Table1[[#This Row],[position]]&amp;IF(Table1[district]="NA","","-"&amp;Table1[district])&amp;IF(Table1[parish]="Multi-Parish Race","","-"&amp;Table1[parish])&amp;" ("&amp;Table1[year]&amp;")"</f>
        <v>Constable-Justice of the Peace Ward 6-Vernon (2014)</v>
      </c>
      <c r="D1301" t="s">
        <v>1437</v>
      </c>
      <c r="E1301" t="s">
        <v>1722</v>
      </c>
      <c r="F1301" t="s">
        <v>1724</v>
      </c>
      <c r="G1301">
        <v>2014</v>
      </c>
      <c r="H1301" t="s">
        <v>651</v>
      </c>
      <c r="I1301" t="s">
        <v>19</v>
      </c>
      <c r="J1301">
        <v>351</v>
      </c>
      <c r="K1301">
        <v>6</v>
      </c>
      <c r="L1301">
        <f>COUNTIF(Table1[Race],Table1[Race])</f>
        <v>2</v>
      </c>
      <c r="M1301">
        <v>2</v>
      </c>
      <c r="N1301">
        <v>2</v>
      </c>
      <c r="O1301">
        <v>2</v>
      </c>
      <c r="P1301">
        <v>0</v>
      </c>
      <c r="Q1301" t="s">
        <v>20</v>
      </c>
      <c r="R1301" t="s">
        <v>952</v>
      </c>
      <c r="S1301" t="s">
        <v>1437</v>
      </c>
      <c r="T1301">
        <f>IFERROR(Table1[n_can_adj]/MID(Table1[district],FIND("(",Table1[district])+1,1),Table1[n_can_adj])</f>
        <v>2</v>
      </c>
      <c r="U1301">
        <v>52101</v>
      </c>
      <c r="V1301" t="str">
        <f>IF(Table1[Voting Population]&lt;47000,"Rural","Urban")</f>
        <v>Urban</v>
      </c>
      <c r="W1301" s="3">
        <v>0.24689165186500883</v>
      </c>
      <c r="X1301" s="3" t="s">
        <v>5414</v>
      </c>
      <c r="Y1301" s="3">
        <f>COUNTIFS(Table1[Race '#],Table1[[#This Row],[Race '#]],Table1[Gender],"F")</f>
        <v>0</v>
      </c>
      <c r="Z1301" s="3">
        <f>COUNTIFS(Table1[Race '#],Table1[[#This Row],[Race '#]],Table1[Gender],"M")</f>
        <v>2</v>
      </c>
      <c r="AA1301" s="3">
        <f>COUNTIFS(Table1[Race '#],Table1[[#This Row],[Race '#]],Table1[Gender],"~?")</f>
        <v>0</v>
      </c>
      <c r="AB1301" s="3" t="str">
        <f>_xlfn.IFS(Y1301=SUM(Table1[[#This Row],[Race-F candidates]:[Race-? Candidates]]),"All-Female",Z1301=SUM(Table1[[#This Row],[Race-F candidates]:[Race-? Candidates]]),"All-Male",1=1,"Mixed-Gender")</f>
        <v>All-Male</v>
      </c>
      <c r="AC1301" s="3">
        <f>COUNTIFS(Table1[genoffice],Table1[[#This Row],[genoffice]],Table1[Gender],"F")</f>
        <v>29</v>
      </c>
      <c r="AD1301" s="3">
        <f>COUNTIFS(Table1[genoffice],Table1[[#This Row],[genoffice]],Table1[Gender],"M")</f>
        <v>256</v>
      </c>
      <c r="AE1301" s="3">
        <f>COUNTIFS(Table1[genoffice],Table1[[#This Row],[genoffice]],Table1[Gender],"~?")</f>
        <v>10</v>
      </c>
    </row>
    <row r="1302" spans="1:31" x14ac:dyDescent="0.35">
      <c r="A1302">
        <v>1302</v>
      </c>
      <c r="B1302">
        <f>IF(COUNTIF(C$2:C1301,C1302)&gt;0,B1301,B1301+1)</f>
        <v>403</v>
      </c>
      <c r="C1302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2" t="s">
        <v>1437</v>
      </c>
      <c r="E1302" t="s">
        <v>1729</v>
      </c>
      <c r="F1302" t="s">
        <v>1731</v>
      </c>
      <c r="G1302">
        <v>2014</v>
      </c>
      <c r="H1302" t="s">
        <v>670</v>
      </c>
      <c r="I1302" t="s">
        <v>19</v>
      </c>
      <c r="J1302">
        <v>978</v>
      </c>
      <c r="K1302">
        <v>5</v>
      </c>
      <c r="L1302">
        <f>COUNTIF(Table1[Race],Table1[Race])</f>
        <v>3</v>
      </c>
      <c r="M1302">
        <v>1</v>
      </c>
      <c r="N1302">
        <v>4</v>
      </c>
      <c r="O1302">
        <v>0</v>
      </c>
      <c r="P1302">
        <v>0</v>
      </c>
      <c r="Q1302" t="s">
        <v>20</v>
      </c>
      <c r="R1302" t="s">
        <v>952</v>
      </c>
      <c r="S1302" t="s">
        <v>1437</v>
      </c>
      <c r="T1302">
        <f>IFERROR(Table1[n_can_adj]/MID(Table1[district],FIND("(",Table1[district])+1,1),Table1[n_can_adj])</f>
        <v>3</v>
      </c>
      <c r="U1302">
        <v>156398</v>
      </c>
      <c r="V1302" t="str">
        <f>IF(Table1[Voting Population]&lt;47000,"Rural","Urban")</f>
        <v>Urban</v>
      </c>
      <c r="W1302" s="3">
        <v>0.2736450584484591</v>
      </c>
      <c r="X1302" s="3" t="s">
        <v>5414</v>
      </c>
      <c r="Y1302" s="3">
        <f>COUNTIFS(Table1[Race '#],Table1[[#This Row],[Race '#]],Table1[Gender],"F")</f>
        <v>0</v>
      </c>
      <c r="Z1302" s="3">
        <f>COUNTIFS(Table1[Race '#],Table1[[#This Row],[Race '#]],Table1[Gender],"M")</f>
        <v>3</v>
      </c>
      <c r="AA1302" s="3">
        <f>COUNTIFS(Table1[Race '#],Table1[[#This Row],[Race '#]],Table1[Gender],"~?")</f>
        <v>0</v>
      </c>
      <c r="AB1302" s="3" t="str">
        <f>_xlfn.IFS(Y1302=SUM(Table1[[#This Row],[Race-F candidates]:[Race-? Candidates]]),"All-Female",Z1302=SUM(Table1[[#This Row],[Race-F candidates]:[Race-? Candidates]]),"All-Male",1=1,"Mixed-Gender")</f>
        <v>All-Male</v>
      </c>
      <c r="AC1302" s="3">
        <f>COUNTIFS(Table1[genoffice],Table1[[#This Row],[genoffice]],Table1[Gender],"F")</f>
        <v>29</v>
      </c>
      <c r="AD1302" s="3">
        <f>COUNTIFS(Table1[genoffice],Table1[[#This Row],[genoffice]],Table1[Gender],"M")</f>
        <v>256</v>
      </c>
      <c r="AE1302" s="3">
        <f>COUNTIFS(Table1[genoffice],Table1[[#This Row],[genoffice]],Table1[Gender],"~?")</f>
        <v>10</v>
      </c>
    </row>
    <row r="1303" spans="1:31" x14ac:dyDescent="0.35">
      <c r="A1303">
        <v>1304</v>
      </c>
      <c r="B1303">
        <f>IF(COUNTIF(C$2:C1302,C1303)&gt;0,B1302,B1302+1)</f>
        <v>403</v>
      </c>
      <c r="C1303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3" t="s">
        <v>1437</v>
      </c>
      <c r="E1303" t="s">
        <v>1729</v>
      </c>
      <c r="F1303" t="s">
        <v>1733</v>
      </c>
      <c r="G1303">
        <v>2014</v>
      </c>
      <c r="H1303" t="s">
        <v>670</v>
      </c>
      <c r="I1303" t="s">
        <v>19</v>
      </c>
      <c r="J1303">
        <v>441</v>
      </c>
      <c r="K1303">
        <v>5</v>
      </c>
      <c r="L1303">
        <f>COUNTIF(Table1[Race],Table1[Race])</f>
        <v>3</v>
      </c>
      <c r="M1303">
        <v>1</v>
      </c>
      <c r="N1303">
        <v>4</v>
      </c>
      <c r="O1303">
        <v>0</v>
      </c>
      <c r="P1303">
        <v>0</v>
      </c>
      <c r="Q1303" t="s">
        <v>20</v>
      </c>
      <c r="R1303" t="s">
        <v>952</v>
      </c>
      <c r="S1303" t="s">
        <v>1437</v>
      </c>
      <c r="T1303">
        <f>IFERROR(Table1[n_can_adj]/MID(Table1[district],FIND("(",Table1[district])+1,1),Table1[n_can_adj])</f>
        <v>3</v>
      </c>
      <c r="U1303">
        <v>156398</v>
      </c>
      <c r="V1303" t="str">
        <f>IF(Table1[Voting Population]&lt;47000,"Rural","Urban")</f>
        <v>Urban</v>
      </c>
      <c r="W1303" s="3">
        <v>0.2736450584484591</v>
      </c>
      <c r="X1303" s="3" t="s">
        <v>5414</v>
      </c>
      <c r="Y1303" s="3">
        <f>COUNTIFS(Table1[Race '#],Table1[[#This Row],[Race '#]],Table1[Gender],"F")</f>
        <v>0</v>
      </c>
      <c r="Z1303" s="3">
        <f>COUNTIFS(Table1[Race '#],Table1[[#This Row],[Race '#]],Table1[Gender],"M")</f>
        <v>3</v>
      </c>
      <c r="AA1303" s="3">
        <f>COUNTIFS(Table1[Race '#],Table1[[#This Row],[Race '#]],Table1[Gender],"~?")</f>
        <v>0</v>
      </c>
      <c r="AB1303" s="3" t="str">
        <f>_xlfn.IFS(Y1303=SUM(Table1[[#This Row],[Race-F candidates]:[Race-? Candidates]]),"All-Female",Z1303=SUM(Table1[[#This Row],[Race-F candidates]:[Race-? Candidates]]),"All-Male",1=1,"Mixed-Gender")</f>
        <v>All-Male</v>
      </c>
      <c r="AC1303" s="3">
        <f>COUNTIFS(Table1[genoffice],Table1[[#This Row],[genoffice]],Table1[Gender],"F")</f>
        <v>29</v>
      </c>
      <c r="AD1303" s="3">
        <f>COUNTIFS(Table1[genoffice],Table1[[#This Row],[genoffice]],Table1[Gender],"M")</f>
        <v>256</v>
      </c>
      <c r="AE1303" s="3">
        <f>COUNTIFS(Table1[genoffice],Table1[[#This Row],[genoffice]],Table1[Gender],"~?")</f>
        <v>10</v>
      </c>
    </row>
    <row r="1304" spans="1:31" x14ac:dyDescent="0.35">
      <c r="A1304">
        <v>1305</v>
      </c>
      <c r="B1304">
        <f>IF(COUNTIF(C$2:C1303,C1304)&gt;0,B1303,B1303+1)</f>
        <v>403</v>
      </c>
      <c r="C1304" t="str">
        <f>Table1[[#This Row],[position]]&amp;IF(Table1[district]="NA","","-"&amp;Table1[district])&amp;IF(Table1[parish]="Multi-Parish Race","","-"&amp;Table1[parish])&amp;" ("&amp;Table1[year]&amp;")"</f>
        <v>Constable-Justice of the Peace Ward 8-Ouachita (2014)</v>
      </c>
      <c r="D1304" t="s">
        <v>1437</v>
      </c>
      <c r="E1304" t="s">
        <v>1729</v>
      </c>
      <c r="F1304" t="s">
        <v>1734</v>
      </c>
      <c r="G1304">
        <v>2014</v>
      </c>
      <c r="H1304" t="s">
        <v>670</v>
      </c>
      <c r="I1304" t="s">
        <v>19</v>
      </c>
      <c r="J1304">
        <v>463</v>
      </c>
      <c r="K1304">
        <v>5</v>
      </c>
      <c r="L1304">
        <f>COUNTIF(Table1[Race],Table1[Race])</f>
        <v>3</v>
      </c>
      <c r="M1304">
        <v>1</v>
      </c>
      <c r="N1304">
        <v>4</v>
      </c>
      <c r="O1304">
        <v>0</v>
      </c>
      <c r="P1304">
        <v>0</v>
      </c>
      <c r="Q1304" t="s">
        <v>20</v>
      </c>
      <c r="R1304" t="s">
        <v>952</v>
      </c>
      <c r="S1304" t="s">
        <v>1437</v>
      </c>
      <c r="T1304">
        <f>IFERROR(Table1[n_can_adj]/MID(Table1[district],FIND("(",Table1[district])+1,1),Table1[n_can_adj])</f>
        <v>3</v>
      </c>
      <c r="U1304">
        <v>156398</v>
      </c>
      <c r="V1304" t="str">
        <f>IF(Table1[Voting Population]&lt;47000,"Rural","Urban")</f>
        <v>Urban</v>
      </c>
      <c r="W1304" s="3">
        <v>0.2736450584484591</v>
      </c>
      <c r="X1304" s="3" t="s">
        <v>5414</v>
      </c>
      <c r="Y1304" s="3">
        <f>COUNTIFS(Table1[Race '#],Table1[[#This Row],[Race '#]],Table1[Gender],"F")</f>
        <v>0</v>
      </c>
      <c r="Z1304" s="3">
        <f>COUNTIFS(Table1[Race '#],Table1[[#This Row],[Race '#]],Table1[Gender],"M")</f>
        <v>3</v>
      </c>
      <c r="AA1304" s="3">
        <f>COUNTIFS(Table1[Race '#],Table1[[#This Row],[Race '#]],Table1[Gender],"~?")</f>
        <v>0</v>
      </c>
      <c r="AB1304" s="3" t="str">
        <f>_xlfn.IFS(Y1304=SUM(Table1[[#This Row],[Race-F candidates]:[Race-? Candidates]]),"All-Female",Z1304=SUM(Table1[[#This Row],[Race-F candidates]:[Race-? Candidates]]),"All-Male",1=1,"Mixed-Gender")</f>
        <v>All-Male</v>
      </c>
      <c r="AC1304" s="3">
        <f>COUNTIFS(Table1[genoffice],Table1[[#This Row],[genoffice]],Table1[Gender],"F")</f>
        <v>29</v>
      </c>
      <c r="AD1304" s="3">
        <f>COUNTIFS(Table1[genoffice],Table1[[#This Row],[genoffice]],Table1[Gender],"M")</f>
        <v>256</v>
      </c>
      <c r="AE1304" s="3">
        <f>COUNTIFS(Table1[genoffice],Table1[[#This Row],[genoffice]],Table1[Gender],"~?")</f>
        <v>10</v>
      </c>
    </row>
    <row r="1305" spans="1:31" x14ac:dyDescent="0.35">
      <c r="A1305">
        <v>1301</v>
      </c>
      <c r="B1305">
        <f>IF(COUNTIF(C$2:C1304,C1305)&gt;0,B1304,B1304+1)</f>
        <v>404</v>
      </c>
      <c r="C1305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5" t="s">
        <v>1437</v>
      </c>
      <c r="E1305" t="s">
        <v>1729</v>
      </c>
      <c r="F1305" t="s">
        <v>1730</v>
      </c>
      <c r="G1305">
        <v>2014</v>
      </c>
      <c r="H1305" t="s">
        <v>640</v>
      </c>
      <c r="I1305" t="s">
        <v>19</v>
      </c>
      <c r="J1305">
        <v>1267</v>
      </c>
      <c r="K1305">
        <v>5</v>
      </c>
      <c r="L1305">
        <f>COUNTIF(Table1[Race],Table1[Race])</f>
        <v>2</v>
      </c>
      <c r="M1305">
        <v>1</v>
      </c>
      <c r="N1305">
        <v>4</v>
      </c>
      <c r="O1305">
        <v>0</v>
      </c>
      <c r="P1305">
        <v>0</v>
      </c>
      <c r="Q1305" t="s">
        <v>20</v>
      </c>
      <c r="R1305" t="s">
        <v>952</v>
      </c>
      <c r="S1305" t="s">
        <v>1437</v>
      </c>
      <c r="T1305">
        <f>IFERROR(Table1[n_can_adj]/MID(Table1[district],FIND("(",Table1[district])+1,1),Table1[n_can_adj])</f>
        <v>2</v>
      </c>
      <c r="U1305">
        <v>127115</v>
      </c>
      <c r="V1305" t="str">
        <f>IF(Table1[Voting Population]&lt;47000,"Rural","Urban")</f>
        <v>Urban</v>
      </c>
      <c r="W1305" s="3">
        <v>0.39460649422124378</v>
      </c>
      <c r="X1305" s="3" t="s">
        <v>5414</v>
      </c>
      <c r="Y1305" s="3">
        <f>COUNTIFS(Table1[Race '#],Table1[[#This Row],[Race '#]],Table1[Gender],"F")</f>
        <v>0</v>
      </c>
      <c r="Z1305" s="3">
        <f>COUNTIFS(Table1[Race '#],Table1[[#This Row],[Race '#]],Table1[Gender],"M")</f>
        <v>2</v>
      </c>
      <c r="AA1305" s="3">
        <f>COUNTIFS(Table1[Race '#],Table1[[#This Row],[Race '#]],Table1[Gender],"~?")</f>
        <v>0</v>
      </c>
      <c r="AB1305" s="3" t="str">
        <f>_xlfn.IFS(Y1305=SUM(Table1[[#This Row],[Race-F candidates]:[Race-? Candidates]]),"All-Female",Z1305=SUM(Table1[[#This Row],[Race-F candidates]:[Race-? Candidates]]),"All-Male",1=1,"Mixed-Gender")</f>
        <v>All-Male</v>
      </c>
      <c r="AC1305" s="3">
        <f>COUNTIFS(Table1[genoffice],Table1[[#This Row],[genoffice]],Table1[Gender],"F")</f>
        <v>29</v>
      </c>
      <c r="AD1305" s="3">
        <f>COUNTIFS(Table1[genoffice],Table1[[#This Row],[genoffice]],Table1[Gender],"M")</f>
        <v>256</v>
      </c>
      <c r="AE1305" s="3">
        <f>COUNTIFS(Table1[genoffice],Table1[[#This Row],[genoffice]],Table1[Gender],"~?")</f>
        <v>10</v>
      </c>
    </row>
    <row r="1306" spans="1:31" x14ac:dyDescent="0.35">
      <c r="A1306">
        <v>1303</v>
      </c>
      <c r="B1306">
        <f>IF(COUNTIF(C$2:C1305,C1306)&gt;0,B1305,B1305+1)</f>
        <v>404</v>
      </c>
      <c r="C1306" t="str">
        <f>Table1[[#This Row],[position]]&amp;IF(Table1[district]="NA","","-"&amp;Table1[district])&amp;IF(Table1[parish]="Multi-Parish Race","","-"&amp;Table1[parish])&amp;" ("&amp;Table1[year]&amp;")"</f>
        <v>Constable-Justice of the Peace Ward 8-Tangipahoa (2014)</v>
      </c>
      <c r="D1306" t="s">
        <v>1437</v>
      </c>
      <c r="E1306" t="s">
        <v>1729</v>
      </c>
      <c r="F1306" t="s">
        <v>1732</v>
      </c>
      <c r="G1306">
        <v>2014</v>
      </c>
      <c r="H1306" t="s">
        <v>640</v>
      </c>
      <c r="I1306" t="s">
        <v>23</v>
      </c>
      <c r="J1306">
        <v>550</v>
      </c>
      <c r="K1306">
        <v>5</v>
      </c>
      <c r="L1306">
        <f>COUNTIF(Table1[Race],Table1[Race])</f>
        <v>2</v>
      </c>
      <c r="M1306">
        <v>1</v>
      </c>
      <c r="N1306">
        <v>4</v>
      </c>
      <c r="O1306">
        <v>0</v>
      </c>
      <c r="P1306">
        <v>0</v>
      </c>
      <c r="Q1306" t="s">
        <v>20</v>
      </c>
      <c r="R1306" t="s">
        <v>952</v>
      </c>
      <c r="S1306" t="s">
        <v>1437</v>
      </c>
      <c r="T1306">
        <f>IFERROR(Table1[n_can_adj]/MID(Table1[district],FIND("(",Table1[district])+1,1),Table1[n_can_adj])</f>
        <v>2</v>
      </c>
      <c r="U1306">
        <v>127115</v>
      </c>
      <c r="V1306" t="str">
        <f>IF(Table1[Voting Population]&lt;47000,"Rural","Urban")</f>
        <v>Urban</v>
      </c>
      <c r="W1306" s="3">
        <v>0.39460649422124378</v>
      </c>
      <c r="X1306" s="3" t="s">
        <v>5414</v>
      </c>
      <c r="Y1306" s="3">
        <f>COUNTIFS(Table1[Race '#],Table1[[#This Row],[Race '#]],Table1[Gender],"F")</f>
        <v>0</v>
      </c>
      <c r="Z1306" s="3">
        <f>COUNTIFS(Table1[Race '#],Table1[[#This Row],[Race '#]],Table1[Gender],"M")</f>
        <v>2</v>
      </c>
      <c r="AA1306" s="3">
        <f>COUNTIFS(Table1[Race '#],Table1[[#This Row],[Race '#]],Table1[Gender],"~?")</f>
        <v>0</v>
      </c>
      <c r="AB1306" s="3" t="str">
        <f>_xlfn.IFS(Y1306=SUM(Table1[[#This Row],[Race-F candidates]:[Race-? Candidates]]),"All-Female",Z1306=SUM(Table1[[#This Row],[Race-F candidates]:[Race-? Candidates]]),"All-Male",1=1,"Mixed-Gender")</f>
        <v>All-Male</v>
      </c>
      <c r="AC1306" s="3">
        <f>COUNTIFS(Table1[genoffice],Table1[[#This Row],[genoffice]],Table1[Gender],"F")</f>
        <v>29</v>
      </c>
      <c r="AD1306" s="3">
        <f>COUNTIFS(Table1[genoffice],Table1[[#This Row],[genoffice]],Table1[Gender],"M")</f>
        <v>256</v>
      </c>
      <c r="AE1306" s="3">
        <f>COUNTIFS(Table1[genoffice],Table1[[#This Row],[genoffice]],Table1[Gender],"~?")</f>
        <v>10</v>
      </c>
    </row>
    <row r="1307" spans="1:31" x14ac:dyDescent="0.35">
      <c r="A1307">
        <v>1306</v>
      </c>
      <c r="B1307">
        <f>IF(COUNTIF(C$2:C1306,C1307)&gt;0,B1306,B1306+1)</f>
        <v>405</v>
      </c>
      <c r="C1307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7" t="s">
        <v>1437</v>
      </c>
      <c r="E1307" t="s">
        <v>1735</v>
      </c>
      <c r="F1307" t="s">
        <v>1736</v>
      </c>
      <c r="G1307">
        <v>2014</v>
      </c>
      <c r="H1307" t="s">
        <v>1737</v>
      </c>
      <c r="I1307" t="s">
        <v>30</v>
      </c>
      <c r="J1307">
        <v>348</v>
      </c>
      <c r="K1307">
        <v>2</v>
      </c>
      <c r="L1307">
        <f>COUNTIF(Table1[Race],Table1[Race])</f>
        <v>2</v>
      </c>
      <c r="M1307">
        <v>1</v>
      </c>
      <c r="N1307">
        <v>0</v>
      </c>
      <c r="O1307">
        <v>1</v>
      </c>
      <c r="P1307">
        <v>0</v>
      </c>
      <c r="Q1307" t="s">
        <v>20</v>
      </c>
      <c r="R1307" t="s">
        <v>952</v>
      </c>
      <c r="S1307" t="s">
        <v>1437</v>
      </c>
      <c r="T1307">
        <f>IFERROR(Table1[n_can_adj]/MID(Table1[district],FIND("(",Table1[district])+1,1),Table1[n_can_adj])</f>
        <v>2</v>
      </c>
      <c r="U1307">
        <v>44091</v>
      </c>
      <c r="V1307" t="str">
        <f>IF(Table1[Voting Population]&lt;47000,"Rural","Urban")</f>
        <v>Rural</v>
      </c>
      <c r="W1307" s="3">
        <v>0.15636363636363632</v>
      </c>
      <c r="X1307" s="3" t="s">
        <v>5414</v>
      </c>
      <c r="Y1307" s="3">
        <f>COUNTIFS(Table1[Race '#],Table1[[#This Row],[Race '#]],Table1[Gender],"F")</f>
        <v>0</v>
      </c>
      <c r="Z1307" s="3">
        <f>COUNTIFS(Table1[Race '#],Table1[[#This Row],[Race '#]],Table1[Gender],"M")</f>
        <v>2</v>
      </c>
      <c r="AA1307" s="3">
        <f>COUNTIFS(Table1[Race '#],Table1[[#This Row],[Race '#]],Table1[Gender],"~?")</f>
        <v>0</v>
      </c>
      <c r="AB1307" s="3" t="str">
        <f>_xlfn.IFS(Y1307=SUM(Table1[[#This Row],[Race-F candidates]:[Race-? Candidates]]),"All-Female",Z1307=SUM(Table1[[#This Row],[Race-F candidates]:[Race-? Candidates]]),"All-Male",1=1,"Mixed-Gender")</f>
        <v>All-Male</v>
      </c>
      <c r="AC1307" s="3">
        <f>COUNTIFS(Table1[genoffice],Table1[[#This Row],[genoffice]],Table1[Gender],"F")</f>
        <v>29</v>
      </c>
      <c r="AD1307" s="3">
        <f>COUNTIFS(Table1[genoffice],Table1[[#This Row],[genoffice]],Table1[Gender],"M")</f>
        <v>256</v>
      </c>
      <c r="AE1307" s="3">
        <f>COUNTIFS(Table1[genoffice],Table1[[#This Row],[genoffice]],Table1[Gender],"~?")</f>
        <v>10</v>
      </c>
    </row>
    <row r="1308" spans="1:31" x14ac:dyDescent="0.35">
      <c r="A1308">
        <v>1307</v>
      </c>
      <c r="B1308">
        <f>IF(COUNTIF(C$2:C1307,C1308)&gt;0,B1307,B1307+1)</f>
        <v>405</v>
      </c>
      <c r="C1308" t="str">
        <f>Table1[[#This Row],[position]]&amp;IF(Table1[district]="NA","","-"&amp;Table1[district])&amp;IF(Table1[parish]="Multi-Parish Race","","-"&amp;Table1[parish])&amp;" ("&amp;Table1[year]&amp;")"</f>
        <v>Constable-Justice of the Peace Ward A-St. Bernard (2014)</v>
      </c>
      <c r="D1308" t="s">
        <v>1437</v>
      </c>
      <c r="E1308" t="s">
        <v>1735</v>
      </c>
      <c r="F1308" t="s">
        <v>1738</v>
      </c>
      <c r="G1308">
        <v>2014</v>
      </c>
      <c r="H1308" t="s">
        <v>1737</v>
      </c>
      <c r="I1308" t="s">
        <v>23</v>
      </c>
      <c r="J1308">
        <v>477</v>
      </c>
      <c r="K1308">
        <v>2</v>
      </c>
      <c r="L1308">
        <f>COUNTIF(Table1[Race],Table1[Race])</f>
        <v>2</v>
      </c>
      <c r="M1308">
        <v>1</v>
      </c>
      <c r="N1308">
        <v>0</v>
      </c>
      <c r="O1308">
        <v>1</v>
      </c>
      <c r="P1308">
        <v>0</v>
      </c>
      <c r="Q1308" t="s">
        <v>20</v>
      </c>
      <c r="R1308" t="s">
        <v>952</v>
      </c>
      <c r="S1308" t="s">
        <v>1437</v>
      </c>
      <c r="T1308">
        <f>IFERROR(Table1[n_can_adj]/MID(Table1[district],FIND("(",Table1[district])+1,1),Table1[n_can_adj])</f>
        <v>2</v>
      </c>
      <c r="U1308">
        <v>44091</v>
      </c>
      <c r="V1308" t="str">
        <f>IF(Table1[Voting Population]&lt;47000,"Rural","Urban")</f>
        <v>Rural</v>
      </c>
      <c r="W1308" s="3">
        <v>0.15636363636363632</v>
      </c>
      <c r="X1308" s="3" t="s">
        <v>5414</v>
      </c>
      <c r="Y1308" s="3">
        <f>COUNTIFS(Table1[Race '#],Table1[[#This Row],[Race '#]],Table1[Gender],"F")</f>
        <v>0</v>
      </c>
      <c r="Z1308" s="3">
        <f>COUNTIFS(Table1[Race '#],Table1[[#This Row],[Race '#]],Table1[Gender],"M")</f>
        <v>2</v>
      </c>
      <c r="AA1308" s="3">
        <f>COUNTIFS(Table1[Race '#],Table1[[#This Row],[Race '#]],Table1[Gender],"~?")</f>
        <v>0</v>
      </c>
      <c r="AB1308" s="3" t="str">
        <f>_xlfn.IFS(Y1308=SUM(Table1[[#This Row],[Race-F candidates]:[Race-? Candidates]]),"All-Female",Z1308=SUM(Table1[[#This Row],[Race-F candidates]:[Race-? Candidates]]),"All-Male",1=1,"Mixed-Gender")</f>
        <v>All-Male</v>
      </c>
      <c r="AC1308" s="3">
        <f>COUNTIFS(Table1[genoffice],Table1[[#This Row],[genoffice]],Table1[Gender],"F")</f>
        <v>29</v>
      </c>
      <c r="AD1308" s="3">
        <f>COUNTIFS(Table1[genoffice],Table1[[#This Row],[genoffice]],Table1[Gender],"M")</f>
        <v>256</v>
      </c>
      <c r="AE1308" s="3">
        <f>COUNTIFS(Table1[genoffice],Table1[[#This Row],[genoffice]],Table1[Gender],"~?")</f>
        <v>10</v>
      </c>
    </row>
    <row r="1309" spans="1:31" x14ac:dyDescent="0.35">
      <c r="A1309">
        <v>1308</v>
      </c>
      <c r="B1309">
        <f>IF(COUNTIF(C$2:C1308,C1309)&gt;0,B1308,B1308+1)</f>
        <v>406</v>
      </c>
      <c r="C1309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09" t="s">
        <v>1437</v>
      </c>
      <c r="E1309" t="s">
        <v>1739</v>
      </c>
      <c r="F1309" t="s">
        <v>1740</v>
      </c>
      <c r="G1309">
        <v>2014</v>
      </c>
      <c r="H1309" t="s">
        <v>1737</v>
      </c>
      <c r="I1309" t="s">
        <v>19</v>
      </c>
      <c r="J1309">
        <v>289</v>
      </c>
      <c r="K1309">
        <v>4</v>
      </c>
      <c r="L1309">
        <f>COUNTIF(Table1[Race],Table1[Race])</f>
        <v>4</v>
      </c>
      <c r="M1309">
        <v>0</v>
      </c>
      <c r="N1309">
        <v>2</v>
      </c>
      <c r="O1309">
        <v>0</v>
      </c>
      <c r="P1309">
        <v>2</v>
      </c>
      <c r="Q1309" t="s">
        <v>20</v>
      </c>
      <c r="R1309" t="s">
        <v>952</v>
      </c>
      <c r="S1309" t="s">
        <v>1437</v>
      </c>
      <c r="T1309">
        <f>IFERROR(Table1[n_can_adj]/MID(Table1[district],FIND("(",Table1[district])+1,1),Table1[n_can_adj])</f>
        <v>4</v>
      </c>
      <c r="U1309">
        <v>44091</v>
      </c>
      <c r="V1309" t="str">
        <f>IF(Table1[Voting Population]&lt;47000,"Rural","Urban")</f>
        <v>Rural</v>
      </c>
      <c r="W1309" s="3">
        <v>0.26262626262626265</v>
      </c>
      <c r="X1309" s="3" t="s">
        <v>5414</v>
      </c>
      <c r="Y1309" s="3">
        <f>COUNTIFS(Table1[Race '#],Table1[[#This Row],[Race '#]],Table1[Gender],"F")</f>
        <v>0</v>
      </c>
      <c r="Z1309" s="3">
        <f>COUNTIFS(Table1[Race '#],Table1[[#This Row],[Race '#]],Table1[Gender],"M")</f>
        <v>4</v>
      </c>
      <c r="AA1309" s="3">
        <f>COUNTIFS(Table1[Race '#],Table1[[#This Row],[Race '#]],Table1[Gender],"~?")</f>
        <v>0</v>
      </c>
      <c r="AB1309" s="3" t="str">
        <f>_xlfn.IFS(Y1309=SUM(Table1[[#This Row],[Race-F candidates]:[Race-? Candidates]]),"All-Female",Z1309=SUM(Table1[[#This Row],[Race-F candidates]:[Race-? Candidates]]),"All-Male",1=1,"Mixed-Gender")</f>
        <v>All-Male</v>
      </c>
      <c r="AC1309" s="3">
        <f>COUNTIFS(Table1[genoffice],Table1[[#This Row],[genoffice]],Table1[Gender],"F")</f>
        <v>29</v>
      </c>
      <c r="AD1309" s="3">
        <f>COUNTIFS(Table1[genoffice],Table1[[#This Row],[genoffice]],Table1[Gender],"M")</f>
        <v>256</v>
      </c>
      <c r="AE1309" s="3">
        <f>COUNTIFS(Table1[genoffice],Table1[[#This Row],[genoffice]],Table1[Gender],"~?")</f>
        <v>10</v>
      </c>
    </row>
    <row r="1310" spans="1:31" x14ac:dyDescent="0.35">
      <c r="A1310">
        <v>1309</v>
      </c>
      <c r="B1310">
        <f>IF(COUNTIF(C$2:C1309,C1310)&gt;0,B1309,B1309+1)</f>
        <v>406</v>
      </c>
      <c r="C1310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0" t="s">
        <v>1437</v>
      </c>
      <c r="E1310" t="s">
        <v>1739</v>
      </c>
      <c r="F1310" t="s">
        <v>1741</v>
      </c>
      <c r="G1310">
        <v>2014</v>
      </c>
      <c r="H1310" t="s">
        <v>1737</v>
      </c>
      <c r="I1310" t="s">
        <v>127</v>
      </c>
      <c r="J1310">
        <v>133</v>
      </c>
      <c r="K1310">
        <v>4</v>
      </c>
      <c r="L1310">
        <f>COUNTIF(Table1[Race],Table1[Race])</f>
        <v>4</v>
      </c>
      <c r="M1310">
        <v>0</v>
      </c>
      <c r="N1310">
        <v>2</v>
      </c>
      <c r="O1310">
        <v>0</v>
      </c>
      <c r="P1310">
        <v>2</v>
      </c>
      <c r="Q1310" t="s">
        <v>20</v>
      </c>
      <c r="R1310" t="s">
        <v>952</v>
      </c>
      <c r="S1310" t="s">
        <v>1437</v>
      </c>
      <c r="T1310">
        <f>IFERROR(Table1[n_can_adj]/MID(Table1[district],FIND("(",Table1[district])+1,1),Table1[n_can_adj])</f>
        <v>4</v>
      </c>
      <c r="U1310">
        <v>44091</v>
      </c>
      <c r="V1310" t="str">
        <f>IF(Table1[Voting Population]&lt;47000,"Rural","Urban")</f>
        <v>Rural</v>
      </c>
      <c r="W1310" s="3">
        <v>0.26262626262626265</v>
      </c>
      <c r="X1310" s="3" t="s">
        <v>5414</v>
      </c>
      <c r="Y1310" s="3">
        <f>COUNTIFS(Table1[Race '#],Table1[[#This Row],[Race '#]],Table1[Gender],"F")</f>
        <v>0</v>
      </c>
      <c r="Z1310" s="3">
        <f>COUNTIFS(Table1[Race '#],Table1[[#This Row],[Race '#]],Table1[Gender],"M")</f>
        <v>4</v>
      </c>
      <c r="AA1310" s="3">
        <f>COUNTIFS(Table1[Race '#],Table1[[#This Row],[Race '#]],Table1[Gender],"~?")</f>
        <v>0</v>
      </c>
      <c r="AB1310" s="3" t="str">
        <f>_xlfn.IFS(Y1310=SUM(Table1[[#This Row],[Race-F candidates]:[Race-? Candidates]]),"All-Female",Z1310=SUM(Table1[[#This Row],[Race-F candidates]:[Race-? Candidates]]),"All-Male",1=1,"Mixed-Gender")</f>
        <v>All-Male</v>
      </c>
      <c r="AC1310" s="3">
        <f>COUNTIFS(Table1[genoffice],Table1[[#This Row],[genoffice]],Table1[Gender],"F")</f>
        <v>29</v>
      </c>
      <c r="AD1310" s="3">
        <f>COUNTIFS(Table1[genoffice],Table1[[#This Row],[genoffice]],Table1[Gender],"M")</f>
        <v>256</v>
      </c>
      <c r="AE1310" s="3">
        <f>COUNTIFS(Table1[genoffice],Table1[[#This Row],[genoffice]],Table1[Gender],"~?")</f>
        <v>10</v>
      </c>
    </row>
    <row r="1311" spans="1:31" x14ac:dyDescent="0.35">
      <c r="A1311">
        <v>1310</v>
      </c>
      <c r="B1311">
        <f>IF(COUNTIF(C$2:C1310,C1311)&gt;0,B1310,B1310+1)</f>
        <v>406</v>
      </c>
      <c r="C1311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1" t="s">
        <v>1437</v>
      </c>
      <c r="E1311" t="s">
        <v>1739</v>
      </c>
      <c r="F1311" t="s">
        <v>1742</v>
      </c>
      <c r="G1311">
        <v>2014</v>
      </c>
      <c r="H1311" t="s">
        <v>1737</v>
      </c>
      <c r="I1311" t="s">
        <v>127</v>
      </c>
      <c r="J1311">
        <v>110</v>
      </c>
      <c r="K1311">
        <v>4</v>
      </c>
      <c r="L1311">
        <f>COUNTIF(Table1[Race],Table1[Race])</f>
        <v>4</v>
      </c>
      <c r="M1311">
        <v>0</v>
      </c>
      <c r="N1311">
        <v>2</v>
      </c>
      <c r="O1311">
        <v>0</v>
      </c>
      <c r="P1311">
        <v>2</v>
      </c>
      <c r="Q1311" t="s">
        <v>20</v>
      </c>
      <c r="R1311" t="s">
        <v>952</v>
      </c>
      <c r="S1311" t="s">
        <v>1437</v>
      </c>
      <c r="T1311">
        <f>IFERROR(Table1[n_can_adj]/MID(Table1[district],FIND("(",Table1[district])+1,1),Table1[n_can_adj])</f>
        <v>4</v>
      </c>
      <c r="U1311">
        <v>44091</v>
      </c>
      <c r="V1311" t="str">
        <f>IF(Table1[Voting Population]&lt;47000,"Rural","Urban")</f>
        <v>Rural</v>
      </c>
      <c r="W1311" s="3">
        <v>0.26262626262626265</v>
      </c>
      <c r="X1311" s="3" t="s">
        <v>5414</v>
      </c>
      <c r="Y1311" s="3">
        <f>COUNTIFS(Table1[Race '#],Table1[[#This Row],[Race '#]],Table1[Gender],"F")</f>
        <v>0</v>
      </c>
      <c r="Z1311" s="3">
        <f>COUNTIFS(Table1[Race '#],Table1[[#This Row],[Race '#]],Table1[Gender],"M")</f>
        <v>4</v>
      </c>
      <c r="AA1311" s="3">
        <f>COUNTIFS(Table1[Race '#],Table1[[#This Row],[Race '#]],Table1[Gender],"~?")</f>
        <v>0</v>
      </c>
      <c r="AB1311" s="3" t="str">
        <f>_xlfn.IFS(Y1311=SUM(Table1[[#This Row],[Race-F candidates]:[Race-? Candidates]]),"All-Female",Z1311=SUM(Table1[[#This Row],[Race-F candidates]:[Race-? Candidates]]),"All-Male",1=1,"Mixed-Gender")</f>
        <v>All-Male</v>
      </c>
      <c r="AC1311" s="3">
        <f>COUNTIFS(Table1[genoffice],Table1[[#This Row],[genoffice]],Table1[Gender],"F")</f>
        <v>29</v>
      </c>
      <c r="AD1311" s="3">
        <f>COUNTIFS(Table1[genoffice],Table1[[#This Row],[genoffice]],Table1[Gender],"M")</f>
        <v>256</v>
      </c>
      <c r="AE1311" s="3">
        <f>COUNTIFS(Table1[genoffice],Table1[[#This Row],[genoffice]],Table1[Gender],"~?")</f>
        <v>10</v>
      </c>
    </row>
    <row r="1312" spans="1:31" x14ac:dyDescent="0.35">
      <c r="A1312">
        <v>1311</v>
      </c>
      <c r="B1312">
        <f>IF(COUNTIF(C$2:C1311,C1312)&gt;0,B1311,B1311+1)</f>
        <v>406</v>
      </c>
      <c r="C1312" t="str">
        <f>Table1[[#This Row],[position]]&amp;IF(Table1[district]="NA","","-"&amp;Table1[district])&amp;IF(Table1[parish]="Multi-Parish Race","","-"&amp;Table1[parish])&amp;" ("&amp;Table1[year]&amp;")"</f>
        <v>Constable-Justice of the Peace Ward B-St. Bernard (2014)</v>
      </c>
      <c r="D1312" t="s">
        <v>1437</v>
      </c>
      <c r="E1312" t="s">
        <v>1739</v>
      </c>
      <c r="F1312" t="s">
        <v>1743</v>
      </c>
      <c r="G1312">
        <v>2014</v>
      </c>
      <c r="H1312" t="s">
        <v>1737</v>
      </c>
      <c r="I1312" t="s">
        <v>19</v>
      </c>
      <c r="J1312">
        <v>62</v>
      </c>
      <c r="K1312">
        <v>4</v>
      </c>
      <c r="L1312">
        <f>COUNTIF(Table1[Race],Table1[Race])</f>
        <v>4</v>
      </c>
      <c r="M1312">
        <v>0</v>
      </c>
      <c r="N1312">
        <v>2</v>
      </c>
      <c r="O1312">
        <v>0</v>
      </c>
      <c r="P1312">
        <v>2</v>
      </c>
      <c r="Q1312" t="s">
        <v>20</v>
      </c>
      <c r="R1312" t="s">
        <v>952</v>
      </c>
      <c r="S1312" t="s">
        <v>1437</v>
      </c>
      <c r="T1312">
        <f>IFERROR(Table1[n_can_adj]/MID(Table1[district],FIND("(",Table1[district])+1,1),Table1[n_can_adj])</f>
        <v>4</v>
      </c>
      <c r="U1312">
        <v>44091</v>
      </c>
      <c r="V1312" t="str">
        <f>IF(Table1[Voting Population]&lt;47000,"Rural","Urban")</f>
        <v>Rural</v>
      </c>
      <c r="W1312" s="3">
        <v>0.26262626262626265</v>
      </c>
      <c r="X1312" s="3" t="s">
        <v>5414</v>
      </c>
      <c r="Y1312" s="3">
        <f>COUNTIFS(Table1[Race '#],Table1[[#This Row],[Race '#]],Table1[Gender],"F")</f>
        <v>0</v>
      </c>
      <c r="Z1312" s="3">
        <f>COUNTIFS(Table1[Race '#],Table1[[#This Row],[Race '#]],Table1[Gender],"M")</f>
        <v>4</v>
      </c>
      <c r="AA1312" s="3">
        <f>COUNTIFS(Table1[Race '#],Table1[[#This Row],[Race '#]],Table1[Gender],"~?")</f>
        <v>0</v>
      </c>
      <c r="AB1312" s="3" t="str">
        <f>_xlfn.IFS(Y1312=SUM(Table1[[#This Row],[Race-F candidates]:[Race-? Candidates]]),"All-Female",Z1312=SUM(Table1[[#This Row],[Race-F candidates]:[Race-? Candidates]]),"All-Male",1=1,"Mixed-Gender")</f>
        <v>All-Male</v>
      </c>
      <c r="AC1312" s="3">
        <f>COUNTIFS(Table1[genoffice],Table1[[#This Row],[genoffice]],Table1[Gender],"F")</f>
        <v>29</v>
      </c>
      <c r="AD1312" s="3">
        <f>COUNTIFS(Table1[genoffice],Table1[[#This Row],[genoffice]],Table1[Gender],"M")</f>
        <v>256</v>
      </c>
      <c r="AE1312" s="3">
        <f>COUNTIFS(Table1[genoffice],Table1[[#This Row],[genoffice]],Table1[Gender],"~?")</f>
        <v>10</v>
      </c>
    </row>
    <row r="1313" spans="1:31" x14ac:dyDescent="0.35">
      <c r="A1313">
        <v>1312</v>
      </c>
      <c r="B1313">
        <f>IF(COUNTIF(C$2:C1312,C1313)&gt;0,B1312,B1312+1)</f>
        <v>407</v>
      </c>
      <c r="C1313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3" t="s">
        <v>1437</v>
      </c>
      <c r="E1313" t="s">
        <v>1744</v>
      </c>
      <c r="F1313" t="s">
        <v>1745</v>
      </c>
      <c r="G1313">
        <v>2014</v>
      </c>
      <c r="H1313" t="s">
        <v>1737</v>
      </c>
      <c r="I1313" t="s">
        <v>19</v>
      </c>
      <c r="J1313">
        <v>168</v>
      </c>
      <c r="K1313">
        <v>5</v>
      </c>
      <c r="L1313">
        <f>COUNTIF(Table1[Race],Table1[Race])</f>
        <v>5</v>
      </c>
      <c r="M1313">
        <v>2</v>
      </c>
      <c r="N1313">
        <v>2</v>
      </c>
      <c r="O1313">
        <v>0</v>
      </c>
      <c r="P1313">
        <v>1</v>
      </c>
      <c r="Q1313" t="s">
        <v>20</v>
      </c>
      <c r="R1313" t="s">
        <v>952</v>
      </c>
      <c r="S1313" t="s">
        <v>1437</v>
      </c>
      <c r="T1313">
        <f>IFERROR(Table1[n_can_adj]/MID(Table1[district],FIND("(",Table1[district])+1,1),Table1[n_can_adj])</f>
        <v>5</v>
      </c>
      <c r="U1313">
        <v>44091</v>
      </c>
      <c r="V1313" t="str">
        <f>IF(Table1[Voting Population]&lt;47000,"Rural","Urban")</f>
        <v>Rural</v>
      </c>
      <c r="W1313" s="3">
        <v>1.7271157167529916E-3</v>
      </c>
      <c r="X1313" s="3" t="s">
        <v>5414</v>
      </c>
      <c r="Y1313" s="3">
        <f>COUNTIFS(Table1[Race '#],Table1[[#This Row],[Race '#]],Table1[Gender],"F")</f>
        <v>1</v>
      </c>
      <c r="Z1313" s="3">
        <f>COUNTIFS(Table1[Race '#],Table1[[#This Row],[Race '#]],Table1[Gender],"M")</f>
        <v>4</v>
      </c>
      <c r="AA1313" s="3">
        <f>COUNTIFS(Table1[Race '#],Table1[[#This Row],[Race '#]],Table1[Gender],"~?")</f>
        <v>0</v>
      </c>
      <c r="AB1313" s="3" t="str">
        <f>_xlfn.IFS(Y1313=SUM(Table1[[#This Row],[Race-F candidates]:[Race-? Candidates]]),"All-Female",Z1313=SUM(Table1[[#This Row],[Race-F candidates]:[Race-? Candidates]]),"All-Male",1=1,"Mixed-Gender")</f>
        <v>Mixed-Gender</v>
      </c>
      <c r="AC1313" s="3">
        <f>COUNTIFS(Table1[genoffice],Table1[[#This Row],[genoffice]],Table1[Gender],"F")</f>
        <v>29</v>
      </c>
      <c r="AD1313" s="3">
        <f>COUNTIFS(Table1[genoffice],Table1[[#This Row],[genoffice]],Table1[Gender],"M")</f>
        <v>256</v>
      </c>
      <c r="AE1313" s="3">
        <f>COUNTIFS(Table1[genoffice],Table1[[#This Row],[genoffice]],Table1[Gender],"~?")</f>
        <v>10</v>
      </c>
    </row>
    <row r="1314" spans="1:31" x14ac:dyDescent="0.35">
      <c r="A1314">
        <v>1313</v>
      </c>
      <c r="B1314">
        <f>IF(COUNTIF(C$2:C1313,C1314)&gt;0,B1313,B1313+1)</f>
        <v>407</v>
      </c>
      <c r="C1314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4" t="s">
        <v>1437</v>
      </c>
      <c r="E1314" t="s">
        <v>1744</v>
      </c>
      <c r="F1314" t="s">
        <v>1746</v>
      </c>
      <c r="G1314">
        <v>2014</v>
      </c>
      <c r="H1314" t="s">
        <v>1737</v>
      </c>
      <c r="I1314" t="s">
        <v>19</v>
      </c>
      <c r="J1314">
        <v>167</v>
      </c>
      <c r="K1314">
        <v>5</v>
      </c>
      <c r="L1314">
        <f>COUNTIF(Table1[Race],Table1[Race])</f>
        <v>5</v>
      </c>
      <c r="M1314">
        <v>2</v>
      </c>
      <c r="N1314">
        <v>2</v>
      </c>
      <c r="O1314">
        <v>0</v>
      </c>
      <c r="P1314">
        <v>1</v>
      </c>
      <c r="Q1314" t="s">
        <v>20</v>
      </c>
      <c r="R1314" t="s">
        <v>952</v>
      </c>
      <c r="S1314" t="s">
        <v>1437</v>
      </c>
      <c r="T1314">
        <f>IFERROR(Table1[n_can_adj]/MID(Table1[district],FIND("(",Table1[district])+1,1),Table1[n_can_adj])</f>
        <v>5</v>
      </c>
      <c r="U1314">
        <v>44091</v>
      </c>
      <c r="V1314" t="str">
        <f>IF(Table1[Voting Population]&lt;47000,"Rural","Urban")</f>
        <v>Rural</v>
      </c>
      <c r="W1314" s="3">
        <v>1.7271157167529916E-3</v>
      </c>
      <c r="X1314" s="3" t="s">
        <v>5414</v>
      </c>
      <c r="Y1314" s="3">
        <f>COUNTIFS(Table1[Race '#],Table1[[#This Row],[Race '#]],Table1[Gender],"F")</f>
        <v>1</v>
      </c>
      <c r="Z1314" s="3">
        <f>COUNTIFS(Table1[Race '#],Table1[[#This Row],[Race '#]],Table1[Gender],"M")</f>
        <v>4</v>
      </c>
      <c r="AA1314" s="3">
        <f>COUNTIFS(Table1[Race '#],Table1[[#This Row],[Race '#]],Table1[Gender],"~?")</f>
        <v>0</v>
      </c>
      <c r="AB1314" s="3" t="str">
        <f>_xlfn.IFS(Y1314=SUM(Table1[[#This Row],[Race-F candidates]:[Race-? Candidates]]),"All-Female",Z1314=SUM(Table1[[#This Row],[Race-F candidates]:[Race-? Candidates]]),"All-Male",1=1,"Mixed-Gender")</f>
        <v>Mixed-Gender</v>
      </c>
      <c r="AC1314" s="3">
        <f>COUNTIFS(Table1[genoffice],Table1[[#This Row],[genoffice]],Table1[Gender],"F")</f>
        <v>29</v>
      </c>
      <c r="AD1314" s="3">
        <f>COUNTIFS(Table1[genoffice],Table1[[#This Row],[genoffice]],Table1[Gender],"M")</f>
        <v>256</v>
      </c>
      <c r="AE1314" s="3">
        <f>COUNTIFS(Table1[genoffice],Table1[[#This Row],[genoffice]],Table1[Gender],"~?")</f>
        <v>10</v>
      </c>
    </row>
    <row r="1315" spans="1:31" x14ac:dyDescent="0.35">
      <c r="A1315">
        <v>1314</v>
      </c>
      <c r="B1315">
        <f>IF(COUNTIF(C$2:C1314,C1315)&gt;0,B1314,B1314+1)</f>
        <v>407</v>
      </c>
      <c r="C1315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5" t="s">
        <v>1437</v>
      </c>
      <c r="E1315" t="s">
        <v>1744</v>
      </c>
      <c r="F1315" t="s">
        <v>1747</v>
      </c>
      <c r="G1315">
        <v>2014</v>
      </c>
      <c r="H1315" t="s">
        <v>1737</v>
      </c>
      <c r="I1315" t="s">
        <v>127</v>
      </c>
      <c r="J1315">
        <v>60</v>
      </c>
      <c r="K1315">
        <v>5</v>
      </c>
      <c r="L1315">
        <f>COUNTIF(Table1[Race],Table1[Race])</f>
        <v>5</v>
      </c>
      <c r="M1315">
        <v>2</v>
      </c>
      <c r="N1315">
        <v>2</v>
      </c>
      <c r="O1315">
        <v>0</v>
      </c>
      <c r="P1315">
        <v>1</v>
      </c>
      <c r="Q1315" t="s">
        <v>20</v>
      </c>
      <c r="R1315" t="s">
        <v>952</v>
      </c>
      <c r="S1315" t="s">
        <v>1437</v>
      </c>
      <c r="T1315">
        <f>IFERROR(Table1[n_can_adj]/MID(Table1[district],FIND("(",Table1[district])+1,1),Table1[n_can_adj])</f>
        <v>5</v>
      </c>
      <c r="U1315">
        <v>44091</v>
      </c>
      <c r="V1315" t="str">
        <f>IF(Table1[Voting Population]&lt;47000,"Rural","Urban")</f>
        <v>Rural</v>
      </c>
      <c r="W1315" s="3">
        <v>1.7271157167529916E-3</v>
      </c>
      <c r="X1315" s="3" t="s">
        <v>5414</v>
      </c>
      <c r="Y1315" s="3">
        <f>COUNTIFS(Table1[Race '#],Table1[[#This Row],[Race '#]],Table1[Gender],"F")</f>
        <v>1</v>
      </c>
      <c r="Z1315" s="3">
        <f>COUNTIFS(Table1[Race '#],Table1[[#This Row],[Race '#]],Table1[Gender],"M")</f>
        <v>4</v>
      </c>
      <c r="AA1315" s="3">
        <f>COUNTIFS(Table1[Race '#],Table1[[#This Row],[Race '#]],Table1[Gender],"~?")</f>
        <v>0</v>
      </c>
      <c r="AB1315" s="3" t="str">
        <f>_xlfn.IFS(Y1315=SUM(Table1[[#This Row],[Race-F candidates]:[Race-? Candidates]]),"All-Female",Z1315=SUM(Table1[[#This Row],[Race-F candidates]:[Race-? Candidates]]),"All-Male",1=1,"Mixed-Gender")</f>
        <v>Mixed-Gender</v>
      </c>
      <c r="AC1315" s="3">
        <f>COUNTIFS(Table1[genoffice],Table1[[#This Row],[genoffice]],Table1[Gender],"F")</f>
        <v>29</v>
      </c>
      <c r="AD1315" s="3">
        <f>COUNTIFS(Table1[genoffice],Table1[[#This Row],[genoffice]],Table1[Gender],"M")</f>
        <v>256</v>
      </c>
      <c r="AE1315" s="3">
        <f>COUNTIFS(Table1[genoffice],Table1[[#This Row],[genoffice]],Table1[Gender],"~?")</f>
        <v>10</v>
      </c>
    </row>
    <row r="1316" spans="1:31" x14ac:dyDescent="0.35">
      <c r="A1316">
        <v>1315</v>
      </c>
      <c r="B1316">
        <f>IF(COUNTIF(C$2:C1315,C1316)&gt;0,B1315,B1315+1)</f>
        <v>407</v>
      </c>
      <c r="C1316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6" t="s">
        <v>1437</v>
      </c>
      <c r="E1316" t="s">
        <v>1744</v>
      </c>
      <c r="F1316" t="s">
        <v>1748</v>
      </c>
      <c r="G1316">
        <v>2014</v>
      </c>
      <c r="H1316" t="s">
        <v>1737</v>
      </c>
      <c r="I1316" t="s">
        <v>23</v>
      </c>
      <c r="J1316">
        <v>139</v>
      </c>
      <c r="K1316">
        <v>5</v>
      </c>
      <c r="L1316">
        <f>COUNTIF(Table1[Race],Table1[Race])</f>
        <v>5</v>
      </c>
      <c r="M1316">
        <v>2</v>
      </c>
      <c r="N1316">
        <v>2</v>
      </c>
      <c r="O1316">
        <v>0</v>
      </c>
      <c r="P1316">
        <v>1</v>
      </c>
      <c r="Q1316" t="s">
        <v>20</v>
      </c>
      <c r="R1316" t="s">
        <v>952</v>
      </c>
      <c r="S1316" t="s">
        <v>1437</v>
      </c>
      <c r="T1316">
        <f>IFERROR(Table1[n_can_adj]/MID(Table1[district],FIND("(",Table1[district])+1,1),Table1[n_can_adj])</f>
        <v>5</v>
      </c>
      <c r="U1316">
        <v>44091</v>
      </c>
      <c r="V1316" t="str">
        <f>IF(Table1[Voting Population]&lt;47000,"Rural","Urban")</f>
        <v>Rural</v>
      </c>
      <c r="W1316" s="3">
        <v>1.7271157167529916E-3</v>
      </c>
      <c r="X1316" s="3" t="s">
        <v>5414</v>
      </c>
      <c r="Y1316" s="3">
        <f>COUNTIFS(Table1[Race '#],Table1[[#This Row],[Race '#]],Table1[Gender],"F")</f>
        <v>1</v>
      </c>
      <c r="Z1316" s="3">
        <f>COUNTIFS(Table1[Race '#],Table1[[#This Row],[Race '#]],Table1[Gender],"M")</f>
        <v>4</v>
      </c>
      <c r="AA1316" s="3">
        <f>COUNTIFS(Table1[Race '#],Table1[[#This Row],[Race '#]],Table1[Gender],"~?")</f>
        <v>0</v>
      </c>
      <c r="AB1316" s="3" t="str">
        <f>_xlfn.IFS(Y1316=SUM(Table1[[#This Row],[Race-F candidates]:[Race-? Candidates]]),"All-Female",Z1316=SUM(Table1[[#This Row],[Race-F candidates]:[Race-? Candidates]]),"All-Male",1=1,"Mixed-Gender")</f>
        <v>Mixed-Gender</v>
      </c>
      <c r="AC1316" s="3">
        <f>COUNTIFS(Table1[genoffice],Table1[[#This Row],[genoffice]],Table1[Gender],"F")</f>
        <v>29</v>
      </c>
      <c r="AD1316" s="3">
        <f>COUNTIFS(Table1[genoffice],Table1[[#This Row],[genoffice]],Table1[Gender],"M")</f>
        <v>256</v>
      </c>
      <c r="AE1316" s="3">
        <f>COUNTIFS(Table1[genoffice],Table1[[#This Row],[genoffice]],Table1[Gender],"~?")</f>
        <v>10</v>
      </c>
    </row>
    <row r="1317" spans="1:31" x14ac:dyDescent="0.35">
      <c r="A1317">
        <v>1316</v>
      </c>
      <c r="B1317">
        <f>IF(COUNTIF(C$2:C1316,C1317)&gt;0,B1316,B1316+1)</f>
        <v>407</v>
      </c>
      <c r="C1317" t="str">
        <f>Table1[[#This Row],[position]]&amp;IF(Table1[district]="NA","","-"&amp;Table1[district])&amp;IF(Table1[parish]="Multi-Parish Race","","-"&amp;Table1[parish])&amp;" ("&amp;Table1[year]&amp;")"</f>
        <v>Constable-Justice of the Peace Ward C-St. Bernard (2014)</v>
      </c>
      <c r="D1317" t="s">
        <v>1437</v>
      </c>
      <c r="E1317" t="s">
        <v>1744</v>
      </c>
      <c r="F1317" t="s">
        <v>1749</v>
      </c>
      <c r="G1317">
        <v>2014</v>
      </c>
      <c r="H1317" t="s">
        <v>1737</v>
      </c>
      <c r="I1317" t="s">
        <v>23</v>
      </c>
      <c r="J1317">
        <v>45</v>
      </c>
      <c r="K1317">
        <v>5</v>
      </c>
      <c r="L1317">
        <f>COUNTIF(Table1[Race],Table1[Race])</f>
        <v>5</v>
      </c>
      <c r="M1317">
        <v>2</v>
      </c>
      <c r="N1317">
        <v>2</v>
      </c>
      <c r="O1317">
        <v>0</v>
      </c>
      <c r="P1317">
        <v>1</v>
      </c>
      <c r="Q1317" t="s">
        <v>20</v>
      </c>
      <c r="R1317" t="s">
        <v>952</v>
      </c>
      <c r="S1317" t="s">
        <v>1437</v>
      </c>
      <c r="T1317">
        <f>IFERROR(Table1[n_can_adj]/MID(Table1[district],FIND("(",Table1[district])+1,1),Table1[n_can_adj])</f>
        <v>5</v>
      </c>
      <c r="U1317">
        <v>44091</v>
      </c>
      <c r="V1317" t="str">
        <f>IF(Table1[Voting Population]&lt;47000,"Rural","Urban")</f>
        <v>Rural</v>
      </c>
      <c r="W1317" s="3">
        <v>1.7271157167529916E-3</v>
      </c>
      <c r="X1317" s="3" t="s">
        <v>5415</v>
      </c>
      <c r="Y1317" s="3">
        <f>COUNTIFS(Table1[Race '#],Table1[[#This Row],[Race '#]],Table1[Gender],"F")</f>
        <v>1</v>
      </c>
      <c r="Z1317" s="3">
        <f>COUNTIFS(Table1[Race '#],Table1[[#This Row],[Race '#]],Table1[Gender],"M")</f>
        <v>4</v>
      </c>
      <c r="AA1317" s="3">
        <f>COUNTIFS(Table1[Race '#],Table1[[#This Row],[Race '#]],Table1[Gender],"~?")</f>
        <v>0</v>
      </c>
      <c r="AB1317" s="3" t="str">
        <f>_xlfn.IFS(Y1317=SUM(Table1[[#This Row],[Race-F candidates]:[Race-? Candidates]]),"All-Female",Z1317=SUM(Table1[[#This Row],[Race-F candidates]:[Race-? Candidates]]),"All-Male",1=1,"Mixed-Gender")</f>
        <v>Mixed-Gender</v>
      </c>
      <c r="AC1317" s="3">
        <f>COUNTIFS(Table1[genoffice],Table1[[#This Row],[genoffice]],Table1[Gender],"F")</f>
        <v>29</v>
      </c>
      <c r="AD1317" s="3">
        <f>COUNTIFS(Table1[genoffice],Table1[[#This Row],[genoffice]],Table1[Gender],"M")</f>
        <v>256</v>
      </c>
      <c r="AE1317" s="3">
        <f>COUNTIFS(Table1[genoffice],Table1[[#This Row],[genoffice]],Table1[Gender],"~?")</f>
        <v>10</v>
      </c>
    </row>
    <row r="1318" spans="1:31" x14ac:dyDescent="0.35">
      <c r="A1318">
        <v>1317</v>
      </c>
      <c r="B1318">
        <f>IF(COUNTIF(C$2:C1317,C1318)&gt;0,B1317,B1317+1)</f>
        <v>408</v>
      </c>
      <c r="C1318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8" t="s">
        <v>1437</v>
      </c>
      <c r="E1318" t="s">
        <v>1750</v>
      </c>
      <c r="F1318" t="s">
        <v>1751</v>
      </c>
      <c r="G1318">
        <v>2014</v>
      </c>
      <c r="H1318" t="s">
        <v>1737</v>
      </c>
      <c r="I1318" t="s">
        <v>30</v>
      </c>
      <c r="J1318">
        <v>154</v>
      </c>
      <c r="K1318">
        <v>2</v>
      </c>
      <c r="L1318">
        <f>COUNTIF(Table1[Race],Table1[Race])</f>
        <v>2</v>
      </c>
      <c r="M1318">
        <v>1</v>
      </c>
      <c r="N1318">
        <v>0</v>
      </c>
      <c r="O1318">
        <v>1</v>
      </c>
      <c r="P1318">
        <v>0</v>
      </c>
      <c r="Q1318" t="s">
        <v>20</v>
      </c>
      <c r="R1318" t="s">
        <v>952</v>
      </c>
      <c r="S1318" t="s">
        <v>1437</v>
      </c>
      <c r="T1318">
        <f>IFERROR(Table1[n_can_adj]/MID(Table1[district],FIND("(",Table1[district])+1,1),Table1[n_can_adj])</f>
        <v>2</v>
      </c>
      <c r="U1318">
        <v>44091</v>
      </c>
      <c r="V1318" t="str">
        <f>IF(Table1[Voting Population]&lt;47000,"Rural","Urban")</f>
        <v>Rural</v>
      </c>
      <c r="W1318" s="3">
        <v>0.46434782608695652</v>
      </c>
      <c r="X1318" s="3" t="s">
        <v>5414</v>
      </c>
      <c r="Y1318" s="3">
        <f>COUNTIFS(Table1[Race '#],Table1[[#This Row],[Race '#]],Table1[Gender],"F")</f>
        <v>0</v>
      </c>
      <c r="Z1318" s="3">
        <f>COUNTIFS(Table1[Race '#],Table1[[#This Row],[Race '#]],Table1[Gender],"M")</f>
        <v>2</v>
      </c>
      <c r="AA1318" s="3">
        <f>COUNTIFS(Table1[Race '#],Table1[[#This Row],[Race '#]],Table1[Gender],"~?")</f>
        <v>0</v>
      </c>
      <c r="AB1318" s="3" t="str">
        <f>_xlfn.IFS(Y1318=SUM(Table1[[#This Row],[Race-F candidates]:[Race-? Candidates]]),"All-Female",Z1318=SUM(Table1[[#This Row],[Race-F candidates]:[Race-? Candidates]]),"All-Male",1=1,"Mixed-Gender")</f>
        <v>All-Male</v>
      </c>
      <c r="AC1318" s="3">
        <f>COUNTIFS(Table1[genoffice],Table1[[#This Row],[genoffice]],Table1[Gender],"F")</f>
        <v>29</v>
      </c>
      <c r="AD1318" s="3">
        <f>COUNTIFS(Table1[genoffice],Table1[[#This Row],[genoffice]],Table1[Gender],"M")</f>
        <v>256</v>
      </c>
      <c r="AE1318" s="3">
        <f>COUNTIFS(Table1[genoffice],Table1[[#This Row],[genoffice]],Table1[Gender],"~?")</f>
        <v>10</v>
      </c>
    </row>
    <row r="1319" spans="1:31" x14ac:dyDescent="0.35">
      <c r="A1319">
        <v>1318</v>
      </c>
      <c r="B1319">
        <f>IF(COUNTIF(C$2:C1318,C1319)&gt;0,B1318,B1318+1)</f>
        <v>408</v>
      </c>
      <c r="C1319" t="str">
        <f>Table1[[#This Row],[position]]&amp;IF(Table1[district]="NA","","-"&amp;Table1[district])&amp;IF(Table1[parish]="Multi-Parish Race","","-"&amp;Table1[parish])&amp;" ("&amp;Table1[year]&amp;")"</f>
        <v>Constable-Justice of the Peace Ward D-St. Bernard (2014)</v>
      </c>
      <c r="D1319" t="s">
        <v>1437</v>
      </c>
      <c r="E1319" t="s">
        <v>1750</v>
      </c>
      <c r="F1319" t="s">
        <v>1752</v>
      </c>
      <c r="G1319">
        <v>2014</v>
      </c>
      <c r="H1319" t="s">
        <v>1737</v>
      </c>
      <c r="I1319" t="s">
        <v>23</v>
      </c>
      <c r="J1319">
        <v>421</v>
      </c>
      <c r="K1319">
        <v>2</v>
      </c>
      <c r="L1319">
        <f>COUNTIF(Table1[Race],Table1[Race])</f>
        <v>2</v>
      </c>
      <c r="M1319">
        <v>1</v>
      </c>
      <c r="N1319">
        <v>0</v>
      </c>
      <c r="O1319">
        <v>1</v>
      </c>
      <c r="P1319">
        <v>0</v>
      </c>
      <c r="Q1319" t="s">
        <v>20</v>
      </c>
      <c r="R1319" t="s">
        <v>952</v>
      </c>
      <c r="S1319" t="s">
        <v>1437</v>
      </c>
      <c r="T1319">
        <f>IFERROR(Table1[n_can_adj]/MID(Table1[district],FIND("(",Table1[district])+1,1),Table1[n_can_adj])</f>
        <v>2</v>
      </c>
      <c r="U1319">
        <v>44091</v>
      </c>
      <c r="V1319" t="str">
        <f>IF(Table1[Voting Population]&lt;47000,"Rural","Urban")</f>
        <v>Rural</v>
      </c>
      <c r="W1319" s="3">
        <v>0.46434782608695652</v>
      </c>
      <c r="X1319" s="3" t="s">
        <v>5414</v>
      </c>
      <c r="Y1319" s="3">
        <f>COUNTIFS(Table1[Race '#],Table1[[#This Row],[Race '#]],Table1[Gender],"F")</f>
        <v>0</v>
      </c>
      <c r="Z1319" s="3">
        <f>COUNTIFS(Table1[Race '#],Table1[[#This Row],[Race '#]],Table1[Gender],"M")</f>
        <v>2</v>
      </c>
      <c r="AA1319" s="3">
        <f>COUNTIFS(Table1[Race '#],Table1[[#This Row],[Race '#]],Table1[Gender],"~?")</f>
        <v>0</v>
      </c>
      <c r="AB1319" s="3" t="str">
        <f>_xlfn.IFS(Y1319=SUM(Table1[[#This Row],[Race-F candidates]:[Race-? Candidates]]),"All-Female",Z1319=SUM(Table1[[#This Row],[Race-F candidates]:[Race-? Candidates]]),"All-Male",1=1,"Mixed-Gender")</f>
        <v>All-Male</v>
      </c>
      <c r="AC1319" s="3">
        <f>COUNTIFS(Table1[genoffice],Table1[[#This Row],[genoffice]],Table1[Gender],"F")</f>
        <v>29</v>
      </c>
      <c r="AD1319" s="3">
        <f>COUNTIFS(Table1[genoffice],Table1[[#This Row],[genoffice]],Table1[Gender],"M")</f>
        <v>256</v>
      </c>
      <c r="AE1319" s="3">
        <f>COUNTIFS(Table1[genoffice],Table1[[#This Row],[genoffice]],Table1[Gender],"~?")</f>
        <v>10</v>
      </c>
    </row>
    <row r="1320" spans="1:31" x14ac:dyDescent="0.35">
      <c r="A1320">
        <v>1319</v>
      </c>
      <c r="B1320">
        <f>IF(COUNTIF(C$2:C1319,C1320)&gt;0,B1319,B1319+1)</f>
        <v>409</v>
      </c>
      <c r="C1320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0" t="s">
        <v>1437</v>
      </c>
      <c r="E1320" t="s">
        <v>1753</v>
      </c>
      <c r="F1320" t="s">
        <v>1754</v>
      </c>
      <c r="G1320">
        <v>2014</v>
      </c>
      <c r="H1320" t="s">
        <v>1737</v>
      </c>
      <c r="I1320" t="s">
        <v>23</v>
      </c>
      <c r="J1320">
        <v>913</v>
      </c>
      <c r="K1320">
        <v>3</v>
      </c>
      <c r="L1320">
        <f>COUNTIF(Table1[Race],Table1[Race])</f>
        <v>3</v>
      </c>
      <c r="M1320">
        <v>3</v>
      </c>
      <c r="N1320">
        <v>0</v>
      </c>
      <c r="O1320">
        <v>0</v>
      </c>
      <c r="P1320">
        <v>0</v>
      </c>
      <c r="Q1320" t="s">
        <v>20</v>
      </c>
      <c r="R1320" t="s">
        <v>952</v>
      </c>
      <c r="S1320" t="s">
        <v>1437</v>
      </c>
      <c r="T1320">
        <f>IFERROR(Table1[n_can_adj]/MID(Table1[district],FIND("(",Table1[district])+1,1),Table1[n_can_adj])</f>
        <v>3</v>
      </c>
      <c r="U1320">
        <v>44091</v>
      </c>
      <c r="V1320" t="str">
        <f>IF(Table1[Voting Population]&lt;47000,"Rural","Urban")</f>
        <v>Rural</v>
      </c>
      <c r="W1320" s="3">
        <v>6.133205558217536E-2</v>
      </c>
      <c r="X1320" s="3" t="s">
        <v>5414</v>
      </c>
      <c r="Y1320" s="3">
        <f>COUNTIFS(Table1[Race '#],Table1[[#This Row],[Race '#]],Table1[Gender],"F")</f>
        <v>1</v>
      </c>
      <c r="Z1320" s="3">
        <f>COUNTIFS(Table1[Race '#],Table1[[#This Row],[Race '#]],Table1[Gender],"M")</f>
        <v>2</v>
      </c>
      <c r="AA1320" s="3">
        <f>COUNTIFS(Table1[Race '#],Table1[[#This Row],[Race '#]],Table1[Gender],"~?")</f>
        <v>0</v>
      </c>
      <c r="AB1320" s="3" t="str">
        <f>_xlfn.IFS(Y1320=SUM(Table1[[#This Row],[Race-F candidates]:[Race-? Candidates]]),"All-Female",Z1320=SUM(Table1[[#This Row],[Race-F candidates]:[Race-? Candidates]]),"All-Male",1=1,"Mixed-Gender")</f>
        <v>Mixed-Gender</v>
      </c>
      <c r="AC1320" s="3">
        <f>COUNTIFS(Table1[genoffice],Table1[[#This Row],[genoffice]],Table1[Gender],"F")</f>
        <v>29</v>
      </c>
      <c r="AD1320" s="3">
        <f>COUNTIFS(Table1[genoffice],Table1[[#This Row],[genoffice]],Table1[Gender],"M")</f>
        <v>256</v>
      </c>
      <c r="AE1320" s="3">
        <f>COUNTIFS(Table1[genoffice],Table1[[#This Row],[genoffice]],Table1[Gender],"~?")</f>
        <v>10</v>
      </c>
    </row>
    <row r="1321" spans="1:31" x14ac:dyDescent="0.35">
      <c r="A1321">
        <v>1320</v>
      </c>
      <c r="B1321">
        <f>IF(COUNTIF(C$2:C1320,C1321)&gt;0,B1320,B1320+1)</f>
        <v>409</v>
      </c>
      <c r="C1321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1" t="s">
        <v>1437</v>
      </c>
      <c r="E1321" t="s">
        <v>1753</v>
      </c>
      <c r="F1321" t="s">
        <v>1755</v>
      </c>
      <c r="G1321">
        <v>2014</v>
      </c>
      <c r="H1321" t="s">
        <v>1737</v>
      </c>
      <c r="I1321" t="s">
        <v>23</v>
      </c>
      <c r="J1321">
        <v>785</v>
      </c>
      <c r="K1321">
        <v>3</v>
      </c>
      <c r="L1321">
        <f>COUNTIF(Table1[Race],Table1[Race])</f>
        <v>3</v>
      </c>
      <c r="M1321">
        <v>3</v>
      </c>
      <c r="N1321">
        <v>0</v>
      </c>
      <c r="O1321">
        <v>0</v>
      </c>
      <c r="P1321">
        <v>0</v>
      </c>
      <c r="Q1321" t="s">
        <v>20</v>
      </c>
      <c r="R1321" t="s">
        <v>952</v>
      </c>
      <c r="S1321" t="s">
        <v>1437</v>
      </c>
      <c r="T1321">
        <f>IFERROR(Table1[n_can_adj]/MID(Table1[district],FIND("(",Table1[district])+1,1),Table1[n_can_adj])</f>
        <v>3</v>
      </c>
      <c r="U1321">
        <v>44091</v>
      </c>
      <c r="V1321" t="str">
        <f>IF(Table1[Voting Population]&lt;47000,"Rural","Urban")</f>
        <v>Rural</v>
      </c>
      <c r="W1321" s="3">
        <v>6.133205558217536E-2</v>
      </c>
      <c r="X1321" s="3" t="s">
        <v>5415</v>
      </c>
      <c r="Y1321" s="3">
        <f>COUNTIFS(Table1[Race '#],Table1[[#This Row],[Race '#]],Table1[Gender],"F")</f>
        <v>1</v>
      </c>
      <c r="Z1321" s="3">
        <f>COUNTIFS(Table1[Race '#],Table1[[#This Row],[Race '#]],Table1[Gender],"M")</f>
        <v>2</v>
      </c>
      <c r="AA1321" s="3">
        <f>COUNTIFS(Table1[Race '#],Table1[[#This Row],[Race '#]],Table1[Gender],"~?")</f>
        <v>0</v>
      </c>
      <c r="AB1321" s="3" t="str">
        <f>_xlfn.IFS(Y1321=SUM(Table1[[#This Row],[Race-F candidates]:[Race-? Candidates]]),"All-Female",Z1321=SUM(Table1[[#This Row],[Race-F candidates]:[Race-? Candidates]]),"All-Male",1=1,"Mixed-Gender")</f>
        <v>Mixed-Gender</v>
      </c>
      <c r="AC1321" s="3">
        <f>COUNTIFS(Table1[genoffice],Table1[[#This Row],[genoffice]],Table1[Gender],"F")</f>
        <v>29</v>
      </c>
      <c r="AD1321" s="3">
        <f>COUNTIFS(Table1[genoffice],Table1[[#This Row],[genoffice]],Table1[Gender],"M")</f>
        <v>256</v>
      </c>
      <c r="AE1321" s="3">
        <f>COUNTIFS(Table1[genoffice],Table1[[#This Row],[genoffice]],Table1[Gender],"~?")</f>
        <v>10</v>
      </c>
    </row>
    <row r="1322" spans="1:31" x14ac:dyDescent="0.35">
      <c r="A1322">
        <v>1321</v>
      </c>
      <c r="B1322">
        <f>IF(COUNTIF(C$2:C1321,C1322)&gt;0,B1321,B1321+1)</f>
        <v>409</v>
      </c>
      <c r="C1322" t="str">
        <f>Table1[[#This Row],[position]]&amp;IF(Table1[district]="NA","","-"&amp;Table1[district])&amp;IF(Table1[parish]="Multi-Parish Race","","-"&amp;Table1[parish])&amp;" ("&amp;Table1[year]&amp;")"</f>
        <v>Constable-Justice of the Peace Ward J-St. Bernard (2014)</v>
      </c>
      <c r="D1322" t="s">
        <v>1437</v>
      </c>
      <c r="E1322" t="s">
        <v>1753</v>
      </c>
      <c r="F1322" t="s">
        <v>1756</v>
      </c>
      <c r="G1322">
        <v>2014</v>
      </c>
      <c r="H1322" t="s">
        <v>1737</v>
      </c>
      <c r="I1322" t="s">
        <v>23</v>
      </c>
      <c r="J1322">
        <v>389</v>
      </c>
      <c r="K1322">
        <v>3</v>
      </c>
      <c r="L1322">
        <f>COUNTIF(Table1[Race],Table1[Race])</f>
        <v>3</v>
      </c>
      <c r="M1322">
        <v>3</v>
      </c>
      <c r="N1322">
        <v>0</v>
      </c>
      <c r="O1322">
        <v>0</v>
      </c>
      <c r="P1322">
        <v>0</v>
      </c>
      <c r="Q1322" t="s">
        <v>20</v>
      </c>
      <c r="R1322" t="s">
        <v>952</v>
      </c>
      <c r="S1322" t="s">
        <v>1437</v>
      </c>
      <c r="T1322">
        <f>IFERROR(Table1[n_can_adj]/MID(Table1[district],FIND("(",Table1[district])+1,1),Table1[n_can_adj])</f>
        <v>3</v>
      </c>
      <c r="U1322">
        <v>44091</v>
      </c>
      <c r="V1322" t="str">
        <f>IF(Table1[Voting Population]&lt;47000,"Rural","Urban")</f>
        <v>Rural</v>
      </c>
      <c r="W1322" s="3">
        <v>6.133205558217536E-2</v>
      </c>
      <c r="X1322" s="3" t="s">
        <v>5414</v>
      </c>
      <c r="Y1322" s="3">
        <f>COUNTIFS(Table1[Race '#],Table1[[#This Row],[Race '#]],Table1[Gender],"F")</f>
        <v>1</v>
      </c>
      <c r="Z1322" s="3">
        <f>COUNTIFS(Table1[Race '#],Table1[[#This Row],[Race '#]],Table1[Gender],"M")</f>
        <v>2</v>
      </c>
      <c r="AA1322" s="3">
        <f>COUNTIFS(Table1[Race '#],Table1[[#This Row],[Race '#]],Table1[Gender],"~?")</f>
        <v>0</v>
      </c>
      <c r="AB1322" s="3" t="str">
        <f>_xlfn.IFS(Y1322=SUM(Table1[[#This Row],[Race-F candidates]:[Race-? Candidates]]),"All-Female",Z1322=SUM(Table1[[#This Row],[Race-F candidates]:[Race-? Candidates]]),"All-Male",1=1,"Mixed-Gender")</f>
        <v>Mixed-Gender</v>
      </c>
      <c r="AC1322" s="3">
        <f>COUNTIFS(Table1[genoffice],Table1[[#This Row],[genoffice]],Table1[Gender],"F")</f>
        <v>29</v>
      </c>
      <c r="AD1322" s="3">
        <f>COUNTIFS(Table1[genoffice],Table1[[#This Row],[genoffice]],Table1[Gender],"M")</f>
        <v>256</v>
      </c>
      <c r="AE1322" s="3">
        <f>COUNTIFS(Table1[genoffice],Table1[[#This Row],[genoffice]],Table1[Gender],"~?")</f>
        <v>10</v>
      </c>
    </row>
    <row r="1323" spans="1:31" x14ac:dyDescent="0.35">
      <c r="A1323">
        <v>1322</v>
      </c>
      <c r="B1323">
        <f>IF(COUNTIF(C$2:C1322,C1323)&gt;0,B1322,B1322+1)</f>
        <v>410</v>
      </c>
      <c r="C1323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3" t="s">
        <v>1437</v>
      </c>
      <c r="E1323" t="s">
        <v>1757</v>
      </c>
      <c r="F1323" t="s">
        <v>1758</v>
      </c>
      <c r="G1323">
        <v>2014</v>
      </c>
      <c r="H1323" t="s">
        <v>153</v>
      </c>
      <c r="I1323" t="s">
        <v>127</v>
      </c>
      <c r="J1323">
        <v>115</v>
      </c>
      <c r="K1323">
        <v>2</v>
      </c>
      <c r="L1323">
        <f>COUNTIF(Table1[Race],Table1[Race])</f>
        <v>2</v>
      </c>
      <c r="M1323">
        <v>0</v>
      </c>
      <c r="N1323">
        <v>0</v>
      </c>
      <c r="O1323">
        <v>1</v>
      </c>
      <c r="P1323">
        <v>1</v>
      </c>
      <c r="Q1323" t="s">
        <v>20</v>
      </c>
      <c r="R1323" t="s">
        <v>952</v>
      </c>
      <c r="S1323" t="s">
        <v>1437</v>
      </c>
      <c r="T1323">
        <f>IFERROR(Table1[n_can_adj]/MID(Table1[district],FIND("(",Table1[district])+1,1),Table1[n_can_adj])</f>
        <v>2</v>
      </c>
      <c r="U1323">
        <v>20692</v>
      </c>
      <c r="V1323" t="str">
        <f>IF(Table1[Voting Population]&lt;47000,"Rural","Urban")</f>
        <v>Rural</v>
      </c>
      <c r="W1323" s="3">
        <v>0.19298245614035087</v>
      </c>
      <c r="X1323" s="3" t="s">
        <v>5414</v>
      </c>
      <c r="Y1323" s="3">
        <f>COUNTIFS(Table1[Race '#],Table1[[#This Row],[Race '#]],Table1[Gender],"F")</f>
        <v>0</v>
      </c>
      <c r="Z1323" s="3">
        <f>COUNTIFS(Table1[Race '#],Table1[[#This Row],[Race '#]],Table1[Gender],"M")</f>
        <v>2</v>
      </c>
      <c r="AA1323" s="3">
        <f>COUNTIFS(Table1[Race '#],Table1[[#This Row],[Race '#]],Table1[Gender],"~?")</f>
        <v>0</v>
      </c>
      <c r="AB1323" s="3" t="str">
        <f>_xlfn.IFS(Y1323=SUM(Table1[[#This Row],[Race-F candidates]:[Race-? Candidates]]),"All-Female",Z1323=SUM(Table1[[#This Row],[Race-F candidates]:[Race-? Candidates]]),"All-Male",1=1,"Mixed-Gender")</f>
        <v>All-Male</v>
      </c>
      <c r="AC1323" s="3">
        <f>COUNTIFS(Table1[genoffice],Table1[[#This Row],[genoffice]],Table1[Gender],"F")</f>
        <v>29</v>
      </c>
      <c r="AD1323" s="3">
        <f>COUNTIFS(Table1[genoffice],Table1[[#This Row],[genoffice]],Table1[Gender],"M")</f>
        <v>256</v>
      </c>
      <c r="AE1323" s="3">
        <f>COUNTIFS(Table1[genoffice],Table1[[#This Row],[genoffice]],Table1[Gender],"~?")</f>
        <v>10</v>
      </c>
    </row>
    <row r="1324" spans="1:31" x14ac:dyDescent="0.35">
      <c r="A1324">
        <v>1323</v>
      </c>
      <c r="B1324">
        <f>IF(COUNTIF(C$2:C1323,C1324)&gt;0,B1323,B1323+1)</f>
        <v>410</v>
      </c>
      <c r="C1324" t="str">
        <f>Table1[[#This Row],[position]]&amp;IF(Table1[district]="NA","","-"&amp;Table1[district])&amp;IF(Table1[parish]="Multi-Parish Race","","-"&amp;Table1[parish])&amp;" ("&amp;Table1[year]&amp;")"</f>
        <v>Constable-Justice of the Peace Wards 6 &amp; 7-Richland (2014)</v>
      </c>
      <c r="D1324" t="s">
        <v>1437</v>
      </c>
      <c r="E1324" t="s">
        <v>1757</v>
      </c>
      <c r="F1324" t="s">
        <v>1759</v>
      </c>
      <c r="G1324">
        <v>2014</v>
      </c>
      <c r="H1324" t="s">
        <v>153</v>
      </c>
      <c r="I1324" t="s">
        <v>30</v>
      </c>
      <c r="J1324">
        <v>170</v>
      </c>
      <c r="K1324">
        <v>2</v>
      </c>
      <c r="L1324">
        <f>COUNTIF(Table1[Race],Table1[Race])</f>
        <v>2</v>
      </c>
      <c r="M1324">
        <v>0</v>
      </c>
      <c r="N1324">
        <v>0</v>
      </c>
      <c r="O1324">
        <v>1</v>
      </c>
      <c r="P1324">
        <v>1</v>
      </c>
      <c r="Q1324" t="s">
        <v>20</v>
      </c>
      <c r="R1324" t="s">
        <v>952</v>
      </c>
      <c r="S1324" t="s">
        <v>1437</v>
      </c>
      <c r="T1324">
        <f>IFERROR(Table1[n_can_adj]/MID(Table1[district],FIND("(",Table1[district])+1,1),Table1[n_can_adj])</f>
        <v>2</v>
      </c>
      <c r="U1324">
        <v>20692</v>
      </c>
      <c r="V1324" t="str">
        <f>IF(Table1[Voting Population]&lt;47000,"Rural","Urban")</f>
        <v>Rural</v>
      </c>
      <c r="W1324" s="3">
        <v>0.19298245614035087</v>
      </c>
      <c r="X1324" s="3" t="s">
        <v>5414</v>
      </c>
      <c r="Y1324" s="3">
        <f>COUNTIFS(Table1[Race '#],Table1[[#This Row],[Race '#]],Table1[Gender],"F")</f>
        <v>0</v>
      </c>
      <c r="Z1324" s="3">
        <f>COUNTIFS(Table1[Race '#],Table1[[#This Row],[Race '#]],Table1[Gender],"M")</f>
        <v>2</v>
      </c>
      <c r="AA1324" s="3">
        <f>COUNTIFS(Table1[Race '#],Table1[[#This Row],[Race '#]],Table1[Gender],"~?")</f>
        <v>0</v>
      </c>
      <c r="AB1324" s="3" t="str">
        <f>_xlfn.IFS(Y1324=SUM(Table1[[#This Row],[Race-F candidates]:[Race-? Candidates]]),"All-Female",Z1324=SUM(Table1[[#This Row],[Race-F candidates]:[Race-? Candidates]]),"All-Male",1=1,"Mixed-Gender")</f>
        <v>All-Male</v>
      </c>
      <c r="AC1324" s="3">
        <f>COUNTIFS(Table1[genoffice],Table1[[#This Row],[genoffice]],Table1[Gender],"F")</f>
        <v>29</v>
      </c>
      <c r="AD1324" s="3">
        <f>COUNTIFS(Table1[genoffice],Table1[[#This Row],[genoffice]],Table1[Gender],"M")</f>
        <v>256</v>
      </c>
      <c r="AE1324" s="3">
        <f>COUNTIFS(Table1[genoffice],Table1[[#This Row],[genoffice]],Table1[Gender],"~?")</f>
        <v>10</v>
      </c>
    </row>
    <row r="1325" spans="1:31" x14ac:dyDescent="0.35">
      <c r="A1325">
        <v>1324</v>
      </c>
      <c r="B1325">
        <f>IF(COUNTIF(C$2:C1324,C1325)&gt;0,B1324,B1324+1)</f>
        <v>411</v>
      </c>
      <c r="C1325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5" t="s">
        <v>1760</v>
      </c>
      <c r="E1325" t="s">
        <v>1492</v>
      </c>
      <c r="F1325" t="s">
        <v>1761</v>
      </c>
      <c r="G1325">
        <v>2014</v>
      </c>
      <c r="H1325" t="s">
        <v>29</v>
      </c>
      <c r="I1325" t="s">
        <v>19</v>
      </c>
      <c r="J1325">
        <v>3315</v>
      </c>
      <c r="K1325">
        <v>2</v>
      </c>
      <c r="L1325">
        <f>COUNTIF(Table1[Race],Table1[Race])</f>
        <v>2</v>
      </c>
      <c r="M1325">
        <v>0</v>
      </c>
      <c r="N1325">
        <v>2</v>
      </c>
      <c r="O1325">
        <v>0</v>
      </c>
      <c r="P1325">
        <v>0</v>
      </c>
      <c r="Q1325" t="s">
        <v>20</v>
      </c>
      <c r="R1325" t="s">
        <v>952</v>
      </c>
      <c r="S1325" t="s">
        <v>1437</v>
      </c>
      <c r="T1325">
        <f>IFERROR(Table1[n_can_adj]/MID(Table1[district],FIND("(",Table1[district])+1,1),Table1[n_can_adj])</f>
        <v>2</v>
      </c>
      <c r="U1325">
        <v>124720</v>
      </c>
      <c r="V1325" t="str">
        <f>IF(Table1[Voting Population]&lt;47000,"Rural","Urban")</f>
        <v>Urban</v>
      </c>
      <c r="W1325" s="3">
        <v>0.13410879233664041</v>
      </c>
      <c r="X1325" s="3" t="s">
        <v>5414</v>
      </c>
      <c r="Y1325" s="3">
        <f>COUNTIFS(Table1[Race '#],Table1[[#This Row],[Race '#]],Table1[Gender],"F")</f>
        <v>0</v>
      </c>
      <c r="Z1325" s="3">
        <f>COUNTIFS(Table1[Race '#],Table1[[#This Row],[Race '#]],Table1[Gender],"M")</f>
        <v>1</v>
      </c>
      <c r="AA1325" s="3">
        <f>COUNTIFS(Table1[Race '#],Table1[[#This Row],[Race '#]],Table1[Gender],"~?")</f>
        <v>1</v>
      </c>
      <c r="AB1325" s="3" t="str">
        <f>_xlfn.IFS(Y1325=SUM(Table1[[#This Row],[Race-F candidates]:[Race-? Candidates]]),"All-Female",Z1325=SUM(Table1[[#This Row],[Race-F candidates]:[Race-? Candidates]]),"All-Male",1=1,"Mixed-Gender")</f>
        <v>Mixed-Gender</v>
      </c>
      <c r="AC1325" s="3">
        <f>COUNTIFS(Table1[genoffice],Table1[[#This Row],[genoffice]],Table1[Gender],"F")</f>
        <v>29</v>
      </c>
      <c r="AD1325" s="3">
        <f>COUNTIFS(Table1[genoffice],Table1[[#This Row],[genoffice]],Table1[Gender],"M")</f>
        <v>256</v>
      </c>
      <c r="AE1325" s="3">
        <f>COUNTIFS(Table1[genoffice],Table1[[#This Row],[genoffice]],Table1[Gender],"~?")</f>
        <v>10</v>
      </c>
    </row>
    <row r="1326" spans="1:31" x14ac:dyDescent="0.35">
      <c r="A1326">
        <v>1325</v>
      </c>
      <c r="B1326">
        <f>IF(COUNTIF(C$2:C1325,C1326)&gt;0,B1325,B1325+1)</f>
        <v>411</v>
      </c>
      <c r="C1326" t="str">
        <f>Table1[[#This Row],[position]]&amp;IF(Table1[district]="NA","","-"&amp;Table1[district])&amp;IF(Table1[parish]="Multi-Parish Race","","-"&amp;Table1[parish])&amp;" ("&amp;Table1[year]&amp;")"</f>
        <v>Constable(s)-Justice of the Peace District  1-Bossier (2014)</v>
      </c>
      <c r="D1326" t="s">
        <v>1760</v>
      </c>
      <c r="E1326" t="s">
        <v>1492</v>
      </c>
      <c r="F1326" t="s">
        <v>1762</v>
      </c>
      <c r="G1326">
        <v>2014</v>
      </c>
      <c r="H1326" t="s">
        <v>29</v>
      </c>
      <c r="I1326" t="s">
        <v>19</v>
      </c>
      <c r="J1326">
        <v>2531</v>
      </c>
      <c r="K1326">
        <v>2</v>
      </c>
      <c r="L1326">
        <f>COUNTIF(Table1[Race],Table1[Race])</f>
        <v>2</v>
      </c>
      <c r="M1326">
        <v>0</v>
      </c>
      <c r="N1326">
        <v>2</v>
      </c>
      <c r="O1326">
        <v>0</v>
      </c>
      <c r="P1326">
        <v>0</v>
      </c>
      <c r="Q1326" t="s">
        <v>20</v>
      </c>
      <c r="R1326" t="s">
        <v>952</v>
      </c>
      <c r="S1326" t="s">
        <v>1437</v>
      </c>
      <c r="T1326">
        <f>IFERROR(Table1[n_can_adj]/MID(Table1[district],FIND("(",Table1[district])+1,1),Table1[n_can_adj])</f>
        <v>2</v>
      </c>
      <c r="U1326">
        <v>124720</v>
      </c>
      <c r="V1326" t="str">
        <f>IF(Table1[Voting Population]&lt;47000,"Rural","Urban")</f>
        <v>Urban</v>
      </c>
      <c r="W1326" s="3">
        <v>0.13410879233664041</v>
      </c>
      <c r="X1326" s="3" t="s">
        <v>5413</v>
      </c>
      <c r="Y1326" s="3">
        <f>COUNTIFS(Table1[Race '#],Table1[[#This Row],[Race '#]],Table1[Gender],"F")</f>
        <v>0</v>
      </c>
      <c r="Z1326" s="3">
        <f>COUNTIFS(Table1[Race '#],Table1[[#This Row],[Race '#]],Table1[Gender],"M")</f>
        <v>1</v>
      </c>
      <c r="AA1326" s="3">
        <f>COUNTIFS(Table1[Race '#],Table1[[#This Row],[Race '#]],Table1[Gender],"~?")</f>
        <v>1</v>
      </c>
      <c r="AB1326" s="3" t="str">
        <f>_xlfn.IFS(Y1326=SUM(Table1[[#This Row],[Race-F candidates]:[Race-? Candidates]]),"All-Female",Z1326=SUM(Table1[[#This Row],[Race-F candidates]:[Race-? Candidates]]),"All-Male",1=1,"Mixed-Gender")</f>
        <v>Mixed-Gender</v>
      </c>
      <c r="AC1326" s="3">
        <f>COUNTIFS(Table1[genoffice],Table1[[#This Row],[genoffice]],Table1[Gender],"F")</f>
        <v>29</v>
      </c>
      <c r="AD1326" s="3">
        <f>COUNTIFS(Table1[genoffice],Table1[[#This Row],[genoffice]],Table1[Gender],"M")</f>
        <v>256</v>
      </c>
      <c r="AE1326" s="3">
        <f>COUNTIFS(Table1[genoffice],Table1[[#This Row],[genoffice]],Table1[Gender],"~?")</f>
        <v>10</v>
      </c>
    </row>
    <row r="1327" spans="1:31" x14ac:dyDescent="0.35">
      <c r="A1327">
        <v>1326</v>
      </c>
      <c r="B1327">
        <f>IF(COUNTIF(C$2:C1326,C1327)&gt;0,B1326,B1326+1)</f>
        <v>412</v>
      </c>
      <c r="C1327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7" t="s">
        <v>1760</v>
      </c>
      <c r="E1327" t="s">
        <v>1763</v>
      </c>
      <c r="F1327" t="s">
        <v>1764</v>
      </c>
      <c r="G1327">
        <v>2014</v>
      </c>
      <c r="H1327" t="s">
        <v>29</v>
      </c>
      <c r="I1327" t="s">
        <v>19</v>
      </c>
      <c r="J1327">
        <v>697</v>
      </c>
      <c r="K1327">
        <v>5</v>
      </c>
      <c r="L1327">
        <f>COUNTIF(Table1[Race],Table1[Race])</f>
        <v>5</v>
      </c>
      <c r="M1327">
        <v>3</v>
      </c>
      <c r="N1327">
        <v>1</v>
      </c>
      <c r="O1327">
        <v>1</v>
      </c>
      <c r="P1327">
        <v>0</v>
      </c>
      <c r="Q1327" t="s">
        <v>20</v>
      </c>
      <c r="R1327" t="s">
        <v>952</v>
      </c>
      <c r="S1327" t="s">
        <v>1437</v>
      </c>
      <c r="T1327">
        <f>IFERROR(Table1[n_can_adj]/MID(Table1[district],FIND("(",Table1[district])+1,1),Table1[n_can_adj])</f>
        <v>2.5</v>
      </c>
      <c r="U1327">
        <v>124720</v>
      </c>
      <c r="V1327" t="str">
        <f>IF(Table1[Voting Population]&lt;47000,"Rural","Urban")</f>
        <v>Urban</v>
      </c>
      <c r="W1327" s="3">
        <v>7.9065588499550782E-2</v>
      </c>
      <c r="X1327" s="3" t="s">
        <v>5414</v>
      </c>
      <c r="Y1327" s="3">
        <f>COUNTIFS(Table1[Race '#],Table1[[#This Row],[Race '#]],Table1[Gender],"F")</f>
        <v>0</v>
      </c>
      <c r="Z1327" s="3">
        <f>COUNTIFS(Table1[Race '#],Table1[[#This Row],[Race '#]],Table1[Gender],"M")</f>
        <v>5</v>
      </c>
      <c r="AA1327" s="3">
        <f>COUNTIFS(Table1[Race '#],Table1[[#This Row],[Race '#]],Table1[Gender],"~?")</f>
        <v>0</v>
      </c>
      <c r="AB1327" s="3" t="str">
        <f>_xlfn.IFS(Y1327=SUM(Table1[[#This Row],[Race-F candidates]:[Race-? Candidates]]),"All-Female",Z1327=SUM(Table1[[#This Row],[Race-F candidates]:[Race-? Candidates]]),"All-Male",1=1,"Mixed-Gender")</f>
        <v>All-Male</v>
      </c>
      <c r="AC1327" s="3">
        <f>COUNTIFS(Table1[genoffice],Table1[[#This Row],[genoffice]],Table1[Gender],"F")</f>
        <v>29</v>
      </c>
      <c r="AD1327" s="3">
        <f>COUNTIFS(Table1[genoffice],Table1[[#This Row],[genoffice]],Table1[Gender],"M")</f>
        <v>256</v>
      </c>
      <c r="AE1327" s="3">
        <f>COUNTIFS(Table1[genoffice],Table1[[#This Row],[genoffice]],Table1[Gender],"~?")</f>
        <v>10</v>
      </c>
    </row>
    <row r="1328" spans="1:31" x14ac:dyDescent="0.35">
      <c r="A1328">
        <v>1327</v>
      </c>
      <c r="B1328">
        <f>IF(COUNTIF(C$2:C1327,C1328)&gt;0,B1327,B1327+1)</f>
        <v>412</v>
      </c>
      <c r="C1328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8" t="s">
        <v>1760</v>
      </c>
      <c r="E1328" t="s">
        <v>1763</v>
      </c>
      <c r="F1328" t="s">
        <v>1765</v>
      </c>
      <c r="G1328">
        <v>2014</v>
      </c>
      <c r="H1328" t="s">
        <v>29</v>
      </c>
      <c r="I1328" t="s">
        <v>23</v>
      </c>
      <c r="J1328">
        <v>367</v>
      </c>
      <c r="K1328">
        <v>5</v>
      </c>
      <c r="L1328">
        <f>COUNTIF(Table1[Race],Table1[Race])</f>
        <v>5</v>
      </c>
      <c r="M1328">
        <v>3</v>
      </c>
      <c r="N1328">
        <v>1</v>
      </c>
      <c r="O1328">
        <v>1</v>
      </c>
      <c r="P1328">
        <v>0</v>
      </c>
      <c r="Q1328" t="s">
        <v>20</v>
      </c>
      <c r="R1328" t="s">
        <v>952</v>
      </c>
      <c r="S1328" t="s">
        <v>1437</v>
      </c>
      <c r="T1328">
        <f>IFERROR(Table1[n_can_adj]/MID(Table1[district],FIND("(",Table1[district])+1,1),Table1[n_can_adj])</f>
        <v>2.5</v>
      </c>
      <c r="U1328">
        <v>124720</v>
      </c>
      <c r="V1328" t="str">
        <f>IF(Table1[Voting Population]&lt;47000,"Rural","Urban")</f>
        <v>Urban</v>
      </c>
      <c r="W1328" s="3">
        <v>7.9065588499550782E-2</v>
      </c>
      <c r="X1328" s="3" t="s">
        <v>5414</v>
      </c>
      <c r="Y1328" s="3">
        <f>COUNTIFS(Table1[Race '#],Table1[[#This Row],[Race '#]],Table1[Gender],"F")</f>
        <v>0</v>
      </c>
      <c r="Z1328" s="3">
        <f>COUNTIFS(Table1[Race '#],Table1[[#This Row],[Race '#]],Table1[Gender],"M")</f>
        <v>5</v>
      </c>
      <c r="AA1328" s="3">
        <f>COUNTIFS(Table1[Race '#],Table1[[#This Row],[Race '#]],Table1[Gender],"~?")</f>
        <v>0</v>
      </c>
      <c r="AB1328" s="3" t="str">
        <f>_xlfn.IFS(Y1328=SUM(Table1[[#This Row],[Race-F candidates]:[Race-? Candidates]]),"All-Female",Z1328=SUM(Table1[[#This Row],[Race-F candidates]:[Race-? Candidates]]),"All-Male",1=1,"Mixed-Gender")</f>
        <v>All-Male</v>
      </c>
      <c r="AC1328" s="3">
        <f>COUNTIFS(Table1[genoffice],Table1[[#This Row],[genoffice]],Table1[Gender],"F")</f>
        <v>29</v>
      </c>
      <c r="AD1328" s="3">
        <f>COUNTIFS(Table1[genoffice],Table1[[#This Row],[genoffice]],Table1[Gender],"M")</f>
        <v>256</v>
      </c>
      <c r="AE1328" s="3">
        <f>COUNTIFS(Table1[genoffice],Table1[[#This Row],[genoffice]],Table1[Gender],"~?")</f>
        <v>10</v>
      </c>
    </row>
    <row r="1329" spans="1:31" x14ac:dyDescent="0.35">
      <c r="A1329">
        <v>1328</v>
      </c>
      <c r="B1329">
        <f>IF(COUNTIF(C$2:C1328,C1329)&gt;0,B1328,B1328+1)</f>
        <v>412</v>
      </c>
      <c r="C1329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29" t="s">
        <v>1760</v>
      </c>
      <c r="E1329" t="s">
        <v>1763</v>
      </c>
      <c r="F1329" t="s">
        <v>1766</v>
      </c>
      <c r="G1329">
        <v>2014</v>
      </c>
      <c r="H1329" t="s">
        <v>29</v>
      </c>
      <c r="I1329" t="s">
        <v>23</v>
      </c>
      <c r="J1329">
        <v>521</v>
      </c>
      <c r="K1329">
        <v>5</v>
      </c>
      <c r="L1329">
        <f>COUNTIF(Table1[Race],Table1[Race])</f>
        <v>5</v>
      </c>
      <c r="M1329">
        <v>3</v>
      </c>
      <c r="N1329">
        <v>1</v>
      </c>
      <c r="O1329">
        <v>1</v>
      </c>
      <c r="P1329">
        <v>0</v>
      </c>
      <c r="Q1329" t="s">
        <v>20</v>
      </c>
      <c r="R1329" t="s">
        <v>952</v>
      </c>
      <c r="S1329" t="s">
        <v>1437</v>
      </c>
      <c r="T1329">
        <f>IFERROR(Table1[n_can_adj]/MID(Table1[district],FIND("(",Table1[district])+1,1),Table1[n_can_adj])</f>
        <v>2.5</v>
      </c>
      <c r="U1329">
        <v>124720</v>
      </c>
      <c r="V1329" t="str">
        <f>IF(Table1[Voting Population]&lt;47000,"Rural","Urban")</f>
        <v>Urban</v>
      </c>
      <c r="W1329" s="3">
        <v>7.9065588499550782E-2</v>
      </c>
      <c r="X1329" s="3" t="s">
        <v>5414</v>
      </c>
      <c r="Y1329" s="3">
        <f>COUNTIFS(Table1[Race '#],Table1[[#This Row],[Race '#]],Table1[Gender],"F")</f>
        <v>0</v>
      </c>
      <c r="Z1329" s="3">
        <f>COUNTIFS(Table1[Race '#],Table1[[#This Row],[Race '#]],Table1[Gender],"M")</f>
        <v>5</v>
      </c>
      <c r="AA1329" s="3">
        <f>COUNTIFS(Table1[Race '#],Table1[[#This Row],[Race '#]],Table1[Gender],"~?")</f>
        <v>0</v>
      </c>
      <c r="AB1329" s="3" t="str">
        <f>_xlfn.IFS(Y1329=SUM(Table1[[#This Row],[Race-F candidates]:[Race-? Candidates]]),"All-Female",Z1329=SUM(Table1[[#This Row],[Race-F candidates]:[Race-? Candidates]]),"All-Male",1=1,"Mixed-Gender")</f>
        <v>All-Male</v>
      </c>
      <c r="AC1329" s="3">
        <f>COUNTIFS(Table1[genoffice],Table1[[#This Row],[genoffice]],Table1[Gender],"F")</f>
        <v>29</v>
      </c>
      <c r="AD1329" s="3">
        <f>COUNTIFS(Table1[genoffice],Table1[[#This Row],[genoffice]],Table1[Gender],"M")</f>
        <v>256</v>
      </c>
      <c r="AE1329" s="3">
        <f>COUNTIFS(Table1[genoffice],Table1[[#This Row],[genoffice]],Table1[Gender],"~?")</f>
        <v>10</v>
      </c>
    </row>
    <row r="1330" spans="1:31" x14ac:dyDescent="0.35">
      <c r="A1330">
        <v>1329</v>
      </c>
      <c r="B1330">
        <f>IF(COUNTIF(C$2:C1329,C1330)&gt;0,B1329,B1329+1)</f>
        <v>412</v>
      </c>
      <c r="C1330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0" t="s">
        <v>1760</v>
      </c>
      <c r="E1330" t="s">
        <v>1763</v>
      </c>
      <c r="F1330" t="s">
        <v>1767</v>
      </c>
      <c r="G1330">
        <v>2014</v>
      </c>
      <c r="H1330" t="s">
        <v>29</v>
      </c>
      <c r="I1330" t="s">
        <v>30</v>
      </c>
      <c r="J1330">
        <v>289</v>
      </c>
      <c r="K1330">
        <v>5</v>
      </c>
      <c r="L1330">
        <f>COUNTIF(Table1[Race],Table1[Race])</f>
        <v>5</v>
      </c>
      <c r="M1330">
        <v>3</v>
      </c>
      <c r="N1330">
        <v>1</v>
      </c>
      <c r="O1330">
        <v>1</v>
      </c>
      <c r="P1330">
        <v>0</v>
      </c>
      <c r="Q1330" t="s">
        <v>20</v>
      </c>
      <c r="R1330" t="s">
        <v>952</v>
      </c>
      <c r="S1330" t="s">
        <v>1437</v>
      </c>
      <c r="T1330">
        <f>IFERROR(Table1[n_can_adj]/MID(Table1[district],FIND("(",Table1[district])+1,1),Table1[n_can_adj])</f>
        <v>2.5</v>
      </c>
      <c r="U1330">
        <v>124720</v>
      </c>
      <c r="V1330" t="str">
        <f>IF(Table1[Voting Population]&lt;47000,"Rural","Urban")</f>
        <v>Urban</v>
      </c>
      <c r="W1330" s="3">
        <v>7.9065588499550782E-2</v>
      </c>
      <c r="X1330" s="3" t="s">
        <v>5414</v>
      </c>
      <c r="Y1330" s="3">
        <f>COUNTIFS(Table1[Race '#],Table1[[#This Row],[Race '#]],Table1[Gender],"F")</f>
        <v>0</v>
      </c>
      <c r="Z1330" s="3">
        <f>COUNTIFS(Table1[Race '#],Table1[[#This Row],[Race '#]],Table1[Gender],"M")</f>
        <v>5</v>
      </c>
      <c r="AA1330" s="3">
        <f>COUNTIFS(Table1[Race '#],Table1[[#This Row],[Race '#]],Table1[Gender],"~?")</f>
        <v>0</v>
      </c>
      <c r="AB1330" s="3" t="str">
        <f>_xlfn.IFS(Y1330=SUM(Table1[[#This Row],[Race-F candidates]:[Race-? Candidates]]),"All-Female",Z1330=SUM(Table1[[#This Row],[Race-F candidates]:[Race-? Candidates]]),"All-Male",1=1,"Mixed-Gender")</f>
        <v>All-Male</v>
      </c>
      <c r="AC1330" s="3">
        <f>COUNTIFS(Table1[genoffice],Table1[[#This Row],[genoffice]],Table1[Gender],"F")</f>
        <v>29</v>
      </c>
      <c r="AD1330" s="3">
        <f>COUNTIFS(Table1[genoffice],Table1[[#This Row],[genoffice]],Table1[Gender],"M")</f>
        <v>256</v>
      </c>
      <c r="AE1330" s="3">
        <f>COUNTIFS(Table1[genoffice],Table1[[#This Row],[genoffice]],Table1[Gender],"~?")</f>
        <v>10</v>
      </c>
    </row>
    <row r="1331" spans="1:31" x14ac:dyDescent="0.35">
      <c r="A1331">
        <v>1330</v>
      </c>
      <c r="B1331">
        <f>IF(COUNTIF(C$2:C1330,C1331)&gt;0,B1330,B1330+1)</f>
        <v>412</v>
      </c>
      <c r="C1331" t="str">
        <f>Table1[[#This Row],[position]]&amp;IF(Table1[district]="NA","","-"&amp;Table1[district])&amp;IF(Table1[parish]="Multi-Parish Race","","-"&amp;Table1[parish])&amp;" ("&amp;Table1[year]&amp;")"</f>
        <v>Constable(s)-Justice of the Peace District  3 (2 to be elected)-Bossier (2014)</v>
      </c>
      <c r="D1331" t="s">
        <v>1760</v>
      </c>
      <c r="E1331" t="s">
        <v>1763</v>
      </c>
      <c r="F1331" t="s">
        <v>1768</v>
      </c>
      <c r="G1331">
        <v>2014</v>
      </c>
      <c r="H1331" t="s">
        <v>29</v>
      </c>
      <c r="I1331" t="s">
        <v>23</v>
      </c>
      <c r="J1331">
        <v>352</v>
      </c>
      <c r="K1331">
        <v>5</v>
      </c>
      <c r="L1331">
        <f>COUNTIF(Table1[Race],Table1[Race])</f>
        <v>5</v>
      </c>
      <c r="M1331">
        <v>3</v>
      </c>
      <c r="N1331">
        <v>1</v>
      </c>
      <c r="O1331">
        <v>1</v>
      </c>
      <c r="P1331">
        <v>0</v>
      </c>
      <c r="Q1331" t="s">
        <v>20</v>
      </c>
      <c r="R1331" t="s">
        <v>952</v>
      </c>
      <c r="S1331" t="s">
        <v>1437</v>
      </c>
      <c r="T1331">
        <f>IFERROR(Table1[n_can_adj]/MID(Table1[district],FIND("(",Table1[district])+1,1),Table1[n_can_adj])</f>
        <v>2.5</v>
      </c>
      <c r="U1331">
        <v>124720</v>
      </c>
      <c r="V1331" t="str">
        <f>IF(Table1[Voting Population]&lt;47000,"Rural","Urban")</f>
        <v>Urban</v>
      </c>
      <c r="W1331" s="3">
        <v>7.9065588499550782E-2</v>
      </c>
      <c r="X1331" s="3" t="s">
        <v>5414</v>
      </c>
      <c r="Y1331" s="3">
        <f>COUNTIFS(Table1[Race '#],Table1[[#This Row],[Race '#]],Table1[Gender],"F")</f>
        <v>0</v>
      </c>
      <c r="Z1331" s="3">
        <f>COUNTIFS(Table1[Race '#],Table1[[#This Row],[Race '#]],Table1[Gender],"M")</f>
        <v>5</v>
      </c>
      <c r="AA1331" s="3">
        <f>COUNTIFS(Table1[Race '#],Table1[[#This Row],[Race '#]],Table1[Gender],"~?")</f>
        <v>0</v>
      </c>
      <c r="AB1331" s="3" t="str">
        <f>_xlfn.IFS(Y1331=SUM(Table1[[#This Row],[Race-F candidates]:[Race-? Candidates]]),"All-Female",Z1331=SUM(Table1[[#This Row],[Race-F candidates]:[Race-? Candidates]]),"All-Male",1=1,"Mixed-Gender")</f>
        <v>All-Male</v>
      </c>
      <c r="AC1331" s="3">
        <f>COUNTIFS(Table1[genoffice],Table1[[#This Row],[genoffice]],Table1[Gender],"F")</f>
        <v>29</v>
      </c>
      <c r="AD1331" s="3">
        <f>COUNTIFS(Table1[genoffice],Table1[[#This Row],[genoffice]],Table1[Gender],"M")</f>
        <v>256</v>
      </c>
      <c r="AE1331" s="3">
        <f>COUNTIFS(Table1[genoffice],Table1[[#This Row],[genoffice]],Table1[Gender],"~?")</f>
        <v>10</v>
      </c>
    </row>
    <row r="1332" spans="1:31" x14ac:dyDescent="0.35">
      <c r="A1332">
        <v>1331</v>
      </c>
      <c r="B1332">
        <f>IF(COUNTIF(C$2:C1331,C1332)&gt;0,B1331,B1331+1)</f>
        <v>413</v>
      </c>
      <c r="C1332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2" t="s">
        <v>1760</v>
      </c>
      <c r="E1332" t="s">
        <v>1769</v>
      </c>
      <c r="F1332" t="s">
        <v>1770</v>
      </c>
      <c r="G1332">
        <v>2014</v>
      </c>
      <c r="H1332" t="s">
        <v>29</v>
      </c>
      <c r="I1332" t="s">
        <v>19</v>
      </c>
      <c r="J1332">
        <v>3592</v>
      </c>
      <c r="K1332">
        <v>3</v>
      </c>
      <c r="L1332">
        <f>COUNTIF(Table1[Race],Table1[Race])</f>
        <v>3</v>
      </c>
      <c r="M1332">
        <v>0</v>
      </c>
      <c r="N1332">
        <v>3</v>
      </c>
      <c r="O1332">
        <v>0</v>
      </c>
      <c r="P1332">
        <v>0</v>
      </c>
      <c r="Q1332" t="s">
        <v>20</v>
      </c>
      <c r="R1332" t="s">
        <v>952</v>
      </c>
      <c r="S1332" t="s">
        <v>1437</v>
      </c>
      <c r="T1332">
        <f>IFERROR(Table1[n_can_adj]/MID(Table1[district],FIND("(",Table1[district])+1,1),Table1[n_can_adj])</f>
        <v>1.5</v>
      </c>
      <c r="U1332">
        <v>124720</v>
      </c>
      <c r="V1332" t="str">
        <f>IF(Table1[Voting Population]&lt;47000,"Rural","Urban")</f>
        <v>Urban</v>
      </c>
      <c r="W1332" s="3">
        <v>4.594575751237534E-2</v>
      </c>
      <c r="X1332" s="3" t="s">
        <v>5414</v>
      </c>
      <c r="Y1332" s="3">
        <f>COUNTIFS(Table1[Race '#],Table1[[#This Row],[Race '#]],Table1[Gender],"F")</f>
        <v>0</v>
      </c>
      <c r="Z1332" s="3">
        <f>COUNTIFS(Table1[Race '#],Table1[[#This Row],[Race '#]],Table1[Gender],"M")</f>
        <v>3</v>
      </c>
      <c r="AA1332" s="3">
        <f>COUNTIFS(Table1[Race '#],Table1[[#This Row],[Race '#]],Table1[Gender],"~?")</f>
        <v>0</v>
      </c>
      <c r="AB1332" s="3" t="str">
        <f>_xlfn.IFS(Y1332=SUM(Table1[[#This Row],[Race-F candidates]:[Race-? Candidates]]),"All-Female",Z1332=SUM(Table1[[#This Row],[Race-F candidates]:[Race-? Candidates]]),"All-Male",1=1,"Mixed-Gender")</f>
        <v>All-Male</v>
      </c>
      <c r="AC1332" s="3">
        <f>COUNTIFS(Table1[genoffice],Table1[[#This Row],[genoffice]],Table1[Gender],"F")</f>
        <v>29</v>
      </c>
      <c r="AD1332" s="3">
        <f>COUNTIFS(Table1[genoffice],Table1[[#This Row],[genoffice]],Table1[Gender],"M")</f>
        <v>256</v>
      </c>
      <c r="AE1332" s="3">
        <f>COUNTIFS(Table1[genoffice],Table1[[#This Row],[genoffice]],Table1[Gender],"~?")</f>
        <v>10</v>
      </c>
    </row>
    <row r="1333" spans="1:31" x14ac:dyDescent="0.35">
      <c r="A1333">
        <v>1332</v>
      </c>
      <c r="B1333">
        <f>IF(COUNTIF(C$2:C1332,C1333)&gt;0,B1332,B1332+1)</f>
        <v>413</v>
      </c>
      <c r="C1333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3" t="s">
        <v>1760</v>
      </c>
      <c r="E1333" t="s">
        <v>1769</v>
      </c>
      <c r="F1333" t="s">
        <v>1771</v>
      </c>
      <c r="G1333">
        <v>2014</v>
      </c>
      <c r="H1333" t="s">
        <v>29</v>
      </c>
      <c r="I1333" t="s">
        <v>19</v>
      </c>
      <c r="J1333">
        <v>5046</v>
      </c>
      <c r="K1333">
        <v>3</v>
      </c>
      <c r="L1333">
        <f>COUNTIF(Table1[Race],Table1[Race])</f>
        <v>3</v>
      </c>
      <c r="M1333">
        <v>0</v>
      </c>
      <c r="N1333">
        <v>3</v>
      </c>
      <c r="O1333">
        <v>0</v>
      </c>
      <c r="P1333">
        <v>0</v>
      </c>
      <c r="Q1333" t="s">
        <v>20</v>
      </c>
      <c r="R1333" t="s">
        <v>952</v>
      </c>
      <c r="S1333" t="s">
        <v>1437</v>
      </c>
      <c r="T1333">
        <f>IFERROR(Table1[n_can_adj]/MID(Table1[district],FIND("(",Table1[district])+1,1),Table1[n_can_adj])</f>
        <v>1.5</v>
      </c>
      <c r="U1333">
        <v>124720</v>
      </c>
      <c r="V1333" t="str">
        <f>IF(Table1[Voting Population]&lt;47000,"Rural","Urban")</f>
        <v>Urban</v>
      </c>
      <c r="W1333" s="3">
        <v>4.594575751237534E-2</v>
      </c>
      <c r="X1333" s="3" t="s">
        <v>5414</v>
      </c>
      <c r="Y1333" s="3">
        <f>COUNTIFS(Table1[Race '#],Table1[[#This Row],[Race '#]],Table1[Gender],"F")</f>
        <v>0</v>
      </c>
      <c r="Z1333" s="3">
        <f>COUNTIFS(Table1[Race '#],Table1[[#This Row],[Race '#]],Table1[Gender],"M")</f>
        <v>3</v>
      </c>
      <c r="AA1333" s="3">
        <f>COUNTIFS(Table1[Race '#],Table1[[#This Row],[Race '#]],Table1[Gender],"~?")</f>
        <v>0</v>
      </c>
      <c r="AB1333" s="3" t="str">
        <f>_xlfn.IFS(Y1333=SUM(Table1[[#This Row],[Race-F candidates]:[Race-? Candidates]]),"All-Female",Z1333=SUM(Table1[[#This Row],[Race-F candidates]:[Race-? Candidates]]),"All-Male",1=1,"Mixed-Gender")</f>
        <v>All-Male</v>
      </c>
      <c r="AC1333" s="3">
        <f>COUNTIFS(Table1[genoffice],Table1[[#This Row],[genoffice]],Table1[Gender],"F")</f>
        <v>29</v>
      </c>
      <c r="AD1333" s="3">
        <f>COUNTIFS(Table1[genoffice],Table1[[#This Row],[genoffice]],Table1[Gender],"M")</f>
        <v>256</v>
      </c>
      <c r="AE1333" s="3">
        <f>COUNTIFS(Table1[genoffice],Table1[[#This Row],[genoffice]],Table1[Gender],"~?")</f>
        <v>10</v>
      </c>
    </row>
    <row r="1334" spans="1:31" x14ac:dyDescent="0.35">
      <c r="A1334">
        <v>1333</v>
      </c>
      <c r="B1334">
        <f>IF(COUNTIF(C$2:C1333,C1334)&gt;0,B1333,B1333+1)</f>
        <v>413</v>
      </c>
      <c r="C1334" t="str">
        <f>Table1[[#This Row],[position]]&amp;IF(Table1[district]="NA","","-"&amp;Table1[district])&amp;IF(Table1[parish]="Multi-Parish Race","","-"&amp;Table1[parish])&amp;" ("&amp;Table1[year]&amp;")"</f>
        <v>Constable(s)-Justice of the Peace District  6 (2 to be elected)-Bossier (2014)</v>
      </c>
      <c r="D1334" t="s">
        <v>1760</v>
      </c>
      <c r="E1334" t="s">
        <v>1769</v>
      </c>
      <c r="F1334" t="s">
        <v>1772</v>
      </c>
      <c r="G1334">
        <v>2014</v>
      </c>
      <c r="H1334" t="s">
        <v>29</v>
      </c>
      <c r="I1334" t="s">
        <v>19</v>
      </c>
      <c r="J1334">
        <v>5705</v>
      </c>
      <c r="K1334">
        <v>3</v>
      </c>
      <c r="L1334">
        <f>COUNTIF(Table1[Race],Table1[Race])</f>
        <v>3</v>
      </c>
      <c r="M1334">
        <v>0</v>
      </c>
      <c r="N1334">
        <v>3</v>
      </c>
      <c r="O1334">
        <v>0</v>
      </c>
      <c r="P1334">
        <v>0</v>
      </c>
      <c r="Q1334" t="s">
        <v>20</v>
      </c>
      <c r="R1334" t="s">
        <v>952</v>
      </c>
      <c r="S1334" t="s">
        <v>1437</v>
      </c>
      <c r="T1334">
        <f>IFERROR(Table1[n_can_adj]/MID(Table1[district],FIND("(",Table1[district])+1,1),Table1[n_can_adj])</f>
        <v>1.5</v>
      </c>
      <c r="U1334">
        <v>124720</v>
      </c>
      <c r="V1334" t="str">
        <f>IF(Table1[Voting Population]&lt;47000,"Rural","Urban")</f>
        <v>Urban</v>
      </c>
      <c r="W1334" s="3">
        <v>4.594575751237534E-2</v>
      </c>
      <c r="X1334" s="3" t="s">
        <v>5414</v>
      </c>
      <c r="Y1334" s="3">
        <f>COUNTIFS(Table1[Race '#],Table1[[#This Row],[Race '#]],Table1[Gender],"F")</f>
        <v>0</v>
      </c>
      <c r="Z1334" s="3">
        <f>COUNTIFS(Table1[Race '#],Table1[[#This Row],[Race '#]],Table1[Gender],"M")</f>
        <v>3</v>
      </c>
      <c r="AA1334" s="3">
        <f>COUNTIFS(Table1[Race '#],Table1[[#This Row],[Race '#]],Table1[Gender],"~?")</f>
        <v>0</v>
      </c>
      <c r="AB1334" s="3" t="str">
        <f>_xlfn.IFS(Y1334=SUM(Table1[[#This Row],[Race-F candidates]:[Race-? Candidates]]),"All-Female",Z1334=SUM(Table1[[#This Row],[Race-F candidates]:[Race-? Candidates]]),"All-Male",1=1,"Mixed-Gender")</f>
        <v>All-Male</v>
      </c>
      <c r="AC1334" s="3">
        <f>COUNTIFS(Table1[genoffice],Table1[[#This Row],[genoffice]],Table1[Gender],"F")</f>
        <v>29</v>
      </c>
      <c r="AD1334" s="3">
        <f>COUNTIFS(Table1[genoffice],Table1[[#This Row],[genoffice]],Table1[Gender],"M")</f>
        <v>256</v>
      </c>
      <c r="AE1334" s="3">
        <f>COUNTIFS(Table1[genoffice],Table1[[#This Row],[genoffice]],Table1[Gender],"~?")</f>
        <v>10</v>
      </c>
    </row>
    <row r="1335" spans="1:31" x14ac:dyDescent="0.35">
      <c r="A1335">
        <v>1334</v>
      </c>
      <c r="B1335">
        <f>IF(COUNTIF(C$2:C1334,C1335)&gt;0,B1334,B1334+1)</f>
        <v>414</v>
      </c>
      <c r="C1335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5" t="s">
        <v>1760</v>
      </c>
      <c r="E1335" t="s">
        <v>1605</v>
      </c>
      <c r="F1335" t="s">
        <v>1773</v>
      </c>
      <c r="G1335">
        <v>2014</v>
      </c>
      <c r="H1335" t="s">
        <v>405</v>
      </c>
      <c r="I1335" t="s">
        <v>30</v>
      </c>
      <c r="J1335">
        <v>615</v>
      </c>
      <c r="K1335">
        <v>2</v>
      </c>
      <c r="L1335">
        <f>COUNTIF(Table1[Race],Table1[Race])</f>
        <v>2</v>
      </c>
      <c r="M1335">
        <v>0</v>
      </c>
      <c r="N1335">
        <v>1</v>
      </c>
      <c r="O1335">
        <v>1</v>
      </c>
      <c r="P1335">
        <v>0</v>
      </c>
      <c r="Q1335" t="s">
        <v>20</v>
      </c>
      <c r="R1335" t="s">
        <v>952</v>
      </c>
      <c r="S1335" t="s">
        <v>1437</v>
      </c>
      <c r="T1335">
        <f>IFERROR(Table1[n_can_adj]/MID(Table1[district],FIND("(",Table1[district])+1,1),Table1[n_can_adj])</f>
        <v>2</v>
      </c>
      <c r="U1335">
        <v>246269</v>
      </c>
      <c r="V1335" t="str">
        <f>IF(Table1[Voting Population]&lt;47000,"Rural","Urban")</f>
        <v>Urban</v>
      </c>
      <c r="W1335" s="3">
        <v>0.33656957928802589</v>
      </c>
      <c r="X1335" s="3" t="s">
        <v>5414</v>
      </c>
      <c r="Y1335" s="3">
        <f>COUNTIFS(Table1[Race '#],Table1[[#This Row],[Race '#]],Table1[Gender],"F")</f>
        <v>0</v>
      </c>
      <c r="Z1335" s="3">
        <f>COUNTIFS(Table1[Race '#],Table1[[#This Row],[Race '#]],Table1[Gender],"M")</f>
        <v>2</v>
      </c>
      <c r="AA1335" s="3">
        <f>COUNTIFS(Table1[Race '#],Table1[[#This Row],[Race '#]],Table1[Gender],"~?")</f>
        <v>0</v>
      </c>
      <c r="AB1335" s="3" t="str">
        <f>_xlfn.IFS(Y1335=SUM(Table1[[#This Row],[Race-F candidates]:[Race-? Candidates]]),"All-Female",Z1335=SUM(Table1[[#This Row],[Race-F candidates]:[Race-? Candidates]]),"All-Male",1=1,"Mixed-Gender")</f>
        <v>All-Male</v>
      </c>
      <c r="AC1335" s="3">
        <f>COUNTIFS(Table1[genoffice],Table1[[#This Row],[genoffice]],Table1[Gender],"F")</f>
        <v>29</v>
      </c>
      <c r="AD1335" s="3">
        <f>COUNTIFS(Table1[genoffice],Table1[[#This Row],[genoffice]],Table1[Gender],"M")</f>
        <v>256</v>
      </c>
      <c r="AE1335" s="3">
        <f>COUNTIFS(Table1[genoffice],Table1[[#This Row],[genoffice]],Table1[Gender],"~?")</f>
        <v>10</v>
      </c>
    </row>
    <row r="1336" spans="1:31" x14ac:dyDescent="0.35">
      <c r="A1336">
        <v>1335</v>
      </c>
      <c r="B1336">
        <f>IF(COUNTIF(C$2:C1335,C1336)&gt;0,B1335,B1335+1)</f>
        <v>414</v>
      </c>
      <c r="C1336" t="str">
        <f>Table1[[#This Row],[position]]&amp;IF(Table1[district]="NA","","-"&amp;Table1[district])&amp;IF(Table1[parish]="Multi-Parish Race","","-"&amp;Table1[parish])&amp;" ("&amp;Table1[year]&amp;")"</f>
        <v>Constable(s)-Justice of the Peace Ward  5-St. Tammany (2014)</v>
      </c>
      <c r="D1336" t="s">
        <v>1760</v>
      </c>
      <c r="E1336" t="s">
        <v>1605</v>
      </c>
      <c r="F1336" t="s">
        <v>1774</v>
      </c>
      <c r="G1336">
        <v>2014</v>
      </c>
      <c r="H1336" t="s">
        <v>405</v>
      </c>
      <c r="I1336" t="s">
        <v>19</v>
      </c>
      <c r="J1336">
        <v>1239</v>
      </c>
      <c r="K1336">
        <v>2</v>
      </c>
      <c r="L1336">
        <f>COUNTIF(Table1[Race],Table1[Race])</f>
        <v>2</v>
      </c>
      <c r="M1336">
        <v>0</v>
      </c>
      <c r="N1336">
        <v>1</v>
      </c>
      <c r="O1336">
        <v>1</v>
      </c>
      <c r="P1336">
        <v>0</v>
      </c>
      <c r="Q1336" t="s">
        <v>20</v>
      </c>
      <c r="R1336" t="s">
        <v>952</v>
      </c>
      <c r="S1336" t="s">
        <v>1437</v>
      </c>
      <c r="T1336">
        <f>IFERROR(Table1[n_can_adj]/MID(Table1[district],FIND("(",Table1[district])+1,1),Table1[n_can_adj])</f>
        <v>2</v>
      </c>
      <c r="U1336">
        <v>246269</v>
      </c>
      <c r="V1336" t="str">
        <f>IF(Table1[Voting Population]&lt;47000,"Rural","Urban")</f>
        <v>Urban</v>
      </c>
      <c r="W1336" s="3">
        <v>0.33656957928802589</v>
      </c>
      <c r="X1336" s="3" t="s">
        <v>5414</v>
      </c>
      <c r="Y1336" s="3">
        <f>COUNTIFS(Table1[Race '#],Table1[[#This Row],[Race '#]],Table1[Gender],"F")</f>
        <v>0</v>
      </c>
      <c r="Z1336" s="3">
        <f>COUNTIFS(Table1[Race '#],Table1[[#This Row],[Race '#]],Table1[Gender],"M")</f>
        <v>2</v>
      </c>
      <c r="AA1336" s="3">
        <f>COUNTIFS(Table1[Race '#],Table1[[#This Row],[Race '#]],Table1[Gender],"~?")</f>
        <v>0</v>
      </c>
      <c r="AB1336" s="3" t="str">
        <f>_xlfn.IFS(Y1336=SUM(Table1[[#This Row],[Race-F candidates]:[Race-? Candidates]]),"All-Female",Z1336=SUM(Table1[[#This Row],[Race-F candidates]:[Race-? Candidates]]),"All-Male",1=1,"Mixed-Gender")</f>
        <v>All-Male</v>
      </c>
      <c r="AC1336" s="3">
        <f>COUNTIFS(Table1[genoffice],Table1[[#This Row],[genoffice]],Table1[Gender],"F")</f>
        <v>29</v>
      </c>
      <c r="AD1336" s="3">
        <f>COUNTIFS(Table1[genoffice],Table1[[#This Row],[genoffice]],Table1[Gender],"M")</f>
        <v>256</v>
      </c>
      <c r="AE1336" s="3">
        <f>COUNTIFS(Table1[genoffice],Table1[[#This Row],[genoffice]],Table1[Gender],"~?")</f>
        <v>10</v>
      </c>
    </row>
    <row r="1337" spans="1:31" x14ac:dyDescent="0.35">
      <c r="A1337">
        <v>1336</v>
      </c>
      <c r="B1337">
        <f>IF(COUNTIF(C$2:C1336,C1337)&gt;0,B1336,B1336+1)</f>
        <v>415</v>
      </c>
      <c r="C1337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7" t="s">
        <v>1760</v>
      </c>
      <c r="E1337" t="s">
        <v>1613</v>
      </c>
      <c r="F1337" t="s">
        <v>1775</v>
      </c>
      <c r="G1337">
        <v>2014</v>
      </c>
      <c r="H1337" t="s">
        <v>405</v>
      </c>
      <c r="I1337" t="s">
        <v>19</v>
      </c>
      <c r="J1337">
        <v>1671</v>
      </c>
      <c r="K1337">
        <v>2</v>
      </c>
      <c r="L1337">
        <f>COUNTIF(Table1[Race],Table1[Race])</f>
        <v>2</v>
      </c>
      <c r="M1337">
        <v>0</v>
      </c>
      <c r="N1337">
        <v>1</v>
      </c>
      <c r="O1337">
        <v>1</v>
      </c>
      <c r="P1337">
        <v>0</v>
      </c>
      <c r="Q1337" t="s">
        <v>20</v>
      </c>
      <c r="R1337" t="s">
        <v>952</v>
      </c>
      <c r="S1337" t="s">
        <v>1437</v>
      </c>
      <c r="T1337">
        <f>IFERROR(Table1[n_can_adj]/MID(Table1[district],FIND("(",Table1[district])+1,1),Table1[n_can_adj])</f>
        <v>2</v>
      </c>
      <c r="U1337">
        <v>246269</v>
      </c>
      <c r="V1337" t="str">
        <f>IF(Table1[Voting Population]&lt;47000,"Rural","Urban")</f>
        <v>Urban</v>
      </c>
      <c r="W1337" s="3">
        <v>0.5239398084815321</v>
      </c>
      <c r="X1337" s="3" t="s">
        <v>5414</v>
      </c>
      <c r="Y1337" s="3">
        <f>COUNTIFS(Table1[Race '#],Table1[[#This Row],[Race '#]],Table1[Gender],"F")</f>
        <v>0</v>
      </c>
      <c r="Z1337" s="3">
        <f>COUNTIFS(Table1[Race '#],Table1[[#This Row],[Race '#]],Table1[Gender],"M")</f>
        <v>2</v>
      </c>
      <c r="AA1337" s="3">
        <f>COUNTIFS(Table1[Race '#],Table1[[#This Row],[Race '#]],Table1[Gender],"~?")</f>
        <v>0</v>
      </c>
      <c r="AB1337" s="3" t="str">
        <f>_xlfn.IFS(Y1337=SUM(Table1[[#This Row],[Race-F candidates]:[Race-? Candidates]]),"All-Female",Z1337=SUM(Table1[[#This Row],[Race-F candidates]:[Race-? Candidates]]),"All-Male",1=1,"Mixed-Gender")</f>
        <v>All-Male</v>
      </c>
      <c r="AC1337" s="3">
        <f>COUNTIFS(Table1[genoffice],Table1[[#This Row],[genoffice]],Table1[Gender],"F")</f>
        <v>29</v>
      </c>
      <c r="AD1337" s="3">
        <f>COUNTIFS(Table1[genoffice],Table1[[#This Row],[genoffice]],Table1[Gender],"M")</f>
        <v>256</v>
      </c>
      <c r="AE1337" s="3">
        <f>COUNTIFS(Table1[genoffice],Table1[[#This Row],[genoffice]],Table1[Gender],"~?")</f>
        <v>10</v>
      </c>
    </row>
    <row r="1338" spans="1:31" x14ac:dyDescent="0.35">
      <c r="A1338">
        <v>1337</v>
      </c>
      <c r="B1338">
        <f>IF(COUNTIF(C$2:C1337,C1338)&gt;0,B1337,B1337+1)</f>
        <v>415</v>
      </c>
      <c r="C1338" t="str">
        <f>Table1[[#This Row],[position]]&amp;IF(Table1[district]="NA","","-"&amp;Table1[district])&amp;IF(Table1[parish]="Multi-Parish Race","","-"&amp;Table1[parish])&amp;" ("&amp;Table1[year]&amp;")"</f>
        <v>Constable(s)-Justice of the Peace Ward  6-St. Tammany (2014)</v>
      </c>
      <c r="D1338" t="s">
        <v>1760</v>
      </c>
      <c r="E1338" t="s">
        <v>1613</v>
      </c>
      <c r="F1338" t="s">
        <v>1776</v>
      </c>
      <c r="G1338">
        <v>2014</v>
      </c>
      <c r="H1338" t="s">
        <v>405</v>
      </c>
      <c r="I1338" t="s">
        <v>30</v>
      </c>
      <c r="J1338">
        <v>522</v>
      </c>
      <c r="K1338">
        <v>2</v>
      </c>
      <c r="L1338">
        <f>COUNTIF(Table1[Race],Table1[Race])</f>
        <v>2</v>
      </c>
      <c r="M1338">
        <v>0</v>
      </c>
      <c r="N1338">
        <v>1</v>
      </c>
      <c r="O1338">
        <v>1</v>
      </c>
      <c r="P1338">
        <v>0</v>
      </c>
      <c r="Q1338" t="s">
        <v>20</v>
      </c>
      <c r="R1338" t="s">
        <v>952</v>
      </c>
      <c r="S1338" t="s">
        <v>1437</v>
      </c>
      <c r="T1338">
        <f>IFERROR(Table1[n_can_adj]/MID(Table1[district],FIND("(",Table1[district])+1,1),Table1[n_can_adj])</f>
        <v>2</v>
      </c>
      <c r="U1338">
        <v>246269</v>
      </c>
      <c r="V1338" t="str">
        <f>IF(Table1[Voting Population]&lt;47000,"Rural","Urban")</f>
        <v>Urban</v>
      </c>
      <c r="W1338" s="3">
        <v>0.5239398084815321</v>
      </c>
      <c r="X1338" s="3" t="s">
        <v>5414</v>
      </c>
      <c r="Y1338" s="3">
        <f>COUNTIFS(Table1[Race '#],Table1[[#This Row],[Race '#]],Table1[Gender],"F")</f>
        <v>0</v>
      </c>
      <c r="Z1338" s="3">
        <f>COUNTIFS(Table1[Race '#],Table1[[#This Row],[Race '#]],Table1[Gender],"M")</f>
        <v>2</v>
      </c>
      <c r="AA1338" s="3">
        <f>COUNTIFS(Table1[Race '#],Table1[[#This Row],[Race '#]],Table1[Gender],"~?")</f>
        <v>0</v>
      </c>
      <c r="AB1338" s="3" t="str">
        <f>_xlfn.IFS(Y1338=SUM(Table1[[#This Row],[Race-F candidates]:[Race-? Candidates]]),"All-Female",Z1338=SUM(Table1[[#This Row],[Race-F candidates]:[Race-? Candidates]]),"All-Male",1=1,"Mixed-Gender")</f>
        <v>All-Male</v>
      </c>
      <c r="AC1338" s="3">
        <f>COUNTIFS(Table1[genoffice],Table1[[#This Row],[genoffice]],Table1[Gender],"F")</f>
        <v>29</v>
      </c>
      <c r="AD1338" s="3">
        <f>COUNTIFS(Table1[genoffice],Table1[[#This Row],[genoffice]],Table1[Gender],"M")</f>
        <v>256</v>
      </c>
      <c r="AE1338" s="3">
        <f>COUNTIFS(Table1[genoffice],Table1[[#This Row],[genoffice]],Table1[Gender],"~?")</f>
        <v>10</v>
      </c>
    </row>
    <row r="1339" spans="1:31" x14ac:dyDescent="0.35">
      <c r="A1339">
        <v>1338</v>
      </c>
      <c r="B1339">
        <f>IF(COUNTIF(C$2:C1338,C1339)&gt;0,B1338,B1338+1)</f>
        <v>416</v>
      </c>
      <c r="C1339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39" t="s">
        <v>1760</v>
      </c>
      <c r="E1339" t="s">
        <v>1622</v>
      </c>
      <c r="F1339" t="s">
        <v>1777</v>
      </c>
      <c r="G1339">
        <v>2014</v>
      </c>
      <c r="H1339" t="s">
        <v>405</v>
      </c>
      <c r="I1339" t="s">
        <v>19</v>
      </c>
      <c r="J1339">
        <v>1386</v>
      </c>
      <c r="K1339">
        <v>2</v>
      </c>
      <c r="L1339">
        <f>COUNTIF(Table1[Race],Table1[Race])</f>
        <v>2</v>
      </c>
      <c r="M1339">
        <v>0</v>
      </c>
      <c r="N1339">
        <v>2</v>
      </c>
      <c r="O1339">
        <v>0</v>
      </c>
      <c r="P1339">
        <v>0</v>
      </c>
      <c r="Q1339" t="s">
        <v>20</v>
      </c>
      <c r="R1339" t="s">
        <v>952</v>
      </c>
      <c r="S1339" t="s">
        <v>1437</v>
      </c>
      <c r="T1339">
        <f>IFERROR(Table1[n_can_adj]/MID(Table1[district],FIND("(",Table1[district])+1,1),Table1[n_can_adj])</f>
        <v>2</v>
      </c>
      <c r="U1339">
        <v>246269</v>
      </c>
      <c r="V1339" t="str">
        <f>IF(Table1[Voting Population]&lt;47000,"Rural","Urban")</f>
        <v>Urban</v>
      </c>
      <c r="W1339" s="3">
        <v>0.13420621931260229</v>
      </c>
      <c r="X1339" s="3" t="s">
        <v>5414</v>
      </c>
      <c r="Y1339" s="3">
        <f>COUNTIFS(Table1[Race '#],Table1[[#This Row],[Race '#]],Table1[Gender],"F")</f>
        <v>0</v>
      </c>
      <c r="Z1339" s="3">
        <f>COUNTIFS(Table1[Race '#],Table1[[#This Row],[Race '#]],Table1[Gender],"M")</f>
        <v>2</v>
      </c>
      <c r="AA1339" s="3">
        <f>COUNTIFS(Table1[Race '#],Table1[[#This Row],[Race '#]],Table1[Gender],"~?")</f>
        <v>0</v>
      </c>
      <c r="AB1339" s="3" t="str">
        <f>_xlfn.IFS(Y1339=SUM(Table1[[#This Row],[Race-F candidates]:[Race-? Candidates]]),"All-Female",Z1339=SUM(Table1[[#This Row],[Race-F candidates]:[Race-? Candidates]]),"All-Male",1=1,"Mixed-Gender")</f>
        <v>All-Male</v>
      </c>
      <c r="AC1339" s="3">
        <f>COUNTIFS(Table1[genoffice],Table1[[#This Row],[genoffice]],Table1[Gender],"F")</f>
        <v>29</v>
      </c>
      <c r="AD1339" s="3">
        <f>COUNTIFS(Table1[genoffice],Table1[[#This Row],[genoffice]],Table1[Gender],"M")</f>
        <v>256</v>
      </c>
      <c r="AE1339" s="3">
        <f>COUNTIFS(Table1[genoffice],Table1[[#This Row],[genoffice]],Table1[Gender],"~?")</f>
        <v>10</v>
      </c>
    </row>
    <row r="1340" spans="1:31" x14ac:dyDescent="0.35">
      <c r="A1340">
        <v>1339</v>
      </c>
      <c r="B1340">
        <f>IF(COUNTIF(C$2:C1339,C1340)&gt;0,B1339,B1339+1)</f>
        <v>416</v>
      </c>
      <c r="C1340" t="str">
        <f>Table1[[#This Row],[position]]&amp;IF(Table1[district]="NA","","-"&amp;Table1[district])&amp;IF(Table1[parish]="Multi-Parish Race","","-"&amp;Table1[parish])&amp;" ("&amp;Table1[year]&amp;")"</f>
        <v>Constable(s)-Justice of the Peace Ward  7-St. Tammany (2014)</v>
      </c>
      <c r="D1340" t="s">
        <v>1760</v>
      </c>
      <c r="E1340" t="s">
        <v>1622</v>
      </c>
      <c r="F1340" t="s">
        <v>1778</v>
      </c>
      <c r="G1340">
        <v>2014</v>
      </c>
      <c r="H1340" t="s">
        <v>405</v>
      </c>
      <c r="I1340" t="s">
        <v>19</v>
      </c>
      <c r="J1340">
        <v>1058</v>
      </c>
      <c r="K1340">
        <v>2</v>
      </c>
      <c r="L1340">
        <f>COUNTIF(Table1[Race],Table1[Race])</f>
        <v>2</v>
      </c>
      <c r="M1340">
        <v>0</v>
      </c>
      <c r="N1340">
        <v>2</v>
      </c>
      <c r="O1340">
        <v>0</v>
      </c>
      <c r="P1340">
        <v>0</v>
      </c>
      <c r="Q1340" t="s">
        <v>20</v>
      </c>
      <c r="R1340" t="s">
        <v>952</v>
      </c>
      <c r="S1340" t="s">
        <v>1437</v>
      </c>
      <c r="T1340">
        <f>IFERROR(Table1[n_can_adj]/MID(Table1[district],FIND("(",Table1[district])+1,1),Table1[n_can_adj])</f>
        <v>2</v>
      </c>
      <c r="U1340">
        <v>246269</v>
      </c>
      <c r="V1340" t="str">
        <f>IF(Table1[Voting Population]&lt;47000,"Rural","Urban")</f>
        <v>Urban</v>
      </c>
      <c r="W1340" s="3">
        <v>0.13420621931260229</v>
      </c>
      <c r="X1340" s="3" t="s">
        <v>5414</v>
      </c>
      <c r="Y1340" s="3">
        <f>COUNTIFS(Table1[Race '#],Table1[[#This Row],[Race '#]],Table1[Gender],"F")</f>
        <v>0</v>
      </c>
      <c r="Z1340" s="3">
        <f>COUNTIFS(Table1[Race '#],Table1[[#This Row],[Race '#]],Table1[Gender],"M")</f>
        <v>2</v>
      </c>
      <c r="AA1340" s="3">
        <f>COUNTIFS(Table1[Race '#],Table1[[#This Row],[Race '#]],Table1[Gender],"~?")</f>
        <v>0</v>
      </c>
      <c r="AB1340" s="3" t="str">
        <f>_xlfn.IFS(Y1340=SUM(Table1[[#This Row],[Race-F candidates]:[Race-? Candidates]]),"All-Female",Z1340=SUM(Table1[[#This Row],[Race-F candidates]:[Race-? Candidates]]),"All-Male",1=1,"Mixed-Gender")</f>
        <v>All-Male</v>
      </c>
      <c r="AC1340" s="3">
        <f>COUNTIFS(Table1[genoffice],Table1[[#This Row],[genoffice]],Table1[Gender],"F")</f>
        <v>29</v>
      </c>
      <c r="AD1340" s="3">
        <f>COUNTIFS(Table1[genoffice],Table1[[#This Row],[genoffice]],Table1[Gender],"M")</f>
        <v>256</v>
      </c>
      <c r="AE1340" s="3">
        <f>COUNTIFS(Table1[genoffice],Table1[[#This Row],[genoffice]],Table1[Gender],"~?")</f>
        <v>10</v>
      </c>
    </row>
    <row r="1341" spans="1:31" x14ac:dyDescent="0.35">
      <c r="A1341">
        <v>1340</v>
      </c>
      <c r="B1341">
        <f>IF(COUNTIF(C$2:C1340,C1341)&gt;0,B1340,B1340+1)</f>
        <v>417</v>
      </c>
      <c r="C1341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1" t="s">
        <v>1760</v>
      </c>
      <c r="E1341" t="s">
        <v>1634</v>
      </c>
      <c r="F1341" t="s">
        <v>1779</v>
      </c>
      <c r="G1341">
        <v>2014</v>
      </c>
      <c r="H1341" t="s">
        <v>405</v>
      </c>
      <c r="I1341" t="s">
        <v>19</v>
      </c>
      <c r="J1341">
        <v>7459</v>
      </c>
      <c r="K1341">
        <v>2</v>
      </c>
      <c r="L1341">
        <f>COUNTIF(Table1[Race],Table1[Race])</f>
        <v>2</v>
      </c>
      <c r="M1341">
        <v>0</v>
      </c>
      <c r="N1341">
        <v>1</v>
      </c>
      <c r="O1341">
        <v>1</v>
      </c>
      <c r="P1341">
        <v>0</v>
      </c>
      <c r="Q1341" t="s">
        <v>20</v>
      </c>
      <c r="R1341" t="s">
        <v>952</v>
      </c>
      <c r="S1341" t="s">
        <v>1437</v>
      </c>
      <c r="T1341">
        <f>IFERROR(Table1[n_can_adj]/MID(Table1[district],FIND("(",Table1[district])+1,1),Table1[n_can_adj])</f>
        <v>2</v>
      </c>
      <c r="U1341">
        <v>246269</v>
      </c>
      <c r="V1341" t="str">
        <f>IF(Table1[Voting Population]&lt;47000,"Rural","Urban")</f>
        <v>Urban</v>
      </c>
      <c r="W1341" s="3">
        <v>0.40735849056603773</v>
      </c>
      <c r="X1341" s="3" t="s">
        <v>5414</v>
      </c>
      <c r="Y1341" s="3">
        <f>COUNTIFS(Table1[Race '#],Table1[[#This Row],[Race '#]],Table1[Gender],"F")</f>
        <v>0</v>
      </c>
      <c r="Z1341" s="3">
        <f>COUNTIFS(Table1[Race '#],Table1[[#This Row],[Race '#]],Table1[Gender],"M")</f>
        <v>2</v>
      </c>
      <c r="AA1341" s="3">
        <f>COUNTIFS(Table1[Race '#],Table1[[#This Row],[Race '#]],Table1[Gender],"~?")</f>
        <v>0</v>
      </c>
      <c r="AB1341" s="3" t="str">
        <f>_xlfn.IFS(Y1341=SUM(Table1[[#This Row],[Race-F candidates]:[Race-? Candidates]]),"All-Female",Z1341=SUM(Table1[[#This Row],[Race-F candidates]:[Race-? Candidates]]),"All-Male",1=1,"Mixed-Gender")</f>
        <v>All-Male</v>
      </c>
      <c r="AC1341" s="3">
        <f>COUNTIFS(Table1[genoffice],Table1[[#This Row],[genoffice]],Table1[Gender],"F")</f>
        <v>29</v>
      </c>
      <c r="AD1341" s="3">
        <f>COUNTIFS(Table1[genoffice],Table1[[#This Row],[genoffice]],Table1[Gender],"M")</f>
        <v>256</v>
      </c>
      <c r="AE1341" s="3">
        <f>COUNTIFS(Table1[genoffice],Table1[[#This Row],[genoffice]],Table1[Gender],"~?")</f>
        <v>10</v>
      </c>
    </row>
    <row r="1342" spans="1:31" x14ac:dyDescent="0.35">
      <c r="A1342">
        <v>1341</v>
      </c>
      <c r="B1342">
        <f>IF(COUNTIF(C$2:C1341,C1342)&gt;0,B1341,B1341+1)</f>
        <v>417</v>
      </c>
      <c r="C1342" t="str">
        <f>Table1[[#This Row],[position]]&amp;IF(Table1[district]="NA","","-"&amp;Table1[district])&amp;IF(Table1[parish]="Multi-Parish Race","","-"&amp;Table1[parish])&amp;" ("&amp;Table1[year]&amp;")"</f>
        <v>Constable(s)-Justice of the Peace Ward  8-St. Tammany (2014)</v>
      </c>
      <c r="D1342" t="s">
        <v>1760</v>
      </c>
      <c r="E1342" t="s">
        <v>1634</v>
      </c>
      <c r="F1342" t="s">
        <v>1780</v>
      </c>
      <c r="G1342">
        <v>2014</v>
      </c>
      <c r="H1342" t="s">
        <v>405</v>
      </c>
      <c r="I1342" t="s">
        <v>30</v>
      </c>
      <c r="J1342">
        <v>3141</v>
      </c>
      <c r="K1342">
        <v>2</v>
      </c>
      <c r="L1342">
        <f>COUNTIF(Table1[Race],Table1[Race])</f>
        <v>2</v>
      </c>
      <c r="M1342">
        <v>0</v>
      </c>
      <c r="N1342">
        <v>1</v>
      </c>
      <c r="O1342">
        <v>1</v>
      </c>
      <c r="P1342">
        <v>0</v>
      </c>
      <c r="Q1342" t="s">
        <v>20</v>
      </c>
      <c r="R1342" t="s">
        <v>952</v>
      </c>
      <c r="S1342" t="s">
        <v>1437</v>
      </c>
      <c r="T1342">
        <f>IFERROR(Table1[n_can_adj]/MID(Table1[district],FIND("(",Table1[district])+1,1),Table1[n_can_adj])</f>
        <v>2</v>
      </c>
      <c r="U1342">
        <v>246269</v>
      </c>
      <c r="V1342" t="str">
        <f>IF(Table1[Voting Population]&lt;47000,"Rural","Urban")</f>
        <v>Urban</v>
      </c>
      <c r="W1342" s="3">
        <v>0.40735849056603773</v>
      </c>
      <c r="X1342" s="3" t="s">
        <v>5414</v>
      </c>
      <c r="Y1342" s="3">
        <f>COUNTIFS(Table1[Race '#],Table1[[#This Row],[Race '#]],Table1[Gender],"F")</f>
        <v>0</v>
      </c>
      <c r="Z1342" s="3">
        <f>COUNTIFS(Table1[Race '#],Table1[[#This Row],[Race '#]],Table1[Gender],"M")</f>
        <v>2</v>
      </c>
      <c r="AA1342" s="3">
        <f>COUNTIFS(Table1[Race '#],Table1[[#This Row],[Race '#]],Table1[Gender],"~?")</f>
        <v>0</v>
      </c>
      <c r="AB1342" s="3" t="str">
        <f>_xlfn.IFS(Y1342=SUM(Table1[[#This Row],[Race-F candidates]:[Race-? Candidates]]),"All-Female",Z1342=SUM(Table1[[#This Row],[Race-F candidates]:[Race-? Candidates]]),"All-Male",1=1,"Mixed-Gender")</f>
        <v>All-Male</v>
      </c>
      <c r="AC1342" s="3">
        <f>COUNTIFS(Table1[genoffice],Table1[[#This Row],[genoffice]],Table1[Gender],"F")</f>
        <v>29</v>
      </c>
      <c r="AD1342" s="3">
        <f>COUNTIFS(Table1[genoffice],Table1[[#This Row],[genoffice]],Table1[Gender],"M")</f>
        <v>256</v>
      </c>
      <c r="AE1342" s="3">
        <f>COUNTIFS(Table1[genoffice],Table1[[#This Row],[genoffice]],Table1[Gender],"~?")</f>
        <v>10</v>
      </c>
    </row>
    <row r="1343" spans="1:31" x14ac:dyDescent="0.35">
      <c r="A1343">
        <v>1342</v>
      </c>
      <c r="B1343">
        <f>IF(COUNTIF(C$2:C1342,C1343)&gt;0,B1342,B1342+1)</f>
        <v>418</v>
      </c>
      <c r="C1343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3" t="s">
        <v>1760</v>
      </c>
      <c r="E1343" t="s">
        <v>1781</v>
      </c>
      <c r="F1343" t="s">
        <v>1782</v>
      </c>
      <c r="G1343">
        <v>2014</v>
      </c>
      <c r="H1343" t="s">
        <v>94</v>
      </c>
      <c r="I1343" t="s">
        <v>30</v>
      </c>
      <c r="J1343">
        <v>877</v>
      </c>
      <c r="K1343">
        <v>3</v>
      </c>
      <c r="L1343">
        <f>COUNTIF(Table1[Race],Table1[Race])</f>
        <v>3</v>
      </c>
      <c r="M1343">
        <v>1</v>
      </c>
      <c r="N1343">
        <v>0</v>
      </c>
      <c r="O1343">
        <v>2</v>
      </c>
      <c r="P1343">
        <v>0</v>
      </c>
      <c r="Q1343" t="s">
        <v>20</v>
      </c>
      <c r="R1343" t="s">
        <v>952</v>
      </c>
      <c r="S1343" t="s">
        <v>1437</v>
      </c>
      <c r="T1343">
        <f>IFERROR(Table1[n_can_adj]/MID(Table1[district],FIND("(",Table1[district])+1,1),Table1[n_can_adj])</f>
        <v>1.5</v>
      </c>
      <c r="U1343">
        <v>59524</v>
      </c>
      <c r="V1343" t="str">
        <f>IF(Table1[Voting Population]&lt;47000,"Rural","Urban")</f>
        <v>Urban</v>
      </c>
      <c r="W1343" s="3">
        <v>0.1186750660434871</v>
      </c>
      <c r="X1343" s="3" t="s">
        <v>5414</v>
      </c>
      <c r="Y1343" s="3">
        <f>COUNTIFS(Table1[Race '#],Table1[[#This Row],[Race '#]],Table1[Gender],"F")</f>
        <v>0</v>
      </c>
      <c r="Z1343" s="3">
        <f>COUNTIFS(Table1[Race '#],Table1[[#This Row],[Race '#]],Table1[Gender],"M")</f>
        <v>3</v>
      </c>
      <c r="AA1343" s="3">
        <f>COUNTIFS(Table1[Race '#],Table1[[#This Row],[Race '#]],Table1[Gender],"~?")</f>
        <v>0</v>
      </c>
      <c r="AB1343" s="3" t="str">
        <f>_xlfn.IFS(Y1343=SUM(Table1[[#This Row],[Race-F candidates]:[Race-? Candidates]]),"All-Female",Z1343=SUM(Table1[[#This Row],[Race-F candidates]:[Race-? Candidates]]),"All-Male",1=1,"Mixed-Gender")</f>
        <v>All-Male</v>
      </c>
      <c r="AC1343" s="3">
        <f>COUNTIFS(Table1[genoffice],Table1[[#This Row],[genoffice]],Table1[Gender],"F")</f>
        <v>29</v>
      </c>
      <c r="AD1343" s="3">
        <f>COUNTIFS(Table1[genoffice],Table1[[#This Row],[genoffice]],Table1[Gender],"M")</f>
        <v>256</v>
      </c>
      <c r="AE1343" s="3">
        <f>COUNTIFS(Table1[genoffice],Table1[[#This Row],[genoffice]],Table1[Gender],"~?")</f>
        <v>10</v>
      </c>
    </row>
    <row r="1344" spans="1:31" x14ac:dyDescent="0.35">
      <c r="A1344">
        <v>1343</v>
      </c>
      <c r="B1344">
        <f>IF(COUNTIF(C$2:C1343,C1344)&gt;0,B1343,B1343+1)</f>
        <v>418</v>
      </c>
      <c r="C1344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4" t="s">
        <v>1760</v>
      </c>
      <c r="E1344" t="s">
        <v>1781</v>
      </c>
      <c r="F1344" t="s">
        <v>1783</v>
      </c>
      <c r="G1344">
        <v>2014</v>
      </c>
      <c r="H1344" t="s">
        <v>94</v>
      </c>
      <c r="I1344" t="s">
        <v>30</v>
      </c>
      <c r="J1344">
        <v>2314</v>
      </c>
      <c r="K1344">
        <v>3</v>
      </c>
      <c r="L1344">
        <f>COUNTIF(Table1[Race],Table1[Race])</f>
        <v>3</v>
      </c>
      <c r="M1344">
        <v>1</v>
      </c>
      <c r="N1344">
        <v>0</v>
      </c>
      <c r="O1344">
        <v>2</v>
      </c>
      <c r="P1344">
        <v>0</v>
      </c>
      <c r="Q1344" t="s">
        <v>20</v>
      </c>
      <c r="R1344" t="s">
        <v>952</v>
      </c>
      <c r="S1344" t="s">
        <v>1437</v>
      </c>
      <c r="T1344">
        <f>IFERROR(Table1[n_can_adj]/MID(Table1[district],FIND("(",Table1[district])+1,1),Table1[n_can_adj])</f>
        <v>1.5</v>
      </c>
      <c r="U1344">
        <v>59524</v>
      </c>
      <c r="V1344" t="str">
        <f>IF(Table1[Voting Population]&lt;47000,"Rural","Urban")</f>
        <v>Urban</v>
      </c>
      <c r="W1344" s="3">
        <v>0.1186750660434871</v>
      </c>
      <c r="X1344" s="3" t="s">
        <v>5414</v>
      </c>
      <c r="Y1344" s="3">
        <f>COUNTIFS(Table1[Race '#],Table1[[#This Row],[Race '#]],Table1[Gender],"F")</f>
        <v>0</v>
      </c>
      <c r="Z1344" s="3">
        <f>COUNTIFS(Table1[Race '#],Table1[[#This Row],[Race '#]],Table1[Gender],"M")</f>
        <v>3</v>
      </c>
      <c r="AA1344" s="3">
        <f>COUNTIFS(Table1[Race '#],Table1[[#This Row],[Race '#]],Table1[Gender],"~?")</f>
        <v>0</v>
      </c>
      <c r="AB1344" s="3" t="str">
        <f>_xlfn.IFS(Y1344=SUM(Table1[[#This Row],[Race-F candidates]:[Race-? Candidates]]),"All-Female",Z1344=SUM(Table1[[#This Row],[Race-F candidates]:[Race-? Candidates]]),"All-Male",1=1,"Mixed-Gender")</f>
        <v>All-Male</v>
      </c>
      <c r="AC1344" s="3">
        <f>COUNTIFS(Table1[genoffice],Table1[[#This Row],[genoffice]],Table1[Gender],"F")</f>
        <v>29</v>
      </c>
      <c r="AD1344" s="3">
        <f>COUNTIFS(Table1[genoffice],Table1[[#This Row],[genoffice]],Table1[Gender],"M")</f>
        <v>256</v>
      </c>
      <c r="AE1344" s="3">
        <f>COUNTIFS(Table1[genoffice],Table1[[#This Row],[genoffice]],Table1[Gender],"~?")</f>
        <v>10</v>
      </c>
    </row>
    <row r="1345" spans="1:31" x14ac:dyDescent="0.35">
      <c r="A1345">
        <v>1344</v>
      </c>
      <c r="B1345">
        <f>IF(COUNTIF(C$2:C1344,C1345)&gt;0,B1344,B1344+1)</f>
        <v>418</v>
      </c>
      <c r="C1345" t="str">
        <f>Table1[[#This Row],[position]]&amp;IF(Table1[district]="NA","","-"&amp;Table1[district])&amp;IF(Table1[parish]="Multi-Parish Race","","-"&amp;Table1[parish])&amp;" ("&amp;Table1[year]&amp;")"</f>
        <v>Constable(s)-Justice of the Peace Ward 1 (2 to be elected)-Vermilion (2014)</v>
      </c>
      <c r="D1345" t="s">
        <v>1760</v>
      </c>
      <c r="E1345" t="s">
        <v>1781</v>
      </c>
      <c r="F1345" t="s">
        <v>1784</v>
      </c>
      <c r="G1345">
        <v>2014</v>
      </c>
      <c r="H1345" t="s">
        <v>94</v>
      </c>
      <c r="I1345" t="s">
        <v>23</v>
      </c>
      <c r="J1345">
        <v>1730</v>
      </c>
      <c r="K1345">
        <v>3</v>
      </c>
      <c r="L1345">
        <f>COUNTIF(Table1[Race],Table1[Race])</f>
        <v>3</v>
      </c>
      <c r="M1345">
        <v>1</v>
      </c>
      <c r="N1345">
        <v>0</v>
      </c>
      <c r="O1345">
        <v>2</v>
      </c>
      <c r="P1345">
        <v>0</v>
      </c>
      <c r="Q1345" t="s">
        <v>20</v>
      </c>
      <c r="R1345" t="s">
        <v>952</v>
      </c>
      <c r="S1345" t="s">
        <v>1437</v>
      </c>
      <c r="T1345">
        <f>IFERROR(Table1[n_can_adj]/MID(Table1[district],FIND("(",Table1[district])+1,1),Table1[n_can_adj])</f>
        <v>1.5</v>
      </c>
      <c r="U1345">
        <v>59524</v>
      </c>
      <c r="V1345" t="str">
        <f>IF(Table1[Voting Population]&lt;47000,"Rural","Urban")</f>
        <v>Urban</v>
      </c>
      <c r="W1345" s="3">
        <v>0.1186750660434871</v>
      </c>
      <c r="X1345" s="3" t="s">
        <v>5414</v>
      </c>
      <c r="Y1345" s="3">
        <f>COUNTIFS(Table1[Race '#],Table1[[#This Row],[Race '#]],Table1[Gender],"F")</f>
        <v>0</v>
      </c>
      <c r="Z1345" s="3">
        <f>COUNTIFS(Table1[Race '#],Table1[[#This Row],[Race '#]],Table1[Gender],"M")</f>
        <v>3</v>
      </c>
      <c r="AA1345" s="3">
        <f>COUNTIFS(Table1[Race '#],Table1[[#This Row],[Race '#]],Table1[Gender],"~?")</f>
        <v>0</v>
      </c>
      <c r="AB1345" s="3" t="str">
        <f>_xlfn.IFS(Y1345=SUM(Table1[[#This Row],[Race-F candidates]:[Race-? Candidates]]),"All-Female",Z1345=SUM(Table1[[#This Row],[Race-F candidates]:[Race-? Candidates]]),"All-Male",1=1,"Mixed-Gender")</f>
        <v>All-Male</v>
      </c>
      <c r="AC1345" s="3">
        <f>COUNTIFS(Table1[genoffice],Table1[[#This Row],[genoffice]],Table1[Gender],"F")</f>
        <v>29</v>
      </c>
      <c r="AD1345" s="3">
        <f>COUNTIFS(Table1[genoffice],Table1[[#This Row],[genoffice]],Table1[Gender],"M")</f>
        <v>256</v>
      </c>
      <c r="AE1345" s="3">
        <f>COUNTIFS(Table1[genoffice],Table1[[#This Row],[genoffice]],Table1[Gender],"~?")</f>
        <v>10</v>
      </c>
    </row>
    <row r="1346" spans="1:31" x14ac:dyDescent="0.35">
      <c r="A1346">
        <v>1345</v>
      </c>
      <c r="B1346">
        <f>IF(COUNTIF(C$2:C1345,C1346)&gt;0,B1345,B1345+1)</f>
        <v>419</v>
      </c>
      <c r="C1346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6" t="s">
        <v>1760</v>
      </c>
      <c r="E1346" t="s">
        <v>1785</v>
      </c>
      <c r="F1346" t="s">
        <v>1786</v>
      </c>
      <c r="G1346">
        <v>2014</v>
      </c>
      <c r="H1346" t="s">
        <v>405</v>
      </c>
      <c r="I1346" t="s">
        <v>30</v>
      </c>
      <c r="J1346">
        <v>794</v>
      </c>
      <c r="K1346">
        <v>3</v>
      </c>
      <c r="L1346">
        <f>COUNTIF(Table1[Race],Table1[Race])</f>
        <v>3</v>
      </c>
      <c r="M1346">
        <v>0</v>
      </c>
      <c r="N1346">
        <v>1</v>
      </c>
      <c r="O1346">
        <v>1</v>
      </c>
      <c r="P1346">
        <v>1</v>
      </c>
      <c r="Q1346" t="s">
        <v>20</v>
      </c>
      <c r="R1346" t="s">
        <v>952</v>
      </c>
      <c r="S1346" t="s">
        <v>1437</v>
      </c>
      <c r="T1346">
        <f>IFERROR(Table1[n_can_adj]/MID(Table1[district],FIND("(",Table1[district])+1,1),Table1[n_can_adj])</f>
        <v>1.5</v>
      </c>
      <c r="U1346">
        <v>246269</v>
      </c>
      <c r="V1346" t="str">
        <f>IF(Table1[Voting Population]&lt;47000,"Rural","Urban")</f>
        <v>Urban</v>
      </c>
      <c r="W1346" s="3">
        <v>0.23099510603588908</v>
      </c>
      <c r="X1346" s="3" t="s">
        <v>5415</v>
      </c>
      <c r="Y1346" s="3">
        <f>COUNTIFS(Table1[Race '#],Table1[[#This Row],[Race '#]],Table1[Gender],"F")</f>
        <v>1</v>
      </c>
      <c r="Z1346" s="3">
        <f>COUNTIFS(Table1[Race '#],Table1[[#This Row],[Race '#]],Table1[Gender],"M")</f>
        <v>2</v>
      </c>
      <c r="AA1346" s="3">
        <f>COUNTIFS(Table1[Race '#],Table1[[#This Row],[Race '#]],Table1[Gender],"~?")</f>
        <v>0</v>
      </c>
      <c r="AB1346" s="3" t="str">
        <f>_xlfn.IFS(Y1346=SUM(Table1[[#This Row],[Race-F candidates]:[Race-? Candidates]]),"All-Female",Z1346=SUM(Table1[[#This Row],[Race-F candidates]:[Race-? Candidates]]),"All-Male",1=1,"Mixed-Gender")</f>
        <v>Mixed-Gender</v>
      </c>
      <c r="AC1346" s="3">
        <f>COUNTIFS(Table1[genoffice],Table1[[#This Row],[genoffice]],Table1[Gender],"F")</f>
        <v>29</v>
      </c>
      <c r="AD1346" s="3">
        <f>COUNTIFS(Table1[genoffice],Table1[[#This Row],[genoffice]],Table1[Gender],"M")</f>
        <v>256</v>
      </c>
      <c r="AE1346" s="3">
        <f>COUNTIFS(Table1[genoffice],Table1[[#This Row],[genoffice]],Table1[Gender],"~?")</f>
        <v>10</v>
      </c>
    </row>
    <row r="1347" spans="1:31" x14ac:dyDescent="0.35">
      <c r="A1347">
        <v>1346</v>
      </c>
      <c r="B1347">
        <f>IF(COUNTIF(C$2:C1346,C1347)&gt;0,B1346,B1346+1)</f>
        <v>419</v>
      </c>
      <c r="C1347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7" t="s">
        <v>1760</v>
      </c>
      <c r="E1347" t="s">
        <v>1785</v>
      </c>
      <c r="F1347" t="s">
        <v>1787</v>
      </c>
      <c r="G1347">
        <v>2014</v>
      </c>
      <c r="H1347" t="s">
        <v>405</v>
      </c>
      <c r="I1347" t="s">
        <v>127</v>
      </c>
      <c r="J1347">
        <v>769</v>
      </c>
      <c r="K1347">
        <v>3</v>
      </c>
      <c r="L1347">
        <f>COUNTIF(Table1[Race],Table1[Race])</f>
        <v>3</v>
      </c>
      <c r="M1347">
        <v>0</v>
      </c>
      <c r="N1347">
        <v>1</v>
      </c>
      <c r="O1347">
        <v>1</v>
      </c>
      <c r="P1347">
        <v>1</v>
      </c>
      <c r="Q1347" t="s">
        <v>20</v>
      </c>
      <c r="R1347" t="s">
        <v>952</v>
      </c>
      <c r="S1347" t="s">
        <v>1437</v>
      </c>
      <c r="T1347">
        <f>IFERROR(Table1[n_can_adj]/MID(Table1[district],FIND("(",Table1[district])+1,1),Table1[n_can_adj])</f>
        <v>1.5</v>
      </c>
      <c r="U1347">
        <v>246269</v>
      </c>
      <c r="V1347" t="str">
        <f>IF(Table1[Voting Population]&lt;47000,"Rural","Urban")</f>
        <v>Urban</v>
      </c>
      <c r="W1347" s="3">
        <v>0.23099510603588908</v>
      </c>
      <c r="X1347" s="3" t="s">
        <v>5414</v>
      </c>
      <c r="Y1347" s="3">
        <f>COUNTIFS(Table1[Race '#],Table1[[#This Row],[Race '#]],Table1[Gender],"F")</f>
        <v>1</v>
      </c>
      <c r="Z1347" s="3">
        <f>COUNTIFS(Table1[Race '#],Table1[[#This Row],[Race '#]],Table1[Gender],"M")</f>
        <v>2</v>
      </c>
      <c r="AA1347" s="3">
        <f>COUNTIFS(Table1[Race '#],Table1[[#This Row],[Race '#]],Table1[Gender],"~?")</f>
        <v>0</v>
      </c>
      <c r="AB1347" s="3" t="str">
        <f>_xlfn.IFS(Y1347=SUM(Table1[[#This Row],[Race-F candidates]:[Race-? Candidates]]),"All-Female",Z1347=SUM(Table1[[#This Row],[Race-F candidates]:[Race-? Candidates]]),"All-Male",1=1,"Mixed-Gender")</f>
        <v>Mixed-Gender</v>
      </c>
      <c r="AC1347" s="3">
        <f>COUNTIFS(Table1[genoffice],Table1[[#This Row],[genoffice]],Table1[Gender],"F")</f>
        <v>29</v>
      </c>
      <c r="AD1347" s="3">
        <f>COUNTIFS(Table1[genoffice],Table1[[#This Row],[genoffice]],Table1[Gender],"M")</f>
        <v>256</v>
      </c>
      <c r="AE1347" s="3">
        <f>COUNTIFS(Table1[genoffice],Table1[[#This Row],[genoffice]],Table1[Gender],"~?")</f>
        <v>10</v>
      </c>
    </row>
    <row r="1348" spans="1:31" x14ac:dyDescent="0.35">
      <c r="A1348">
        <v>1347</v>
      </c>
      <c r="B1348">
        <f>IF(COUNTIF(C$2:C1347,C1348)&gt;0,B1347,B1347+1)</f>
        <v>419</v>
      </c>
      <c r="C1348" t="str">
        <f>Table1[[#This Row],[position]]&amp;IF(Table1[district]="NA","","-"&amp;Table1[district])&amp;IF(Table1[parish]="Multi-Parish Race","","-"&amp;Table1[parish])&amp;" ("&amp;Table1[year]&amp;")"</f>
        <v>Constable(s)-Justice of the Peace Ward 10 (2 to be elected)-St. Tammany (2014)</v>
      </c>
      <c r="D1348" t="s">
        <v>1760</v>
      </c>
      <c r="E1348" t="s">
        <v>1785</v>
      </c>
      <c r="F1348" t="s">
        <v>1788</v>
      </c>
      <c r="G1348">
        <v>2014</v>
      </c>
      <c r="H1348" t="s">
        <v>405</v>
      </c>
      <c r="I1348" t="s">
        <v>19</v>
      </c>
      <c r="J1348">
        <v>1502</v>
      </c>
      <c r="K1348">
        <v>3</v>
      </c>
      <c r="L1348">
        <f>COUNTIF(Table1[Race],Table1[Race])</f>
        <v>3</v>
      </c>
      <c r="M1348">
        <v>0</v>
      </c>
      <c r="N1348">
        <v>1</v>
      </c>
      <c r="O1348">
        <v>1</v>
      </c>
      <c r="P1348">
        <v>1</v>
      </c>
      <c r="Q1348" t="s">
        <v>20</v>
      </c>
      <c r="R1348" t="s">
        <v>952</v>
      </c>
      <c r="S1348" t="s">
        <v>1437</v>
      </c>
      <c r="T1348">
        <f>IFERROR(Table1[n_can_adj]/MID(Table1[district],FIND("(",Table1[district])+1,1),Table1[n_can_adj])</f>
        <v>1.5</v>
      </c>
      <c r="U1348">
        <v>246269</v>
      </c>
      <c r="V1348" t="str">
        <f>IF(Table1[Voting Population]&lt;47000,"Rural","Urban")</f>
        <v>Urban</v>
      </c>
      <c r="W1348" s="3">
        <v>0.23099510603588908</v>
      </c>
      <c r="X1348" s="3" t="s">
        <v>5414</v>
      </c>
      <c r="Y1348" s="3">
        <f>COUNTIFS(Table1[Race '#],Table1[[#This Row],[Race '#]],Table1[Gender],"F")</f>
        <v>1</v>
      </c>
      <c r="Z1348" s="3">
        <f>COUNTIFS(Table1[Race '#],Table1[[#This Row],[Race '#]],Table1[Gender],"M")</f>
        <v>2</v>
      </c>
      <c r="AA1348" s="3">
        <f>COUNTIFS(Table1[Race '#],Table1[[#This Row],[Race '#]],Table1[Gender],"~?")</f>
        <v>0</v>
      </c>
      <c r="AB1348" s="3" t="str">
        <f>_xlfn.IFS(Y1348=SUM(Table1[[#This Row],[Race-F candidates]:[Race-? Candidates]]),"All-Female",Z1348=SUM(Table1[[#This Row],[Race-F candidates]:[Race-? Candidates]]),"All-Male",1=1,"Mixed-Gender")</f>
        <v>Mixed-Gender</v>
      </c>
      <c r="AC1348" s="3">
        <f>COUNTIFS(Table1[genoffice],Table1[[#This Row],[genoffice]],Table1[Gender],"F")</f>
        <v>29</v>
      </c>
      <c r="AD1348" s="3">
        <f>COUNTIFS(Table1[genoffice],Table1[[#This Row],[genoffice]],Table1[Gender],"M")</f>
        <v>256</v>
      </c>
      <c r="AE1348" s="3">
        <f>COUNTIFS(Table1[genoffice],Table1[[#This Row],[genoffice]],Table1[Gender],"~?")</f>
        <v>10</v>
      </c>
    </row>
    <row r="1349" spans="1:31" x14ac:dyDescent="0.35">
      <c r="A1349">
        <v>1348</v>
      </c>
      <c r="B1349">
        <f>IF(COUNTIF(C$2:C1348,C1349)&gt;0,B1348,B1348+1)</f>
        <v>420</v>
      </c>
      <c r="C1349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49" t="s">
        <v>1760</v>
      </c>
      <c r="E1349" t="s">
        <v>1665</v>
      </c>
      <c r="F1349" t="s">
        <v>1789</v>
      </c>
      <c r="G1349">
        <v>2014</v>
      </c>
      <c r="H1349" t="s">
        <v>1012</v>
      </c>
      <c r="I1349" t="s">
        <v>23</v>
      </c>
      <c r="J1349">
        <v>2283</v>
      </c>
      <c r="K1349">
        <v>2</v>
      </c>
      <c r="L1349">
        <f>COUNTIF(Table1[Race],Table1[Race])</f>
        <v>2</v>
      </c>
      <c r="M1349">
        <v>2</v>
      </c>
      <c r="N1349">
        <v>0</v>
      </c>
      <c r="O1349">
        <v>0</v>
      </c>
      <c r="P1349">
        <v>0</v>
      </c>
      <c r="Q1349" t="s">
        <v>20</v>
      </c>
      <c r="R1349" t="s">
        <v>952</v>
      </c>
      <c r="S1349" t="s">
        <v>1437</v>
      </c>
      <c r="T1349">
        <f>IFERROR(Table1[n_can_adj]/MID(Table1[district],FIND("(",Table1[district])+1,1),Table1[n_can_adj])</f>
        <v>2</v>
      </c>
      <c r="U1349">
        <v>234963</v>
      </c>
      <c r="V1349" t="str">
        <f>IF(Table1[Voting Population]&lt;47000,"Rural","Urban")</f>
        <v>Urban</v>
      </c>
      <c r="W1349" s="3">
        <v>0.33003204194582003</v>
      </c>
      <c r="X1349" s="3" t="s">
        <v>5414</v>
      </c>
      <c r="Y1349" s="3">
        <f>COUNTIFS(Table1[Race '#],Table1[[#This Row],[Race '#]],Table1[Gender],"F")</f>
        <v>1</v>
      </c>
      <c r="Z1349" s="3">
        <f>COUNTIFS(Table1[Race '#],Table1[[#This Row],[Race '#]],Table1[Gender],"M")</f>
        <v>1</v>
      </c>
      <c r="AA1349" s="3">
        <f>COUNTIFS(Table1[Race '#],Table1[[#This Row],[Race '#]],Table1[Gender],"~?")</f>
        <v>0</v>
      </c>
      <c r="AB1349" s="3" t="str">
        <f>_xlfn.IFS(Y1349=SUM(Table1[[#This Row],[Race-F candidates]:[Race-? Candidates]]),"All-Female",Z1349=SUM(Table1[[#This Row],[Race-F candidates]:[Race-? Candidates]]),"All-Male",1=1,"Mixed-Gender")</f>
        <v>Mixed-Gender</v>
      </c>
      <c r="AC1349" s="3">
        <f>COUNTIFS(Table1[genoffice],Table1[[#This Row],[genoffice]],Table1[Gender],"F")</f>
        <v>29</v>
      </c>
      <c r="AD1349" s="3">
        <f>COUNTIFS(Table1[genoffice],Table1[[#This Row],[genoffice]],Table1[Gender],"M")</f>
        <v>256</v>
      </c>
      <c r="AE1349" s="3">
        <f>COUNTIFS(Table1[genoffice],Table1[[#This Row],[genoffice]],Table1[Gender],"~?")</f>
        <v>10</v>
      </c>
    </row>
    <row r="1350" spans="1:31" x14ac:dyDescent="0.35">
      <c r="A1350">
        <v>1349</v>
      </c>
      <c r="B1350">
        <f>IF(COUNTIF(C$2:C1349,C1350)&gt;0,B1349,B1349+1)</f>
        <v>420</v>
      </c>
      <c r="C1350" t="str">
        <f>Table1[[#This Row],[position]]&amp;IF(Table1[district]="NA","","-"&amp;Table1[district])&amp;IF(Table1[parish]="Multi-Parish Race","","-"&amp;Table1[parish])&amp;" ("&amp;Table1[year]&amp;")"</f>
        <v>Constable(s)-Justice of the Peace Ward 2-Lafayette (2014)</v>
      </c>
      <c r="D1350" t="s">
        <v>1760</v>
      </c>
      <c r="E1350" t="s">
        <v>1665</v>
      </c>
      <c r="F1350" t="s">
        <v>1790</v>
      </c>
      <c r="G1350">
        <v>2014</v>
      </c>
      <c r="H1350" t="s">
        <v>1012</v>
      </c>
      <c r="I1350" t="s">
        <v>23</v>
      </c>
      <c r="J1350">
        <v>1150</v>
      </c>
      <c r="K1350">
        <v>2</v>
      </c>
      <c r="L1350">
        <f>COUNTIF(Table1[Race],Table1[Race])</f>
        <v>2</v>
      </c>
      <c r="M1350">
        <v>2</v>
      </c>
      <c r="N1350">
        <v>0</v>
      </c>
      <c r="O1350">
        <v>0</v>
      </c>
      <c r="P1350">
        <v>0</v>
      </c>
      <c r="Q1350" t="s">
        <v>20</v>
      </c>
      <c r="R1350" t="s">
        <v>952</v>
      </c>
      <c r="S1350" t="s">
        <v>1437</v>
      </c>
      <c r="T1350">
        <f>IFERROR(Table1[n_can_adj]/MID(Table1[district],FIND("(",Table1[district])+1,1),Table1[n_can_adj])</f>
        <v>2</v>
      </c>
      <c r="U1350">
        <v>234963</v>
      </c>
      <c r="V1350" t="str">
        <f>IF(Table1[Voting Population]&lt;47000,"Rural","Urban")</f>
        <v>Urban</v>
      </c>
      <c r="W1350" s="3">
        <v>0.33003204194582003</v>
      </c>
      <c r="X1350" s="3" t="s">
        <v>5415</v>
      </c>
      <c r="Y1350" s="3">
        <f>COUNTIFS(Table1[Race '#],Table1[[#This Row],[Race '#]],Table1[Gender],"F")</f>
        <v>1</v>
      </c>
      <c r="Z1350" s="3">
        <f>COUNTIFS(Table1[Race '#],Table1[[#This Row],[Race '#]],Table1[Gender],"M")</f>
        <v>1</v>
      </c>
      <c r="AA1350" s="3">
        <f>COUNTIFS(Table1[Race '#],Table1[[#This Row],[Race '#]],Table1[Gender],"~?")</f>
        <v>0</v>
      </c>
      <c r="AB1350" s="3" t="str">
        <f>_xlfn.IFS(Y1350=SUM(Table1[[#This Row],[Race-F candidates]:[Race-? Candidates]]),"All-Female",Z1350=SUM(Table1[[#This Row],[Race-F candidates]:[Race-? Candidates]]),"All-Male",1=1,"Mixed-Gender")</f>
        <v>Mixed-Gender</v>
      </c>
      <c r="AC1350" s="3">
        <f>COUNTIFS(Table1[genoffice],Table1[[#This Row],[genoffice]],Table1[Gender],"F")</f>
        <v>29</v>
      </c>
      <c r="AD1350" s="3">
        <f>COUNTIFS(Table1[genoffice],Table1[[#This Row],[genoffice]],Table1[Gender],"M")</f>
        <v>256</v>
      </c>
      <c r="AE1350" s="3">
        <f>COUNTIFS(Table1[genoffice],Table1[[#This Row],[genoffice]],Table1[Gender],"~?")</f>
        <v>10</v>
      </c>
    </row>
    <row r="1351" spans="1:31" x14ac:dyDescent="0.35">
      <c r="A1351">
        <v>1350</v>
      </c>
      <c r="B1351">
        <f>IF(COUNTIF(C$2:C1350,C1351)&gt;0,B1350,B1350+1)</f>
        <v>421</v>
      </c>
      <c r="C1351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1" t="s">
        <v>1760</v>
      </c>
      <c r="E1351" t="s">
        <v>1672</v>
      </c>
      <c r="F1351" t="s">
        <v>1791</v>
      </c>
      <c r="G1351">
        <v>2014</v>
      </c>
      <c r="H1351" t="s">
        <v>109</v>
      </c>
      <c r="I1351" t="s">
        <v>30</v>
      </c>
      <c r="J1351">
        <v>1187</v>
      </c>
      <c r="K1351">
        <v>2</v>
      </c>
      <c r="L1351">
        <f>COUNTIF(Table1[Race],Table1[Race])</f>
        <v>2</v>
      </c>
      <c r="M1351">
        <v>1</v>
      </c>
      <c r="N1351">
        <v>0</v>
      </c>
      <c r="O1351">
        <v>1</v>
      </c>
      <c r="P1351">
        <v>0</v>
      </c>
      <c r="Q1351" t="s">
        <v>20</v>
      </c>
      <c r="R1351" t="s">
        <v>952</v>
      </c>
      <c r="S1351" t="s">
        <v>1437</v>
      </c>
      <c r="T1351">
        <f>IFERROR(Table1[n_can_adj]/MID(Table1[district],FIND("(",Table1[district])+1,1),Table1[n_can_adj])</f>
        <v>2</v>
      </c>
      <c r="U1351">
        <v>33765</v>
      </c>
      <c r="V1351" t="str">
        <f>IF(Table1[Voting Population]&lt;47000,"Rural","Urban")</f>
        <v>Rural</v>
      </c>
      <c r="W1351" s="3">
        <v>4.8586572438162501E-2</v>
      </c>
      <c r="X1351" s="3" t="s">
        <v>5414</v>
      </c>
      <c r="Y1351" s="3">
        <f>COUNTIFS(Table1[Race '#],Table1[[#This Row],[Race '#]],Table1[Gender],"F")</f>
        <v>0</v>
      </c>
      <c r="Z1351" s="3">
        <f>COUNTIFS(Table1[Race '#],Table1[[#This Row],[Race '#]],Table1[Gender],"M")</f>
        <v>2</v>
      </c>
      <c r="AA1351" s="3">
        <f>COUNTIFS(Table1[Race '#],Table1[[#This Row],[Race '#]],Table1[Gender],"~?")</f>
        <v>0</v>
      </c>
      <c r="AB1351" s="3" t="str">
        <f>_xlfn.IFS(Y1351=SUM(Table1[[#This Row],[Race-F candidates]:[Race-? Candidates]]),"All-Female",Z1351=SUM(Table1[[#This Row],[Race-F candidates]:[Race-? Candidates]]),"All-Male",1=1,"Mixed-Gender")</f>
        <v>All-Male</v>
      </c>
      <c r="AC1351" s="3">
        <f>COUNTIFS(Table1[genoffice],Table1[[#This Row],[genoffice]],Table1[Gender],"F")</f>
        <v>29</v>
      </c>
      <c r="AD1351" s="3">
        <f>COUNTIFS(Table1[genoffice],Table1[[#This Row],[genoffice]],Table1[Gender],"M")</f>
        <v>256</v>
      </c>
      <c r="AE1351" s="3">
        <f>COUNTIFS(Table1[genoffice],Table1[[#This Row],[genoffice]],Table1[Gender],"~?")</f>
        <v>10</v>
      </c>
    </row>
    <row r="1352" spans="1:31" x14ac:dyDescent="0.35">
      <c r="A1352">
        <v>1353</v>
      </c>
      <c r="B1352">
        <f>IF(COUNTIF(C$2:C1351,C1352)&gt;0,B1351,B1351+1)</f>
        <v>421</v>
      </c>
      <c r="C1352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(2014)</v>
      </c>
      <c r="D1352" t="s">
        <v>1760</v>
      </c>
      <c r="E1352" t="s">
        <v>1672</v>
      </c>
      <c r="F1352" t="s">
        <v>1793</v>
      </c>
      <c r="G1352">
        <v>2014</v>
      </c>
      <c r="H1352" t="s">
        <v>109</v>
      </c>
      <c r="I1352" t="s">
        <v>23</v>
      </c>
      <c r="J1352">
        <v>1077</v>
      </c>
      <c r="K1352">
        <v>2</v>
      </c>
      <c r="L1352">
        <f>COUNTIF(Table1[Race],Table1[Race])</f>
        <v>2</v>
      </c>
      <c r="M1352">
        <v>1</v>
      </c>
      <c r="N1352">
        <v>0</v>
      </c>
      <c r="O1352">
        <v>1</v>
      </c>
      <c r="P1352">
        <v>0</v>
      </c>
      <c r="Q1352" t="s">
        <v>20</v>
      </c>
      <c r="R1352" t="s">
        <v>952</v>
      </c>
      <c r="S1352" t="s">
        <v>1437</v>
      </c>
      <c r="T1352">
        <f>IFERROR(Table1[n_can_adj]/MID(Table1[district],FIND("(",Table1[district])+1,1),Table1[n_can_adj])</f>
        <v>2</v>
      </c>
      <c r="U1352">
        <v>33765</v>
      </c>
      <c r="V1352" t="str">
        <f>IF(Table1[Voting Population]&lt;47000,"Rural","Urban")</f>
        <v>Rural</v>
      </c>
      <c r="W1352" s="3">
        <v>4.8586572438162501E-2</v>
      </c>
      <c r="X1352" s="3" t="s">
        <v>5414</v>
      </c>
      <c r="Y1352" s="3">
        <f>COUNTIFS(Table1[Race '#],Table1[[#This Row],[Race '#]],Table1[Gender],"F")</f>
        <v>0</v>
      </c>
      <c r="Z1352" s="3">
        <f>COUNTIFS(Table1[Race '#],Table1[[#This Row],[Race '#]],Table1[Gender],"M")</f>
        <v>2</v>
      </c>
      <c r="AA1352" s="3">
        <f>COUNTIFS(Table1[Race '#],Table1[[#This Row],[Race '#]],Table1[Gender],"~?")</f>
        <v>0</v>
      </c>
      <c r="AB1352" s="3" t="str">
        <f>_xlfn.IFS(Y1352=SUM(Table1[[#This Row],[Race-F candidates]:[Race-? Candidates]]),"All-Female",Z1352=SUM(Table1[[#This Row],[Race-F candidates]:[Race-? Candidates]]),"All-Male",1=1,"Mixed-Gender")</f>
        <v>All-Male</v>
      </c>
      <c r="AC1352" s="3">
        <f>COUNTIFS(Table1[genoffice],Table1[[#This Row],[genoffice]],Table1[Gender],"F")</f>
        <v>29</v>
      </c>
      <c r="AD1352" s="3">
        <f>COUNTIFS(Table1[genoffice],Table1[[#This Row],[genoffice]],Table1[Gender],"M")</f>
        <v>256</v>
      </c>
      <c r="AE1352" s="3">
        <f>COUNTIFS(Table1[genoffice],Table1[[#This Row],[genoffice]],Table1[Gender],"~?")</f>
        <v>10</v>
      </c>
    </row>
    <row r="1353" spans="1:31" x14ac:dyDescent="0.35">
      <c r="A1353">
        <v>1351</v>
      </c>
      <c r="B1353">
        <f>IF(COUNTIF(C$2:C1352,C1353)&gt;0,B1352,B1352+1)</f>
        <v>422</v>
      </c>
      <c r="C1353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3" t="s">
        <v>1760</v>
      </c>
      <c r="E1353" t="s">
        <v>1672</v>
      </c>
      <c r="F1353" t="s">
        <v>1127</v>
      </c>
      <c r="G1353">
        <v>2016</v>
      </c>
      <c r="H1353" t="s">
        <v>109</v>
      </c>
      <c r="I1353" t="s">
        <v>30</v>
      </c>
      <c r="J1353">
        <v>1300</v>
      </c>
      <c r="K1353">
        <v>2</v>
      </c>
      <c r="L1353">
        <f>COUNTIF(Table1[Race],Table1[Race])</f>
        <v>2</v>
      </c>
      <c r="M1353">
        <v>1</v>
      </c>
      <c r="N1353">
        <v>0</v>
      </c>
      <c r="O1353">
        <v>1</v>
      </c>
      <c r="P1353">
        <v>0</v>
      </c>
      <c r="Q1353" t="s">
        <v>20</v>
      </c>
      <c r="R1353" t="s">
        <v>952</v>
      </c>
      <c r="S1353" t="s">
        <v>1437</v>
      </c>
      <c r="T1353">
        <f>IFERROR(Table1[n_can_adj]/MID(Table1[district],FIND("(",Table1[district])+1,1),Table1[n_can_adj])</f>
        <v>2</v>
      </c>
      <c r="U1353">
        <v>33765</v>
      </c>
      <c r="V1353" t="str">
        <f>IF(Table1[Voting Population]&lt;47000,"Rural","Urban")</f>
        <v>Rural</v>
      </c>
      <c r="W1353" s="3">
        <v>2.8481012658227833E-2</v>
      </c>
      <c r="X1353" s="3" t="s">
        <v>5414</v>
      </c>
      <c r="Y1353" s="3">
        <f>COUNTIFS(Table1[Race '#],Table1[[#This Row],[Race '#]],Table1[Gender],"F")</f>
        <v>0</v>
      </c>
      <c r="Z1353" s="3">
        <f>COUNTIFS(Table1[Race '#],Table1[[#This Row],[Race '#]],Table1[Gender],"M")</f>
        <v>2</v>
      </c>
      <c r="AA1353" s="3">
        <f>COUNTIFS(Table1[Race '#],Table1[[#This Row],[Race '#]],Table1[Gender],"~?")</f>
        <v>0</v>
      </c>
      <c r="AB1353" s="3" t="str">
        <f>_xlfn.IFS(Y1353=SUM(Table1[[#This Row],[Race-F candidates]:[Race-? Candidates]]),"All-Female",Z1353=SUM(Table1[[#This Row],[Race-F candidates]:[Race-? Candidates]]),"All-Male",1=1,"Mixed-Gender")</f>
        <v>All-Male</v>
      </c>
      <c r="AC1353" s="3">
        <f>COUNTIFS(Table1[genoffice],Table1[[#This Row],[genoffice]],Table1[Gender],"F")</f>
        <v>29</v>
      </c>
      <c r="AD1353" s="3">
        <f>COUNTIFS(Table1[genoffice],Table1[[#This Row],[genoffice]],Table1[Gender],"M")</f>
        <v>256</v>
      </c>
      <c r="AE1353" s="3">
        <f>COUNTIFS(Table1[genoffice],Table1[[#This Row],[genoffice]],Table1[Gender],"~?")</f>
        <v>10</v>
      </c>
    </row>
    <row r="1354" spans="1:31" x14ac:dyDescent="0.35">
      <c r="A1354">
        <v>1352</v>
      </c>
      <c r="B1354">
        <f>IF(COUNTIF(C$2:C1353,C1354)&gt;0,B1353,B1353+1)</f>
        <v>422</v>
      </c>
      <c r="C1354" t="str">
        <f>Table1[[#This Row],[position]]&amp;IF(Table1[district]="NA","","-"&amp;Table1[district])&amp;IF(Table1[parish]="Multi-Parish Race","","-"&amp;Table1[parish])&amp;" ("&amp;Table1[year]&amp;")"</f>
        <v>Constable(s)-Justice of the Peace Ward 3-Evangeline (2016)</v>
      </c>
      <c r="D1354" t="s">
        <v>1760</v>
      </c>
      <c r="E1354" t="s">
        <v>1672</v>
      </c>
      <c r="F1354" t="s">
        <v>1792</v>
      </c>
      <c r="G1354">
        <v>2016</v>
      </c>
      <c r="H1354" t="s">
        <v>109</v>
      </c>
      <c r="I1354" t="s">
        <v>23</v>
      </c>
      <c r="J1354">
        <v>1228</v>
      </c>
      <c r="K1354">
        <v>2</v>
      </c>
      <c r="L1354">
        <f>COUNTIF(Table1[Race],Table1[Race])</f>
        <v>2</v>
      </c>
      <c r="M1354">
        <v>1</v>
      </c>
      <c r="N1354">
        <v>0</v>
      </c>
      <c r="O1354">
        <v>1</v>
      </c>
      <c r="P1354">
        <v>0</v>
      </c>
      <c r="Q1354" t="s">
        <v>20</v>
      </c>
      <c r="R1354" t="s">
        <v>952</v>
      </c>
      <c r="S1354" t="s">
        <v>1437</v>
      </c>
      <c r="T1354">
        <f>IFERROR(Table1[n_can_adj]/MID(Table1[district],FIND("(",Table1[district])+1,1),Table1[n_can_adj])</f>
        <v>2</v>
      </c>
      <c r="U1354">
        <v>33765</v>
      </c>
      <c r="V1354" t="str">
        <f>IF(Table1[Voting Population]&lt;47000,"Rural","Urban")</f>
        <v>Rural</v>
      </c>
      <c r="W1354" s="3">
        <v>2.8481012658227833E-2</v>
      </c>
      <c r="X1354" s="3" t="s">
        <v>5414</v>
      </c>
      <c r="Y1354" s="3">
        <f>COUNTIFS(Table1[Race '#],Table1[[#This Row],[Race '#]],Table1[Gender],"F")</f>
        <v>0</v>
      </c>
      <c r="Z1354" s="3">
        <f>COUNTIFS(Table1[Race '#],Table1[[#This Row],[Race '#]],Table1[Gender],"M")</f>
        <v>2</v>
      </c>
      <c r="AA1354" s="3">
        <f>COUNTIFS(Table1[Race '#],Table1[[#This Row],[Race '#]],Table1[Gender],"~?")</f>
        <v>0</v>
      </c>
      <c r="AB1354" s="3" t="str">
        <f>_xlfn.IFS(Y1354=SUM(Table1[[#This Row],[Race-F candidates]:[Race-? Candidates]]),"All-Female",Z1354=SUM(Table1[[#This Row],[Race-F candidates]:[Race-? Candidates]]),"All-Male",1=1,"Mixed-Gender")</f>
        <v>All-Male</v>
      </c>
      <c r="AC1354" s="3">
        <f>COUNTIFS(Table1[genoffice],Table1[[#This Row],[genoffice]],Table1[Gender],"F")</f>
        <v>29</v>
      </c>
      <c r="AD1354" s="3">
        <f>COUNTIFS(Table1[genoffice],Table1[[#This Row],[genoffice]],Table1[Gender],"M")</f>
        <v>256</v>
      </c>
      <c r="AE1354" s="3">
        <f>COUNTIFS(Table1[genoffice],Table1[[#This Row],[genoffice]],Table1[Gender],"~?")</f>
        <v>10</v>
      </c>
    </row>
    <row r="1355" spans="1:31" x14ac:dyDescent="0.35">
      <c r="A1355">
        <v>1354</v>
      </c>
      <c r="B1355">
        <f>IF(COUNTIF(C$2:C1354,C1355)&gt;0,B1354,B1354+1)</f>
        <v>423</v>
      </c>
      <c r="C1355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5" t="s">
        <v>1760</v>
      </c>
      <c r="E1355" t="s">
        <v>1688</v>
      </c>
      <c r="F1355" t="s">
        <v>1794</v>
      </c>
      <c r="G1355">
        <v>2014</v>
      </c>
      <c r="H1355" t="s">
        <v>109</v>
      </c>
      <c r="I1355" t="s">
        <v>23</v>
      </c>
      <c r="J1355">
        <v>675</v>
      </c>
      <c r="K1355">
        <v>2</v>
      </c>
      <c r="L1355">
        <f>COUNTIF(Table1[Race],Table1[Race])</f>
        <v>2</v>
      </c>
      <c r="M1355">
        <v>2</v>
      </c>
      <c r="N1355">
        <v>0</v>
      </c>
      <c r="O1355">
        <v>0</v>
      </c>
      <c r="P1355">
        <v>0</v>
      </c>
      <c r="Q1355" t="s">
        <v>20</v>
      </c>
      <c r="R1355" t="s">
        <v>952</v>
      </c>
      <c r="S1355" t="s">
        <v>1437</v>
      </c>
      <c r="T1355">
        <f>IFERROR(Table1[n_can_adj]/MID(Table1[district],FIND("(",Table1[district])+1,1),Table1[n_can_adj])</f>
        <v>2</v>
      </c>
      <c r="U1355">
        <v>33765</v>
      </c>
      <c r="V1355" t="str">
        <f>IF(Table1[Voting Population]&lt;47000,"Rural","Urban")</f>
        <v>Rural</v>
      </c>
      <c r="W1355" s="3">
        <v>0.29063097514340347</v>
      </c>
      <c r="X1355" s="3" t="s">
        <v>5414</v>
      </c>
      <c r="Y1355" s="3">
        <f>COUNTIFS(Table1[Race '#],Table1[[#This Row],[Race '#]],Table1[Gender],"F")</f>
        <v>0</v>
      </c>
      <c r="Z1355" s="3">
        <f>COUNTIFS(Table1[Race '#],Table1[[#This Row],[Race '#]],Table1[Gender],"M")</f>
        <v>2</v>
      </c>
      <c r="AA1355" s="3">
        <f>COUNTIFS(Table1[Race '#],Table1[[#This Row],[Race '#]],Table1[Gender],"~?")</f>
        <v>0</v>
      </c>
      <c r="AB1355" s="3" t="str">
        <f>_xlfn.IFS(Y1355=SUM(Table1[[#This Row],[Race-F candidates]:[Race-? Candidates]]),"All-Female",Z1355=SUM(Table1[[#This Row],[Race-F candidates]:[Race-? Candidates]]),"All-Male",1=1,"Mixed-Gender")</f>
        <v>All-Male</v>
      </c>
      <c r="AC1355" s="3">
        <f>COUNTIFS(Table1[genoffice],Table1[[#This Row],[genoffice]],Table1[Gender],"F")</f>
        <v>29</v>
      </c>
      <c r="AD1355" s="3">
        <f>COUNTIFS(Table1[genoffice],Table1[[#This Row],[genoffice]],Table1[Gender],"M")</f>
        <v>256</v>
      </c>
      <c r="AE1355" s="3">
        <f>COUNTIFS(Table1[genoffice],Table1[[#This Row],[genoffice]],Table1[Gender],"~?")</f>
        <v>10</v>
      </c>
    </row>
    <row r="1356" spans="1:31" x14ac:dyDescent="0.35">
      <c r="A1356">
        <v>1355</v>
      </c>
      <c r="B1356">
        <f>IF(COUNTIF(C$2:C1355,C1356)&gt;0,B1355,B1355+1)</f>
        <v>423</v>
      </c>
      <c r="C1356" t="str">
        <f>Table1[[#This Row],[position]]&amp;IF(Table1[district]="NA","","-"&amp;Table1[district])&amp;IF(Table1[parish]="Multi-Parish Race","","-"&amp;Table1[parish])&amp;" ("&amp;Table1[year]&amp;")"</f>
        <v>Constable(s)-Justice of the Peace Ward 4-Evangeline (2014)</v>
      </c>
      <c r="D1356" t="s">
        <v>1760</v>
      </c>
      <c r="E1356" t="s">
        <v>1688</v>
      </c>
      <c r="F1356" t="s">
        <v>1795</v>
      </c>
      <c r="G1356">
        <v>2014</v>
      </c>
      <c r="H1356" t="s">
        <v>109</v>
      </c>
      <c r="I1356" t="s">
        <v>23</v>
      </c>
      <c r="J1356">
        <v>371</v>
      </c>
      <c r="K1356">
        <v>2</v>
      </c>
      <c r="L1356">
        <f>COUNTIF(Table1[Race],Table1[Race])</f>
        <v>2</v>
      </c>
      <c r="M1356">
        <v>2</v>
      </c>
      <c r="N1356">
        <v>0</v>
      </c>
      <c r="O1356">
        <v>0</v>
      </c>
      <c r="P1356">
        <v>0</v>
      </c>
      <c r="Q1356" t="s">
        <v>20</v>
      </c>
      <c r="R1356" t="s">
        <v>952</v>
      </c>
      <c r="S1356" t="s">
        <v>1437</v>
      </c>
      <c r="T1356">
        <f>IFERROR(Table1[n_can_adj]/MID(Table1[district],FIND("(",Table1[district])+1,1),Table1[n_can_adj])</f>
        <v>2</v>
      </c>
      <c r="U1356">
        <v>33765</v>
      </c>
      <c r="V1356" t="str">
        <f>IF(Table1[Voting Population]&lt;47000,"Rural","Urban")</f>
        <v>Rural</v>
      </c>
      <c r="W1356" s="3">
        <v>0.29063097514340347</v>
      </c>
      <c r="X1356" s="3" t="s">
        <v>5414</v>
      </c>
      <c r="Y1356" s="3">
        <f>COUNTIFS(Table1[Race '#],Table1[[#This Row],[Race '#]],Table1[Gender],"F")</f>
        <v>0</v>
      </c>
      <c r="Z1356" s="3">
        <f>COUNTIFS(Table1[Race '#],Table1[[#This Row],[Race '#]],Table1[Gender],"M")</f>
        <v>2</v>
      </c>
      <c r="AA1356" s="3">
        <f>COUNTIFS(Table1[Race '#],Table1[[#This Row],[Race '#]],Table1[Gender],"~?")</f>
        <v>0</v>
      </c>
      <c r="AB1356" s="3" t="str">
        <f>_xlfn.IFS(Y1356=SUM(Table1[[#This Row],[Race-F candidates]:[Race-? Candidates]]),"All-Female",Z1356=SUM(Table1[[#This Row],[Race-F candidates]:[Race-? Candidates]]),"All-Male",1=1,"Mixed-Gender")</f>
        <v>All-Male</v>
      </c>
      <c r="AC1356" s="3">
        <f>COUNTIFS(Table1[genoffice],Table1[[#This Row],[genoffice]],Table1[Gender],"F")</f>
        <v>29</v>
      </c>
      <c r="AD1356" s="3">
        <f>COUNTIFS(Table1[genoffice],Table1[[#This Row],[genoffice]],Table1[Gender],"M")</f>
        <v>256</v>
      </c>
      <c r="AE1356" s="3">
        <f>COUNTIFS(Table1[genoffice],Table1[[#This Row],[genoffice]],Table1[Gender],"~?")</f>
        <v>10</v>
      </c>
    </row>
    <row r="1357" spans="1:31" x14ac:dyDescent="0.35">
      <c r="A1357">
        <v>1356</v>
      </c>
      <c r="B1357">
        <f>IF(COUNTIF(C$2:C1356,C1357)&gt;0,B1356,B1356+1)</f>
        <v>424</v>
      </c>
      <c r="C1357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7" t="s">
        <v>1760</v>
      </c>
      <c r="E1357" t="s">
        <v>1701</v>
      </c>
      <c r="F1357" t="s">
        <v>1796</v>
      </c>
      <c r="G1357">
        <v>2014</v>
      </c>
      <c r="H1357" t="s">
        <v>109</v>
      </c>
      <c r="I1357" t="s">
        <v>19</v>
      </c>
      <c r="J1357">
        <v>665</v>
      </c>
      <c r="K1357">
        <v>2</v>
      </c>
      <c r="L1357">
        <f>COUNTIF(Table1[Race],Table1[Race])</f>
        <v>2</v>
      </c>
      <c r="M1357">
        <v>1</v>
      </c>
      <c r="N1357">
        <v>1</v>
      </c>
      <c r="O1357">
        <v>0</v>
      </c>
      <c r="P1357">
        <v>0</v>
      </c>
      <c r="Q1357" t="s">
        <v>20</v>
      </c>
      <c r="R1357" t="s">
        <v>952</v>
      </c>
      <c r="S1357" t="s">
        <v>1437</v>
      </c>
      <c r="T1357">
        <f>IFERROR(Table1[n_can_adj]/MID(Table1[district],FIND("(",Table1[district])+1,1),Table1[n_can_adj])</f>
        <v>2</v>
      </c>
      <c r="U1357">
        <v>33765</v>
      </c>
      <c r="V1357" t="str">
        <f>IF(Table1[Voting Population]&lt;47000,"Rural","Urban")</f>
        <v>Rural</v>
      </c>
      <c r="W1357" s="3">
        <v>6.8130204390612903E-3</v>
      </c>
      <c r="X1357" s="3" t="s">
        <v>5414</v>
      </c>
      <c r="Y1357" s="3">
        <f>COUNTIFS(Table1[Race '#],Table1[[#This Row],[Race '#]],Table1[Gender],"F")</f>
        <v>0</v>
      </c>
      <c r="Z1357" s="3">
        <f>COUNTIFS(Table1[Race '#],Table1[[#This Row],[Race '#]],Table1[Gender],"M")</f>
        <v>2</v>
      </c>
      <c r="AA1357" s="3">
        <f>COUNTIFS(Table1[Race '#],Table1[[#This Row],[Race '#]],Table1[Gender],"~?")</f>
        <v>0</v>
      </c>
      <c r="AB1357" s="3" t="str">
        <f>_xlfn.IFS(Y1357=SUM(Table1[[#This Row],[Race-F candidates]:[Race-? Candidates]]),"All-Female",Z1357=SUM(Table1[[#This Row],[Race-F candidates]:[Race-? Candidates]]),"All-Male",1=1,"Mixed-Gender")</f>
        <v>All-Male</v>
      </c>
      <c r="AC1357" s="3">
        <f>COUNTIFS(Table1[genoffice],Table1[[#This Row],[genoffice]],Table1[Gender],"F")</f>
        <v>29</v>
      </c>
      <c r="AD1357" s="3">
        <f>COUNTIFS(Table1[genoffice],Table1[[#This Row],[genoffice]],Table1[Gender],"M")</f>
        <v>256</v>
      </c>
      <c r="AE1357" s="3">
        <f>COUNTIFS(Table1[genoffice],Table1[[#This Row],[genoffice]],Table1[Gender],"~?")</f>
        <v>10</v>
      </c>
    </row>
    <row r="1358" spans="1:31" x14ac:dyDescent="0.35">
      <c r="A1358">
        <v>1357</v>
      </c>
      <c r="B1358">
        <f>IF(COUNTIF(C$2:C1357,C1358)&gt;0,B1357,B1357+1)</f>
        <v>424</v>
      </c>
      <c r="C1358" t="str">
        <f>Table1[[#This Row],[position]]&amp;IF(Table1[district]="NA","","-"&amp;Table1[district])&amp;IF(Table1[parish]="Multi-Parish Race","","-"&amp;Table1[parish])&amp;" ("&amp;Table1[year]&amp;")"</f>
        <v>Constable(s)-Justice of the Peace Ward 5-Evangeline (2014)</v>
      </c>
      <c r="D1358" t="s">
        <v>1760</v>
      </c>
      <c r="E1358" t="s">
        <v>1701</v>
      </c>
      <c r="F1358" t="s">
        <v>1797</v>
      </c>
      <c r="G1358">
        <v>2014</v>
      </c>
      <c r="H1358" t="s">
        <v>109</v>
      </c>
      <c r="I1358" t="s">
        <v>23</v>
      </c>
      <c r="J1358">
        <v>656</v>
      </c>
      <c r="K1358">
        <v>2</v>
      </c>
      <c r="L1358">
        <f>COUNTIF(Table1[Race],Table1[Race])</f>
        <v>2</v>
      </c>
      <c r="M1358">
        <v>1</v>
      </c>
      <c r="N1358">
        <v>1</v>
      </c>
      <c r="O1358">
        <v>0</v>
      </c>
      <c r="P1358">
        <v>0</v>
      </c>
      <c r="Q1358" t="s">
        <v>20</v>
      </c>
      <c r="R1358" t="s">
        <v>952</v>
      </c>
      <c r="S1358" t="s">
        <v>1437</v>
      </c>
      <c r="T1358">
        <f>IFERROR(Table1[n_can_adj]/MID(Table1[district],FIND("(",Table1[district])+1,1),Table1[n_can_adj])</f>
        <v>2</v>
      </c>
      <c r="U1358">
        <v>33765</v>
      </c>
      <c r="V1358" t="str">
        <f>IF(Table1[Voting Population]&lt;47000,"Rural","Urban")</f>
        <v>Rural</v>
      </c>
      <c r="W1358" s="3">
        <v>6.8130204390612903E-3</v>
      </c>
      <c r="X1358" s="3" t="s">
        <v>5414</v>
      </c>
      <c r="Y1358" s="3">
        <f>COUNTIFS(Table1[Race '#],Table1[[#This Row],[Race '#]],Table1[Gender],"F")</f>
        <v>0</v>
      </c>
      <c r="Z1358" s="3">
        <f>COUNTIFS(Table1[Race '#],Table1[[#This Row],[Race '#]],Table1[Gender],"M")</f>
        <v>2</v>
      </c>
      <c r="AA1358" s="3">
        <f>COUNTIFS(Table1[Race '#],Table1[[#This Row],[Race '#]],Table1[Gender],"~?")</f>
        <v>0</v>
      </c>
      <c r="AB1358" s="3" t="str">
        <f>_xlfn.IFS(Y1358=SUM(Table1[[#This Row],[Race-F candidates]:[Race-? Candidates]]),"All-Female",Z1358=SUM(Table1[[#This Row],[Race-F candidates]:[Race-? Candidates]]),"All-Male",1=1,"Mixed-Gender")</f>
        <v>All-Male</v>
      </c>
      <c r="AC1358" s="3">
        <f>COUNTIFS(Table1[genoffice],Table1[[#This Row],[genoffice]],Table1[Gender],"F")</f>
        <v>29</v>
      </c>
      <c r="AD1358" s="3">
        <f>COUNTIFS(Table1[genoffice],Table1[[#This Row],[genoffice]],Table1[Gender],"M")</f>
        <v>256</v>
      </c>
      <c r="AE1358" s="3">
        <f>COUNTIFS(Table1[genoffice],Table1[[#This Row],[genoffice]],Table1[Gender],"~?")</f>
        <v>10</v>
      </c>
    </row>
    <row r="1359" spans="1:31" x14ac:dyDescent="0.35">
      <c r="A1359">
        <v>1358</v>
      </c>
      <c r="B1359">
        <f>IF(COUNTIF(C$2:C1358,C1359)&gt;0,B1358,B1358+1)</f>
        <v>425</v>
      </c>
      <c r="C1359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59" t="s">
        <v>1760</v>
      </c>
      <c r="E1359" t="s">
        <v>1722</v>
      </c>
      <c r="F1359" t="s">
        <v>1798</v>
      </c>
      <c r="G1359">
        <v>2014</v>
      </c>
      <c r="H1359" t="s">
        <v>94</v>
      </c>
      <c r="I1359" t="s">
        <v>30</v>
      </c>
      <c r="J1359">
        <v>246</v>
      </c>
      <c r="K1359">
        <v>4</v>
      </c>
      <c r="L1359">
        <f>COUNTIF(Table1[Race],Table1[Race])</f>
        <v>4</v>
      </c>
      <c r="M1359">
        <v>3</v>
      </c>
      <c r="N1359">
        <v>0</v>
      </c>
      <c r="O1359">
        <v>1</v>
      </c>
      <c r="P1359">
        <v>0</v>
      </c>
      <c r="Q1359" t="s">
        <v>20</v>
      </c>
      <c r="R1359" t="s">
        <v>952</v>
      </c>
      <c r="S1359" t="s">
        <v>1437</v>
      </c>
      <c r="T1359">
        <f>IFERROR(Table1[n_can_adj]/MID(Table1[district],FIND("(",Table1[district])+1,1),Table1[n_can_adj])</f>
        <v>4</v>
      </c>
      <c r="U1359">
        <v>59524</v>
      </c>
      <c r="V1359" t="str">
        <f>IF(Table1[Voting Population]&lt;47000,"Rural","Urban")</f>
        <v>Urban</v>
      </c>
      <c r="W1359" s="3">
        <v>0.20693391115926324</v>
      </c>
      <c r="X1359" s="3" t="s">
        <v>5414</v>
      </c>
      <c r="Y1359" s="3">
        <f>COUNTIFS(Table1[Race '#],Table1[[#This Row],[Race '#]],Table1[Gender],"F")</f>
        <v>0</v>
      </c>
      <c r="Z1359" s="3">
        <f>COUNTIFS(Table1[Race '#],Table1[[#This Row],[Race '#]],Table1[Gender],"M")</f>
        <v>3</v>
      </c>
      <c r="AA1359" s="3">
        <f>COUNTIFS(Table1[Race '#],Table1[[#This Row],[Race '#]],Table1[Gender],"~?")</f>
        <v>1</v>
      </c>
      <c r="AB1359" s="3" t="str">
        <f>_xlfn.IFS(Y1359=SUM(Table1[[#This Row],[Race-F candidates]:[Race-? Candidates]]),"All-Female",Z1359=SUM(Table1[[#This Row],[Race-F candidates]:[Race-? Candidates]]),"All-Male",1=1,"Mixed-Gender")</f>
        <v>Mixed-Gender</v>
      </c>
      <c r="AC1359" s="3">
        <f>COUNTIFS(Table1[genoffice],Table1[[#This Row],[genoffice]],Table1[Gender],"F")</f>
        <v>29</v>
      </c>
      <c r="AD1359" s="3">
        <f>COUNTIFS(Table1[genoffice],Table1[[#This Row],[genoffice]],Table1[Gender],"M")</f>
        <v>256</v>
      </c>
      <c r="AE1359" s="3">
        <f>COUNTIFS(Table1[genoffice],Table1[[#This Row],[genoffice]],Table1[Gender],"~?")</f>
        <v>10</v>
      </c>
    </row>
    <row r="1360" spans="1:31" x14ac:dyDescent="0.35">
      <c r="A1360">
        <v>1359</v>
      </c>
      <c r="B1360">
        <f>IF(COUNTIF(C$2:C1359,C1360)&gt;0,B1359,B1359+1)</f>
        <v>425</v>
      </c>
      <c r="C1360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0" t="s">
        <v>1760</v>
      </c>
      <c r="E1360" t="s">
        <v>1722</v>
      </c>
      <c r="F1360" t="s">
        <v>1799</v>
      </c>
      <c r="G1360">
        <v>2014</v>
      </c>
      <c r="H1360" t="s">
        <v>94</v>
      </c>
      <c r="I1360" t="s">
        <v>23</v>
      </c>
      <c r="J1360">
        <v>437</v>
      </c>
      <c r="K1360">
        <v>4</v>
      </c>
      <c r="L1360">
        <f>COUNTIF(Table1[Race],Table1[Race])</f>
        <v>4</v>
      </c>
      <c r="M1360">
        <v>3</v>
      </c>
      <c r="N1360">
        <v>0</v>
      </c>
      <c r="O1360">
        <v>1</v>
      </c>
      <c r="P1360">
        <v>0</v>
      </c>
      <c r="Q1360" t="s">
        <v>20</v>
      </c>
      <c r="R1360" t="s">
        <v>952</v>
      </c>
      <c r="S1360" t="s">
        <v>1437</v>
      </c>
      <c r="T1360">
        <f>IFERROR(Table1[n_can_adj]/MID(Table1[district],FIND("(",Table1[district])+1,1),Table1[n_can_adj])</f>
        <v>4</v>
      </c>
      <c r="U1360">
        <v>59524</v>
      </c>
      <c r="V1360" t="str">
        <f>IF(Table1[Voting Population]&lt;47000,"Rural","Urban")</f>
        <v>Urban</v>
      </c>
      <c r="W1360" s="3">
        <v>0.20693391115926324</v>
      </c>
      <c r="X1360" s="3" t="s">
        <v>5413</v>
      </c>
      <c r="Y1360" s="3">
        <f>COUNTIFS(Table1[Race '#],Table1[[#This Row],[Race '#]],Table1[Gender],"F")</f>
        <v>0</v>
      </c>
      <c r="Z1360" s="3">
        <f>COUNTIFS(Table1[Race '#],Table1[[#This Row],[Race '#]],Table1[Gender],"M")</f>
        <v>3</v>
      </c>
      <c r="AA1360" s="3">
        <f>COUNTIFS(Table1[Race '#],Table1[[#This Row],[Race '#]],Table1[Gender],"~?")</f>
        <v>1</v>
      </c>
      <c r="AB1360" s="3" t="str">
        <f>_xlfn.IFS(Y1360=SUM(Table1[[#This Row],[Race-F candidates]:[Race-? Candidates]]),"All-Female",Z1360=SUM(Table1[[#This Row],[Race-F candidates]:[Race-? Candidates]]),"All-Male",1=1,"Mixed-Gender")</f>
        <v>Mixed-Gender</v>
      </c>
      <c r="AC1360" s="3">
        <f>COUNTIFS(Table1[genoffice],Table1[[#This Row],[genoffice]],Table1[Gender],"F")</f>
        <v>29</v>
      </c>
      <c r="AD1360" s="3">
        <f>COUNTIFS(Table1[genoffice],Table1[[#This Row],[genoffice]],Table1[Gender],"M")</f>
        <v>256</v>
      </c>
      <c r="AE1360" s="3">
        <f>COUNTIFS(Table1[genoffice],Table1[[#This Row],[genoffice]],Table1[Gender],"~?")</f>
        <v>10</v>
      </c>
    </row>
    <row r="1361" spans="1:31" x14ac:dyDescent="0.35">
      <c r="A1361">
        <v>1360</v>
      </c>
      <c r="B1361">
        <f>IF(COUNTIF(C$2:C1360,C1361)&gt;0,B1360,B1360+1)</f>
        <v>425</v>
      </c>
      <c r="C1361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1" t="s">
        <v>1760</v>
      </c>
      <c r="E1361" t="s">
        <v>1722</v>
      </c>
      <c r="F1361" t="s">
        <v>1800</v>
      </c>
      <c r="G1361">
        <v>2014</v>
      </c>
      <c r="H1361" t="s">
        <v>94</v>
      </c>
      <c r="I1361" t="s">
        <v>23</v>
      </c>
      <c r="J1361">
        <v>196</v>
      </c>
      <c r="K1361">
        <v>4</v>
      </c>
      <c r="L1361">
        <f>COUNTIF(Table1[Race],Table1[Race])</f>
        <v>4</v>
      </c>
      <c r="M1361">
        <v>3</v>
      </c>
      <c r="N1361">
        <v>0</v>
      </c>
      <c r="O1361">
        <v>1</v>
      </c>
      <c r="P1361">
        <v>0</v>
      </c>
      <c r="Q1361" t="s">
        <v>20</v>
      </c>
      <c r="R1361" t="s">
        <v>952</v>
      </c>
      <c r="S1361" t="s">
        <v>1437</v>
      </c>
      <c r="T1361">
        <f>IFERROR(Table1[n_can_adj]/MID(Table1[district],FIND("(",Table1[district])+1,1),Table1[n_can_adj])</f>
        <v>4</v>
      </c>
      <c r="U1361">
        <v>59524</v>
      </c>
      <c r="V1361" t="str">
        <f>IF(Table1[Voting Population]&lt;47000,"Rural","Urban")</f>
        <v>Urban</v>
      </c>
      <c r="W1361" s="3">
        <v>0.20693391115926324</v>
      </c>
      <c r="X1361" s="3" t="s">
        <v>5414</v>
      </c>
      <c r="Y1361" s="3">
        <f>COUNTIFS(Table1[Race '#],Table1[[#This Row],[Race '#]],Table1[Gender],"F")</f>
        <v>0</v>
      </c>
      <c r="Z1361" s="3">
        <f>COUNTIFS(Table1[Race '#],Table1[[#This Row],[Race '#]],Table1[Gender],"M")</f>
        <v>3</v>
      </c>
      <c r="AA1361" s="3">
        <f>COUNTIFS(Table1[Race '#],Table1[[#This Row],[Race '#]],Table1[Gender],"~?")</f>
        <v>1</v>
      </c>
      <c r="AB1361" s="3" t="str">
        <f>_xlfn.IFS(Y1361=SUM(Table1[[#This Row],[Race-F candidates]:[Race-? Candidates]]),"All-Female",Z1361=SUM(Table1[[#This Row],[Race-F candidates]:[Race-? Candidates]]),"All-Male",1=1,"Mixed-Gender")</f>
        <v>Mixed-Gender</v>
      </c>
      <c r="AC1361" s="3">
        <f>COUNTIFS(Table1[genoffice],Table1[[#This Row],[genoffice]],Table1[Gender],"F")</f>
        <v>29</v>
      </c>
      <c r="AD1361" s="3">
        <f>COUNTIFS(Table1[genoffice],Table1[[#This Row],[genoffice]],Table1[Gender],"M")</f>
        <v>256</v>
      </c>
      <c r="AE1361" s="3">
        <f>COUNTIFS(Table1[genoffice],Table1[[#This Row],[genoffice]],Table1[Gender],"~?")</f>
        <v>10</v>
      </c>
    </row>
    <row r="1362" spans="1:31" x14ac:dyDescent="0.35">
      <c r="A1362">
        <v>1361</v>
      </c>
      <c r="B1362">
        <f>IF(COUNTIF(C$2:C1361,C1362)&gt;0,B1361,B1361+1)</f>
        <v>425</v>
      </c>
      <c r="C1362" t="str">
        <f>Table1[[#This Row],[position]]&amp;IF(Table1[district]="NA","","-"&amp;Table1[district])&amp;IF(Table1[parish]="Multi-Parish Race","","-"&amp;Table1[parish])&amp;" ("&amp;Table1[year]&amp;")"</f>
        <v>Constable(s)-Justice of the Peace Ward 6-Vermilion (2014)</v>
      </c>
      <c r="D1362" t="s">
        <v>1760</v>
      </c>
      <c r="E1362" t="s">
        <v>1722</v>
      </c>
      <c r="F1362" t="s">
        <v>1801</v>
      </c>
      <c r="G1362">
        <v>2014</v>
      </c>
      <c r="H1362" t="s">
        <v>94</v>
      </c>
      <c r="I1362" t="s">
        <v>23</v>
      </c>
      <c r="J1362">
        <v>44</v>
      </c>
      <c r="K1362">
        <v>4</v>
      </c>
      <c r="L1362">
        <f>COUNTIF(Table1[Race],Table1[Race])</f>
        <v>4</v>
      </c>
      <c r="M1362">
        <v>3</v>
      </c>
      <c r="N1362">
        <v>0</v>
      </c>
      <c r="O1362">
        <v>1</v>
      </c>
      <c r="P1362">
        <v>0</v>
      </c>
      <c r="Q1362" t="s">
        <v>20</v>
      </c>
      <c r="R1362" t="s">
        <v>952</v>
      </c>
      <c r="S1362" t="s">
        <v>1437</v>
      </c>
      <c r="T1362">
        <f>IFERROR(Table1[n_can_adj]/MID(Table1[district],FIND("(",Table1[district])+1,1),Table1[n_can_adj])</f>
        <v>4</v>
      </c>
      <c r="U1362">
        <v>59524</v>
      </c>
      <c r="V1362" t="str">
        <f>IF(Table1[Voting Population]&lt;47000,"Rural","Urban")</f>
        <v>Urban</v>
      </c>
      <c r="W1362" s="3">
        <v>0.20693391115926324</v>
      </c>
      <c r="X1362" s="3" t="s">
        <v>5414</v>
      </c>
      <c r="Y1362" s="3">
        <f>COUNTIFS(Table1[Race '#],Table1[[#This Row],[Race '#]],Table1[Gender],"F")</f>
        <v>0</v>
      </c>
      <c r="Z1362" s="3">
        <f>COUNTIFS(Table1[Race '#],Table1[[#This Row],[Race '#]],Table1[Gender],"M")</f>
        <v>3</v>
      </c>
      <c r="AA1362" s="3">
        <f>COUNTIFS(Table1[Race '#],Table1[[#This Row],[Race '#]],Table1[Gender],"~?")</f>
        <v>1</v>
      </c>
      <c r="AB1362" s="3" t="str">
        <f>_xlfn.IFS(Y1362=SUM(Table1[[#This Row],[Race-F candidates]:[Race-? Candidates]]),"All-Female",Z1362=SUM(Table1[[#This Row],[Race-F candidates]:[Race-? Candidates]]),"All-Male",1=1,"Mixed-Gender")</f>
        <v>Mixed-Gender</v>
      </c>
      <c r="AC1362" s="3">
        <f>COUNTIFS(Table1[genoffice],Table1[[#This Row],[genoffice]],Table1[Gender],"F")</f>
        <v>29</v>
      </c>
      <c r="AD1362" s="3">
        <f>COUNTIFS(Table1[genoffice],Table1[[#This Row],[genoffice]],Table1[Gender],"M")</f>
        <v>256</v>
      </c>
      <c r="AE1362" s="3">
        <f>COUNTIFS(Table1[genoffice],Table1[[#This Row],[genoffice]],Table1[Gender],"~?")</f>
        <v>10</v>
      </c>
    </row>
    <row r="1363" spans="1:31" x14ac:dyDescent="0.35">
      <c r="A1363">
        <v>1362</v>
      </c>
      <c r="B1363">
        <f>IF(COUNTIF(C$2:C1362,C1363)&gt;0,B1362,B1362+1)</f>
        <v>426</v>
      </c>
      <c r="C1363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3" t="s">
        <v>1760</v>
      </c>
      <c r="E1363" t="s">
        <v>1802</v>
      </c>
      <c r="F1363" t="s">
        <v>1803</v>
      </c>
      <c r="G1363">
        <v>2014</v>
      </c>
      <c r="H1363" t="s">
        <v>1012</v>
      </c>
      <c r="I1363" t="s">
        <v>127</v>
      </c>
      <c r="J1363">
        <v>927</v>
      </c>
      <c r="K1363">
        <v>4</v>
      </c>
      <c r="L1363">
        <f>COUNTIF(Table1[Race],Table1[Race])</f>
        <v>4</v>
      </c>
      <c r="M1363">
        <v>2</v>
      </c>
      <c r="N1363">
        <v>1</v>
      </c>
      <c r="O1363">
        <v>0</v>
      </c>
      <c r="P1363">
        <v>1</v>
      </c>
      <c r="Q1363" t="s">
        <v>20</v>
      </c>
      <c r="R1363" t="s">
        <v>952</v>
      </c>
      <c r="S1363" t="s">
        <v>1437</v>
      </c>
      <c r="T1363">
        <f>IFERROR(Table1[n_can_adj]/MID(Table1[district],FIND("(",Table1[district])+1,1),Table1[n_can_adj])</f>
        <v>2</v>
      </c>
      <c r="U1363">
        <v>234963</v>
      </c>
      <c r="V1363" t="str">
        <f>IF(Table1[Voting Population]&lt;47000,"Rural","Urban")</f>
        <v>Urban</v>
      </c>
      <c r="W1363" s="3">
        <v>5.29366728644865E-2</v>
      </c>
      <c r="X1363" s="3" t="s">
        <v>5414</v>
      </c>
      <c r="Y1363" s="3">
        <f>COUNTIFS(Table1[Race '#],Table1[[#This Row],[Race '#]],Table1[Gender],"F")</f>
        <v>0</v>
      </c>
      <c r="Z1363" s="3">
        <f>COUNTIFS(Table1[Race '#],Table1[[#This Row],[Race '#]],Table1[Gender],"M")</f>
        <v>4</v>
      </c>
      <c r="AA1363" s="3">
        <f>COUNTIFS(Table1[Race '#],Table1[[#This Row],[Race '#]],Table1[Gender],"~?")</f>
        <v>0</v>
      </c>
      <c r="AB1363" s="3" t="str">
        <f>_xlfn.IFS(Y1363=SUM(Table1[[#This Row],[Race-F candidates]:[Race-? Candidates]]),"All-Female",Z1363=SUM(Table1[[#This Row],[Race-F candidates]:[Race-? Candidates]]),"All-Male",1=1,"Mixed-Gender")</f>
        <v>All-Male</v>
      </c>
      <c r="AC1363" s="3">
        <f>COUNTIFS(Table1[genoffice],Table1[[#This Row],[genoffice]],Table1[Gender],"F")</f>
        <v>29</v>
      </c>
      <c r="AD1363" s="3">
        <f>COUNTIFS(Table1[genoffice],Table1[[#This Row],[genoffice]],Table1[Gender],"M")</f>
        <v>256</v>
      </c>
      <c r="AE1363" s="3">
        <f>COUNTIFS(Table1[genoffice],Table1[[#This Row],[genoffice]],Table1[Gender],"~?")</f>
        <v>10</v>
      </c>
    </row>
    <row r="1364" spans="1:31" x14ac:dyDescent="0.35">
      <c r="A1364">
        <v>1363</v>
      </c>
      <c r="B1364">
        <f>IF(COUNTIF(C$2:C1363,C1364)&gt;0,B1363,B1363+1)</f>
        <v>426</v>
      </c>
      <c r="C1364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4" t="s">
        <v>1760</v>
      </c>
      <c r="E1364" t="s">
        <v>1802</v>
      </c>
      <c r="F1364" t="s">
        <v>1804</v>
      </c>
      <c r="G1364">
        <v>2014</v>
      </c>
      <c r="H1364" t="s">
        <v>1012</v>
      </c>
      <c r="I1364" t="s">
        <v>23</v>
      </c>
      <c r="J1364">
        <v>1830</v>
      </c>
      <c r="K1364">
        <v>4</v>
      </c>
      <c r="L1364">
        <f>COUNTIF(Table1[Race],Table1[Race])</f>
        <v>4</v>
      </c>
      <c r="M1364">
        <v>2</v>
      </c>
      <c r="N1364">
        <v>1</v>
      </c>
      <c r="O1364">
        <v>0</v>
      </c>
      <c r="P1364">
        <v>1</v>
      </c>
      <c r="Q1364" t="s">
        <v>20</v>
      </c>
      <c r="R1364" t="s">
        <v>952</v>
      </c>
      <c r="S1364" t="s">
        <v>1437</v>
      </c>
      <c r="T1364">
        <f>IFERROR(Table1[n_can_adj]/MID(Table1[district],FIND("(",Table1[district])+1,1),Table1[n_can_adj])</f>
        <v>2</v>
      </c>
      <c r="U1364">
        <v>234963</v>
      </c>
      <c r="V1364" t="str">
        <f>IF(Table1[Voting Population]&lt;47000,"Rural","Urban")</f>
        <v>Urban</v>
      </c>
      <c r="W1364" s="3">
        <v>5.29366728644865E-2</v>
      </c>
      <c r="X1364" s="3" t="s">
        <v>5414</v>
      </c>
      <c r="Y1364" s="3">
        <f>COUNTIFS(Table1[Race '#],Table1[[#This Row],[Race '#]],Table1[Gender],"F")</f>
        <v>0</v>
      </c>
      <c r="Z1364" s="3">
        <f>COUNTIFS(Table1[Race '#],Table1[[#This Row],[Race '#]],Table1[Gender],"M")</f>
        <v>4</v>
      </c>
      <c r="AA1364" s="3">
        <f>COUNTIFS(Table1[Race '#],Table1[[#This Row],[Race '#]],Table1[Gender],"~?")</f>
        <v>0</v>
      </c>
      <c r="AB1364" s="3" t="str">
        <f>_xlfn.IFS(Y1364=SUM(Table1[[#This Row],[Race-F candidates]:[Race-? Candidates]]),"All-Female",Z1364=SUM(Table1[[#This Row],[Race-F candidates]:[Race-? Candidates]]),"All-Male",1=1,"Mixed-Gender")</f>
        <v>All-Male</v>
      </c>
      <c r="AC1364" s="3">
        <f>COUNTIFS(Table1[genoffice],Table1[[#This Row],[genoffice]],Table1[Gender],"F")</f>
        <v>29</v>
      </c>
      <c r="AD1364" s="3">
        <f>COUNTIFS(Table1[genoffice],Table1[[#This Row],[genoffice]],Table1[Gender],"M")</f>
        <v>256</v>
      </c>
      <c r="AE1364" s="3">
        <f>COUNTIFS(Table1[genoffice],Table1[[#This Row],[genoffice]],Table1[Gender],"~?")</f>
        <v>10</v>
      </c>
    </row>
    <row r="1365" spans="1:31" x14ac:dyDescent="0.35">
      <c r="A1365">
        <v>1364</v>
      </c>
      <c r="B1365">
        <f>IF(COUNTIF(C$2:C1364,C1365)&gt;0,B1364,B1364+1)</f>
        <v>426</v>
      </c>
      <c r="C1365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5" t="s">
        <v>1760</v>
      </c>
      <c r="E1365" t="s">
        <v>1802</v>
      </c>
      <c r="F1365" t="s">
        <v>1805</v>
      </c>
      <c r="G1365">
        <v>2014</v>
      </c>
      <c r="H1365" t="s">
        <v>1012</v>
      </c>
      <c r="I1365" t="s">
        <v>23</v>
      </c>
      <c r="J1365">
        <v>2951</v>
      </c>
      <c r="K1365">
        <v>4</v>
      </c>
      <c r="L1365">
        <f>COUNTIF(Table1[Race],Table1[Race])</f>
        <v>4</v>
      </c>
      <c r="M1365">
        <v>2</v>
      </c>
      <c r="N1365">
        <v>1</v>
      </c>
      <c r="O1365">
        <v>0</v>
      </c>
      <c r="P1365">
        <v>1</v>
      </c>
      <c r="Q1365" t="s">
        <v>20</v>
      </c>
      <c r="R1365" t="s">
        <v>952</v>
      </c>
      <c r="S1365" t="s">
        <v>1437</v>
      </c>
      <c r="T1365">
        <f>IFERROR(Table1[n_can_adj]/MID(Table1[district],FIND("(",Table1[district])+1,1),Table1[n_can_adj])</f>
        <v>2</v>
      </c>
      <c r="U1365">
        <v>234963</v>
      </c>
      <c r="V1365" t="str">
        <f>IF(Table1[Voting Population]&lt;47000,"Rural","Urban")</f>
        <v>Urban</v>
      </c>
      <c r="W1365" s="3">
        <v>5.29366728644865E-2</v>
      </c>
      <c r="X1365" s="3" t="s">
        <v>5414</v>
      </c>
      <c r="Y1365" s="3">
        <f>COUNTIFS(Table1[Race '#],Table1[[#This Row],[Race '#]],Table1[Gender],"F")</f>
        <v>0</v>
      </c>
      <c r="Z1365" s="3">
        <f>COUNTIFS(Table1[Race '#],Table1[[#This Row],[Race '#]],Table1[Gender],"M")</f>
        <v>4</v>
      </c>
      <c r="AA1365" s="3">
        <f>COUNTIFS(Table1[Race '#],Table1[[#This Row],[Race '#]],Table1[Gender],"~?")</f>
        <v>0</v>
      </c>
      <c r="AB1365" s="3" t="str">
        <f>_xlfn.IFS(Y1365=SUM(Table1[[#This Row],[Race-F candidates]:[Race-? Candidates]]),"All-Female",Z1365=SUM(Table1[[#This Row],[Race-F candidates]:[Race-? Candidates]]),"All-Male",1=1,"Mixed-Gender")</f>
        <v>All-Male</v>
      </c>
      <c r="AC1365" s="3">
        <f>COUNTIFS(Table1[genoffice],Table1[[#This Row],[genoffice]],Table1[Gender],"F")</f>
        <v>29</v>
      </c>
      <c r="AD1365" s="3">
        <f>COUNTIFS(Table1[genoffice],Table1[[#This Row],[genoffice]],Table1[Gender],"M")</f>
        <v>256</v>
      </c>
      <c r="AE1365" s="3">
        <f>COUNTIFS(Table1[genoffice],Table1[[#This Row],[genoffice]],Table1[Gender],"~?")</f>
        <v>10</v>
      </c>
    </row>
    <row r="1366" spans="1:31" x14ac:dyDescent="0.35">
      <c r="A1366">
        <v>1365</v>
      </c>
      <c r="B1366">
        <f>IF(COUNTIF(C$2:C1365,C1366)&gt;0,B1365,B1365+1)</f>
        <v>426</v>
      </c>
      <c r="C1366" t="str">
        <f>Table1[[#This Row],[position]]&amp;IF(Table1[district]="NA","","-"&amp;Table1[district])&amp;IF(Table1[parish]="Multi-Parish Race","","-"&amp;Table1[parish])&amp;" ("&amp;Table1[year]&amp;")"</f>
        <v>Constable(s)-Justice of the Peace Ward 6 (2 to be elected)-Lafayette (2014)</v>
      </c>
      <c r="D1366" t="s">
        <v>1760</v>
      </c>
      <c r="E1366" t="s">
        <v>1802</v>
      </c>
      <c r="F1366" t="s">
        <v>1806</v>
      </c>
      <c r="G1366">
        <v>2014</v>
      </c>
      <c r="H1366" t="s">
        <v>1012</v>
      </c>
      <c r="I1366" t="s">
        <v>19</v>
      </c>
      <c r="J1366">
        <v>3435</v>
      </c>
      <c r="K1366">
        <v>4</v>
      </c>
      <c r="L1366">
        <f>COUNTIF(Table1[Race],Table1[Race])</f>
        <v>4</v>
      </c>
      <c r="M1366">
        <v>2</v>
      </c>
      <c r="N1366">
        <v>1</v>
      </c>
      <c r="O1366">
        <v>0</v>
      </c>
      <c r="P1366">
        <v>1</v>
      </c>
      <c r="Q1366" t="s">
        <v>20</v>
      </c>
      <c r="R1366" t="s">
        <v>952</v>
      </c>
      <c r="S1366" t="s">
        <v>1437</v>
      </c>
      <c r="T1366">
        <f>IFERROR(Table1[n_can_adj]/MID(Table1[district],FIND("(",Table1[district])+1,1),Table1[n_can_adj])</f>
        <v>2</v>
      </c>
      <c r="U1366">
        <v>234963</v>
      </c>
      <c r="V1366" t="str">
        <f>IF(Table1[Voting Population]&lt;47000,"Rural","Urban")</f>
        <v>Urban</v>
      </c>
      <c r="W1366" s="3">
        <v>5.29366728644865E-2</v>
      </c>
      <c r="X1366" s="3" t="s">
        <v>5414</v>
      </c>
      <c r="Y1366" s="3">
        <f>COUNTIFS(Table1[Race '#],Table1[[#This Row],[Race '#]],Table1[Gender],"F")</f>
        <v>0</v>
      </c>
      <c r="Z1366" s="3">
        <f>COUNTIFS(Table1[Race '#],Table1[[#This Row],[Race '#]],Table1[Gender],"M")</f>
        <v>4</v>
      </c>
      <c r="AA1366" s="3">
        <f>COUNTIFS(Table1[Race '#],Table1[[#This Row],[Race '#]],Table1[Gender],"~?")</f>
        <v>0</v>
      </c>
      <c r="AB1366" s="3" t="str">
        <f>_xlfn.IFS(Y1366=SUM(Table1[[#This Row],[Race-F candidates]:[Race-? Candidates]]),"All-Female",Z1366=SUM(Table1[[#This Row],[Race-F candidates]:[Race-? Candidates]]),"All-Male",1=1,"Mixed-Gender")</f>
        <v>All-Male</v>
      </c>
      <c r="AC1366" s="3">
        <f>COUNTIFS(Table1[genoffice],Table1[[#This Row],[genoffice]],Table1[Gender],"F")</f>
        <v>29</v>
      </c>
      <c r="AD1366" s="3">
        <f>COUNTIFS(Table1[genoffice],Table1[[#This Row],[genoffice]],Table1[Gender],"M")</f>
        <v>256</v>
      </c>
      <c r="AE1366" s="3">
        <f>COUNTIFS(Table1[genoffice],Table1[[#This Row],[genoffice]],Table1[Gender],"~?")</f>
        <v>10</v>
      </c>
    </row>
    <row r="1367" spans="1:31" x14ac:dyDescent="0.35">
      <c r="A1367">
        <v>1366</v>
      </c>
      <c r="B1367">
        <f>IF(COUNTIF(C$2:C1366,C1367)&gt;0,B1366,B1366+1)</f>
        <v>427</v>
      </c>
      <c r="C1367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7" t="s">
        <v>1760</v>
      </c>
      <c r="E1367" t="s">
        <v>1807</v>
      </c>
      <c r="F1367" t="s">
        <v>1808</v>
      </c>
      <c r="G1367">
        <v>2014</v>
      </c>
      <c r="H1367" t="s">
        <v>94</v>
      </c>
      <c r="I1367" t="s">
        <v>23</v>
      </c>
      <c r="J1367">
        <v>97</v>
      </c>
      <c r="K1367">
        <v>2</v>
      </c>
      <c r="L1367">
        <f>COUNTIF(Table1[Race],Table1[Race])</f>
        <v>2</v>
      </c>
      <c r="M1367">
        <v>2</v>
      </c>
      <c r="N1367">
        <v>0</v>
      </c>
      <c r="O1367">
        <v>0</v>
      </c>
      <c r="P1367">
        <v>0</v>
      </c>
      <c r="Q1367" t="s">
        <v>20</v>
      </c>
      <c r="R1367" t="s">
        <v>952</v>
      </c>
      <c r="S1367" t="s">
        <v>1437</v>
      </c>
      <c r="T1367">
        <f>IFERROR(Table1[n_can_adj]/MID(Table1[district],FIND("(",Table1[district])+1,1),Table1[n_can_adj])</f>
        <v>2</v>
      </c>
      <c r="U1367">
        <v>59524</v>
      </c>
      <c r="V1367" t="str">
        <f>IF(Table1[Voting Population]&lt;47000,"Rural","Urban")</f>
        <v>Urban</v>
      </c>
      <c r="W1367" s="3">
        <v>0.75566750629722912</v>
      </c>
      <c r="X1367" s="3" t="s">
        <v>5414</v>
      </c>
      <c r="Y1367" s="3">
        <f>COUNTIFS(Table1[Race '#],Table1[[#This Row],[Race '#]],Table1[Gender],"F")</f>
        <v>0</v>
      </c>
      <c r="Z1367" s="3">
        <f>COUNTIFS(Table1[Race '#],Table1[[#This Row],[Race '#]],Table1[Gender],"M")</f>
        <v>2</v>
      </c>
      <c r="AA1367" s="3">
        <f>COUNTIFS(Table1[Race '#],Table1[[#This Row],[Race '#]],Table1[Gender],"~?")</f>
        <v>0</v>
      </c>
      <c r="AB1367" s="3" t="str">
        <f>_xlfn.IFS(Y1367=SUM(Table1[[#This Row],[Race-F candidates]:[Race-? Candidates]]),"All-Female",Z1367=SUM(Table1[[#This Row],[Race-F candidates]:[Race-? Candidates]]),"All-Male",1=1,"Mixed-Gender")</f>
        <v>All-Male</v>
      </c>
      <c r="AC1367" s="3">
        <f>COUNTIFS(Table1[genoffice],Table1[[#This Row],[genoffice]],Table1[Gender],"F")</f>
        <v>29</v>
      </c>
      <c r="AD1367" s="3">
        <f>COUNTIFS(Table1[genoffice],Table1[[#This Row],[genoffice]],Table1[Gender],"M")</f>
        <v>256</v>
      </c>
      <c r="AE1367" s="3">
        <f>COUNTIFS(Table1[genoffice],Table1[[#This Row],[genoffice]],Table1[Gender],"~?")</f>
        <v>10</v>
      </c>
    </row>
    <row r="1368" spans="1:31" x14ac:dyDescent="0.35">
      <c r="A1368">
        <v>1367</v>
      </c>
      <c r="B1368">
        <f>IF(COUNTIF(C$2:C1367,C1368)&gt;0,B1367,B1367+1)</f>
        <v>427</v>
      </c>
      <c r="C1368" t="str">
        <f>Table1[[#This Row],[position]]&amp;IF(Table1[district]="NA","","-"&amp;Table1[district])&amp;IF(Table1[parish]="Multi-Parish Race","","-"&amp;Table1[parish])&amp;" ("&amp;Table1[year]&amp;")"</f>
        <v>Constable(s)-Justice of the Peace Ward 7-Vermilion (2014)</v>
      </c>
      <c r="D1368" t="s">
        <v>1760</v>
      </c>
      <c r="E1368" t="s">
        <v>1807</v>
      </c>
      <c r="F1368" t="s">
        <v>1809</v>
      </c>
      <c r="G1368">
        <v>2014</v>
      </c>
      <c r="H1368" t="s">
        <v>94</v>
      </c>
      <c r="I1368" t="s">
        <v>23</v>
      </c>
      <c r="J1368">
        <v>697</v>
      </c>
      <c r="K1368">
        <v>2</v>
      </c>
      <c r="L1368">
        <f>COUNTIF(Table1[Race],Table1[Race])</f>
        <v>2</v>
      </c>
      <c r="M1368">
        <v>2</v>
      </c>
      <c r="N1368">
        <v>0</v>
      </c>
      <c r="O1368">
        <v>0</v>
      </c>
      <c r="P1368">
        <v>0</v>
      </c>
      <c r="Q1368" t="s">
        <v>20</v>
      </c>
      <c r="R1368" t="s">
        <v>952</v>
      </c>
      <c r="S1368" t="s">
        <v>1437</v>
      </c>
      <c r="T1368">
        <f>IFERROR(Table1[n_can_adj]/MID(Table1[district],FIND("(",Table1[district])+1,1),Table1[n_can_adj])</f>
        <v>2</v>
      </c>
      <c r="U1368">
        <v>59524</v>
      </c>
      <c r="V1368" t="str">
        <f>IF(Table1[Voting Population]&lt;47000,"Rural","Urban")</f>
        <v>Urban</v>
      </c>
      <c r="W1368" s="3">
        <v>0.75566750629722912</v>
      </c>
      <c r="X1368" s="3" t="s">
        <v>5414</v>
      </c>
      <c r="Y1368" s="3">
        <f>COUNTIFS(Table1[Race '#],Table1[[#This Row],[Race '#]],Table1[Gender],"F")</f>
        <v>0</v>
      </c>
      <c r="Z1368" s="3">
        <f>COUNTIFS(Table1[Race '#],Table1[[#This Row],[Race '#]],Table1[Gender],"M")</f>
        <v>2</v>
      </c>
      <c r="AA1368" s="3">
        <f>COUNTIFS(Table1[Race '#],Table1[[#This Row],[Race '#]],Table1[Gender],"~?")</f>
        <v>0</v>
      </c>
      <c r="AB1368" s="3" t="str">
        <f>_xlfn.IFS(Y1368=SUM(Table1[[#This Row],[Race-F candidates]:[Race-? Candidates]]),"All-Female",Z1368=SUM(Table1[[#This Row],[Race-F candidates]:[Race-? Candidates]]),"All-Male",1=1,"Mixed-Gender")</f>
        <v>All-Male</v>
      </c>
      <c r="AC1368" s="3">
        <f>COUNTIFS(Table1[genoffice],Table1[[#This Row],[genoffice]],Table1[Gender],"F")</f>
        <v>29</v>
      </c>
      <c r="AD1368" s="3">
        <f>COUNTIFS(Table1[genoffice],Table1[[#This Row],[genoffice]],Table1[Gender],"M")</f>
        <v>256</v>
      </c>
      <c r="AE1368" s="3">
        <f>COUNTIFS(Table1[genoffice],Table1[[#This Row],[genoffice]],Table1[Gender],"~?")</f>
        <v>10</v>
      </c>
    </row>
    <row r="1369" spans="1:31" x14ac:dyDescent="0.35">
      <c r="A1369">
        <v>1368</v>
      </c>
      <c r="B1369">
        <f>IF(COUNTIF(C$2:C1368,C1369)&gt;0,B1368,B1368+1)</f>
        <v>428</v>
      </c>
      <c r="C1369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69" t="s">
        <v>1810</v>
      </c>
      <c r="E1369" t="s">
        <v>938</v>
      </c>
      <c r="F1369" t="s">
        <v>1811</v>
      </c>
      <c r="G1369">
        <v>2014</v>
      </c>
      <c r="H1369" t="s">
        <v>457</v>
      </c>
      <c r="I1369" t="s">
        <v>23</v>
      </c>
      <c r="J1369">
        <v>2350</v>
      </c>
      <c r="K1369">
        <v>2</v>
      </c>
      <c r="L1369">
        <f>COUNTIF(Table1[Race],Table1[Race])</f>
        <v>2</v>
      </c>
      <c r="M1369">
        <v>1</v>
      </c>
      <c r="N1369">
        <v>1</v>
      </c>
      <c r="O1369">
        <v>0</v>
      </c>
      <c r="P1369">
        <v>0</v>
      </c>
      <c r="Q1369" t="s">
        <v>20</v>
      </c>
      <c r="R1369" t="s">
        <v>952</v>
      </c>
      <c r="S1369" t="s">
        <v>1810</v>
      </c>
      <c r="T1369">
        <f>IFERROR(Table1[n_can_adj]/MID(Table1[district],FIND("(",Table1[district])+1,1),Table1[n_can_adj])</f>
        <v>2</v>
      </c>
      <c r="U1369">
        <v>19756</v>
      </c>
      <c r="V1369" t="str">
        <f>IF(Table1[Voting Population]&lt;47000,"Rural","Urban")</f>
        <v>Rural</v>
      </c>
      <c r="W1369" s="3">
        <v>0.38968965069471495</v>
      </c>
      <c r="X1369" s="3" t="s">
        <v>5414</v>
      </c>
      <c r="Y1369" s="3">
        <f>COUNTIFS(Table1[Race '#],Table1[[#This Row],[Race '#]],Table1[Gender],"F")</f>
        <v>1</v>
      </c>
      <c r="Z1369" s="3">
        <f>COUNTIFS(Table1[Race '#],Table1[[#This Row],[Race '#]],Table1[Gender],"M")</f>
        <v>1</v>
      </c>
      <c r="AA1369" s="3">
        <f>COUNTIFS(Table1[Race '#],Table1[[#This Row],[Race '#]],Table1[Gender],"~?")</f>
        <v>0</v>
      </c>
      <c r="AB1369" s="3" t="str">
        <f>_xlfn.IFS(Y1369=SUM(Table1[[#This Row],[Race-F candidates]:[Race-? Candidates]]),"All-Female",Z1369=SUM(Table1[[#This Row],[Race-F candidates]:[Race-? Candidates]]),"All-Male",1=1,"Mixed-Gender")</f>
        <v>Mixed-Gender</v>
      </c>
      <c r="AC1369" s="3">
        <f>COUNTIFS(Table1[genoffice],Table1[[#This Row],[genoffice]],Table1[Gender],"F")</f>
        <v>1</v>
      </c>
      <c r="AD1369" s="3">
        <f>COUNTIFS(Table1[genoffice],Table1[[#This Row],[genoffice]],Table1[Gender],"M")</f>
        <v>1</v>
      </c>
      <c r="AE1369" s="3">
        <f>COUNTIFS(Table1[genoffice],Table1[[#This Row],[genoffice]],Table1[Gender],"~?")</f>
        <v>0</v>
      </c>
    </row>
    <row r="1370" spans="1:31" x14ac:dyDescent="0.35">
      <c r="A1370">
        <v>1369</v>
      </c>
      <c r="B1370">
        <f>IF(COUNTIF(C$2:C1369,C1370)&gt;0,B1369,B1369+1)</f>
        <v>428</v>
      </c>
      <c r="C1370" t="str">
        <f>Table1[[#This Row],[position]]&amp;IF(Table1[district]="NA","","-"&amp;Table1[district])&amp;IF(Table1[parish]="Multi-Parish Race","","-"&amp;Table1[parish])&amp;" ("&amp;Table1[year]&amp;")"</f>
        <v>Coroner-East Feliciana (2014)</v>
      </c>
      <c r="D1370" t="s">
        <v>1810</v>
      </c>
      <c r="E1370" t="s">
        <v>938</v>
      </c>
      <c r="F1370" t="s">
        <v>1812</v>
      </c>
      <c r="G1370">
        <v>2014</v>
      </c>
      <c r="H1370" t="s">
        <v>457</v>
      </c>
      <c r="I1370" t="s">
        <v>19</v>
      </c>
      <c r="J1370">
        <v>5351</v>
      </c>
      <c r="K1370">
        <v>2</v>
      </c>
      <c r="L1370">
        <f>COUNTIF(Table1[Race],Table1[Race])</f>
        <v>2</v>
      </c>
      <c r="M1370">
        <v>1</v>
      </c>
      <c r="N1370">
        <v>1</v>
      </c>
      <c r="O1370">
        <v>0</v>
      </c>
      <c r="P1370">
        <v>0</v>
      </c>
      <c r="Q1370" t="s">
        <v>20</v>
      </c>
      <c r="R1370" t="s">
        <v>952</v>
      </c>
      <c r="S1370" t="s">
        <v>1810</v>
      </c>
      <c r="T1370">
        <f>IFERROR(Table1[n_can_adj]/MID(Table1[district],FIND("(",Table1[district])+1,1),Table1[n_can_adj])</f>
        <v>2</v>
      </c>
      <c r="U1370">
        <v>19756</v>
      </c>
      <c r="V1370" t="str">
        <f>IF(Table1[Voting Population]&lt;47000,"Rural","Urban")</f>
        <v>Rural</v>
      </c>
      <c r="W1370" s="3">
        <v>0.38968965069471495</v>
      </c>
      <c r="X1370" s="3" t="s">
        <v>5415</v>
      </c>
      <c r="Y1370" s="3">
        <f>COUNTIFS(Table1[Race '#],Table1[[#This Row],[Race '#]],Table1[Gender],"F")</f>
        <v>1</v>
      </c>
      <c r="Z1370" s="3">
        <f>COUNTIFS(Table1[Race '#],Table1[[#This Row],[Race '#]],Table1[Gender],"M")</f>
        <v>1</v>
      </c>
      <c r="AA1370" s="3">
        <f>COUNTIFS(Table1[Race '#],Table1[[#This Row],[Race '#]],Table1[Gender],"~?")</f>
        <v>0</v>
      </c>
      <c r="AB1370" s="3" t="str">
        <f>_xlfn.IFS(Y1370=SUM(Table1[[#This Row],[Race-F candidates]:[Race-? Candidates]]),"All-Female",Z1370=SUM(Table1[[#This Row],[Race-F candidates]:[Race-? Candidates]]),"All-Male",1=1,"Mixed-Gender")</f>
        <v>Mixed-Gender</v>
      </c>
      <c r="AC1370" s="3">
        <f>COUNTIFS(Table1[genoffice],Table1[[#This Row],[genoffice]],Table1[Gender],"F")</f>
        <v>1</v>
      </c>
      <c r="AD1370" s="3">
        <f>COUNTIFS(Table1[genoffice],Table1[[#This Row],[genoffice]],Table1[Gender],"M")</f>
        <v>1</v>
      </c>
      <c r="AE1370" s="3">
        <f>COUNTIFS(Table1[genoffice],Table1[[#This Row],[genoffice]],Table1[Gender],"~?")</f>
        <v>0</v>
      </c>
    </row>
    <row r="1371" spans="1:31" x14ac:dyDescent="0.35">
      <c r="A1371">
        <v>1370</v>
      </c>
      <c r="B1371">
        <f>IF(COUNTIF(C$2:C1370,C1371)&gt;0,B1370,B1370+1)</f>
        <v>429</v>
      </c>
      <c r="C1371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1" t="s">
        <v>1813</v>
      </c>
      <c r="E1371" t="s">
        <v>1814</v>
      </c>
      <c r="F1371" t="s">
        <v>1815</v>
      </c>
      <c r="G1371">
        <v>2016</v>
      </c>
      <c r="H1371" t="s">
        <v>1300</v>
      </c>
      <c r="I1371" t="s">
        <v>19</v>
      </c>
      <c r="J1371">
        <v>6469</v>
      </c>
      <c r="K1371">
        <v>2</v>
      </c>
      <c r="L1371">
        <f>COUNTIF(Table1[Race],Table1[Race])</f>
        <v>2</v>
      </c>
      <c r="M1371">
        <v>1</v>
      </c>
      <c r="N1371">
        <v>1</v>
      </c>
      <c r="O1371">
        <v>0</v>
      </c>
      <c r="P1371">
        <v>0</v>
      </c>
      <c r="Q1371" t="s">
        <v>20</v>
      </c>
      <c r="R1371" t="s">
        <v>21</v>
      </c>
      <c r="S1371" t="s">
        <v>1813</v>
      </c>
      <c r="T1371">
        <f>IFERROR(Table1[n_can_adj]/MID(Table1[district],FIND("(",Table1[district])+1,1),Table1[n_can_adj])</f>
        <v>2</v>
      </c>
      <c r="U1371">
        <v>73799</v>
      </c>
      <c r="V1371" t="str">
        <f>IF(Table1[Voting Population]&lt;47000,"Rural","Urban")</f>
        <v>Urban</v>
      </c>
      <c r="W1371" s="3">
        <v>0.15786647574727047</v>
      </c>
      <c r="X1371" s="3" t="s">
        <v>5414</v>
      </c>
      <c r="Y1371" s="3">
        <f>COUNTIFS(Table1[Race '#],Table1[[#This Row],[Race '#]],Table1[Gender],"F")</f>
        <v>0</v>
      </c>
      <c r="Z1371" s="3">
        <f>COUNTIFS(Table1[Race '#],Table1[[#This Row],[Race '#]],Table1[Gender],"M")</f>
        <v>2</v>
      </c>
      <c r="AA1371" s="3">
        <f>COUNTIFS(Table1[Race '#],Table1[[#This Row],[Race '#]],Table1[Gender],"~?")</f>
        <v>0</v>
      </c>
      <c r="AB1371" s="3" t="str">
        <f>_xlfn.IFS(Y1371=SUM(Table1[[#This Row],[Race-F candidates]:[Race-? Candidates]]),"All-Female",Z1371=SUM(Table1[[#This Row],[Race-F candidates]:[Race-? Candidates]]),"All-Male",1=1,"Mixed-Gender")</f>
        <v>All-Male</v>
      </c>
      <c r="AC1371" s="3">
        <f>COUNTIFS(Table1[genoffice],Table1[[#This Row],[genoffice]],Table1[Gender],"F")</f>
        <v>168</v>
      </c>
      <c r="AD1371" s="3">
        <f>COUNTIFS(Table1[genoffice],Table1[[#This Row],[genoffice]],Table1[Gender],"M")</f>
        <v>290</v>
      </c>
      <c r="AE1371" s="3">
        <f>COUNTIFS(Table1[genoffice],Table1[[#This Row],[genoffice]],Table1[Gender],"~?")</f>
        <v>23</v>
      </c>
    </row>
    <row r="1372" spans="1:31" x14ac:dyDescent="0.35">
      <c r="A1372">
        <v>1371</v>
      </c>
      <c r="B1372">
        <f>IF(COUNTIF(C$2:C1371,C1372)&gt;0,B1371,B1371+1)</f>
        <v>429</v>
      </c>
      <c r="C1372" t="str">
        <f>Table1[[#This Row],[position]]&amp;IF(Table1[district]="NA","","-"&amp;Table1[district])&amp;IF(Table1[parish]="Multi-Parish Race","","-"&amp;Table1[parish])&amp;" ("&amp;Table1[year]&amp;")"</f>
        <v>Council Member-at Large,  City of New Iberia-Iberia (2016)</v>
      </c>
      <c r="D1372" t="s">
        <v>1813</v>
      </c>
      <c r="E1372" t="s">
        <v>1814</v>
      </c>
      <c r="F1372" t="s">
        <v>1816</v>
      </c>
      <c r="G1372">
        <v>2016</v>
      </c>
      <c r="H1372" t="s">
        <v>1300</v>
      </c>
      <c r="I1372" t="s">
        <v>23</v>
      </c>
      <c r="J1372">
        <v>4705</v>
      </c>
      <c r="K1372">
        <v>2</v>
      </c>
      <c r="L1372">
        <f>COUNTIF(Table1[Race],Table1[Race])</f>
        <v>2</v>
      </c>
      <c r="M1372">
        <v>1</v>
      </c>
      <c r="N1372">
        <v>1</v>
      </c>
      <c r="O1372">
        <v>0</v>
      </c>
      <c r="P1372">
        <v>0</v>
      </c>
      <c r="Q1372" t="s">
        <v>20</v>
      </c>
      <c r="R1372" t="s">
        <v>21</v>
      </c>
      <c r="S1372" t="s">
        <v>1813</v>
      </c>
      <c r="T1372">
        <f>IFERROR(Table1[n_can_adj]/MID(Table1[district],FIND("(",Table1[district])+1,1),Table1[n_can_adj])</f>
        <v>2</v>
      </c>
      <c r="U1372">
        <v>73799</v>
      </c>
      <c r="V1372" t="str">
        <f>IF(Table1[Voting Population]&lt;47000,"Rural","Urban")</f>
        <v>Urban</v>
      </c>
      <c r="W1372" s="3">
        <v>0.15786647574727047</v>
      </c>
      <c r="X1372" s="3" t="s">
        <v>5414</v>
      </c>
      <c r="Y1372" s="3">
        <f>COUNTIFS(Table1[Race '#],Table1[[#This Row],[Race '#]],Table1[Gender],"F")</f>
        <v>0</v>
      </c>
      <c r="Z1372" s="3">
        <f>COUNTIFS(Table1[Race '#],Table1[[#This Row],[Race '#]],Table1[Gender],"M")</f>
        <v>2</v>
      </c>
      <c r="AA1372" s="3">
        <f>COUNTIFS(Table1[Race '#],Table1[[#This Row],[Race '#]],Table1[Gender],"~?")</f>
        <v>0</v>
      </c>
      <c r="AB1372" s="3" t="str">
        <f>_xlfn.IFS(Y1372=SUM(Table1[[#This Row],[Race-F candidates]:[Race-? Candidates]]),"All-Female",Z1372=SUM(Table1[[#This Row],[Race-F candidates]:[Race-? Candidates]]),"All-Male",1=1,"Mixed-Gender")</f>
        <v>All-Male</v>
      </c>
      <c r="AC1372" s="3">
        <f>COUNTIFS(Table1[genoffice],Table1[[#This Row],[genoffice]],Table1[Gender],"F")</f>
        <v>168</v>
      </c>
      <c r="AD1372" s="3">
        <f>COUNTIFS(Table1[genoffice],Table1[[#This Row],[genoffice]],Table1[Gender],"M")</f>
        <v>290</v>
      </c>
      <c r="AE1372" s="3">
        <f>COUNTIFS(Table1[genoffice],Table1[[#This Row],[genoffice]],Table1[Gender],"~?")</f>
        <v>23</v>
      </c>
    </row>
    <row r="1373" spans="1:31" x14ac:dyDescent="0.35">
      <c r="A1373">
        <v>1372</v>
      </c>
      <c r="B1373">
        <f>IF(COUNTIF(C$2:C1372,C1373)&gt;0,B1372,B1372+1)</f>
        <v>430</v>
      </c>
      <c r="C1373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3" t="s">
        <v>1813</v>
      </c>
      <c r="E1373" t="s">
        <v>1817</v>
      </c>
      <c r="F1373" t="s">
        <v>1818</v>
      </c>
      <c r="G1373">
        <v>2014</v>
      </c>
      <c r="H1373" t="s">
        <v>640</v>
      </c>
      <c r="I1373" t="s">
        <v>23</v>
      </c>
      <c r="J1373">
        <v>520</v>
      </c>
      <c r="K1373">
        <v>3</v>
      </c>
      <c r="L1373">
        <f>COUNTIF(Table1[Race],Table1[Race])</f>
        <v>3</v>
      </c>
      <c r="M1373">
        <v>3</v>
      </c>
      <c r="N1373">
        <v>0</v>
      </c>
      <c r="O1373">
        <v>0</v>
      </c>
      <c r="P1373">
        <v>0</v>
      </c>
      <c r="Q1373" t="s">
        <v>20</v>
      </c>
      <c r="R1373" t="s">
        <v>21</v>
      </c>
      <c r="S1373" t="s">
        <v>1813</v>
      </c>
      <c r="T1373">
        <f>IFERROR(Table1[n_can_adj]/MID(Table1[district],FIND("(",Table1[district])+1,1),Table1[n_can_adj])</f>
        <v>3</v>
      </c>
      <c r="U1373">
        <v>127115</v>
      </c>
      <c r="V1373" t="str">
        <f>IF(Table1[Voting Population]&lt;47000,"Rural","Urban")</f>
        <v>Urban</v>
      </c>
      <c r="W1373" s="3">
        <v>0.18559556786703602</v>
      </c>
      <c r="X1373" s="3" t="s">
        <v>5414</v>
      </c>
      <c r="Y1373" s="3">
        <f>COUNTIFS(Table1[Race '#],Table1[[#This Row],[Race '#]],Table1[Gender],"F")</f>
        <v>1</v>
      </c>
      <c r="Z1373" s="3">
        <f>COUNTIFS(Table1[Race '#],Table1[[#This Row],[Race '#]],Table1[Gender],"M")</f>
        <v>1</v>
      </c>
      <c r="AA1373" s="3">
        <f>COUNTIFS(Table1[Race '#],Table1[[#This Row],[Race '#]],Table1[Gender],"~?")</f>
        <v>1</v>
      </c>
      <c r="AB1373" s="3" t="str">
        <f>_xlfn.IFS(Y1373=SUM(Table1[[#This Row],[Race-F candidates]:[Race-? Candidates]]),"All-Female",Z1373=SUM(Table1[[#This Row],[Race-F candidates]:[Race-? Candidates]]),"All-Male",1=1,"Mixed-Gender")</f>
        <v>Mixed-Gender</v>
      </c>
      <c r="AC1373" s="3">
        <f>COUNTIFS(Table1[genoffice],Table1[[#This Row],[genoffice]],Table1[Gender],"F")</f>
        <v>168</v>
      </c>
      <c r="AD1373" s="3">
        <f>COUNTIFS(Table1[genoffice],Table1[[#This Row],[genoffice]],Table1[Gender],"M")</f>
        <v>290</v>
      </c>
      <c r="AE1373" s="3">
        <f>COUNTIFS(Table1[genoffice],Table1[[#This Row],[genoffice]],Table1[Gender],"~?")</f>
        <v>23</v>
      </c>
    </row>
    <row r="1374" spans="1:31" x14ac:dyDescent="0.35">
      <c r="A1374">
        <v>1373</v>
      </c>
      <c r="B1374">
        <f>IF(COUNTIF(C$2:C1373,C1374)&gt;0,B1373,B1373+1)</f>
        <v>430</v>
      </c>
      <c r="C1374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4" t="s">
        <v>1813</v>
      </c>
      <c r="E1374" t="s">
        <v>1817</v>
      </c>
      <c r="F1374" t="s">
        <v>1819</v>
      </c>
      <c r="G1374">
        <v>2014</v>
      </c>
      <c r="H1374" t="s">
        <v>640</v>
      </c>
      <c r="I1374" t="s">
        <v>23</v>
      </c>
      <c r="J1374">
        <v>319</v>
      </c>
      <c r="K1374">
        <v>3</v>
      </c>
      <c r="L1374">
        <f>COUNTIF(Table1[Race],Table1[Race])</f>
        <v>3</v>
      </c>
      <c r="M1374">
        <v>3</v>
      </c>
      <c r="N1374">
        <v>0</v>
      </c>
      <c r="O1374">
        <v>0</v>
      </c>
      <c r="P1374">
        <v>0</v>
      </c>
      <c r="Q1374" t="s">
        <v>20</v>
      </c>
      <c r="R1374" t="s">
        <v>21</v>
      </c>
      <c r="S1374" t="s">
        <v>1813</v>
      </c>
      <c r="T1374">
        <f>IFERROR(Table1[n_can_adj]/MID(Table1[district],FIND("(",Table1[district])+1,1),Table1[n_can_adj])</f>
        <v>3</v>
      </c>
      <c r="U1374">
        <v>127115</v>
      </c>
      <c r="V1374" t="str">
        <f>IF(Table1[Voting Population]&lt;47000,"Rural","Urban")</f>
        <v>Urban</v>
      </c>
      <c r="W1374" s="3">
        <v>0.18559556786703602</v>
      </c>
      <c r="X1374" s="3" t="s">
        <v>5413</v>
      </c>
      <c r="Y1374" s="3">
        <f>COUNTIFS(Table1[Race '#],Table1[[#This Row],[Race '#]],Table1[Gender],"F")</f>
        <v>1</v>
      </c>
      <c r="Z1374" s="3">
        <f>COUNTIFS(Table1[Race '#],Table1[[#This Row],[Race '#]],Table1[Gender],"M")</f>
        <v>1</v>
      </c>
      <c r="AA1374" s="3">
        <f>COUNTIFS(Table1[Race '#],Table1[[#This Row],[Race '#]],Table1[Gender],"~?")</f>
        <v>1</v>
      </c>
      <c r="AB1374" s="3" t="str">
        <f>_xlfn.IFS(Y1374=SUM(Table1[[#This Row],[Race-F candidates]:[Race-? Candidates]]),"All-Female",Z1374=SUM(Table1[[#This Row],[Race-F candidates]:[Race-? Candidates]]),"All-Male",1=1,"Mixed-Gender")</f>
        <v>Mixed-Gender</v>
      </c>
      <c r="AC1374" s="3">
        <f>COUNTIFS(Table1[genoffice],Table1[[#This Row],[genoffice]],Table1[Gender],"F")</f>
        <v>168</v>
      </c>
      <c r="AD1374" s="3">
        <f>COUNTIFS(Table1[genoffice],Table1[[#This Row],[genoffice]],Table1[Gender],"M")</f>
        <v>290</v>
      </c>
      <c r="AE1374" s="3">
        <f>COUNTIFS(Table1[genoffice],Table1[[#This Row],[genoffice]],Table1[Gender],"~?")</f>
        <v>23</v>
      </c>
    </row>
    <row r="1375" spans="1:31" x14ac:dyDescent="0.35">
      <c r="A1375">
        <v>1374</v>
      </c>
      <c r="B1375">
        <f>IF(COUNTIF(C$2:C1374,C1375)&gt;0,B1374,B1374+1)</f>
        <v>430</v>
      </c>
      <c r="C1375" t="str">
        <f>Table1[[#This Row],[position]]&amp;IF(Table1[district]="NA","","-"&amp;Table1[district])&amp;IF(Table1[parish]="Multi-Parish Race","","-"&amp;Table1[parish])&amp;" ("&amp;Table1[year]&amp;")"</f>
        <v>Council Member-District  1, City of Hammond-Tangipahoa (2014)</v>
      </c>
      <c r="D1375" t="s">
        <v>1813</v>
      </c>
      <c r="E1375" t="s">
        <v>1817</v>
      </c>
      <c r="F1375" t="s">
        <v>1820</v>
      </c>
      <c r="G1375">
        <v>2014</v>
      </c>
      <c r="H1375" t="s">
        <v>640</v>
      </c>
      <c r="I1375" t="s">
        <v>23</v>
      </c>
      <c r="J1375">
        <v>244</v>
      </c>
      <c r="K1375">
        <v>3</v>
      </c>
      <c r="L1375">
        <f>COUNTIF(Table1[Race],Table1[Race])</f>
        <v>3</v>
      </c>
      <c r="M1375">
        <v>3</v>
      </c>
      <c r="N1375">
        <v>0</v>
      </c>
      <c r="O1375">
        <v>0</v>
      </c>
      <c r="P1375">
        <v>0</v>
      </c>
      <c r="Q1375" t="s">
        <v>20</v>
      </c>
      <c r="R1375" t="s">
        <v>21</v>
      </c>
      <c r="S1375" t="s">
        <v>1813</v>
      </c>
      <c r="T1375">
        <f>IFERROR(Table1[n_can_adj]/MID(Table1[district],FIND("(",Table1[district])+1,1),Table1[n_can_adj])</f>
        <v>3</v>
      </c>
      <c r="U1375">
        <v>127115</v>
      </c>
      <c r="V1375" t="str">
        <f>IF(Table1[Voting Population]&lt;47000,"Rural","Urban")</f>
        <v>Urban</v>
      </c>
      <c r="W1375" s="3">
        <v>0.18559556786703602</v>
      </c>
      <c r="X1375" s="3" t="s">
        <v>5415</v>
      </c>
      <c r="Y1375" s="3">
        <f>COUNTIFS(Table1[Race '#],Table1[[#This Row],[Race '#]],Table1[Gender],"F")</f>
        <v>1</v>
      </c>
      <c r="Z1375" s="3">
        <f>COUNTIFS(Table1[Race '#],Table1[[#This Row],[Race '#]],Table1[Gender],"M")</f>
        <v>1</v>
      </c>
      <c r="AA1375" s="3">
        <f>COUNTIFS(Table1[Race '#],Table1[[#This Row],[Race '#]],Table1[Gender],"~?")</f>
        <v>1</v>
      </c>
      <c r="AB1375" s="3" t="str">
        <f>_xlfn.IFS(Y1375=SUM(Table1[[#This Row],[Race-F candidates]:[Race-? Candidates]]),"All-Female",Z1375=SUM(Table1[[#This Row],[Race-F candidates]:[Race-? Candidates]]),"All-Male",1=1,"Mixed-Gender")</f>
        <v>Mixed-Gender</v>
      </c>
      <c r="AC1375" s="3">
        <f>COUNTIFS(Table1[genoffice],Table1[[#This Row],[genoffice]],Table1[Gender],"F")</f>
        <v>168</v>
      </c>
      <c r="AD1375" s="3">
        <f>COUNTIFS(Table1[genoffice],Table1[[#This Row],[genoffice]],Table1[Gender],"M")</f>
        <v>290</v>
      </c>
      <c r="AE1375" s="3">
        <f>COUNTIFS(Table1[genoffice],Table1[[#This Row],[genoffice]],Table1[Gender],"~?")</f>
        <v>23</v>
      </c>
    </row>
    <row r="1376" spans="1:31" x14ac:dyDescent="0.35">
      <c r="A1376">
        <v>1375</v>
      </c>
      <c r="B1376">
        <f>IF(COUNTIF(C$2:C1375,C1376)&gt;0,B1375,B1375+1)</f>
        <v>431</v>
      </c>
      <c r="C1376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6" t="s">
        <v>1813</v>
      </c>
      <c r="E1376" t="s">
        <v>1821</v>
      </c>
      <c r="F1376" t="s">
        <v>1822</v>
      </c>
      <c r="G1376">
        <v>2014</v>
      </c>
      <c r="H1376" t="s">
        <v>729</v>
      </c>
      <c r="I1376" t="s">
        <v>30</v>
      </c>
      <c r="J1376">
        <v>142</v>
      </c>
      <c r="K1376">
        <v>4</v>
      </c>
      <c r="L1376">
        <f>COUNTIF(Table1[Race],Table1[Race])</f>
        <v>4</v>
      </c>
      <c r="M1376">
        <v>1</v>
      </c>
      <c r="N1376">
        <v>0</v>
      </c>
      <c r="O1376">
        <v>3</v>
      </c>
      <c r="P1376">
        <v>0</v>
      </c>
      <c r="Q1376" t="s">
        <v>20</v>
      </c>
      <c r="R1376" t="s">
        <v>21</v>
      </c>
      <c r="S1376" t="s">
        <v>1813</v>
      </c>
      <c r="T1376">
        <f>IFERROR(Table1[n_can_adj]/MID(Table1[district],FIND("(",Table1[district])+1,1),Table1[n_can_adj])</f>
        <v>4</v>
      </c>
      <c r="U1376">
        <v>13924</v>
      </c>
      <c r="V1376" t="str">
        <f>IF(Table1[Voting Population]&lt;47000,"Rural","Urban")</f>
        <v>Rural</v>
      </c>
      <c r="W1376" s="3">
        <v>0.30418250950570336</v>
      </c>
      <c r="X1376" s="3" t="s">
        <v>5414</v>
      </c>
      <c r="Y1376" s="3">
        <f>COUNTIFS(Table1[Race '#],Table1[[#This Row],[Race '#]],Table1[Gender],"F")</f>
        <v>2</v>
      </c>
      <c r="Z1376" s="3">
        <f>COUNTIFS(Table1[Race '#],Table1[[#This Row],[Race '#]],Table1[Gender],"M")</f>
        <v>2</v>
      </c>
      <c r="AA1376" s="3">
        <f>COUNTIFS(Table1[Race '#],Table1[[#This Row],[Race '#]],Table1[Gender],"~?")</f>
        <v>0</v>
      </c>
      <c r="AB1376" s="3" t="str">
        <f>_xlfn.IFS(Y1376=SUM(Table1[[#This Row],[Race-F candidates]:[Race-? Candidates]]),"All-Female",Z1376=SUM(Table1[[#This Row],[Race-F candidates]:[Race-? Candidates]]),"All-Male",1=1,"Mixed-Gender")</f>
        <v>Mixed-Gender</v>
      </c>
      <c r="AC1376" s="3">
        <f>COUNTIFS(Table1[genoffice],Table1[[#This Row],[genoffice]],Table1[Gender],"F")</f>
        <v>168</v>
      </c>
      <c r="AD1376" s="3">
        <f>COUNTIFS(Table1[genoffice],Table1[[#This Row],[genoffice]],Table1[Gender],"M")</f>
        <v>290</v>
      </c>
      <c r="AE1376" s="3">
        <f>COUNTIFS(Table1[genoffice],Table1[[#This Row],[genoffice]],Table1[Gender],"~?")</f>
        <v>23</v>
      </c>
    </row>
    <row r="1377" spans="1:31" x14ac:dyDescent="0.35">
      <c r="A1377">
        <v>1376</v>
      </c>
      <c r="B1377">
        <f>IF(COUNTIF(C$2:C1376,C1377)&gt;0,B1376,B1376+1)</f>
        <v>431</v>
      </c>
      <c r="C1377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7" t="s">
        <v>1813</v>
      </c>
      <c r="E1377" t="s">
        <v>1821</v>
      </c>
      <c r="F1377" t="s">
        <v>1823</v>
      </c>
      <c r="G1377">
        <v>2014</v>
      </c>
      <c r="H1377" t="s">
        <v>729</v>
      </c>
      <c r="I1377" t="s">
        <v>30</v>
      </c>
      <c r="J1377">
        <v>28</v>
      </c>
      <c r="K1377">
        <v>4</v>
      </c>
      <c r="L1377">
        <f>COUNTIF(Table1[Race],Table1[Race])</f>
        <v>4</v>
      </c>
      <c r="M1377">
        <v>1</v>
      </c>
      <c r="N1377">
        <v>0</v>
      </c>
      <c r="O1377">
        <v>3</v>
      </c>
      <c r="P1377">
        <v>0</v>
      </c>
      <c r="Q1377" t="s">
        <v>20</v>
      </c>
      <c r="R1377" t="s">
        <v>21</v>
      </c>
      <c r="S1377" t="s">
        <v>1813</v>
      </c>
      <c r="T1377">
        <f>IFERROR(Table1[n_can_adj]/MID(Table1[district],FIND("(",Table1[district])+1,1),Table1[n_can_adj])</f>
        <v>4</v>
      </c>
      <c r="U1377">
        <v>13924</v>
      </c>
      <c r="V1377" t="str">
        <f>IF(Table1[Voting Population]&lt;47000,"Rural","Urban")</f>
        <v>Rural</v>
      </c>
      <c r="W1377" s="3">
        <v>0.30418250950570336</v>
      </c>
      <c r="X1377" s="3" t="s">
        <v>5415</v>
      </c>
      <c r="Y1377" s="3">
        <f>COUNTIFS(Table1[Race '#],Table1[[#This Row],[Race '#]],Table1[Gender],"F")</f>
        <v>2</v>
      </c>
      <c r="Z1377" s="3">
        <f>COUNTIFS(Table1[Race '#],Table1[[#This Row],[Race '#]],Table1[Gender],"M")</f>
        <v>2</v>
      </c>
      <c r="AA1377" s="3">
        <f>COUNTIFS(Table1[Race '#],Table1[[#This Row],[Race '#]],Table1[Gender],"~?")</f>
        <v>0</v>
      </c>
      <c r="AB1377" s="3" t="str">
        <f>_xlfn.IFS(Y1377=SUM(Table1[[#This Row],[Race-F candidates]:[Race-? Candidates]]),"All-Female",Z1377=SUM(Table1[[#This Row],[Race-F candidates]:[Race-? Candidates]]),"All-Male",1=1,"Mixed-Gender")</f>
        <v>Mixed-Gender</v>
      </c>
      <c r="AC1377" s="3">
        <f>COUNTIFS(Table1[genoffice],Table1[[#This Row],[genoffice]],Table1[Gender],"F")</f>
        <v>168</v>
      </c>
      <c r="AD1377" s="3">
        <f>COUNTIFS(Table1[genoffice],Table1[[#This Row],[genoffice]],Table1[Gender],"M")</f>
        <v>290</v>
      </c>
      <c r="AE1377" s="3">
        <f>COUNTIFS(Table1[genoffice],Table1[[#This Row],[genoffice]],Table1[Gender],"~?")</f>
        <v>23</v>
      </c>
    </row>
    <row r="1378" spans="1:31" x14ac:dyDescent="0.35">
      <c r="A1378">
        <v>1377</v>
      </c>
      <c r="B1378">
        <f>IF(COUNTIF(C$2:C1377,C1378)&gt;0,B1377,B1377+1)</f>
        <v>431</v>
      </c>
      <c r="C1378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8" t="s">
        <v>1813</v>
      </c>
      <c r="E1378" t="s">
        <v>1821</v>
      </c>
      <c r="F1378" t="s">
        <v>1824</v>
      </c>
      <c r="G1378">
        <v>2014</v>
      </c>
      <c r="H1378" t="s">
        <v>729</v>
      </c>
      <c r="I1378" t="s">
        <v>23</v>
      </c>
      <c r="J1378">
        <v>62</v>
      </c>
      <c r="K1378">
        <v>4</v>
      </c>
      <c r="L1378">
        <f>COUNTIF(Table1[Race],Table1[Race])</f>
        <v>4</v>
      </c>
      <c r="M1378">
        <v>1</v>
      </c>
      <c r="N1378">
        <v>0</v>
      </c>
      <c r="O1378">
        <v>3</v>
      </c>
      <c r="P1378">
        <v>0</v>
      </c>
      <c r="Q1378" t="s">
        <v>20</v>
      </c>
      <c r="R1378" t="s">
        <v>21</v>
      </c>
      <c r="S1378" t="s">
        <v>1813</v>
      </c>
      <c r="T1378">
        <f>IFERROR(Table1[n_can_adj]/MID(Table1[district],FIND("(",Table1[district])+1,1),Table1[n_can_adj])</f>
        <v>4</v>
      </c>
      <c r="U1378">
        <v>13924</v>
      </c>
      <c r="V1378" t="str">
        <f>IF(Table1[Voting Population]&lt;47000,"Rural","Urban")</f>
        <v>Rural</v>
      </c>
      <c r="W1378" s="3">
        <v>0.30418250950570336</v>
      </c>
      <c r="X1378" s="3" t="s">
        <v>5415</v>
      </c>
      <c r="Y1378" s="3">
        <f>COUNTIFS(Table1[Race '#],Table1[[#This Row],[Race '#]],Table1[Gender],"F")</f>
        <v>2</v>
      </c>
      <c r="Z1378" s="3">
        <f>COUNTIFS(Table1[Race '#],Table1[[#This Row],[Race '#]],Table1[Gender],"M")</f>
        <v>2</v>
      </c>
      <c r="AA1378" s="3">
        <f>COUNTIFS(Table1[Race '#],Table1[[#This Row],[Race '#]],Table1[Gender],"~?")</f>
        <v>0</v>
      </c>
      <c r="AB1378" s="3" t="str">
        <f>_xlfn.IFS(Y1378=SUM(Table1[[#This Row],[Race-F candidates]:[Race-? Candidates]]),"All-Female",Z1378=SUM(Table1[[#This Row],[Race-F candidates]:[Race-? Candidates]]),"All-Male",1=1,"Mixed-Gender")</f>
        <v>Mixed-Gender</v>
      </c>
      <c r="AC1378" s="3">
        <f>COUNTIFS(Table1[genoffice],Table1[[#This Row],[genoffice]],Table1[Gender],"F")</f>
        <v>168</v>
      </c>
      <c r="AD1378" s="3">
        <f>COUNTIFS(Table1[genoffice],Table1[[#This Row],[genoffice]],Table1[Gender],"M")</f>
        <v>290</v>
      </c>
      <c r="AE1378" s="3">
        <f>COUNTIFS(Table1[genoffice],Table1[[#This Row],[genoffice]],Table1[Gender],"~?")</f>
        <v>23</v>
      </c>
    </row>
    <row r="1379" spans="1:31" x14ac:dyDescent="0.35">
      <c r="A1379">
        <v>1378</v>
      </c>
      <c r="B1379">
        <f>IF(COUNTIF(C$2:C1378,C1379)&gt;0,B1378,B1378+1)</f>
        <v>431</v>
      </c>
      <c r="C1379" t="str">
        <f>Table1[[#This Row],[position]]&amp;IF(Table1[district]="NA","","-"&amp;Table1[district])&amp;IF(Table1[parish]="Multi-Parish Race","","-"&amp;Table1[parish])&amp;" ("&amp;Table1[year]&amp;")"</f>
        <v>Council Member-District  1, Town of Arcadia-Bienville (2014)</v>
      </c>
      <c r="D1379" t="s">
        <v>1813</v>
      </c>
      <c r="E1379" t="s">
        <v>1821</v>
      </c>
      <c r="F1379" t="s">
        <v>1825</v>
      </c>
      <c r="G1379">
        <v>2014</v>
      </c>
      <c r="H1379" t="s">
        <v>729</v>
      </c>
      <c r="I1379" t="s">
        <v>30</v>
      </c>
      <c r="J1379">
        <v>31</v>
      </c>
      <c r="K1379">
        <v>4</v>
      </c>
      <c r="L1379">
        <f>COUNTIF(Table1[Race],Table1[Race])</f>
        <v>4</v>
      </c>
      <c r="M1379">
        <v>1</v>
      </c>
      <c r="N1379">
        <v>0</v>
      </c>
      <c r="O1379">
        <v>3</v>
      </c>
      <c r="P1379">
        <v>0</v>
      </c>
      <c r="Q1379" t="s">
        <v>20</v>
      </c>
      <c r="R1379" t="s">
        <v>21</v>
      </c>
      <c r="S1379" t="s">
        <v>1813</v>
      </c>
      <c r="T1379">
        <f>IFERROR(Table1[n_can_adj]/MID(Table1[district],FIND("(",Table1[district])+1,1),Table1[n_can_adj])</f>
        <v>4</v>
      </c>
      <c r="U1379">
        <v>13924</v>
      </c>
      <c r="V1379" t="str">
        <f>IF(Table1[Voting Population]&lt;47000,"Rural","Urban")</f>
        <v>Rural</v>
      </c>
      <c r="W1379" s="3">
        <v>0.30418250950570336</v>
      </c>
      <c r="X1379" s="3" t="s">
        <v>5414</v>
      </c>
      <c r="Y1379" s="3">
        <f>COUNTIFS(Table1[Race '#],Table1[[#This Row],[Race '#]],Table1[Gender],"F")</f>
        <v>2</v>
      </c>
      <c r="Z1379" s="3">
        <f>COUNTIFS(Table1[Race '#],Table1[[#This Row],[Race '#]],Table1[Gender],"M")</f>
        <v>2</v>
      </c>
      <c r="AA1379" s="3">
        <f>COUNTIFS(Table1[Race '#],Table1[[#This Row],[Race '#]],Table1[Gender],"~?")</f>
        <v>0</v>
      </c>
      <c r="AB1379" s="3" t="str">
        <f>_xlfn.IFS(Y1379=SUM(Table1[[#This Row],[Race-F candidates]:[Race-? Candidates]]),"All-Female",Z1379=SUM(Table1[[#This Row],[Race-F candidates]:[Race-? Candidates]]),"All-Male",1=1,"Mixed-Gender")</f>
        <v>Mixed-Gender</v>
      </c>
      <c r="AC1379" s="3">
        <f>COUNTIFS(Table1[genoffice],Table1[[#This Row],[genoffice]],Table1[Gender],"F")</f>
        <v>168</v>
      </c>
      <c r="AD1379" s="3">
        <f>COUNTIFS(Table1[genoffice],Table1[[#This Row],[genoffice]],Table1[Gender],"M")</f>
        <v>290</v>
      </c>
      <c r="AE1379" s="3">
        <f>COUNTIFS(Table1[genoffice],Table1[[#This Row],[genoffice]],Table1[Gender],"~?")</f>
        <v>23</v>
      </c>
    </row>
    <row r="1380" spans="1:31" x14ac:dyDescent="0.35">
      <c r="A1380">
        <v>1379</v>
      </c>
      <c r="B1380">
        <f>IF(COUNTIF(C$2:C1379,C1380)&gt;0,B1379,B1379+1)</f>
        <v>432</v>
      </c>
      <c r="C1380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0" t="s">
        <v>1813</v>
      </c>
      <c r="E1380" t="s">
        <v>1826</v>
      </c>
      <c r="F1380" t="s">
        <v>1827</v>
      </c>
      <c r="G1380">
        <v>2014</v>
      </c>
      <c r="H1380" t="s">
        <v>729</v>
      </c>
      <c r="I1380" t="s">
        <v>23</v>
      </c>
      <c r="J1380">
        <v>101</v>
      </c>
      <c r="K1380">
        <v>3</v>
      </c>
      <c r="L1380">
        <f>COUNTIF(Table1[Race],Table1[Race])</f>
        <v>3</v>
      </c>
      <c r="M1380">
        <v>2</v>
      </c>
      <c r="N1380">
        <v>0</v>
      </c>
      <c r="O1380">
        <v>1</v>
      </c>
      <c r="P1380">
        <v>0</v>
      </c>
      <c r="Q1380" t="s">
        <v>20</v>
      </c>
      <c r="R1380" t="s">
        <v>21</v>
      </c>
      <c r="S1380" t="s">
        <v>1813</v>
      </c>
      <c r="T1380">
        <f>IFERROR(Table1[n_can_adj]/MID(Table1[district],FIND("(",Table1[district])+1,1),Table1[n_can_adj])</f>
        <v>3</v>
      </c>
      <c r="U1380">
        <v>13924</v>
      </c>
      <c r="V1380" t="str">
        <f>IF(Table1[Voting Population]&lt;47000,"Rural","Urban")</f>
        <v>Rural</v>
      </c>
      <c r="W1380" s="3">
        <v>0.13461538461538464</v>
      </c>
      <c r="X1380" s="3" t="s">
        <v>5415</v>
      </c>
      <c r="Y1380" s="3">
        <f>COUNTIFS(Table1[Race '#],Table1[[#This Row],[Race '#]],Table1[Gender],"F")</f>
        <v>3</v>
      </c>
      <c r="Z1380" s="3">
        <f>COUNTIFS(Table1[Race '#],Table1[[#This Row],[Race '#]],Table1[Gender],"M")</f>
        <v>0</v>
      </c>
      <c r="AA1380" s="3">
        <f>COUNTIFS(Table1[Race '#],Table1[[#This Row],[Race '#]],Table1[Gender],"~?")</f>
        <v>0</v>
      </c>
      <c r="AB1380" s="3" t="str">
        <f>_xlfn.IFS(Y1380=SUM(Table1[[#This Row],[Race-F candidates]:[Race-? Candidates]]),"All-Female",Z1380=SUM(Table1[[#This Row],[Race-F candidates]:[Race-? Candidates]]),"All-Male",1=1,"Mixed-Gender")</f>
        <v>All-Female</v>
      </c>
      <c r="AC1380" s="3">
        <f>COUNTIFS(Table1[genoffice],Table1[[#This Row],[genoffice]],Table1[Gender],"F")</f>
        <v>168</v>
      </c>
      <c r="AD1380" s="3">
        <f>COUNTIFS(Table1[genoffice],Table1[[#This Row],[genoffice]],Table1[Gender],"M")</f>
        <v>290</v>
      </c>
      <c r="AE1380" s="3">
        <f>COUNTIFS(Table1[genoffice],Table1[[#This Row],[genoffice]],Table1[Gender],"~?")</f>
        <v>23</v>
      </c>
    </row>
    <row r="1381" spans="1:31" x14ac:dyDescent="0.35">
      <c r="A1381">
        <v>1380</v>
      </c>
      <c r="B1381">
        <f>IF(COUNTIF(C$2:C1380,C1381)&gt;0,B1380,B1380+1)</f>
        <v>432</v>
      </c>
      <c r="C1381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1" t="s">
        <v>1813</v>
      </c>
      <c r="E1381" t="s">
        <v>1826</v>
      </c>
      <c r="F1381" t="s">
        <v>1828</v>
      </c>
      <c r="G1381">
        <v>2014</v>
      </c>
      <c r="H1381" t="s">
        <v>729</v>
      </c>
      <c r="I1381" t="s">
        <v>23</v>
      </c>
      <c r="J1381">
        <v>136</v>
      </c>
      <c r="K1381">
        <v>3</v>
      </c>
      <c r="L1381">
        <f>COUNTIF(Table1[Race],Table1[Race])</f>
        <v>3</v>
      </c>
      <c r="M1381">
        <v>2</v>
      </c>
      <c r="N1381">
        <v>0</v>
      </c>
      <c r="O1381">
        <v>1</v>
      </c>
      <c r="P1381">
        <v>0</v>
      </c>
      <c r="Q1381" t="s">
        <v>20</v>
      </c>
      <c r="R1381" t="s">
        <v>21</v>
      </c>
      <c r="S1381" t="s">
        <v>1813</v>
      </c>
      <c r="T1381">
        <f>IFERROR(Table1[n_can_adj]/MID(Table1[district],FIND("(",Table1[district])+1,1),Table1[n_can_adj])</f>
        <v>3</v>
      </c>
      <c r="U1381">
        <v>13924</v>
      </c>
      <c r="V1381" t="str">
        <f>IF(Table1[Voting Population]&lt;47000,"Rural","Urban")</f>
        <v>Rural</v>
      </c>
      <c r="W1381" s="3">
        <v>0.13461538461538464</v>
      </c>
      <c r="X1381" s="3" t="s">
        <v>5415</v>
      </c>
      <c r="Y1381" s="3">
        <f>COUNTIFS(Table1[Race '#],Table1[[#This Row],[Race '#]],Table1[Gender],"F")</f>
        <v>3</v>
      </c>
      <c r="Z1381" s="3">
        <f>COUNTIFS(Table1[Race '#],Table1[[#This Row],[Race '#]],Table1[Gender],"M")</f>
        <v>0</v>
      </c>
      <c r="AA1381" s="3">
        <f>COUNTIFS(Table1[Race '#],Table1[[#This Row],[Race '#]],Table1[Gender],"~?")</f>
        <v>0</v>
      </c>
      <c r="AB1381" s="3" t="str">
        <f>_xlfn.IFS(Y1381=SUM(Table1[[#This Row],[Race-F candidates]:[Race-? Candidates]]),"All-Female",Z1381=SUM(Table1[[#This Row],[Race-F candidates]:[Race-? Candidates]]),"All-Male",1=1,"Mixed-Gender")</f>
        <v>All-Female</v>
      </c>
      <c r="AC1381" s="3">
        <f>COUNTIFS(Table1[genoffice],Table1[[#This Row],[genoffice]],Table1[Gender],"F")</f>
        <v>168</v>
      </c>
      <c r="AD1381" s="3">
        <f>COUNTIFS(Table1[genoffice],Table1[[#This Row],[genoffice]],Table1[Gender],"M")</f>
        <v>290</v>
      </c>
      <c r="AE1381" s="3">
        <f>COUNTIFS(Table1[genoffice],Table1[[#This Row],[genoffice]],Table1[Gender],"~?")</f>
        <v>23</v>
      </c>
    </row>
    <row r="1382" spans="1:31" x14ac:dyDescent="0.35">
      <c r="A1382">
        <v>1381</v>
      </c>
      <c r="B1382">
        <f>IF(COUNTIF(C$2:C1381,C1382)&gt;0,B1381,B1381+1)</f>
        <v>432</v>
      </c>
      <c r="C1382" t="str">
        <f>Table1[[#This Row],[position]]&amp;IF(Table1[district]="NA","","-"&amp;Table1[district])&amp;IF(Table1[parish]="Multi-Parish Race","","-"&amp;Table1[parish])&amp;" ("&amp;Table1[year]&amp;")"</f>
        <v>Council Member-District  2, Town of Arcadia-Bienville (2014)</v>
      </c>
      <c r="D1382" t="s">
        <v>1813</v>
      </c>
      <c r="E1382" t="s">
        <v>1826</v>
      </c>
      <c r="F1382" t="s">
        <v>1829</v>
      </c>
      <c r="G1382">
        <v>2014</v>
      </c>
      <c r="H1382" t="s">
        <v>729</v>
      </c>
      <c r="I1382" t="s">
        <v>30</v>
      </c>
      <c r="J1382">
        <v>23</v>
      </c>
      <c r="K1382">
        <v>3</v>
      </c>
      <c r="L1382">
        <f>COUNTIF(Table1[Race],Table1[Race])</f>
        <v>3</v>
      </c>
      <c r="M1382">
        <v>2</v>
      </c>
      <c r="N1382">
        <v>0</v>
      </c>
      <c r="O1382">
        <v>1</v>
      </c>
      <c r="P1382">
        <v>0</v>
      </c>
      <c r="Q1382" t="s">
        <v>20</v>
      </c>
      <c r="R1382" t="s">
        <v>21</v>
      </c>
      <c r="S1382" t="s">
        <v>1813</v>
      </c>
      <c r="T1382">
        <f>IFERROR(Table1[n_can_adj]/MID(Table1[district],FIND("(",Table1[district])+1,1),Table1[n_can_adj])</f>
        <v>3</v>
      </c>
      <c r="U1382">
        <v>13924</v>
      </c>
      <c r="V1382" t="str">
        <f>IF(Table1[Voting Population]&lt;47000,"Rural","Urban")</f>
        <v>Rural</v>
      </c>
      <c r="W1382" s="3">
        <v>0.13461538461538464</v>
      </c>
      <c r="X1382" s="3" t="s">
        <v>5415</v>
      </c>
      <c r="Y1382" s="3">
        <f>COUNTIFS(Table1[Race '#],Table1[[#This Row],[Race '#]],Table1[Gender],"F")</f>
        <v>3</v>
      </c>
      <c r="Z1382" s="3">
        <f>COUNTIFS(Table1[Race '#],Table1[[#This Row],[Race '#]],Table1[Gender],"M")</f>
        <v>0</v>
      </c>
      <c r="AA1382" s="3">
        <f>COUNTIFS(Table1[Race '#],Table1[[#This Row],[Race '#]],Table1[Gender],"~?")</f>
        <v>0</v>
      </c>
      <c r="AB1382" s="3" t="str">
        <f>_xlfn.IFS(Y1382=SUM(Table1[[#This Row],[Race-F candidates]:[Race-? Candidates]]),"All-Female",Z1382=SUM(Table1[[#This Row],[Race-F candidates]:[Race-? Candidates]]),"All-Male",1=1,"Mixed-Gender")</f>
        <v>All-Female</v>
      </c>
      <c r="AC1382" s="3">
        <f>COUNTIFS(Table1[genoffice],Table1[[#This Row],[genoffice]],Table1[Gender],"F")</f>
        <v>168</v>
      </c>
      <c r="AD1382" s="3">
        <f>COUNTIFS(Table1[genoffice],Table1[[#This Row],[genoffice]],Table1[Gender],"M")</f>
        <v>290</v>
      </c>
      <c r="AE1382" s="3">
        <f>COUNTIFS(Table1[genoffice],Table1[[#This Row],[genoffice]],Table1[Gender],"~?")</f>
        <v>23</v>
      </c>
    </row>
    <row r="1383" spans="1:31" x14ac:dyDescent="0.35">
      <c r="A1383">
        <v>1382</v>
      </c>
      <c r="B1383">
        <f>IF(COUNTIF(C$2:C1382,C1383)&gt;0,B1382,B1382+1)</f>
        <v>433</v>
      </c>
      <c r="C1383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3" t="s">
        <v>1813</v>
      </c>
      <c r="E1383" t="s">
        <v>1830</v>
      </c>
      <c r="F1383" t="s">
        <v>1831</v>
      </c>
      <c r="G1383">
        <v>2014</v>
      </c>
      <c r="H1383" t="s">
        <v>83</v>
      </c>
      <c r="I1383" t="s">
        <v>23</v>
      </c>
      <c r="J1383">
        <v>71</v>
      </c>
      <c r="K1383">
        <v>2</v>
      </c>
      <c r="L1383">
        <f>COUNTIF(Table1[Race],Table1[Race])</f>
        <v>2</v>
      </c>
      <c r="M1383">
        <v>2</v>
      </c>
      <c r="N1383">
        <v>0</v>
      </c>
      <c r="O1383">
        <v>0</v>
      </c>
      <c r="P1383">
        <v>0</v>
      </c>
      <c r="Q1383" t="s">
        <v>20</v>
      </c>
      <c r="R1383" t="s">
        <v>21</v>
      </c>
      <c r="S1383" t="s">
        <v>1813</v>
      </c>
      <c r="T1383">
        <f>IFERROR(Table1[n_can_adj]/MID(Table1[district],FIND("(",Table1[district])+1,1),Table1[n_can_adj])</f>
        <v>2</v>
      </c>
      <c r="U1383">
        <v>83699</v>
      </c>
      <c r="V1383" t="str">
        <f>IF(Table1[Voting Population]&lt;47000,"Rural","Urban")</f>
        <v>Urban</v>
      </c>
      <c r="W1383" s="3">
        <v>1.388888888888884E-2</v>
      </c>
      <c r="X1383" s="3" t="s">
        <v>5414</v>
      </c>
      <c r="Y1383" s="3">
        <f>COUNTIFS(Table1[Race '#],Table1[[#This Row],[Race '#]],Table1[Gender],"F")</f>
        <v>0</v>
      </c>
      <c r="Z1383" s="3">
        <f>COUNTIFS(Table1[Race '#],Table1[[#This Row],[Race '#]],Table1[Gender],"M")</f>
        <v>2</v>
      </c>
      <c r="AA1383" s="3">
        <f>COUNTIFS(Table1[Race '#],Table1[[#This Row],[Race '#]],Table1[Gender],"~?")</f>
        <v>0</v>
      </c>
      <c r="AB1383" s="3" t="str">
        <f>_xlfn.IFS(Y1383=SUM(Table1[[#This Row],[Race-F candidates]:[Race-? Candidates]]),"All-Female",Z1383=SUM(Table1[[#This Row],[Race-F candidates]:[Race-? Candidates]]),"All-Male",1=1,"Mixed-Gender")</f>
        <v>All-Male</v>
      </c>
      <c r="AC1383" s="3">
        <f>COUNTIFS(Table1[genoffice],Table1[[#This Row],[genoffice]],Table1[Gender],"F")</f>
        <v>168</v>
      </c>
      <c r="AD1383" s="3">
        <f>COUNTIFS(Table1[genoffice],Table1[[#This Row],[genoffice]],Table1[Gender],"M")</f>
        <v>290</v>
      </c>
      <c r="AE1383" s="3">
        <f>COUNTIFS(Table1[genoffice],Table1[[#This Row],[genoffice]],Table1[Gender],"~?")</f>
        <v>23</v>
      </c>
    </row>
    <row r="1384" spans="1:31" x14ac:dyDescent="0.35">
      <c r="A1384">
        <v>1383</v>
      </c>
      <c r="B1384">
        <f>IF(COUNTIF(C$2:C1383,C1384)&gt;0,B1383,B1383+1)</f>
        <v>433</v>
      </c>
      <c r="C1384" t="str">
        <f>Table1[[#This Row],[position]]&amp;IF(Table1[district]="NA","","-"&amp;Table1[district])&amp;IF(Table1[parish]="Multi-Parish Race","","-"&amp;Table1[parish])&amp;" ("&amp;Table1[year]&amp;")"</f>
        <v>Council Member-District  2, Town of Washington-St. Landry (2014)</v>
      </c>
      <c r="D1384" t="s">
        <v>1813</v>
      </c>
      <c r="E1384" t="s">
        <v>1830</v>
      </c>
      <c r="F1384" t="s">
        <v>1832</v>
      </c>
      <c r="G1384">
        <v>2014</v>
      </c>
      <c r="H1384" t="s">
        <v>83</v>
      </c>
      <c r="I1384" t="s">
        <v>23</v>
      </c>
      <c r="J1384">
        <v>73</v>
      </c>
      <c r="K1384">
        <v>2</v>
      </c>
      <c r="L1384">
        <f>COUNTIF(Table1[Race],Table1[Race])</f>
        <v>2</v>
      </c>
      <c r="M1384">
        <v>2</v>
      </c>
      <c r="N1384">
        <v>0</v>
      </c>
      <c r="O1384">
        <v>0</v>
      </c>
      <c r="P1384">
        <v>0</v>
      </c>
      <c r="Q1384" t="s">
        <v>20</v>
      </c>
      <c r="R1384" t="s">
        <v>21</v>
      </c>
      <c r="S1384" t="s">
        <v>1813</v>
      </c>
      <c r="T1384">
        <f>IFERROR(Table1[n_can_adj]/MID(Table1[district],FIND("(",Table1[district])+1,1),Table1[n_can_adj])</f>
        <v>2</v>
      </c>
      <c r="U1384">
        <v>83699</v>
      </c>
      <c r="V1384" t="str">
        <f>IF(Table1[Voting Population]&lt;47000,"Rural","Urban")</f>
        <v>Urban</v>
      </c>
      <c r="W1384" s="3">
        <v>1.388888888888884E-2</v>
      </c>
      <c r="X1384" s="3" t="s">
        <v>5414</v>
      </c>
      <c r="Y1384" s="3">
        <f>COUNTIFS(Table1[Race '#],Table1[[#This Row],[Race '#]],Table1[Gender],"F")</f>
        <v>0</v>
      </c>
      <c r="Z1384" s="3">
        <f>COUNTIFS(Table1[Race '#],Table1[[#This Row],[Race '#]],Table1[Gender],"M")</f>
        <v>2</v>
      </c>
      <c r="AA1384" s="3">
        <f>COUNTIFS(Table1[Race '#],Table1[[#This Row],[Race '#]],Table1[Gender],"~?")</f>
        <v>0</v>
      </c>
      <c r="AB1384" s="3" t="str">
        <f>_xlfn.IFS(Y1384=SUM(Table1[[#This Row],[Race-F candidates]:[Race-? Candidates]]),"All-Female",Z1384=SUM(Table1[[#This Row],[Race-F candidates]:[Race-? Candidates]]),"All-Male",1=1,"Mixed-Gender")</f>
        <v>All-Male</v>
      </c>
      <c r="AC1384" s="3">
        <f>COUNTIFS(Table1[genoffice],Table1[[#This Row],[genoffice]],Table1[Gender],"F")</f>
        <v>168</v>
      </c>
      <c r="AD1384" s="3">
        <f>COUNTIFS(Table1[genoffice],Table1[[#This Row],[genoffice]],Table1[Gender],"M")</f>
        <v>290</v>
      </c>
      <c r="AE1384" s="3">
        <f>COUNTIFS(Table1[genoffice],Table1[[#This Row],[genoffice]],Table1[Gender],"~?")</f>
        <v>23</v>
      </c>
    </row>
    <row r="1385" spans="1:31" x14ac:dyDescent="0.35">
      <c r="A1385">
        <v>1384</v>
      </c>
      <c r="B1385">
        <f>IF(COUNTIF(C$2:C1384,C1385)&gt;0,B1384,B1384+1)</f>
        <v>434</v>
      </c>
      <c r="C1385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5" t="s">
        <v>1813</v>
      </c>
      <c r="E1385" t="s">
        <v>1833</v>
      </c>
      <c r="F1385" t="s">
        <v>1834</v>
      </c>
      <c r="G1385">
        <v>2016</v>
      </c>
      <c r="H1385" t="s">
        <v>83</v>
      </c>
      <c r="I1385" t="s">
        <v>23</v>
      </c>
      <c r="J1385">
        <v>1146</v>
      </c>
      <c r="K1385">
        <v>2</v>
      </c>
      <c r="L1385">
        <f>COUNTIF(Table1[Race],Table1[Race])</f>
        <v>2</v>
      </c>
      <c r="M1385">
        <v>2</v>
      </c>
      <c r="N1385">
        <v>0</v>
      </c>
      <c r="O1385">
        <v>0</v>
      </c>
      <c r="P1385">
        <v>0</v>
      </c>
      <c r="Q1385" t="s">
        <v>20</v>
      </c>
      <c r="R1385" t="s">
        <v>21</v>
      </c>
      <c r="S1385" t="s">
        <v>1813</v>
      </c>
      <c r="T1385">
        <f>IFERROR(Table1[n_can_adj]/MID(Table1[district],FIND("(",Table1[district])+1,1),Table1[n_can_adj])</f>
        <v>2</v>
      </c>
      <c r="U1385">
        <v>83699</v>
      </c>
      <c r="V1385" t="str">
        <f>IF(Table1[Voting Population]&lt;47000,"Rural","Urban")</f>
        <v>Urban</v>
      </c>
      <c r="W1385" s="3">
        <v>6.6542577943229375E-2</v>
      </c>
      <c r="X1385" s="3" t="s">
        <v>5414</v>
      </c>
      <c r="Y1385" s="3">
        <f>COUNTIFS(Table1[Race '#],Table1[[#This Row],[Race '#]],Table1[Gender],"F")</f>
        <v>1</v>
      </c>
      <c r="Z1385" s="3">
        <f>COUNTIFS(Table1[Race '#],Table1[[#This Row],[Race '#]],Table1[Gender],"M")</f>
        <v>1</v>
      </c>
      <c r="AA1385" s="3">
        <f>COUNTIFS(Table1[Race '#],Table1[[#This Row],[Race '#]],Table1[Gender],"~?")</f>
        <v>0</v>
      </c>
      <c r="AB1385" s="3" t="str">
        <f>_xlfn.IFS(Y1385=SUM(Table1[[#This Row],[Race-F candidates]:[Race-? Candidates]]),"All-Female",Z1385=SUM(Table1[[#This Row],[Race-F candidates]:[Race-? Candidates]]),"All-Male",1=1,"Mixed-Gender")</f>
        <v>Mixed-Gender</v>
      </c>
      <c r="AC1385" s="3">
        <f>COUNTIFS(Table1[genoffice],Table1[[#This Row],[genoffice]],Table1[Gender],"F")</f>
        <v>168</v>
      </c>
      <c r="AD1385" s="3">
        <f>COUNTIFS(Table1[genoffice],Table1[[#This Row],[genoffice]],Table1[Gender],"M")</f>
        <v>290</v>
      </c>
      <c r="AE1385" s="3">
        <f>COUNTIFS(Table1[genoffice],Table1[[#This Row],[genoffice]],Table1[Gender],"~?")</f>
        <v>23</v>
      </c>
    </row>
    <row r="1386" spans="1:31" x14ac:dyDescent="0.35">
      <c r="A1386">
        <v>1385</v>
      </c>
      <c r="B1386">
        <f>IF(COUNTIF(C$2:C1385,C1386)&gt;0,B1385,B1385+1)</f>
        <v>434</v>
      </c>
      <c r="C1386" t="str">
        <f>Table1[[#This Row],[position]]&amp;IF(Table1[district]="NA","","-"&amp;Table1[district])&amp;IF(Table1[parish]="Multi-Parish Race","","-"&amp;Table1[parish])&amp;" ("&amp;Table1[year]&amp;")"</f>
        <v>Council Member-District  3-St. Landry (2016)</v>
      </c>
      <c r="D1386" t="s">
        <v>1813</v>
      </c>
      <c r="E1386" t="s">
        <v>1833</v>
      </c>
      <c r="F1386" t="s">
        <v>1835</v>
      </c>
      <c r="G1386">
        <v>2016</v>
      </c>
      <c r="H1386" t="s">
        <v>83</v>
      </c>
      <c r="I1386" t="s">
        <v>23</v>
      </c>
      <c r="J1386">
        <v>1003</v>
      </c>
      <c r="K1386">
        <v>2</v>
      </c>
      <c r="L1386">
        <f>COUNTIF(Table1[Race],Table1[Race])</f>
        <v>2</v>
      </c>
      <c r="M1386">
        <v>2</v>
      </c>
      <c r="N1386">
        <v>0</v>
      </c>
      <c r="O1386">
        <v>0</v>
      </c>
      <c r="P1386">
        <v>0</v>
      </c>
      <c r="Q1386" t="s">
        <v>20</v>
      </c>
      <c r="R1386" t="s">
        <v>21</v>
      </c>
      <c r="S1386" t="s">
        <v>1813</v>
      </c>
      <c r="T1386">
        <f>IFERROR(Table1[n_can_adj]/MID(Table1[district],FIND("(",Table1[district])+1,1),Table1[n_can_adj])</f>
        <v>2</v>
      </c>
      <c r="U1386">
        <v>83699</v>
      </c>
      <c r="V1386" t="str">
        <f>IF(Table1[Voting Population]&lt;47000,"Rural","Urban")</f>
        <v>Urban</v>
      </c>
      <c r="W1386" s="3">
        <v>6.6542577943229375E-2</v>
      </c>
      <c r="X1386" s="3" t="s">
        <v>5415</v>
      </c>
      <c r="Y1386" s="3">
        <f>COUNTIFS(Table1[Race '#],Table1[[#This Row],[Race '#]],Table1[Gender],"F")</f>
        <v>1</v>
      </c>
      <c r="Z1386" s="3">
        <f>COUNTIFS(Table1[Race '#],Table1[[#This Row],[Race '#]],Table1[Gender],"M")</f>
        <v>1</v>
      </c>
      <c r="AA1386" s="3">
        <f>COUNTIFS(Table1[Race '#],Table1[[#This Row],[Race '#]],Table1[Gender],"~?")</f>
        <v>0</v>
      </c>
      <c r="AB1386" s="3" t="str">
        <f>_xlfn.IFS(Y1386=SUM(Table1[[#This Row],[Race-F candidates]:[Race-? Candidates]]),"All-Female",Z1386=SUM(Table1[[#This Row],[Race-F candidates]:[Race-? Candidates]]),"All-Male",1=1,"Mixed-Gender")</f>
        <v>Mixed-Gender</v>
      </c>
      <c r="AC1386" s="3">
        <f>COUNTIFS(Table1[genoffice],Table1[[#This Row],[genoffice]],Table1[Gender],"F")</f>
        <v>168</v>
      </c>
      <c r="AD1386" s="3">
        <f>COUNTIFS(Table1[genoffice],Table1[[#This Row],[genoffice]],Table1[Gender],"M")</f>
        <v>290</v>
      </c>
      <c r="AE1386" s="3">
        <f>COUNTIFS(Table1[genoffice],Table1[[#This Row],[genoffice]],Table1[Gender],"~?")</f>
        <v>23</v>
      </c>
    </row>
    <row r="1387" spans="1:31" x14ac:dyDescent="0.35">
      <c r="A1387">
        <v>1386</v>
      </c>
      <c r="B1387">
        <f>IF(COUNTIF(C$2:C1386,C1387)&gt;0,B1386,B1386+1)</f>
        <v>435</v>
      </c>
      <c r="C1387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7" t="s">
        <v>1813</v>
      </c>
      <c r="E1387" t="s">
        <v>1836</v>
      </c>
      <c r="F1387" t="s">
        <v>1837</v>
      </c>
      <c r="G1387">
        <v>2014</v>
      </c>
      <c r="H1387" t="s">
        <v>640</v>
      </c>
      <c r="I1387" t="s">
        <v>23</v>
      </c>
      <c r="J1387">
        <v>298</v>
      </c>
      <c r="K1387">
        <v>3</v>
      </c>
      <c r="L1387">
        <f>COUNTIF(Table1[Race],Table1[Race])</f>
        <v>3</v>
      </c>
      <c r="M1387">
        <v>3</v>
      </c>
      <c r="N1387">
        <v>0</v>
      </c>
      <c r="O1387">
        <v>0</v>
      </c>
      <c r="P1387">
        <v>0</v>
      </c>
      <c r="Q1387" t="s">
        <v>20</v>
      </c>
      <c r="R1387" t="s">
        <v>21</v>
      </c>
      <c r="S1387" t="s">
        <v>1813</v>
      </c>
      <c r="T1387">
        <f>IFERROR(Table1[n_can_adj]/MID(Table1[district],FIND("(",Table1[district])+1,1),Table1[n_can_adj])</f>
        <v>3</v>
      </c>
      <c r="U1387">
        <v>127115</v>
      </c>
      <c r="V1387" t="str">
        <f>IF(Table1[Voting Population]&lt;47000,"Rural","Urban")</f>
        <v>Urban</v>
      </c>
      <c r="W1387" s="3">
        <v>1.0895883777239712E-2</v>
      </c>
      <c r="X1387" s="3" t="s">
        <v>5415</v>
      </c>
      <c r="Y1387" s="3">
        <f>COUNTIFS(Table1[Race '#],Table1[[#This Row],[Race '#]],Table1[Gender],"F")</f>
        <v>1</v>
      </c>
      <c r="Z1387" s="3">
        <f>COUNTIFS(Table1[Race '#],Table1[[#This Row],[Race '#]],Table1[Gender],"M")</f>
        <v>2</v>
      </c>
      <c r="AA1387" s="3">
        <f>COUNTIFS(Table1[Race '#],Table1[[#This Row],[Race '#]],Table1[Gender],"~?")</f>
        <v>0</v>
      </c>
      <c r="AB1387" s="3" t="str">
        <f>_xlfn.IFS(Y1387=SUM(Table1[[#This Row],[Race-F candidates]:[Race-? Candidates]]),"All-Female",Z1387=SUM(Table1[[#This Row],[Race-F candidates]:[Race-? Candidates]]),"All-Male",1=1,"Mixed-Gender")</f>
        <v>Mixed-Gender</v>
      </c>
      <c r="AC1387" s="3">
        <f>COUNTIFS(Table1[genoffice],Table1[[#This Row],[genoffice]],Table1[Gender],"F")</f>
        <v>168</v>
      </c>
      <c r="AD1387" s="3">
        <f>COUNTIFS(Table1[genoffice],Table1[[#This Row],[genoffice]],Table1[Gender],"M")</f>
        <v>290</v>
      </c>
      <c r="AE1387" s="3">
        <f>COUNTIFS(Table1[genoffice],Table1[[#This Row],[genoffice]],Table1[Gender],"~?")</f>
        <v>23</v>
      </c>
    </row>
    <row r="1388" spans="1:31" x14ac:dyDescent="0.35">
      <c r="A1388">
        <v>1387</v>
      </c>
      <c r="B1388">
        <f>IF(COUNTIF(C$2:C1387,C1388)&gt;0,B1387,B1387+1)</f>
        <v>435</v>
      </c>
      <c r="C1388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8" t="s">
        <v>1813</v>
      </c>
      <c r="E1388" t="s">
        <v>1836</v>
      </c>
      <c r="F1388" t="s">
        <v>1838</v>
      </c>
      <c r="G1388">
        <v>2014</v>
      </c>
      <c r="H1388" t="s">
        <v>640</v>
      </c>
      <c r="I1388" t="s">
        <v>23</v>
      </c>
      <c r="J1388">
        <v>239</v>
      </c>
      <c r="K1388">
        <v>3</v>
      </c>
      <c r="L1388">
        <f>COUNTIF(Table1[Race],Table1[Race])</f>
        <v>3</v>
      </c>
      <c r="M1388">
        <v>3</v>
      </c>
      <c r="N1388">
        <v>0</v>
      </c>
      <c r="O1388">
        <v>0</v>
      </c>
      <c r="P1388">
        <v>0</v>
      </c>
      <c r="Q1388" t="s">
        <v>20</v>
      </c>
      <c r="R1388" t="s">
        <v>21</v>
      </c>
      <c r="S1388" t="s">
        <v>1813</v>
      </c>
      <c r="T1388">
        <f>IFERROR(Table1[n_can_adj]/MID(Table1[district],FIND("(",Table1[district])+1,1),Table1[n_can_adj])</f>
        <v>3</v>
      </c>
      <c r="U1388">
        <v>127115</v>
      </c>
      <c r="V1388" t="str">
        <f>IF(Table1[Voting Population]&lt;47000,"Rural","Urban")</f>
        <v>Urban</v>
      </c>
      <c r="W1388" s="3">
        <v>1.0895883777239712E-2</v>
      </c>
      <c r="X1388" s="3" t="s">
        <v>5414</v>
      </c>
      <c r="Y1388" s="3">
        <f>COUNTIFS(Table1[Race '#],Table1[[#This Row],[Race '#]],Table1[Gender],"F")</f>
        <v>1</v>
      </c>
      <c r="Z1388" s="3">
        <f>COUNTIFS(Table1[Race '#],Table1[[#This Row],[Race '#]],Table1[Gender],"M")</f>
        <v>2</v>
      </c>
      <c r="AA1388" s="3">
        <f>COUNTIFS(Table1[Race '#],Table1[[#This Row],[Race '#]],Table1[Gender],"~?")</f>
        <v>0</v>
      </c>
      <c r="AB1388" s="3" t="str">
        <f>_xlfn.IFS(Y1388=SUM(Table1[[#This Row],[Race-F candidates]:[Race-? Candidates]]),"All-Female",Z1388=SUM(Table1[[#This Row],[Race-F candidates]:[Race-? Candidates]]),"All-Male",1=1,"Mixed-Gender")</f>
        <v>Mixed-Gender</v>
      </c>
      <c r="AC1388" s="3">
        <f>COUNTIFS(Table1[genoffice],Table1[[#This Row],[genoffice]],Table1[Gender],"F")</f>
        <v>168</v>
      </c>
      <c r="AD1388" s="3">
        <f>COUNTIFS(Table1[genoffice],Table1[[#This Row],[genoffice]],Table1[Gender],"M")</f>
        <v>290</v>
      </c>
      <c r="AE1388" s="3">
        <f>COUNTIFS(Table1[genoffice],Table1[[#This Row],[genoffice]],Table1[Gender],"~?")</f>
        <v>23</v>
      </c>
    </row>
    <row r="1389" spans="1:31" x14ac:dyDescent="0.35">
      <c r="A1389">
        <v>1388</v>
      </c>
      <c r="B1389">
        <f>IF(COUNTIF(C$2:C1388,C1389)&gt;0,B1388,B1388+1)</f>
        <v>435</v>
      </c>
      <c r="C1389" t="str">
        <f>Table1[[#This Row],[position]]&amp;IF(Table1[district]="NA","","-"&amp;Table1[district])&amp;IF(Table1[parish]="Multi-Parish Race","","-"&amp;Table1[parish])&amp;" ("&amp;Table1[year]&amp;")"</f>
        <v>Council Member-District  3, City of Hammond-Tangipahoa (2014)</v>
      </c>
      <c r="D1389" t="s">
        <v>1813</v>
      </c>
      <c r="E1389" t="s">
        <v>1836</v>
      </c>
      <c r="F1389" t="s">
        <v>1839</v>
      </c>
      <c r="G1389">
        <v>2014</v>
      </c>
      <c r="H1389" t="s">
        <v>640</v>
      </c>
      <c r="I1389" t="s">
        <v>23</v>
      </c>
      <c r="J1389">
        <v>289</v>
      </c>
      <c r="K1389">
        <v>3</v>
      </c>
      <c r="L1389">
        <f>COUNTIF(Table1[Race],Table1[Race])</f>
        <v>3</v>
      </c>
      <c r="M1389">
        <v>3</v>
      </c>
      <c r="N1389">
        <v>0</v>
      </c>
      <c r="O1389">
        <v>0</v>
      </c>
      <c r="P1389">
        <v>0</v>
      </c>
      <c r="Q1389" t="s">
        <v>20</v>
      </c>
      <c r="R1389" t="s">
        <v>21</v>
      </c>
      <c r="S1389" t="s">
        <v>1813</v>
      </c>
      <c r="T1389">
        <f>IFERROR(Table1[n_can_adj]/MID(Table1[district],FIND("(",Table1[district])+1,1),Table1[n_can_adj])</f>
        <v>3</v>
      </c>
      <c r="U1389">
        <v>127115</v>
      </c>
      <c r="V1389" t="str">
        <f>IF(Table1[Voting Population]&lt;47000,"Rural","Urban")</f>
        <v>Urban</v>
      </c>
      <c r="W1389" s="3">
        <v>1.0895883777239712E-2</v>
      </c>
      <c r="X1389" s="3" t="s">
        <v>5414</v>
      </c>
      <c r="Y1389" s="3">
        <f>COUNTIFS(Table1[Race '#],Table1[[#This Row],[Race '#]],Table1[Gender],"F")</f>
        <v>1</v>
      </c>
      <c r="Z1389" s="3">
        <f>COUNTIFS(Table1[Race '#],Table1[[#This Row],[Race '#]],Table1[Gender],"M")</f>
        <v>2</v>
      </c>
      <c r="AA1389" s="3">
        <f>COUNTIFS(Table1[Race '#],Table1[[#This Row],[Race '#]],Table1[Gender],"~?")</f>
        <v>0</v>
      </c>
      <c r="AB1389" s="3" t="str">
        <f>_xlfn.IFS(Y1389=SUM(Table1[[#This Row],[Race-F candidates]:[Race-? Candidates]]),"All-Female",Z1389=SUM(Table1[[#This Row],[Race-F candidates]:[Race-? Candidates]]),"All-Male",1=1,"Mixed-Gender")</f>
        <v>Mixed-Gender</v>
      </c>
      <c r="AC1389" s="3">
        <f>COUNTIFS(Table1[genoffice],Table1[[#This Row],[genoffice]],Table1[Gender],"F")</f>
        <v>168</v>
      </c>
      <c r="AD1389" s="3">
        <f>COUNTIFS(Table1[genoffice],Table1[[#This Row],[genoffice]],Table1[Gender],"M")</f>
        <v>290</v>
      </c>
      <c r="AE1389" s="3">
        <f>COUNTIFS(Table1[genoffice],Table1[[#This Row],[genoffice]],Table1[Gender],"~?")</f>
        <v>23</v>
      </c>
    </row>
    <row r="1390" spans="1:31" x14ac:dyDescent="0.35">
      <c r="A1390">
        <v>1389</v>
      </c>
      <c r="B1390">
        <f>IF(COUNTIF(C$2:C1389,C1390)&gt;0,B1389,B1389+1)</f>
        <v>436</v>
      </c>
      <c r="C1390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0" t="s">
        <v>1813</v>
      </c>
      <c r="E1390" t="s">
        <v>1840</v>
      </c>
      <c r="F1390" t="s">
        <v>1841</v>
      </c>
      <c r="G1390">
        <v>2014</v>
      </c>
      <c r="H1390" t="s">
        <v>83</v>
      </c>
      <c r="I1390" t="s">
        <v>19</v>
      </c>
      <c r="J1390">
        <v>57</v>
      </c>
      <c r="K1390">
        <v>2</v>
      </c>
      <c r="L1390">
        <f>COUNTIF(Table1[Race],Table1[Race])</f>
        <v>2</v>
      </c>
      <c r="M1390">
        <v>0</v>
      </c>
      <c r="N1390">
        <v>1</v>
      </c>
      <c r="O1390">
        <v>0</v>
      </c>
      <c r="P1390">
        <v>1</v>
      </c>
      <c r="Q1390" t="s">
        <v>20</v>
      </c>
      <c r="R1390" t="s">
        <v>21</v>
      </c>
      <c r="S1390" t="s">
        <v>1813</v>
      </c>
      <c r="T1390">
        <f>IFERROR(Table1[n_can_adj]/MID(Table1[district],FIND("(",Table1[district])+1,1),Table1[n_can_adj])</f>
        <v>2</v>
      </c>
      <c r="U1390">
        <v>83699</v>
      </c>
      <c r="V1390" t="str">
        <f>IF(Table1[Voting Population]&lt;47000,"Rural","Urban")</f>
        <v>Urban</v>
      </c>
      <c r="W1390" s="3">
        <v>0.17391304347826092</v>
      </c>
      <c r="X1390" s="3" t="s">
        <v>5415</v>
      </c>
      <c r="Y1390" s="3">
        <f>COUNTIFS(Table1[Race '#],Table1[[#This Row],[Race '#]],Table1[Gender],"F")</f>
        <v>1</v>
      </c>
      <c r="Z1390" s="3">
        <f>COUNTIFS(Table1[Race '#],Table1[[#This Row],[Race '#]],Table1[Gender],"M")</f>
        <v>1</v>
      </c>
      <c r="AA1390" s="3">
        <f>COUNTIFS(Table1[Race '#],Table1[[#This Row],[Race '#]],Table1[Gender],"~?")</f>
        <v>0</v>
      </c>
      <c r="AB1390" s="3" t="str">
        <f>_xlfn.IFS(Y1390=SUM(Table1[[#This Row],[Race-F candidates]:[Race-? Candidates]]),"All-Female",Z1390=SUM(Table1[[#This Row],[Race-F candidates]:[Race-? Candidates]]),"All-Male",1=1,"Mixed-Gender")</f>
        <v>Mixed-Gender</v>
      </c>
      <c r="AC1390" s="3">
        <f>COUNTIFS(Table1[genoffice],Table1[[#This Row],[genoffice]],Table1[Gender],"F")</f>
        <v>168</v>
      </c>
      <c r="AD1390" s="3">
        <f>COUNTIFS(Table1[genoffice],Table1[[#This Row],[genoffice]],Table1[Gender],"M")</f>
        <v>290</v>
      </c>
      <c r="AE1390" s="3">
        <f>COUNTIFS(Table1[genoffice],Table1[[#This Row],[genoffice]],Table1[Gender],"~?")</f>
        <v>23</v>
      </c>
    </row>
    <row r="1391" spans="1:31" x14ac:dyDescent="0.35">
      <c r="A1391">
        <v>1390</v>
      </c>
      <c r="B1391">
        <f>IF(COUNTIF(C$2:C1390,C1391)&gt;0,B1390,B1390+1)</f>
        <v>436</v>
      </c>
      <c r="C1391" t="str">
        <f>Table1[[#This Row],[position]]&amp;IF(Table1[district]="NA","","-"&amp;Table1[district])&amp;IF(Table1[parish]="Multi-Parish Race","","-"&amp;Table1[parish])&amp;" ("&amp;Table1[year]&amp;")"</f>
        <v>Council Member-District  3, Town of Washington-St. Landry (2014)</v>
      </c>
      <c r="D1391" t="s">
        <v>1813</v>
      </c>
      <c r="E1391" t="s">
        <v>1840</v>
      </c>
      <c r="F1391" t="s">
        <v>1842</v>
      </c>
      <c r="G1391">
        <v>2014</v>
      </c>
      <c r="H1391" t="s">
        <v>83</v>
      </c>
      <c r="I1391" t="s">
        <v>127</v>
      </c>
      <c r="J1391">
        <v>81</v>
      </c>
      <c r="K1391">
        <v>2</v>
      </c>
      <c r="L1391">
        <f>COUNTIF(Table1[Race],Table1[Race])</f>
        <v>2</v>
      </c>
      <c r="M1391">
        <v>0</v>
      </c>
      <c r="N1391">
        <v>1</v>
      </c>
      <c r="O1391">
        <v>0</v>
      </c>
      <c r="P1391">
        <v>1</v>
      </c>
      <c r="Q1391" t="s">
        <v>20</v>
      </c>
      <c r="R1391" t="s">
        <v>21</v>
      </c>
      <c r="S1391" t="s">
        <v>1813</v>
      </c>
      <c r="T1391">
        <f>IFERROR(Table1[n_can_adj]/MID(Table1[district],FIND("(",Table1[district])+1,1),Table1[n_can_adj])</f>
        <v>2</v>
      </c>
      <c r="U1391">
        <v>83699</v>
      </c>
      <c r="V1391" t="str">
        <f>IF(Table1[Voting Population]&lt;47000,"Rural","Urban")</f>
        <v>Urban</v>
      </c>
      <c r="W1391" s="3">
        <v>0.17391304347826092</v>
      </c>
      <c r="X1391" s="3" t="s">
        <v>5414</v>
      </c>
      <c r="Y1391" s="3">
        <f>COUNTIFS(Table1[Race '#],Table1[[#This Row],[Race '#]],Table1[Gender],"F")</f>
        <v>1</v>
      </c>
      <c r="Z1391" s="3">
        <f>COUNTIFS(Table1[Race '#],Table1[[#This Row],[Race '#]],Table1[Gender],"M")</f>
        <v>1</v>
      </c>
      <c r="AA1391" s="3">
        <f>COUNTIFS(Table1[Race '#],Table1[[#This Row],[Race '#]],Table1[Gender],"~?")</f>
        <v>0</v>
      </c>
      <c r="AB1391" s="3" t="str">
        <f>_xlfn.IFS(Y1391=SUM(Table1[[#This Row],[Race-F candidates]:[Race-? Candidates]]),"All-Female",Z1391=SUM(Table1[[#This Row],[Race-F candidates]:[Race-? Candidates]]),"All-Male",1=1,"Mixed-Gender")</f>
        <v>Mixed-Gender</v>
      </c>
      <c r="AC1391" s="3">
        <f>COUNTIFS(Table1[genoffice],Table1[[#This Row],[genoffice]],Table1[Gender],"F")</f>
        <v>168</v>
      </c>
      <c r="AD1391" s="3">
        <f>COUNTIFS(Table1[genoffice],Table1[[#This Row],[genoffice]],Table1[Gender],"M")</f>
        <v>290</v>
      </c>
      <c r="AE1391" s="3">
        <f>COUNTIFS(Table1[genoffice],Table1[[#This Row],[genoffice]],Table1[Gender],"~?")</f>
        <v>23</v>
      </c>
    </row>
    <row r="1392" spans="1:31" x14ac:dyDescent="0.35">
      <c r="A1392">
        <v>1391</v>
      </c>
      <c r="B1392">
        <f>IF(COUNTIF(C$2:C1391,C1392)&gt;0,B1391,B1391+1)</f>
        <v>437</v>
      </c>
      <c r="C1392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2" t="s">
        <v>1813</v>
      </c>
      <c r="E1392" t="s">
        <v>1843</v>
      </c>
      <c r="F1392" t="s">
        <v>1844</v>
      </c>
      <c r="G1392">
        <v>2014</v>
      </c>
      <c r="H1392" t="s">
        <v>640</v>
      </c>
      <c r="I1392" t="s">
        <v>19</v>
      </c>
      <c r="J1392">
        <v>162</v>
      </c>
      <c r="K1392">
        <v>3</v>
      </c>
      <c r="L1392">
        <f>COUNTIF(Table1[Race],Table1[Race])</f>
        <v>3</v>
      </c>
      <c r="M1392">
        <v>1</v>
      </c>
      <c r="N1392">
        <v>2</v>
      </c>
      <c r="O1392">
        <v>0</v>
      </c>
      <c r="P1392">
        <v>0</v>
      </c>
      <c r="Q1392" t="s">
        <v>20</v>
      </c>
      <c r="R1392" t="s">
        <v>21</v>
      </c>
      <c r="S1392" t="s">
        <v>1813</v>
      </c>
      <c r="T1392">
        <f>IFERROR(Table1[n_can_adj]/MID(Table1[district],FIND("(",Table1[district])+1,1),Table1[n_can_adj])</f>
        <v>3</v>
      </c>
      <c r="U1392">
        <v>127115</v>
      </c>
      <c r="V1392" t="str">
        <f>IF(Table1[Voting Population]&lt;47000,"Rural","Urban")</f>
        <v>Urban</v>
      </c>
      <c r="W1392" s="3">
        <v>0.12658227848101267</v>
      </c>
      <c r="X1392" s="3" t="s">
        <v>5415</v>
      </c>
      <c r="Y1392" s="3">
        <f>COUNTIFS(Table1[Race '#],Table1[[#This Row],[Race '#]],Table1[Gender],"F")</f>
        <v>1</v>
      </c>
      <c r="Z1392" s="3">
        <f>COUNTIFS(Table1[Race '#],Table1[[#This Row],[Race '#]],Table1[Gender],"M")</f>
        <v>2</v>
      </c>
      <c r="AA1392" s="3">
        <f>COUNTIFS(Table1[Race '#],Table1[[#This Row],[Race '#]],Table1[Gender],"~?")</f>
        <v>0</v>
      </c>
      <c r="AB1392" s="3" t="str">
        <f>_xlfn.IFS(Y1392=SUM(Table1[[#This Row],[Race-F candidates]:[Race-? Candidates]]),"All-Female",Z1392=SUM(Table1[[#This Row],[Race-F candidates]:[Race-? Candidates]]),"All-Male",1=1,"Mixed-Gender")</f>
        <v>Mixed-Gender</v>
      </c>
      <c r="AC1392" s="3">
        <f>COUNTIFS(Table1[genoffice],Table1[[#This Row],[genoffice]],Table1[Gender],"F")</f>
        <v>168</v>
      </c>
      <c r="AD1392" s="3">
        <f>COUNTIFS(Table1[genoffice],Table1[[#This Row],[genoffice]],Table1[Gender],"M")</f>
        <v>290</v>
      </c>
      <c r="AE1392" s="3">
        <f>COUNTIFS(Table1[genoffice],Table1[[#This Row],[genoffice]],Table1[Gender],"~?")</f>
        <v>23</v>
      </c>
    </row>
    <row r="1393" spans="1:31" x14ac:dyDescent="0.35">
      <c r="A1393">
        <v>1392</v>
      </c>
      <c r="B1393">
        <f>IF(COUNTIF(C$2:C1392,C1393)&gt;0,B1392,B1392+1)</f>
        <v>437</v>
      </c>
      <c r="C1393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3" t="s">
        <v>1813</v>
      </c>
      <c r="E1393" t="s">
        <v>1843</v>
      </c>
      <c r="F1393" t="s">
        <v>1845</v>
      </c>
      <c r="G1393">
        <v>2014</v>
      </c>
      <c r="H1393" t="s">
        <v>640</v>
      </c>
      <c r="I1393" t="s">
        <v>23</v>
      </c>
      <c r="J1393">
        <v>453</v>
      </c>
      <c r="K1393">
        <v>3</v>
      </c>
      <c r="L1393">
        <f>COUNTIF(Table1[Race],Table1[Race])</f>
        <v>3</v>
      </c>
      <c r="M1393">
        <v>1</v>
      </c>
      <c r="N1393">
        <v>2</v>
      </c>
      <c r="O1393">
        <v>0</v>
      </c>
      <c r="P1393">
        <v>0</v>
      </c>
      <c r="Q1393" t="s">
        <v>20</v>
      </c>
      <c r="R1393" t="s">
        <v>21</v>
      </c>
      <c r="S1393" t="s">
        <v>1813</v>
      </c>
      <c r="T1393">
        <f>IFERROR(Table1[n_can_adj]/MID(Table1[district],FIND("(",Table1[district])+1,1),Table1[n_can_adj])</f>
        <v>3</v>
      </c>
      <c r="U1393">
        <v>127115</v>
      </c>
      <c r="V1393" t="str">
        <f>IF(Table1[Voting Population]&lt;47000,"Rural","Urban")</f>
        <v>Urban</v>
      </c>
      <c r="W1393" s="3">
        <v>0.12658227848101267</v>
      </c>
      <c r="X1393" s="3" t="s">
        <v>5414</v>
      </c>
      <c r="Y1393" s="3">
        <f>COUNTIFS(Table1[Race '#],Table1[[#This Row],[Race '#]],Table1[Gender],"F")</f>
        <v>1</v>
      </c>
      <c r="Z1393" s="3">
        <f>COUNTIFS(Table1[Race '#],Table1[[#This Row],[Race '#]],Table1[Gender],"M")</f>
        <v>2</v>
      </c>
      <c r="AA1393" s="3">
        <f>COUNTIFS(Table1[Race '#],Table1[[#This Row],[Race '#]],Table1[Gender],"~?")</f>
        <v>0</v>
      </c>
      <c r="AB1393" s="3" t="str">
        <f>_xlfn.IFS(Y1393=SUM(Table1[[#This Row],[Race-F candidates]:[Race-? Candidates]]),"All-Female",Z1393=SUM(Table1[[#This Row],[Race-F candidates]:[Race-? Candidates]]),"All-Male",1=1,"Mixed-Gender")</f>
        <v>Mixed-Gender</v>
      </c>
      <c r="AC1393" s="3">
        <f>COUNTIFS(Table1[genoffice],Table1[[#This Row],[genoffice]],Table1[Gender],"F")</f>
        <v>168</v>
      </c>
      <c r="AD1393" s="3">
        <f>COUNTIFS(Table1[genoffice],Table1[[#This Row],[genoffice]],Table1[Gender],"M")</f>
        <v>290</v>
      </c>
      <c r="AE1393" s="3">
        <f>COUNTIFS(Table1[genoffice],Table1[[#This Row],[genoffice]],Table1[Gender],"~?")</f>
        <v>23</v>
      </c>
    </row>
    <row r="1394" spans="1:31" x14ac:dyDescent="0.35">
      <c r="A1394">
        <v>1393</v>
      </c>
      <c r="B1394">
        <f>IF(COUNTIF(C$2:C1393,C1394)&gt;0,B1393,B1393+1)</f>
        <v>437</v>
      </c>
      <c r="C1394" t="str">
        <f>Table1[[#This Row],[position]]&amp;IF(Table1[district]="NA","","-"&amp;Table1[district])&amp;IF(Table1[parish]="Multi-Parish Race","","-"&amp;Table1[parish])&amp;" ("&amp;Table1[year]&amp;")"</f>
        <v>Council Member-District  4, City of Hammond-Tangipahoa (2014)</v>
      </c>
      <c r="D1394" t="s">
        <v>1813</v>
      </c>
      <c r="E1394" t="s">
        <v>1843</v>
      </c>
      <c r="F1394" t="s">
        <v>1846</v>
      </c>
      <c r="G1394">
        <v>2014</v>
      </c>
      <c r="H1394" t="s">
        <v>640</v>
      </c>
      <c r="I1394" t="s">
        <v>19</v>
      </c>
      <c r="J1394">
        <v>333</v>
      </c>
      <c r="K1394">
        <v>3</v>
      </c>
      <c r="L1394">
        <f>COUNTIF(Table1[Race],Table1[Race])</f>
        <v>3</v>
      </c>
      <c r="M1394">
        <v>1</v>
      </c>
      <c r="N1394">
        <v>2</v>
      </c>
      <c r="O1394">
        <v>0</v>
      </c>
      <c r="P1394">
        <v>0</v>
      </c>
      <c r="Q1394" t="s">
        <v>20</v>
      </c>
      <c r="R1394" t="s">
        <v>21</v>
      </c>
      <c r="S1394" t="s">
        <v>1813</v>
      </c>
      <c r="T1394">
        <f>IFERROR(Table1[n_can_adj]/MID(Table1[district],FIND("(",Table1[district])+1,1),Table1[n_can_adj])</f>
        <v>3</v>
      </c>
      <c r="U1394">
        <v>127115</v>
      </c>
      <c r="V1394" t="str">
        <f>IF(Table1[Voting Population]&lt;47000,"Rural","Urban")</f>
        <v>Urban</v>
      </c>
      <c r="W1394" s="3">
        <v>0.12658227848101267</v>
      </c>
      <c r="X1394" s="3" t="s">
        <v>5414</v>
      </c>
      <c r="Y1394" s="3">
        <f>COUNTIFS(Table1[Race '#],Table1[[#This Row],[Race '#]],Table1[Gender],"F")</f>
        <v>1</v>
      </c>
      <c r="Z1394" s="3">
        <f>COUNTIFS(Table1[Race '#],Table1[[#This Row],[Race '#]],Table1[Gender],"M")</f>
        <v>2</v>
      </c>
      <c r="AA1394" s="3">
        <f>COUNTIFS(Table1[Race '#],Table1[[#This Row],[Race '#]],Table1[Gender],"~?")</f>
        <v>0</v>
      </c>
      <c r="AB1394" s="3" t="str">
        <f>_xlfn.IFS(Y1394=SUM(Table1[[#This Row],[Race-F candidates]:[Race-? Candidates]]),"All-Female",Z1394=SUM(Table1[[#This Row],[Race-F candidates]:[Race-? Candidates]]),"All-Male",1=1,"Mixed-Gender")</f>
        <v>Mixed-Gender</v>
      </c>
      <c r="AC1394" s="3">
        <f>COUNTIFS(Table1[genoffice],Table1[[#This Row],[genoffice]],Table1[Gender],"F")</f>
        <v>168</v>
      </c>
      <c r="AD1394" s="3">
        <f>COUNTIFS(Table1[genoffice],Table1[[#This Row],[genoffice]],Table1[Gender],"M")</f>
        <v>290</v>
      </c>
      <c r="AE1394" s="3">
        <f>COUNTIFS(Table1[genoffice],Table1[[#This Row],[genoffice]],Table1[Gender],"~?")</f>
        <v>23</v>
      </c>
    </row>
    <row r="1395" spans="1:31" x14ac:dyDescent="0.35">
      <c r="A1395">
        <v>1394</v>
      </c>
      <c r="B1395">
        <f>IF(COUNTIF(C$2:C1394,C1395)&gt;0,B1394,B1394+1)</f>
        <v>438</v>
      </c>
      <c r="C1395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5" t="s">
        <v>1813</v>
      </c>
      <c r="E1395" t="s">
        <v>1847</v>
      </c>
      <c r="F1395" t="s">
        <v>1848</v>
      </c>
      <c r="G1395">
        <v>2014</v>
      </c>
      <c r="H1395" t="s">
        <v>729</v>
      </c>
      <c r="I1395" t="s">
        <v>23</v>
      </c>
      <c r="J1395">
        <v>60</v>
      </c>
      <c r="K1395">
        <v>3</v>
      </c>
      <c r="L1395">
        <f>COUNTIF(Table1[Race],Table1[Race])</f>
        <v>3</v>
      </c>
      <c r="M1395">
        <v>2</v>
      </c>
      <c r="N1395">
        <v>0</v>
      </c>
      <c r="O1395">
        <v>1</v>
      </c>
      <c r="P1395">
        <v>0</v>
      </c>
      <c r="Q1395" t="s">
        <v>20</v>
      </c>
      <c r="R1395" t="s">
        <v>21</v>
      </c>
      <c r="S1395" t="s">
        <v>1813</v>
      </c>
      <c r="T1395">
        <f>IFERROR(Table1[n_can_adj]/MID(Table1[district],FIND("(",Table1[district])+1,1),Table1[n_can_adj])</f>
        <v>3</v>
      </c>
      <c r="U1395">
        <v>13924</v>
      </c>
      <c r="V1395" t="str">
        <f>IF(Table1[Voting Population]&lt;47000,"Rural","Urban")</f>
        <v>Rural</v>
      </c>
      <c r="W1395" s="3">
        <v>5.9880239520958001E-3</v>
      </c>
      <c r="X1395" s="3" t="s">
        <v>5415</v>
      </c>
      <c r="Y1395" s="3">
        <f>COUNTIFS(Table1[Race '#],Table1[[#This Row],[Race '#]],Table1[Gender],"F")</f>
        <v>2</v>
      </c>
      <c r="Z1395" s="3">
        <f>COUNTIFS(Table1[Race '#],Table1[[#This Row],[Race '#]],Table1[Gender],"M")</f>
        <v>1</v>
      </c>
      <c r="AA1395" s="3">
        <f>COUNTIFS(Table1[Race '#],Table1[[#This Row],[Race '#]],Table1[Gender],"~?")</f>
        <v>0</v>
      </c>
      <c r="AB1395" s="3" t="str">
        <f>_xlfn.IFS(Y1395=SUM(Table1[[#This Row],[Race-F candidates]:[Race-? Candidates]]),"All-Female",Z1395=SUM(Table1[[#This Row],[Race-F candidates]:[Race-? Candidates]]),"All-Male",1=1,"Mixed-Gender")</f>
        <v>Mixed-Gender</v>
      </c>
      <c r="AC1395" s="3">
        <f>COUNTIFS(Table1[genoffice],Table1[[#This Row],[genoffice]],Table1[Gender],"F")</f>
        <v>168</v>
      </c>
      <c r="AD1395" s="3">
        <f>COUNTIFS(Table1[genoffice],Table1[[#This Row],[genoffice]],Table1[Gender],"M")</f>
        <v>290</v>
      </c>
      <c r="AE1395" s="3">
        <f>COUNTIFS(Table1[genoffice],Table1[[#This Row],[genoffice]],Table1[Gender],"~?")</f>
        <v>23</v>
      </c>
    </row>
    <row r="1396" spans="1:31" x14ac:dyDescent="0.35">
      <c r="A1396">
        <v>1395</v>
      </c>
      <c r="B1396">
        <f>IF(COUNTIF(C$2:C1395,C1396)&gt;0,B1395,B1395+1)</f>
        <v>438</v>
      </c>
      <c r="C1396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6" t="s">
        <v>1813</v>
      </c>
      <c r="E1396" t="s">
        <v>1847</v>
      </c>
      <c r="F1396" t="s">
        <v>1849</v>
      </c>
      <c r="G1396">
        <v>2014</v>
      </c>
      <c r="H1396" t="s">
        <v>729</v>
      </c>
      <c r="I1396" t="s">
        <v>30</v>
      </c>
      <c r="J1396">
        <v>59</v>
      </c>
      <c r="K1396">
        <v>3</v>
      </c>
      <c r="L1396">
        <f>COUNTIF(Table1[Race],Table1[Race])</f>
        <v>3</v>
      </c>
      <c r="M1396">
        <v>2</v>
      </c>
      <c r="N1396">
        <v>0</v>
      </c>
      <c r="O1396">
        <v>1</v>
      </c>
      <c r="P1396">
        <v>0</v>
      </c>
      <c r="Q1396" t="s">
        <v>20</v>
      </c>
      <c r="R1396" t="s">
        <v>21</v>
      </c>
      <c r="S1396" t="s">
        <v>1813</v>
      </c>
      <c r="T1396">
        <f>IFERROR(Table1[n_can_adj]/MID(Table1[district],FIND("(",Table1[district])+1,1),Table1[n_can_adj])</f>
        <v>3</v>
      </c>
      <c r="U1396">
        <v>13924</v>
      </c>
      <c r="V1396" t="str">
        <f>IF(Table1[Voting Population]&lt;47000,"Rural","Urban")</f>
        <v>Rural</v>
      </c>
      <c r="W1396" s="3">
        <v>5.9880239520958001E-3</v>
      </c>
      <c r="X1396" s="3" t="s">
        <v>5415</v>
      </c>
      <c r="Y1396" s="3">
        <f>COUNTIFS(Table1[Race '#],Table1[[#This Row],[Race '#]],Table1[Gender],"F")</f>
        <v>2</v>
      </c>
      <c r="Z1396" s="3">
        <f>COUNTIFS(Table1[Race '#],Table1[[#This Row],[Race '#]],Table1[Gender],"M")</f>
        <v>1</v>
      </c>
      <c r="AA1396" s="3">
        <f>COUNTIFS(Table1[Race '#],Table1[[#This Row],[Race '#]],Table1[Gender],"~?")</f>
        <v>0</v>
      </c>
      <c r="AB1396" s="3" t="str">
        <f>_xlfn.IFS(Y1396=SUM(Table1[[#This Row],[Race-F candidates]:[Race-? Candidates]]),"All-Female",Z1396=SUM(Table1[[#This Row],[Race-F candidates]:[Race-? Candidates]]),"All-Male",1=1,"Mixed-Gender")</f>
        <v>Mixed-Gender</v>
      </c>
      <c r="AC1396" s="3">
        <f>COUNTIFS(Table1[genoffice],Table1[[#This Row],[genoffice]],Table1[Gender],"F")</f>
        <v>168</v>
      </c>
      <c r="AD1396" s="3">
        <f>COUNTIFS(Table1[genoffice],Table1[[#This Row],[genoffice]],Table1[Gender],"M")</f>
        <v>290</v>
      </c>
      <c r="AE1396" s="3">
        <f>COUNTIFS(Table1[genoffice],Table1[[#This Row],[genoffice]],Table1[Gender],"~?")</f>
        <v>23</v>
      </c>
    </row>
    <row r="1397" spans="1:31" x14ac:dyDescent="0.35">
      <c r="A1397">
        <v>1396</v>
      </c>
      <c r="B1397">
        <f>IF(COUNTIF(C$2:C1396,C1397)&gt;0,B1396,B1396+1)</f>
        <v>438</v>
      </c>
      <c r="C1397" t="str">
        <f>Table1[[#This Row],[position]]&amp;IF(Table1[district]="NA","","-"&amp;Table1[district])&amp;IF(Table1[parish]="Multi-Parish Race","","-"&amp;Table1[parish])&amp;" ("&amp;Table1[year]&amp;")"</f>
        <v>Council Member-District  4, Town of Arcadia-Bienville (2014)</v>
      </c>
      <c r="D1397" t="s">
        <v>1813</v>
      </c>
      <c r="E1397" t="s">
        <v>1847</v>
      </c>
      <c r="F1397" t="s">
        <v>1850</v>
      </c>
      <c r="G1397">
        <v>2014</v>
      </c>
      <c r="H1397" t="s">
        <v>729</v>
      </c>
      <c r="I1397" t="s">
        <v>23</v>
      </c>
      <c r="J1397">
        <v>48</v>
      </c>
      <c r="K1397">
        <v>3</v>
      </c>
      <c r="L1397">
        <f>COUNTIF(Table1[Race],Table1[Race])</f>
        <v>3</v>
      </c>
      <c r="M1397">
        <v>2</v>
      </c>
      <c r="N1397">
        <v>0</v>
      </c>
      <c r="O1397">
        <v>1</v>
      </c>
      <c r="P1397">
        <v>0</v>
      </c>
      <c r="Q1397" t="s">
        <v>20</v>
      </c>
      <c r="R1397" t="s">
        <v>21</v>
      </c>
      <c r="S1397" t="s">
        <v>1813</v>
      </c>
      <c r="T1397">
        <f>IFERROR(Table1[n_can_adj]/MID(Table1[district],FIND("(",Table1[district])+1,1),Table1[n_can_adj])</f>
        <v>3</v>
      </c>
      <c r="U1397">
        <v>13924</v>
      </c>
      <c r="V1397" t="str">
        <f>IF(Table1[Voting Population]&lt;47000,"Rural","Urban")</f>
        <v>Rural</v>
      </c>
      <c r="W1397" s="3">
        <v>5.9880239520958001E-3</v>
      </c>
      <c r="X1397" s="3" t="s">
        <v>5414</v>
      </c>
      <c r="Y1397" s="3">
        <f>COUNTIFS(Table1[Race '#],Table1[[#This Row],[Race '#]],Table1[Gender],"F")</f>
        <v>2</v>
      </c>
      <c r="Z1397" s="3">
        <f>COUNTIFS(Table1[Race '#],Table1[[#This Row],[Race '#]],Table1[Gender],"M")</f>
        <v>1</v>
      </c>
      <c r="AA1397" s="3">
        <f>COUNTIFS(Table1[Race '#],Table1[[#This Row],[Race '#]],Table1[Gender],"~?")</f>
        <v>0</v>
      </c>
      <c r="AB1397" s="3" t="str">
        <f>_xlfn.IFS(Y1397=SUM(Table1[[#This Row],[Race-F candidates]:[Race-? Candidates]]),"All-Female",Z1397=SUM(Table1[[#This Row],[Race-F candidates]:[Race-? Candidates]]),"All-Male",1=1,"Mixed-Gender")</f>
        <v>Mixed-Gender</v>
      </c>
      <c r="AC1397" s="3">
        <f>COUNTIFS(Table1[genoffice],Table1[[#This Row],[genoffice]],Table1[Gender],"F")</f>
        <v>168</v>
      </c>
      <c r="AD1397" s="3">
        <f>COUNTIFS(Table1[genoffice],Table1[[#This Row],[genoffice]],Table1[Gender],"M")</f>
        <v>290</v>
      </c>
      <c r="AE1397" s="3">
        <f>COUNTIFS(Table1[genoffice],Table1[[#This Row],[genoffice]],Table1[Gender],"~?")</f>
        <v>23</v>
      </c>
    </row>
    <row r="1398" spans="1:31" x14ac:dyDescent="0.35">
      <c r="A1398">
        <v>1397</v>
      </c>
      <c r="B1398">
        <f>IF(COUNTIF(C$2:C1397,C1398)&gt;0,B1397,B1397+1)</f>
        <v>439</v>
      </c>
      <c r="C1398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8" t="s">
        <v>1813</v>
      </c>
      <c r="E1398" t="s">
        <v>1851</v>
      </c>
      <c r="F1398" t="s">
        <v>1852</v>
      </c>
      <c r="G1398">
        <v>2014</v>
      </c>
      <c r="H1398" t="s">
        <v>729</v>
      </c>
      <c r="I1398" t="s">
        <v>23</v>
      </c>
      <c r="J1398">
        <v>71</v>
      </c>
      <c r="K1398">
        <v>2</v>
      </c>
      <c r="L1398">
        <f>COUNTIF(Table1[Race],Table1[Race])</f>
        <v>2</v>
      </c>
      <c r="M1398">
        <v>1</v>
      </c>
      <c r="N1398">
        <v>1</v>
      </c>
      <c r="O1398">
        <v>0</v>
      </c>
      <c r="P1398">
        <v>0</v>
      </c>
      <c r="Q1398" t="s">
        <v>20</v>
      </c>
      <c r="R1398" t="s">
        <v>21</v>
      </c>
      <c r="S1398" t="s">
        <v>1813</v>
      </c>
      <c r="T1398">
        <f>IFERROR(Table1[n_can_adj]/MID(Table1[district],FIND("(",Table1[district])+1,1),Table1[n_can_adj])</f>
        <v>2</v>
      </c>
      <c r="U1398">
        <v>13924</v>
      </c>
      <c r="V1398" t="str">
        <f>IF(Table1[Voting Population]&lt;47000,"Rural","Urban")</f>
        <v>Rural</v>
      </c>
      <c r="W1398" s="3">
        <v>0.3603603603603604</v>
      </c>
      <c r="X1398" s="3" t="s">
        <v>5414</v>
      </c>
      <c r="Y1398" s="3">
        <f>COUNTIFS(Table1[Race '#],Table1[[#This Row],[Race '#]],Table1[Gender],"F")</f>
        <v>0</v>
      </c>
      <c r="Z1398" s="3">
        <f>COUNTIFS(Table1[Race '#],Table1[[#This Row],[Race '#]],Table1[Gender],"M")</f>
        <v>2</v>
      </c>
      <c r="AA1398" s="3">
        <f>COUNTIFS(Table1[Race '#],Table1[[#This Row],[Race '#]],Table1[Gender],"~?")</f>
        <v>0</v>
      </c>
      <c r="AB1398" s="3" t="str">
        <f>_xlfn.IFS(Y1398=SUM(Table1[[#This Row],[Race-F candidates]:[Race-? Candidates]]),"All-Female",Z1398=SUM(Table1[[#This Row],[Race-F candidates]:[Race-? Candidates]]),"All-Male",1=1,"Mixed-Gender")</f>
        <v>All-Male</v>
      </c>
      <c r="AC1398" s="3">
        <f>COUNTIFS(Table1[genoffice],Table1[[#This Row],[genoffice]],Table1[Gender],"F")</f>
        <v>168</v>
      </c>
      <c r="AD1398" s="3">
        <f>COUNTIFS(Table1[genoffice],Table1[[#This Row],[genoffice]],Table1[Gender],"M")</f>
        <v>290</v>
      </c>
      <c r="AE1398" s="3">
        <f>COUNTIFS(Table1[genoffice],Table1[[#This Row],[genoffice]],Table1[Gender],"~?")</f>
        <v>23</v>
      </c>
    </row>
    <row r="1399" spans="1:31" x14ac:dyDescent="0.35">
      <c r="A1399">
        <v>1398</v>
      </c>
      <c r="B1399">
        <f>IF(COUNTIF(C$2:C1398,C1399)&gt;0,B1398,B1398+1)</f>
        <v>439</v>
      </c>
      <c r="C1399" t="str">
        <f>Table1[[#This Row],[position]]&amp;IF(Table1[district]="NA","","-"&amp;Table1[district])&amp;IF(Table1[parish]="Multi-Parish Race","","-"&amp;Table1[parish])&amp;" ("&amp;Table1[year]&amp;")"</f>
        <v>Council Member-District  5, Town of Arcadia-Bienville (2014)</v>
      </c>
      <c r="D1399" t="s">
        <v>1813</v>
      </c>
      <c r="E1399" t="s">
        <v>1851</v>
      </c>
      <c r="F1399" t="s">
        <v>1853</v>
      </c>
      <c r="G1399">
        <v>2014</v>
      </c>
      <c r="H1399" t="s">
        <v>729</v>
      </c>
      <c r="I1399" t="s">
        <v>19</v>
      </c>
      <c r="J1399">
        <v>151</v>
      </c>
      <c r="K1399">
        <v>2</v>
      </c>
      <c r="L1399">
        <f>COUNTIF(Table1[Race],Table1[Race])</f>
        <v>2</v>
      </c>
      <c r="M1399">
        <v>1</v>
      </c>
      <c r="N1399">
        <v>1</v>
      </c>
      <c r="O1399">
        <v>0</v>
      </c>
      <c r="P1399">
        <v>0</v>
      </c>
      <c r="Q1399" t="s">
        <v>20</v>
      </c>
      <c r="R1399" t="s">
        <v>21</v>
      </c>
      <c r="S1399" t="s">
        <v>1813</v>
      </c>
      <c r="T1399">
        <f>IFERROR(Table1[n_can_adj]/MID(Table1[district],FIND("(",Table1[district])+1,1),Table1[n_can_adj])</f>
        <v>2</v>
      </c>
      <c r="U1399">
        <v>13924</v>
      </c>
      <c r="V1399" t="str">
        <f>IF(Table1[Voting Population]&lt;47000,"Rural","Urban")</f>
        <v>Rural</v>
      </c>
      <c r="W1399" s="3">
        <v>0.3603603603603604</v>
      </c>
      <c r="X1399" s="3" t="s">
        <v>5414</v>
      </c>
      <c r="Y1399" s="3">
        <f>COUNTIFS(Table1[Race '#],Table1[[#This Row],[Race '#]],Table1[Gender],"F")</f>
        <v>0</v>
      </c>
      <c r="Z1399" s="3">
        <f>COUNTIFS(Table1[Race '#],Table1[[#This Row],[Race '#]],Table1[Gender],"M")</f>
        <v>2</v>
      </c>
      <c r="AA1399" s="3">
        <f>COUNTIFS(Table1[Race '#],Table1[[#This Row],[Race '#]],Table1[Gender],"~?")</f>
        <v>0</v>
      </c>
      <c r="AB1399" s="3" t="str">
        <f>_xlfn.IFS(Y1399=SUM(Table1[[#This Row],[Race-F candidates]:[Race-? Candidates]]),"All-Female",Z1399=SUM(Table1[[#This Row],[Race-F candidates]:[Race-? Candidates]]),"All-Male",1=1,"Mixed-Gender")</f>
        <v>All-Male</v>
      </c>
      <c r="AC1399" s="3">
        <f>COUNTIFS(Table1[genoffice],Table1[[#This Row],[genoffice]],Table1[Gender],"F")</f>
        <v>168</v>
      </c>
      <c r="AD1399" s="3">
        <f>COUNTIFS(Table1[genoffice],Table1[[#This Row],[genoffice]],Table1[Gender],"M")</f>
        <v>290</v>
      </c>
      <c r="AE1399" s="3">
        <f>COUNTIFS(Table1[genoffice],Table1[[#This Row],[genoffice]],Table1[Gender],"~?")</f>
        <v>23</v>
      </c>
    </row>
    <row r="1400" spans="1:31" x14ac:dyDescent="0.35">
      <c r="A1400">
        <v>1399</v>
      </c>
      <c r="B1400">
        <f>IF(COUNTIF(C$2:C1399,C1400)&gt;0,B1399,B1399+1)</f>
        <v>440</v>
      </c>
      <c r="C1400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0" t="s">
        <v>1813</v>
      </c>
      <c r="E1400" t="s">
        <v>1854</v>
      </c>
      <c r="F1400" t="s">
        <v>1855</v>
      </c>
      <c r="G1400">
        <v>2016</v>
      </c>
      <c r="H1400" t="s">
        <v>1300</v>
      </c>
      <c r="I1400" t="s">
        <v>19</v>
      </c>
      <c r="J1400">
        <v>1481</v>
      </c>
      <c r="K1400">
        <v>2</v>
      </c>
      <c r="L1400">
        <f>COUNTIF(Table1[Race],Table1[Race])</f>
        <v>2</v>
      </c>
      <c r="M1400">
        <v>0</v>
      </c>
      <c r="N1400">
        <v>1</v>
      </c>
      <c r="O1400">
        <v>1</v>
      </c>
      <c r="P1400">
        <v>0</v>
      </c>
      <c r="Q1400" t="s">
        <v>20</v>
      </c>
      <c r="R1400" t="s">
        <v>21</v>
      </c>
      <c r="S1400" t="s">
        <v>1813</v>
      </c>
      <c r="T1400">
        <f>IFERROR(Table1[n_can_adj]/MID(Table1[district],FIND("(",Table1[district])+1,1),Table1[n_can_adj])</f>
        <v>2</v>
      </c>
      <c r="U1400">
        <v>73799</v>
      </c>
      <c r="V1400" t="str">
        <f>IF(Table1[Voting Population]&lt;47000,"Rural","Urban")</f>
        <v>Urban</v>
      </c>
      <c r="W1400" s="3">
        <v>0.25031658927817646</v>
      </c>
      <c r="X1400" s="3" t="s">
        <v>5415</v>
      </c>
      <c r="Y1400" s="3">
        <f>COUNTIFS(Table1[Race '#],Table1[[#This Row],[Race '#]],Table1[Gender],"F")</f>
        <v>1</v>
      </c>
      <c r="Z1400" s="3">
        <f>COUNTIFS(Table1[Race '#],Table1[[#This Row],[Race '#]],Table1[Gender],"M")</f>
        <v>1</v>
      </c>
      <c r="AA1400" s="3">
        <f>COUNTIFS(Table1[Race '#],Table1[[#This Row],[Race '#]],Table1[Gender],"~?")</f>
        <v>0</v>
      </c>
      <c r="AB1400" s="3" t="str">
        <f>_xlfn.IFS(Y1400=SUM(Table1[[#This Row],[Race-F candidates]:[Race-? Candidates]]),"All-Female",Z1400=SUM(Table1[[#This Row],[Race-F candidates]:[Race-? Candidates]]),"All-Male",1=1,"Mixed-Gender")</f>
        <v>Mixed-Gender</v>
      </c>
      <c r="AC1400" s="3">
        <f>COUNTIFS(Table1[genoffice],Table1[[#This Row],[genoffice]],Table1[Gender],"F")</f>
        <v>168</v>
      </c>
      <c r="AD1400" s="3">
        <f>COUNTIFS(Table1[genoffice],Table1[[#This Row],[genoffice]],Table1[Gender],"M")</f>
        <v>290</v>
      </c>
      <c r="AE1400" s="3">
        <f>COUNTIFS(Table1[genoffice],Table1[[#This Row],[genoffice]],Table1[Gender],"~?")</f>
        <v>23</v>
      </c>
    </row>
    <row r="1401" spans="1:31" x14ac:dyDescent="0.35">
      <c r="A1401">
        <v>1400</v>
      </c>
      <c r="B1401">
        <f>IF(COUNTIF(C$2:C1400,C1401)&gt;0,B1400,B1400+1)</f>
        <v>440</v>
      </c>
      <c r="C1401" t="str">
        <f>Table1[[#This Row],[position]]&amp;IF(Table1[district]="NA","","-"&amp;Table1[district])&amp;IF(Table1[parish]="Multi-Parish Race","","-"&amp;Table1[parish])&amp;" ("&amp;Table1[year]&amp;")"</f>
        <v>Council Member-District 1, City of New Iberia-Iberia (2016)</v>
      </c>
      <c r="D1401" t="s">
        <v>1813</v>
      </c>
      <c r="E1401" t="s">
        <v>1854</v>
      </c>
      <c r="F1401" t="s">
        <v>1856</v>
      </c>
      <c r="G1401">
        <v>2016</v>
      </c>
      <c r="H1401" t="s">
        <v>1300</v>
      </c>
      <c r="I1401" t="s">
        <v>30</v>
      </c>
      <c r="J1401">
        <v>888</v>
      </c>
      <c r="K1401">
        <v>2</v>
      </c>
      <c r="L1401">
        <f>COUNTIF(Table1[Race],Table1[Race])</f>
        <v>2</v>
      </c>
      <c r="M1401">
        <v>0</v>
      </c>
      <c r="N1401">
        <v>1</v>
      </c>
      <c r="O1401">
        <v>1</v>
      </c>
      <c r="P1401">
        <v>0</v>
      </c>
      <c r="Q1401" t="s">
        <v>20</v>
      </c>
      <c r="R1401" t="s">
        <v>21</v>
      </c>
      <c r="S1401" t="s">
        <v>1813</v>
      </c>
      <c r="T1401">
        <f>IFERROR(Table1[n_can_adj]/MID(Table1[district],FIND("(",Table1[district])+1,1),Table1[n_can_adj])</f>
        <v>2</v>
      </c>
      <c r="U1401">
        <v>73799</v>
      </c>
      <c r="V1401" t="str">
        <f>IF(Table1[Voting Population]&lt;47000,"Rural","Urban")</f>
        <v>Urban</v>
      </c>
      <c r="W1401" s="3">
        <v>0.25031658927817646</v>
      </c>
      <c r="X1401" s="3" t="s">
        <v>5414</v>
      </c>
      <c r="Y1401" s="3">
        <f>COUNTIFS(Table1[Race '#],Table1[[#This Row],[Race '#]],Table1[Gender],"F")</f>
        <v>1</v>
      </c>
      <c r="Z1401" s="3">
        <f>COUNTIFS(Table1[Race '#],Table1[[#This Row],[Race '#]],Table1[Gender],"M")</f>
        <v>1</v>
      </c>
      <c r="AA1401" s="3">
        <f>COUNTIFS(Table1[Race '#],Table1[[#This Row],[Race '#]],Table1[Gender],"~?")</f>
        <v>0</v>
      </c>
      <c r="AB1401" s="3" t="str">
        <f>_xlfn.IFS(Y1401=SUM(Table1[[#This Row],[Race-F candidates]:[Race-? Candidates]]),"All-Female",Z1401=SUM(Table1[[#This Row],[Race-F candidates]:[Race-? Candidates]]),"All-Male",1=1,"Mixed-Gender")</f>
        <v>Mixed-Gender</v>
      </c>
      <c r="AC1401" s="3">
        <f>COUNTIFS(Table1[genoffice],Table1[[#This Row],[genoffice]],Table1[Gender],"F")</f>
        <v>168</v>
      </c>
      <c r="AD1401" s="3">
        <f>COUNTIFS(Table1[genoffice],Table1[[#This Row],[genoffice]],Table1[Gender],"M")</f>
        <v>290</v>
      </c>
      <c r="AE1401" s="3">
        <f>COUNTIFS(Table1[genoffice],Table1[[#This Row],[genoffice]],Table1[Gender],"~?")</f>
        <v>23</v>
      </c>
    </row>
    <row r="1402" spans="1:31" x14ac:dyDescent="0.35">
      <c r="A1402">
        <v>1401</v>
      </c>
      <c r="B1402">
        <f>IF(COUNTIF(C$2:C1401,C1402)&gt;0,B1401,B1401+1)</f>
        <v>441</v>
      </c>
      <c r="C1402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2" t="s">
        <v>1813</v>
      </c>
      <c r="E1402" t="s">
        <v>1857</v>
      </c>
      <c r="F1402" t="s">
        <v>1858</v>
      </c>
      <c r="G1402">
        <v>2016</v>
      </c>
      <c r="H1402" t="s">
        <v>18</v>
      </c>
      <c r="I1402" t="s">
        <v>23</v>
      </c>
      <c r="J1402">
        <v>334</v>
      </c>
      <c r="K1402">
        <v>2</v>
      </c>
      <c r="L1402">
        <f>COUNTIF(Table1[Race],Table1[Race])</f>
        <v>2</v>
      </c>
      <c r="M1402">
        <v>2</v>
      </c>
      <c r="N1402">
        <v>0</v>
      </c>
      <c r="O1402">
        <v>0</v>
      </c>
      <c r="P1402">
        <v>0</v>
      </c>
      <c r="Q1402" t="s">
        <v>20</v>
      </c>
      <c r="R1402" t="s">
        <v>21</v>
      </c>
      <c r="S1402" t="s">
        <v>1813</v>
      </c>
      <c r="T1402">
        <f>IFERROR(Table1[n_can_adj]/MID(Table1[district],FIND("(",Table1[district])+1,1),Table1[n_can_adj])</f>
        <v>2</v>
      </c>
      <c r="U1402">
        <v>25619</v>
      </c>
      <c r="V1402" t="str">
        <f>IF(Table1[Voting Population]&lt;47000,"Rural","Urban")</f>
        <v>Rural</v>
      </c>
      <c r="W1402" s="3">
        <v>0.32277227722772278</v>
      </c>
      <c r="X1402" s="3" t="s">
        <v>5415</v>
      </c>
      <c r="Y1402" s="3">
        <f>COUNTIFS(Table1[Race '#],Table1[[#This Row],[Race '#]],Table1[Gender],"F")</f>
        <v>2</v>
      </c>
      <c r="Z1402" s="3">
        <f>COUNTIFS(Table1[Race '#],Table1[[#This Row],[Race '#]],Table1[Gender],"M")</f>
        <v>0</v>
      </c>
      <c r="AA1402" s="3">
        <f>COUNTIFS(Table1[Race '#],Table1[[#This Row],[Race '#]],Table1[Gender],"~?")</f>
        <v>0</v>
      </c>
      <c r="AB1402" s="3" t="str">
        <f>_xlfn.IFS(Y1402=SUM(Table1[[#This Row],[Race-F candidates]:[Race-? Candidates]]),"All-Female",Z1402=SUM(Table1[[#This Row],[Race-F candidates]:[Race-? Candidates]]),"All-Male",1=1,"Mixed-Gender")</f>
        <v>All-Female</v>
      </c>
      <c r="AC1402" s="3">
        <f>COUNTIFS(Table1[genoffice],Table1[[#This Row],[genoffice]],Table1[Gender],"F")</f>
        <v>168</v>
      </c>
      <c r="AD1402" s="3">
        <f>COUNTIFS(Table1[genoffice],Table1[[#This Row],[genoffice]],Table1[Gender],"M")</f>
        <v>290</v>
      </c>
      <c r="AE1402" s="3">
        <f>COUNTIFS(Table1[genoffice],Table1[[#This Row],[genoffice]],Table1[Gender],"~?")</f>
        <v>23</v>
      </c>
    </row>
    <row r="1403" spans="1:31" x14ac:dyDescent="0.35">
      <c r="A1403">
        <v>1402</v>
      </c>
      <c r="B1403">
        <f>IF(COUNTIF(C$2:C1402,C1403)&gt;0,B1402,B1402+1)</f>
        <v>441</v>
      </c>
      <c r="C1403" t="str">
        <f>Table1[[#This Row],[position]]&amp;IF(Table1[district]="NA","","-"&amp;Table1[district])&amp;IF(Table1[parish]="Multi-Parish Race","","-"&amp;Table1[parish])&amp;" ("&amp;Table1[year]&amp;")"</f>
        <v>Council Member-District 1, City of Oakdale-Allen (2016)</v>
      </c>
      <c r="D1403" t="s">
        <v>1813</v>
      </c>
      <c r="E1403" t="s">
        <v>1857</v>
      </c>
      <c r="F1403" t="s">
        <v>1859</v>
      </c>
      <c r="G1403">
        <v>2016</v>
      </c>
      <c r="H1403" t="s">
        <v>18</v>
      </c>
      <c r="I1403" t="s">
        <v>23</v>
      </c>
      <c r="J1403">
        <v>171</v>
      </c>
      <c r="K1403">
        <v>2</v>
      </c>
      <c r="L1403">
        <f>COUNTIF(Table1[Race],Table1[Race])</f>
        <v>2</v>
      </c>
      <c r="M1403">
        <v>2</v>
      </c>
      <c r="N1403">
        <v>0</v>
      </c>
      <c r="O1403">
        <v>0</v>
      </c>
      <c r="P1403">
        <v>0</v>
      </c>
      <c r="Q1403" t="s">
        <v>20</v>
      </c>
      <c r="R1403" t="s">
        <v>21</v>
      </c>
      <c r="S1403" t="s">
        <v>1813</v>
      </c>
      <c r="T1403">
        <f>IFERROR(Table1[n_can_adj]/MID(Table1[district],FIND("(",Table1[district])+1,1),Table1[n_can_adj])</f>
        <v>2</v>
      </c>
      <c r="U1403">
        <v>25619</v>
      </c>
      <c r="V1403" t="str">
        <f>IF(Table1[Voting Population]&lt;47000,"Rural","Urban")</f>
        <v>Rural</v>
      </c>
      <c r="W1403" s="3">
        <v>0.32277227722772278</v>
      </c>
      <c r="X1403" s="3" t="s">
        <v>5415</v>
      </c>
      <c r="Y1403" s="3">
        <f>COUNTIFS(Table1[Race '#],Table1[[#This Row],[Race '#]],Table1[Gender],"F")</f>
        <v>2</v>
      </c>
      <c r="Z1403" s="3">
        <f>COUNTIFS(Table1[Race '#],Table1[[#This Row],[Race '#]],Table1[Gender],"M")</f>
        <v>0</v>
      </c>
      <c r="AA1403" s="3">
        <f>COUNTIFS(Table1[Race '#],Table1[[#This Row],[Race '#]],Table1[Gender],"~?")</f>
        <v>0</v>
      </c>
      <c r="AB1403" s="3" t="str">
        <f>_xlfn.IFS(Y1403=SUM(Table1[[#This Row],[Race-F candidates]:[Race-? Candidates]]),"All-Female",Z1403=SUM(Table1[[#This Row],[Race-F candidates]:[Race-? Candidates]]),"All-Male",1=1,"Mixed-Gender")</f>
        <v>All-Female</v>
      </c>
      <c r="AC1403" s="3">
        <f>COUNTIFS(Table1[genoffice],Table1[[#This Row],[genoffice]],Table1[Gender],"F")</f>
        <v>168</v>
      </c>
      <c r="AD1403" s="3">
        <f>COUNTIFS(Table1[genoffice],Table1[[#This Row],[genoffice]],Table1[Gender],"M")</f>
        <v>290</v>
      </c>
      <c r="AE1403" s="3">
        <f>COUNTIFS(Table1[genoffice],Table1[[#This Row],[genoffice]],Table1[Gender],"~?")</f>
        <v>23</v>
      </c>
    </row>
    <row r="1404" spans="1:31" x14ac:dyDescent="0.35">
      <c r="A1404">
        <v>1403</v>
      </c>
      <c r="B1404">
        <f>IF(COUNTIF(C$2:C1403,C1404)&gt;0,B1403,B1403+1)</f>
        <v>442</v>
      </c>
      <c r="C1404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4" t="s">
        <v>1813</v>
      </c>
      <c r="E1404" t="s">
        <v>1860</v>
      </c>
      <c r="F1404" t="s">
        <v>1861</v>
      </c>
      <c r="G1404">
        <v>2014</v>
      </c>
      <c r="H1404" t="s">
        <v>1012</v>
      </c>
      <c r="I1404" t="s">
        <v>23</v>
      </c>
      <c r="J1404">
        <v>247</v>
      </c>
      <c r="K1404">
        <v>3</v>
      </c>
      <c r="L1404">
        <f>COUNTIF(Table1[Race],Table1[Race])</f>
        <v>3</v>
      </c>
      <c r="M1404">
        <v>2</v>
      </c>
      <c r="N1404">
        <v>1</v>
      </c>
      <c r="O1404">
        <v>0</v>
      </c>
      <c r="P1404">
        <v>0</v>
      </c>
      <c r="Q1404" t="s">
        <v>20</v>
      </c>
      <c r="R1404" t="s">
        <v>21</v>
      </c>
      <c r="S1404" t="s">
        <v>1813</v>
      </c>
      <c r="T1404">
        <f>IFERROR(Table1[n_can_adj]/MID(Table1[district],FIND("(",Table1[district])+1,1),Table1[n_can_adj])</f>
        <v>3</v>
      </c>
      <c r="U1404">
        <v>234963</v>
      </c>
      <c r="V1404" t="str">
        <f>IF(Table1[Voting Population]&lt;47000,"Rural","Urban")</f>
        <v>Urban</v>
      </c>
      <c r="W1404" s="3">
        <v>7.3529411764705899E-2</v>
      </c>
      <c r="X1404" s="3" t="s">
        <v>5414</v>
      </c>
      <c r="Y1404" s="3">
        <f>COUNTIFS(Table1[Race '#],Table1[[#This Row],[Race '#]],Table1[Gender],"F")</f>
        <v>1</v>
      </c>
      <c r="Z1404" s="3">
        <f>COUNTIFS(Table1[Race '#],Table1[[#This Row],[Race '#]],Table1[Gender],"M")</f>
        <v>2</v>
      </c>
      <c r="AA1404" s="3">
        <f>COUNTIFS(Table1[Race '#],Table1[[#This Row],[Race '#]],Table1[Gender],"~?")</f>
        <v>0</v>
      </c>
      <c r="AB1404" s="3" t="str">
        <f>_xlfn.IFS(Y1404=SUM(Table1[[#This Row],[Race-F candidates]:[Race-? Candidates]]),"All-Female",Z1404=SUM(Table1[[#This Row],[Race-F candidates]:[Race-? Candidates]]),"All-Male",1=1,"Mixed-Gender")</f>
        <v>Mixed-Gender</v>
      </c>
      <c r="AC1404" s="3">
        <f>COUNTIFS(Table1[genoffice],Table1[[#This Row],[genoffice]],Table1[Gender],"F")</f>
        <v>168</v>
      </c>
      <c r="AD1404" s="3">
        <f>COUNTIFS(Table1[genoffice],Table1[[#This Row],[genoffice]],Table1[Gender],"M")</f>
        <v>290</v>
      </c>
      <c r="AE1404" s="3">
        <f>COUNTIFS(Table1[genoffice],Table1[[#This Row],[genoffice]],Table1[Gender],"~?")</f>
        <v>23</v>
      </c>
    </row>
    <row r="1405" spans="1:31" x14ac:dyDescent="0.35">
      <c r="A1405">
        <v>1404</v>
      </c>
      <c r="B1405">
        <f>IF(COUNTIF(C$2:C1404,C1405)&gt;0,B1404,B1404+1)</f>
        <v>442</v>
      </c>
      <c r="C1405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5" t="s">
        <v>1813</v>
      </c>
      <c r="E1405" t="s">
        <v>1860</v>
      </c>
      <c r="F1405" t="s">
        <v>1862</v>
      </c>
      <c r="G1405">
        <v>2014</v>
      </c>
      <c r="H1405" t="s">
        <v>1012</v>
      </c>
      <c r="I1405" t="s">
        <v>23</v>
      </c>
      <c r="J1405">
        <v>199</v>
      </c>
      <c r="K1405">
        <v>3</v>
      </c>
      <c r="L1405">
        <f>COUNTIF(Table1[Race],Table1[Race])</f>
        <v>3</v>
      </c>
      <c r="M1405">
        <v>2</v>
      </c>
      <c r="N1405">
        <v>1</v>
      </c>
      <c r="O1405">
        <v>0</v>
      </c>
      <c r="P1405">
        <v>0</v>
      </c>
      <c r="Q1405" t="s">
        <v>20</v>
      </c>
      <c r="R1405" t="s">
        <v>21</v>
      </c>
      <c r="S1405" t="s">
        <v>1813</v>
      </c>
      <c r="T1405">
        <f>IFERROR(Table1[n_can_adj]/MID(Table1[district],FIND("(",Table1[district])+1,1),Table1[n_can_adj])</f>
        <v>3</v>
      </c>
      <c r="U1405">
        <v>234963</v>
      </c>
      <c r="V1405" t="str">
        <f>IF(Table1[Voting Population]&lt;47000,"Rural","Urban")</f>
        <v>Urban</v>
      </c>
      <c r="W1405" s="3">
        <v>7.3529411764705899E-2</v>
      </c>
      <c r="X1405" s="3" t="s">
        <v>5414</v>
      </c>
      <c r="Y1405" s="3">
        <f>COUNTIFS(Table1[Race '#],Table1[[#This Row],[Race '#]],Table1[Gender],"F")</f>
        <v>1</v>
      </c>
      <c r="Z1405" s="3">
        <f>COUNTIFS(Table1[Race '#],Table1[[#This Row],[Race '#]],Table1[Gender],"M")</f>
        <v>2</v>
      </c>
      <c r="AA1405" s="3">
        <f>COUNTIFS(Table1[Race '#],Table1[[#This Row],[Race '#]],Table1[Gender],"~?")</f>
        <v>0</v>
      </c>
      <c r="AB1405" s="3" t="str">
        <f>_xlfn.IFS(Y1405=SUM(Table1[[#This Row],[Race-F candidates]:[Race-? Candidates]]),"All-Female",Z1405=SUM(Table1[[#This Row],[Race-F candidates]:[Race-? Candidates]]),"All-Male",1=1,"Mixed-Gender")</f>
        <v>Mixed-Gender</v>
      </c>
      <c r="AC1405" s="3">
        <f>COUNTIFS(Table1[genoffice],Table1[[#This Row],[genoffice]],Table1[Gender],"F")</f>
        <v>168</v>
      </c>
      <c r="AD1405" s="3">
        <f>COUNTIFS(Table1[genoffice],Table1[[#This Row],[genoffice]],Table1[Gender],"M")</f>
        <v>290</v>
      </c>
      <c r="AE1405" s="3">
        <f>COUNTIFS(Table1[genoffice],Table1[[#This Row],[genoffice]],Table1[Gender],"~?")</f>
        <v>23</v>
      </c>
    </row>
    <row r="1406" spans="1:31" x14ac:dyDescent="0.35">
      <c r="A1406">
        <v>1405</v>
      </c>
      <c r="B1406">
        <f>IF(COUNTIF(C$2:C1405,C1406)&gt;0,B1405,B1405+1)</f>
        <v>442</v>
      </c>
      <c r="C1406" t="str">
        <f>Table1[[#This Row],[position]]&amp;IF(Table1[district]="NA","","-"&amp;Table1[district])&amp;IF(Table1[parish]="Multi-Parish Race","","-"&amp;Table1[parish])&amp;" ("&amp;Table1[year]&amp;")"</f>
        <v>Council Member-District 1, City of Scott-Lafayette (2014)</v>
      </c>
      <c r="D1406" t="s">
        <v>1813</v>
      </c>
      <c r="E1406" t="s">
        <v>1860</v>
      </c>
      <c r="F1406" t="s">
        <v>1863</v>
      </c>
      <c r="G1406">
        <v>2014</v>
      </c>
      <c r="H1406" t="s">
        <v>1012</v>
      </c>
      <c r="I1406" t="s">
        <v>19</v>
      </c>
      <c r="J1406">
        <v>302</v>
      </c>
      <c r="K1406">
        <v>3</v>
      </c>
      <c r="L1406">
        <f>COUNTIF(Table1[Race],Table1[Race])</f>
        <v>3</v>
      </c>
      <c r="M1406">
        <v>2</v>
      </c>
      <c r="N1406">
        <v>1</v>
      </c>
      <c r="O1406">
        <v>0</v>
      </c>
      <c r="P1406">
        <v>0</v>
      </c>
      <c r="Q1406" t="s">
        <v>20</v>
      </c>
      <c r="R1406" t="s">
        <v>21</v>
      </c>
      <c r="S1406" t="s">
        <v>1813</v>
      </c>
      <c r="T1406">
        <f>IFERROR(Table1[n_can_adj]/MID(Table1[district],FIND("(",Table1[district])+1,1),Table1[n_can_adj])</f>
        <v>3</v>
      </c>
      <c r="U1406">
        <v>234963</v>
      </c>
      <c r="V1406" t="str">
        <f>IF(Table1[Voting Population]&lt;47000,"Rural","Urban")</f>
        <v>Urban</v>
      </c>
      <c r="W1406" s="3">
        <v>7.3529411764705899E-2</v>
      </c>
      <c r="X1406" s="3" t="s">
        <v>5415</v>
      </c>
      <c r="Y1406" s="3">
        <f>COUNTIFS(Table1[Race '#],Table1[[#This Row],[Race '#]],Table1[Gender],"F")</f>
        <v>1</v>
      </c>
      <c r="Z1406" s="3">
        <f>COUNTIFS(Table1[Race '#],Table1[[#This Row],[Race '#]],Table1[Gender],"M")</f>
        <v>2</v>
      </c>
      <c r="AA1406" s="3">
        <f>COUNTIFS(Table1[Race '#],Table1[[#This Row],[Race '#]],Table1[Gender],"~?")</f>
        <v>0</v>
      </c>
      <c r="AB1406" s="3" t="str">
        <f>_xlfn.IFS(Y1406=SUM(Table1[[#This Row],[Race-F candidates]:[Race-? Candidates]]),"All-Female",Z1406=SUM(Table1[[#This Row],[Race-F candidates]:[Race-? Candidates]]),"All-Male",1=1,"Mixed-Gender")</f>
        <v>Mixed-Gender</v>
      </c>
      <c r="AC1406" s="3">
        <f>COUNTIFS(Table1[genoffice],Table1[[#This Row],[genoffice]],Table1[Gender],"F")</f>
        <v>168</v>
      </c>
      <c r="AD1406" s="3">
        <f>COUNTIFS(Table1[genoffice],Table1[[#This Row],[genoffice]],Table1[Gender],"M")</f>
        <v>290</v>
      </c>
      <c r="AE1406" s="3">
        <f>COUNTIFS(Table1[genoffice],Table1[[#This Row],[genoffice]],Table1[Gender],"~?")</f>
        <v>23</v>
      </c>
    </row>
    <row r="1407" spans="1:31" x14ac:dyDescent="0.35">
      <c r="A1407">
        <v>1406</v>
      </c>
      <c r="B1407">
        <f>IF(COUNTIF(C$2:C1406,C1407)&gt;0,B1406,B1406+1)</f>
        <v>443</v>
      </c>
      <c r="C1407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7" t="s">
        <v>1813</v>
      </c>
      <c r="E1407" t="s">
        <v>1864</v>
      </c>
      <c r="F1407" t="s">
        <v>1865</v>
      </c>
      <c r="G1407">
        <v>2016</v>
      </c>
      <c r="H1407" t="s">
        <v>640</v>
      </c>
      <c r="I1407" t="s">
        <v>23</v>
      </c>
      <c r="J1407">
        <v>166</v>
      </c>
      <c r="K1407">
        <v>4</v>
      </c>
      <c r="L1407">
        <f>COUNTIF(Table1[Race],Table1[Race])</f>
        <v>4</v>
      </c>
      <c r="M1407">
        <v>3</v>
      </c>
      <c r="N1407">
        <v>0</v>
      </c>
      <c r="O1407">
        <v>1</v>
      </c>
      <c r="P1407">
        <v>0</v>
      </c>
      <c r="Q1407" t="s">
        <v>20</v>
      </c>
      <c r="R1407" t="s">
        <v>21</v>
      </c>
      <c r="S1407" t="s">
        <v>1813</v>
      </c>
      <c r="T1407">
        <f>IFERROR(Table1[n_can_adj]/MID(Table1[district],FIND("(",Table1[district])+1,1),Table1[n_can_adj])</f>
        <v>4</v>
      </c>
      <c r="U1407">
        <v>127115</v>
      </c>
      <c r="V1407" t="str">
        <f>IF(Table1[Voting Population]&lt;47000,"Rural","Urban")</f>
        <v>Urban</v>
      </c>
      <c r="W1407" s="3">
        <v>0.17241379310344823</v>
      </c>
      <c r="X1407" s="3" t="s">
        <v>5413</v>
      </c>
      <c r="Y1407" s="3">
        <f>COUNTIFS(Table1[Race '#],Table1[[#This Row],[Race '#]],Table1[Gender],"F")</f>
        <v>0</v>
      </c>
      <c r="Z1407" s="3">
        <f>COUNTIFS(Table1[Race '#],Table1[[#This Row],[Race '#]],Table1[Gender],"M")</f>
        <v>2</v>
      </c>
      <c r="AA1407" s="3">
        <f>COUNTIFS(Table1[Race '#],Table1[[#This Row],[Race '#]],Table1[Gender],"~?")</f>
        <v>2</v>
      </c>
      <c r="AB1407" s="3" t="str">
        <f>_xlfn.IFS(Y1407=SUM(Table1[[#This Row],[Race-F candidates]:[Race-? Candidates]]),"All-Female",Z1407=SUM(Table1[[#This Row],[Race-F candidates]:[Race-? Candidates]]),"All-Male",1=1,"Mixed-Gender")</f>
        <v>Mixed-Gender</v>
      </c>
      <c r="AC1407" s="3">
        <f>COUNTIFS(Table1[genoffice],Table1[[#This Row],[genoffice]],Table1[Gender],"F")</f>
        <v>168</v>
      </c>
      <c r="AD1407" s="3">
        <f>COUNTIFS(Table1[genoffice],Table1[[#This Row],[genoffice]],Table1[Gender],"M")</f>
        <v>290</v>
      </c>
      <c r="AE1407" s="3">
        <f>COUNTIFS(Table1[genoffice],Table1[[#This Row],[genoffice]],Table1[Gender],"~?")</f>
        <v>23</v>
      </c>
    </row>
    <row r="1408" spans="1:31" x14ac:dyDescent="0.35">
      <c r="A1408">
        <v>1407</v>
      </c>
      <c r="B1408">
        <f>IF(COUNTIF(C$2:C1407,C1408)&gt;0,B1407,B1407+1)</f>
        <v>443</v>
      </c>
      <c r="C1408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8" t="s">
        <v>1813</v>
      </c>
      <c r="E1408" t="s">
        <v>1864</v>
      </c>
      <c r="F1408" t="s">
        <v>1866</v>
      </c>
      <c r="G1408">
        <v>2016</v>
      </c>
      <c r="H1408" t="s">
        <v>640</v>
      </c>
      <c r="I1408" t="s">
        <v>23</v>
      </c>
      <c r="J1408">
        <v>101</v>
      </c>
      <c r="K1408">
        <v>4</v>
      </c>
      <c r="L1408">
        <f>COUNTIF(Table1[Race],Table1[Race])</f>
        <v>4</v>
      </c>
      <c r="M1408">
        <v>3</v>
      </c>
      <c r="N1408">
        <v>0</v>
      </c>
      <c r="O1408">
        <v>1</v>
      </c>
      <c r="P1408">
        <v>0</v>
      </c>
      <c r="Q1408" t="s">
        <v>20</v>
      </c>
      <c r="R1408" t="s">
        <v>21</v>
      </c>
      <c r="S1408" t="s">
        <v>1813</v>
      </c>
      <c r="T1408">
        <f>IFERROR(Table1[n_can_adj]/MID(Table1[district],FIND("(",Table1[district])+1,1),Table1[n_can_adj])</f>
        <v>4</v>
      </c>
      <c r="U1408">
        <v>127115</v>
      </c>
      <c r="V1408" t="str">
        <f>IF(Table1[Voting Population]&lt;47000,"Rural","Urban")</f>
        <v>Urban</v>
      </c>
      <c r="W1408" s="3">
        <v>0.17241379310344823</v>
      </c>
      <c r="X1408" s="3" t="s">
        <v>5414</v>
      </c>
      <c r="Y1408" s="3">
        <f>COUNTIFS(Table1[Race '#],Table1[[#This Row],[Race '#]],Table1[Gender],"F")</f>
        <v>0</v>
      </c>
      <c r="Z1408" s="3">
        <f>COUNTIFS(Table1[Race '#],Table1[[#This Row],[Race '#]],Table1[Gender],"M")</f>
        <v>2</v>
      </c>
      <c r="AA1408" s="3">
        <f>COUNTIFS(Table1[Race '#],Table1[[#This Row],[Race '#]],Table1[Gender],"~?")</f>
        <v>2</v>
      </c>
      <c r="AB1408" s="3" t="str">
        <f>_xlfn.IFS(Y1408=SUM(Table1[[#This Row],[Race-F candidates]:[Race-? Candidates]]),"All-Female",Z1408=SUM(Table1[[#This Row],[Race-F candidates]:[Race-? Candidates]]),"All-Male",1=1,"Mixed-Gender")</f>
        <v>Mixed-Gender</v>
      </c>
      <c r="AC1408" s="3">
        <f>COUNTIFS(Table1[genoffice],Table1[[#This Row],[genoffice]],Table1[Gender],"F")</f>
        <v>168</v>
      </c>
      <c r="AD1408" s="3">
        <f>COUNTIFS(Table1[genoffice],Table1[[#This Row],[genoffice]],Table1[Gender],"M")</f>
        <v>290</v>
      </c>
      <c r="AE1408" s="3">
        <f>COUNTIFS(Table1[genoffice],Table1[[#This Row],[genoffice]],Table1[Gender],"~?")</f>
        <v>23</v>
      </c>
    </row>
    <row r="1409" spans="1:31" x14ac:dyDescent="0.35">
      <c r="A1409">
        <v>1408</v>
      </c>
      <c r="B1409">
        <f>IF(COUNTIF(C$2:C1408,C1409)&gt;0,B1408,B1408+1)</f>
        <v>443</v>
      </c>
      <c r="C1409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09" t="s">
        <v>1813</v>
      </c>
      <c r="E1409" t="s">
        <v>1864</v>
      </c>
      <c r="F1409" t="s">
        <v>1867</v>
      </c>
      <c r="G1409">
        <v>2016</v>
      </c>
      <c r="H1409" t="s">
        <v>640</v>
      </c>
      <c r="I1409" t="s">
        <v>30</v>
      </c>
      <c r="J1409">
        <v>36</v>
      </c>
      <c r="K1409">
        <v>4</v>
      </c>
      <c r="L1409">
        <f>COUNTIF(Table1[Race],Table1[Race])</f>
        <v>4</v>
      </c>
      <c r="M1409">
        <v>3</v>
      </c>
      <c r="N1409">
        <v>0</v>
      </c>
      <c r="O1409">
        <v>1</v>
      </c>
      <c r="P1409">
        <v>0</v>
      </c>
      <c r="Q1409" t="s">
        <v>20</v>
      </c>
      <c r="R1409" t="s">
        <v>21</v>
      </c>
      <c r="S1409" t="s">
        <v>1813</v>
      </c>
      <c r="T1409">
        <f>IFERROR(Table1[n_can_adj]/MID(Table1[district],FIND("(",Table1[district])+1,1),Table1[n_can_adj])</f>
        <v>4</v>
      </c>
      <c r="U1409">
        <v>127115</v>
      </c>
      <c r="V1409" t="str">
        <f>IF(Table1[Voting Population]&lt;47000,"Rural","Urban")</f>
        <v>Urban</v>
      </c>
      <c r="W1409" s="3">
        <v>0.17241379310344823</v>
      </c>
      <c r="X1409" s="3" t="s">
        <v>5414</v>
      </c>
      <c r="Y1409" s="3">
        <f>COUNTIFS(Table1[Race '#],Table1[[#This Row],[Race '#]],Table1[Gender],"F")</f>
        <v>0</v>
      </c>
      <c r="Z1409" s="3">
        <f>COUNTIFS(Table1[Race '#],Table1[[#This Row],[Race '#]],Table1[Gender],"M")</f>
        <v>2</v>
      </c>
      <c r="AA1409" s="3">
        <f>COUNTIFS(Table1[Race '#],Table1[[#This Row],[Race '#]],Table1[Gender],"~?")</f>
        <v>2</v>
      </c>
      <c r="AB1409" s="3" t="str">
        <f>_xlfn.IFS(Y1409=SUM(Table1[[#This Row],[Race-F candidates]:[Race-? Candidates]]),"All-Female",Z1409=SUM(Table1[[#This Row],[Race-F candidates]:[Race-? Candidates]]),"All-Male",1=1,"Mixed-Gender")</f>
        <v>Mixed-Gender</v>
      </c>
      <c r="AC1409" s="3">
        <f>COUNTIFS(Table1[genoffice],Table1[[#This Row],[genoffice]],Table1[Gender],"F")</f>
        <v>168</v>
      </c>
      <c r="AD1409" s="3">
        <f>COUNTIFS(Table1[genoffice],Table1[[#This Row],[genoffice]],Table1[Gender],"M")</f>
        <v>290</v>
      </c>
      <c r="AE1409" s="3">
        <f>COUNTIFS(Table1[genoffice],Table1[[#This Row],[genoffice]],Table1[Gender],"~?")</f>
        <v>23</v>
      </c>
    </row>
    <row r="1410" spans="1:31" x14ac:dyDescent="0.35">
      <c r="A1410">
        <v>1409</v>
      </c>
      <c r="B1410">
        <f>IF(COUNTIF(C$2:C1409,C1410)&gt;0,B1409,B1409+1)</f>
        <v>443</v>
      </c>
      <c r="C1410" t="str">
        <f>Table1[[#This Row],[position]]&amp;IF(Table1[district]="NA","","-"&amp;Table1[district])&amp;IF(Table1[parish]="Multi-Parish Race","","-"&amp;Table1[parish])&amp;" ("&amp;Table1[year]&amp;")"</f>
        <v>Council Member-District 1, Town of Amite City-Tangipahoa (2016)</v>
      </c>
      <c r="D1410" t="s">
        <v>1813</v>
      </c>
      <c r="E1410" t="s">
        <v>1864</v>
      </c>
      <c r="F1410" t="s">
        <v>1868</v>
      </c>
      <c r="G1410">
        <v>2016</v>
      </c>
      <c r="H1410" t="s">
        <v>640</v>
      </c>
      <c r="I1410" t="s">
        <v>23</v>
      </c>
      <c r="J1410">
        <v>74</v>
      </c>
      <c r="K1410">
        <v>4</v>
      </c>
      <c r="L1410">
        <f>COUNTIF(Table1[Race],Table1[Race])</f>
        <v>4</v>
      </c>
      <c r="M1410">
        <v>3</v>
      </c>
      <c r="N1410">
        <v>0</v>
      </c>
      <c r="O1410">
        <v>1</v>
      </c>
      <c r="P1410">
        <v>0</v>
      </c>
      <c r="Q1410" t="s">
        <v>20</v>
      </c>
      <c r="R1410" t="s">
        <v>21</v>
      </c>
      <c r="S1410" t="s">
        <v>1813</v>
      </c>
      <c r="T1410">
        <f>IFERROR(Table1[n_can_adj]/MID(Table1[district],FIND("(",Table1[district])+1,1),Table1[n_can_adj])</f>
        <v>4</v>
      </c>
      <c r="U1410">
        <v>127115</v>
      </c>
      <c r="V1410" t="str">
        <f>IF(Table1[Voting Population]&lt;47000,"Rural","Urban")</f>
        <v>Urban</v>
      </c>
      <c r="W1410" s="3">
        <v>0.17241379310344823</v>
      </c>
      <c r="X1410" s="3" t="s">
        <v>5413</v>
      </c>
      <c r="Y1410" s="3">
        <f>COUNTIFS(Table1[Race '#],Table1[[#This Row],[Race '#]],Table1[Gender],"F")</f>
        <v>0</v>
      </c>
      <c r="Z1410" s="3">
        <f>COUNTIFS(Table1[Race '#],Table1[[#This Row],[Race '#]],Table1[Gender],"M")</f>
        <v>2</v>
      </c>
      <c r="AA1410" s="3">
        <f>COUNTIFS(Table1[Race '#],Table1[[#This Row],[Race '#]],Table1[Gender],"~?")</f>
        <v>2</v>
      </c>
      <c r="AB1410" s="3" t="str">
        <f>_xlfn.IFS(Y1410=SUM(Table1[[#This Row],[Race-F candidates]:[Race-? Candidates]]),"All-Female",Z1410=SUM(Table1[[#This Row],[Race-F candidates]:[Race-? Candidates]]),"All-Male",1=1,"Mixed-Gender")</f>
        <v>Mixed-Gender</v>
      </c>
      <c r="AC1410" s="3">
        <f>COUNTIFS(Table1[genoffice],Table1[[#This Row],[genoffice]],Table1[Gender],"F")</f>
        <v>168</v>
      </c>
      <c r="AD1410" s="3">
        <f>COUNTIFS(Table1[genoffice],Table1[[#This Row],[genoffice]],Table1[Gender],"M")</f>
        <v>290</v>
      </c>
      <c r="AE1410" s="3">
        <f>COUNTIFS(Table1[genoffice],Table1[[#This Row],[genoffice]],Table1[Gender],"~?")</f>
        <v>23</v>
      </c>
    </row>
    <row r="1411" spans="1:31" x14ac:dyDescent="0.35">
      <c r="A1411">
        <v>1410</v>
      </c>
      <c r="B1411">
        <f>IF(COUNTIF(C$2:C1410,C1411)&gt;0,B1410,B1410+1)</f>
        <v>444</v>
      </c>
      <c r="C1411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1" t="s">
        <v>1813</v>
      </c>
      <c r="E1411" t="s">
        <v>1869</v>
      </c>
      <c r="F1411" t="s">
        <v>1870</v>
      </c>
      <c r="G1411">
        <v>2016</v>
      </c>
      <c r="H1411" t="s">
        <v>64</v>
      </c>
      <c r="I1411" t="s">
        <v>23</v>
      </c>
      <c r="J1411">
        <v>56</v>
      </c>
      <c r="K1411">
        <v>2</v>
      </c>
      <c r="L1411">
        <f>COUNTIF(Table1[Race],Table1[Race])</f>
        <v>2</v>
      </c>
      <c r="M1411">
        <v>2</v>
      </c>
      <c r="N1411">
        <v>0</v>
      </c>
      <c r="O1411">
        <v>0</v>
      </c>
      <c r="P1411">
        <v>0</v>
      </c>
      <c r="Q1411" t="s">
        <v>20</v>
      </c>
      <c r="R1411" t="s">
        <v>21</v>
      </c>
      <c r="S1411" t="s">
        <v>1813</v>
      </c>
      <c r="T1411">
        <f>IFERROR(Table1[n_can_adj]/MID(Table1[district],FIND("(",Table1[district])+1,1),Table1[n_can_adj])</f>
        <v>2</v>
      </c>
      <c r="U1411">
        <v>41252</v>
      </c>
      <c r="V1411" t="str">
        <f>IF(Table1[Voting Population]&lt;47000,"Rural","Urban")</f>
        <v>Rural</v>
      </c>
      <c r="W1411" s="3">
        <v>0.52136752136752129</v>
      </c>
      <c r="X1411" s="3" t="s">
        <v>5415</v>
      </c>
      <c r="Y1411" s="3">
        <f>COUNTIFS(Table1[Race '#],Table1[[#This Row],[Race '#]],Table1[Gender],"F")</f>
        <v>2</v>
      </c>
      <c r="Z1411" s="3">
        <f>COUNTIFS(Table1[Race '#],Table1[[#This Row],[Race '#]],Table1[Gender],"M")</f>
        <v>0</v>
      </c>
      <c r="AA1411" s="3">
        <f>COUNTIFS(Table1[Race '#],Table1[[#This Row],[Race '#]],Table1[Gender],"~?")</f>
        <v>0</v>
      </c>
      <c r="AB1411" s="3" t="str">
        <f>_xlfn.IFS(Y1411=SUM(Table1[[#This Row],[Race-F candidates]:[Race-? Candidates]]),"All-Female",Z1411=SUM(Table1[[#This Row],[Race-F candidates]:[Race-? Candidates]]),"All-Male",1=1,"Mixed-Gender")</f>
        <v>All-Female</v>
      </c>
      <c r="AC1411" s="3">
        <f>COUNTIFS(Table1[genoffice],Table1[[#This Row],[genoffice]],Table1[Gender],"F")</f>
        <v>168</v>
      </c>
      <c r="AD1411" s="3">
        <f>COUNTIFS(Table1[genoffice],Table1[[#This Row],[genoffice]],Table1[Gender],"M")</f>
        <v>290</v>
      </c>
      <c r="AE1411" s="3">
        <f>COUNTIFS(Table1[genoffice],Table1[[#This Row],[genoffice]],Table1[Gender],"~?")</f>
        <v>23</v>
      </c>
    </row>
    <row r="1412" spans="1:31" x14ac:dyDescent="0.35">
      <c r="A1412">
        <v>1411</v>
      </c>
      <c r="B1412">
        <f>IF(COUNTIF(C$2:C1411,C1412)&gt;0,B1411,B1411+1)</f>
        <v>444</v>
      </c>
      <c r="C1412" t="str">
        <f>Table1[[#This Row],[position]]&amp;IF(Table1[district]="NA","","-"&amp;Table1[district])&amp;IF(Table1[parish]="Multi-Parish Race","","-"&amp;Table1[parish])&amp;" ("&amp;Table1[year]&amp;")"</f>
        <v>Council Member-District 1, Town of Cottonport-Avoyelles (2016)</v>
      </c>
      <c r="D1412" t="s">
        <v>1813</v>
      </c>
      <c r="E1412" t="s">
        <v>1869</v>
      </c>
      <c r="F1412" t="s">
        <v>1871</v>
      </c>
      <c r="G1412">
        <v>2016</v>
      </c>
      <c r="H1412" t="s">
        <v>64</v>
      </c>
      <c r="I1412" t="s">
        <v>23</v>
      </c>
      <c r="J1412">
        <v>178</v>
      </c>
      <c r="K1412">
        <v>2</v>
      </c>
      <c r="L1412">
        <f>COUNTIF(Table1[Race],Table1[Race])</f>
        <v>2</v>
      </c>
      <c r="M1412">
        <v>2</v>
      </c>
      <c r="N1412">
        <v>0</v>
      </c>
      <c r="O1412">
        <v>0</v>
      </c>
      <c r="P1412">
        <v>0</v>
      </c>
      <c r="Q1412" t="s">
        <v>20</v>
      </c>
      <c r="R1412" t="s">
        <v>21</v>
      </c>
      <c r="S1412" t="s">
        <v>1813</v>
      </c>
      <c r="T1412">
        <f>IFERROR(Table1[n_can_adj]/MID(Table1[district],FIND("(",Table1[district])+1,1),Table1[n_can_adj])</f>
        <v>2</v>
      </c>
      <c r="U1412">
        <v>41252</v>
      </c>
      <c r="V1412" t="str">
        <f>IF(Table1[Voting Population]&lt;47000,"Rural","Urban")</f>
        <v>Rural</v>
      </c>
      <c r="W1412" s="3">
        <v>0.52136752136752129</v>
      </c>
      <c r="X1412" s="3" t="s">
        <v>5415</v>
      </c>
      <c r="Y1412" s="3">
        <f>COUNTIFS(Table1[Race '#],Table1[[#This Row],[Race '#]],Table1[Gender],"F")</f>
        <v>2</v>
      </c>
      <c r="Z1412" s="3">
        <f>COUNTIFS(Table1[Race '#],Table1[[#This Row],[Race '#]],Table1[Gender],"M")</f>
        <v>0</v>
      </c>
      <c r="AA1412" s="3">
        <f>COUNTIFS(Table1[Race '#],Table1[[#This Row],[Race '#]],Table1[Gender],"~?")</f>
        <v>0</v>
      </c>
      <c r="AB1412" s="3" t="str">
        <f>_xlfn.IFS(Y1412=SUM(Table1[[#This Row],[Race-F candidates]:[Race-? Candidates]]),"All-Female",Z1412=SUM(Table1[[#This Row],[Race-F candidates]:[Race-? Candidates]]),"All-Male",1=1,"Mixed-Gender")</f>
        <v>All-Female</v>
      </c>
      <c r="AC1412" s="3">
        <f>COUNTIFS(Table1[genoffice],Table1[[#This Row],[genoffice]],Table1[Gender],"F")</f>
        <v>168</v>
      </c>
      <c r="AD1412" s="3">
        <f>COUNTIFS(Table1[genoffice],Table1[[#This Row],[genoffice]],Table1[Gender],"M")</f>
        <v>290</v>
      </c>
      <c r="AE1412" s="3">
        <f>COUNTIFS(Table1[genoffice],Table1[[#This Row],[genoffice]],Table1[Gender],"~?")</f>
        <v>23</v>
      </c>
    </row>
    <row r="1413" spans="1:31" x14ac:dyDescent="0.35">
      <c r="A1413">
        <v>1412</v>
      </c>
      <c r="B1413">
        <f>IF(COUNTIF(C$2:C1412,C1413)&gt;0,B1412,B1412+1)</f>
        <v>445</v>
      </c>
      <c r="C1413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3" t="s">
        <v>1813</v>
      </c>
      <c r="E1413" t="s">
        <v>1872</v>
      </c>
      <c r="F1413" t="s">
        <v>1873</v>
      </c>
      <c r="G1413">
        <v>2016</v>
      </c>
      <c r="H1413" t="s">
        <v>1300</v>
      </c>
      <c r="I1413" t="s">
        <v>23</v>
      </c>
      <c r="J1413">
        <v>181</v>
      </c>
      <c r="K1413">
        <v>4</v>
      </c>
      <c r="L1413">
        <f>COUNTIF(Table1[Race],Table1[Race])</f>
        <v>4</v>
      </c>
      <c r="M1413">
        <v>2</v>
      </c>
      <c r="N1413">
        <v>0</v>
      </c>
      <c r="O1413">
        <v>1</v>
      </c>
      <c r="P1413">
        <v>1</v>
      </c>
      <c r="Q1413" t="s">
        <v>20</v>
      </c>
      <c r="R1413" t="s">
        <v>21</v>
      </c>
      <c r="S1413" t="s">
        <v>1813</v>
      </c>
      <c r="T1413">
        <f>IFERROR(Table1[n_can_adj]/MID(Table1[district],FIND("(",Table1[district])+1,1),Table1[n_can_adj])</f>
        <v>4</v>
      </c>
      <c r="U1413">
        <v>73799</v>
      </c>
      <c r="V1413" t="str">
        <f>IF(Table1[Voting Population]&lt;47000,"Rural","Urban")</f>
        <v>Urban</v>
      </c>
      <c r="W1413" s="3">
        <v>0.54636233951497859</v>
      </c>
      <c r="X1413" s="3" t="s">
        <v>5414</v>
      </c>
      <c r="Y1413" s="3">
        <f>COUNTIFS(Table1[Race '#],Table1[[#This Row],[Race '#]],Table1[Gender],"F")</f>
        <v>1</v>
      </c>
      <c r="Z1413" s="3">
        <f>COUNTIFS(Table1[Race '#],Table1[[#This Row],[Race '#]],Table1[Gender],"M")</f>
        <v>3</v>
      </c>
      <c r="AA1413" s="3">
        <f>COUNTIFS(Table1[Race '#],Table1[[#This Row],[Race '#]],Table1[Gender],"~?")</f>
        <v>0</v>
      </c>
      <c r="AB1413" s="3" t="str">
        <f>_xlfn.IFS(Y1413=SUM(Table1[[#This Row],[Race-F candidates]:[Race-? Candidates]]),"All-Female",Z1413=SUM(Table1[[#This Row],[Race-F candidates]:[Race-? Candidates]]),"All-Male",1=1,"Mixed-Gender")</f>
        <v>Mixed-Gender</v>
      </c>
      <c r="AC1413" s="3">
        <f>COUNTIFS(Table1[genoffice],Table1[[#This Row],[genoffice]],Table1[Gender],"F")</f>
        <v>168</v>
      </c>
      <c r="AD1413" s="3">
        <f>COUNTIFS(Table1[genoffice],Table1[[#This Row],[genoffice]],Table1[Gender],"M")</f>
        <v>290</v>
      </c>
      <c r="AE1413" s="3">
        <f>COUNTIFS(Table1[genoffice],Table1[[#This Row],[genoffice]],Table1[Gender],"~?")</f>
        <v>23</v>
      </c>
    </row>
    <row r="1414" spans="1:31" x14ac:dyDescent="0.35">
      <c r="A1414">
        <v>1413</v>
      </c>
      <c r="B1414">
        <f>IF(COUNTIF(C$2:C1413,C1414)&gt;0,B1413,B1413+1)</f>
        <v>445</v>
      </c>
      <c r="C1414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4" t="s">
        <v>1813</v>
      </c>
      <c r="E1414" t="s">
        <v>1872</v>
      </c>
      <c r="F1414" t="s">
        <v>1874</v>
      </c>
      <c r="G1414">
        <v>2016</v>
      </c>
      <c r="H1414" t="s">
        <v>1300</v>
      </c>
      <c r="I1414" t="s">
        <v>127</v>
      </c>
      <c r="J1414">
        <v>136</v>
      </c>
      <c r="K1414">
        <v>4</v>
      </c>
      <c r="L1414">
        <f>COUNTIF(Table1[Race],Table1[Race])</f>
        <v>4</v>
      </c>
      <c r="M1414">
        <v>2</v>
      </c>
      <c r="N1414">
        <v>0</v>
      </c>
      <c r="O1414">
        <v>1</v>
      </c>
      <c r="P1414">
        <v>1</v>
      </c>
      <c r="Q1414" t="s">
        <v>20</v>
      </c>
      <c r="R1414" t="s">
        <v>21</v>
      </c>
      <c r="S1414" t="s">
        <v>1813</v>
      </c>
      <c r="T1414">
        <f>IFERROR(Table1[n_can_adj]/MID(Table1[district],FIND("(",Table1[district])+1,1),Table1[n_can_adj])</f>
        <v>4</v>
      </c>
      <c r="U1414">
        <v>73799</v>
      </c>
      <c r="V1414" t="str">
        <f>IF(Table1[Voting Population]&lt;47000,"Rural","Urban")</f>
        <v>Urban</v>
      </c>
      <c r="W1414" s="3">
        <v>0.54636233951497859</v>
      </c>
      <c r="X1414" s="3" t="s">
        <v>5414</v>
      </c>
      <c r="Y1414" s="3">
        <f>COUNTIFS(Table1[Race '#],Table1[[#This Row],[Race '#]],Table1[Gender],"F")</f>
        <v>1</v>
      </c>
      <c r="Z1414" s="3">
        <f>COUNTIFS(Table1[Race '#],Table1[[#This Row],[Race '#]],Table1[Gender],"M")</f>
        <v>3</v>
      </c>
      <c r="AA1414" s="3">
        <f>COUNTIFS(Table1[Race '#],Table1[[#This Row],[Race '#]],Table1[Gender],"~?")</f>
        <v>0</v>
      </c>
      <c r="AB1414" s="3" t="str">
        <f>_xlfn.IFS(Y1414=SUM(Table1[[#This Row],[Race-F candidates]:[Race-? Candidates]]),"All-Female",Z1414=SUM(Table1[[#This Row],[Race-F candidates]:[Race-? Candidates]]),"All-Male",1=1,"Mixed-Gender")</f>
        <v>Mixed-Gender</v>
      </c>
      <c r="AC1414" s="3">
        <f>COUNTIFS(Table1[genoffice],Table1[[#This Row],[genoffice]],Table1[Gender],"F")</f>
        <v>168</v>
      </c>
      <c r="AD1414" s="3">
        <f>COUNTIFS(Table1[genoffice],Table1[[#This Row],[genoffice]],Table1[Gender],"M")</f>
        <v>290</v>
      </c>
      <c r="AE1414" s="3">
        <f>COUNTIFS(Table1[genoffice],Table1[[#This Row],[genoffice]],Table1[Gender],"~?")</f>
        <v>23</v>
      </c>
    </row>
    <row r="1415" spans="1:31" x14ac:dyDescent="0.35">
      <c r="A1415">
        <v>1414</v>
      </c>
      <c r="B1415">
        <f>IF(COUNTIF(C$2:C1414,C1415)&gt;0,B1414,B1414+1)</f>
        <v>445</v>
      </c>
      <c r="C1415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5" t="s">
        <v>1813</v>
      </c>
      <c r="E1415" t="s">
        <v>1872</v>
      </c>
      <c r="F1415" t="s">
        <v>1875</v>
      </c>
      <c r="G1415">
        <v>2016</v>
      </c>
      <c r="H1415" t="s">
        <v>1300</v>
      </c>
      <c r="I1415" t="s">
        <v>30</v>
      </c>
      <c r="J1415">
        <v>138</v>
      </c>
      <c r="K1415">
        <v>4</v>
      </c>
      <c r="L1415">
        <f>COUNTIF(Table1[Race],Table1[Race])</f>
        <v>4</v>
      </c>
      <c r="M1415">
        <v>2</v>
      </c>
      <c r="N1415">
        <v>0</v>
      </c>
      <c r="O1415">
        <v>1</v>
      </c>
      <c r="P1415">
        <v>1</v>
      </c>
      <c r="Q1415" t="s">
        <v>20</v>
      </c>
      <c r="R1415" t="s">
        <v>21</v>
      </c>
      <c r="S1415" t="s">
        <v>1813</v>
      </c>
      <c r="T1415">
        <f>IFERROR(Table1[n_can_adj]/MID(Table1[district],FIND("(",Table1[district])+1,1),Table1[n_can_adj])</f>
        <v>4</v>
      </c>
      <c r="U1415">
        <v>73799</v>
      </c>
      <c r="V1415" t="str">
        <f>IF(Table1[Voting Population]&lt;47000,"Rural","Urban")</f>
        <v>Urban</v>
      </c>
      <c r="W1415" s="3">
        <v>0.54636233951497859</v>
      </c>
      <c r="X1415" s="3" t="s">
        <v>5415</v>
      </c>
      <c r="Y1415" s="3">
        <f>COUNTIFS(Table1[Race '#],Table1[[#This Row],[Race '#]],Table1[Gender],"F")</f>
        <v>1</v>
      </c>
      <c r="Z1415" s="3">
        <f>COUNTIFS(Table1[Race '#],Table1[[#This Row],[Race '#]],Table1[Gender],"M")</f>
        <v>3</v>
      </c>
      <c r="AA1415" s="3">
        <f>COUNTIFS(Table1[Race '#],Table1[[#This Row],[Race '#]],Table1[Gender],"~?")</f>
        <v>0</v>
      </c>
      <c r="AB1415" s="3" t="str">
        <f>_xlfn.IFS(Y1415=SUM(Table1[[#This Row],[Race-F candidates]:[Race-? Candidates]]),"All-Female",Z1415=SUM(Table1[[#This Row],[Race-F candidates]:[Race-? Candidates]]),"All-Male",1=1,"Mixed-Gender")</f>
        <v>Mixed-Gender</v>
      </c>
      <c r="AC1415" s="3">
        <f>COUNTIFS(Table1[genoffice],Table1[[#This Row],[genoffice]],Table1[Gender],"F")</f>
        <v>168</v>
      </c>
      <c r="AD1415" s="3">
        <f>COUNTIFS(Table1[genoffice],Table1[[#This Row],[genoffice]],Table1[Gender],"M")</f>
        <v>290</v>
      </c>
      <c r="AE1415" s="3">
        <f>COUNTIFS(Table1[genoffice],Table1[[#This Row],[genoffice]],Table1[Gender],"~?")</f>
        <v>23</v>
      </c>
    </row>
    <row r="1416" spans="1:31" x14ac:dyDescent="0.35">
      <c r="A1416">
        <v>1415</v>
      </c>
      <c r="B1416">
        <f>IF(COUNTIF(C$2:C1415,C1416)&gt;0,B1415,B1415+1)</f>
        <v>445</v>
      </c>
      <c r="C1416" t="str">
        <f>Table1[[#This Row],[position]]&amp;IF(Table1[district]="NA","","-"&amp;Table1[district])&amp;IF(Table1[parish]="Multi-Parish Race","","-"&amp;Table1[parish])&amp;" ("&amp;Table1[year]&amp;")"</f>
        <v>Council Member-District 2, City of New Iberia-Iberia (2016)</v>
      </c>
      <c r="D1416" t="s">
        <v>1813</v>
      </c>
      <c r="E1416" t="s">
        <v>1872</v>
      </c>
      <c r="F1416" t="s">
        <v>1876</v>
      </c>
      <c r="G1416">
        <v>2016</v>
      </c>
      <c r="H1416" t="s">
        <v>1300</v>
      </c>
      <c r="I1416" t="s">
        <v>23</v>
      </c>
      <c r="J1416">
        <v>947</v>
      </c>
      <c r="K1416">
        <v>4</v>
      </c>
      <c r="L1416">
        <f>COUNTIF(Table1[Race],Table1[Race])</f>
        <v>4</v>
      </c>
      <c r="M1416">
        <v>2</v>
      </c>
      <c r="N1416">
        <v>0</v>
      </c>
      <c r="O1416">
        <v>1</v>
      </c>
      <c r="P1416">
        <v>1</v>
      </c>
      <c r="Q1416" t="s">
        <v>20</v>
      </c>
      <c r="R1416" t="s">
        <v>21</v>
      </c>
      <c r="S1416" t="s">
        <v>1813</v>
      </c>
      <c r="T1416">
        <f>IFERROR(Table1[n_can_adj]/MID(Table1[district],FIND("(",Table1[district])+1,1),Table1[n_can_adj])</f>
        <v>4</v>
      </c>
      <c r="U1416">
        <v>73799</v>
      </c>
      <c r="V1416" t="str">
        <f>IF(Table1[Voting Population]&lt;47000,"Rural","Urban")</f>
        <v>Urban</v>
      </c>
      <c r="W1416" s="3">
        <v>0.54636233951497859</v>
      </c>
      <c r="X1416" s="3" t="s">
        <v>5414</v>
      </c>
      <c r="Y1416" s="3">
        <f>COUNTIFS(Table1[Race '#],Table1[[#This Row],[Race '#]],Table1[Gender],"F")</f>
        <v>1</v>
      </c>
      <c r="Z1416" s="3">
        <f>COUNTIFS(Table1[Race '#],Table1[[#This Row],[Race '#]],Table1[Gender],"M")</f>
        <v>3</v>
      </c>
      <c r="AA1416" s="3">
        <f>COUNTIFS(Table1[Race '#],Table1[[#This Row],[Race '#]],Table1[Gender],"~?")</f>
        <v>0</v>
      </c>
      <c r="AB1416" s="3" t="str">
        <f>_xlfn.IFS(Y1416=SUM(Table1[[#This Row],[Race-F candidates]:[Race-? Candidates]]),"All-Female",Z1416=SUM(Table1[[#This Row],[Race-F candidates]:[Race-? Candidates]]),"All-Male",1=1,"Mixed-Gender")</f>
        <v>Mixed-Gender</v>
      </c>
      <c r="AC1416" s="3">
        <f>COUNTIFS(Table1[genoffice],Table1[[#This Row],[genoffice]],Table1[Gender],"F")</f>
        <v>168</v>
      </c>
      <c r="AD1416" s="3">
        <f>COUNTIFS(Table1[genoffice],Table1[[#This Row],[genoffice]],Table1[Gender],"M")</f>
        <v>290</v>
      </c>
      <c r="AE1416" s="3">
        <f>COUNTIFS(Table1[genoffice],Table1[[#This Row],[genoffice]],Table1[Gender],"~?")</f>
        <v>23</v>
      </c>
    </row>
    <row r="1417" spans="1:31" x14ac:dyDescent="0.35">
      <c r="A1417">
        <v>1416</v>
      </c>
      <c r="B1417">
        <f>IF(COUNTIF(C$2:C1416,C1417)&gt;0,B1416,B1416+1)</f>
        <v>446</v>
      </c>
      <c r="C1417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7" t="s">
        <v>1813</v>
      </c>
      <c r="E1417" t="s">
        <v>1877</v>
      </c>
      <c r="F1417" t="s">
        <v>1878</v>
      </c>
      <c r="G1417">
        <v>2016</v>
      </c>
      <c r="H1417" t="s">
        <v>18</v>
      </c>
      <c r="I1417" t="s">
        <v>23</v>
      </c>
      <c r="J1417">
        <v>311</v>
      </c>
      <c r="K1417">
        <v>2</v>
      </c>
      <c r="L1417">
        <f>COUNTIF(Table1[Race],Table1[Race])</f>
        <v>2</v>
      </c>
      <c r="M1417">
        <v>2</v>
      </c>
      <c r="N1417">
        <v>0</v>
      </c>
      <c r="O1417">
        <v>0</v>
      </c>
      <c r="P1417">
        <v>0</v>
      </c>
      <c r="Q1417" t="s">
        <v>20</v>
      </c>
      <c r="R1417" t="s">
        <v>21</v>
      </c>
      <c r="S1417" t="s">
        <v>1813</v>
      </c>
      <c r="T1417">
        <f>IFERROR(Table1[n_can_adj]/MID(Table1[district],FIND("(",Table1[district])+1,1),Table1[n_can_adj])</f>
        <v>2</v>
      </c>
      <c r="U1417">
        <v>25619</v>
      </c>
      <c r="V1417" t="str">
        <f>IF(Table1[Voting Population]&lt;47000,"Rural","Urban")</f>
        <v>Rural</v>
      </c>
      <c r="W1417" s="3">
        <v>0.34924078091106292</v>
      </c>
      <c r="X1417" s="3" t="s">
        <v>5414</v>
      </c>
      <c r="Y1417" s="3">
        <f>COUNTIFS(Table1[Race '#],Table1[[#This Row],[Race '#]],Table1[Gender],"F")</f>
        <v>0</v>
      </c>
      <c r="Z1417" s="3">
        <f>COUNTIFS(Table1[Race '#],Table1[[#This Row],[Race '#]],Table1[Gender],"M")</f>
        <v>2</v>
      </c>
      <c r="AA1417" s="3">
        <f>COUNTIFS(Table1[Race '#],Table1[[#This Row],[Race '#]],Table1[Gender],"~?")</f>
        <v>0</v>
      </c>
      <c r="AB1417" s="3" t="str">
        <f>_xlfn.IFS(Y1417=SUM(Table1[[#This Row],[Race-F candidates]:[Race-? Candidates]]),"All-Female",Z1417=SUM(Table1[[#This Row],[Race-F candidates]:[Race-? Candidates]]),"All-Male",1=1,"Mixed-Gender")</f>
        <v>All-Male</v>
      </c>
      <c r="AC1417" s="3">
        <f>COUNTIFS(Table1[genoffice],Table1[[#This Row],[genoffice]],Table1[Gender],"F")</f>
        <v>168</v>
      </c>
      <c r="AD1417" s="3">
        <f>COUNTIFS(Table1[genoffice],Table1[[#This Row],[genoffice]],Table1[Gender],"M")</f>
        <v>290</v>
      </c>
      <c r="AE1417" s="3">
        <f>COUNTIFS(Table1[genoffice],Table1[[#This Row],[genoffice]],Table1[Gender],"~?")</f>
        <v>23</v>
      </c>
    </row>
    <row r="1418" spans="1:31" x14ac:dyDescent="0.35">
      <c r="A1418">
        <v>1417</v>
      </c>
      <c r="B1418">
        <f>IF(COUNTIF(C$2:C1417,C1418)&gt;0,B1417,B1417+1)</f>
        <v>446</v>
      </c>
      <c r="C1418" t="str">
        <f>Table1[[#This Row],[position]]&amp;IF(Table1[district]="NA","","-"&amp;Table1[district])&amp;IF(Table1[parish]="Multi-Parish Race","","-"&amp;Table1[parish])&amp;" ("&amp;Table1[year]&amp;")"</f>
        <v>Council Member-District 2, City of Oakdale-Allen (2016)</v>
      </c>
      <c r="D1418" t="s">
        <v>1813</v>
      </c>
      <c r="E1418" t="s">
        <v>1877</v>
      </c>
      <c r="F1418" t="s">
        <v>1879</v>
      </c>
      <c r="G1418">
        <v>2016</v>
      </c>
      <c r="H1418" t="s">
        <v>18</v>
      </c>
      <c r="I1418" t="s">
        <v>23</v>
      </c>
      <c r="J1418">
        <v>150</v>
      </c>
      <c r="K1418">
        <v>2</v>
      </c>
      <c r="L1418">
        <f>COUNTIF(Table1[Race],Table1[Race])</f>
        <v>2</v>
      </c>
      <c r="M1418">
        <v>2</v>
      </c>
      <c r="N1418">
        <v>0</v>
      </c>
      <c r="O1418">
        <v>0</v>
      </c>
      <c r="P1418">
        <v>0</v>
      </c>
      <c r="Q1418" t="s">
        <v>20</v>
      </c>
      <c r="R1418" t="s">
        <v>21</v>
      </c>
      <c r="S1418" t="s">
        <v>1813</v>
      </c>
      <c r="T1418">
        <f>IFERROR(Table1[n_can_adj]/MID(Table1[district],FIND("(",Table1[district])+1,1),Table1[n_can_adj])</f>
        <v>2</v>
      </c>
      <c r="U1418">
        <v>25619</v>
      </c>
      <c r="V1418" t="str">
        <f>IF(Table1[Voting Population]&lt;47000,"Rural","Urban")</f>
        <v>Rural</v>
      </c>
      <c r="W1418" s="3">
        <v>0.34924078091106292</v>
      </c>
      <c r="X1418" s="3" t="s">
        <v>5414</v>
      </c>
      <c r="Y1418" s="3">
        <f>COUNTIFS(Table1[Race '#],Table1[[#This Row],[Race '#]],Table1[Gender],"F")</f>
        <v>0</v>
      </c>
      <c r="Z1418" s="3">
        <f>COUNTIFS(Table1[Race '#],Table1[[#This Row],[Race '#]],Table1[Gender],"M")</f>
        <v>2</v>
      </c>
      <c r="AA1418" s="3">
        <f>COUNTIFS(Table1[Race '#],Table1[[#This Row],[Race '#]],Table1[Gender],"~?")</f>
        <v>0</v>
      </c>
      <c r="AB1418" s="3" t="str">
        <f>_xlfn.IFS(Y1418=SUM(Table1[[#This Row],[Race-F candidates]:[Race-? Candidates]]),"All-Female",Z1418=SUM(Table1[[#This Row],[Race-F candidates]:[Race-? Candidates]]),"All-Male",1=1,"Mixed-Gender")</f>
        <v>All-Male</v>
      </c>
      <c r="AC1418" s="3">
        <f>COUNTIFS(Table1[genoffice],Table1[[#This Row],[genoffice]],Table1[Gender],"F")</f>
        <v>168</v>
      </c>
      <c r="AD1418" s="3">
        <f>COUNTIFS(Table1[genoffice],Table1[[#This Row],[genoffice]],Table1[Gender],"M")</f>
        <v>290</v>
      </c>
      <c r="AE1418" s="3">
        <f>COUNTIFS(Table1[genoffice],Table1[[#This Row],[genoffice]],Table1[Gender],"~?")</f>
        <v>23</v>
      </c>
    </row>
    <row r="1419" spans="1:31" x14ac:dyDescent="0.35">
      <c r="A1419">
        <v>1418</v>
      </c>
      <c r="B1419">
        <f>IF(COUNTIF(C$2:C1418,C1419)&gt;0,B1418,B1418+1)</f>
        <v>447</v>
      </c>
      <c r="C1419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19" t="s">
        <v>1813</v>
      </c>
      <c r="E1419" t="s">
        <v>1880</v>
      </c>
      <c r="F1419" t="s">
        <v>1881</v>
      </c>
      <c r="G1419">
        <v>2016</v>
      </c>
      <c r="H1419" t="s">
        <v>640</v>
      </c>
      <c r="I1419" t="s">
        <v>23</v>
      </c>
      <c r="J1419">
        <v>198</v>
      </c>
      <c r="K1419">
        <v>3</v>
      </c>
      <c r="L1419">
        <f>COUNTIF(Table1[Race],Table1[Race])</f>
        <v>3</v>
      </c>
      <c r="M1419">
        <v>2</v>
      </c>
      <c r="N1419">
        <v>0</v>
      </c>
      <c r="O1419">
        <v>1</v>
      </c>
      <c r="P1419">
        <v>0</v>
      </c>
      <c r="Q1419" t="s">
        <v>20</v>
      </c>
      <c r="R1419" t="s">
        <v>21</v>
      </c>
      <c r="S1419" t="s">
        <v>1813</v>
      </c>
      <c r="T1419">
        <f>IFERROR(Table1[n_can_adj]/MID(Table1[district],FIND("(",Table1[district])+1,1),Table1[n_can_adj])</f>
        <v>3</v>
      </c>
      <c r="U1419">
        <v>127115</v>
      </c>
      <c r="V1419" t="str">
        <f>IF(Table1[Voting Population]&lt;47000,"Rural","Urban")</f>
        <v>Urban</v>
      </c>
      <c r="W1419" s="3">
        <v>0.18256130790190733</v>
      </c>
      <c r="X1419" s="3" t="s">
        <v>5414</v>
      </c>
      <c r="Y1419" s="3">
        <f>COUNTIFS(Table1[Race '#],Table1[[#This Row],[Race '#]],Table1[Gender],"F")</f>
        <v>0</v>
      </c>
      <c r="Z1419" s="3">
        <f>COUNTIFS(Table1[Race '#],Table1[[#This Row],[Race '#]],Table1[Gender],"M")</f>
        <v>3</v>
      </c>
      <c r="AA1419" s="3">
        <f>COUNTIFS(Table1[Race '#],Table1[[#This Row],[Race '#]],Table1[Gender],"~?")</f>
        <v>0</v>
      </c>
      <c r="AB1419" s="3" t="str">
        <f>_xlfn.IFS(Y1419=SUM(Table1[[#This Row],[Race-F candidates]:[Race-? Candidates]]),"All-Female",Z1419=SUM(Table1[[#This Row],[Race-F candidates]:[Race-? Candidates]]),"All-Male",1=1,"Mixed-Gender")</f>
        <v>All-Male</v>
      </c>
      <c r="AC1419" s="3">
        <f>COUNTIFS(Table1[genoffice],Table1[[#This Row],[genoffice]],Table1[Gender],"F")</f>
        <v>168</v>
      </c>
      <c r="AD1419" s="3">
        <f>COUNTIFS(Table1[genoffice],Table1[[#This Row],[genoffice]],Table1[Gender],"M")</f>
        <v>290</v>
      </c>
      <c r="AE1419" s="3">
        <f>COUNTIFS(Table1[genoffice],Table1[[#This Row],[genoffice]],Table1[Gender],"~?")</f>
        <v>23</v>
      </c>
    </row>
    <row r="1420" spans="1:31" x14ac:dyDescent="0.35">
      <c r="A1420">
        <v>1419</v>
      </c>
      <c r="B1420">
        <f>IF(COUNTIF(C$2:C1419,C1420)&gt;0,B1419,B1419+1)</f>
        <v>447</v>
      </c>
      <c r="C1420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0" t="s">
        <v>1813</v>
      </c>
      <c r="E1420" t="s">
        <v>1880</v>
      </c>
      <c r="F1420" t="s">
        <v>1882</v>
      </c>
      <c r="G1420">
        <v>2016</v>
      </c>
      <c r="H1420" t="s">
        <v>640</v>
      </c>
      <c r="I1420" t="s">
        <v>30</v>
      </c>
      <c r="J1420">
        <v>38</v>
      </c>
      <c r="K1420">
        <v>3</v>
      </c>
      <c r="L1420">
        <f>COUNTIF(Table1[Race],Table1[Race])</f>
        <v>3</v>
      </c>
      <c r="M1420">
        <v>2</v>
      </c>
      <c r="N1420">
        <v>0</v>
      </c>
      <c r="O1420">
        <v>1</v>
      </c>
      <c r="P1420">
        <v>0</v>
      </c>
      <c r="Q1420" t="s">
        <v>20</v>
      </c>
      <c r="R1420" t="s">
        <v>21</v>
      </c>
      <c r="S1420" t="s">
        <v>1813</v>
      </c>
      <c r="T1420">
        <f>IFERROR(Table1[n_can_adj]/MID(Table1[district],FIND("(",Table1[district])+1,1),Table1[n_can_adj])</f>
        <v>3</v>
      </c>
      <c r="U1420">
        <v>127115</v>
      </c>
      <c r="V1420" t="str">
        <f>IF(Table1[Voting Population]&lt;47000,"Rural","Urban")</f>
        <v>Urban</v>
      </c>
      <c r="W1420" s="3">
        <v>0.18256130790190733</v>
      </c>
      <c r="X1420" s="3" t="s">
        <v>5414</v>
      </c>
      <c r="Y1420" s="3">
        <f>COUNTIFS(Table1[Race '#],Table1[[#This Row],[Race '#]],Table1[Gender],"F")</f>
        <v>0</v>
      </c>
      <c r="Z1420" s="3">
        <f>COUNTIFS(Table1[Race '#],Table1[[#This Row],[Race '#]],Table1[Gender],"M")</f>
        <v>3</v>
      </c>
      <c r="AA1420" s="3">
        <f>COUNTIFS(Table1[Race '#],Table1[[#This Row],[Race '#]],Table1[Gender],"~?")</f>
        <v>0</v>
      </c>
      <c r="AB1420" s="3" t="str">
        <f>_xlfn.IFS(Y1420=SUM(Table1[[#This Row],[Race-F candidates]:[Race-? Candidates]]),"All-Female",Z1420=SUM(Table1[[#This Row],[Race-F candidates]:[Race-? Candidates]]),"All-Male",1=1,"Mixed-Gender")</f>
        <v>All-Male</v>
      </c>
      <c r="AC1420" s="3">
        <f>COUNTIFS(Table1[genoffice],Table1[[#This Row],[genoffice]],Table1[Gender],"F")</f>
        <v>168</v>
      </c>
      <c r="AD1420" s="3">
        <f>COUNTIFS(Table1[genoffice],Table1[[#This Row],[genoffice]],Table1[Gender],"M")</f>
        <v>290</v>
      </c>
      <c r="AE1420" s="3">
        <f>COUNTIFS(Table1[genoffice],Table1[[#This Row],[genoffice]],Table1[Gender],"~?")</f>
        <v>23</v>
      </c>
    </row>
    <row r="1421" spans="1:31" x14ac:dyDescent="0.35">
      <c r="A1421">
        <v>1420</v>
      </c>
      <c r="B1421">
        <f>IF(COUNTIF(C$2:C1420,C1421)&gt;0,B1420,B1420+1)</f>
        <v>447</v>
      </c>
      <c r="C1421" t="str">
        <f>Table1[[#This Row],[position]]&amp;IF(Table1[district]="NA","","-"&amp;Table1[district])&amp;IF(Table1[parish]="Multi-Parish Race","","-"&amp;Table1[parish])&amp;" ("&amp;Table1[year]&amp;")"</f>
        <v>Council Member-District 2, Town of Amite City-Tangipahoa (2016)</v>
      </c>
      <c r="D1421" t="s">
        <v>1813</v>
      </c>
      <c r="E1421" t="s">
        <v>1880</v>
      </c>
      <c r="F1421" t="s">
        <v>1883</v>
      </c>
      <c r="G1421">
        <v>2016</v>
      </c>
      <c r="H1421" t="s">
        <v>640</v>
      </c>
      <c r="I1421" t="s">
        <v>23</v>
      </c>
      <c r="J1421">
        <v>131</v>
      </c>
      <c r="K1421">
        <v>3</v>
      </c>
      <c r="L1421">
        <f>COUNTIF(Table1[Race],Table1[Race])</f>
        <v>3</v>
      </c>
      <c r="M1421">
        <v>2</v>
      </c>
      <c r="N1421">
        <v>0</v>
      </c>
      <c r="O1421">
        <v>1</v>
      </c>
      <c r="P1421">
        <v>0</v>
      </c>
      <c r="Q1421" t="s">
        <v>20</v>
      </c>
      <c r="R1421" t="s">
        <v>21</v>
      </c>
      <c r="S1421" t="s">
        <v>1813</v>
      </c>
      <c r="T1421">
        <f>IFERROR(Table1[n_can_adj]/MID(Table1[district],FIND("(",Table1[district])+1,1),Table1[n_can_adj])</f>
        <v>3</v>
      </c>
      <c r="U1421">
        <v>127115</v>
      </c>
      <c r="V1421" t="str">
        <f>IF(Table1[Voting Population]&lt;47000,"Rural","Urban")</f>
        <v>Urban</v>
      </c>
      <c r="W1421" s="3">
        <v>0.18256130790190733</v>
      </c>
      <c r="X1421" s="3" t="s">
        <v>5414</v>
      </c>
      <c r="Y1421" s="3">
        <f>COUNTIFS(Table1[Race '#],Table1[[#This Row],[Race '#]],Table1[Gender],"F")</f>
        <v>0</v>
      </c>
      <c r="Z1421" s="3">
        <f>COUNTIFS(Table1[Race '#],Table1[[#This Row],[Race '#]],Table1[Gender],"M")</f>
        <v>3</v>
      </c>
      <c r="AA1421" s="3">
        <f>COUNTIFS(Table1[Race '#],Table1[[#This Row],[Race '#]],Table1[Gender],"~?")</f>
        <v>0</v>
      </c>
      <c r="AB1421" s="3" t="str">
        <f>_xlfn.IFS(Y1421=SUM(Table1[[#This Row],[Race-F candidates]:[Race-? Candidates]]),"All-Female",Z1421=SUM(Table1[[#This Row],[Race-F candidates]:[Race-? Candidates]]),"All-Male",1=1,"Mixed-Gender")</f>
        <v>All-Male</v>
      </c>
      <c r="AC1421" s="3">
        <f>COUNTIFS(Table1[genoffice],Table1[[#This Row],[genoffice]],Table1[Gender],"F")</f>
        <v>168</v>
      </c>
      <c r="AD1421" s="3">
        <f>COUNTIFS(Table1[genoffice],Table1[[#This Row],[genoffice]],Table1[Gender],"M")</f>
        <v>290</v>
      </c>
      <c r="AE1421" s="3">
        <f>COUNTIFS(Table1[genoffice],Table1[[#This Row],[genoffice]],Table1[Gender],"~?")</f>
        <v>23</v>
      </c>
    </row>
    <row r="1422" spans="1:31" x14ac:dyDescent="0.35">
      <c r="A1422">
        <v>1421</v>
      </c>
      <c r="B1422">
        <f>IF(COUNTIF(C$2:C1421,C1422)&gt;0,B1421,B1421+1)</f>
        <v>448</v>
      </c>
      <c r="C1422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2" t="s">
        <v>1813</v>
      </c>
      <c r="E1422" t="s">
        <v>1884</v>
      </c>
      <c r="F1422" t="s">
        <v>1885</v>
      </c>
      <c r="G1422">
        <v>2014</v>
      </c>
      <c r="H1422" t="s">
        <v>1094</v>
      </c>
      <c r="I1422" t="s">
        <v>30</v>
      </c>
      <c r="J1422">
        <v>74</v>
      </c>
      <c r="K1422">
        <v>2</v>
      </c>
      <c r="L1422">
        <f>COUNTIF(Table1[Race],Table1[Race])</f>
        <v>2</v>
      </c>
      <c r="M1422">
        <v>0</v>
      </c>
      <c r="N1422">
        <v>0</v>
      </c>
      <c r="O1422">
        <v>2</v>
      </c>
      <c r="P1422">
        <v>0</v>
      </c>
      <c r="Q1422" t="s">
        <v>20</v>
      </c>
      <c r="R1422" t="s">
        <v>21</v>
      </c>
      <c r="S1422" t="s">
        <v>1813</v>
      </c>
      <c r="T1422">
        <f>IFERROR(Table1[n_can_adj]/MID(Table1[district],FIND("(",Table1[district])+1,1),Table1[n_can_adj])</f>
        <v>2</v>
      </c>
      <c r="U1422">
        <v>16452</v>
      </c>
      <c r="V1422" t="str">
        <f>IF(Table1[Voting Population]&lt;47000,"Rural","Urban")</f>
        <v>Rural</v>
      </c>
      <c r="W1422" s="3">
        <v>4.9645390070921946E-2</v>
      </c>
      <c r="X1422" s="3" t="s">
        <v>5415</v>
      </c>
      <c r="Y1422" s="3">
        <f>COUNTIFS(Table1[Race '#],Table1[[#This Row],[Race '#]],Table1[Gender],"F")</f>
        <v>1</v>
      </c>
      <c r="Z1422" s="3">
        <f>COUNTIFS(Table1[Race '#],Table1[[#This Row],[Race '#]],Table1[Gender],"M")</f>
        <v>1</v>
      </c>
      <c r="AA1422" s="3">
        <f>COUNTIFS(Table1[Race '#],Table1[[#This Row],[Race '#]],Table1[Gender],"~?")</f>
        <v>0</v>
      </c>
      <c r="AB1422" s="3" t="str">
        <f>_xlfn.IFS(Y1422=SUM(Table1[[#This Row],[Race-F candidates]:[Race-? Candidates]]),"All-Female",Z1422=SUM(Table1[[#This Row],[Race-F candidates]:[Race-? Candidates]]),"All-Male",1=1,"Mixed-Gender")</f>
        <v>Mixed-Gender</v>
      </c>
      <c r="AC1422" s="3">
        <f>COUNTIFS(Table1[genoffice],Table1[[#This Row],[genoffice]],Table1[Gender],"F")</f>
        <v>168</v>
      </c>
      <c r="AD1422" s="3">
        <f>COUNTIFS(Table1[genoffice],Table1[[#This Row],[genoffice]],Table1[Gender],"M")</f>
        <v>290</v>
      </c>
      <c r="AE1422" s="3">
        <f>COUNTIFS(Table1[genoffice],Table1[[#This Row],[genoffice]],Table1[Gender],"~?")</f>
        <v>23</v>
      </c>
    </row>
    <row r="1423" spans="1:31" x14ac:dyDescent="0.35">
      <c r="A1423">
        <v>1422</v>
      </c>
      <c r="B1423">
        <f>IF(COUNTIF(C$2:C1422,C1423)&gt;0,B1422,B1422+1)</f>
        <v>448</v>
      </c>
      <c r="C1423" t="str">
        <f>Table1[[#This Row],[position]]&amp;IF(Table1[district]="NA","","-"&amp;Table1[district])&amp;IF(Table1[parish]="Multi-Parish Race","","-"&amp;Table1[parish])&amp;" ("&amp;Table1[year]&amp;")"</f>
        <v>Council Member-District 2, Town of Haynesville-Claiborne (2014)</v>
      </c>
      <c r="D1423" t="s">
        <v>1813</v>
      </c>
      <c r="E1423" t="s">
        <v>1884</v>
      </c>
      <c r="F1423" t="s">
        <v>1886</v>
      </c>
      <c r="G1423">
        <v>2014</v>
      </c>
      <c r="H1423" t="s">
        <v>1094</v>
      </c>
      <c r="I1423" t="s">
        <v>30</v>
      </c>
      <c r="J1423">
        <v>67</v>
      </c>
      <c r="K1423">
        <v>2</v>
      </c>
      <c r="L1423">
        <f>COUNTIF(Table1[Race],Table1[Race])</f>
        <v>2</v>
      </c>
      <c r="M1423">
        <v>0</v>
      </c>
      <c r="N1423">
        <v>0</v>
      </c>
      <c r="O1423">
        <v>2</v>
      </c>
      <c r="P1423">
        <v>0</v>
      </c>
      <c r="Q1423" t="s">
        <v>20</v>
      </c>
      <c r="R1423" t="s">
        <v>21</v>
      </c>
      <c r="S1423" t="s">
        <v>1813</v>
      </c>
      <c r="T1423">
        <f>IFERROR(Table1[n_can_adj]/MID(Table1[district],FIND("(",Table1[district])+1,1),Table1[n_can_adj])</f>
        <v>2</v>
      </c>
      <c r="U1423">
        <v>16452</v>
      </c>
      <c r="V1423" t="str">
        <f>IF(Table1[Voting Population]&lt;47000,"Rural","Urban")</f>
        <v>Rural</v>
      </c>
      <c r="W1423" s="3">
        <v>4.9645390070921946E-2</v>
      </c>
      <c r="X1423" s="3" t="s">
        <v>5414</v>
      </c>
      <c r="Y1423" s="3">
        <f>COUNTIFS(Table1[Race '#],Table1[[#This Row],[Race '#]],Table1[Gender],"F")</f>
        <v>1</v>
      </c>
      <c r="Z1423" s="3">
        <f>COUNTIFS(Table1[Race '#],Table1[[#This Row],[Race '#]],Table1[Gender],"M")</f>
        <v>1</v>
      </c>
      <c r="AA1423" s="3">
        <f>COUNTIFS(Table1[Race '#],Table1[[#This Row],[Race '#]],Table1[Gender],"~?")</f>
        <v>0</v>
      </c>
      <c r="AB1423" s="3" t="str">
        <f>_xlfn.IFS(Y1423=SUM(Table1[[#This Row],[Race-F candidates]:[Race-? Candidates]]),"All-Female",Z1423=SUM(Table1[[#This Row],[Race-F candidates]:[Race-? Candidates]]),"All-Male",1=1,"Mixed-Gender")</f>
        <v>Mixed-Gender</v>
      </c>
      <c r="AC1423" s="3">
        <f>COUNTIFS(Table1[genoffice],Table1[[#This Row],[genoffice]],Table1[Gender],"F")</f>
        <v>168</v>
      </c>
      <c r="AD1423" s="3">
        <f>COUNTIFS(Table1[genoffice],Table1[[#This Row],[genoffice]],Table1[Gender],"M")</f>
        <v>290</v>
      </c>
      <c r="AE1423" s="3">
        <f>COUNTIFS(Table1[genoffice],Table1[[#This Row],[genoffice]],Table1[Gender],"~?")</f>
        <v>23</v>
      </c>
    </row>
    <row r="1424" spans="1:31" x14ac:dyDescent="0.35">
      <c r="A1424">
        <v>1423</v>
      </c>
      <c r="B1424">
        <f>IF(COUNTIF(C$2:C1423,C1424)&gt;0,B1423,B1423+1)</f>
        <v>449</v>
      </c>
      <c r="C1424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4" t="s">
        <v>1813</v>
      </c>
      <c r="E1424" t="s">
        <v>1887</v>
      </c>
      <c r="F1424" t="s">
        <v>1888</v>
      </c>
      <c r="G1424">
        <v>2014</v>
      </c>
      <c r="H1424" t="s">
        <v>18</v>
      </c>
      <c r="I1424" t="s">
        <v>23</v>
      </c>
      <c r="J1424">
        <v>125</v>
      </c>
      <c r="K1424">
        <v>2</v>
      </c>
      <c r="L1424">
        <f>COUNTIF(Table1[Race],Table1[Race])</f>
        <v>2</v>
      </c>
      <c r="M1424">
        <v>1</v>
      </c>
      <c r="N1424">
        <v>1</v>
      </c>
      <c r="O1424">
        <v>0</v>
      </c>
      <c r="P1424">
        <v>0</v>
      </c>
      <c r="Q1424" t="s">
        <v>20</v>
      </c>
      <c r="R1424" t="s">
        <v>21</v>
      </c>
      <c r="S1424" t="s">
        <v>1813</v>
      </c>
      <c r="T1424">
        <f>IFERROR(Table1[n_can_adj]/MID(Table1[district],FIND("(",Table1[district])+1,1),Table1[n_can_adj])</f>
        <v>2</v>
      </c>
      <c r="U1424">
        <v>25619</v>
      </c>
      <c r="V1424" t="str">
        <f>IF(Table1[Voting Population]&lt;47000,"Rural","Urban")</f>
        <v>Rural</v>
      </c>
      <c r="W1424" s="3">
        <v>0.24378109452736313</v>
      </c>
      <c r="X1424" s="3" t="s">
        <v>5415</v>
      </c>
      <c r="Y1424" s="3">
        <f>COUNTIFS(Table1[Race '#],Table1[[#This Row],[Race '#]],Table1[Gender],"F")</f>
        <v>1</v>
      </c>
      <c r="Z1424" s="3">
        <f>COUNTIFS(Table1[Race '#],Table1[[#This Row],[Race '#]],Table1[Gender],"M")</f>
        <v>1</v>
      </c>
      <c r="AA1424" s="3">
        <f>COUNTIFS(Table1[Race '#],Table1[[#This Row],[Race '#]],Table1[Gender],"~?")</f>
        <v>0</v>
      </c>
      <c r="AB1424" s="3" t="str">
        <f>_xlfn.IFS(Y1424=SUM(Table1[[#This Row],[Race-F candidates]:[Race-? Candidates]]),"All-Female",Z1424=SUM(Table1[[#This Row],[Race-F candidates]:[Race-? Candidates]]),"All-Male",1=1,"Mixed-Gender")</f>
        <v>Mixed-Gender</v>
      </c>
      <c r="AC1424" s="3">
        <f>COUNTIFS(Table1[genoffice],Table1[[#This Row],[genoffice]],Table1[Gender],"F")</f>
        <v>168</v>
      </c>
      <c r="AD1424" s="3">
        <f>COUNTIFS(Table1[genoffice],Table1[[#This Row],[genoffice]],Table1[Gender],"M")</f>
        <v>290</v>
      </c>
      <c r="AE1424" s="3">
        <f>COUNTIFS(Table1[genoffice],Table1[[#This Row],[genoffice]],Table1[Gender],"~?")</f>
        <v>23</v>
      </c>
    </row>
    <row r="1425" spans="1:31" x14ac:dyDescent="0.35">
      <c r="A1425">
        <v>1424</v>
      </c>
      <c r="B1425">
        <f>IF(COUNTIF(C$2:C1424,C1425)&gt;0,B1424,B1424+1)</f>
        <v>449</v>
      </c>
      <c r="C1425" t="str">
        <f>Table1[[#This Row],[position]]&amp;IF(Table1[district]="NA","","-"&amp;Table1[district])&amp;IF(Table1[parish]="Multi-Parish Race","","-"&amp;Table1[parish])&amp;" ("&amp;Table1[year]&amp;")"</f>
        <v>Council Member-District 2, Town of Kinder-Allen (2014)</v>
      </c>
      <c r="D1425" t="s">
        <v>1813</v>
      </c>
      <c r="E1425" t="s">
        <v>1887</v>
      </c>
      <c r="F1425" t="s">
        <v>1889</v>
      </c>
      <c r="G1425">
        <v>2014</v>
      </c>
      <c r="H1425" t="s">
        <v>18</v>
      </c>
      <c r="I1425" t="s">
        <v>19</v>
      </c>
      <c r="J1425">
        <v>76</v>
      </c>
      <c r="K1425">
        <v>2</v>
      </c>
      <c r="L1425">
        <f>COUNTIF(Table1[Race],Table1[Race])</f>
        <v>2</v>
      </c>
      <c r="M1425">
        <v>1</v>
      </c>
      <c r="N1425">
        <v>1</v>
      </c>
      <c r="O1425">
        <v>0</v>
      </c>
      <c r="P1425">
        <v>0</v>
      </c>
      <c r="Q1425" t="s">
        <v>20</v>
      </c>
      <c r="R1425" t="s">
        <v>21</v>
      </c>
      <c r="S1425" t="s">
        <v>1813</v>
      </c>
      <c r="T1425">
        <f>IFERROR(Table1[n_can_adj]/MID(Table1[district],FIND("(",Table1[district])+1,1),Table1[n_can_adj])</f>
        <v>2</v>
      </c>
      <c r="U1425">
        <v>25619</v>
      </c>
      <c r="V1425" t="str">
        <f>IF(Table1[Voting Population]&lt;47000,"Rural","Urban")</f>
        <v>Rural</v>
      </c>
      <c r="W1425" s="3">
        <v>0.24378109452736313</v>
      </c>
      <c r="X1425" s="3" t="s">
        <v>5414</v>
      </c>
      <c r="Y1425" s="3">
        <f>COUNTIFS(Table1[Race '#],Table1[[#This Row],[Race '#]],Table1[Gender],"F")</f>
        <v>1</v>
      </c>
      <c r="Z1425" s="3">
        <f>COUNTIFS(Table1[Race '#],Table1[[#This Row],[Race '#]],Table1[Gender],"M")</f>
        <v>1</v>
      </c>
      <c r="AA1425" s="3">
        <f>COUNTIFS(Table1[Race '#],Table1[[#This Row],[Race '#]],Table1[Gender],"~?")</f>
        <v>0</v>
      </c>
      <c r="AB1425" s="3" t="str">
        <f>_xlfn.IFS(Y1425=SUM(Table1[[#This Row],[Race-F candidates]:[Race-? Candidates]]),"All-Female",Z1425=SUM(Table1[[#This Row],[Race-F candidates]:[Race-? Candidates]]),"All-Male",1=1,"Mixed-Gender")</f>
        <v>Mixed-Gender</v>
      </c>
      <c r="AC1425" s="3">
        <f>COUNTIFS(Table1[genoffice],Table1[[#This Row],[genoffice]],Table1[Gender],"F")</f>
        <v>168</v>
      </c>
      <c r="AD1425" s="3">
        <f>COUNTIFS(Table1[genoffice],Table1[[#This Row],[genoffice]],Table1[Gender],"M")</f>
        <v>290</v>
      </c>
      <c r="AE1425" s="3">
        <f>COUNTIFS(Table1[genoffice],Table1[[#This Row],[genoffice]],Table1[Gender],"~?")</f>
        <v>23</v>
      </c>
    </row>
    <row r="1426" spans="1:31" x14ac:dyDescent="0.35">
      <c r="A1426">
        <v>1425</v>
      </c>
      <c r="B1426">
        <f>IF(COUNTIF(C$2:C1425,C1426)&gt;0,B1425,B1425+1)</f>
        <v>450</v>
      </c>
      <c r="C1426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6" t="s">
        <v>1813</v>
      </c>
      <c r="E1426" t="s">
        <v>1890</v>
      </c>
      <c r="F1426" t="s">
        <v>1891</v>
      </c>
      <c r="G1426">
        <v>2016</v>
      </c>
      <c r="H1426" t="s">
        <v>1300</v>
      </c>
      <c r="I1426" t="s">
        <v>19</v>
      </c>
      <c r="J1426">
        <v>530</v>
      </c>
      <c r="K1426">
        <v>3</v>
      </c>
      <c r="L1426">
        <f>COUNTIF(Table1[Race],Table1[Race])</f>
        <v>3</v>
      </c>
      <c r="M1426">
        <v>1</v>
      </c>
      <c r="N1426">
        <v>1</v>
      </c>
      <c r="O1426">
        <v>1</v>
      </c>
      <c r="P1426">
        <v>0</v>
      </c>
      <c r="Q1426" t="s">
        <v>20</v>
      </c>
      <c r="R1426" t="s">
        <v>21</v>
      </c>
      <c r="S1426" t="s">
        <v>1813</v>
      </c>
      <c r="T1426">
        <f>IFERROR(Table1[n_can_adj]/MID(Table1[district],FIND("(",Table1[district])+1,1),Table1[n_can_adj])</f>
        <v>3</v>
      </c>
      <c r="U1426">
        <v>73799</v>
      </c>
      <c r="V1426" t="str">
        <f>IF(Table1[Voting Population]&lt;47000,"Rural","Urban")</f>
        <v>Urban</v>
      </c>
      <c r="W1426" s="3">
        <v>0.22989233692210259</v>
      </c>
      <c r="X1426" s="3" t="s">
        <v>5415</v>
      </c>
      <c r="Y1426" s="3">
        <f>COUNTIFS(Table1[Race '#],Table1[[#This Row],[Race '#]],Table1[Gender],"F")</f>
        <v>1</v>
      </c>
      <c r="Z1426" s="3">
        <f>COUNTIFS(Table1[Race '#],Table1[[#This Row],[Race '#]],Table1[Gender],"M")</f>
        <v>2</v>
      </c>
      <c r="AA1426" s="3">
        <f>COUNTIFS(Table1[Race '#],Table1[[#This Row],[Race '#]],Table1[Gender],"~?")</f>
        <v>0</v>
      </c>
      <c r="AB1426" s="3" t="str">
        <f>_xlfn.IFS(Y1426=SUM(Table1[[#This Row],[Race-F candidates]:[Race-? Candidates]]),"All-Female",Z1426=SUM(Table1[[#This Row],[Race-F candidates]:[Race-? Candidates]]),"All-Male",1=1,"Mixed-Gender")</f>
        <v>Mixed-Gender</v>
      </c>
      <c r="AC1426" s="3">
        <f>COUNTIFS(Table1[genoffice],Table1[[#This Row],[genoffice]],Table1[Gender],"F")</f>
        <v>168</v>
      </c>
      <c r="AD1426" s="3">
        <f>COUNTIFS(Table1[genoffice],Table1[[#This Row],[genoffice]],Table1[Gender],"M")</f>
        <v>290</v>
      </c>
      <c r="AE1426" s="3">
        <f>COUNTIFS(Table1[genoffice],Table1[[#This Row],[genoffice]],Table1[Gender],"~?")</f>
        <v>23</v>
      </c>
    </row>
    <row r="1427" spans="1:31" x14ac:dyDescent="0.35">
      <c r="A1427">
        <v>1426</v>
      </c>
      <c r="B1427">
        <f>IF(COUNTIF(C$2:C1426,C1427)&gt;0,B1426,B1426+1)</f>
        <v>450</v>
      </c>
      <c r="C1427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7" t="s">
        <v>1813</v>
      </c>
      <c r="E1427" t="s">
        <v>1890</v>
      </c>
      <c r="F1427" t="s">
        <v>1892</v>
      </c>
      <c r="G1427">
        <v>2016</v>
      </c>
      <c r="H1427" t="s">
        <v>1300</v>
      </c>
      <c r="I1427" t="s">
        <v>23</v>
      </c>
      <c r="J1427">
        <v>893</v>
      </c>
      <c r="K1427">
        <v>3</v>
      </c>
      <c r="L1427">
        <f>COUNTIF(Table1[Race],Table1[Race])</f>
        <v>3</v>
      </c>
      <c r="M1427">
        <v>1</v>
      </c>
      <c r="N1427">
        <v>1</v>
      </c>
      <c r="O1427">
        <v>1</v>
      </c>
      <c r="P1427">
        <v>0</v>
      </c>
      <c r="Q1427" t="s">
        <v>20</v>
      </c>
      <c r="R1427" t="s">
        <v>21</v>
      </c>
      <c r="S1427" t="s">
        <v>1813</v>
      </c>
      <c r="T1427">
        <f>IFERROR(Table1[n_can_adj]/MID(Table1[district],FIND("(",Table1[district])+1,1),Table1[n_can_adj])</f>
        <v>3</v>
      </c>
      <c r="U1427">
        <v>73799</v>
      </c>
      <c r="V1427" t="str">
        <f>IF(Table1[Voting Population]&lt;47000,"Rural","Urban")</f>
        <v>Urban</v>
      </c>
      <c r="W1427" s="3">
        <v>0.22989233692210259</v>
      </c>
      <c r="X1427" s="3" t="s">
        <v>5414</v>
      </c>
      <c r="Y1427" s="3">
        <f>COUNTIFS(Table1[Race '#],Table1[[#This Row],[Race '#]],Table1[Gender],"F")</f>
        <v>1</v>
      </c>
      <c r="Z1427" s="3">
        <f>COUNTIFS(Table1[Race '#],Table1[[#This Row],[Race '#]],Table1[Gender],"M")</f>
        <v>2</v>
      </c>
      <c r="AA1427" s="3">
        <f>COUNTIFS(Table1[Race '#],Table1[[#This Row],[Race '#]],Table1[Gender],"~?")</f>
        <v>0</v>
      </c>
      <c r="AB1427" s="3" t="str">
        <f>_xlfn.IFS(Y1427=SUM(Table1[[#This Row],[Race-F candidates]:[Race-? Candidates]]),"All-Female",Z1427=SUM(Table1[[#This Row],[Race-F candidates]:[Race-? Candidates]]),"All-Male",1=1,"Mixed-Gender")</f>
        <v>Mixed-Gender</v>
      </c>
      <c r="AC1427" s="3">
        <f>COUNTIFS(Table1[genoffice],Table1[[#This Row],[genoffice]],Table1[Gender],"F")</f>
        <v>168</v>
      </c>
      <c r="AD1427" s="3">
        <f>COUNTIFS(Table1[genoffice],Table1[[#This Row],[genoffice]],Table1[Gender],"M")</f>
        <v>290</v>
      </c>
      <c r="AE1427" s="3">
        <f>COUNTIFS(Table1[genoffice],Table1[[#This Row],[genoffice]],Table1[Gender],"~?")</f>
        <v>23</v>
      </c>
    </row>
    <row r="1428" spans="1:31" x14ac:dyDescent="0.35">
      <c r="A1428">
        <v>1427</v>
      </c>
      <c r="B1428">
        <f>IF(COUNTIF(C$2:C1427,C1428)&gt;0,B1427,B1427+1)</f>
        <v>450</v>
      </c>
      <c r="C1428" t="str">
        <f>Table1[[#This Row],[position]]&amp;IF(Table1[district]="NA","","-"&amp;Table1[district])&amp;IF(Table1[parish]="Multi-Parish Race","","-"&amp;Table1[parish])&amp;" ("&amp;Table1[year]&amp;")"</f>
        <v>Council Member-District 3, City of New Iberia-Iberia (2016)</v>
      </c>
      <c r="D1428" t="s">
        <v>1813</v>
      </c>
      <c r="E1428" t="s">
        <v>1890</v>
      </c>
      <c r="F1428" t="s">
        <v>1893</v>
      </c>
      <c r="G1428">
        <v>2016</v>
      </c>
      <c r="H1428" t="s">
        <v>1300</v>
      </c>
      <c r="I1428" t="s">
        <v>30</v>
      </c>
      <c r="J1428">
        <v>156</v>
      </c>
      <c r="K1428">
        <v>3</v>
      </c>
      <c r="L1428">
        <f>COUNTIF(Table1[Race],Table1[Race])</f>
        <v>3</v>
      </c>
      <c r="M1428">
        <v>1</v>
      </c>
      <c r="N1428">
        <v>1</v>
      </c>
      <c r="O1428">
        <v>1</v>
      </c>
      <c r="P1428">
        <v>0</v>
      </c>
      <c r="Q1428" t="s">
        <v>20</v>
      </c>
      <c r="R1428" t="s">
        <v>21</v>
      </c>
      <c r="S1428" t="s">
        <v>1813</v>
      </c>
      <c r="T1428">
        <f>IFERROR(Table1[n_can_adj]/MID(Table1[district],FIND("(",Table1[district])+1,1),Table1[n_can_adj])</f>
        <v>3</v>
      </c>
      <c r="U1428">
        <v>73799</v>
      </c>
      <c r="V1428" t="str">
        <f>IF(Table1[Voting Population]&lt;47000,"Rural","Urban")</f>
        <v>Urban</v>
      </c>
      <c r="W1428" s="3">
        <v>0.22989233692210259</v>
      </c>
      <c r="X1428" s="3" t="s">
        <v>5414</v>
      </c>
      <c r="Y1428" s="3">
        <f>COUNTIFS(Table1[Race '#],Table1[[#This Row],[Race '#]],Table1[Gender],"F")</f>
        <v>1</v>
      </c>
      <c r="Z1428" s="3">
        <f>COUNTIFS(Table1[Race '#],Table1[[#This Row],[Race '#]],Table1[Gender],"M")</f>
        <v>2</v>
      </c>
      <c r="AA1428" s="3">
        <f>COUNTIFS(Table1[Race '#],Table1[[#This Row],[Race '#]],Table1[Gender],"~?")</f>
        <v>0</v>
      </c>
      <c r="AB1428" s="3" t="str">
        <f>_xlfn.IFS(Y1428=SUM(Table1[[#This Row],[Race-F candidates]:[Race-? Candidates]]),"All-Female",Z1428=SUM(Table1[[#This Row],[Race-F candidates]:[Race-? Candidates]]),"All-Male",1=1,"Mixed-Gender")</f>
        <v>Mixed-Gender</v>
      </c>
      <c r="AC1428" s="3">
        <f>COUNTIFS(Table1[genoffice],Table1[[#This Row],[genoffice]],Table1[Gender],"F")</f>
        <v>168</v>
      </c>
      <c r="AD1428" s="3">
        <f>COUNTIFS(Table1[genoffice],Table1[[#This Row],[genoffice]],Table1[Gender],"M")</f>
        <v>290</v>
      </c>
      <c r="AE1428" s="3">
        <f>COUNTIFS(Table1[genoffice],Table1[[#This Row],[genoffice]],Table1[Gender],"~?")</f>
        <v>23</v>
      </c>
    </row>
    <row r="1429" spans="1:31" x14ac:dyDescent="0.35">
      <c r="A1429">
        <v>1428</v>
      </c>
      <c r="B1429">
        <f>IF(COUNTIF(C$2:C1428,C1429)&gt;0,B1428,B1428+1)</f>
        <v>451</v>
      </c>
      <c r="C1429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29" t="s">
        <v>1813</v>
      </c>
      <c r="E1429" t="s">
        <v>1894</v>
      </c>
      <c r="F1429" t="s">
        <v>1895</v>
      </c>
      <c r="G1429">
        <v>2014</v>
      </c>
      <c r="H1429" t="s">
        <v>1012</v>
      </c>
      <c r="I1429" t="s">
        <v>19</v>
      </c>
      <c r="J1429">
        <v>529</v>
      </c>
      <c r="K1429">
        <v>3</v>
      </c>
      <c r="L1429">
        <f>COUNTIF(Table1[Race],Table1[Race])</f>
        <v>3</v>
      </c>
      <c r="M1429">
        <v>1</v>
      </c>
      <c r="N1429">
        <v>2</v>
      </c>
      <c r="O1429">
        <v>0</v>
      </c>
      <c r="P1429">
        <v>0</v>
      </c>
      <c r="Q1429" t="s">
        <v>20</v>
      </c>
      <c r="R1429" t="s">
        <v>21</v>
      </c>
      <c r="S1429" t="s">
        <v>1813</v>
      </c>
      <c r="T1429">
        <f>IFERROR(Table1[n_can_adj]/MID(Table1[district],FIND("(",Table1[district])+1,1),Table1[n_can_adj])</f>
        <v>3</v>
      </c>
      <c r="U1429">
        <v>234963</v>
      </c>
      <c r="V1429" t="str">
        <f>IF(Table1[Voting Population]&lt;47000,"Rural","Urban")</f>
        <v>Urban</v>
      </c>
      <c r="W1429" s="3">
        <v>0.2244053774560496</v>
      </c>
      <c r="X1429" s="3" t="s">
        <v>5414</v>
      </c>
      <c r="Y1429" s="3">
        <f>COUNTIFS(Table1[Race '#],Table1[[#This Row],[Race '#]],Table1[Gender],"F")</f>
        <v>2</v>
      </c>
      <c r="Z1429" s="3">
        <f>COUNTIFS(Table1[Race '#],Table1[[#This Row],[Race '#]],Table1[Gender],"M")</f>
        <v>1</v>
      </c>
      <c r="AA1429" s="3">
        <f>COUNTIFS(Table1[Race '#],Table1[[#This Row],[Race '#]],Table1[Gender],"~?")</f>
        <v>0</v>
      </c>
      <c r="AB1429" s="3" t="str">
        <f>_xlfn.IFS(Y1429=SUM(Table1[[#This Row],[Race-F candidates]:[Race-? Candidates]]),"All-Female",Z1429=SUM(Table1[[#This Row],[Race-F candidates]:[Race-? Candidates]]),"All-Male",1=1,"Mixed-Gender")</f>
        <v>Mixed-Gender</v>
      </c>
      <c r="AC1429" s="3">
        <f>COUNTIFS(Table1[genoffice],Table1[[#This Row],[genoffice]],Table1[Gender],"F")</f>
        <v>168</v>
      </c>
      <c r="AD1429" s="3">
        <f>COUNTIFS(Table1[genoffice],Table1[[#This Row],[genoffice]],Table1[Gender],"M")</f>
        <v>290</v>
      </c>
      <c r="AE1429" s="3">
        <f>COUNTIFS(Table1[genoffice],Table1[[#This Row],[genoffice]],Table1[Gender],"~?")</f>
        <v>23</v>
      </c>
    </row>
    <row r="1430" spans="1:31" x14ac:dyDescent="0.35">
      <c r="A1430">
        <v>1429</v>
      </c>
      <c r="B1430">
        <f>IF(COUNTIF(C$2:C1429,C1430)&gt;0,B1429,B1429+1)</f>
        <v>451</v>
      </c>
      <c r="C1430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0" t="s">
        <v>1813</v>
      </c>
      <c r="E1430" t="s">
        <v>1894</v>
      </c>
      <c r="F1430" t="s">
        <v>1896</v>
      </c>
      <c r="G1430">
        <v>2014</v>
      </c>
      <c r="H1430" t="s">
        <v>1012</v>
      </c>
      <c r="I1430" t="s">
        <v>23</v>
      </c>
      <c r="J1430">
        <v>126</v>
      </c>
      <c r="K1430">
        <v>3</v>
      </c>
      <c r="L1430">
        <f>COUNTIF(Table1[Race],Table1[Race])</f>
        <v>3</v>
      </c>
      <c r="M1430">
        <v>1</v>
      </c>
      <c r="N1430">
        <v>2</v>
      </c>
      <c r="O1430">
        <v>0</v>
      </c>
      <c r="P1430">
        <v>0</v>
      </c>
      <c r="Q1430" t="s">
        <v>20</v>
      </c>
      <c r="R1430" t="s">
        <v>21</v>
      </c>
      <c r="S1430" t="s">
        <v>1813</v>
      </c>
      <c r="T1430">
        <f>IFERROR(Table1[n_can_adj]/MID(Table1[district],FIND("(",Table1[district])+1,1),Table1[n_can_adj])</f>
        <v>3</v>
      </c>
      <c r="U1430">
        <v>234963</v>
      </c>
      <c r="V1430" t="str">
        <f>IF(Table1[Voting Population]&lt;47000,"Rural","Urban")</f>
        <v>Urban</v>
      </c>
      <c r="W1430" s="3">
        <v>0.2244053774560496</v>
      </c>
      <c r="X1430" s="3" t="s">
        <v>5415</v>
      </c>
      <c r="Y1430" s="3">
        <f>COUNTIFS(Table1[Race '#],Table1[[#This Row],[Race '#]],Table1[Gender],"F")</f>
        <v>2</v>
      </c>
      <c r="Z1430" s="3">
        <f>COUNTIFS(Table1[Race '#],Table1[[#This Row],[Race '#]],Table1[Gender],"M")</f>
        <v>1</v>
      </c>
      <c r="AA1430" s="3">
        <f>COUNTIFS(Table1[Race '#],Table1[[#This Row],[Race '#]],Table1[Gender],"~?")</f>
        <v>0</v>
      </c>
      <c r="AB1430" s="3" t="str">
        <f>_xlfn.IFS(Y1430=SUM(Table1[[#This Row],[Race-F candidates]:[Race-? Candidates]]),"All-Female",Z1430=SUM(Table1[[#This Row],[Race-F candidates]:[Race-? Candidates]]),"All-Male",1=1,"Mixed-Gender")</f>
        <v>Mixed-Gender</v>
      </c>
      <c r="AC1430" s="3">
        <f>COUNTIFS(Table1[genoffice],Table1[[#This Row],[genoffice]],Table1[Gender],"F")</f>
        <v>168</v>
      </c>
      <c r="AD1430" s="3">
        <f>COUNTIFS(Table1[genoffice],Table1[[#This Row],[genoffice]],Table1[Gender],"M")</f>
        <v>290</v>
      </c>
      <c r="AE1430" s="3">
        <f>COUNTIFS(Table1[genoffice],Table1[[#This Row],[genoffice]],Table1[Gender],"~?")</f>
        <v>23</v>
      </c>
    </row>
    <row r="1431" spans="1:31" x14ac:dyDescent="0.35">
      <c r="A1431">
        <v>1430</v>
      </c>
      <c r="B1431">
        <f>IF(COUNTIF(C$2:C1430,C1431)&gt;0,B1430,B1430+1)</f>
        <v>451</v>
      </c>
      <c r="C1431" t="str">
        <f>Table1[[#This Row],[position]]&amp;IF(Table1[district]="NA","","-"&amp;Table1[district])&amp;IF(Table1[parish]="Multi-Parish Race","","-"&amp;Table1[parish])&amp;" ("&amp;Table1[year]&amp;")"</f>
        <v>Council Member-District 3, City of Scott-Lafayette (2014)</v>
      </c>
      <c r="D1431" t="s">
        <v>1813</v>
      </c>
      <c r="E1431" t="s">
        <v>1894</v>
      </c>
      <c r="F1431" t="s">
        <v>1897</v>
      </c>
      <c r="G1431">
        <v>2014</v>
      </c>
      <c r="H1431" t="s">
        <v>1012</v>
      </c>
      <c r="I1431" t="s">
        <v>19</v>
      </c>
      <c r="J1431">
        <v>312</v>
      </c>
      <c r="K1431">
        <v>3</v>
      </c>
      <c r="L1431">
        <f>COUNTIF(Table1[Race],Table1[Race])</f>
        <v>3</v>
      </c>
      <c r="M1431">
        <v>1</v>
      </c>
      <c r="N1431">
        <v>2</v>
      </c>
      <c r="O1431">
        <v>0</v>
      </c>
      <c r="P1431">
        <v>0</v>
      </c>
      <c r="Q1431" t="s">
        <v>20</v>
      </c>
      <c r="R1431" t="s">
        <v>21</v>
      </c>
      <c r="S1431" t="s">
        <v>1813</v>
      </c>
      <c r="T1431">
        <f>IFERROR(Table1[n_can_adj]/MID(Table1[district],FIND("(",Table1[district])+1,1),Table1[n_can_adj])</f>
        <v>3</v>
      </c>
      <c r="U1431">
        <v>234963</v>
      </c>
      <c r="V1431" t="str">
        <f>IF(Table1[Voting Population]&lt;47000,"Rural","Urban")</f>
        <v>Urban</v>
      </c>
      <c r="W1431" s="3">
        <v>0.2244053774560496</v>
      </c>
      <c r="X1431" s="3" t="s">
        <v>5415</v>
      </c>
      <c r="Y1431" s="3">
        <f>COUNTIFS(Table1[Race '#],Table1[[#This Row],[Race '#]],Table1[Gender],"F")</f>
        <v>2</v>
      </c>
      <c r="Z1431" s="3">
        <f>COUNTIFS(Table1[Race '#],Table1[[#This Row],[Race '#]],Table1[Gender],"M")</f>
        <v>1</v>
      </c>
      <c r="AA1431" s="3">
        <f>COUNTIFS(Table1[Race '#],Table1[[#This Row],[Race '#]],Table1[Gender],"~?")</f>
        <v>0</v>
      </c>
      <c r="AB1431" s="3" t="str">
        <f>_xlfn.IFS(Y1431=SUM(Table1[[#This Row],[Race-F candidates]:[Race-? Candidates]]),"All-Female",Z1431=SUM(Table1[[#This Row],[Race-F candidates]:[Race-? Candidates]]),"All-Male",1=1,"Mixed-Gender")</f>
        <v>Mixed-Gender</v>
      </c>
      <c r="AC1431" s="3">
        <f>COUNTIFS(Table1[genoffice],Table1[[#This Row],[genoffice]],Table1[Gender],"F")</f>
        <v>168</v>
      </c>
      <c r="AD1431" s="3">
        <f>COUNTIFS(Table1[genoffice],Table1[[#This Row],[genoffice]],Table1[Gender],"M")</f>
        <v>290</v>
      </c>
      <c r="AE1431" s="3">
        <f>COUNTIFS(Table1[genoffice],Table1[[#This Row],[genoffice]],Table1[Gender],"~?")</f>
        <v>23</v>
      </c>
    </row>
    <row r="1432" spans="1:31" x14ac:dyDescent="0.35">
      <c r="A1432">
        <v>1431</v>
      </c>
      <c r="B1432">
        <f>IF(COUNTIF(C$2:C1431,C1432)&gt;0,B1431,B1431+1)</f>
        <v>452</v>
      </c>
      <c r="C1432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2" t="s">
        <v>1813</v>
      </c>
      <c r="E1432" t="s">
        <v>1898</v>
      </c>
      <c r="F1432" t="s">
        <v>1899</v>
      </c>
      <c r="G1432">
        <v>2016</v>
      </c>
      <c r="H1432" t="s">
        <v>640</v>
      </c>
      <c r="I1432" t="s">
        <v>23</v>
      </c>
      <c r="J1432">
        <v>260</v>
      </c>
      <c r="K1432">
        <v>2</v>
      </c>
      <c r="L1432">
        <f>COUNTIF(Table1[Race],Table1[Race])</f>
        <v>2</v>
      </c>
      <c r="M1432">
        <v>2</v>
      </c>
      <c r="N1432">
        <v>0</v>
      </c>
      <c r="O1432">
        <v>0</v>
      </c>
      <c r="P1432">
        <v>0</v>
      </c>
      <c r="Q1432" t="s">
        <v>20</v>
      </c>
      <c r="R1432" t="s">
        <v>21</v>
      </c>
      <c r="S1432" t="s">
        <v>1813</v>
      </c>
      <c r="T1432">
        <f>IFERROR(Table1[n_can_adj]/MID(Table1[district],FIND("(",Table1[district])+1,1),Table1[n_can_adj])</f>
        <v>2</v>
      </c>
      <c r="U1432">
        <v>127115</v>
      </c>
      <c r="V1432" t="str">
        <f>IF(Table1[Voting Population]&lt;47000,"Rural","Urban")</f>
        <v>Urban</v>
      </c>
      <c r="W1432" s="3">
        <v>0.22641509433962259</v>
      </c>
      <c r="X1432" s="3" t="s">
        <v>5414</v>
      </c>
      <c r="Y1432" s="3">
        <f>COUNTIFS(Table1[Race '#],Table1[[#This Row],[Race '#]],Table1[Gender],"F")</f>
        <v>0</v>
      </c>
      <c r="Z1432" s="3">
        <f>COUNTIFS(Table1[Race '#],Table1[[#This Row],[Race '#]],Table1[Gender],"M")</f>
        <v>2</v>
      </c>
      <c r="AA1432" s="3">
        <f>COUNTIFS(Table1[Race '#],Table1[[#This Row],[Race '#]],Table1[Gender],"~?")</f>
        <v>0</v>
      </c>
      <c r="AB1432" s="3" t="str">
        <f>_xlfn.IFS(Y1432=SUM(Table1[[#This Row],[Race-F candidates]:[Race-? Candidates]]),"All-Female",Z1432=SUM(Table1[[#This Row],[Race-F candidates]:[Race-? Candidates]]),"All-Male",1=1,"Mixed-Gender")</f>
        <v>All-Male</v>
      </c>
      <c r="AC1432" s="3">
        <f>COUNTIFS(Table1[genoffice],Table1[[#This Row],[genoffice]],Table1[Gender],"F")</f>
        <v>168</v>
      </c>
      <c r="AD1432" s="3">
        <f>COUNTIFS(Table1[genoffice],Table1[[#This Row],[genoffice]],Table1[Gender],"M")</f>
        <v>290</v>
      </c>
      <c r="AE1432" s="3">
        <f>COUNTIFS(Table1[genoffice],Table1[[#This Row],[genoffice]],Table1[Gender],"~?")</f>
        <v>23</v>
      </c>
    </row>
    <row r="1433" spans="1:31" x14ac:dyDescent="0.35">
      <c r="A1433">
        <v>1432</v>
      </c>
      <c r="B1433">
        <f>IF(COUNTIF(C$2:C1432,C1433)&gt;0,B1432,B1432+1)</f>
        <v>452</v>
      </c>
      <c r="C1433" t="str">
        <f>Table1[[#This Row],[position]]&amp;IF(Table1[district]="NA","","-"&amp;Table1[district])&amp;IF(Table1[parish]="Multi-Parish Race","","-"&amp;Table1[parish])&amp;" ("&amp;Table1[year]&amp;")"</f>
        <v>Council Member-District 3, Town of Amite City-Tangipahoa (2016)</v>
      </c>
      <c r="D1433" t="s">
        <v>1813</v>
      </c>
      <c r="E1433" t="s">
        <v>1898</v>
      </c>
      <c r="F1433" t="s">
        <v>1900</v>
      </c>
      <c r="G1433">
        <v>2016</v>
      </c>
      <c r="H1433" t="s">
        <v>640</v>
      </c>
      <c r="I1433" t="s">
        <v>23</v>
      </c>
      <c r="J1433">
        <v>164</v>
      </c>
      <c r="K1433">
        <v>2</v>
      </c>
      <c r="L1433">
        <f>COUNTIF(Table1[Race],Table1[Race])</f>
        <v>2</v>
      </c>
      <c r="M1433">
        <v>2</v>
      </c>
      <c r="N1433">
        <v>0</v>
      </c>
      <c r="O1433">
        <v>0</v>
      </c>
      <c r="P1433">
        <v>0</v>
      </c>
      <c r="Q1433" t="s">
        <v>20</v>
      </c>
      <c r="R1433" t="s">
        <v>21</v>
      </c>
      <c r="S1433" t="s">
        <v>1813</v>
      </c>
      <c r="T1433">
        <f>IFERROR(Table1[n_can_adj]/MID(Table1[district],FIND("(",Table1[district])+1,1),Table1[n_can_adj])</f>
        <v>2</v>
      </c>
      <c r="U1433">
        <v>127115</v>
      </c>
      <c r="V1433" t="str">
        <f>IF(Table1[Voting Population]&lt;47000,"Rural","Urban")</f>
        <v>Urban</v>
      </c>
      <c r="W1433" s="3">
        <v>0.22641509433962259</v>
      </c>
      <c r="X1433" s="3" t="s">
        <v>5414</v>
      </c>
      <c r="Y1433" s="3">
        <f>COUNTIFS(Table1[Race '#],Table1[[#This Row],[Race '#]],Table1[Gender],"F")</f>
        <v>0</v>
      </c>
      <c r="Z1433" s="3">
        <f>COUNTIFS(Table1[Race '#],Table1[[#This Row],[Race '#]],Table1[Gender],"M")</f>
        <v>2</v>
      </c>
      <c r="AA1433" s="3">
        <f>COUNTIFS(Table1[Race '#],Table1[[#This Row],[Race '#]],Table1[Gender],"~?")</f>
        <v>0</v>
      </c>
      <c r="AB1433" s="3" t="str">
        <f>_xlfn.IFS(Y1433=SUM(Table1[[#This Row],[Race-F candidates]:[Race-? Candidates]]),"All-Female",Z1433=SUM(Table1[[#This Row],[Race-F candidates]:[Race-? Candidates]]),"All-Male",1=1,"Mixed-Gender")</f>
        <v>All-Male</v>
      </c>
      <c r="AC1433" s="3">
        <f>COUNTIFS(Table1[genoffice],Table1[[#This Row],[genoffice]],Table1[Gender],"F")</f>
        <v>168</v>
      </c>
      <c r="AD1433" s="3">
        <f>COUNTIFS(Table1[genoffice],Table1[[#This Row],[genoffice]],Table1[Gender],"M")</f>
        <v>290</v>
      </c>
      <c r="AE1433" s="3">
        <f>COUNTIFS(Table1[genoffice],Table1[[#This Row],[genoffice]],Table1[Gender],"~?")</f>
        <v>23</v>
      </c>
    </row>
    <row r="1434" spans="1:31" x14ac:dyDescent="0.35">
      <c r="A1434">
        <v>1433</v>
      </c>
      <c r="B1434">
        <f>IF(COUNTIF(C$2:C1433,C1434)&gt;0,B1433,B1433+1)</f>
        <v>453</v>
      </c>
      <c r="C1434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4" t="s">
        <v>1813</v>
      </c>
      <c r="E1434" t="s">
        <v>1901</v>
      </c>
      <c r="F1434" t="s">
        <v>1902</v>
      </c>
      <c r="G1434">
        <v>2014</v>
      </c>
      <c r="H1434" t="s">
        <v>1094</v>
      </c>
      <c r="I1434" t="s">
        <v>30</v>
      </c>
      <c r="J1434">
        <v>49</v>
      </c>
      <c r="K1434">
        <v>2</v>
      </c>
      <c r="L1434">
        <f>COUNTIF(Table1[Race],Table1[Race])</f>
        <v>2</v>
      </c>
      <c r="M1434">
        <v>0</v>
      </c>
      <c r="N1434">
        <v>0</v>
      </c>
      <c r="O1434">
        <v>1</v>
      </c>
      <c r="P1434">
        <v>1</v>
      </c>
      <c r="Q1434" t="s">
        <v>20</v>
      </c>
      <c r="R1434" t="s">
        <v>21</v>
      </c>
      <c r="S1434" t="s">
        <v>1813</v>
      </c>
      <c r="T1434">
        <f>IFERROR(Table1[n_can_adj]/MID(Table1[district],FIND("(",Table1[district])+1,1),Table1[n_can_adj])</f>
        <v>2</v>
      </c>
      <c r="U1434">
        <v>16452</v>
      </c>
      <c r="V1434" t="str">
        <f>IF(Table1[Voting Population]&lt;47000,"Rural","Urban")</f>
        <v>Rural</v>
      </c>
      <c r="W1434" s="3">
        <v>0.17647058823529416</v>
      </c>
      <c r="X1434" s="3" t="s">
        <v>5415</v>
      </c>
      <c r="Y1434" s="3">
        <f>COUNTIFS(Table1[Race '#],Table1[[#This Row],[Race '#]],Table1[Gender],"F")</f>
        <v>2</v>
      </c>
      <c r="Z1434" s="3">
        <f>COUNTIFS(Table1[Race '#],Table1[[#This Row],[Race '#]],Table1[Gender],"M")</f>
        <v>0</v>
      </c>
      <c r="AA1434" s="3">
        <f>COUNTIFS(Table1[Race '#],Table1[[#This Row],[Race '#]],Table1[Gender],"~?")</f>
        <v>0</v>
      </c>
      <c r="AB1434" s="3" t="str">
        <f>_xlfn.IFS(Y1434=SUM(Table1[[#This Row],[Race-F candidates]:[Race-? Candidates]]),"All-Female",Z1434=SUM(Table1[[#This Row],[Race-F candidates]:[Race-? Candidates]]),"All-Male",1=1,"Mixed-Gender")</f>
        <v>All-Female</v>
      </c>
      <c r="AC1434" s="3">
        <f>COUNTIFS(Table1[genoffice],Table1[[#This Row],[genoffice]],Table1[Gender],"F")</f>
        <v>168</v>
      </c>
      <c r="AD1434" s="3">
        <f>COUNTIFS(Table1[genoffice],Table1[[#This Row],[genoffice]],Table1[Gender],"M")</f>
        <v>290</v>
      </c>
      <c r="AE1434" s="3">
        <f>COUNTIFS(Table1[genoffice],Table1[[#This Row],[genoffice]],Table1[Gender],"~?")</f>
        <v>23</v>
      </c>
    </row>
    <row r="1435" spans="1:31" x14ac:dyDescent="0.35">
      <c r="A1435">
        <v>1434</v>
      </c>
      <c r="B1435">
        <f>IF(COUNTIF(C$2:C1434,C1435)&gt;0,B1434,B1434+1)</f>
        <v>453</v>
      </c>
      <c r="C1435" t="str">
        <f>Table1[[#This Row],[position]]&amp;IF(Table1[district]="NA","","-"&amp;Table1[district])&amp;IF(Table1[parish]="Multi-Parish Race","","-"&amp;Table1[parish])&amp;" ("&amp;Table1[year]&amp;")"</f>
        <v>Council Member-District 3, Town of Haynesville-Claiborne (2014)</v>
      </c>
      <c r="D1435" t="s">
        <v>1813</v>
      </c>
      <c r="E1435" t="s">
        <v>1901</v>
      </c>
      <c r="F1435" t="s">
        <v>1903</v>
      </c>
      <c r="G1435">
        <v>2014</v>
      </c>
      <c r="H1435" t="s">
        <v>1094</v>
      </c>
      <c r="I1435" t="s">
        <v>127</v>
      </c>
      <c r="J1435">
        <v>70</v>
      </c>
      <c r="K1435">
        <v>2</v>
      </c>
      <c r="L1435">
        <f>COUNTIF(Table1[Race],Table1[Race])</f>
        <v>2</v>
      </c>
      <c r="M1435">
        <v>0</v>
      </c>
      <c r="N1435">
        <v>0</v>
      </c>
      <c r="O1435">
        <v>1</v>
      </c>
      <c r="P1435">
        <v>1</v>
      </c>
      <c r="Q1435" t="s">
        <v>20</v>
      </c>
      <c r="R1435" t="s">
        <v>21</v>
      </c>
      <c r="S1435" t="s">
        <v>1813</v>
      </c>
      <c r="T1435">
        <f>IFERROR(Table1[n_can_adj]/MID(Table1[district],FIND("(",Table1[district])+1,1),Table1[n_can_adj])</f>
        <v>2</v>
      </c>
      <c r="U1435">
        <v>16452</v>
      </c>
      <c r="V1435" t="str">
        <f>IF(Table1[Voting Population]&lt;47000,"Rural","Urban")</f>
        <v>Rural</v>
      </c>
      <c r="W1435" s="3">
        <v>0.17647058823529416</v>
      </c>
      <c r="X1435" s="3" t="s">
        <v>5415</v>
      </c>
      <c r="Y1435" s="3">
        <f>COUNTIFS(Table1[Race '#],Table1[[#This Row],[Race '#]],Table1[Gender],"F")</f>
        <v>2</v>
      </c>
      <c r="Z1435" s="3">
        <f>COUNTIFS(Table1[Race '#],Table1[[#This Row],[Race '#]],Table1[Gender],"M")</f>
        <v>0</v>
      </c>
      <c r="AA1435" s="3">
        <f>COUNTIFS(Table1[Race '#],Table1[[#This Row],[Race '#]],Table1[Gender],"~?")</f>
        <v>0</v>
      </c>
      <c r="AB1435" s="3" t="str">
        <f>_xlfn.IFS(Y1435=SUM(Table1[[#This Row],[Race-F candidates]:[Race-? Candidates]]),"All-Female",Z1435=SUM(Table1[[#This Row],[Race-F candidates]:[Race-? Candidates]]),"All-Male",1=1,"Mixed-Gender")</f>
        <v>All-Female</v>
      </c>
      <c r="AC1435" s="3">
        <f>COUNTIFS(Table1[genoffice],Table1[[#This Row],[genoffice]],Table1[Gender],"F")</f>
        <v>168</v>
      </c>
      <c r="AD1435" s="3">
        <f>COUNTIFS(Table1[genoffice],Table1[[#This Row],[genoffice]],Table1[Gender],"M")</f>
        <v>290</v>
      </c>
      <c r="AE1435" s="3">
        <f>COUNTIFS(Table1[genoffice],Table1[[#This Row],[genoffice]],Table1[Gender],"~?")</f>
        <v>23</v>
      </c>
    </row>
    <row r="1436" spans="1:31" x14ac:dyDescent="0.35">
      <c r="A1436">
        <v>1435</v>
      </c>
      <c r="B1436">
        <f>IF(COUNTIF(C$2:C1435,C1436)&gt;0,B1435,B1435+1)</f>
        <v>454</v>
      </c>
      <c r="C1436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6" t="s">
        <v>1813</v>
      </c>
      <c r="E1436" t="s">
        <v>1904</v>
      </c>
      <c r="F1436" t="s">
        <v>1905</v>
      </c>
      <c r="G1436">
        <v>2014</v>
      </c>
      <c r="H1436" t="s">
        <v>18</v>
      </c>
      <c r="I1436" t="s">
        <v>23</v>
      </c>
      <c r="J1436">
        <v>144</v>
      </c>
      <c r="K1436">
        <v>2</v>
      </c>
      <c r="L1436">
        <f>COUNTIF(Table1[Race],Table1[Race])</f>
        <v>2</v>
      </c>
      <c r="M1436">
        <v>1</v>
      </c>
      <c r="N1436">
        <v>1</v>
      </c>
      <c r="O1436">
        <v>0</v>
      </c>
      <c r="P1436">
        <v>0</v>
      </c>
      <c r="Q1436" t="s">
        <v>20</v>
      </c>
      <c r="R1436" t="s">
        <v>21</v>
      </c>
      <c r="S1436" t="s">
        <v>1813</v>
      </c>
      <c r="T1436">
        <f>IFERROR(Table1[n_can_adj]/MID(Table1[district],FIND("(",Table1[district])+1,1),Table1[n_can_adj])</f>
        <v>2</v>
      </c>
      <c r="U1436">
        <v>25619</v>
      </c>
      <c r="V1436" t="str">
        <f>IF(Table1[Voting Population]&lt;47000,"Rural","Urban")</f>
        <v>Rural</v>
      </c>
      <c r="W1436" s="3">
        <v>0.48453608247422686</v>
      </c>
      <c r="X1436" s="3" t="s">
        <v>5414</v>
      </c>
      <c r="Y1436" s="3">
        <f>COUNTIFS(Table1[Race '#],Table1[[#This Row],[Race '#]],Table1[Gender],"F")</f>
        <v>1</v>
      </c>
      <c r="Z1436" s="3">
        <f>COUNTIFS(Table1[Race '#],Table1[[#This Row],[Race '#]],Table1[Gender],"M")</f>
        <v>1</v>
      </c>
      <c r="AA1436" s="3">
        <f>COUNTIFS(Table1[Race '#],Table1[[#This Row],[Race '#]],Table1[Gender],"~?")</f>
        <v>0</v>
      </c>
      <c r="AB1436" s="3" t="str">
        <f>_xlfn.IFS(Y1436=SUM(Table1[[#This Row],[Race-F candidates]:[Race-? Candidates]]),"All-Female",Z1436=SUM(Table1[[#This Row],[Race-F candidates]:[Race-? Candidates]]),"All-Male",1=1,"Mixed-Gender")</f>
        <v>Mixed-Gender</v>
      </c>
      <c r="AC1436" s="3">
        <f>COUNTIFS(Table1[genoffice],Table1[[#This Row],[genoffice]],Table1[Gender],"F")</f>
        <v>168</v>
      </c>
      <c r="AD1436" s="3">
        <f>COUNTIFS(Table1[genoffice],Table1[[#This Row],[genoffice]],Table1[Gender],"M")</f>
        <v>290</v>
      </c>
      <c r="AE1436" s="3">
        <f>COUNTIFS(Table1[genoffice],Table1[[#This Row],[genoffice]],Table1[Gender],"~?")</f>
        <v>23</v>
      </c>
    </row>
    <row r="1437" spans="1:31" x14ac:dyDescent="0.35">
      <c r="A1437">
        <v>1436</v>
      </c>
      <c r="B1437">
        <f>IF(COUNTIF(C$2:C1436,C1437)&gt;0,B1436,B1436+1)</f>
        <v>454</v>
      </c>
      <c r="C1437" t="str">
        <f>Table1[[#This Row],[position]]&amp;IF(Table1[district]="NA","","-"&amp;Table1[district])&amp;IF(Table1[parish]="Multi-Parish Race","","-"&amp;Table1[parish])&amp;" ("&amp;Table1[year]&amp;")"</f>
        <v>Council Member-District 3, Town of Kinder-Allen (2014)</v>
      </c>
      <c r="D1437" t="s">
        <v>1813</v>
      </c>
      <c r="E1437" t="s">
        <v>1904</v>
      </c>
      <c r="F1437" t="s">
        <v>1906</v>
      </c>
      <c r="G1437">
        <v>2014</v>
      </c>
      <c r="H1437" t="s">
        <v>18</v>
      </c>
      <c r="I1437" t="s">
        <v>19</v>
      </c>
      <c r="J1437">
        <v>50</v>
      </c>
      <c r="K1437">
        <v>2</v>
      </c>
      <c r="L1437">
        <f>COUNTIF(Table1[Race],Table1[Race])</f>
        <v>2</v>
      </c>
      <c r="M1437">
        <v>1</v>
      </c>
      <c r="N1437">
        <v>1</v>
      </c>
      <c r="O1437">
        <v>0</v>
      </c>
      <c r="P1437">
        <v>0</v>
      </c>
      <c r="Q1437" t="s">
        <v>20</v>
      </c>
      <c r="R1437" t="s">
        <v>21</v>
      </c>
      <c r="S1437" t="s">
        <v>1813</v>
      </c>
      <c r="T1437">
        <f>IFERROR(Table1[n_can_adj]/MID(Table1[district],FIND("(",Table1[district])+1,1),Table1[n_can_adj])</f>
        <v>2</v>
      </c>
      <c r="U1437">
        <v>25619</v>
      </c>
      <c r="V1437" t="str">
        <f>IF(Table1[Voting Population]&lt;47000,"Rural","Urban")</f>
        <v>Rural</v>
      </c>
      <c r="W1437" s="3">
        <v>0.48453608247422686</v>
      </c>
      <c r="X1437" s="3" t="s">
        <v>5415</v>
      </c>
      <c r="Y1437" s="3">
        <f>COUNTIFS(Table1[Race '#],Table1[[#This Row],[Race '#]],Table1[Gender],"F")</f>
        <v>1</v>
      </c>
      <c r="Z1437" s="3">
        <f>COUNTIFS(Table1[Race '#],Table1[[#This Row],[Race '#]],Table1[Gender],"M")</f>
        <v>1</v>
      </c>
      <c r="AA1437" s="3">
        <f>COUNTIFS(Table1[Race '#],Table1[[#This Row],[Race '#]],Table1[Gender],"~?")</f>
        <v>0</v>
      </c>
      <c r="AB1437" s="3" t="str">
        <f>_xlfn.IFS(Y1437=SUM(Table1[[#This Row],[Race-F candidates]:[Race-? Candidates]]),"All-Female",Z1437=SUM(Table1[[#This Row],[Race-F candidates]:[Race-? Candidates]]),"All-Male",1=1,"Mixed-Gender")</f>
        <v>Mixed-Gender</v>
      </c>
      <c r="AC1437" s="3">
        <f>COUNTIFS(Table1[genoffice],Table1[[#This Row],[genoffice]],Table1[Gender],"F")</f>
        <v>168</v>
      </c>
      <c r="AD1437" s="3">
        <f>COUNTIFS(Table1[genoffice],Table1[[#This Row],[genoffice]],Table1[Gender],"M")</f>
        <v>290</v>
      </c>
      <c r="AE1437" s="3">
        <f>COUNTIFS(Table1[genoffice],Table1[[#This Row],[genoffice]],Table1[Gender],"~?")</f>
        <v>23</v>
      </c>
    </row>
    <row r="1438" spans="1:31" x14ac:dyDescent="0.35">
      <c r="A1438">
        <v>1437</v>
      </c>
      <c r="B1438">
        <f>IF(COUNTIF(C$2:C1437,C1438)&gt;0,B1437,B1437+1)</f>
        <v>455</v>
      </c>
      <c r="C1438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8" t="s">
        <v>1813</v>
      </c>
      <c r="E1438" t="s">
        <v>1907</v>
      </c>
      <c r="F1438" t="s">
        <v>1908</v>
      </c>
      <c r="G1438">
        <v>2016</v>
      </c>
      <c r="H1438" t="s">
        <v>1300</v>
      </c>
      <c r="I1438" t="s">
        <v>19</v>
      </c>
      <c r="J1438">
        <v>725</v>
      </c>
      <c r="K1438">
        <v>2</v>
      </c>
      <c r="L1438">
        <f>COUNTIF(Table1[Race],Table1[Race])</f>
        <v>2</v>
      </c>
      <c r="M1438">
        <v>1</v>
      </c>
      <c r="N1438">
        <v>1</v>
      </c>
      <c r="O1438">
        <v>0</v>
      </c>
      <c r="P1438">
        <v>0</v>
      </c>
      <c r="Q1438" t="s">
        <v>20</v>
      </c>
      <c r="R1438" t="s">
        <v>21</v>
      </c>
      <c r="S1438" t="s">
        <v>1813</v>
      </c>
      <c r="T1438">
        <f>IFERROR(Table1[n_can_adj]/MID(Table1[district],FIND("(",Table1[district])+1,1),Table1[n_can_adj])</f>
        <v>2</v>
      </c>
      <c r="U1438">
        <v>73799</v>
      </c>
      <c r="V1438" t="str">
        <f>IF(Table1[Voting Population]&lt;47000,"Rural","Urban")</f>
        <v>Urban</v>
      </c>
      <c r="W1438" s="3">
        <v>5.6603773584905648E-2</v>
      </c>
      <c r="X1438" s="3" t="s">
        <v>5414</v>
      </c>
      <c r="Y1438" s="3">
        <f>COUNTIFS(Table1[Race '#],Table1[[#This Row],[Race '#]],Table1[Gender],"F")</f>
        <v>1</v>
      </c>
      <c r="Z1438" s="3">
        <f>COUNTIFS(Table1[Race '#],Table1[[#This Row],[Race '#]],Table1[Gender],"M")</f>
        <v>1</v>
      </c>
      <c r="AA1438" s="3">
        <f>COUNTIFS(Table1[Race '#],Table1[[#This Row],[Race '#]],Table1[Gender],"~?")</f>
        <v>0</v>
      </c>
      <c r="AB1438" s="3" t="str">
        <f>_xlfn.IFS(Y1438=SUM(Table1[[#This Row],[Race-F candidates]:[Race-? Candidates]]),"All-Female",Z1438=SUM(Table1[[#This Row],[Race-F candidates]:[Race-? Candidates]]),"All-Male",1=1,"Mixed-Gender")</f>
        <v>Mixed-Gender</v>
      </c>
      <c r="AC1438" s="3">
        <f>COUNTIFS(Table1[genoffice],Table1[[#This Row],[genoffice]],Table1[Gender],"F")</f>
        <v>168</v>
      </c>
      <c r="AD1438" s="3">
        <f>COUNTIFS(Table1[genoffice],Table1[[#This Row],[genoffice]],Table1[Gender],"M")</f>
        <v>290</v>
      </c>
      <c r="AE1438" s="3">
        <f>COUNTIFS(Table1[genoffice],Table1[[#This Row],[genoffice]],Table1[Gender],"~?")</f>
        <v>23</v>
      </c>
    </row>
    <row r="1439" spans="1:31" x14ac:dyDescent="0.35">
      <c r="A1439">
        <v>1438</v>
      </c>
      <c r="B1439">
        <f>IF(COUNTIF(C$2:C1438,C1439)&gt;0,B1438,B1438+1)</f>
        <v>455</v>
      </c>
      <c r="C1439" t="str">
        <f>Table1[[#This Row],[position]]&amp;IF(Table1[district]="NA","","-"&amp;Table1[district])&amp;IF(Table1[parish]="Multi-Parish Race","","-"&amp;Table1[parish])&amp;" ("&amp;Table1[year]&amp;")"</f>
        <v>Council Member-District 4, City of New Iberia-Iberia (2016)</v>
      </c>
      <c r="D1439" t="s">
        <v>1813</v>
      </c>
      <c r="E1439" t="s">
        <v>1907</v>
      </c>
      <c r="F1439" t="s">
        <v>1909</v>
      </c>
      <c r="G1439">
        <v>2016</v>
      </c>
      <c r="H1439" t="s">
        <v>1300</v>
      </c>
      <c r="I1439" t="s">
        <v>23</v>
      </c>
      <c r="J1439">
        <v>812</v>
      </c>
      <c r="K1439">
        <v>2</v>
      </c>
      <c r="L1439">
        <f>COUNTIF(Table1[Race],Table1[Race])</f>
        <v>2</v>
      </c>
      <c r="M1439">
        <v>1</v>
      </c>
      <c r="N1439">
        <v>1</v>
      </c>
      <c r="O1439">
        <v>0</v>
      </c>
      <c r="P1439">
        <v>0</v>
      </c>
      <c r="Q1439" t="s">
        <v>20</v>
      </c>
      <c r="R1439" t="s">
        <v>21</v>
      </c>
      <c r="S1439" t="s">
        <v>1813</v>
      </c>
      <c r="T1439">
        <f>IFERROR(Table1[n_can_adj]/MID(Table1[district],FIND("(",Table1[district])+1,1),Table1[n_can_adj])</f>
        <v>2</v>
      </c>
      <c r="U1439">
        <v>73799</v>
      </c>
      <c r="V1439" t="str">
        <f>IF(Table1[Voting Population]&lt;47000,"Rural","Urban")</f>
        <v>Urban</v>
      </c>
      <c r="W1439" s="3">
        <v>5.6603773584905648E-2</v>
      </c>
      <c r="X1439" s="3" t="s">
        <v>5415</v>
      </c>
      <c r="Y1439" s="3">
        <f>COUNTIFS(Table1[Race '#],Table1[[#This Row],[Race '#]],Table1[Gender],"F")</f>
        <v>1</v>
      </c>
      <c r="Z1439" s="3">
        <f>COUNTIFS(Table1[Race '#],Table1[[#This Row],[Race '#]],Table1[Gender],"M")</f>
        <v>1</v>
      </c>
      <c r="AA1439" s="3">
        <f>COUNTIFS(Table1[Race '#],Table1[[#This Row],[Race '#]],Table1[Gender],"~?")</f>
        <v>0</v>
      </c>
      <c r="AB1439" s="3" t="str">
        <f>_xlfn.IFS(Y1439=SUM(Table1[[#This Row],[Race-F candidates]:[Race-? Candidates]]),"All-Female",Z1439=SUM(Table1[[#This Row],[Race-F candidates]:[Race-? Candidates]]),"All-Male",1=1,"Mixed-Gender")</f>
        <v>Mixed-Gender</v>
      </c>
      <c r="AC1439" s="3">
        <f>COUNTIFS(Table1[genoffice],Table1[[#This Row],[genoffice]],Table1[Gender],"F")</f>
        <v>168</v>
      </c>
      <c r="AD1439" s="3">
        <f>COUNTIFS(Table1[genoffice],Table1[[#This Row],[genoffice]],Table1[Gender],"M")</f>
        <v>290</v>
      </c>
      <c r="AE1439" s="3">
        <f>COUNTIFS(Table1[genoffice],Table1[[#This Row],[genoffice]],Table1[Gender],"~?")</f>
        <v>23</v>
      </c>
    </row>
    <row r="1440" spans="1:31" x14ac:dyDescent="0.35">
      <c r="A1440">
        <v>1439</v>
      </c>
      <c r="B1440">
        <f>IF(COUNTIF(C$2:C1439,C1440)&gt;0,B1439,B1439+1)</f>
        <v>456</v>
      </c>
      <c r="C1440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0" t="s">
        <v>1813</v>
      </c>
      <c r="E1440" t="s">
        <v>1910</v>
      </c>
      <c r="F1440" t="s">
        <v>1911</v>
      </c>
      <c r="G1440">
        <v>2016</v>
      </c>
      <c r="H1440" t="s">
        <v>64</v>
      </c>
      <c r="I1440" t="s">
        <v>23</v>
      </c>
      <c r="J1440">
        <v>68</v>
      </c>
      <c r="K1440">
        <v>2</v>
      </c>
      <c r="L1440">
        <f>COUNTIF(Table1[Race],Table1[Race])</f>
        <v>2</v>
      </c>
      <c r="M1440">
        <v>2</v>
      </c>
      <c r="N1440">
        <v>0</v>
      </c>
      <c r="O1440">
        <v>0</v>
      </c>
      <c r="P1440">
        <v>0</v>
      </c>
      <c r="Q1440" t="s">
        <v>20</v>
      </c>
      <c r="R1440" t="s">
        <v>21</v>
      </c>
      <c r="S1440" t="s">
        <v>1813</v>
      </c>
      <c r="T1440">
        <f>IFERROR(Table1[n_can_adj]/MID(Table1[district],FIND("(",Table1[district])+1,1),Table1[n_can_adj])</f>
        <v>2</v>
      </c>
      <c r="U1440">
        <v>41252</v>
      </c>
      <c r="V1440" t="str">
        <f>IF(Table1[Voting Population]&lt;47000,"Rural","Urban")</f>
        <v>Rural</v>
      </c>
      <c r="W1440" s="3">
        <v>8.7248322147650992E-2</v>
      </c>
      <c r="X1440" s="3" t="s">
        <v>5415</v>
      </c>
      <c r="Y1440" s="3">
        <f>COUNTIFS(Table1[Race '#],Table1[[#This Row],[Race '#]],Table1[Gender],"F")</f>
        <v>2</v>
      </c>
      <c r="Z1440" s="3">
        <f>COUNTIFS(Table1[Race '#],Table1[[#This Row],[Race '#]],Table1[Gender],"M")</f>
        <v>0</v>
      </c>
      <c r="AA1440" s="3">
        <f>COUNTIFS(Table1[Race '#],Table1[[#This Row],[Race '#]],Table1[Gender],"~?")</f>
        <v>0</v>
      </c>
      <c r="AB1440" s="3" t="str">
        <f>_xlfn.IFS(Y1440=SUM(Table1[[#This Row],[Race-F candidates]:[Race-? Candidates]]),"All-Female",Z1440=SUM(Table1[[#This Row],[Race-F candidates]:[Race-? Candidates]]),"All-Male",1=1,"Mixed-Gender")</f>
        <v>All-Female</v>
      </c>
      <c r="AC1440" s="3">
        <f>COUNTIFS(Table1[genoffice],Table1[[#This Row],[genoffice]],Table1[Gender],"F")</f>
        <v>168</v>
      </c>
      <c r="AD1440" s="3">
        <f>COUNTIFS(Table1[genoffice],Table1[[#This Row],[genoffice]],Table1[Gender],"M")</f>
        <v>290</v>
      </c>
      <c r="AE1440" s="3">
        <f>COUNTIFS(Table1[genoffice],Table1[[#This Row],[genoffice]],Table1[Gender],"~?")</f>
        <v>23</v>
      </c>
    </row>
    <row r="1441" spans="1:31" x14ac:dyDescent="0.35">
      <c r="A1441">
        <v>1440</v>
      </c>
      <c r="B1441">
        <f>IF(COUNTIF(C$2:C1440,C1441)&gt;0,B1440,B1440+1)</f>
        <v>456</v>
      </c>
      <c r="C1441" t="str">
        <f>Table1[[#This Row],[position]]&amp;IF(Table1[district]="NA","","-"&amp;Table1[district])&amp;IF(Table1[parish]="Multi-Parish Race","","-"&amp;Table1[parish])&amp;" ("&amp;Table1[year]&amp;")"</f>
        <v>Council Member-District 4, Town of Cottonport-Avoyelles (2016)</v>
      </c>
      <c r="D1441" t="s">
        <v>1813</v>
      </c>
      <c r="E1441" t="s">
        <v>1910</v>
      </c>
      <c r="F1441" t="s">
        <v>1912</v>
      </c>
      <c r="G1441">
        <v>2016</v>
      </c>
      <c r="H1441" t="s">
        <v>64</v>
      </c>
      <c r="I1441" t="s">
        <v>23</v>
      </c>
      <c r="J1441">
        <v>81</v>
      </c>
      <c r="K1441">
        <v>2</v>
      </c>
      <c r="L1441">
        <f>COUNTIF(Table1[Race],Table1[Race])</f>
        <v>2</v>
      </c>
      <c r="M1441">
        <v>2</v>
      </c>
      <c r="N1441">
        <v>0</v>
      </c>
      <c r="O1441">
        <v>0</v>
      </c>
      <c r="P1441">
        <v>0</v>
      </c>
      <c r="Q1441" t="s">
        <v>20</v>
      </c>
      <c r="R1441" t="s">
        <v>21</v>
      </c>
      <c r="S1441" t="s">
        <v>1813</v>
      </c>
      <c r="T1441">
        <f>IFERROR(Table1[n_can_adj]/MID(Table1[district],FIND("(",Table1[district])+1,1),Table1[n_can_adj])</f>
        <v>2</v>
      </c>
      <c r="U1441">
        <v>41252</v>
      </c>
      <c r="V1441" t="str">
        <f>IF(Table1[Voting Population]&lt;47000,"Rural","Urban")</f>
        <v>Rural</v>
      </c>
      <c r="W1441" s="3">
        <v>8.7248322147650992E-2</v>
      </c>
      <c r="X1441" s="3" t="s">
        <v>5415</v>
      </c>
      <c r="Y1441" s="3">
        <f>COUNTIFS(Table1[Race '#],Table1[[#This Row],[Race '#]],Table1[Gender],"F")</f>
        <v>2</v>
      </c>
      <c r="Z1441" s="3">
        <f>COUNTIFS(Table1[Race '#],Table1[[#This Row],[Race '#]],Table1[Gender],"M")</f>
        <v>0</v>
      </c>
      <c r="AA1441" s="3">
        <f>COUNTIFS(Table1[Race '#],Table1[[#This Row],[Race '#]],Table1[Gender],"~?")</f>
        <v>0</v>
      </c>
      <c r="AB1441" s="3" t="str">
        <f>_xlfn.IFS(Y1441=SUM(Table1[[#This Row],[Race-F candidates]:[Race-? Candidates]]),"All-Female",Z1441=SUM(Table1[[#This Row],[Race-F candidates]:[Race-? Candidates]]),"All-Male",1=1,"Mixed-Gender")</f>
        <v>All-Female</v>
      </c>
      <c r="AC1441" s="3">
        <f>COUNTIFS(Table1[genoffice],Table1[[#This Row],[genoffice]],Table1[Gender],"F")</f>
        <v>168</v>
      </c>
      <c r="AD1441" s="3">
        <f>COUNTIFS(Table1[genoffice],Table1[[#This Row],[genoffice]],Table1[Gender],"M")</f>
        <v>290</v>
      </c>
      <c r="AE1441" s="3">
        <f>COUNTIFS(Table1[genoffice],Table1[[#This Row],[genoffice]],Table1[Gender],"~?")</f>
        <v>23</v>
      </c>
    </row>
    <row r="1442" spans="1:31" x14ac:dyDescent="0.35">
      <c r="A1442">
        <v>1441</v>
      </c>
      <c r="B1442">
        <f>IF(COUNTIF(C$2:C1441,C1442)&gt;0,B1441,B1441+1)</f>
        <v>457</v>
      </c>
      <c r="C1442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2" t="s">
        <v>1813</v>
      </c>
      <c r="E1442" t="s">
        <v>1913</v>
      </c>
      <c r="F1442" t="s">
        <v>1914</v>
      </c>
      <c r="G1442">
        <v>2016</v>
      </c>
      <c r="H1442" t="s">
        <v>1300</v>
      </c>
      <c r="I1442" t="s">
        <v>23</v>
      </c>
      <c r="J1442">
        <v>800</v>
      </c>
      <c r="K1442">
        <v>2</v>
      </c>
      <c r="L1442">
        <f>COUNTIF(Table1[Race],Table1[Race])</f>
        <v>2</v>
      </c>
      <c r="M1442">
        <v>2</v>
      </c>
      <c r="N1442">
        <v>0</v>
      </c>
      <c r="O1442">
        <v>0</v>
      </c>
      <c r="P1442">
        <v>0</v>
      </c>
      <c r="Q1442" t="s">
        <v>20</v>
      </c>
      <c r="R1442" t="s">
        <v>21</v>
      </c>
      <c r="S1442" t="s">
        <v>1813</v>
      </c>
      <c r="T1442">
        <f>IFERROR(Table1[n_can_adj]/MID(Table1[district],FIND("(",Table1[district])+1,1),Table1[n_can_adj])</f>
        <v>2</v>
      </c>
      <c r="U1442">
        <v>73799</v>
      </c>
      <c r="V1442" t="str">
        <f>IF(Table1[Voting Population]&lt;47000,"Rural","Urban")</f>
        <v>Urban</v>
      </c>
      <c r="W1442" s="3">
        <v>0.10162829870859064</v>
      </c>
      <c r="X1442" s="3" t="s">
        <v>5414</v>
      </c>
      <c r="Y1442" s="3">
        <f>COUNTIFS(Table1[Race '#],Table1[[#This Row],[Race '#]],Table1[Gender],"F")</f>
        <v>1</v>
      </c>
      <c r="Z1442" s="3">
        <f>COUNTIFS(Table1[Race '#],Table1[[#This Row],[Race '#]],Table1[Gender],"M")</f>
        <v>1</v>
      </c>
      <c r="AA1442" s="3">
        <f>COUNTIFS(Table1[Race '#],Table1[[#This Row],[Race '#]],Table1[Gender],"~?")</f>
        <v>0</v>
      </c>
      <c r="AB1442" s="3" t="str">
        <f>_xlfn.IFS(Y1442=SUM(Table1[[#This Row],[Race-F candidates]:[Race-? Candidates]]),"All-Female",Z1442=SUM(Table1[[#This Row],[Race-F candidates]:[Race-? Candidates]]),"All-Male",1=1,"Mixed-Gender")</f>
        <v>Mixed-Gender</v>
      </c>
      <c r="AC1442" s="3">
        <f>COUNTIFS(Table1[genoffice],Table1[[#This Row],[genoffice]],Table1[Gender],"F")</f>
        <v>168</v>
      </c>
      <c r="AD1442" s="3">
        <f>COUNTIFS(Table1[genoffice],Table1[[#This Row],[genoffice]],Table1[Gender],"M")</f>
        <v>290</v>
      </c>
      <c r="AE1442" s="3">
        <f>COUNTIFS(Table1[genoffice],Table1[[#This Row],[genoffice]],Table1[Gender],"~?")</f>
        <v>23</v>
      </c>
    </row>
    <row r="1443" spans="1:31" x14ac:dyDescent="0.35">
      <c r="A1443">
        <v>1442</v>
      </c>
      <c r="B1443">
        <f>IF(COUNTIF(C$2:C1442,C1443)&gt;0,B1442,B1442+1)</f>
        <v>457</v>
      </c>
      <c r="C1443" t="str">
        <f>Table1[[#This Row],[position]]&amp;IF(Table1[district]="NA","","-"&amp;Table1[district])&amp;IF(Table1[parish]="Multi-Parish Race","","-"&amp;Table1[parish])&amp;" ("&amp;Table1[year]&amp;")"</f>
        <v>Council Member-District 5, City of New Iberia-Iberia (2016)</v>
      </c>
      <c r="D1443" t="s">
        <v>1813</v>
      </c>
      <c r="E1443" t="s">
        <v>1913</v>
      </c>
      <c r="F1443" t="s">
        <v>1915</v>
      </c>
      <c r="G1443">
        <v>2016</v>
      </c>
      <c r="H1443" t="s">
        <v>1300</v>
      </c>
      <c r="I1443" t="s">
        <v>23</v>
      </c>
      <c r="J1443">
        <v>981</v>
      </c>
      <c r="K1443">
        <v>2</v>
      </c>
      <c r="L1443">
        <f>COUNTIF(Table1[Race],Table1[Race])</f>
        <v>2</v>
      </c>
      <c r="M1443">
        <v>2</v>
      </c>
      <c r="N1443">
        <v>0</v>
      </c>
      <c r="O1443">
        <v>0</v>
      </c>
      <c r="P1443">
        <v>0</v>
      </c>
      <c r="Q1443" t="s">
        <v>20</v>
      </c>
      <c r="R1443" t="s">
        <v>21</v>
      </c>
      <c r="S1443" t="s">
        <v>1813</v>
      </c>
      <c r="T1443">
        <f>IFERROR(Table1[n_can_adj]/MID(Table1[district],FIND("(",Table1[district])+1,1),Table1[n_can_adj])</f>
        <v>2</v>
      </c>
      <c r="U1443">
        <v>73799</v>
      </c>
      <c r="V1443" t="str">
        <f>IF(Table1[Voting Population]&lt;47000,"Rural","Urban")</f>
        <v>Urban</v>
      </c>
      <c r="W1443" s="3">
        <v>0.10162829870859064</v>
      </c>
      <c r="X1443" s="3" t="s">
        <v>5415</v>
      </c>
      <c r="Y1443" s="3">
        <f>COUNTIFS(Table1[Race '#],Table1[[#This Row],[Race '#]],Table1[Gender],"F")</f>
        <v>1</v>
      </c>
      <c r="Z1443" s="3">
        <f>COUNTIFS(Table1[Race '#],Table1[[#This Row],[Race '#]],Table1[Gender],"M")</f>
        <v>1</v>
      </c>
      <c r="AA1443" s="3">
        <f>COUNTIFS(Table1[Race '#],Table1[[#This Row],[Race '#]],Table1[Gender],"~?")</f>
        <v>0</v>
      </c>
      <c r="AB1443" s="3" t="str">
        <f>_xlfn.IFS(Y1443=SUM(Table1[[#This Row],[Race-F candidates]:[Race-? Candidates]]),"All-Female",Z1443=SUM(Table1[[#This Row],[Race-F candidates]:[Race-? Candidates]]),"All-Male",1=1,"Mixed-Gender")</f>
        <v>Mixed-Gender</v>
      </c>
      <c r="AC1443" s="3">
        <f>COUNTIFS(Table1[genoffice],Table1[[#This Row],[genoffice]],Table1[Gender],"F")</f>
        <v>168</v>
      </c>
      <c r="AD1443" s="3">
        <f>COUNTIFS(Table1[genoffice],Table1[[#This Row],[genoffice]],Table1[Gender],"M")</f>
        <v>290</v>
      </c>
      <c r="AE1443" s="3">
        <f>COUNTIFS(Table1[genoffice],Table1[[#This Row],[genoffice]],Table1[Gender],"~?")</f>
        <v>23</v>
      </c>
    </row>
    <row r="1444" spans="1:31" x14ac:dyDescent="0.35">
      <c r="A1444">
        <v>1443</v>
      </c>
      <c r="B1444">
        <f>IF(COUNTIF(C$2:C1443,C1444)&gt;0,B1443,B1443+1)</f>
        <v>458</v>
      </c>
      <c r="C1444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4" t="s">
        <v>1813</v>
      </c>
      <c r="E1444" t="s">
        <v>1916</v>
      </c>
      <c r="F1444" t="s">
        <v>1917</v>
      </c>
      <c r="G1444">
        <v>2014</v>
      </c>
      <c r="H1444" t="s">
        <v>332</v>
      </c>
      <c r="I1444" t="s">
        <v>19</v>
      </c>
      <c r="J1444">
        <v>46</v>
      </c>
      <c r="K1444">
        <v>2</v>
      </c>
      <c r="L1444">
        <f>COUNTIF(Table1[Race],Table1[Race])</f>
        <v>2</v>
      </c>
      <c r="M1444">
        <v>1</v>
      </c>
      <c r="N1444">
        <v>1</v>
      </c>
      <c r="O1444">
        <v>0</v>
      </c>
      <c r="P1444">
        <v>0</v>
      </c>
      <c r="Q1444" t="s">
        <v>20</v>
      </c>
      <c r="R1444" t="s">
        <v>21</v>
      </c>
      <c r="S1444" t="s">
        <v>1813</v>
      </c>
      <c r="T1444">
        <f>IFERROR(Table1[n_can_adj]/MID(Table1[district],FIND("(",Table1[district])+1,1),Table1[n_can_adj])</f>
        <v>2</v>
      </c>
      <c r="U1444">
        <v>47480</v>
      </c>
      <c r="V1444" t="str">
        <f>IF(Table1[Voting Population]&lt;47000,"Rural","Urban")</f>
        <v>Urban</v>
      </c>
      <c r="W1444" s="3">
        <v>0</v>
      </c>
      <c r="X1444" s="3" t="s">
        <v>5415</v>
      </c>
      <c r="Y1444" s="3">
        <f>COUNTIFS(Table1[Race '#],Table1[[#This Row],[Race '#]],Table1[Gender],"F")</f>
        <v>2</v>
      </c>
      <c r="Z1444" s="3">
        <f>COUNTIFS(Table1[Race '#],Table1[[#This Row],[Race '#]],Table1[Gender],"M")</f>
        <v>0</v>
      </c>
      <c r="AA1444" s="3">
        <f>COUNTIFS(Table1[Race '#],Table1[[#This Row],[Race '#]],Table1[Gender],"~?")</f>
        <v>0</v>
      </c>
      <c r="AB1444" s="3" t="str">
        <f>_xlfn.IFS(Y1444=SUM(Table1[[#This Row],[Race-F candidates]:[Race-? Candidates]]),"All-Female",Z1444=SUM(Table1[[#This Row],[Race-F candidates]:[Race-? Candidates]]),"All-Male",1=1,"Mixed-Gender")</f>
        <v>All-Female</v>
      </c>
      <c r="AC1444" s="3">
        <f>COUNTIFS(Table1[genoffice],Table1[[#This Row],[genoffice]],Table1[Gender],"F")</f>
        <v>168</v>
      </c>
      <c r="AD1444" s="3">
        <f>COUNTIFS(Table1[genoffice],Table1[[#This Row],[genoffice]],Table1[Gender],"M")</f>
        <v>290</v>
      </c>
      <c r="AE1444" s="3">
        <f>COUNTIFS(Table1[genoffice],Table1[[#This Row],[genoffice]],Table1[Gender],"~?")</f>
        <v>23</v>
      </c>
    </row>
    <row r="1445" spans="1:31" x14ac:dyDescent="0.35">
      <c r="A1445">
        <v>1444</v>
      </c>
      <c r="B1445">
        <f>IF(COUNTIF(C$2:C1444,C1445)&gt;0,B1444,B1444+1)</f>
        <v>458</v>
      </c>
      <c r="C1445" t="str">
        <f>Table1[[#This Row],[position]]&amp;IF(Table1[district]="NA","","-"&amp;Table1[district])&amp;IF(Table1[parish]="Multi-Parish Race","","-"&amp;Table1[parish])&amp;" ("&amp;Table1[year]&amp;")"</f>
        <v>Council Member-District A, Town of Dubach-Lincoln (2014)</v>
      </c>
      <c r="D1445" t="s">
        <v>1813</v>
      </c>
      <c r="E1445" t="s">
        <v>1916</v>
      </c>
      <c r="F1445" t="s">
        <v>1918</v>
      </c>
      <c r="G1445">
        <v>2014</v>
      </c>
      <c r="H1445" t="s">
        <v>332</v>
      </c>
      <c r="I1445" t="s">
        <v>23</v>
      </c>
      <c r="J1445">
        <v>46</v>
      </c>
      <c r="K1445">
        <v>2</v>
      </c>
      <c r="L1445">
        <f>COUNTIF(Table1[Race],Table1[Race])</f>
        <v>2</v>
      </c>
      <c r="M1445">
        <v>1</v>
      </c>
      <c r="N1445">
        <v>1</v>
      </c>
      <c r="O1445">
        <v>0</v>
      </c>
      <c r="P1445">
        <v>0</v>
      </c>
      <c r="Q1445" t="s">
        <v>20</v>
      </c>
      <c r="R1445" t="s">
        <v>21</v>
      </c>
      <c r="S1445" t="s">
        <v>1813</v>
      </c>
      <c r="T1445">
        <f>IFERROR(Table1[n_can_adj]/MID(Table1[district],FIND("(",Table1[district])+1,1),Table1[n_can_adj])</f>
        <v>2</v>
      </c>
      <c r="U1445">
        <v>47480</v>
      </c>
      <c r="V1445" t="str">
        <f>IF(Table1[Voting Population]&lt;47000,"Rural","Urban")</f>
        <v>Urban</v>
      </c>
      <c r="W1445" s="3">
        <v>0</v>
      </c>
      <c r="X1445" s="3" t="s">
        <v>5415</v>
      </c>
      <c r="Y1445" s="3">
        <f>COUNTIFS(Table1[Race '#],Table1[[#This Row],[Race '#]],Table1[Gender],"F")</f>
        <v>2</v>
      </c>
      <c r="Z1445" s="3">
        <f>COUNTIFS(Table1[Race '#],Table1[[#This Row],[Race '#]],Table1[Gender],"M")</f>
        <v>0</v>
      </c>
      <c r="AA1445" s="3">
        <f>COUNTIFS(Table1[Race '#],Table1[[#This Row],[Race '#]],Table1[Gender],"~?")</f>
        <v>0</v>
      </c>
      <c r="AB1445" s="3" t="str">
        <f>_xlfn.IFS(Y1445=SUM(Table1[[#This Row],[Race-F candidates]:[Race-? Candidates]]),"All-Female",Z1445=SUM(Table1[[#This Row],[Race-F candidates]:[Race-? Candidates]]),"All-Male",1=1,"Mixed-Gender")</f>
        <v>All-Female</v>
      </c>
      <c r="AC1445" s="3">
        <f>COUNTIFS(Table1[genoffice],Table1[[#This Row],[genoffice]],Table1[Gender],"F")</f>
        <v>168</v>
      </c>
      <c r="AD1445" s="3">
        <f>COUNTIFS(Table1[genoffice],Table1[[#This Row],[genoffice]],Table1[Gender],"M")</f>
        <v>290</v>
      </c>
      <c r="AE1445" s="3">
        <f>COUNTIFS(Table1[genoffice],Table1[[#This Row],[genoffice]],Table1[Gender],"~?")</f>
        <v>23</v>
      </c>
    </row>
    <row r="1446" spans="1:31" x14ac:dyDescent="0.35">
      <c r="A1446">
        <v>1445</v>
      </c>
      <c r="B1446">
        <f>IF(COUNTIF(C$2:C1445,C1446)&gt;0,B1445,B1445+1)</f>
        <v>459</v>
      </c>
      <c r="C1446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6" t="s">
        <v>1813</v>
      </c>
      <c r="E1446" t="s">
        <v>1919</v>
      </c>
      <c r="F1446" t="s">
        <v>1920</v>
      </c>
      <c r="G1446">
        <v>2014</v>
      </c>
      <c r="H1446" t="s">
        <v>1008</v>
      </c>
      <c r="I1446" t="s">
        <v>23</v>
      </c>
      <c r="J1446">
        <v>507</v>
      </c>
      <c r="K1446">
        <v>2</v>
      </c>
      <c r="L1446">
        <f>COUNTIF(Table1[Race],Table1[Race])</f>
        <v>2</v>
      </c>
      <c r="M1446">
        <v>2</v>
      </c>
      <c r="N1446">
        <v>0</v>
      </c>
      <c r="O1446">
        <v>0</v>
      </c>
      <c r="P1446">
        <v>0</v>
      </c>
      <c r="Q1446" t="s">
        <v>20</v>
      </c>
      <c r="R1446" t="s">
        <v>21</v>
      </c>
      <c r="S1446" t="s">
        <v>1813</v>
      </c>
      <c r="T1446">
        <f>IFERROR(Table1[n_can_adj]/MID(Table1[district],FIND("(",Table1[district])+1,1),Table1[n_can_adj])</f>
        <v>2</v>
      </c>
      <c r="U1446">
        <v>197233</v>
      </c>
      <c r="V1446" t="str">
        <f>IF(Table1[Voting Population]&lt;47000,"Rural","Urban")</f>
        <v>Urban</v>
      </c>
      <c r="W1446" s="3">
        <v>0.24723247232472323</v>
      </c>
      <c r="X1446" s="3" t="s">
        <v>5414</v>
      </c>
      <c r="Y1446" s="3">
        <f>COUNTIFS(Table1[Race '#],Table1[[#This Row],[Race '#]],Table1[Gender],"F")</f>
        <v>0</v>
      </c>
      <c r="Z1446" s="3">
        <f>COUNTIFS(Table1[Race '#],Table1[[#This Row],[Race '#]],Table1[Gender],"M")</f>
        <v>2</v>
      </c>
      <c r="AA1446" s="3">
        <f>COUNTIFS(Table1[Race '#],Table1[[#This Row],[Race '#]],Table1[Gender],"~?")</f>
        <v>0</v>
      </c>
      <c r="AB1446" s="3" t="str">
        <f>_xlfn.IFS(Y1446=SUM(Table1[[#This Row],[Race-F candidates]:[Race-? Candidates]]),"All-Female",Z1446=SUM(Table1[[#This Row],[Race-F candidates]:[Race-? Candidates]]),"All-Male",1=1,"Mixed-Gender")</f>
        <v>All-Male</v>
      </c>
      <c r="AC1446" s="3">
        <f>COUNTIFS(Table1[genoffice],Table1[[#This Row],[genoffice]],Table1[Gender],"F")</f>
        <v>168</v>
      </c>
      <c r="AD1446" s="3">
        <f>COUNTIFS(Table1[genoffice],Table1[[#This Row],[genoffice]],Table1[Gender],"M")</f>
        <v>290</v>
      </c>
      <c r="AE1446" s="3">
        <f>COUNTIFS(Table1[genoffice],Table1[[#This Row],[genoffice]],Table1[Gender],"~?")</f>
        <v>23</v>
      </c>
    </row>
    <row r="1447" spans="1:31" x14ac:dyDescent="0.35">
      <c r="A1447">
        <v>1446</v>
      </c>
      <c r="B1447">
        <f>IF(COUNTIF(C$2:C1446,C1447)&gt;0,B1446,B1446+1)</f>
        <v>459</v>
      </c>
      <c r="C1447" t="str">
        <f>Table1[[#This Row],[position]]&amp;IF(Table1[district]="NA","","-"&amp;Table1[district])&amp;IF(Table1[parish]="Multi-Parish Race","","-"&amp;Table1[parish])&amp;" ("&amp;Table1[year]&amp;")"</f>
        <v>Council Member-District E, Town of Iowa-Calcasieu (2014)</v>
      </c>
      <c r="D1447" t="s">
        <v>1813</v>
      </c>
      <c r="E1447" t="s">
        <v>1919</v>
      </c>
      <c r="F1447" t="s">
        <v>1921</v>
      </c>
      <c r="G1447">
        <v>2014</v>
      </c>
      <c r="H1447" t="s">
        <v>1008</v>
      </c>
      <c r="I1447" t="s">
        <v>23</v>
      </c>
      <c r="J1447">
        <v>306</v>
      </c>
      <c r="K1447">
        <v>2</v>
      </c>
      <c r="L1447">
        <f>COUNTIF(Table1[Race],Table1[Race])</f>
        <v>2</v>
      </c>
      <c r="M1447">
        <v>2</v>
      </c>
      <c r="N1447">
        <v>0</v>
      </c>
      <c r="O1447">
        <v>0</v>
      </c>
      <c r="P1447">
        <v>0</v>
      </c>
      <c r="Q1447" t="s">
        <v>20</v>
      </c>
      <c r="R1447" t="s">
        <v>21</v>
      </c>
      <c r="S1447" t="s">
        <v>1813</v>
      </c>
      <c r="T1447">
        <f>IFERROR(Table1[n_can_adj]/MID(Table1[district],FIND("(",Table1[district])+1,1),Table1[n_can_adj])</f>
        <v>2</v>
      </c>
      <c r="U1447">
        <v>197233</v>
      </c>
      <c r="V1447" t="str">
        <f>IF(Table1[Voting Population]&lt;47000,"Rural","Urban")</f>
        <v>Urban</v>
      </c>
      <c r="W1447" s="3">
        <v>0.24723247232472323</v>
      </c>
      <c r="X1447" s="3" t="s">
        <v>5414</v>
      </c>
      <c r="Y1447" s="3">
        <f>COUNTIFS(Table1[Race '#],Table1[[#This Row],[Race '#]],Table1[Gender],"F")</f>
        <v>0</v>
      </c>
      <c r="Z1447" s="3">
        <f>COUNTIFS(Table1[Race '#],Table1[[#This Row],[Race '#]],Table1[Gender],"M")</f>
        <v>2</v>
      </c>
      <c r="AA1447" s="3">
        <f>COUNTIFS(Table1[Race '#],Table1[[#This Row],[Race '#]],Table1[Gender],"~?")</f>
        <v>0</v>
      </c>
      <c r="AB1447" s="3" t="str">
        <f>_xlfn.IFS(Y1447=SUM(Table1[[#This Row],[Race-F candidates]:[Race-? Candidates]]),"All-Female",Z1447=SUM(Table1[[#This Row],[Race-F candidates]:[Race-? Candidates]]),"All-Male",1=1,"Mixed-Gender")</f>
        <v>All-Male</v>
      </c>
      <c r="AC1447" s="3">
        <f>COUNTIFS(Table1[genoffice],Table1[[#This Row],[genoffice]],Table1[Gender],"F")</f>
        <v>168</v>
      </c>
      <c r="AD1447" s="3">
        <f>COUNTIFS(Table1[genoffice],Table1[[#This Row],[genoffice]],Table1[Gender],"M")</f>
        <v>290</v>
      </c>
      <c r="AE1447" s="3">
        <f>COUNTIFS(Table1[genoffice],Table1[[#This Row],[genoffice]],Table1[Gender],"~?")</f>
        <v>23</v>
      </c>
    </row>
    <row r="1448" spans="1:31" x14ac:dyDescent="0.35">
      <c r="A1448">
        <v>1447</v>
      </c>
      <c r="B1448">
        <f>IF(COUNTIF(C$2:C1447,C1448)&gt;0,B1447,B1447+1)</f>
        <v>460</v>
      </c>
      <c r="C1448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8" t="s">
        <v>1813</v>
      </c>
      <c r="E1448" t="s">
        <v>1922</v>
      </c>
      <c r="F1448" t="s">
        <v>1923</v>
      </c>
      <c r="G1448">
        <v>2016</v>
      </c>
      <c r="H1448" t="s">
        <v>1440</v>
      </c>
      <c r="I1448" t="s">
        <v>23</v>
      </c>
      <c r="J1448">
        <v>1781</v>
      </c>
      <c r="K1448">
        <v>2</v>
      </c>
      <c r="L1448">
        <f>COUNTIF(Table1[Race],Table1[Race])</f>
        <v>2</v>
      </c>
      <c r="M1448">
        <v>2</v>
      </c>
      <c r="N1448">
        <v>0</v>
      </c>
      <c r="O1448">
        <v>0</v>
      </c>
      <c r="P1448">
        <v>0</v>
      </c>
      <c r="Q1448" t="s">
        <v>20</v>
      </c>
      <c r="R1448" t="s">
        <v>21</v>
      </c>
      <c r="S1448" t="s">
        <v>1813</v>
      </c>
      <c r="T1448">
        <f>IFERROR(Table1[n_can_adj]/MID(Table1[district],FIND("(",Table1[district])+1,1),Table1[n_can_adj])</f>
        <v>2</v>
      </c>
      <c r="U1448">
        <v>117009</v>
      </c>
      <c r="V1448" t="str">
        <f>IF(Table1[Voting Population]&lt;47000,"Rural","Urban")</f>
        <v>Urban</v>
      </c>
      <c r="W1448" s="3">
        <v>0.11831683168316837</v>
      </c>
      <c r="X1448" s="3" t="s">
        <v>5414</v>
      </c>
      <c r="Y1448" s="3">
        <f>COUNTIFS(Table1[Race '#],Table1[[#This Row],[Race '#]],Table1[Gender],"F")</f>
        <v>0</v>
      </c>
      <c r="Z1448" s="3">
        <f>COUNTIFS(Table1[Race '#],Table1[[#This Row],[Race '#]],Table1[Gender],"M")</f>
        <v>2</v>
      </c>
      <c r="AA1448" s="3">
        <f>COUNTIFS(Table1[Race '#],Table1[[#This Row],[Race '#]],Table1[Gender],"~?")</f>
        <v>0</v>
      </c>
      <c r="AB1448" s="3" t="str">
        <f>_xlfn.IFS(Y1448=SUM(Table1[[#This Row],[Race-F candidates]:[Race-? Candidates]]),"All-Female",Z1448=SUM(Table1[[#This Row],[Race-F candidates]:[Race-? Candidates]]),"All-Male",1=1,"Mixed-Gender")</f>
        <v>All-Male</v>
      </c>
      <c r="AC1448" s="3">
        <f>COUNTIFS(Table1[genoffice],Table1[[#This Row],[genoffice]],Table1[Gender],"F")</f>
        <v>168</v>
      </c>
      <c r="AD1448" s="3">
        <f>COUNTIFS(Table1[genoffice],Table1[[#This Row],[genoffice]],Table1[Gender],"M")</f>
        <v>290</v>
      </c>
      <c r="AE1448" s="3">
        <f>COUNTIFS(Table1[genoffice],Table1[[#This Row],[genoffice]],Table1[Gender],"~?")</f>
        <v>23</v>
      </c>
    </row>
    <row r="1449" spans="1:31" x14ac:dyDescent="0.35">
      <c r="A1449">
        <v>1448</v>
      </c>
      <c r="B1449">
        <f>IF(COUNTIF(C$2:C1448,C1449)&gt;0,B1448,B1448+1)</f>
        <v>460</v>
      </c>
      <c r="C1449" t="str">
        <f>Table1[[#This Row],[position]]&amp;IF(Table1[district]="NA","","-"&amp;Table1[district])&amp;IF(Table1[parish]="Multi-Parish Race","","-"&amp;Table1[parish])&amp;" ("&amp;Table1[year]&amp;")"</f>
        <v>Council Member-Division A, City of Gonzales-Ascension (2016)</v>
      </c>
      <c r="D1449" t="s">
        <v>1813</v>
      </c>
      <c r="E1449" t="s">
        <v>1922</v>
      </c>
      <c r="F1449" t="s">
        <v>1924</v>
      </c>
      <c r="G1449">
        <v>2016</v>
      </c>
      <c r="H1449" t="s">
        <v>1440</v>
      </c>
      <c r="I1449" t="s">
        <v>23</v>
      </c>
      <c r="J1449">
        <v>2259</v>
      </c>
      <c r="K1449">
        <v>2</v>
      </c>
      <c r="L1449">
        <f>COUNTIF(Table1[Race],Table1[Race])</f>
        <v>2</v>
      </c>
      <c r="M1449">
        <v>2</v>
      </c>
      <c r="N1449">
        <v>0</v>
      </c>
      <c r="O1449">
        <v>0</v>
      </c>
      <c r="P1449">
        <v>0</v>
      </c>
      <c r="Q1449" t="s">
        <v>20</v>
      </c>
      <c r="R1449" t="s">
        <v>21</v>
      </c>
      <c r="S1449" t="s">
        <v>1813</v>
      </c>
      <c r="T1449">
        <f>IFERROR(Table1[n_can_adj]/MID(Table1[district],FIND("(",Table1[district])+1,1),Table1[n_can_adj])</f>
        <v>2</v>
      </c>
      <c r="U1449">
        <v>117009</v>
      </c>
      <c r="V1449" t="str">
        <f>IF(Table1[Voting Population]&lt;47000,"Rural","Urban")</f>
        <v>Urban</v>
      </c>
      <c r="W1449" s="3">
        <v>0.11831683168316837</v>
      </c>
      <c r="X1449" s="3" t="s">
        <v>5414</v>
      </c>
      <c r="Y1449" s="3">
        <f>COUNTIFS(Table1[Race '#],Table1[[#This Row],[Race '#]],Table1[Gender],"F")</f>
        <v>0</v>
      </c>
      <c r="Z1449" s="3">
        <f>COUNTIFS(Table1[Race '#],Table1[[#This Row],[Race '#]],Table1[Gender],"M")</f>
        <v>2</v>
      </c>
      <c r="AA1449" s="3">
        <f>COUNTIFS(Table1[Race '#],Table1[[#This Row],[Race '#]],Table1[Gender],"~?")</f>
        <v>0</v>
      </c>
      <c r="AB1449" s="3" t="str">
        <f>_xlfn.IFS(Y1449=SUM(Table1[[#This Row],[Race-F candidates]:[Race-? Candidates]]),"All-Female",Z1449=SUM(Table1[[#This Row],[Race-F candidates]:[Race-? Candidates]]),"All-Male",1=1,"Mixed-Gender")</f>
        <v>All-Male</v>
      </c>
      <c r="AC1449" s="3">
        <f>COUNTIFS(Table1[genoffice],Table1[[#This Row],[genoffice]],Table1[Gender],"F")</f>
        <v>168</v>
      </c>
      <c r="AD1449" s="3">
        <f>COUNTIFS(Table1[genoffice],Table1[[#This Row],[genoffice]],Table1[Gender],"M")</f>
        <v>290</v>
      </c>
      <c r="AE1449" s="3">
        <f>COUNTIFS(Table1[genoffice],Table1[[#This Row],[genoffice]],Table1[Gender],"~?")</f>
        <v>23</v>
      </c>
    </row>
    <row r="1450" spans="1:31" x14ac:dyDescent="0.35">
      <c r="A1450">
        <v>1449</v>
      </c>
      <c r="B1450">
        <f>IF(COUNTIF(C$2:C1449,C1450)&gt;0,B1449,B1449+1)</f>
        <v>461</v>
      </c>
      <c r="C1450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0" t="s">
        <v>1813</v>
      </c>
      <c r="E1450" t="s">
        <v>1925</v>
      </c>
      <c r="F1450" t="s">
        <v>1926</v>
      </c>
      <c r="G1450">
        <v>2014</v>
      </c>
      <c r="H1450" t="s">
        <v>1008</v>
      </c>
      <c r="I1450" t="s">
        <v>23</v>
      </c>
      <c r="J1450">
        <v>903</v>
      </c>
      <c r="K1450">
        <v>2</v>
      </c>
      <c r="L1450">
        <f>COUNTIF(Table1[Race],Table1[Race])</f>
        <v>2</v>
      </c>
      <c r="M1450">
        <v>2</v>
      </c>
      <c r="N1450">
        <v>0</v>
      </c>
      <c r="O1450">
        <v>0</v>
      </c>
      <c r="P1450">
        <v>0</v>
      </c>
      <c r="Q1450" t="s">
        <v>20</v>
      </c>
      <c r="R1450" t="s">
        <v>21</v>
      </c>
      <c r="S1450" t="s">
        <v>1813</v>
      </c>
      <c r="T1450">
        <f>IFERROR(Table1[n_can_adj]/MID(Table1[district],FIND("(",Table1[district])+1,1),Table1[n_can_adj])</f>
        <v>2</v>
      </c>
      <c r="U1450">
        <v>197233</v>
      </c>
      <c r="V1450" t="str">
        <f>IF(Table1[Voting Population]&lt;47000,"Rural","Urban")</f>
        <v>Urban</v>
      </c>
      <c r="W1450" s="3">
        <v>0.20560747663551404</v>
      </c>
      <c r="X1450" s="3" t="s">
        <v>5414</v>
      </c>
      <c r="Y1450" s="3">
        <f>COUNTIFS(Table1[Race '#],Table1[[#This Row],[Race '#]],Table1[Gender],"F")</f>
        <v>0</v>
      </c>
      <c r="Z1450" s="3">
        <f>COUNTIFS(Table1[Race '#],Table1[[#This Row],[Race '#]],Table1[Gender],"M")</f>
        <v>2</v>
      </c>
      <c r="AA1450" s="3">
        <f>COUNTIFS(Table1[Race '#],Table1[[#This Row],[Race '#]],Table1[Gender],"~?")</f>
        <v>0</v>
      </c>
      <c r="AB1450" s="3" t="str">
        <f>_xlfn.IFS(Y1450=SUM(Table1[[#This Row],[Race-F candidates]:[Race-? Candidates]]),"All-Female",Z1450=SUM(Table1[[#This Row],[Race-F candidates]:[Race-? Candidates]]),"All-Male",1=1,"Mixed-Gender")</f>
        <v>All-Male</v>
      </c>
      <c r="AC1450" s="3">
        <f>COUNTIFS(Table1[genoffice],Table1[[#This Row],[genoffice]],Table1[Gender],"F")</f>
        <v>168</v>
      </c>
      <c r="AD1450" s="3">
        <f>COUNTIFS(Table1[genoffice],Table1[[#This Row],[genoffice]],Table1[Gender],"M")</f>
        <v>290</v>
      </c>
      <c r="AE1450" s="3">
        <f>COUNTIFS(Table1[genoffice],Table1[[#This Row],[genoffice]],Table1[Gender],"~?")</f>
        <v>23</v>
      </c>
    </row>
    <row r="1451" spans="1:31" x14ac:dyDescent="0.35">
      <c r="A1451">
        <v>1450</v>
      </c>
      <c r="B1451">
        <f>IF(COUNTIF(C$2:C1450,C1451)&gt;0,B1450,B1450+1)</f>
        <v>461</v>
      </c>
      <c r="C1451" t="str">
        <f>Table1[[#This Row],[position]]&amp;IF(Table1[district]="NA","","-"&amp;Table1[district])&amp;IF(Table1[parish]="Multi-Parish Race","","-"&amp;Table1[parish])&amp;" ("&amp;Table1[year]&amp;")"</f>
        <v>Council Member-Division A, City of Westlake-Calcasieu (2014)</v>
      </c>
      <c r="D1451" t="s">
        <v>1813</v>
      </c>
      <c r="E1451" t="s">
        <v>1925</v>
      </c>
      <c r="F1451" t="s">
        <v>1927</v>
      </c>
      <c r="G1451">
        <v>2014</v>
      </c>
      <c r="H1451" t="s">
        <v>1008</v>
      </c>
      <c r="I1451" t="s">
        <v>23</v>
      </c>
      <c r="J1451">
        <v>595</v>
      </c>
      <c r="K1451">
        <v>2</v>
      </c>
      <c r="L1451">
        <f>COUNTIF(Table1[Race],Table1[Race])</f>
        <v>2</v>
      </c>
      <c r="M1451">
        <v>2</v>
      </c>
      <c r="N1451">
        <v>0</v>
      </c>
      <c r="O1451">
        <v>0</v>
      </c>
      <c r="P1451">
        <v>0</v>
      </c>
      <c r="Q1451" t="s">
        <v>20</v>
      </c>
      <c r="R1451" t="s">
        <v>21</v>
      </c>
      <c r="S1451" t="s">
        <v>1813</v>
      </c>
      <c r="T1451">
        <f>IFERROR(Table1[n_can_adj]/MID(Table1[district],FIND("(",Table1[district])+1,1),Table1[n_can_adj])</f>
        <v>2</v>
      </c>
      <c r="U1451">
        <v>197233</v>
      </c>
      <c r="V1451" t="str">
        <f>IF(Table1[Voting Population]&lt;47000,"Rural","Urban")</f>
        <v>Urban</v>
      </c>
      <c r="W1451" s="3">
        <v>0.20560747663551404</v>
      </c>
      <c r="X1451" s="3" t="s">
        <v>5414</v>
      </c>
      <c r="Y1451" s="3">
        <f>COUNTIFS(Table1[Race '#],Table1[[#This Row],[Race '#]],Table1[Gender],"F")</f>
        <v>0</v>
      </c>
      <c r="Z1451" s="3">
        <f>COUNTIFS(Table1[Race '#],Table1[[#This Row],[Race '#]],Table1[Gender],"M")</f>
        <v>2</v>
      </c>
      <c r="AA1451" s="3">
        <f>COUNTIFS(Table1[Race '#],Table1[[#This Row],[Race '#]],Table1[Gender],"~?")</f>
        <v>0</v>
      </c>
      <c r="AB1451" s="3" t="str">
        <f>_xlfn.IFS(Y1451=SUM(Table1[[#This Row],[Race-F candidates]:[Race-? Candidates]]),"All-Female",Z1451=SUM(Table1[[#This Row],[Race-F candidates]:[Race-? Candidates]]),"All-Male",1=1,"Mixed-Gender")</f>
        <v>All-Male</v>
      </c>
      <c r="AC1451" s="3">
        <f>COUNTIFS(Table1[genoffice],Table1[[#This Row],[genoffice]],Table1[Gender],"F")</f>
        <v>168</v>
      </c>
      <c r="AD1451" s="3">
        <f>COUNTIFS(Table1[genoffice],Table1[[#This Row],[genoffice]],Table1[Gender],"M")</f>
        <v>290</v>
      </c>
      <c r="AE1451" s="3">
        <f>COUNTIFS(Table1[genoffice],Table1[[#This Row],[genoffice]],Table1[Gender],"~?")</f>
        <v>23</v>
      </c>
    </row>
    <row r="1452" spans="1:31" x14ac:dyDescent="0.35">
      <c r="A1452">
        <v>1451</v>
      </c>
      <c r="B1452">
        <f>IF(COUNTIF(C$2:C1451,C1452)&gt;0,B1451,B1451+1)</f>
        <v>462</v>
      </c>
      <c r="C1452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2" t="s">
        <v>1813</v>
      </c>
      <c r="E1452" t="s">
        <v>1928</v>
      </c>
      <c r="F1452" t="s">
        <v>1929</v>
      </c>
      <c r="G1452">
        <v>2014</v>
      </c>
      <c r="H1452" t="s">
        <v>1012</v>
      </c>
      <c r="I1452" t="s">
        <v>19</v>
      </c>
      <c r="J1452">
        <v>1800</v>
      </c>
      <c r="K1452">
        <v>3</v>
      </c>
      <c r="L1452">
        <f>COUNTIF(Table1[Race],Table1[Race])</f>
        <v>3</v>
      </c>
      <c r="M1452">
        <v>0</v>
      </c>
      <c r="N1452">
        <v>2</v>
      </c>
      <c r="O1452">
        <v>0</v>
      </c>
      <c r="P1452">
        <v>1</v>
      </c>
      <c r="Q1452" t="s">
        <v>20</v>
      </c>
      <c r="R1452" t="s">
        <v>21</v>
      </c>
      <c r="S1452" t="s">
        <v>1813</v>
      </c>
      <c r="T1452">
        <f>IFERROR(Table1[n_can_adj]/MID(Table1[district],FIND("(",Table1[district])+1,1),Table1[n_can_adj])</f>
        <v>3</v>
      </c>
      <c r="U1452">
        <v>234963</v>
      </c>
      <c r="V1452" t="str">
        <f>IF(Table1[Voting Population]&lt;47000,"Rural","Urban")</f>
        <v>Urban</v>
      </c>
      <c r="W1452" s="3">
        <v>6.7791842475386832E-2</v>
      </c>
      <c r="X1452" s="3" t="s">
        <v>5414</v>
      </c>
      <c r="Y1452" s="3">
        <f>COUNTIFS(Table1[Race '#],Table1[[#This Row],[Race '#]],Table1[Gender],"F")</f>
        <v>0</v>
      </c>
      <c r="Z1452" s="3">
        <f>COUNTIFS(Table1[Race '#],Table1[[#This Row],[Race '#]],Table1[Gender],"M")</f>
        <v>3</v>
      </c>
      <c r="AA1452" s="3">
        <f>COUNTIFS(Table1[Race '#],Table1[[#This Row],[Race '#]],Table1[Gender],"~?")</f>
        <v>0</v>
      </c>
      <c r="AB1452" s="3" t="str">
        <f>_xlfn.IFS(Y1452=SUM(Table1[[#This Row],[Race-F candidates]:[Race-? Candidates]]),"All-Female",Z1452=SUM(Table1[[#This Row],[Race-F candidates]:[Race-? Candidates]]),"All-Male",1=1,"Mixed-Gender")</f>
        <v>All-Male</v>
      </c>
      <c r="AC1452" s="3">
        <f>COUNTIFS(Table1[genoffice],Table1[[#This Row],[genoffice]],Table1[Gender],"F")</f>
        <v>168</v>
      </c>
      <c r="AD1452" s="3">
        <f>COUNTIFS(Table1[genoffice],Table1[[#This Row],[genoffice]],Table1[Gender],"M")</f>
        <v>290</v>
      </c>
      <c r="AE1452" s="3">
        <f>COUNTIFS(Table1[genoffice],Table1[[#This Row],[genoffice]],Table1[Gender],"~?")</f>
        <v>23</v>
      </c>
    </row>
    <row r="1453" spans="1:31" x14ac:dyDescent="0.35">
      <c r="A1453">
        <v>1452</v>
      </c>
      <c r="B1453">
        <f>IF(COUNTIF(C$2:C1452,C1453)&gt;0,B1452,B1452+1)</f>
        <v>462</v>
      </c>
      <c r="C1453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3" t="s">
        <v>1813</v>
      </c>
      <c r="E1453" t="s">
        <v>1928</v>
      </c>
      <c r="F1453" t="s">
        <v>1930</v>
      </c>
      <c r="G1453">
        <v>2014</v>
      </c>
      <c r="H1453" t="s">
        <v>1012</v>
      </c>
      <c r="I1453" t="s">
        <v>19</v>
      </c>
      <c r="J1453">
        <v>1559</v>
      </c>
      <c r="K1453">
        <v>3</v>
      </c>
      <c r="L1453">
        <f>COUNTIF(Table1[Race],Table1[Race])</f>
        <v>3</v>
      </c>
      <c r="M1453">
        <v>0</v>
      </c>
      <c r="N1453">
        <v>2</v>
      </c>
      <c r="O1453">
        <v>0</v>
      </c>
      <c r="P1453">
        <v>1</v>
      </c>
      <c r="Q1453" t="s">
        <v>20</v>
      </c>
      <c r="R1453" t="s">
        <v>21</v>
      </c>
      <c r="S1453" t="s">
        <v>1813</v>
      </c>
      <c r="T1453">
        <f>IFERROR(Table1[n_can_adj]/MID(Table1[district],FIND("(",Table1[district])+1,1),Table1[n_can_adj])</f>
        <v>3</v>
      </c>
      <c r="U1453">
        <v>234963</v>
      </c>
      <c r="V1453" t="str">
        <f>IF(Table1[Voting Population]&lt;47000,"Rural","Urban")</f>
        <v>Urban</v>
      </c>
      <c r="W1453" s="3">
        <v>6.7791842475386832E-2</v>
      </c>
      <c r="X1453" s="3" t="s">
        <v>5414</v>
      </c>
      <c r="Y1453" s="3">
        <f>COUNTIFS(Table1[Race '#],Table1[[#This Row],[Race '#]],Table1[Gender],"F")</f>
        <v>0</v>
      </c>
      <c r="Z1453" s="3">
        <f>COUNTIFS(Table1[Race '#],Table1[[#This Row],[Race '#]],Table1[Gender],"M")</f>
        <v>3</v>
      </c>
      <c r="AA1453" s="3">
        <f>COUNTIFS(Table1[Race '#],Table1[[#This Row],[Race '#]],Table1[Gender],"~?")</f>
        <v>0</v>
      </c>
      <c r="AB1453" s="3" t="str">
        <f>_xlfn.IFS(Y1453=SUM(Table1[[#This Row],[Race-F candidates]:[Race-? Candidates]]),"All-Female",Z1453=SUM(Table1[[#This Row],[Race-F candidates]:[Race-? Candidates]]),"All-Male",1=1,"Mixed-Gender")</f>
        <v>All-Male</v>
      </c>
      <c r="AC1453" s="3">
        <f>COUNTIFS(Table1[genoffice],Table1[[#This Row],[genoffice]],Table1[Gender],"F")</f>
        <v>168</v>
      </c>
      <c r="AD1453" s="3">
        <f>COUNTIFS(Table1[genoffice],Table1[[#This Row],[genoffice]],Table1[Gender],"M")</f>
        <v>290</v>
      </c>
      <c r="AE1453" s="3">
        <f>COUNTIFS(Table1[genoffice],Table1[[#This Row],[genoffice]],Table1[Gender],"~?")</f>
        <v>23</v>
      </c>
    </row>
    <row r="1454" spans="1:31" x14ac:dyDescent="0.35">
      <c r="A1454">
        <v>1453</v>
      </c>
      <c r="B1454">
        <f>IF(COUNTIF(C$2:C1453,C1454)&gt;0,B1453,B1453+1)</f>
        <v>462</v>
      </c>
      <c r="C1454" t="str">
        <f>Table1[[#This Row],[position]]&amp;IF(Table1[district]="NA","","-"&amp;Table1[district])&amp;IF(Table1[parish]="Multi-Parish Race","","-"&amp;Table1[parish])&amp;" ("&amp;Table1[year]&amp;")"</f>
        <v>Council Member-Division A, City of Youngsville-Lafayette (2014)</v>
      </c>
      <c r="D1454" t="s">
        <v>1813</v>
      </c>
      <c r="E1454" t="s">
        <v>1928</v>
      </c>
      <c r="F1454" t="s">
        <v>1931</v>
      </c>
      <c r="G1454">
        <v>2014</v>
      </c>
      <c r="H1454" t="s">
        <v>1012</v>
      </c>
      <c r="I1454" t="s">
        <v>127</v>
      </c>
      <c r="J1454">
        <v>196</v>
      </c>
      <c r="K1454">
        <v>3</v>
      </c>
      <c r="L1454">
        <f>COUNTIF(Table1[Race],Table1[Race])</f>
        <v>3</v>
      </c>
      <c r="M1454">
        <v>0</v>
      </c>
      <c r="N1454">
        <v>2</v>
      </c>
      <c r="O1454">
        <v>0</v>
      </c>
      <c r="P1454">
        <v>1</v>
      </c>
      <c r="Q1454" t="s">
        <v>20</v>
      </c>
      <c r="R1454" t="s">
        <v>21</v>
      </c>
      <c r="S1454" t="s">
        <v>1813</v>
      </c>
      <c r="T1454">
        <f>IFERROR(Table1[n_can_adj]/MID(Table1[district],FIND("(",Table1[district])+1,1),Table1[n_can_adj])</f>
        <v>3</v>
      </c>
      <c r="U1454">
        <v>234963</v>
      </c>
      <c r="V1454" t="str">
        <f>IF(Table1[Voting Population]&lt;47000,"Rural","Urban")</f>
        <v>Urban</v>
      </c>
      <c r="W1454" s="3">
        <v>6.7791842475386832E-2</v>
      </c>
      <c r="X1454" s="3" t="s">
        <v>5414</v>
      </c>
      <c r="Y1454" s="3">
        <f>COUNTIFS(Table1[Race '#],Table1[[#This Row],[Race '#]],Table1[Gender],"F")</f>
        <v>0</v>
      </c>
      <c r="Z1454" s="3">
        <f>COUNTIFS(Table1[Race '#],Table1[[#This Row],[Race '#]],Table1[Gender],"M")</f>
        <v>3</v>
      </c>
      <c r="AA1454" s="3">
        <f>COUNTIFS(Table1[Race '#],Table1[[#This Row],[Race '#]],Table1[Gender],"~?")</f>
        <v>0</v>
      </c>
      <c r="AB1454" s="3" t="str">
        <f>_xlfn.IFS(Y1454=SUM(Table1[[#This Row],[Race-F candidates]:[Race-? Candidates]]),"All-Female",Z1454=SUM(Table1[[#This Row],[Race-F candidates]:[Race-? Candidates]]),"All-Male",1=1,"Mixed-Gender")</f>
        <v>All-Male</v>
      </c>
      <c r="AC1454" s="3">
        <f>COUNTIFS(Table1[genoffice],Table1[[#This Row],[genoffice]],Table1[Gender],"F")</f>
        <v>168</v>
      </c>
      <c r="AD1454" s="3">
        <f>COUNTIFS(Table1[genoffice],Table1[[#This Row],[genoffice]],Table1[Gender],"M")</f>
        <v>290</v>
      </c>
      <c r="AE1454" s="3">
        <f>COUNTIFS(Table1[genoffice],Table1[[#This Row],[genoffice]],Table1[Gender],"~?")</f>
        <v>23</v>
      </c>
    </row>
    <row r="1455" spans="1:31" x14ac:dyDescent="0.35">
      <c r="A1455">
        <v>1454</v>
      </c>
      <c r="B1455">
        <f>IF(COUNTIF(C$2:C1454,C1455)&gt;0,B1454,B1454+1)</f>
        <v>463</v>
      </c>
      <c r="C1455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5" t="s">
        <v>1813</v>
      </c>
      <c r="E1455" t="s">
        <v>1932</v>
      </c>
      <c r="F1455" t="s">
        <v>1933</v>
      </c>
      <c r="G1455">
        <v>2016</v>
      </c>
      <c r="H1455" t="s">
        <v>940</v>
      </c>
      <c r="I1455" t="s">
        <v>19</v>
      </c>
      <c r="J1455">
        <v>421</v>
      </c>
      <c r="K1455">
        <v>2</v>
      </c>
      <c r="L1455">
        <f>COUNTIF(Table1[Race],Table1[Race])</f>
        <v>2</v>
      </c>
      <c r="M1455">
        <v>0</v>
      </c>
      <c r="N1455">
        <v>2</v>
      </c>
      <c r="O1455">
        <v>0</v>
      </c>
      <c r="P1455">
        <v>0</v>
      </c>
      <c r="Q1455" t="s">
        <v>20</v>
      </c>
      <c r="R1455" t="s">
        <v>21</v>
      </c>
      <c r="S1455" t="s">
        <v>1813</v>
      </c>
      <c r="T1455">
        <f>IFERROR(Table1[n_can_adj]/MID(Table1[district],FIND("(",Table1[district])+1,1),Table1[n_can_adj])</f>
        <v>2</v>
      </c>
      <c r="U1455">
        <v>97688</v>
      </c>
      <c r="V1455" t="str">
        <f>IF(Table1[Voting Population]&lt;47000,"Rural","Urban")</f>
        <v>Urban</v>
      </c>
      <c r="W1455" s="3">
        <v>0.13552361396303897</v>
      </c>
      <c r="X1455" s="3" t="s">
        <v>5414</v>
      </c>
      <c r="Y1455" s="3">
        <f>COUNTIFS(Table1[Race '#],Table1[[#This Row],[Race '#]],Table1[Gender],"F")</f>
        <v>0</v>
      </c>
      <c r="Z1455" s="3">
        <f>COUNTIFS(Table1[Race '#],Table1[[#This Row],[Race '#]],Table1[Gender],"M")</f>
        <v>2</v>
      </c>
      <c r="AA1455" s="3">
        <f>COUNTIFS(Table1[Race '#],Table1[[#This Row],[Race '#]],Table1[Gender],"~?")</f>
        <v>0</v>
      </c>
      <c r="AB1455" s="3" t="str">
        <f>_xlfn.IFS(Y1455=SUM(Table1[[#This Row],[Race-F candidates]:[Race-? Candidates]]),"All-Female",Z1455=SUM(Table1[[#This Row],[Race-F candidates]:[Race-? Candidates]]),"All-Male",1=1,"Mixed-Gender")</f>
        <v>All-Male</v>
      </c>
      <c r="AC1455" s="3">
        <f>COUNTIFS(Table1[genoffice],Table1[[#This Row],[genoffice]],Table1[Gender],"F")</f>
        <v>168</v>
      </c>
      <c r="AD1455" s="3">
        <f>COUNTIFS(Table1[genoffice],Table1[[#This Row],[genoffice]],Table1[Gender],"M")</f>
        <v>290</v>
      </c>
      <c r="AE1455" s="3">
        <f>COUNTIFS(Table1[genoffice],Table1[[#This Row],[genoffice]],Table1[Gender],"~?")</f>
        <v>23</v>
      </c>
    </row>
    <row r="1456" spans="1:31" x14ac:dyDescent="0.35">
      <c r="A1456">
        <v>1455</v>
      </c>
      <c r="B1456">
        <f>IF(COUNTIF(C$2:C1455,C1456)&gt;0,B1455,B1455+1)</f>
        <v>463</v>
      </c>
      <c r="C1456" t="str">
        <f>Table1[[#This Row],[position]]&amp;IF(Table1[district]="NA","","-"&amp;Table1[district])&amp;IF(Table1[parish]="Multi-Parish Race","","-"&amp;Table1[parish])&amp;" ("&amp;Table1[year]&amp;")"</f>
        <v>Council Member-Division A, Town of Lockport-Lafourche (2016)</v>
      </c>
      <c r="D1456" t="s">
        <v>1813</v>
      </c>
      <c r="E1456" t="s">
        <v>1932</v>
      </c>
      <c r="F1456" t="s">
        <v>1934</v>
      </c>
      <c r="G1456">
        <v>2016</v>
      </c>
      <c r="H1456" t="s">
        <v>940</v>
      </c>
      <c r="I1456" t="s">
        <v>19</v>
      </c>
      <c r="J1456">
        <v>553</v>
      </c>
      <c r="K1456">
        <v>2</v>
      </c>
      <c r="L1456">
        <f>COUNTIF(Table1[Race],Table1[Race])</f>
        <v>2</v>
      </c>
      <c r="M1456">
        <v>0</v>
      </c>
      <c r="N1456">
        <v>2</v>
      </c>
      <c r="O1456">
        <v>0</v>
      </c>
      <c r="P1456">
        <v>0</v>
      </c>
      <c r="Q1456" t="s">
        <v>20</v>
      </c>
      <c r="R1456" t="s">
        <v>21</v>
      </c>
      <c r="S1456" t="s">
        <v>1813</v>
      </c>
      <c r="T1456">
        <f>IFERROR(Table1[n_can_adj]/MID(Table1[district],FIND("(",Table1[district])+1,1),Table1[n_can_adj])</f>
        <v>2</v>
      </c>
      <c r="U1456">
        <v>97688</v>
      </c>
      <c r="V1456" t="str">
        <f>IF(Table1[Voting Population]&lt;47000,"Rural","Urban")</f>
        <v>Urban</v>
      </c>
      <c r="W1456" s="3">
        <v>0.13552361396303897</v>
      </c>
      <c r="X1456" s="3" t="s">
        <v>5414</v>
      </c>
      <c r="Y1456" s="3">
        <f>COUNTIFS(Table1[Race '#],Table1[[#This Row],[Race '#]],Table1[Gender],"F")</f>
        <v>0</v>
      </c>
      <c r="Z1456" s="3">
        <f>COUNTIFS(Table1[Race '#],Table1[[#This Row],[Race '#]],Table1[Gender],"M")</f>
        <v>2</v>
      </c>
      <c r="AA1456" s="3">
        <f>COUNTIFS(Table1[Race '#],Table1[[#This Row],[Race '#]],Table1[Gender],"~?")</f>
        <v>0</v>
      </c>
      <c r="AB1456" s="3" t="str">
        <f>_xlfn.IFS(Y1456=SUM(Table1[[#This Row],[Race-F candidates]:[Race-? Candidates]]),"All-Female",Z1456=SUM(Table1[[#This Row],[Race-F candidates]:[Race-? Candidates]]),"All-Male",1=1,"Mixed-Gender")</f>
        <v>All-Male</v>
      </c>
      <c r="AC1456" s="3">
        <f>COUNTIFS(Table1[genoffice],Table1[[#This Row],[genoffice]],Table1[Gender],"F")</f>
        <v>168</v>
      </c>
      <c r="AD1456" s="3">
        <f>COUNTIFS(Table1[genoffice],Table1[[#This Row],[genoffice]],Table1[Gender],"M")</f>
        <v>290</v>
      </c>
      <c r="AE1456" s="3">
        <f>COUNTIFS(Table1[genoffice],Table1[[#This Row],[genoffice]],Table1[Gender],"~?")</f>
        <v>23</v>
      </c>
    </row>
    <row r="1457" spans="1:31" x14ac:dyDescent="0.35">
      <c r="A1457">
        <v>1456</v>
      </c>
      <c r="B1457">
        <f>IF(COUNTIF(C$2:C1456,C1457)&gt;0,B1456,B1456+1)</f>
        <v>464</v>
      </c>
      <c r="C1457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7" t="s">
        <v>1813</v>
      </c>
      <c r="E1457" t="s">
        <v>1935</v>
      </c>
      <c r="F1457" t="s">
        <v>1936</v>
      </c>
      <c r="G1457">
        <v>2016</v>
      </c>
      <c r="H1457" t="s">
        <v>1440</v>
      </c>
      <c r="I1457" t="s">
        <v>23</v>
      </c>
      <c r="J1457">
        <v>2784</v>
      </c>
      <c r="K1457">
        <v>2</v>
      </c>
      <c r="L1457">
        <f>COUNTIF(Table1[Race],Table1[Race])</f>
        <v>2</v>
      </c>
      <c r="M1457">
        <v>2</v>
      </c>
      <c r="N1457">
        <v>0</v>
      </c>
      <c r="O1457">
        <v>0</v>
      </c>
      <c r="P1457">
        <v>0</v>
      </c>
      <c r="Q1457" t="s">
        <v>20</v>
      </c>
      <c r="R1457" t="s">
        <v>21</v>
      </c>
      <c r="S1457" t="s">
        <v>1813</v>
      </c>
      <c r="T1457">
        <f>IFERROR(Table1[n_can_adj]/MID(Table1[district],FIND("(",Table1[district])+1,1),Table1[n_can_adj])</f>
        <v>2</v>
      </c>
      <c r="U1457">
        <v>117009</v>
      </c>
      <c r="V1457" t="str">
        <f>IF(Table1[Voting Population]&lt;47000,"Rural","Urban")</f>
        <v>Urban</v>
      </c>
      <c r="W1457" s="3">
        <v>0.37244269164407195</v>
      </c>
      <c r="X1457" s="3" t="s">
        <v>5414</v>
      </c>
      <c r="Y1457" s="3">
        <f>COUNTIFS(Table1[Race '#],Table1[[#This Row],[Race '#]],Table1[Gender],"F")</f>
        <v>0</v>
      </c>
      <c r="Z1457" s="3">
        <f>COUNTIFS(Table1[Race '#],Table1[[#This Row],[Race '#]],Table1[Gender],"M")</f>
        <v>2</v>
      </c>
      <c r="AA1457" s="3">
        <f>COUNTIFS(Table1[Race '#],Table1[[#This Row],[Race '#]],Table1[Gender],"~?")</f>
        <v>0</v>
      </c>
      <c r="AB1457" s="3" t="str">
        <f>_xlfn.IFS(Y1457=SUM(Table1[[#This Row],[Race-F candidates]:[Race-? Candidates]]),"All-Female",Z1457=SUM(Table1[[#This Row],[Race-F candidates]:[Race-? Candidates]]),"All-Male",1=1,"Mixed-Gender")</f>
        <v>All-Male</v>
      </c>
      <c r="AC1457" s="3">
        <f>COUNTIFS(Table1[genoffice],Table1[[#This Row],[genoffice]],Table1[Gender],"F")</f>
        <v>168</v>
      </c>
      <c r="AD1457" s="3">
        <f>COUNTIFS(Table1[genoffice],Table1[[#This Row],[genoffice]],Table1[Gender],"M")</f>
        <v>290</v>
      </c>
      <c r="AE1457" s="3">
        <f>COUNTIFS(Table1[genoffice],Table1[[#This Row],[genoffice]],Table1[Gender],"~?")</f>
        <v>23</v>
      </c>
    </row>
    <row r="1458" spans="1:31" x14ac:dyDescent="0.35">
      <c r="A1458">
        <v>1457</v>
      </c>
      <c r="B1458">
        <f>IF(COUNTIF(C$2:C1457,C1458)&gt;0,B1457,B1457+1)</f>
        <v>464</v>
      </c>
      <c r="C1458" t="str">
        <f>Table1[[#This Row],[position]]&amp;IF(Table1[district]="NA","","-"&amp;Table1[district])&amp;IF(Table1[parish]="Multi-Parish Race","","-"&amp;Table1[parish])&amp;" ("&amp;Table1[year]&amp;")"</f>
        <v>Council Member-Division B, City of Gonzales-Ascension (2016)</v>
      </c>
      <c r="D1458" t="s">
        <v>1813</v>
      </c>
      <c r="E1458" t="s">
        <v>1935</v>
      </c>
      <c r="F1458" t="s">
        <v>1937</v>
      </c>
      <c r="G1458">
        <v>2016</v>
      </c>
      <c r="H1458" t="s">
        <v>1440</v>
      </c>
      <c r="I1458" t="s">
        <v>23</v>
      </c>
      <c r="J1458">
        <v>1273</v>
      </c>
      <c r="K1458">
        <v>2</v>
      </c>
      <c r="L1458">
        <f>COUNTIF(Table1[Race],Table1[Race])</f>
        <v>2</v>
      </c>
      <c r="M1458">
        <v>2</v>
      </c>
      <c r="N1458">
        <v>0</v>
      </c>
      <c r="O1458">
        <v>0</v>
      </c>
      <c r="P1458">
        <v>0</v>
      </c>
      <c r="Q1458" t="s">
        <v>20</v>
      </c>
      <c r="R1458" t="s">
        <v>21</v>
      </c>
      <c r="S1458" t="s">
        <v>1813</v>
      </c>
      <c r="T1458">
        <f>IFERROR(Table1[n_can_adj]/MID(Table1[district],FIND("(",Table1[district])+1,1),Table1[n_can_adj])</f>
        <v>2</v>
      </c>
      <c r="U1458">
        <v>117009</v>
      </c>
      <c r="V1458" t="str">
        <f>IF(Table1[Voting Population]&lt;47000,"Rural","Urban")</f>
        <v>Urban</v>
      </c>
      <c r="W1458" s="3">
        <v>0.37244269164407195</v>
      </c>
      <c r="X1458" s="3" t="s">
        <v>5414</v>
      </c>
      <c r="Y1458" s="3">
        <f>COUNTIFS(Table1[Race '#],Table1[[#This Row],[Race '#]],Table1[Gender],"F")</f>
        <v>0</v>
      </c>
      <c r="Z1458" s="3">
        <f>COUNTIFS(Table1[Race '#],Table1[[#This Row],[Race '#]],Table1[Gender],"M")</f>
        <v>2</v>
      </c>
      <c r="AA1458" s="3">
        <f>COUNTIFS(Table1[Race '#],Table1[[#This Row],[Race '#]],Table1[Gender],"~?")</f>
        <v>0</v>
      </c>
      <c r="AB1458" s="3" t="str">
        <f>_xlfn.IFS(Y1458=SUM(Table1[[#This Row],[Race-F candidates]:[Race-? Candidates]]),"All-Female",Z1458=SUM(Table1[[#This Row],[Race-F candidates]:[Race-? Candidates]]),"All-Male",1=1,"Mixed-Gender")</f>
        <v>All-Male</v>
      </c>
      <c r="AC1458" s="3">
        <f>COUNTIFS(Table1[genoffice],Table1[[#This Row],[genoffice]],Table1[Gender],"F")</f>
        <v>168</v>
      </c>
      <c r="AD1458" s="3">
        <f>COUNTIFS(Table1[genoffice],Table1[[#This Row],[genoffice]],Table1[Gender],"M")</f>
        <v>290</v>
      </c>
      <c r="AE1458" s="3">
        <f>COUNTIFS(Table1[genoffice],Table1[[#This Row],[genoffice]],Table1[Gender],"~?")</f>
        <v>23</v>
      </c>
    </row>
    <row r="1459" spans="1:31" x14ac:dyDescent="0.35">
      <c r="A1459">
        <v>1458</v>
      </c>
      <c r="B1459">
        <f>IF(COUNTIF(C$2:C1458,C1459)&gt;0,B1458,B1458+1)</f>
        <v>465</v>
      </c>
      <c r="C1459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59" t="s">
        <v>1813</v>
      </c>
      <c r="E1459" t="s">
        <v>1938</v>
      </c>
      <c r="F1459" t="s">
        <v>1939</v>
      </c>
      <c r="G1459">
        <v>2014</v>
      </c>
      <c r="H1459" t="s">
        <v>1008</v>
      </c>
      <c r="I1459" t="s">
        <v>19</v>
      </c>
      <c r="J1459">
        <v>373</v>
      </c>
      <c r="K1459">
        <v>5</v>
      </c>
      <c r="L1459">
        <f>COUNTIF(Table1[Race],Table1[Race])</f>
        <v>5</v>
      </c>
      <c r="M1459">
        <v>2</v>
      </c>
      <c r="N1459">
        <v>2</v>
      </c>
      <c r="O1459">
        <v>0</v>
      </c>
      <c r="P1459">
        <v>1</v>
      </c>
      <c r="Q1459" t="s">
        <v>20</v>
      </c>
      <c r="R1459" t="s">
        <v>21</v>
      </c>
      <c r="S1459" t="s">
        <v>1813</v>
      </c>
      <c r="T1459">
        <f>IFERROR(Table1[n_can_adj]/MID(Table1[district],FIND("(",Table1[district])+1,1),Table1[n_can_adj])</f>
        <v>5</v>
      </c>
      <c r="U1459">
        <v>197233</v>
      </c>
      <c r="V1459" t="str">
        <f>IF(Table1[Voting Population]&lt;47000,"Rural","Urban")</f>
        <v>Urban</v>
      </c>
      <c r="W1459" s="3">
        <v>4.6223958333333343E-2</v>
      </c>
      <c r="X1459" s="3" t="s">
        <v>5414</v>
      </c>
      <c r="Y1459" s="3">
        <f>COUNTIFS(Table1[Race '#],Table1[[#This Row],[Race '#]],Table1[Gender],"F")</f>
        <v>0</v>
      </c>
      <c r="Z1459" s="3">
        <f>COUNTIFS(Table1[Race '#],Table1[[#This Row],[Race '#]],Table1[Gender],"M")</f>
        <v>4</v>
      </c>
      <c r="AA1459" s="3">
        <f>COUNTIFS(Table1[Race '#],Table1[[#This Row],[Race '#]],Table1[Gender],"~?")</f>
        <v>1</v>
      </c>
      <c r="AB1459" s="3" t="str">
        <f>_xlfn.IFS(Y1459=SUM(Table1[[#This Row],[Race-F candidates]:[Race-? Candidates]]),"All-Female",Z1459=SUM(Table1[[#This Row],[Race-F candidates]:[Race-? Candidates]]),"All-Male",1=1,"Mixed-Gender")</f>
        <v>Mixed-Gender</v>
      </c>
      <c r="AC1459" s="3">
        <f>COUNTIFS(Table1[genoffice],Table1[[#This Row],[genoffice]],Table1[Gender],"F")</f>
        <v>168</v>
      </c>
      <c r="AD1459" s="3">
        <f>COUNTIFS(Table1[genoffice],Table1[[#This Row],[genoffice]],Table1[Gender],"M")</f>
        <v>290</v>
      </c>
      <c r="AE1459" s="3">
        <f>COUNTIFS(Table1[genoffice],Table1[[#This Row],[genoffice]],Table1[Gender],"~?")</f>
        <v>23</v>
      </c>
    </row>
    <row r="1460" spans="1:31" x14ac:dyDescent="0.35">
      <c r="A1460">
        <v>1459</v>
      </c>
      <c r="B1460">
        <f>IF(COUNTIF(C$2:C1459,C1460)&gt;0,B1459,B1459+1)</f>
        <v>465</v>
      </c>
      <c r="C1460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0" t="s">
        <v>1813</v>
      </c>
      <c r="E1460" t="s">
        <v>1938</v>
      </c>
      <c r="F1460" t="s">
        <v>1940</v>
      </c>
      <c r="G1460">
        <v>2014</v>
      </c>
      <c r="H1460" t="s">
        <v>1008</v>
      </c>
      <c r="I1460" t="s">
        <v>127</v>
      </c>
      <c r="J1460">
        <v>450</v>
      </c>
      <c r="K1460">
        <v>5</v>
      </c>
      <c r="L1460">
        <f>COUNTIF(Table1[Race],Table1[Race])</f>
        <v>5</v>
      </c>
      <c r="M1460">
        <v>2</v>
      </c>
      <c r="N1460">
        <v>2</v>
      </c>
      <c r="O1460">
        <v>0</v>
      </c>
      <c r="P1460">
        <v>1</v>
      </c>
      <c r="Q1460" t="s">
        <v>20</v>
      </c>
      <c r="R1460" t="s">
        <v>21</v>
      </c>
      <c r="S1460" t="s">
        <v>1813</v>
      </c>
      <c r="T1460">
        <f>IFERROR(Table1[n_can_adj]/MID(Table1[district],FIND("(",Table1[district])+1,1),Table1[n_can_adj])</f>
        <v>5</v>
      </c>
      <c r="U1460">
        <v>197233</v>
      </c>
      <c r="V1460" t="str">
        <f>IF(Table1[Voting Population]&lt;47000,"Rural","Urban")</f>
        <v>Urban</v>
      </c>
      <c r="W1460" s="3">
        <v>4.6223958333333343E-2</v>
      </c>
      <c r="X1460" s="3" t="s">
        <v>5414</v>
      </c>
      <c r="Y1460" s="3">
        <f>COUNTIFS(Table1[Race '#],Table1[[#This Row],[Race '#]],Table1[Gender],"F")</f>
        <v>0</v>
      </c>
      <c r="Z1460" s="3">
        <f>COUNTIFS(Table1[Race '#],Table1[[#This Row],[Race '#]],Table1[Gender],"M")</f>
        <v>4</v>
      </c>
      <c r="AA1460" s="3">
        <f>COUNTIFS(Table1[Race '#],Table1[[#This Row],[Race '#]],Table1[Gender],"~?")</f>
        <v>1</v>
      </c>
      <c r="AB1460" s="3" t="str">
        <f>_xlfn.IFS(Y1460=SUM(Table1[[#This Row],[Race-F candidates]:[Race-? Candidates]]),"All-Female",Z1460=SUM(Table1[[#This Row],[Race-F candidates]:[Race-? Candidates]]),"All-Male",1=1,"Mixed-Gender")</f>
        <v>Mixed-Gender</v>
      </c>
      <c r="AC1460" s="3">
        <f>COUNTIFS(Table1[genoffice],Table1[[#This Row],[genoffice]],Table1[Gender],"F")</f>
        <v>168</v>
      </c>
      <c r="AD1460" s="3">
        <f>COUNTIFS(Table1[genoffice],Table1[[#This Row],[genoffice]],Table1[Gender],"M")</f>
        <v>290</v>
      </c>
      <c r="AE1460" s="3">
        <f>COUNTIFS(Table1[genoffice],Table1[[#This Row],[genoffice]],Table1[Gender],"~?")</f>
        <v>23</v>
      </c>
    </row>
    <row r="1461" spans="1:31" x14ac:dyDescent="0.35">
      <c r="A1461">
        <v>1460</v>
      </c>
      <c r="B1461">
        <f>IF(COUNTIF(C$2:C1460,C1461)&gt;0,B1460,B1460+1)</f>
        <v>465</v>
      </c>
      <c r="C1461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1" t="s">
        <v>1813</v>
      </c>
      <c r="E1461" t="s">
        <v>1938</v>
      </c>
      <c r="F1461" t="s">
        <v>1941</v>
      </c>
      <c r="G1461">
        <v>2014</v>
      </c>
      <c r="H1461" t="s">
        <v>1008</v>
      </c>
      <c r="I1461" t="s">
        <v>19</v>
      </c>
      <c r="J1461">
        <v>245</v>
      </c>
      <c r="K1461">
        <v>5</v>
      </c>
      <c r="L1461">
        <f>COUNTIF(Table1[Race],Table1[Race])</f>
        <v>5</v>
      </c>
      <c r="M1461">
        <v>2</v>
      </c>
      <c r="N1461">
        <v>2</v>
      </c>
      <c r="O1461">
        <v>0</v>
      </c>
      <c r="P1461">
        <v>1</v>
      </c>
      <c r="Q1461" t="s">
        <v>20</v>
      </c>
      <c r="R1461" t="s">
        <v>21</v>
      </c>
      <c r="S1461" t="s">
        <v>1813</v>
      </c>
      <c r="T1461">
        <f>IFERROR(Table1[n_can_adj]/MID(Table1[district],FIND("(",Table1[district])+1,1),Table1[n_can_adj])</f>
        <v>5</v>
      </c>
      <c r="U1461">
        <v>197233</v>
      </c>
      <c r="V1461" t="str">
        <f>IF(Table1[Voting Population]&lt;47000,"Rural","Urban")</f>
        <v>Urban</v>
      </c>
      <c r="W1461" s="3">
        <v>4.6223958333333343E-2</v>
      </c>
      <c r="X1461" s="3" t="s">
        <v>5414</v>
      </c>
      <c r="Y1461" s="3">
        <f>COUNTIFS(Table1[Race '#],Table1[[#This Row],[Race '#]],Table1[Gender],"F")</f>
        <v>0</v>
      </c>
      <c r="Z1461" s="3">
        <f>COUNTIFS(Table1[Race '#],Table1[[#This Row],[Race '#]],Table1[Gender],"M")</f>
        <v>4</v>
      </c>
      <c r="AA1461" s="3">
        <f>COUNTIFS(Table1[Race '#],Table1[[#This Row],[Race '#]],Table1[Gender],"~?")</f>
        <v>1</v>
      </c>
      <c r="AB1461" s="3" t="str">
        <f>_xlfn.IFS(Y1461=SUM(Table1[[#This Row],[Race-F candidates]:[Race-? Candidates]]),"All-Female",Z1461=SUM(Table1[[#This Row],[Race-F candidates]:[Race-? Candidates]]),"All-Male",1=1,"Mixed-Gender")</f>
        <v>Mixed-Gender</v>
      </c>
      <c r="AC1461" s="3">
        <f>COUNTIFS(Table1[genoffice],Table1[[#This Row],[genoffice]],Table1[Gender],"F")</f>
        <v>168</v>
      </c>
      <c r="AD1461" s="3">
        <f>COUNTIFS(Table1[genoffice],Table1[[#This Row],[genoffice]],Table1[Gender],"M")</f>
        <v>290</v>
      </c>
      <c r="AE1461" s="3">
        <f>COUNTIFS(Table1[genoffice],Table1[[#This Row],[genoffice]],Table1[Gender],"~?")</f>
        <v>23</v>
      </c>
    </row>
    <row r="1462" spans="1:31" x14ac:dyDescent="0.35">
      <c r="A1462">
        <v>1461</v>
      </c>
      <c r="B1462">
        <f>IF(COUNTIF(C$2:C1461,C1462)&gt;0,B1461,B1461+1)</f>
        <v>465</v>
      </c>
      <c r="C1462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2" t="s">
        <v>1813</v>
      </c>
      <c r="E1462" t="s">
        <v>1938</v>
      </c>
      <c r="F1462" t="s">
        <v>1942</v>
      </c>
      <c r="G1462">
        <v>2014</v>
      </c>
      <c r="H1462" t="s">
        <v>1008</v>
      </c>
      <c r="I1462" t="s">
        <v>23</v>
      </c>
      <c r="J1462">
        <v>379</v>
      </c>
      <c r="K1462">
        <v>5</v>
      </c>
      <c r="L1462">
        <f>COUNTIF(Table1[Race],Table1[Race])</f>
        <v>5</v>
      </c>
      <c r="M1462">
        <v>2</v>
      </c>
      <c r="N1462">
        <v>2</v>
      </c>
      <c r="O1462">
        <v>0</v>
      </c>
      <c r="P1462">
        <v>1</v>
      </c>
      <c r="Q1462" t="s">
        <v>20</v>
      </c>
      <c r="R1462" t="s">
        <v>21</v>
      </c>
      <c r="S1462" t="s">
        <v>1813</v>
      </c>
      <c r="T1462">
        <f>IFERROR(Table1[n_can_adj]/MID(Table1[district],FIND("(",Table1[district])+1,1),Table1[n_can_adj])</f>
        <v>5</v>
      </c>
      <c r="U1462">
        <v>197233</v>
      </c>
      <c r="V1462" t="str">
        <f>IF(Table1[Voting Population]&lt;47000,"Rural","Urban")</f>
        <v>Urban</v>
      </c>
      <c r="W1462" s="3">
        <v>4.6223958333333343E-2</v>
      </c>
      <c r="X1462" s="3" t="s">
        <v>5413</v>
      </c>
      <c r="Y1462" s="3">
        <f>COUNTIFS(Table1[Race '#],Table1[[#This Row],[Race '#]],Table1[Gender],"F")</f>
        <v>0</v>
      </c>
      <c r="Z1462" s="3">
        <f>COUNTIFS(Table1[Race '#],Table1[[#This Row],[Race '#]],Table1[Gender],"M")</f>
        <v>4</v>
      </c>
      <c r="AA1462" s="3">
        <f>COUNTIFS(Table1[Race '#],Table1[[#This Row],[Race '#]],Table1[Gender],"~?")</f>
        <v>1</v>
      </c>
      <c r="AB1462" s="3" t="str">
        <f>_xlfn.IFS(Y1462=SUM(Table1[[#This Row],[Race-F candidates]:[Race-? Candidates]]),"All-Female",Z1462=SUM(Table1[[#This Row],[Race-F candidates]:[Race-? Candidates]]),"All-Male",1=1,"Mixed-Gender")</f>
        <v>Mixed-Gender</v>
      </c>
      <c r="AC1462" s="3">
        <f>COUNTIFS(Table1[genoffice],Table1[[#This Row],[genoffice]],Table1[Gender],"F")</f>
        <v>168</v>
      </c>
      <c r="AD1462" s="3">
        <f>COUNTIFS(Table1[genoffice],Table1[[#This Row],[genoffice]],Table1[Gender],"M")</f>
        <v>290</v>
      </c>
      <c r="AE1462" s="3">
        <f>COUNTIFS(Table1[genoffice],Table1[[#This Row],[genoffice]],Table1[Gender],"~?")</f>
        <v>23</v>
      </c>
    </row>
    <row r="1463" spans="1:31" x14ac:dyDescent="0.35">
      <c r="A1463">
        <v>1462</v>
      </c>
      <c r="B1463">
        <f>IF(COUNTIF(C$2:C1462,C1463)&gt;0,B1462,B1462+1)</f>
        <v>465</v>
      </c>
      <c r="C1463" t="str">
        <f>Table1[[#This Row],[position]]&amp;IF(Table1[district]="NA","","-"&amp;Table1[district])&amp;IF(Table1[parish]="Multi-Parish Race","","-"&amp;Table1[parish])&amp;" ("&amp;Table1[year]&amp;")"</f>
        <v>Council Member-Division B, City of Westlake-Calcasieu (2014)</v>
      </c>
      <c r="D1463" t="s">
        <v>1813</v>
      </c>
      <c r="E1463" t="s">
        <v>1938</v>
      </c>
      <c r="F1463" t="s">
        <v>1943</v>
      </c>
      <c r="G1463">
        <v>2014</v>
      </c>
      <c r="H1463" t="s">
        <v>1008</v>
      </c>
      <c r="I1463" t="s">
        <v>23</v>
      </c>
      <c r="J1463">
        <v>89</v>
      </c>
      <c r="K1463">
        <v>5</v>
      </c>
      <c r="L1463">
        <f>COUNTIF(Table1[Race],Table1[Race])</f>
        <v>5</v>
      </c>
      <c r="M1463">
        <v>2</v>
      </c>
      <c r="N1463">
        <v>2</v>
      </c>
      <c r="O1463">
        <v>0</v>
      </c>
      <c r="P1463">
        <v>1</v>
      </c>
      <c r="Q1463" t="s">
        <v>20</v>
      </c>
      <c r="R1463" t="s">
        <v>21</v>
      </c>
      <c r="S1463" t="s">
        <v>1813</v>
      </c>
      <c r="T1463">
        <f>IFERROR(Table1[n_can_adj]/MID(Table1[district],FIND("(",Table1[district])+1,1),Table1[n_can_adj])</f>
        <v>5</v>
      </c>
      <c r="U1463">
        <v>197233</v>
      </c>
      <c r="V1463" t="str">
        <f>IF(Table1[Voting Population]&lt;47000,"Rural","Urban")</f>
        <v>Urban</v>
      </c>
      <c r="W1463" s="3">
        <v>4.6223958333333343E-2</v>
      </c>
      <c r="X1463" s="3" t="s">
        <v>5414</v>
      </c>
      <c r="Y1463" s="3">
        <f>COUNTIFS(Table1[Race '#],Table1[[#This Row],[Race '#]],Table1[Gender],"F")</f>
        <v>0</v>
      </c>
      <c r="Z1463" s="3">
        <f>COUNTIFS(Table1[Race '#],Table1[[#This Row],[Race '#]],Table1[Gender],"M")</f>
        <v>4</v>
      </c>
      <c r="AA1463" s="3">
        <f>COUNTIFS(Table1[Race '#],Table1[[#This Row],[Race '#]],Table1[Gender],"~?")</f>
        <v>1</v>
      </c>
      <c r="AB1463" s="3" t="str">
        <f>_xlfn.IFS(Y1463=SUM(Table1[[#This Row],[Race-F candidates]:[Race-? Candidates]]),"All-Female",Z1463=SUM(Table1[[#This Row],[Race-F candidates]:[Race-? Candidates]]),"All-Male",1=1,"Mixed-Gender")</f>
        <v>Mixed-Gender</v>
      </c>
      <c r="AC1463" s="3">
        <f>COUNTIFS(Table1[genoffice],Table1[[#This Row],[genoffice]],Table1[Gender],"F")</f>
        <v>168</v>
      </c>
      <c r="AD1463" s="3">
        <f>COUNTIFS(Table1[genoffice],Table1[[#This Row],[genoffice]],Table1[Gender],"M")</f>
        <v>290</v>
      </c>
      <c r="AE1463" s="3">
        <f>COUNTIFS(Table1[genoffice],Table1[[#This Row],[genoffice]],Table1[Gender],"~?")</f>
        <v>23</v>
      </c>
    </row>
    <row r="1464" spans="1:31" x14ac:dyDescent="0.35">
      <c r="A1464">
        <v>1463</v>
      </c>
      <c r="B1464">
        <f>IF(COUNTIF(C$2:C1463,C1464)&gt;0,B1463,B1463+1)</f>
        <v>466</v>
      </c>
      <c r="C1464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4" t="s">
        <v>1813</v>
      </c>
      <c r="E1464" t="s">
        <v>1944</v>
      </c>
      <c r="F1464" t="s">
        <v>1945</v>
      </c>
      <c r="G1464">
        <v>2014</v>
      </c>
      <c r="H1464" t="s">
        <v>1012</v>
      </c>
      <c r="I1464" t="s">
        <v>127</v>
      </c>
      <c r="J1464">
        <v>165</v>
      </c>
      <c r="K1464">
        <v>4</v>
      </c>
      <c r="L1464">
        <f>COUNTIF(Table1[Race],Table1[Race])</f>
        <v>4</v>
      </c>
      <c r="M1464">
        <v>0</v>
      </c>
      <c r="N1464">
        <v>2</v>
      </c>
      <c r="O1464">
        <v>0</v>
      </c>
      <c r="P1464">
        <v>2</v>
      </c>
      <c r="Q1464" t="s">
        <v>20</v>
      </c>
      <c r="R1464" t="s">
        <v>21</v>
      </c>
      <c r="S1464" t="s">
        <v>1813</v>
      </c>
      <c r="T1464">
        <f>IFERROR(Table1[n_can_adj]/MID(Table1[district],FIND("(",Table1[district])+1,1),Table1[n_can_adj])</f>
        <v>4</v>
      </c>
      <c r="U1464">
        <v>234963</v>
      </c>
      <c r="V1464" t="str">
        <f>IF(Table1[Voting Population]&lt;47000,"Rural","Urban")</f>
        <v>Urban</v>
      </c>
      <c r="W1464" s="3">
        <v>5.6818181818181823E-2</v>
      </c>
      <c r="X1464" s="3" t="s">
        <v>5414</v>
      </c>
      <c r="Y1464" s="3">
        <f>COUNTIFS(Table1[Race '#],Table1[[#This Row],[Race '#]],Table1[Gender],"F")</f>
        <v>1</v>
      </c>
      <c r="Z1464" s="3">
        <f>COUNTIFS(Table1[Race '#],Table1[[#This Row],[Race '#]],Table1[Gender],"M")</f>
        <v>3</v>
      </c>
      <c r="AA1464" s="3">
        <f>COUNTIFS(Table1[Race '#],Table1[[#This Row],[Race '#]],Table1[Gender],"~?")</f>
        <v>0</v>
      </c>
      <c r="AB1464" s="3" t="str">
        <f>_xlfn.IFS(Y1464=SUM(Table1[[#This Row],[Race-F candidates]:[Race-? Candidates]]),"All-Female",Z1464=SUM(Table1[[#This Row],[Race-F candidates]:[Race-? Candidates]]),"All-Male",1=1,"Mixed-Gender")</f>
        <v>Mixed-Gender</v>
      </c>
      <c r="AC1464" s="3">
        <f>COUNTIFS(Table1[genoffice],Table1[[#This Row],[genoffice]],Table1[Gender],"F")</f>
        <v>168</v>
      </c>
      <c r="AD1464" s="3">
        <f>COUNTIFS(Table1[genoffice],Table1[[#This Row],[genoffice]],Table1[Gender],"M")</f>
        <v>290</v>
      </c>
      <c r="AE1464" s="3">
        <f>COUNTIFS(Table1[genoffice],Table1[[#This Row],[genoffice]],Table1[Gender],"~?")</f>
        <v>23</v>
      </c>
    </row>
    <row r="1465" spans="1:31" x14ac:dyDescent="0.35">
      <c r="A1465">
        <v>1464</v>
      </c>
      <c r="B1465">
        <f>IF(COUNTIF(C$2:C1464,C1465)&gt;0,B1464,B1464+1)</f>
        <v>466</v>
      </c>
      <c r="C1465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5" t="s">
        <v>1813</v>
      </c>
      <c r="E1465" t="s">
        <v>1944</v>
      </c>
      <c r="F1465" t="s">
        <v>1946</v>
      </c>
      <c r="G1465">
        <v>2014</v>
      </c>
      <c r="H1465" t="s">
        <v>1012</v>
      </c>
      <c r="I1465" t="s">
        <v>19</v>
      </c>
      <c r="J1465">
        <v>1317</v>
      </c>
      <c r="K1465">
        <v>4</v>
      </c>
      <c r="L1465">
        <f>COUNTIF(Table1[Race],Table1[Race])</f>
        <v>4</v>
      </c>
      <c r="M1465">
        <v>0</v>
      </c>
      <c r="N1465">
        <v>2</v>
      </c>
      <c r="O1465">
        <v>0</v>
      </c>
      <c r="P1465">
        <v>2</v>
      </c>
      <c r="Q1465" t="s">
        <v>20</v>
      </c>
      <c r="R1465" t="s">
        <v>21</v>
      </c>
      <c r="S1465" t="s">
        <v>1813</v>
      </c>
      <c r="T1465">
        <f>IFERROR(Table1[n_can_adj]/MID(Table1[district],FIND("(",Table1[district])+1,1),Table1[n_can_adj])</f>
        <v>4</v>
      </c>
      <c r="U1465">
        <v>234963</v>
      </c>
      <c r="V1465" t="str">
        <f>IF(Table1[Voting Population]&lt;47000,"Rural","Urban")</f>
        <v>Urban</v>
      </c>
      <c r="W1465" s="3">
        <v>5.6818181818181823E-2</v>
      </c>
      <c r="X1465" s="3" t="s">
        <v>5415</v>
      </c>
      <c r="Y1465" s="3">
        <f>COUNTIFS(Table1[Race '#],Table1[[#This Row],[Race '#]],Table1[Gender],"F")</f>
        <v>1</v>
      </c>
      <c r="Z1465" s="3">
        <f>COUNTIFS(Table1[Race '#],Table1[[#This Row],[Race '#]],Table1[Gender],"M")</f>
        <v>3</v>
      </c>
      <c r="AA1465" s="3">
        <f>COUNTIFS(Table1[Race '#],Table1[[#This Row],[Race '#]],Table1[Gender],"~?")</f>
        <v>0</v>
      </c>
      <c r="AB1465" s="3" t="str">
        <f>_xlfn.IFS(Y1465=SUM(Table1[[#This Row],[Race-F candidates]:[Race-? Candidates]]),"All-Female",Z1465=SUM(Table1[[#This Row],[Race-F candidates]:[Race-? Candidates]]),"All-Male",1=1,"Mixed-Gender")</f>
        <v>Mixed-Gender</v>
      </c>
      <c r="AC1465" s="3">
        <f>COUNTIFS(Table1[genoffice],Table1[[#This Row],[genoffice]],Table1[Gender],"F")</f>
        <v>168</v>
      </c>
      <c r="AD1465" s="3">
        <f>COUNTIFS(Table1[genoffice],Table1[[#This Row],[genoffice]],Table1[Gender],"M")</f>
        <v>290</v>
      </c>
      <c r="AE1465" s="3">
        <f>COUNTIFS(Table1[genoffice],Table1[[#This Row],[genoffice]],Table1[Gender],"~?")</f>
        <v>23</v>
      </c>
    </row>
    <row r="1466" spans="1:31" x14ac:dyDescent="0.35">
      <c r="A1466">
        <v>1465</v>
      </c>
      <c r="B1466">
        <f>IF(COUNTIF(C$2:C1465,C1466)&gt;0,B1465,B1465+1)</f>
        <v>466</v>
      </c>
      <c r="C1466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6" t="s">
        <v>1813</v>
      </c>
      <c r="E1466" t="s">
        <v>1944</v>
      </c>
      <c r="F1466" t="s">
        <v>1947</v>
      </c>
      <c r="G1466">
        <v>2014</v>
      </c>
      <c r="H1466" t="s">
        <v>1012</v>
      </c>
      <c r="I1466" t="s">
        <v>127</v>
      </c>
      <c r="J1466">
        <v>521</v>
      </c>
      <c r="K1466">
        <v>4</v>
      </c>
      <c r="L1466">
        <f>COUNTIF(Table1[Race],Table1[Race])</f>
        <v>4</v>
      </c>
      <c r="M1466">
        <v>0</v>
      </c>
      <c r="N1466">
        <v>2</v>
      </c>
      <c r="O1466">
        <v>0</v>
      </c>
      <c r="P1466">
        <v>2</v>
      </c>
      <c r="Q1466" t="s">
        <v>20</v>
      </c>
      <c r="R1466" t="s">
        <v>21</v>
      </c>
      <c r="S1466" t="s">
        <v>1813</v>
      </c>
      <c r="T1466">
        <f>IFERROR(Table1[n_can_adj]/MID(Table1[district],FIND("(",Table1[district])+1,1),Table1[n_can_adj])</f>
        <v>4</v>
      </c>
      <c r="U1466">
        <v>234963</v>
      </c>
      <c r="V1466" t="str">
        <f>IF(Table1[Voting Population]&lt;47000,"Rural","Urban")</f>
        <v>Urban</v>
      </c>
      <c r="W1466" s="3">
        <v>5.6818181818181823E-2</v>
      </c>
      <c r="X1466" s="3" t="s">
        <v>5414</v>
      </c>
      <c r="Y1466" s="3">
        <f>COUNTIFS(Table1[Race '#],Table1[[#This Row],[Race '#]],Table1[Gender],"F")</f>
        <v>1</v>
      </c>
      <c r="Z1466" s="3">
        <f>COUNTIFS(Table1[Race '#],Table1[[#This Row],[Race '#]],Table1[Gender],"M")</f>
        <v>3</v>
      </c>
      <c r="AA1466" s="3">
        <f>COUNTIFS(Table1[Race '#],Table1[[#This Row],[Race '#]],Table1[Gender],"~?")</f>
        <v>0</v>
      </c>
      <c r="AB1466" s="3" t="str">
        <f>_xlfn.IFS(Y1466=SUM(Table1[[#This Row],[Race-F candidates]:[Race-? Candidates]]),"All-Female",Z1466=SUM(Table1[[#This Row],[Race-F candidates]:[Race-? Candidates]]),"All-Male",1=1,"Mixed-Gender")</f>
        <v>Mixed-Gender</v>
      </c>
      <c r="AC1466" s="3">
        <f>COUNTIFS(Table1[genoffice],Table1[[#This Row],[genoffice]],Table1[Gender],"F")</f>
        <v>168</v>
      </c>
      <c r="AD1466" s="3">
        <f>COUNTIFS(Table1[genoffice],Table1[[#This Row],[genoffice]],Table1[Gender],"M")</f>
        <v>290</v>
      </c>
      <c r="AE1466" s="3">
        <f>COUNTIFS(Table1[genoffice],Table1[[#This Row],[genoffice]],Table1[Gender],"~?")</f>
        <v>23</v>
      </c>
    </row>
    <row r="1467" spans="1:31" x14ac:dyDescent="0.35">
      <c r="A1467">
        <v>1466</v>
      </c>
      <c r="B1467">
        <f>IF(COUNTIF(C$2:C1466,C1467)&gt;0,B1466,B1466+1)</f>
        <v>466</v>
      </c>
      <c r="C1467" t="str">
        <f>Table1[[#This Row],[position]]&amp;IF(Table1[district]="NA","","-"&amp;Table1[district])&amp;IF(Table1[parish]="Multi-Parish Race","","-"&amp;Table1[parish])&amp;" ("&amp;Table1[year]&amp;")"</f>
        <v>Council Member-Division B, City of Youngsville-Lafayette (2014)</v>
      </c>
      <c r="D1467" t="s">
        <v>1813</v>
      </c>
      <c r="E1467" t="s">
        <v>1944</v>
      </c>
      <c r="F1467" t="s">
        <v>1948</v>
      </c>
      <c r="G1467">
        <v>2014</v>
      </c>
      <c r="H1467" t="s">
        <v>1012</v>
      </c>
      <c r="I1467" t="s">
        <v>19</v>
      </c>
      <c r="J1467">
        <v>1517</v>
      </c>
      <c r="K1467">
        <v>4</v>
      </c>
      <c r="L1467">
        <f>COUNTIF(Table1[Race],Table1[Race])</f>
        <v>4</v>
      </c>
      <c r="M1467">
        <v>0</v>
      </c>
      <c r="N1467">
        <v>2</v>
      </c>
      <c r="O1467">
        <v>0</v>
      </c>
      <c r="P1467">
        <v>2</v>
      </c>
      <c r="Q1467" t="s">
        <v>20</v>
      </c>
      <c r="R1467" t="s">
        <v>21</v>
      </c>
      <c r="S1467" t="s">
        <v>1813</v>
      </c>
      <c r="T1467">
        <f>IFERROR(Table1[n_can_adj]/MID(Table1[district],FIND("(",Table1[district])+1,1),Table1[n_can_adj])</f>
        <v>4</v>
      </c>
      <c r="U1467">
        <v>234963</v>
      </c>
      <c r="V1467" t="str">
        <f>IF(Table1[Voting Population]&lt;47000,"Rural","Urban")</f>
        <v>Urban</v>
      </c>
      <c r="W1467" s="3">
        <v>5.6818181818181823E-2</v>
      </c>
      <c r="X1467" s="3" t="s">
        <v>5414</v>
      </c>
      <c r="Y1467" s="3">
        <f>COUNTIFS(Table1[Race '#],Table1[[#This Row],[Race '#]],Table1[Gender],"F")</f>
        <v>1</v>
      </c>
      <c r="Z1467" s="3">
        <f>COUNTIFS(Table1[Race '#],Table1[[#This Row],[Race '#]],Table1[Gender],"M")</f>
        <v>3</v>
      </c>
      <c r="AA1467" s="3">
        <f>COUNTIFS(Table1[Race '#],Table1[[#This Row],[Race '#]],Table1[Gender],"~?")</f>
        <v>0</v>
      </c>
      <c r="AB1467" s="3" t="str">
        <f>_xlfn.IFS(Y1467=SUM(Table1[[#This Row],[Race-F candidates]:[Race-? Candidates]]),"All-Female",Z1467=SUM(Table1[[#This Row],[Race-F candidates]:[Race-? Candidates]]),"All-Male",1=1,"Mixed-Gender")</f>
        <v>Mixed-Gender</v>
      </c>
      <c r="AC1467" s="3">
        <f>COUNTIFS(Table1[genoffice],Table1[[#This Row],[genoffice]],Table1[Gender],"F")</f>
        <v>168</v>
      </c>
      <c r="AD1467" s="3">
        <f>COUNTIFS(Table1[genoffice],Table1[[#This Row],[genoffice]],Table1[Gender],"M")</f>
        <v>290</v>
      </c>
      <c r="AE1467" s="3">
        <f>COUNTIFS(Table1[genoffice],Table1[[#This Row],[genoffice]],Table1[Gender],"~?")</f>
        <v>23</v>
      </c>
    </row>
    <row r="1468" spans="1:31" x14ac:dyDescent="0.35">
      <c r="A1468">
        <v>1467</v>
      </c>
      <c r="B1468">
        <f>IF(COUNTIF(C$2:C1467,C1468)&gt;0,B1467,B1467+1)</f>
        <v>467</v>
      </c>
      <c r="C1468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8" t="s">
        <v>1813</v>
      </c>
      <c r="E1468" t="s">
        <v>1949</v>
      </c>
      <c r="F1468" t="s">
        <v>1950</v>
      </c>
      <c r="G1468">
        <v>2016</v>
      </c>
      <c r="H1468" t="s">
        <v>1440</v>
      </c>
      <c r="I1468" t="s">
        <v>23</v>
      </c>
      <c r="J1468">
        <v>2125</v>
      </c>
      <c r="K1468">
        <v>2</v>
      </c>
      <c r="L1468">
        <f>COUNTIF(Table1[Race],Table1[Race])</f>
        <v>2</v>
      </c>
      <c r="M1468">
        <v>2</v>
      </c>
      <c r="N1468">
        <v>0</v>
      </c>
      <c r="O1468">
        <v>0</v>
      </c>
      <c r="P1468">
        <v>0</v>
      </c>
      <c r="Q1468" t="s">
        <v>20</v>
      </c>
      <c r="R1468" t="s">
        <v>21</v>
      </c>
      <c r="S1468" t="s">
        <v>1813</v>
      </c>
      <c r="T1468">
        <f>IFERROR(Table1[n_can_adj]/MID(Table1[district],FIND("(",Table1[district])+1,1),Table1[n_can_adj])</f>
        <v>2</v>
      </c>
      <c r="U1468">
        <v>117009</v>
      </c>
      <c r="V1468" t="str">
        <f>IF(Table1[Voting Population]&lt;47000,"Rural","Urban")</f>
        <v>Urban</v>
      </c>
      <c r="W1468" s="3">
        <v>5.7740169238427119E-2</v>
      </c>
      <c r="X1468" s="3" t="s">
        <v>5414</v>
      </c>
      <c r="Y1468" s="3">
        <f>COUNTIFS(Table1[Race '#],Table1[[#This Row],[Race '#]],Table1[Gender],"F")</f>
        <v>0</v>
      </c>
      <c r="Z1468" s="3">
        <f>COUNTIFS(Table1[Race '#],Table1[[#This Row],[Race '#]],Table1[Gender],"M")</f>
        <v>2</v>
      </c>
      <c r="AA1468" s="3">
        <f>COUNTIFS(Table1[Race '#],Table1[[#This Row],[Race '#]],Table1[Gender],"~?")</f>
        <v>0</v>
      </c>
      <c r="AB1468" s="3" t="str">
        <f>_xlfn.IFS(Y1468=SUM(Table1[[#This Row],[Race-F candidates]:[Race-? Candidates]]),"All-Female",Z1468=SUM(Table1[[#This Row],[Race-F candidates]:[Race-? Candidates]]),"All-Male",1=1,"Mixed-Gender")</f>
        <v>All-Male</v>
      </c>
      <c r="AC1468" s="3">
        <f>COUNTIFS(Table1[genoffice],Table1[[#This Row],[genoffice]],Table1[Gender],"F")</f>
        <v>168</v>
      </c>
      <c r="AD1468" s="3">
        <f>COUNTIFS(Table1[genoffice],Table1[[#This Row],[genoffice]],Table1[Gender],"M")</f>
        <v>290</v>
      </c>
      <c r="AE1468" s="3">
        <f>COUNTIFS(Table1[genoffice],Table1[[#This Row],[genoffice]],Table1[Gender],"~?")</f>
        <v>23</v>
      </c>
    </row>
    <row r="1469" spans="1:31" x14ac:dyDescent="0.35">
      <c r="A1469">
        <v>1468</v>
      </c>
      <c r="B1469">
        <f>IF(COUNTIF(C$2:C1468,C1469)&gt;0,B1468,B1468+1)</f>
        <v>467</v>
      </c>
      <c r="C1469" t="str">
        <f>Table1[[#This Row],[position]]&amp;IF(Table1[district]="NA","","-"&amp;Table1[district])&amp;IF(Table1[parish]="Multi-Parish Race","","-"&amp;Table1[parish])&amp;" ("&amp;Table1[year]&amp;")"</f>
        <v>Council Member-Division C, City of Gonzales-Ascension (2016)</v>
      </c>
      <c r="D1469" t="s">
        <v>1813</v>
      </c>
      <c r="E1469" t="s">
        <v>1949</v>
      </c>
      <c r="F1469" t="s">
        <v>1951</v>
      </c>
      <c r="G1469">
        <v>2016</v>
      </c>
      <c r="H1469" t="s">
        <v>1440</v>
      </c>
      <c r="I1469" t="s">
        <v>23</v>
      </c>
      <c r="J1469">
        <v>1893</v>
      </c>
      <c r="K1469">
        <v>2</v>
      </c>
      <c r="L1469">
        <f>COUNTIF(Table1[Race],Table1[Race])</f>
        <v>2</v>
      </c>
      <c r="M1469">
        <v>2</v>
      </c>
      <c r="N1469">
        <v>0</v>
      </c>
      <c r="O1469">
        <v>0</v>
      </c>
      <c r="P1469">
        <v>0</v>
      </c>
      <c r="Q1469" t="s">
        <v>20</v>
      </c>
      <c r="R1469" t="s">
        <v>21</v>
      </c>
      <c r="S1469" t="s">
        <v>1813</v>
      </c>
      <c r="T1469">
        <f>IFERROR(Table1[n_can_adj]/MID(Table1[district],FIND("(",Table1[district])+1,1),Table1[n_can_adj])</f>
        <v>2</v>
      </c>
      <c r="U1469">
        <v>117009</v>
      </c>
      <c r="V1469" t="str">
        <f>IF(Table1[Voting Population]&lt;47000,"Rural","Urban")</f>
        <v>Urban</v>
      </c>
      <c r="W1469" s="3">
        <v>5.7740169238427119E-2</v>
      </c>
      <c r="X1469" s="3" t="s">
        <v>5414</v>
      </c>
      <c r="Y1469" s="3">
        <f>COUNTIFS(Table1[Race '#],Table1[[#This Row],[Race '#]],Table1[Gender],"F")</f>
        <v>0</v>
      </c>
      <c r="Z1469" s="3">
        <f>COUNTIFS(Table1[Race '#],Table1[[#This Row],[Race '#]],Table1[Gender],"M")</f>
        <v>2</v>
      </c>
      <c r="AA1469" s="3">
        <f>COUNTIFS(Table1[Race '#],Table1[[#This Row],[Race '#]],Table1[Gender],"~?")</f>
        <v>0</v>
      </c>
      <c r="AB1469" s="3" t="str">
        <f>_xlfn.IFS(Y1469=SUM(Table1[[#This Row],[Race-F candidates]:[Race-? Candidates]]),"All-Female",Z1469=SUM(Table1[[#This Row],[Race-F candidates]:[Race-? Candidates]]),"All-Male",1=1,"Mixed-Gender")</f>
        <v>All-Male</v>
      </c>
      <c r="AC1469" s="3">
        <f>COUNTIFS(Table1[genoffice],Table1[[#This Row],[genoffice]],Table1[Gender],"F")</f>
        <v>168</v>
      </c>
      <c r="AD1469" s="3">
        <f>COUNTIFS(Table1[genoffice],Table1[[#This Row],[genoffice]],Table1[Gender],"M")</f>
        <v>290</v>
      </c>
      <c r="AE1469" s="3">
        <f>COUNTIFS(Table1[genoffice],Table1[[#This Row],[genoffice]],Table1[Gender],"~?")</f>
        <v>23</v>
      </c>
    </row>
    <row r="1470" spans="1:31" x14ac:dyDescent="0.35">
      <c r="A1470">
        <v>1469</v>
      </c>
      <c r="B1470">
        <f>IF(COUNTIF(C$2:C1469,C1470)&gt;0,B1469,B1469+1)</f>
        <v>468</v>
      </c>
      <c r="C1470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0" t="s">
        <v>1813</v>
      </c>
      <c r="E1470" t="s">
        <v>1952</v>
      </c>
      <c r="F1470" t="s">
        <v>1953</v>
      </c>
      <c r="G1470">
        <v>2014</v>
      </c>
      <c r="H1470" t="s">
        <v>1008</v>
      </c>
      <c r="I1470" t="s">
        <v>127</v>
      </c>
      <c r="J1470">
        <v>514</v>
      </c>
      <c r="K1470">
        <v>2</v>
      </c>
      <c r="L1470">
        <f>COUNTIF(Table1[Race],Table1[Race])</f>
        <v>2</v>
      </c>
      <c r="M1470">
        <v>0</v>
      </c>
      <c r="N1470">
        <v>1</v>
      </c>
      <c r="O1470">
        <v>0</v>
      </c>
      <c r="P1470">
        <v>1</v>
      </c>
      <c r="Q1470" t="s">
        <v>20</v>
      </c>
      <c r="R1470" t="s">
        <v>21</v>
      </c>
      <c r="S1470" t="s">
        <v>1813</v>
      </c>
      <c r="T1470">
        <f>IFERROR(Table1[n_can_adj]/MID(Table1[district],FIND("(",Table1[district])+1,1),Table1[n_can_adj])</f>
        <v>2</v>
      </c>
      <c r="U1470">
        <v>197233</v>
      </c>
      <c r="V1470" t="str">
        <f>IF(Table1[Voting Population]&lt;47000,"Rural","Urban")</f>
        <v>Urban</v>
      </c>
      <c r="W1470" s="3">
        <v>9.9824868651488652E-2</v>
      </c>
      <c r="X1470" s="3" t="s">
        <v>5415</v>
      </c>
      <c r="Y1470" s="3">
        <f>COUNTIFS(Table1[Race '#],Table1[[#This Row],[Race '#]],Table1[Gender],"F")</f>
        <v>2</v>
      </c>
      <c r="Z1470" s="3">
        <f>COUNTIFS(Table1[Race '#],Table1[[#This Row],[Race '#]],Table1[Gender],"M")</f>
        <v>0</v>
      </c>
      <c r="AA1470" s="3">
        <f>COUNTIFS(Table1[Race '#],Table1[[#This Row],[Race '#]],Table1[Gender],"~?")</f>
        <v>0</v>
      </c>
      <c r="AB1470" s="3" t="str">
        <f>_xlfn.IFS(Y1470=SUM(Table1[[#This Row],[Race-F candidates]:[Race-? Candidates]]),"All-Female",Z1470=SUM(Table1[[#This Row],[Race-F candidates]:[Race-? Candidates]]),"All-Male",1=1,"Mixed-Gender")</f>
        <v>All-Female</v>
      </c>
      <c r="AC1470" s="3">
        <f>COUNTIFS(Table1[genoffice],Table1[[#This Row],[genoffice]],Table1[Gender],"F")</f>
        <v>168</v>
      </c>
      <c r="AD1470" s="3">
        <f>COUNTIFS(Table1[genoffice],Table1[[#This Row],[genoffice]],Table1[Gender],"M")</f>
        <v>290</v>
      </c>
      <c r="AE1470" s="3">
        <f>COUNTIFS(Table1[genoffice],Table1[[#This Row],[genoffice]],Table1[Gender],"~?")</f>
        <v>23</v>
      </c>
    </row>
    <row r="1471" spans="1:31" x14ac:dyDescent="0.35">
      <c r="A1471">
        <v>1470</v>
      </c>
      <c r="B1471">
        <f>IF(COUNTIF(C$2:C1470,C1471)&gt;0,B1470,B1470+1)</f>
        <v>468</v>
      </c>
      <c r="C1471" t="str">
        <f>Table1[[#This Row],[position]]&amp;IF(Table1[district]="NA","","-"&amp;Table1[district])&amp;IF(Table1[parish]="Multi-Parish Race","","-"&amp;Table1[parish])&amp;" ("&amp;Table1[year]&amp;")"</f>
        <v>Council Member-Division C, City of Westlake-Calcasieu (2014)</v>
      </c>
      <c r="D1471" t="s">
        <v>1813</v>
      </c>
      <c r="E1471" t="s">
        <v>1952</v>
      </c>
      <c r="F1471" t="s">
        <v>1954</v>
      </c>
      <c r="G1471">
        <v>2014</v>
      </c>
      <c r="H1471" t="s">
        <v>1008</v>
      </c>
      <c r="I1471" t="s">
        <v>19</v>
      </c>
      <c r="J1471">
        <v>628</v>
      </c>
      <c r="K1471">
        <v>2</v>
      </c>
      <c r="L1471">
        <f>COUNTIF(Table1[Race],Table1[Race])</f>
        <v>2</v>
      </c>
      <c r="M1471">
        <v>0</v>
      </c>
      <c r="N1471">
        <v>1</v>
      </c>
      <c r="O1471">
        <v>0</v>
      </c>
      <c r="P1471">
        <v>1</v>
      </c>
      <c r="Q1471" t="s">
        <v>20</v>
      </c>
      <c r="R1471" t="s">
        <v>21</v>
      </c>
      <c r="S1471" t="s">
        <v>1813</v>
      </c>
      <c r="T1471">
        <f>IFERROR(Table1[n_can_adj]/MID(Table1[district],FIND("(",Table1[district])+1,1),Table1[n_can_adj])</f>
        <v>2</v>
      </c>
      <c r="U1471">
        <v>197233</v>
      </c>
      <c r="V1471" t="str">
        <f>IF(Table1[Voting Population]&lt;47000,"Rural","Urban")</f>
        <v>Urban</v>
      </c>
      <c r="W1471" s="3">
        <v>9.9824868651488652E-2</v>
      </c>
      <c r="X1471" s="3" t="s">
        <v>5415</v>
      </c>
      <c r="Y1471" s="3">
        <f>COUNTIFS(Table1[Race '#],Table1[[#This Row],[Race '#]],Table1[Gender],"F")</f>
        <v>2</v>
      </c>
      <c r="Z1471" s="3">
        <f>COUNTIFS(Table1[Race '#],Table1[[#This Row],[Race '#]],Table1[Gender],"M")</f>
        <v>0</v>
      </c>
      <c r="AA1471" s="3">
        <f>COUNTIFS(Table1[Race '#],Table1[[#This Row],[Race '#]],Table1[Gender],"~?")</f>
        <v>0</v>
      </c>
      <c r="AB1471" s="3" t="str">
        <f>_xlfn.IFS(Y1471=SUM(Table1[[#This Row],[Race-F candidates]:[Race-? Candidates]]),"All-Female",Z1471=SUM(Table1[[#This Row],[Race-F candidates]:[Race-? Candidates]]),"All-Male",1=1,"Mixed-Gender")</f>
        <v>All-Female</v>
      </c>
      <c r="AC1471" s="3">
        <f>COUNTIFS(Table1[genoffice],Table1[[#This Row],[genoffice]],Table1[Gender],"F")</f>
        <v>168</v>
      </c>
      <c r="AD1471" s="3">
        <f>COUNTIFS(Table1[genoffice],Table1[[#This Row],[genoffice]],Table1[Gender],"M")</f>
        <v>290</v>
      </c>
      <c r="AE1471" s="3">
        <f>COUNTIFS(Table1[genoffice],Table1[[#This Row],[genoffice]],Table1[Gender],"~?")</f>
        <v>23</v>
      </c>
    </row>
    <row r="1472" spans="1:31" x14ac:dyDescent="0.35">
      <c r="A1472">
        <v>1471</v>
      </c>
      <c r="B1472">
        <f>IF(COUNTIF(C$2:C1471,C1472)&gt;0,B1471,B1471+1)</f>
        <v>469</v>
      </c>
      <c r="C1472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2" t="s">
        <v>1813</v>
      </c>
      <c r="E1472" t="s">
        <v>1955</v>
      </c>
      <c r="F1472" t="s">
        <v>1956</v>
      </c>
      <c r="G1472">
        <v>2014</v>
      </c>
      <c r="H1472" t="s">
        <v>1012</v>
      </c>
      <c r="I1472" t="s">
        <v>19</v>
      </c>
      <c r="J1472">
        <v>2002</v>
      </c>
      <c r="K1472">
        <v>2</v>
      </c>
      <c r="L1472">
        <f>COUNTIF(Table1[Race],Table1[Race])</f>
        <v>2</v>
      </c>
      <c r="M1472">
        <v>0</v>
      </c>
      <c r="N1472">
        <v>2</v>
      </c>
      <c r="O1472">
        <v>0</v>
      </c>
      <c r="P1472">
        <v>0</v>
      </c>
      <c r="Q1472" t="s">
        <v>20</v>
      </c>
      <c r="R1472" t="s">
        <v>21</v>
      </c>
      <c r="S1472" t="s">
        <v>1813</v>
      </c>
      <c r="T1472">
        <f>IFERROR(Table1[n_can_adj]/MID(Table1[district],FIND("(",Table1[district])+1,1),Table1[n_can_adj])</f>
        <v>2</v>
      </c>
      <c r="U1472">
        <v>234963</v>
      </c>
      <c r="V1472" t="str">
        <f>IF(Table1[Voting Population]&lt;47000,"Rural","Urban")</f>
        <v>Urban</v>
      </c>
      <c r="W1472" s="3">
        <v>0.1134593993325918</v>
      </c>
      <c r="X1472" s="3" t="s">
        <v>5414</v>
      </c>
      <c r="Y1472" s="3">
        <f>COUNTIFS(Table1[Race '#],Table1[[#This Row],[Race '#]],Table1[Gender],"F")</f>
        <v>1</v>
      </c>
      <c r="Z1472" s="3">
        <f>COUNTIFS(Table1[Race '#],Table1[[#This Row],[Race '#]],Table1[Gender],"M")</f>
        <v>1</v>
      </c>
      <c r="AA1472" s="3">
        <f>COUNTIFS(Table1[Race '#],Table1[[#This Row],[Race '#]],Table1[Gender],"~?")</f>
        <v>0</v>
      </c>
      <c r="AB1472" s="3" t="str">
        <f>_xlfn.IFS(Y1472=SUM(Table1[[#This Row],[Race-F candidates]:[Race-? Candidates]]),"All-Female",Z1472=SUM(Table1[[#This Row],[Race-F candidates]:[Race-? Candidates]]),"All-Male",1=1,"Mixed-Gender")</f>
        <v>Mixed-Gender</v>
      </c>
      <c r="AC1472" s="3">
        <f>COUNTIFS(Table1[genoffice],Table1[[#This Row],[genoffice]],Table1[Gender],"F")</f>
        <v>168</v>
      </c>
      <c r="AD1472" s="3">
        <f>COUNTIFS(Table1[genoffice],Table1[[#This Row],[genoffice]],Table1[Gender],"M")</f>
        <v>290</v>
      </c>
      <c r="AE1472" s="3">
        <f>COUNTIFS(Table1[genoffice],Table1[[#This Row],[genoffice]],Table1[Gender],"~?")</f>
        <v>23</v>
      </c>
    </row>
    <row r="1473" spans="1:31" x14ac:dyDescent="0.35">
      <c r="A1473">
        <v>1472</v>
      </c>
      <c r="B1473">
        <f>IF(COUNTIF(C$2:C1472,C1473)&gt;0,B1472,B1472+1)</f>
        <v>469</v>
      </c>
      <c r="C1473" t="str">
        <f>Table1[[#This Row],[position]]&amp;IF(Table1[district]="NA","","-"&amp;Table1[district])&amp;IF(Table1[parish]="Multi-Parish Race","","-"&amp;Table1[parish])&amp;" ("&amp;Table1[year]&amp;")"</f>
        <v>Council Member-Division C, City of Youngsville-Lafayette (2014)</v>
      </c>
      <c r="D1473" t="s">
        <v>1813</v>
      </c>
      <c r="E1473" t="s">
        <v>1955</v>
      </c>
      <c r="F1473" t="s">
        <v>1957</v>
      </c>
      <c r="G1473">
        <v>2014</v>
      </c>
      <c r="H1473" t="s">
        <v>1012</v>
      </c>
      <c r="I1473" t="s">
        <v>19</v>
      </c>
      <c r="J1473">
        <v>1594</v>
      </c>
      <c r="K1473">
        <v>2</v>
      </c>
      <c r="L1473">
        <f>COUNTIF(Table1[Race],Table1[Race])</f>
        <v>2</v>
      </c>
      <c r="M1473">
        <v>0</v>
      </c>
      <c r="N1473">
        <v>2</v>
      </c>
      <c r="O1473">
        <v>0</v>
      </c>
      <c r="P1473">
        <v>0</v>
      </c>
      <c r="Q1473" t="s">
        <v>20</v>
      </c>
      <c r="R1473" t="s">
        <v>21</v>
      </c>
      <c r="S1473" t="s">
        <v>1813</v>
      </c>
      <c r="T1473">
        <f>IFERROR(Table1[n_can_adj]/MID(Table1[district],FIND("(",Table1[district])+1,1),Table1[n_can_adj])</f>
        <v>2</v>
      </c>
      <c r="U1473">
        <v>234963</v>
      </c>
      <c r="V1473" t="str">
        <f>IF(Table1[Voting Population]&lt;47000,"Rural","Urban")</f>
        <v>Urban</v>
      </c>
      <c r="W1473" s="3">
        <v>0.1134593993325918</v>
      </c>
      <c r="X1473" s="3" t="s">
        <v>5415</v>
      </c>
      <c r="Y1473" s="3">
        <f>COUNTIFS(Table1[Race '#],Table1[[#This Row],[Race '#]],Table1[Gender],"F")</f>
        <v>1</v>
      </c>
      <c r="Z1473" s="3">
        <f>COUNTIFS(Table1[Race '#],Table1[[#This Row],[Race '#]],Table1[Gender],"M")</f>
        <v>1</v>
      </c>
      <c r="AA1473" s="3">
        <f>COUNTIFS(Table1[Race '#],Table1[[#This Row],[Race '#]],Table1[Gender],"~?")</f>
        <v>0</v>
      </c>
      <c r="AB1473" s="3" t="str">
        <f>_xlfn.IFS(Y1473=SUM(Table1[[#This Row],[Race-F candidates]:[Race-? Candidates]]),"All-Female",Z1473=SUM(Table1[[#This Row],[Race-F candidates]:[Race-? Candidates]]),"All-Male",1=1,"Mixed-Gender")</f>
        <v>Mixed-Gender</v>
      </c>
      <c r="AC1473" s="3">
        <f>COUNTIFS(Table1[genoffice],Table1[[#This Row],[genoffice]],Table1[Gender],"F")</f>
        <v>168</v>
      </c>
      <c r="AD1473" s="3">
        <f>COUNTIFS(Table1[genoffice],Table1[[#This Row],[genoffice]],Table1[Gender],"M")</f>
        <v>290</v>
      </c>
      <c r="AE1473" s="3">
        <f>COUNTIFS(Table1[genoffice],Table1[[#This Row],[genoffice]],Table1[Gender],"~?")</f>
        <v>23</v>
      </c>
    </row>
    <row r="1474" spans="1:31" x14ac:dyDescent="0.35">
      <c r="A1474">
        <v>1473</v>
      </c>
      <c r="B1474">
        <f>IF(COUNTIF(C$2:C1473,C1474)&gt;0,B1473,B1473+1)</f>
        <v>470</v>
      </c>
      <c r="C1474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4" t="s">
        <v>1813</v>
      </c>
      <c r="E1474" t="s">
        <v>1958</v>
      </c>
      <c r="F1474" t="s">
        <v>1959</v>
      </c>
      <c r="G1474">
        <v>2016</v>
      </c>
      <c r="H1474" t="s">
        <v>1440</v>
      </c>
      <c r="I1474" t="s">
        <v>23</v>
      </c>
      <c r="J1474">
        <v>1563</v>
      </c>
      <c r="K1474">
        <v>3</v>
      </c>
      <c r="L1474">
        <f>COUNTIF(Table1[Race],Table1[Race])</f>
        <v>3</v>
      </c>
      <c r="M1474">
        <v>2</v>
      </c>
      <c r="N1474">
        <v>0</v>
      </c>
      <c r="O1474">
        <v>0</v>
      </c>
      <c r="P1474">
        <v>1</v>
      </c>
      <c r="Q1474" t="s">
        <v>20</v>
      </c>
      <c r="R1474" t="s">
        <v>21</v>
      </c>
      <c r="S1474" t="s">
        <v>1813</v>
      </c>
      <c r="T1474">
        <f>IFERROR(Table1[n_can_adj]/MID(Table1[district],FIND("(",Table1[district])+1,1),Table1[n_can_adj])</f>
        <v>3</v>
      </c>
      <c r="U1474">
        <v>117009</v>
      </c>
      <c r="V1474" t="str">
        <f>IF(Table1[Voting Population]&lt;47000,"Rural","Urban")</f>
        <v>Urban</v>
      </c>
      <c r="W1474" s="3">
        <v>6.0781476121562927E-2</v>
      </c>
      <c r="X1474" s="3" t="s">
        <v>5414</v>
      </c>
      <c r="Y1474" s="3">
        <f>COUNTIFS(Table1[Race '#],Table1[[#This Row],[Race '#]],Table1[Gender],"F")</f>
        <v>0</v>
      </c>
      <c r="Z1474" s="3">
        <f>COUNTIFS(Table1[Race '#],Table1[[#This Row],[Race '#]],Table1[Gender],"M")</f>
        <v>3</v>
      </c>
      <c r="AA1474" s="3">
        <f>COUNTIFS(Table1[Race '#],Table1[[#This Row],[Race '#]],Table1[Gender],"~?")</f>
        <v>0</v>
      </c>
      <c r="AB1474" s="3" t="str">
        <f>_xlfn.IFS(Y1474=SUM(Table1[[#This Row],[Race-F candidates]:[Race-? Candidates]]),"All-Female",Z1474=SUM(Table1[[#This Row],[Race-F candidates]:[Race-? Candidates]]),"All-Male",1=1,"Mixed-Gender")</f>
        <v>All-Male</v>
      </c>
      <c r="AC1474" s="3">
        <f>COUNTIFS(Table1[genoffice],Table1[[#This Row],[genoffice]],Table1[Gender],"F")</f>
        <v>168</v>
      </c>
      <c r="AD1474" s="3">
        <f>COUNTIFS(Table1[genoffice],Table1[[#This Row],[genoffice]],Table1[Gender],"M")</f>
        <v>290</v>
      </c>
      <c r="AE1474" s="3">
        <f>COUNTIFS(Table1[genoffice],Table1[[#This Row],[genoffice]],Table1[Gender],"~?")</f>
        <v>23</v>
      </c>
    </row>
    <row r="1475" spans="1:31" x14ac:dyDescent="0.35">
      <c r="A1475">
        <v>1474</v>
      </c>
      <c r="B1475">
        <f>IF(COUNTIF(C$2:C1474,C1475)&gt;0,B1474,B1474+1)</f>
        <v>470</v>
      </c>
      <c r="C1475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5" t="s">
        <v>1813</v>
      </c>
      <c r="E1475" t="s">
        <v>1958</v>
      </c>
      <c r="F1475" t="s">
        <v>1960</v>
      </c>
      <c r="G1475">
        <v>2016</v>
      </c>
      <c r="H1475" t="s">
        <v>1440</v>
      </c>
      <c r="I1475" t="s">
        <v>23</v>
      </c>
      <c r="J1475">
        <v>1815</v>
      </c>
      <c r="K1475">
        <v>3</v>
      </c>
      <c r="L1475">
        <f>COUNTIF(Table1[Race],Table1[Race])</f>
        <v>3</v>
      </c>
      <c r="M1475">
        <v>2</v>
      </c>
      <c r="N1475">
        <v>0</v>
      </c>
      <c r="O1475">
        <v>0</v>
      </c>
      <c r="P1475">
        <v>1</v>
      </c>
      <c r="Q1475" t="s">
        <v>20</v>
      </c>
      <c r="R1475" t="s">
        <v>21</v>
      </c>
      <c r="S1475" t="s">
        <v>1813</v>
      </c>
      <c r="T1475">
        <f>IFERROR(Table1[n_can_adj]/MID(Table1[district],FIND("(",Table1[district])+1,1),Table1[n_can_adj])</f>
        <v>3</v>
      </c>
      <c r="U1475">
        <v>117009</v>
      </c>
      <c r="V1475" t="str">
        <f>IF(Table1[Voting Population]&lt;47000,"Rural","Urban")</f>
        <v>Urban</v>
      </c>
      <c r="W1475" s="3">
        <v>6.0781476121562927E-2</v>
      </c>
      <c r="X1475" s="3" t="s">
        <v>5414</v>
      </c>
      <c r="Y1475" s="3">
        <f>COUNTIFS(Table1[Race '#],Table1[[#This Row],[Race '#]],Table1[Gender],"F")</f>
        <v>0</v>
      </c>
      <c r="Z1475" s="3">
        <f>COUNTIFS(Table1[Race '#],Table1[[#This Row],[Race '#]],Table1[Gender],"M")</f>
        <v>3</v>
      </c>
      <c r="AA1475" s="3">
        <f>COUNTIFS(Table1[Race '#],Table1[[#This Row],[Race '#]],Table1[Gender],"~?")</f>
        <v>0</v>
      </c>
      <c r="AB1475" s="3" t="str">
        <f>_xlfn.IFS(Y1475=SUM(Table1[[#This Row],[Race-F candidates]:[Race-? Candidates]]),"All-Female",Z1475=SUM(Table1[[#This Row],[Race-F candidates]:[Race-? Candidates]]),"All-Male",1=1,"Mixed-Gender")</f>
        <v>All-Male</v>
      </c>
      <c r="AC1475" s="3">
        <f>COUNTIFS(Table1[genoffice],Table1[[#This Row],[genoffice]],Table1[Gender],"F")</f>
        <v>168</v>
      </c>
      <c r="AD1475" s="3">
        <f>COUNTIFS(Table1[genoffice],Table1[[#This Row],[genoffice]],Table1[Gender],"M")</f>
        <v>290</v>
      </c>
      <c r="AE1475" s="3">
        <f>COUNTIFS(Table1[genoffice],Table1[[#This Row],[genoffice]],Table1[Gender],"~?")</f>
        <v>23</v>
      </c>
    </row>
    <row r="1476" spans="1:31" x14ac:dyDescent="0.35">
      <c r="A1476">
        <v>1475</v>
      </c>
      <c r="B1476">
        <f>IF(COUNTIF(C$2:C1475,C1476)&gt;0,B1475,B1475+1)</f>
        <v>470</v>
      </c>
      <c r="C1476" t="str">
        <f>Table1[[#This Row],[position]]&amp;IF(Table1[district]="NA","","-"&amp;Table1[district])&amp;IF(Table1[parish]="Multi-Parish Race","","-"&amp;Table1[parish])&amp;" ("&amp;Table1[year]&amp;")"</f>
        <v>Council Member-Division D, City of Gonzales-Ascension (2016)</v>
      </c>
      <c r="D1476" t="s">
        <v>1813</v>
      </c>
      <c r="E1476" t="s">
        <v>1958</v>
      </c>
      <c r="F1476" t="s">
        <v>1961</v>
      </c>
      <c r="G1476">
        <v>2016</v>
      </c>
      <c r="H1476" t="s">
        <v>1440</v>
      </c>
      <c r="I1476" t="s">
        <v>127</v>
      </c>
      <c r="J1476">
        <v>768</v>
      </c>
      <c r="K1476">
        <v>3</v>
      </c>
      <c r="L1476">
        <f>COUNTIF(Table1[Race],Table1[Race])</f>
        <v>3</v>
      </c>
      <c r="M1476">
        <v>2</v>
      </c>
      <c r="N1476">
        <v>0</v>
      </c>
      <c r="O1476">
        <v>0</v>
      </c>
      <c r="P1476">
        <v>1</v>
      </c>
      <c r="Q1476" t="s">
        <v>20</v>
      </c>
      <c r="R1476" t="s">
        <v>21</v>
      </c>
      <c r="S1476" t="s">
        <v>1813</v>
      </c>
      <c r="T1476">
        <f>IFERROR(Table1[n_can_adj]/MID(Table1[district],FIND("(",Table1[district])+1,1),Table1[n_can_adj])</f>
        <v>3</v>
      </c>
      <c r="U1476">
        <v>117009</v>
      </c>
      <c r="V1476" t="str">
        <f>IF(Table1[Voting Population]&lt;47000,"Rural","Urban")</f>
        <v>Urban</v>
      </c>
      <c r="W1476" s="3">
        <v>6.0781476121562927E-2</v>
      </c>
      <c r="X1476" s="3" t="s">
        <v>5414</v>
      </c>
      <c r="Y1476" s="3">
        <f>COUNTIFS(Table1[Race '#],Table1[[#This Row],[Race '#]],Table1[Gender],"F")</f>
        <v>0</v>
      </c>
      <c r="Z1476" s="3">
        <f>COUNTIFS(Table1[Race '#],Table1[[#This Row],[Race '#]],Table1[Gender],"M")</f>
        <v>3</v>
      </c>
      <c r="AA1476" s="3">
        <f>COUNTIFS(Table1[Race '#],Table1[[#This Row],[Race '#]],Table1[Gender],"~?")</f>
        <v>0</v>
      </c>
      <c r="AB1476" s="3" t="str">
        <f>_xlfn.IFS(Y1476=SUM(Table1[[#This Row],[Race-F candidates]:[Race-? Candidates]]),"All-Female",Z1476=SUM(Table1[[#This Row],[Race-F candidates]:[Race-? Candidates]]),"All-Male",1=1,"Mixed-Gender")</f>
        <v>All-Male</v>
      </c>
      <c r="AC1476" s="3">
        <f>COUNTIFS(Table1[genoffice],Table1[[#This Row],[genoffice]],Table1[Gender],"F")</f>
        <v>168</v>
      </c>
      <c r="AD1476" s="3">
        <f>COUNTIFS(Table1[genoffice],Table1[[#This Row],[genoffice]],Table1[Gender],"M")</f>
        <v>290</v>
      </c>
      <c r="AE1476" s="3">
        <f>COUNTIFS(Table1[genoffice],Table1[[#This Row],[genoffice]],Table1[Gender],"~?")</f>
        <v>23</v>
      </c>
    </row>
    <row r="1477" spans="1:31" x14ac:dyDescent="0.35">
      <c r="A1477">
        <v>1476</v>
      </c>
      <c r="B1477">
        <f>IF(COUNTIF(C$2:C1476,C1477)&gt;0,B1476,B1476+1)</f>
        <v>471</v>
      </c>
      <c r="C1477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7" t="s">
        <v>1813</v>
      </c>
      <c r="E1477" t="s">
        <v>1962</v>
      </c>
      <c r="F1477" t="s">
        <v>1963</v>
      </c>
      <c r="G1477">
        <v>2014</v>
      </c>
      <c r="H1477" t="s">
        <v>1008</v>
      </c>
      <c r="I1477" t="s">
        <v>23</v>
      </c>
      <c r="J1477">
        <v>786</v>
      </c>
      <c r="K1477">
        <v>2</v>
      </c>
      <c r="L1477">
        <f>COUNTIF(Table1[Race],Table1[Race])</f>
        <v>2</v>
      </c>
      <c r="M1477">
        <v>1</v>
      </c>
      <c r="N1477">
        <v>1</v>
      </c>
      <c r="O1477">
        <v>0</v>
      </c>
      <c r="P1477">
        <v>0</v>
      </c>
      <c r="Q1477" t="s">
        <v>20</v>
      </c>
      <c r="R1477" t="s">
        <v>21</v>
      </c>
      <c r="S1477" t="s">
        <v>1813</v>
      </c>
      <c r="T1477">
        <f>IFERROR(Table1[n_can_adj]/MID(Table1[district],FIND("(",Table1[district])+1,1),Table1[n_can_adj])</f>
        <v>2</v>
      </c>
      <c r="U1477">
        <v>197233</v>
      </c>
      <c r="V1477" t="str">
        <f>IF(Table1[Voting Population]&lt;47000,"Rural","Urban")</f>
        <v>Urban</v>
      </c>
      <c r="W1477" s="3">
        <v>0.11806543385490759</v>
      </c>
      <c r="X1477" s="3" t="s">
        <v>5414</v>
      </c>
      <c r="Y1477" s="3">
        <f>COUNTIFS(Table1[Race '#],Table1[[#This Row],[Race '#]],Table1[Gender],"F")</f>
        <v>0</v>
      </c>
      <c r="Z1477" s="3">
        <f>COUNTIFS(Table1[Race '#],Table1[[#This Row],[Race '#]],Table1[Gender],"M")</f>
        <v>2</v>
      </c>
      <c r="AA1477" s="3">
        <f>COUNTIFS(Table1[Race '#],Table1[[#This Row],[Race '#]],Table1[Gender],"~?")</f>
        <v>0</v>
      </c>
      <c r="AB1477" s="3" t="str">
        <f>_xlfn.IFS(Y1477=SUM(Table1[[#This Row],[Race-F candidates]:[Race-? Candidates]]),"All-Female",Z1477=SUM(Table1[[#This Row],[Race-F candidates]:[Race-? Candidates]]),"All-Male",1=1,"Mixed-Gender")</f>
        <v>All-Male</v>
      </c>
      <c r="AC1477" s="3">
        <f>COUNTIFS(Table1[genoffice],Table1[[#This Row],[genoffice]],Table1[Gender],"F")</f>
        <v>168</v>
      </c>
      <c r="AD1477" s="3">
        <f>COUNTIFS(Table1[genoffice],Table1[[#This Row],[genoffice]],Table1[Gender],"M")</f>
        <v>290</v>
      </c>
      <c r="AE1477" s="3">
        <f>COUNTIFS(Table1[genoffice],Table1[[#This Row],[genoffice]],Table1[Gender],"~?")</f>
        <v>23</v>
      </c>
    </row>
    <row r="1478" spans="1:31" x14ac:dyDescent="0.35">
      <c r="A1478">
        <v>1477</v>
      </c>
      <c r="B1478">
        <f>IF(COUNTIF(C$2:C1477,C1478)&gt;0,B1477,B1477+1)</f>
        <v>471</v>
      </c>
      <c r="C1478" t="str">
        <f>Table1[[#This Row],[position]]&amp;IF(Table1[district]="NA","","-"&amp;Table1[district])&amp;IF(Table1[parish]="Multi-Parish Race","","-"&amp;Table1[parish])&amp;" ("&amp;Table1[year]&amp;")"</f>
        <v>Council Member-Division D, City of Westlake-Calcasieu (2014)</v>
      </c>
      <c r="D1478" t="s">
        <v>1813</v>
      </c>
      <c r="E1478" t="s">
        <v>1962</v>
      </c>
      <c r="F1478" t="s">
        <v>1964</v>
      </c>
      <c r="G1478">
        <v>2014</v>
      </c>
      <c r="H1478" t="s">
        <v>1008</v>
      </c>
      <c r="I1478" t="s">
        <v>19</v>
      </c>
      <c r="J1478">
        <v>620</v>
      </c>
      <c r="K1478">
        <v>2</v>
      </c>
      <c r="L1478">
        <f>COUNTIF(Table1[Race],Table1[Race])</f>
        <v>2</v>
      </c>
      <c r="M1478">
        <v>1</v>
      </c>
      <c r="N1478">
        <v>1</v>
      </c>
      <c r="O1478">
        <v>0</v>
      </c>
      <c r="P1478">
        <v>0</v>
      </c>
      <c r="Q1478" t="s">
        <v>20</v>
      </c>
      <c r="R1478" t="s">
        <v>21</v>
      </c>
      <c r="S1478" t="s">
        <v>1813</v>
      </c>
      <c r="T1478">
        <f>IFERROR(Table1[n_can_adj]/MID(Table1[district],FIND("(",Table1[district])+1,1),Table1[n_can_adj])</f>
        <v>2</v>
      </c>
      <c r="U1478">
        <v>197233</v>
      </c>
      <c r="V1478" t="str">
        <f>IF(Table1[Voting Population]&lt;47000,"Rural","Urban")</f>
        <v>Urban</v>
      </c>
      <c r="W1478" s="3">
        <v>0.11806543385490759</v>
      </c>
      <c r="X1478" s="3" t="s">
        <v>5414</v>
      </c>
      <c r="Y1478" s="3">
        <f>COUNTIFS(Table1[Race '#],Table1[[#This Row],[Race '#]],Table1[Gender],"F")</f>
        <v>0</v>
      </c>
      <c r="Z1478" s="3">
        <f>COUNTIFS(Table1[Race '#],Table1[[#This Row],[Race '#]],Table1[Gender],"M")</f>
        <v>2</v>
      </c>
      <c r="AA1478" s="3">
        <f>COUNTIFS(Table1[Race '#],Table1[[#This Row],[Race '#]],Table1[Gender],"~?")</f>
        <v>0</v>
      </c>
      <c r="AB1478" s="3" t="str">
        <f>_xlfn.IFS(Y1478=SUM(Table1[[#This Row],[Race-F candidates]:[Race-? Candidates]]),"All-Female",Z1478=SUM(Table1[[#This Row],[Race-F candidates]:[Race-? Candidates]]),"All-Male",1=1,"Mixed-Gender")</f>
        <v>All-Male</v>
      </c>
      <c r="AC1478" s="3">
        <f>COUNTIFS(Table1[genoffice],Table1[[#This Row],[genoffice]],Table1[Gender],"F")</f>
        <v>168</v>
      </c>
      <c r="AD1478" s="3">
        <f>COUNTIFS(Table1[genoffice],Table1[[#This Row],[genoffice]],Table1[Gender],"M")</f>
        <v>290</v>
      </c>
      <c r="AE1478" s="3">
        <f>COUNTIFS(Table1[genoffice],Table1[[#This Row],[genoffice]],Table1[Gender],"~?")</f>
        <v>23</v>
      </c>
    </row>
    <row r="1479" spans="1:31" x14ac:dyDescent="0.35">
      <c r="A1479">
        <v>1478</v>
      </c>
      <c r="B1479">
        <f>IF(COUNTIF(C$2:C1478,C1479)&gt;0,B1478,B1478+1)</f>
        <v>472</v>
      </c>
      <c r="C1479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79" t="s">
        <v>1813</v>
      </c>
      <c r="E1479" t="s">
        <v>1965</v>
      </c>
      <c r="F1479" t="s">
        <v>1966</v>
      </c>
      <c r="G1479">
        <v>2014</v>
      </c>
      <c r="H1479" t="s">
        <v>1012</v>
      </c>
      <c r="I1479" t="s">
        <v>19</v>
      </c>
      <c r="J1479">
        <v>1303</v>
      </c>
      <c r="K1479">
        <v>2</v>
      </c>
      <c r="L1479">
        <f>COUNTIF(Table1[Race],Table1[Race])</f>
        <v>2</v>
      </c>
      <c r="M1479">
        <v>0</v>
      </c>
      <c r="N1479">
        <v>2</v>
      </c>
      <c r="O1479">
        <v>0</v>
      </c>
      <c r="P1479">
        <v>0</v>
      </c>
      <c r="Q1479" t="s">
        <v>20</v>
      </c>
      <c r="R1479" t="s">
        <v>21</v>
      </c>
      <c r="S1479" t="s">
        <v>1813</v>
      </c>
      <c r="T1479">
        <f>IFERROR(Table1[n_can_adj]/MID(Table1[district],FIND("(",Table1[district])+1,1),Table1[n_can_adj])</f>
        <v>2</v>
      </c>
      <c r="U1479">
        <v>234963</v>
      </c>
      <c r="V1479" t="str">
        <f>IF(Table1[Voting Population]&lt;47000,"Rural","Urban")</f>
        <v>Urban</v>
      </c>
      <c r="W1479" s="3">
        <v>0.25478981984558197</v>
      </c>
      <c r="X1479" s="3" t="s">
        <v>5414</v>
      </c>
      <c r="Y1479" s="3">
        <f>COUNTIFS(Table1[Race '#],Table1[[#This Row],[Race '#]],Table1[Gender],"F")</f>
        <v>0</v>
      </c>
      <c r="Z1479" s="3">
        <f>COUNTIFS(Table1[Race '#],Table1[[#This Row],[Race '#]],Table1[Gender],"M")</f>
        <v>2</v>
      </c>
      <c r="AA1479" s="3">
        <f>COUNTIFS(Table1[Race '#],Table1[[#This Row],[Race '#]],Table1[Gender],"~?")</f>
        <v>0</v>
      </c>
      <c r="AB1479" s="3" t="str">
        <f>_xlfn.IFS(Y1479=SUM(Table1[[#This Row],[Race-F candidates]:[Race-? Candidates]]),"All-Female",Z1479=SUM(Table1[[#This Row],[Race-F candidates]:[Race-? Candidates]]),"All-Male",1=1,"Mixed-Gender")</f>
        <v>All-Male</v>
      </c>
      <c r="AC1479" s="3">
        <f>COUNTIFS(Table1[genoffice],Table1[[#This Row],[genoffice]],Table1[Gender],"F")</f>
        <v>168</v>
      </c>
      <c r="AD1479" s="3">
        <f>COUNTIFS(Table1[genoffice],Table1[[#This Row],[genoffice]],Table1[Gender],"M")</f>
        <v>290</v>
      </c>
      <c r="AE1479" s="3">
        <f>COUNTIFS(Table1[genoffice],Table1[[#This Row],[genoffice]],Table1[Gender],"~?")</f>
        <v>23</v>
      </c>
    </row>
    <row r="1480" spans="1:31" x14ac:dyDescent="0.35">
      <c r="A1480">
        <v>1479</v>
      </c>
      <c r="B1480">
        <f>IF(COUNTIF(C$2:C1479,C1480)&gt;0,B1479,B1479+1)</f>
        <v>472</v>
      </c>
      <c r="C1480" t="str">
        <f>Table1[[#This Row],[position]]&amp;IF(Table1[district]="NA","","-"&amp;Table1[district])&amp;IF(Table1[parish]="Multi-Parish Race","","-"&amp;Table1[parish])&amp;" ("&amp;Table1[year]&amp;")"</f>
        <v>Council Member-Division D, City of Youngsville-Lafayette (2014)</v>
      </c>
      <c r="D1480" t="s">
        <v>1813</v>
      </c>
      <c r="E1480" t="s">
        <v>1965</v>
      </c>
      <c r="F1480" t="s">
        <v>1967</v>
      </c>
      <c r="G1480">
        <v>2014</v>
      </c>
      <c r="H1480" t="s">
        <v>1012</v>
      </c>
      <c r="I1480" t="s">
        <v>19</v>
      </c>
      <c r="J1480">
        <v>2194</v>
      </c>
      <c r="K1480">
        <v>2</v>
      </c>
      <c r="L1480">
        <f>COUNTIF(Table1[Race],Table1[Race])</f>
        <v>2</v>
      </c>
      <c r="M1480">
        <v>0</v>
      </c>
      <c r="N1480">
        <v>2</v>
      </c>
      <c r="O1480">
        <v>0</v>
      </c>
      <c r="P1480">
        <v>0</v>
      </c>
      <c r="Q1480" t="s">
        <v>20</v>
      </c>
      <c r="R1480" t="s">
        <v>21</v>
      </c>
      <c r="S1480" t="s">
        <v>1813</v>
      </c>
      <c r="T1480">
        <f>IFERROR(Table1[n_can_adj]/MID(Table1[district],FIND("(",Table1[district])+1,1),Table1[n_can_adj])</f>
        <v>2</v>
      </c>
      <c r="U1480">
        <v>234963</v>
      </c>
      <c r="V1480" t="str">
        <f>IF(Table1[Voting Population]&lt;47000,"Rural","Urban")</f>
        <v>Urban</v>
      </c>
      <c r="W1480" s="3">
        <v>0.25478981984558197</v>
      </c>
      <c r="X1480" s="3" t="s">
        <v>5414</v>
      </c>
      <c r="Y1480" s="3">
        <f>COUNTIFS(Table1[Race '#],Table1[[#This Row],[Race '#]],Table1[Gender],"F")</f>
        <v>0</v>
      </c>
      <c r="Z1480" s="3">
        <f>COUNTIFS(Table1[Race '#],Table1[[#This Row],[Race '#]],Table1[Gender],"M")</f>
        <v>2</v>
      </c>
      <c r="AA1480" s="3">
        <f>COUNTIFS(Table1[Race '#],Table1[[#This Row],[Race '#]],Table1[Gender],"~?")</f>
        <v>0</v>
      </c>
      <c r="AB1480" s="3" t="str">
        <f>_xlfn.IFS(Y1480=SUM(Table1[[#This Row],[Race-F candidates]:[Race-? Candidates]]),"All-Female",Z1480=SUM(Table1[[#This Row],[Race-F candidates]:[Race-? Candidates]]),"All-Male",1=1,"Mixed-Gender")</f>
        <v>All-Male</v>
      </c>
      <c r="AC1480" s="3">
        <f>COUNTIFS(Table1[genoffice],Table1[[#This Row],[genoffice]],Table1[Gender],"F")</f>
        <v>168</v>
      </c>
      <c r="AD1480" s="3">
        <f>COUNTIFS(Table1[genoffice],Table1[[#This Row],[genoffice]],Table1[Gender],"M")</f>
        <v>290</v>
      </c>
      <c r="AE1480" s="3">
        <f>COUNTIFS(Table1[genoffice],Table1[[#This Row],[genoffice]],Table1[Gender],"~?")</f>
        <v>23</v>
      </c>
    </row>
    <row r="1481" spans="1:31" x14ac:dyDescent="0.35">
      <c r="A1481">
        <v>1480</v>
      </c>
      <c r="B1481">
        <f>IF(COUNTIF(C$2:C1480,C1481)&gt;0,B1480,B1480+1)</f>
        <v>473</v>
      </c>
      <c r="C1481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1" t="s">
        <v>1813</v>
      </c>
      <c r="E1481" t="s">
        <v>1968</v>
      </c>
      <c r="F1481" t="s">
        <v>1969</v>
      </c>
      <c r="G1481">
        <v>2016</v>
      </c>
      <c r="H1481" t="s">
        <v>1440</v>
      </c>
      <c r="I1481" t="s">
        <v>23</v>
      </c>
      <c r="J1481">
        <v>1587</v>
      </c>
      <c r="K1481">
        <v>2</v>
      </c>
      <c r="L1481">
        <f>COUNTIF(Table1[Race],Table1[Race])</f>
        <v>2</v>
      </c>
      <c r="M1481">
        <v>2</v>
      </c>
      <c r="N1481">
        <v>0</v>
      </c>
      <c r="O1481">
        <v>0</v>
      </c>
      <c r="P1481">
        <v>0</v>
      </c>
      <c r="Q1481" t="s">
        <v>20</v>
      </c>
      <c r="R1481" t="s">
        <v>21</v>
      </c>
      <c r="S1481" t="s">
        <v>1813</v>
      </c>
      <c r="T1481">
        <f>IFERROR(Table1[n_can_adj]/MID(Table1[district],FIND("(",Table1[district])+1,1),Table1[n_can_adj])</f>
        <v>2</v>
      </c>
      <c r="U1481">
        <v>117009</v>
      </c>
      <c r="V1481" t="str">
        <f>IF(Table1[Voting Population]&lt;47000,"Rural","Urban")</f>
        <v>Urban</v>
      </c>
      <c r="W1481" s="3">
        <v>0.21279761904761907</v>
      </c>
      <c r="X1481" s="3" t="s">
        <v>5414</v>
      </c>
      <c r="Y1481" s="3">
        <f>COUNTIFS(Table1[Race '#],Table1[[#This Row],[Race '#]],Table1[Gender],"F")</f>
        <v>0</v>
      </c>
      <c r="Z1481" s="3">
        <f>COUNTIFS(Table1[Race '#],Table1[[#This Row],[Race '#]],Table1[Gender],"M")</f>
        <v>2</v>
      </c>
      <c r="AA1481" s="3">
        <f>COUNTIFS(Table1[Race '#],Table1[[#This Row],[Race '#]],Table1[Gender],"~?")</f>
        <v>0</v>
      </c>
      <c r="AB1481" s="3" t="str">
        <f>_xlfn.IFS(Y1481=SUM(Table1[[#This Row],[Race-F candidates]:[Race-? Candidates]]),"All-Female",Z1481=SUM(Table1[[#This Row],[Race-F candidates]:[Race-? Candidates]]),"All-Male",1=1,"Mixed-Gender")</f>
        <v>All-Male</v>
      </c>
      <c r="AC1481" s="3">
        <f>COUNTIFS(Table1[genoffice],Table1[[#This Row],[genoffice]],Table1[Gender],"F")</f>
        <v>168</v>
      </c>
      <c r="AD1481" s="3">
        <f>COUNTIFS(Table1[genoffice],Table1[[#This Row],[genoffice]],Table1[Gender],"M")</f>
        <v>290</v>
      </c>
      <c r="AE1481" s="3">
        <f>COUNTIFS(Table1[genoffice],Table1[[#This Row],[genoffice]],Table1[Gender],"~?")</f>
        <v>23</v>
      </c>
    </row>
    <row r="1482" spans="1:31" x14ac:dyDescent="0.35">
      <c r="A1482">
        <v>1481</v>
      </c>
      <c r="B1482">
        <f>IF(COUNTIF(C$2:C1481,C1482)&gt;0,B1481,B1481+1)</f>
        <v>473</v>
      </c>
      <c r="C1482" t="str">
        <f>Table1[[#This Row],[position]]&amp;IF(Table1[district]="NA","","-"&amp;Table1[district])&amp;IF(Table1[parish]="Multi-Parish Race","","-"&amp;Table1[parish])&amp;" ("&amp;Table1[year]&amp;")"</f>
        <v>Council Member-Division E, City of Gonzales-Ascension (2016)</v>
      </c>
      <c r="D1482" t="s">
        <v>1813</v>
      </c>
      <c r="E1482" t="s">
        <v>1968</v>
      </c>
      <c r="F1482" t="s">
        <v>1970</v>
      </c>
      <c r="G1482">
        <v>2016</v>
      </c>
      <c r="H1482" t="s">
        <v>1440</v>
      </c>
      <c r="I1482" t="s">
        <v>23</v>
      </c>
      <c r="J1482">
        <v>2445</v>
      </c>
      <c r="K1482">
        <v>2</v>
      </c>
      <c r="L1482">
        <f>COUNTIF(Table1[Race],Table1[Race])</f>
        <v>2</v>
      </c>
      <c r="M1482">
        <v>2</v>
      </c>
      <c r="N1482">
        <v>0</v>
      </c>
      <c r="O1482">
        <v>0</v>
      </c>
      <c r="P1482">
        <v>0</v>
      </c>
      <c r="Q1482" t="s">
        <v>20</v>
      </c>
      <c r="R1482" t="s">
        <v>21</v>
      </c>
      <c r="S1482" t="s">
        <v>1813</v>
      </c>
      <c r="T1482">
        <f>IFERROR(Table1[n_can_adj]/MID(Table1[district],FIND("(",Table1[district])+1,1),Table1[n_can_adj])</f>
        <v>2</v>
      </c>
      <c r="U1482">
        <v>117009</v>
      </c>
      <c r="V1482" t="str">
        <f>IF(Table1[Voting Population]&lt;47000,"Rural","Urban")</f>
        <v>Urban</v>
      </c>
      <c r="W1482" s="3">
        <v>0.21279761904761907</v>
      </c>
      <c r="X1482" s="3" t="s">
        <v>5414</v>
      </c>
      <c r="Y1482" s="3">
        <f>COUNTIFS(Table1[Race '#],Table1[[#This Row],[Race '#]],Table1[Gender],"F")</f>
        <v>0</v>
      </c>
      <c r="Z1482" s="3">
        <f>COUNTIFS(Table1[Race '#],Table1[[#This Row],[Race '#]],Table1[Gender],"M")</f>
        <v>2</v>
      </c>
      <c r="AA1482" s="3">
        <f>COUNTIFS(Table1[Race '#],Table1[[#This Row],[Race '#]],Table1[Gender],"~?")</f>
        <v>0</v>
      </c>
      <c r="AB1482" s="3" t="str">
        <f>_xlfn.IFS(Y1482=SUM(Table1[[#This Row],[Race-F candidates]:[Race-? Candidates]]),"All-Female",Z1482=SUM(Table1[[#This Row],[Race-F candidates]:[Race-? Candidates]]),"All-Male",1=1,"Mixed-Gender")</f>
        <v>All-Male</v>
      </c>
      <c r="AC1482" s="3">
        <f>COUNTIFS(Table1[genoffice],Table1[[#This Row],[genoffice]],Table1[Gender],"F")</f>
        <v>168</v>
      </c>
      <c r="AD1482" s="3">
        <f>COUNTIFS(Table1[genoffice],Table1[[#This Row],[genoffice]],Table1[Gender],"M")</f>
        <v>290</v>
      </c>
      <c r="AE1482" s="3">
        <f>COUNTIFS(Table1[genoffice],Table1[[#This Row],[genoffice]],Table1[Gender],"~?")</f>
        <v>23</v>
      </c>
    </row>
    <row r="1483" spans="1:31" x14ac:dyDescent="0.35">
      <c r="A1483">
        <v>1482</v>
      </c>
      <c r="B1483">
        <f>IF(COUNTIF(C$2:C1482,C1483)&gt;0,B1482,B1482+1)</f>
        <v>474</v>
      </c>
      <c r="C1483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3" t="s">
        <v>1813</v>
      </c>
      <c r="E1483" t="s">
        <v>1971</v>
      </c>
      <c r="F1483" t="s">
        <v>1972</v>
      </c>
      <c r="G1483">
        <v>2014</v>
      </c>
      <c r="H1483" t="s">
        <v>1008</v>
      </c>
      <c r="I1483" t="s">
        <v>23</v>
      </c>
      <c r="J1483">
        <v>863</v>
      </c>
      <c r="K1483">
        <v>2</v>
      </c>
      <c r="L1483">
        <f>COUNTIF(Table1[Race],Table1[Race])</f>
        <v>2</v>
      </c>
      <c r="M1483">
        <v>2</v>
      </c>
      <c r="N1483">
        <v>0</v>
      </c>
      <c r="O1483">
        <v>0</v>
      </c>
      <c r="P1483">
        <v>0</v>
      </c>
      <c r="Q1483" t="s">
        <v>20</v>
      </c>
      <c r="R1483" t="s">
        <v>21</v>
      </c>
      <c r="S1483" t="s">
        <v>1813</v>
      </c>
      <c r="T1483">
        <f>IFERROR(Table1[n_can_adj]/MID(Table1[district],FIND("(",Table1[district])+1,1),Table1[n_can_adj])</f>
        <v>2</v>
      </c>
      <c r="U1483">
        <v>197233</v>
      </c>
      <c r="V1483" t="str">
        <f>IF(Table1[Voting Population]&lt;47000,"Rural","Urban")</f>
        <v>Urban</v>
      </c>
      <c r="W1483" s="3">
        <v>0.23727598566308239</v>
      </c>
      <c r="X1483" s="3" t="s">
        <v>5414</v>
      </c>
      <c r="Y1483" s="3">
        <f>COUNTIFS(Table1[Race '#],Table1[[#This Row],[Race '#]],Table1[Gender],"F")</f>
        <v>1</v>
      </c>
      <c r="Z1483" s="3">
        <f>COUNTIFS(Table1[Race '#],Table1[[#This Row],[Race '#]],Table1[Gender],"M")</f>
        <v>1</v>
      </c>
      <c r="AA1483" s="3">
        <f>COUNTIFS(Table1[Race '#],Table1[[#This Row],[Race '#]],Table1[Gender],"~?")</f>
        <v>0</v>
      </c>
      <c r="AB1483" s="3" t="str">
        <f>_xlfn.IFS(Y1483=SUM(Table1[[#This Row],[Race-F candidates]:[Race-? Candidates]]),"All-Female",Z1483=SUM(Table1[[#This Row],[Race-F candidates]:[Race-? Candidates]]),"All-Male",1=1,"Mixed-Gender")</f>
        <v>Mixed-Gender</v>
      </c>
      <c r="AC1483" s="3">
        <f>COUNTIFS(Table1[genoffice],Table1[[#This Row],[genoffice]],Table1[Gender],"F")</f>
        <v>168</v>
      </c>
      <c r="AD1483" s="3">
        <f>COUNTIFS(Table1[genoffice],Table1[[#This Row],[genoffice]],Table1[Gender],"M")</f>
        <v>290</v>
      </c>
      <c r="AE1483" s="3">
        <f>COUNTIFS(Table1[genoffice],Table1[[#This Row],[genoffice]],Table1[Gender],"~?")</f>
        <v>23</v>
      </c>
    </row>
    <row r="1484" spans="1:31" x14ac:dyDescent="0.35">
      <c r="A1484">
        <v>1483</v>
      </c>
      <c r="B1484">
        <f>IF(COUNTIF(C$2:C1483,C1484)&gt;0,B1483,B1483+1)</f>
        <v>474</v>
      </c>
      <c r="C1484" t="str">
        <f>Table1[[#This Row],[position]]&amp;IF(Table1[district]="NA","","-"&amp;Table1[district])&amp;IF(Table1[parish]="Multi-Parish Race","","-"&amp;Table1[parish])&amp;" ("&amp;Table1[year]&amp;")"</f>
        <v>Council Member-Division E, City of Westlake-Calcasieu (2014)</v>
      </c>
      <c r="D1484" t="s">
        <v>1813</v>
      </c>
      <c r="E1484" t="s">
        <v>1971</v>
      </c>
      <c r="F1484" t="s">
        <v>1973</v>
      </c>
      <c r="G1484">
        <v>2014</v>
      </c>
      <c r="H1484" t="s">
        <v>1008</v>
      </c>
      <c r="I1484" t="s">
        <v>23</v>
      </c>
      <c r="J1484">
        <v>532</v>
      </c>
      <c r="K1484">
        <v>2</v>
      </c>
      <c r="L1484">
        <f>COUNTIF(Table1[Race],Table1[Race])</f>
        <v>2</v>
      </c>
      <c r="M1484">
        <v>2</v>
      </c>
      <c r="N1484">
        <v>0</v>
      </c>
      <c r="O1484">
        <v>0</v>
      </c>
      <c r="P1484">
        <v>0</v>
      </c>
      <c r="Q1484" t="s">
        <v>20</v>
      </c>
      <c r="R1484" t="s">
        <v>21</v>
      </c>
      <c r="S1484" t="s">
        <v>1813</v>
      </c>
      <c r="T1484">
        <f>IFERROR(Table1[n_can_adj]/MID(Table1[district],FIND("(",Table1[district])+1,1),Table1[n_can_adj])</f>
        <v>2</v>
      </c>
      <c r="U1484">
        <v>197233</v>
      </c>
      <c r="V1484" t="str">
        <f>IF(Table1[Voting Population]&lt;47000,"Rural","Urban")</f>
        <v>Urban</v>
      </c>
      <c r="W1484" s="3">
        <v>0.23727598566308239</v>
      </c>
      <c r="X1484" s="3" t="s">
        <v>5415</v>
      </c>
      <c r="Y1484" s="3">
        <f>COUNTIFS(Table1[Race '#],Table1[[#This Row],[Race '#]],Table1[Gender],"F")</f>
        <v>1</v>
      </c>
      <c r="Z1484" s="3">
        <f>COUNTIFS(Table1[Race '#],Table1[[#This Row],[Race '#]],Table1[Gender],"M")</f>
        <v>1</v>
      </c>
      <c r="AA1484" s="3">
        <f>COUNTIFS(Table1[Race '#],Table1[[#This Row],[Race '#]],Table1[Gender],"~?")</f>
        <v>0</v>
      </c>
      <c r="AB1484" s="3" t="str">
        <f>_xlfn.IFS(Y1484=SUM(Table1[[#This Row],[Race-F candidates]:[Race-? Candidates]]),"All-Female",Z1484=SUM(Table1[[#This Row],[Race-F candidates]:[Race-? Candidates]]),"All-Male",1=1,"Mixed-Gender")</f>
        <v>Mixed-Gender</v>
      </c>
      <c r="AC1484" s="3">
        <f>COUNTIFS(Table1[genoffice],Table1[[#This Row],[genoffice]],Table1[Gender],"F")</f>
        <v>168</v>
      </c>
      <c r="AD1484" s="3">
        <f>COUNTIFS(Table1[genoffice],Table1[[#This Row],[genoffice]],Table1[Gender],"M")</f>
        <v>290</v>
      </c>
      <c r="AE1484" s="3">
        <f>COUNTIFS(Table1[genoffice],Table1[[#This Row],[genoffice]],Table1[Gender],"~?")</f>
        <v>23</v>
      </c>
    </row>
    <row r="1485" spans="1:31" x14ac:dyDescent="0.35">
      <c r="A1485">
        <v>1484</v>
      </c>
      <c r="B1485">
        <f>IF(COUNTIF(C$2:C1484,C1485)&gt;0,B1484,B1484+1)</f>
        <v>475</v>
      </c>
      <c r="C1485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5" t="s">
        <v>1813</v>
      </c>
      <c r="E1485" t="s">
        <v>1974</v>
      </c>
      <c r="F1485" t="s">
        <v>1975</v>
      </c>
      <c r="G1485">
        <v>2014</v>
      </c>
      <c r="H1485" t="s">
        <v>1012</v>
      </c>
      <c r="I1485" t="s">
        <v>19</v>
      </c>
      <c r="J1485">
        <v>1710</v>
      </c>
      <c r="K1485">
        <v>2</v>
      </c>
      <c r="L1485">
        <f>COUNTIF(Table1[Race],Table1[Race])</f>
        <v>2</v>
      </c>
      <c r="M1485">
        <v>0</v>
      </c>
      <c r="N1485">
        <v>2</v>
      </c>
      <c r="O1485">
        <v>0</v>
      </c>
      <c r="P1485">
        <v>0</v>
      </c>
      <c r="Q1485" t="s">
        <v>20</v>
      </c>
      <c r="R1485" t="s">
        <v>21</v>
      </c>
      <c r="S1485" t="s">
        <v>1813</v>
      </c>
      <c r="T1485">
        <f>IFERROR(Table1[n_can_adj]/MID(Table1[district],FIND("(",Table1[district])+1,1),Table1[n_can_adj])</f>
        <v>2</v>
      </c>
      <c r="U1485">
        <v>234963</v>
      </c>
      <c r="V1485" t="str">
        <f>IF(Table1[Voting Population]&lt;47000,"Rural","Urban")</f>
        <v>Urban</v>
      </c>
      <c r="W1485" s="3">
        <v>4.1211101766190028E-2</v>
      </c>
      <c r="X1485" s="3" t="s">
        <v>5415</v>
      </c>
      <c r="Y1485" s="3">
        <f>COUNTIFS(Table1[Race '#],Table1[[#This Row],[Race '#]],Table1[Gender],"F")</f>
        <v>2</v>
      </c>
      <c r="Z1485" s="3">
        <f>COUNTIFS(Table1[Race '#],Table1[[#This Row],[Race '#]],Table1[Gender],"M")</f>
        <v>0</v>
      </c>
      <c r="AA1485" s="3">
        <f>COUNTIFS(Table1[Race '#],Table1[[#This Row],[Race '#]],Table1[Gender],"~?")</f>
        <v>0</v>
      </c>
      <c r="AB1485" s="3" t="str">
        <f>_xlfn.IFS(Y1485=SUM(Table1[[#This Row],[Race-F candidates]:[Race-? Candidates]]),"All-Female",Z1485=SUM(Table1[[#This Row],[Race-F candidates]:[Race-? Candidates]]),"All-Male",1=1,"Mixed-Gender")</f>
        <v>All-Female</v>
      </c>
      <c r="AC1485" s="3">
        <f>COUNTIFS(Table1[genoffice],Table1[[#This Row],[genoffice]],Table1[Gender],"F")</f>
        <v>168</v>
      </c>
      <c r="AD1485" s="3">
        <f>COUNTIFS(Table1[genoffice],Table1[[#This Row],[genoffice]],Table1[Gender],"M")</f>
        <v>290</v>
      </c>
      <c r="AE1485" s="3">
        <f>COUNTIFS(Table1[genoffice],Table1[[#This Row],[genoffice]],Table1[Gender],"~?")</f>
        <v>23</v>
      </c>
    </row>
    <row r="1486" spans="1:31" x14ac:dyDescent="0.35">
      <c r="A1486">
        <v>1485</v>
      </c>
      <c r="B1486">
        <f>IF(COUNTIF(C$2:C1485,C1486)&gt;0,B1485,B1485+1)</f>
        <v>475</v>
      </c>
      <c r="C1486" t="str">
        <f>Table1[[#This Row],[position]]&amp;IF(Table1[district]="NA","","-"&amp;Table1[district])&amp;IF(Table1[parish]="Multi-Parish Race","","-"&amp;Table1[parish])&amp;" ("&amp;Table1[year]&amp;")"</f>
        <v>Council Member-Division E, City of Youngsville-Lafayette (2014)</v>
      </c>
      <c r="D1486" t="s">
        <v>1813</v>
      </c>
      <c r="E1486" t="s">
        <v>1974</v>
      </c>
      <c r="F1486" t="s">
        <v>1976</v>
      </c>
      <c r="G1486">
        <v>2014</v>
      </c>
      <c r="H1486" t="s">
        <v>1012</v>
      </c>
      <c r="I1486" t="s">
        <v>19</v>
      </c>
      <c r="J1486">
        <v>1857</v>
      </c>
      <c r="K1486">
        <v>2</v>
      </c>
      <c r="L1486">
        <f>COUNTIF(Table1[Race],Table1[Race])</f>
        <v>2</v>
      </c>
      <c r="M1486">
        <v>0</v>
      </c>
      <c r="N1486">
        <v>2</v>
      </c>
      <c r="O1486">
        <v>0</v>
      </c>
      <c r="P1486">
        <v>0</v>
      </c>
      <c r="Q1486" t="s">
        <v>20</v>
      </c>
      <c r="R1486" t="s">
        <v>21</v>
      </c>
      <c r="S1486" t="s">
        <v>1813</v>
      </c>
      <c r="T1486">
        <f>IFERROR(Table1[n_can_adj]/MID(Table1[district],FIND("(",Table1[district])+1,1),Table1[n_can_adj])</f>
        <v>2</v>
      </c>
      <c r="U1486">
        <v>234963</v>
      </c>
      <c r="V1486" t="str">
        <f>IF(Table1[Voting Population]&lt;47000,"Rural","Urban")</f>
        <v>Urban</v>
      </c>
      <c r="W1486" s="3">
        <v>4.1211101766190028E-2</v>
      </c>
      <c r="X1486" s="3" t="s">
        <v>5415</v>
      </c>
      <c r="Y1486" s="3">
        <f>COUNTIFS(Table1[Race '#],Table1[[#This Row],[Race '#]],Table1[Gender],"F")</f>
        <v>2</v>
      </c>
      <c r="Z1486" s="3">
        <f>COUNTIFS(Table1[Race '#],Table1[[#This Row],[Race '#]],Table1[Gender],"M")</f>
        <v>0</v>
      </c>
      <c r="AA1486" s="3">
        <f>COUNTIFS(Table1[Race '#],Table1[[#This Row],[Race '#]],Table1[Gender],"~?")</f>
        <v>0</v>
      </c>
      <c r="AB1486" s="3" t="str">
        <f>_xlfn.IFS(Y1486=SUM(Table1[[#This Row],[Race-F candidates]:[Race-? Candidates]]),"All-Female",Z1486=SUM(Table1[[#This Row],[Race-F candidates]:[Race-? Candidates]]),"All-Male",1=1,"Mixed-Gender")</f>
        <v>All-Female</v>
      </c>
      <c r="AC1486" s="3">
        <f>COUNTIFS(Table1[genoffice],Table1[[#This Row],[genoffice]],Table1[Gender],"F")</f>
        <v>168</v>
      </c>
      <c r="AD1486" s="3">
        <f>COUNTIFS(Table1[genoffice],Table1[[#This Row],[genoffice]],Table1[Gender],"M")</f>
        <v>290</v>
      </c>
      <c r="AE1486" s="3">
        <f>COUNTIFS(Table1[genoffice],Table1[[#This Row],[genoffice]],Table1[Gender],"~?")</f>
        <v>23</v>
      </c>
    </row>
    <row r="1487" spans="1:31" x14ac:dyDescent="0.35">
      <c r="A1487">
        <v>1486</v>
      </c>
      <c r="B1487">
        <f>IF(COUNTIF(C$2:C1486,C1487)&gt;0,B1486,B1486+1)</f>
        <v>476</v>
      </c>
      <c r="C1487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7" t="s">
        <v>1813</v>
      </c>
      <c r="E1487" t="s">
        <v>1977</v>
      </c>
      <c r="F1487" t="s">
        <v>1978</v>
      </c>
      <c r="G1487">
        <v>2016</v>
      </c>
      <c r="H1487" t="s">
        <v>940</v>
      </c>
      <c r="I1487" t="s">
        <v>19</v>
      </c>
      <c r="J1487">
        <v>571</v>
      </c>
      <c r="K1487">
        <v>2</v>
      </c>
      <c r="L1487">
        <f>COUNTIF(Table1[Race],Table1[Race])</f>
        <v>2</v>
      </c>
      <c r="M1487">
        <v>1</v>
      </c>
      <c r="N1487">
        <v>1</v>
      </c>
      <c r="O1487">
        <v>0</v>
      </c>
      <c r="P1487">
        <v>0</v>
      </c>
      <c r="Q1487" t="s">
        <v>20</v>
      </c>
      <c r="R1487" t="s">
        <v>21</v>
      </c>
      <c r="S1487" t="s">
        <v>1813</v>
      </c>
      <c r="T1487">
        <f>IFERROR(Table1[n_can_adj]/MID(Table1[district],FIND("(",Table1[district])+1,1),Table1[n_can_adj])</f>
        <v>2</v>
      </c>
      <c r="U1487">
        <v>97688</v>
      </c>
      <c r="V1487" t="str">
        <f>IF(Table1[Voting Population]&lt;47000,"Rural","Urban")</f>
        <v>Urban</v>
      </c>
      <c r="W1487" s="3">
        <v>0.12957467853610288</v>
      </c>
      <c r="X1487" s="3" t="s">
        <v>5413</v>
      </c>
      <c r="Y1487" s="3">
        <f>COUNTIFS(Table1[Race '#],Table1[[#This Row],[Race '#]],Table1[Gender],"F")</f>
        <v>0</v>
      </c>
      <c r="Z1487" s="3">
        <f>COUNTIFS(Table1[Race '#],Table1[[#This Row],[Race '#]],Table1[Gender],"M")</f>
        <v>1</v>
      </c>
      <c r="AA1487" s="3">
        <f>COUNTIFS(Table1[Race '#],Table1[[#This Row],[Race '#]],Table1[Gender],"~?")</f>
        <v>1</v>
      </c>
      <c r="AB1487" s="3" t="str">
        <f>_xlfn.IFS(Y1487=SUM(Table1[[#This Row],[Race-F candidates]:[Race-? Candidates]]),"All-Female",Z1487=SUM(Table1[[#This Row],[Race-F candidates]:[Race-? Candidates]]),"All-Male",1=1,"Mixed-Gender")</f>
        <v>Mixed-Gender</v>
      </c>
      <c r="AC1487" s="3">
        <f>COUNTIFS(Table1[genoffice],Table1[[#This Row],[genoffice]],Table1[Gender],"F")</f>
        <v>168</v>
      </c>
      <c r="AD1487" s="3">
        <f>COUNTIFS(Table1[genoffice],Table1[[#This Row],[genoffice]],Table1[Gender],"M")</f>
        <v>290</v>
      </c>
      <c r="AE1487" s="3">
        <f>COUNTIFS(Table1[genoffice],Table1[[#This Row],[genoffice]],Table1[Gender],"~?")</f>
        <v>23</v>
      </c>
    </row>
    <row r="1488" spans="1:31" x14ac:dyDescent="0.35">
      <c r="A1488">
        <v>1487</v>
      </c>
      <c r="B1488">
        <f>IF(COUNTIF(C$2:C1487,C1488)&gt;0,B1487,B1487+1)</f>
        <v>476</v>
      </c>
      <c r="C1488" t="str">
        <f>Table1[[#This Row],[position]]&amp;IF(Table1[district]="NA","","-"&amp;Table1[district])&amp;IF(Table1[parish]="Multi-Parish Race","","-"&amp;Table1[parish])&amp;" ("&amp;Table1[year]&amp;")"</f>
        <v>Council Member-Division E, Town of Lockport-Lafourche (2016)</v>
      </c>
      <c r="D1488" t="s">
        <v>1813</v>
      </c>
      <c r="E1488" t="s">
        <v>1977</v>
      </c>
      <c r="F1488" t="s">
        <v>1979</v>
      </c>
      <c r="G1488">
        <v>2016</v>
      </c>
      <c r="H1488" t="s">
        <v>940</v>
      </c>
      <c r="I1488" t="s">
        <v>23</v>
      </c>
      <c r="J1488">
        <v>440</v>
      </c>
      <c r="K1488">
        <v>2</v>
      </c>
      <c r="L1488">
        <f>COUNTIF(Table1[Race],Table1[Race])</f>
        <v>2</v>
      </c>
      <c r="M1488">
        <v>1</v>
      </c>
      <c r="N1488">
        <v>1</v>
      </c>
      <c r="O1488">
        <v>0</v>
      </c>
      <c r="P1488">
        <v>0</v>
      </c>
      <c r="Q1488" t="s">
        <v>20</v>
      </c>
      <c r="R1488" t="s">
        <v>21</v>
      </c>
      <c r="S1488" t="s">
        <v>1813</v>
      </c>
      <c r="T1488">
        <f>IFERROR(Table1[n_can_adj]/MID(Table1[district],FIND("(",Table1[district])+1,1),Table1[n_can_adj])</f>
        <v>2</v>
      </c>
      <c r="U1488">
        <v>97688</v>
      </c>
      <c r="V1488" t="str">
        <f>IF(Table1[Voting Population]&lt;47000,"Rural","Urban")</f>
        <v>Urban</v>
      </c>
      <c r="W1488" s="3">
        <v>0.12957467853610288</v>
      </c>
      <c r="X1488" s="3" t="s">
        <v>5414</v>
      </c>
      <c r="Y1488" s="3">
        <f>COUNTIFS(Table1[Race '#],Table1[[#This Row],[Race '#]],Table1[Gender],"F")</f>
        <v>0</v>
      </c>
      <c r="Z1488" s="3">
        <f>COUNTIFS(Table1[Race '#],Table1[[#This Row],[Race '#]],Table1[Gender],"M")</f>
        <v>1</v>
      </c>
      <c r="AA1488" s="3">
        <f>COUNTIFS(Table1[Race '#],Table1[[#This Row],[Race '#]],Table1[Gender],"~?")</f>
        <v>1</v>
      </c>
      <c r="AB1488" s="3" t="str">
        <f>_xlfn.IFS(Y1488=SUM(Table1[[#This Row],[Race-F candidates]:[Race-? Candidates]]),"All-Female",Z1488=SUM(Table1[[#This Row],[Race-F candidates]:[Race-? Candidates]]),"All-Male",1=1,"Mixed-Gender")</f>
        <v>Mixed-Gender</v>
      </c>
      <c r="AC1488" s="3">
        <f>COUNTIFS(Table1[genoffice],Table1[[#This Row],[genoffice]],Table1[Gender],"F")</f>
        <v>168</v>
      </c>
      <c r="AD1488" s="3">
        <f>COUNTIFS(Table1[genoffice],Table1[[#This Row],[genoffice]],Table1[Gender],"M")</f>
        <v>290</v>
      </c>
      <c r="AE1488" s="3">
        <f>COUNTIFS(Table1[genoffice],Table1[[#This Row],[genoffice]],Table1[Gender],"~?")</f>
        <v>23</v>
      </c>
    </row>
    <row r="1489" spans="1:31" x14ac:dyDescent="0.35">
      <c r="A1489">
        <v>1488</v>
      </c>
      <c r="B1489">
        <f>IF(COUNTIF(C$2:C1488,C1489)&gt;0,B1488,B1488+1)</f>
        <v>477</v>
      </c>
      <c r="C1489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89" t="s">
        <v>1813</v>
      </c>
      <c r="E1489" t="s">
        <v>1072</v>
      </c>
      <c r="F1489" t="s">
        <v>1980</v>
      </c>
      <c r="G1489">
        <v>2016</v>
      </c>
      <c r="H1489" t="s">
        <v>695</v>
      </c>
      <c r="I1489" t="s">
        <v>23</v>
      </c>
      <c r="J1489">
        <v>260</v>
      </c>
      <c r="K1489">
        <v>2</v>
      </c>
      <c r="L1489">
        <f>COUNTIF(Table1[Race],Table1[Race])</f>
        <v>2</v>
      </c>
      <c r="M1489">
        <v>2</v>
      </c>
      <c r="N1489">
        <v>0</v>
      </c>
      <c r="O1489">
        <v>0</v>
      </c>
      <c r="P1489">
        <v>0</v>
      </c>
      <c r="Q1489" t="s">
        <v>20</v>
      </c>
      <c r="R1489" t="s">
        <v>21</v>
      </c>
      <c r="S1489" t="s">
        <v>1813</v>
      </c>
      <c r="T1489">
        <f>IFERROR(Table1[n_can_adj]/MID(Table1[district],FIND("(",Table1[district])+1,1),Table1[n_can_adj])</f>
        <v>2</v>
      </c>
      <c r="U1489">
        <v>31399</v>
      </c>
      <c r="V1489" t="str">
        <f>IF(Table1[Voting Population]&lt;47000,"Rural","Urban")</f>
        <v>Rural</v>
      </c>
      <c r="W1489" s="3">
        <v>3.5856573705179251E-2</v>
      </c>
      <c r="X1489" s="3" t="s">
        <v>5415</v>
      </c>
      <c r="Y1489" s="3">
        <f>COUNTIFS(Table1[Race '#],Table1[[#This Row],[Race '#]],Table1[Gender],"F")</f>
        <v>2</v>
      </c>
      <c r="Z1489" s="3">
        <f>COUNTIFS(Table1[Race '#],Table1[[#This Row],[Race '#]],Table1[Gender],"M")</f>
        <v>0</v>
      </c>
      <c r="AA1489" s="3">
        <f>COUNTIFS(Table1[Race '#],Table1[[#This Row],[Race '#]],Table1[Gender],"~?")</f>
        <v>0</v>
      </c>
      <c r="AB1489" s="3" t="str">
        <f>_xlfn.IFS(Y1489=SUM(Table1[[#This Row],[Race-F candidates]:[Race-? Candidates]]),"All-Female",Z1489=SUM(Table1[[#This Row],[Race-F candidates]:[Race-? Candidates]]),"All-Male",1=1,"Mixed-Gender")</f>
        <v>All-Female</v>
      </c>
      <c r="AC1489" s="3">
        <f>COUNTIFS(Table1[genoffice],Table1[[#This Row],[genoffice]],Table1[Gender],"F")</f>
        <v>168</v>
      </c>
      <c r="AD1489" s="3">
        <f>COUNTIFS(Table1[genoffice],Table1[[#This Row],[genoffice]],Table1[Gender],"M")</f>
        <v>290</v>
      </c>
      <c r="AE1489" s="3">
        <f>COUNTIFS(Table1[genoffice],Table1[[#This Row],[genoffice]],Table1[Gender],"~?")</f>
        <v>23</v>
      </c>
    </row>
    <row r="1490" spans="1:31" x14ac:dyDescent="0.35">
      <c r="A1490">
        <v>1489</v>
      </c>
      <c r="B1490">
        <f>IF(COUNTIF(C$2:C1489,C1490)&gt;0,B1489,B1489+1)</f>
        <v>477</v>
      </c>
      <c r="C1490" t="str">
        <f>Table1[[#This Row],[position]]&amp;IF(Table1[district]="NA","","-"&amp;Table1[district])&amp;IF(Table1[parish]="Multi-Parish Race","","-"&amp;Table1[parish])&amp;" ("&amp;Table1[year]&amp;")"</f>
        <v>Council Member-Town of Elton-Jefferson Davis (2016)</v>
      </c>
      <c r="D1490" t="s">
        <v>1813</v>
      </c>
      <c r="E1490" t="s">
        <v>1072</v>
      </c>
      <c r="F1490" t="s">
        <v>1981</v>
      </c>
      <c r="G1490">
        <v>2016</v>
      </c>
      <c r="H1490" t="s">
        <v>695</v>
      </c>
      <c r="I1490" t="s">
        <v>23</v>
      </c>
      <c r="J1490">
        <v>242</v>
      </c>
      <c r="K1490">
        <v>2</v>
      </c>
      <c r="L1490">
        <f>COUNTIF(Table1[Race],Table1[Race])</f>
        <v>2</v>
      </c>
      <c r="M1490">
        <v>2</v>
      </c>
      <c r="N1490">
        <v>0</v>
      </c>
      <c r="O1490">
        <v>0</v>
      </c>
      <c r="P1490">
        <v>0</v>
      </c>
      <c r="Q1490" t="s">
        <v>20</v>
      </c>
      <c r="R1490" t="s">
        <v>21</v>
      </c>
      <c r="S1490" t="s">
        <v>1813</v>
      </c>
      <c r="T1490">
        <f>IFERROR(Table1[n_can_adj]/MID(Table1[district],FIND("(",Table1[district])+1,1),Table1[n_can_adj])</f>
        <v>2</v>
      </c>
      <c r="U1490">
        <v>31399</v>
      </c>
      <c r="V1490" t="str">
        <f>IF(Table1[Voting Population]&lt;47000,"Rural","Urban")</f>
        <v>Rural</v>
      </c>
      <c r="W1490" s="3">
        <v>3.5856573705179251E-2</v>
      </c>
      <c r="X1490" s="3" t="s">
        <v>5415</v>
      </c>
      <c r="Y1490" s="3">
        <f>COUNTIFS(Table1[Race '#],Table1[[#This Row],[Race '#]],Table1[Gender],"F")</f>
        <v>2</v>
      </c>
      <c r="Z1490" s="3">
        <f>COUNTIFS(Table1[Race '#],Table1[[#This Row],[Race '#]],Table1[Gender],"M")</f>
        <v>0</v>
      </c>
      <c r="AA1490" s="3">
        <f>COUNTIFS(Table1[Race '#],Table1[[#This Row],[Race '#]],Table1[Gender],"~?")</f>
        <v>0</v>
      </c>
      <c r="AB1490" s="3" t="str">
        <f>_xlfn.IFS(Y1490=SUM(Table1[[#This Row],[Race-F candidates]:[Race-? Candidates]]),"All-Female",Z1490=SUM(Table1[[#This Row],[Race-F candidates]:[Race-? Candidates]]),"All-Male",1=1,"Mixed-Gender")</f>
        <v>All-Female</v>
      </c>
      <c r="AC1490" s="3">
        <f>COUNTIFS(Table1[genoffice],Table1[[#This Row],[genoffice]],Table1[Gender],"F")</f>
        <v>168</v>
      </c>
      <c r="AD1490" s="3">
        <f>COUNTIFS(Table1[genoffice],Table1[[#This Row],[genoffice]],Table1[Gender],"M")</f>
        <v>290</v>
      </c>
      <c r="AE1490" s="3">
        <f>COUNTIFS(Table1[genoffice],Table1[[#This Row],[genoffice]],Table1[Gender],"~?")</f>
        <v>23</v>
      </c>
    </row>
    <row r="1491" spans="1:31" x14ac:dyDescent="0.35">
      <c r="A1491">
        <v>1490</v>
      </c>
      <c r="B1491">
        <f>IF(COUNTIF(C$2:C1490,C1491)&gt;0,B1490,B1490+1)</f>
        <v>478</v>
      </c>
      <c r="C1491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1" t="s">
        <v>1813</v>
      </c>
      <c r="E1491" t="s">
        <v>1111</v>
      </c>
      <c r="F1491" t="s">
        <v>1982</v>
      </c>
      <c r="G1491">
        <v>2016</v>
      </c>
      <c r="H1491" t="s">
        <v>695</v>
      </c>
      <c r="I1491" t="s">
        <v>23</v>
      </c>
      <c r="J1491">
        <v>457</v>
      </c>
      <c r="K1491">
        <v>3</v>
      </c>
      <c r="L1491">
        <f>COUNTIF(Table1[Race],Table1[Race])</f>
        <v>3</v>
      </c>
      <c r="M1491">
        <v>2</v>
      </c>
      <c r="N1491">
        <v>1</v>
      </c>
      <c r="O1491">
        <v>0</v>
      </c>
      <c r="P1491">
        <v>0</v>
      </c>
      <c r="Q1491" t="s">
        <v>20</v>
      </c>
      <c r="R1491" t="s">
        <v>21</v>
      </c>
      <c r="S1491" t="s">
        <v>1813</v>
      </c>
      <c r="T1491">
        <f>IFERROR(Table1[n_can_adj]/MID(Table1[district],FIND("(",Table1[district])+1,1),Table1[n_can_adj])</f>
        <v>3</v>
      </c>
      <c r="U1491">
        <v>31399</v>
      </c>
      <c r="V1491" t="str">
        <f>IF(Table1[Voting Population]&lt;47000,"Rural","Urban")</f>
        <v>Rural</v>
      </c>
      <c r="W1491" s="3">
        <v>4.4358727097396355E-2</v>
      </c>
      <c r="X1491" s="3" t="s">
        <v>5413</v>
      </c>
      <c r="Y1491" s="3">
        <f>COUNTIFS(Table1[Race '#],Table1[[#This Row],[Race '#]],Table1[Gender],"F")</f>
        <v>1</v>
      </c>
      <c r="Z1491" s="3">
        <f>COUNTIFS(Table1[Race '#],Table1[[#This Row],[Race '#]],Table1[Gender],"M")</f>
        <v>1</v>
      </c>
      <c r="AA1491" s="3">
        <f>COUNTIFS(Table1[Race '#],Table1[[#This Row],[Race '#]],Table1[Gender],"~?")</f>
        <v>1</v>
      </c>
      <c r="AB1491" s="3" t="str">
        <f>_xlfn.IFS(Y1491=SUM(Table1[[#This Row],[Race-F candidates]:[Race-? Candidates]]),"All-Female",Z1491=SUM(Table1[[#This Row],[Race-F candidates]:[Race-? Candidates]]),"All-Male",1=1,"Mixed-Gender")</f>
        <v>Mixed-Gender</v>
      </c>
      <c r="AC1491" s="3">
        <f>COUNTIFS(Table1[genoffice],Table1[[#This Row],[genoffice]],Table1[Gender],"F")</f>
        <v>168</v>
      </c>
      <c r="AD1491" s="3">
        <f>COUNTIFS(Table1[genoffice],Table1[[#This Row],[genoffice]],Table1[Gender],"M")</f>
        <v>290</v>
      </c>
      <c r="AE1491" s="3">
        <f>COUNTIFS(Table1[genoffice],Table1[[#This Row],[genoffice]],Table1[Gender],"~?")</f>
        <v>23</v>
      </c>
    </row>
    <row r="1492" spans="1:31" x14ac:dyDescent="0.35">
      <c r="A1492">
        <v>1491</v>
      </c>
      <c r="B1492">
        <f>IF(COUNTIF(C$2:C1491,C1492)&gt;0,B1491,B1491+1)</f>
        <v>478</v>
      </c>
      <c r="C1492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2" t="s">
        <v>1813</v>
      </c>
      <c r="E1492" t="s">
        <v>1111</v>
      </c>
      <c r="F1492" t="s">
        <v>1983</v>
      </c>
      <c r="G1492">
        <v>2016</v>
      </c>
      <c r="H1492" t="s">
        <v>695</v>
      </c>
      <c r="I1492" t="s">
        <v>23</v>
      </c>
      <c r="J1492">
        <v>169</v>
      </c>
      <c r="K1492">
        <v>3</v>
      </c>
      <c r="L1492">
        <f>COUNTIF(Table1[Race],Table1[Race])</f>
        <v>3</v>
      </c>
      <c r="M1492">
        <v>2</v>
      </c>
      <c r="N1492">
        <v>1</v>
      </c>
      <c r="O1492">
        <v>0</v>
      </c>
      <c r="P1492">
        <v>0</v>
      </c>
      <c r="Q1492" t="s">
        <v>20</v>
      </c>
      <c r="R1492" t="s">
        <v>21</v>
      </c>
      <c r="S1492" t="s">
        <v>1813</v>
      </c>
      <c r="T1492">
        <f>IFERROR(Table1[n_can_adj]/MID(Table1[district],FIND("(",Table1[district])+1,1),Table1[n_can_adj])</f>
        <v>3</v>
      </c>
      <c r="U1492">
        <v>31399</v>
      </c>
      <c r="V1492" t="str">
        <f>IF(Table1[Voting Population]&lt;47000,"Rural","Urban")</f>
        <v>Rural</v>
      </c>
      <c r="W1492" s="3">
        <v>4.4358727097396355E-2</v>
      </c>
      <c r="X1492" s="3" t="s">
        <v>5415</v>
      </c>
      <c r="Y1492" s="3">
        <f>COUNTIFS(Table1[Race '#],Table1[[#This Row],[Race '#]],Table1[Gender],"F")</f>
        <v>1</v>
      </c>
      <c r="Z1492" s="3">
        <f>COUNTIFS(Table1[Race '#],Table1[[#This Row],[Race '#]],Table1[Gender],"M")</f>
        <v>1</v>
      </c>
      <c r="AA1492" s="3">
        <f>COUNTIFS(Table1[Race '#],Table1[[#This Row],[Race '#]],Table1[Gender],"~?")</f>
        <v>1</v>
      </c>
      <c r="AB1492" s="3" t="str">
        <f>_xlfn.IFS(Y1492=SUM(Table1[[#This Row],[Race-F candidates]:[Race-? Candidates]]),"All-Female",Z1492=SUM(Table1[[#This Row],[Race-F candidates]:[Race-? Candidates]]),"All-Male",1=1,"Mixed-Gender")</f>
        <v>Mixed-Gender</v>
      </c>
      <c r="AC1492" s="3">
        <f>COUNTIFS(Table1[genoffice],Table1[[#This Row],[genoffice]],Table1[Gender],"F")</f>
        <v>168</v>
      </c>
      <c r="AD1492" s="3">
        <f>COUNTIFS(Table1[genoffice],Table1[[#This Row],[genoffice]],Table1[Gender],"M")</f>
        <v>290</v>
      </c>
      <c r="AE1492" s="3">
        <f>COUNTIFS(Table1[genoffice],Table1[[#This Row],[genoffice]],Table1[Gender],"~?")</f>
        <v>23</v>
      </c>
    </row>
    <row r="1493" spans="1:31" x14ac:dyDescent="0.35">
      <c r="A1493">
        <v>1492</v>
      </c>
      <c r="B1493">
        <f>IF(COUNTIF(C$2:C1492,C1493)&gt;0,B1492,B1492+1)</f>
        <v>478</v>
      </c>
      <c r="C1493" t="str">
        <f>Table1[[#This Row],[position]]&amp;IF(Table1[district]="NA","","-"&amp;Table1[district])&amp;IF(Table1[parish]="Multi-Parish Race","","-"&amp;Table1[parish])&amp;" ("&amp;Table1[year]&amp;")"</f>
        <v>Council Member-Town of Lake Arthur-Jefferson Davis (2016)</v>
      </c>
      <c r="D1493" t="s">
        <v>1813</v>
      </c>
      <c r="E1493" t="s">
        <v>1111</v>
      </c>
      <c r="F1493" t="s">
        <v>1984</v>
      </c>
      <c r="G1493">
        <v>2016</v>
      </c>
      <c r="H1493" t="s">
        <v>695</v>
      </c>
      <c r="I1493" t="s">
        <v>19</v>
      </c>
      <c r="J1493">
        <v>411</v>
      </c>
      <c r="K1493">
        <v>3</v>
      </c>
      <c r="L1493">
        <f>COUNTIF(Table1[Race],Table1[Race])</f>
        <v>3</v>
      </c>
      <c r="M1493">
        <v>2</v>
      </c>
      <c r="N1493">
        <v>1</v>
      </c>
      <c r="O1493">
        <v>0</v>
      </c>
      <c r="P1493">
        <v>0</v>
      </c>
      <c r="Q1493" t="s">
        <v>20</v>
      </c>
      <c r="R1493" t="s">
        <v>21</v>
      </c>
      <c r="S1493" t="s">
        <v>1813</v>
      </c>
      <c r="T1493">
        <f>IFERROR(Table1[n_can_adj]/MID(Table1[district],FIND("(",Table1[district])+1,1),Table1[n_can_adj])</f>
        <v>3</v>
      </c>
      <c r="U1493">
        <v>31399</v>
      </c>
      <c r="V1493" t="str">
        <f>IF(Table1[Voting Population]&lt;47000,"Rural","Urban")</f>
        <v>Rural</v>
      </c>
      <c r="W1493" s="3">
        <v>4.4358727097396355E-2</v>
      </c>
      <c r="X1493" s="3" t="s">
        <v>5414</v>
      </c>
      <c r="Y1493" s="3">
        <f>COUNTIFS(Table1[Race '#],Table1[[#This Row],[Race '#]],Table1[Gender],"F")</f>
        <v>1</v>
      </c>
      <c r="Z1493" s="3">
        <f>COUNTIFS(Table1[Race '#],Table1[[#This Row],[Race '#]],Table1[Gender],"M")</f>
        <v>1</v>
      </c>
      <c r="AA1493" s="3">
        <f>COUNTIFS(Table1[Race '#],Table1[[#This Row],[Race '#]],Table1[Gender],"~?")</f>
        <v>1</v>
      </c>
      <c r="AB1493" s="3" t="str">
        <f>_xlfn.IFS(Y1493=SUM(Table1[[#This Row],[Race-F candidates]:[Race-? Candidates]]),"All-Female",Z1493=SUM(Table1[[#This Row],[Race-F candidates]:[Race-? Candidates]]),"All-Male",1=1,"Mixed-Gender")</f>
        <v>Mixed-Gender</v>
      </c>
      <c r="AC1493" s="3">
        <f>COUNTIFS(Table1[genoffice],Table1[[#This Row],[genoffice]],Table1[Gender],"F")</f>
        <v>168</v>
      </c>
      <c r="AD1493" s="3">
        <f>COUNTIFS(Table1[genoffice],Table1[[#This Row],[genoffice]],Table1[Gender],"M")</f>
        <v>290</v>
      </c>
      <c r="AE1493" s="3">
        <f>COUNTIFS(Table1[genoffice],Table1[[#This Row],[genoffice]],Table1[Gender],"~?")</f>
        <v>23</v>
      </c>
    </row>
    <row r="1494" spans="1:31" x14ac:dyDescent="0.35">
      <c r="A1494">
        <v>1493</v>
      </c>
      <c r="B1494">
        <f>IF(COUNTIF(C$2:C1493,C1494)&gt;0,B1493,B1493+1)</f>
        <v>479</v>
      </c>
      <c r="C1494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4" t="s">
        <v>1985</v>
      </c>
      <c r="E1494" t="s">
        <v>979</v>
      </c>
      <c r="F1494" t="s">
        <v>1986</v>
      </c>
      <c r="G1494">
        <v>2016</v>
      </c>
      <c r="H1494" t="s">
        <v>981</v>
      </c>
      <c r="I1494" t="s">
        <v>23</v>
      </c>
      <c r="J1494">
        <v>782</v>
      </c>
      <c r="K1494">
        <v>3</v>
      </c>
      <c r="L1494">
        <f>COUNTIF(Table1[Race],Table1[Race])</f>
        <v>3</v>
      </c>
      <c r="M1494">
        <v>3</v>
      </c>
      <c r="N1494">
        <v>0</v>
      </c>
      <c r="O1494">
        <v>0</v>
      </c>
      <c r="P1494">
        <v>0</v>
      </c>
      <c r="Q1494" t="s">
        <v>20</v>
      </c>
      <c r="R1494" t="s">
        <v>21</v>
      </c>
      <c r="S1494" t="s">
        <v>1813</v>
      </c>
      <c r="T1494">
        <f>IFERROR(Table1[n_can_adj]/MID(Table1[district],FIND("(",Table1[district])+1,1),Table1[n_can_adj])</f>
        <v>3</v>
      </c>
      <c r="U1494">
        <v>25017</v>
      </c>
      <c r="V1494" t="str">
        <f>IF(Table1[Voting Population]&lt;47000,"Rural","Urban")</f>
        <v>Rural</v>
      </c>
      <c r="W1494" s="3">
        <v>0.12217541171964763</v>
      </c>
      <c r="X1494" s="3" t="s">
        <v>5413</v>
      </c>
      <c r="Y1494" s="3">
        <f>COUNTIFS(Table1[Race '#],Table1[[#This Row],[Race '#]],Table1[Gender],"F")</f>
        <v>1</v>
      </c>
      <c r="Z1494" s="3">
        <f>COUNTIFS(Table1[Race '#],Table1[[#This Row],[Race '#]],Table1[Gender],"M")</f>
        <v>1</v>
      </c>
      <c r="AA1494" s="3">
        <f>COUNTIFS(Table1[Race '#],Table1[[#This Row],[Race '#]],Table1[Gender],"~?")</f>
        <v>1</v>
      </c>
      <c r="AB1494" s="3" t="str">
        <f>_xlfn.IFS(Y1494=SUM(Table1[[#This Row],[Race-F candidates]:[Race-? Candidates]]),"All-Female",Z1494=SUM(Table1[[#This Row],[Race-F candidates]:[Race-? Candidates]]),"All-Male",1=1,"Mixed-Gender")</f>
        <v>Mixed-Gender</v>
      </c>
      <c r="AC1494" s="3">
        <f>COUNTIFS(Table1[genoffice],Table1[[#This Row],[genoffice]],Table1[Gender],"F")</f>
        <v>168</v>
      </c>
      <c r="AD1494" s="3">
        <f>COUNTIFS(Table1[genoffice],Table1[[#This Row],[genoffice]],Table1[Gender],"M")</f>
        <v>290</v>
      </c>
      <c r="AE1494" s="3">
        <f>COUNTIFS(Table1[genoffice],Table1[[#This Row],[genoffice]],Table1[Gender],"~?")</f>
        <v>23</v>
      </c>
    </row>
    <row r="1495" spans="1:31" x14ac:dyDescent="0.35">
      <c r="A1495">
        <v>1494</v>
      </c>
      <c r="B1495">
        <f>IF(COUNTIF(C$2:C1494,C1495)&gt;0,B1494,B1494+1)</f>
        <v>479</v>
      </c>
      <c r="C1495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5" t="s">
        <v>1985</v>
      </c>
      <c r="E1495" t="s">
        <v>979</v>
      </c>
      <c r="F1495" t="s">
        <v>1987</v>
      </c>
      <c r="G1495">
        <v>2016</v>
      </c>
      <c r="H1495" t="s">
        <v>981</v>
      </c>
      <c r="I1495" t="s">
        <v>23</v>
      </c>
      <c r="J1495">
        <v>1101</v>
      </c>
      <c r="K1495">
        <v>3</v>
      </c>
      <c r="L1495">
        <f>COUNTIF(Table1[Race],Table1[Race])</f>
        <v>3</v>
      </c>
      <c r="M1495">
        <v>3</v>
      </c>
      <c r="N1495">
        <v>0</v>
      </c>
      <c r="O1495">
        <v>0</v>
      </c>
      <c r="P1495">
        <v>0</v>
      </c>
      <c r="Q1495" t="s">
        <v>20</v>
      </c>
      <c r="R1495" t="s">
        <v>21</v>
      </c>
      <c r="S1495" t="s">
        <v>1813</v>
      </c>
      <c r="T1495">
        <f>IFERROR(Table1[n_can_adj]/MID(Table1[district],FIND("(",Table1[district])+1,1),Table1[n_can_adj])</f>
        <v>3</v>
      </c>
      <c r="U1495">
        <v>25017</v>
      </c>
      <c r="V1495" t="str">
        <f>IF(Table1[Voting Population]&lt;47000,"Rural","Urban")</f>
        <v>Rural</v>
      </c>
      <c r="W1495" s="3">
        <v>0.12217541171964763</v>
      </c>
      <c r="X1495" s="3" t="s">
        <v>5415</v>
      </c>
      <c r="Y1495" s="3">
        <f>COUNTIFS(Table1[Race '#],Table1[[#This Row],[Race '#]],Table1[Gender],"F")</f>
        <v>1</v>
      </c>
      <c r="Z1495" s="3">
        <f>COUNTIFS(Table1[Race '#],Table1[[#This Row],[Race '#]],Table1[Gender],"M")</f>
        <v>1</v>
      </c>
      <c r="AA1495" s="3">
        <f>COUNTIFS(Table1[Race '#],Table1[[#This Row],[Race '#]],Table1[Gender],"~?")</f>
        <v>1</v>
      </c>
      <c r="AB1495" s="3" t="str">
        <f>_xlfn.IFS(Y1495=SUM(Table1[[#This Row],[Race-F candidates]:[Race-? Candidates]]),"All-Female",Z1495=SUM(Table1[[#This Row],[Race-F candidates]:[Race-? Candidates]]),"All-Male",1=1,"Mixed-Gender")</f>
        <v>Mixed-Gender</v>
      </c>
      <c r="AC1495" s="3">
        <f>COUNTIFS(Table1[genoffice],Table1[[#This Row],[genoffice]],Table1[Gender],"F")</f>
        <v>168</v>
      </c>
      <c r="AD1495" s="3">
        <f>COUNTIFS(Table1[genoffice],Table1[[#This Row],[genoffice]],Table1[Gender],"M")</f>
        <v>290</v>
      </c>
      <c r="AE1495" s="3">
        <f>COUNTIFS(Table1[genoffice],Table1[[#This Row],[genoffice]],Table1[Gender],"~?")</f>
        <v>23</v>
      </c>
    </row>
    <row r="1496" spans="1:31" x14ac:dyDescent="0.35">
      <c r="A1496">
        <v>1495</v>
      </c>
      <c r="B1496">
        <f>IF(COUNTIF(C$2:C1495,C1496)&gt;0,B1495,B1495+1)</f>
        <v>479</v>
      </c>
      <c r="C1496" t="str">
        <f>Table1[[#This Row],[position]]&amp;IF(Table1[district]="NA","","-"&amp;Table1[district])&amp;IF(Table1[parish]="Multi-Parish Race","","-"&amp;Table1[parish])&amp;" ("&amp;Table1[year]&amp;")"</f>
        <v>Council Member at Large-City of Port Allen-West Baton Rouge (2016)</v>
      </c>
      <c r="D1496" t="s">
        <v>1985</v>
      </c>
      <c r="E1496" t="s">
        <v>979</v>
      </c>
      <c r="F1496" t="s">
        <v>1988</v>
      </c>
      <c r="G1496">
        <v>2016</v>
      </c>
      <c r="H1496" t="s">
        <v>981</v>
      </c>
      <c r="I1496" t="s">
        <v>23</v>
      </c>
      <c r="J1496">
        <v>728</v>
      </c>
      <c r="K1496">
        <v>3</v>
      </c>
      <c r="L1496">
        <f>COUNTIF(Table1[Race],Table1[Race])</f>
        <v>3</v>
      </c>
      <c r="M1496">
        <v>3</v>
      </c>
      <c r="N1496">
        <v>0</v>
      </c>
      <c r="O1496">
        <v>0</v>
      </c>
      <c r="P1496">
        <v>0</v>
      </c>
      <c r="Q1496" t="s">
        <v>20</v>
      </c>
      <c r="R1496" t="s">
        <v>21</v>
      </c>
      <c r="S1496" t="s">
        <v>1813</v>
      </c>
      <c r="T1496">
        <f>IFERROR(Table1[n_can_adj]/MID(Table1[district],FIND("(",Table1[district])+1,1),Table1[n_can_adj])</f>
        <v>3</v>
      </c>
      <c r="U1496">
        <v>25017</v>
      </c>
      <c r="V1496" t="str">
        <f>IF(Table1[Voting Population]&lt;47000,"Rural","Urban")</f>
        <v>Rural</v>
      </c>
      <c r="W1496" s="3">
        <v>0.12217541171964763</v>
      </c>
      <c r="X1496" s="3" t="s">
        <v>5414</v>
      </c>
      <c r="Y1496" s="3">
        <f>COUNTIFS(Table1[Race '#],Table1[[#This Row],[Race '#]],Table1[Gender],"F")</f>
        <v>1</v>
      </c>
      <c r="Z1496" s="3">
        <f>COUNTIFS(Table1[Race '#],Table1[[#This Row],[Race '#]],Table1[Gender],"M")</f>
        <v>1</v>
      </c>
      <c r="AA1496" s="3">
        <f>COUNTIFS(Table1[Race '#],Table1[[#This Row],[Race '#]],Table1[Gender],"~?")</f>
        <v>1</v>
      </c>
      <c r="AB1496" s="3" t="str">
        <f>_xlfn.IFS(Y1496=SUM(Table1[[#This Row],[Race-F candidates]:[Race-? Candidates]]),"All-Female",Z1496=SUM(Table1[[#This Row],[Race-F candidates]:[Race-? Candidates]]),"All-Male",1=1,"Mixed-Gender")</f>
        <v>Mixed-Gender</v>
      </c>
      <c r="AC1496" s="3">
        <f>COUNTIFS(Table1[genoffice],Table1[[#This Row],[genoffice]],Table1[Gender],"F")</f>
        <v>168</v>
      </c>
      <c r="AD1496" s="3">
        <f>COUNTIFS(Table1[genoffice],Table1[[#This Row],[genoffice]],Table1[Gender],"M")</f>
        <v>290</v>
      </c>
      <c r="AE1496" s="3">
        <f>COUNTIFS(Table1[genoffice],Table1[[#This Row],[genoffice]],Table1[Gender],"~?")</f>
        <v>23</v>
      </c>
    </row>
    <row r="1497" spans="1:31" x14ac:dyDescent="0.35">
      <c r="A1497">
        <v>1496</v>
      </c>
      <c r="B1497">
        <f>IF(COUNTIF(C$2:C1496,C1497)&gt;0,B1496,B1496+1)</f>
        <v>480</v>
      </c>
      <c r="C149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7" t="s">
        <v>1989</v>
      </c>
      <c r="E1497" t="s">
        <v>1990</v>
      </c>
      <c r="F1497" t="s">
        <v>1991</v>
      </c>
      <c r="G1497">
        <v>2014</v>
      </c>
      <c r="H1497" t="s">
        <v>1002</v>
      </c>
      <c r="I1497" t="s">
        <v>19</v>
      </c>
      <c r="J1497">
        <v>1365</v>
      </c>
      <c r="K1497">
        <v>12</v>
      </c>
      <c r="L1497">
        <f>COUNTIF(Table1[Race],Table1[Race])</f>
        <v>12</v>
      </c>
      <c r="M1497">
        <v>1</v>
      </c>
      <c r="N1497">
        <v>8</v>
      </c>
      <c r="O1497">
        <v>2</v>
      </c>
      <c r="P1497">
        <v>1</v>
      </c>
      <c r="Q1497" t="s">
        <v>20</v>
      </c>
      <c r="R1497" t="s">
        <v>21</v>
      </c>
      <c r="S1497" t="s">
        <v>1813</v>
      </c>
      <c r="T1497">
        <f>IFERROR(Table1[n_can_adj]/MID(Table1[district],FIND("(",Table1[district])+1,1),Table1[n_can_adj])</f>
        <v>2.4</v>
      </c>
      <c r="U1497">
        <v>135925</v>
      </c>
      <c r="V1497" t="str">
        <f>IF(Table1[Voting Population]&lt;47000,"Rural","Urban")</f>
        <v>Urban</v>
      </c>
      <c r="W1497" s="3">
        <v>1.2482065997130559E-2</v>
      </c>
      <c r="X1497" s="3" t="s">
        <v>5414</v>
      </c>
      <c r="Y1497" s="3">
        <f>COUNTIFS(Table1[Race '#],Table1[[#This Row],[Race '#]],Table1[Gender],"F")</f>
        <v>2</v>
      </c>
      <c r="Z1497" s="3">
        <f>COUNTIFS(Table1[Race '#],Table1[[#This Row],[Race '#]],Table1[Gender],"M")</f>
        <v>10</v>
      </c>
      <c r="AA1497" s="3">
        <f>COUNTIFS(Table1[Race '#],Table1[[#This Row],[Race '#]],Table1[Gender],"~?")</f>
        <v>0</v>
      </c>
      <c r="AB1497" s="3" t="str">
        <f>_xlfn.IFS(Y1497=SUM(Table1[[#This Row],[Race-F candidates]:[Race-? Candidates]]),"All-Female",Z1497=SUM(Table1[[#This Row],[Race-F candidates]:[Race-? Candidates]]),"All-Male",1=1,"Mixed-Gender")</f>
        <v>Mixed-Gender</v>
      </c>
      <c r="AC1497" s="3">
        <f>COUNTIFS(Table1[genoffice],Table1[[#This Row],[genoffice]],Table1[Gender],"F")</f>
        <v>168</v>
      </c>
      <c r="AD1497" s="3">
        <f>COUNTIFS(Table1[genoffice],Table1[[#This Row],[genoffice]],Table1[Gender],"M")</f>
        <v>290</v>
      </c>
      <c r="AE1497" s="3">
        <f>COUNTIFS(Table1[genoffice],Table1[[#This Row],[genoffice]],Table1[Gender],"~?")</f>
        <v>23</v>
      </c>
    </row>
    <row r="1498" spans="1:31" x14ac:dyDescent="0.35">
      <c r="A1498">
        <v>1497</v>
      </c>
      <c r="B1498">
        <f>IF(COUNTIF(C$2:C1497,C1498)&gt;0,B1497,B1497+1)</f>
        <v>480</v>
      </c>
      <c r="C149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8" t="s">
        <v>1989</v>
      </c>
      <c r="E1498" t="s">
        <v>1990</v>
      </c>
      <c r="F1498" t="s">
        <v>1992</v>
      </c>
      <c r="G1498">
        <v>2014</v>
      </c>
      <c r="H1498" t="s">
        <v>1002</v>
      </c>
      <c r="I1498" t="s">
        <v>19</v>
      </c>
      <c r="J1498">
        <v>1857</v>
      </c>
      <c r="K1498">
        <v>12</v>
      </c>
      <c r="L1498">
        <f>COUNTIF(Table1[Race],Table1[Race])</f>
        <v>12</v>
      </c>
      <c r="M1498">
        <v>1</v>
      </c>
      <c r="N1498">
        <v>8</v>
      </c>
      <c r="O1498">
        <v>2</v>
      </c>
      <c r="P1498">
        <v>1</v>
      </c>
      <c r="Q1498" t="s">
        <v>20</v>
      </c>
      <c r="R1498" t="s">
        <v>21</v>
      </c>
      <c r="S1498" t="s">
        <v>1813</v>
      </c>
      <c r="T1498">
        <f>IFERROR(Table1[n_can_adj]/MID(Table1[district],FIND("(",Table1[district])+1,1),Table1[n_can_adj])</f>
        <v>2.4</v>
      </c>
      <c r="U1498">
        <v>135925</v>
      </c>
      <c r="V1498" t="str">
        <f>IF(Table1[Voting Population]&lt;47000,"Rural","Urban")</f>
        <v>Urban</v>
      </c>
      <c r="W1498" s="3">
        <v>1.2482065997130559E-2</v>
      </c>
      <c r="X1498" s="3" t="s">
        <v>5414</v>
      </c>
      <c r="Y1498" s="3">
        <f>COUNTIFS(Table1[Race '#],Table1[[#This Row],[Race '#]],Table1[Gender],"F")</f>
        <v>2</v>
      </c>
      <c r="Z1498" s="3">
        <f>COUNTIFS(Table1[Race '#],Table1[[#This Row],[Race '#]],Table1[Gender],"M")</f>
        <v>10</v>
      </c>
      <c r="AA1498" s="3">
        <f>COUNTIFS(Table1[Race '#],Table1[[#This Row],[Race '#]],Table1[Gender],"~?")</f>
        <v>0</v>
      </c>
      <c r="AB1498" s="3" t="str">
        <f>_xlfn.IFS(Y1498=SUM(Table1[[#This Row],[Race-F candidates]:[Race-? Candidates]]),"All-Female",Z1498=SUM(Table1[[#This Row],[Race-F candidates]:[Race-? Candidates]]),"All-Male",1=1,"Mixed-Gender")</f>
        <v>Mixed-Gender</v>
      </c>
      <c r="AC1498" s="3">
        <f>COUNTIFS(Table1[genoffice],Table1[[#This Row],[genoffice]],Table1[Gender],"F")</f>
        <v>168</v>
      </c>
      <c r="AD1498" s="3">
        <f>COUNTIFS(Table1[genoffice],Table1[[#This Row],[genoffice]],Table1[Gender],"M")</f>
        <v>290</v>
      </c>
      <c r="AE1498" s="3">
        <f>COUNTIFS(Table1[genoffice],Table1[[#This Row],[genoffice]],Table1[Gender],"~?")</f>
        <v>23</v>
      </c>
    </row>
    <row r="1499" spans="1:31" x14ac:dyDescent="0.35">
      <c r="A1499">
        <v>1498</v>
      </c>
      <c r="B1499">
        <f>IF(COUNTIF(C$2:C1498,C1499)&gt;0,B1498,B1498+1)</f>
        <v>480</v>
      </c>
      <c r="C1499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499" t="s">
        <v>1989</v>
      </c>
      <c r="E1499" t="s">
        <v>1990</v>
      </c>
      <c r="F1499" t="s">
        <v>1993</v>
      </c>
      <c r="G1499">
        <v>2014</v>
      </c>
      <c r="H1499" t="s">
        <v>1002</v>
      </c>
      <c r="I1499" t="s">
        <v>19</v>
      </c>
      <c r="J1499">
        <v>423</v>
      </c>
      <c r="K1499">
        <v>12</v>
      </c>
      <c r="L1499">
        <f>COUNTIF(Table1[Race],Table1[Race])</f>
        <v>12</v>
      </c>
      <c r="M1499">
        <v>1</v>
      </c>
      <c r="N1499">
        <v>8</v>
      </c>
      <c r="O1499">
        <v>2</v>
      </c>
      <c r="P1499">
        <v>1</v>
      </c>
      <c r="Q1499" t="s">
        <v>20</v>
      </c>
      <c r="R1499" t="s">
        <v>21</v>
      </c>
      <c r="S1499" t="s">
        <v>1813</v>
      </c>
      <c r="T1499">
        <f>IFERROR(Table1[n_can_adj]/MID(Table1[district],FIND("(",Table1[district])+1,1),Table1[n_can_adj])</f>
        <v>2.4</v>
      </c>
      <c r="U1499">
        <v>135925</v>
      </c>
      <c r="V1499" t="str">
        <f>IF(Table1[Voting Population]&lt;47000,"Rural","Urban")</f>
        <v>Urban</v>
      </c>
      <c r="W1499" s="3">
        <v>1.2482065997130559E-2</v>
      </c>
      <c r="X1499" s="3" t="s">
        <v>5414</v>
      </c>
      <c r="Y1499" s="3">
        <f>COUNTIFS(Table1[Race '#],Table1[[#This Row],[Race '#]],Table1[Gender],"F")</f>
        <v>2</v>
      </c>
      <c r="Z1499" s="3">
        <f>COUNTIFS(Table1[Race '#],Table1[[#This Row],[Race '#]],Table1[Gender],"M")</f>
        <v>10</v>
      </c>
      <c r="AA1499" s="3">
        <f>COUNTIFS(Table1[Race '#],Table1[[#This Row],[Race '#]],Table1[Gender],"~?")</f>
        <v>0</v>
      </c>
      <c r="AB1499" s="3" t="str">
        <f>_xlfn.IFS(Y1499=SUM(Table1[[#This Row],[Race-F candidates]:[Race-? Candidates]]),"All-Female",Z1499=SUM(Table1[[#This Row],[Race-F candidates]:[Race-? Candidates]]),"All-Male",1=1,"Mixed-Gender")</f>
        <v>Mixed-Gender</v>
      </c>
      <c r="AC1499" s="3">
        <f>COUNTIFS(Table1[genoffice],Table1[[#This Row],[genoffice]],Table1[Gender],"F")</f>
        <v>168</v>
      </c>
      <c r="AD1499" s="3">
        <f>COUNTIFS(Table1[genoffice],Table1[[#This Row],[genoffice]],Table1[Gender],"M")</f>
        <v>290</v>
      </c>
      <c r="AE1499" s="3">
        <f>COUNTIFS(Table1[genoffice],Table1[[#This Row],[genoffice]],Table1[Gender],"~?")</f>
        <v>23</v>
      </c>
    </row>
    <row r="1500" spans="1:31" x14ac:dyDescent="0.35">
      <c r="A1500">
        <v>1499</v>
      </c>
      <c r="B1500">
        <f>IF(COUNTIF(C$2:C1499,C1500)&gt;0,B1499,B1499+1)</f>
        <v>480</v>
      </c>
      <c r="C1500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0" t="s">
        <v>1989</v>
      </c>
      <c r="E1500" t="s">
        <v>1990</v>
      </c>
      <c r="F1500" t="s">
        <v>1994</v>
      </c>
      <c r="G1500">
        <v>2014</v>
      </c>
      <c r="H1500" t="s">
        <v>1002</v>
      </c>
      <c r="I1500" t="s">
        <v>19</v>
      </c>
      <c r="J1500">
        <v>994</v>
      </c>
      <c r="K1500">
        <v>12</v>
      </c>
      <c r="L1500">
        <f>COUNTIF(Table1[Race],Table1[Race])</f>
        <v>12</v>
      </c>
      <c r="M1500">
        <v>1</v>
      </c>
      <c r="N1500">
        <v>8</v>
      </c>
      <c r="O1500">
        <v>2</v>
      </c>
      <c r="P1500">
        <v>1</v>
      </c>
      <c r="Q1500" t="s">
        <v>20</v>
      </c>
      <c r="R1500" t="s">
        <v>21</v>
      </c>
      <c r="S1500" t="s">
        <v>1813</v>
      </c>
      <c r="T1500">
        <f>IFERROR(Table1[n_can_adj]/MID(Table1[district],FIND("(",Table1[district])+1,1),Table1[n_can_adj])</f>
        <v>2.4</v>
      </c>
      <c r="U1500">
        <v>135925</v>
      </c>
      <c r="V1500" t="str">
        <f>IF(Table1[Voting Population]&lt;47000,"Rural","Urban")</f>
        <v>Urban</v>
      </c>
      <c r="W1500" s="3">
        <v>1.2482065997130559E-2</v>
      </c>
      <c r="X1500" s="3" t="s">
        <v>5414</v>
      </c>
      <c r="Y1500" s="3">
        <f>COUNTIFS(Table1[Race '#],Table1[[#This Row],[Race '#]],Table1[Gender],"F")</f>
        <v>2</v>
      </c>
      <c r="Z1500" s="3">
        <f>COUNTIFS(Table1[Race '#],Table1[[#This Row],[Race '#]],Table1[Gender],"M")</f>
        <v>10</v>
      </c>
      <c r="AA1500" s="3">
        <f>COUNTIFS(Table1[Race '#],Table1[[#This Row],[Race '#]],Table1[Gender],"~?")</f>
        <v>0</v>
      </c>
      <c r="AB1500" s="3" t="str">
        <f>_xlfn.IFS(Y1500=SUM(Table1[[#This Row],[Race-F candidates]:[Race-? Candidates]]),"All-Female",Z1500=SUM(Table1[[#This Row],[Race-F candidates]:[Race-? Candidates]]),"All-Male",1=1,"Mixed-Gender")</f>
        <v>Mixed-Gender</v>
      </c>
      <c r="AC1500" s="3">
        <f>COUNTIFS(Table1[genoffice],Table1[[#This Row],[genoffice]],Table1[Gender],"F")</f>
        <v>168</v>
      </c>
      <c r="AD1500" s="3">
        <f>COUNTIFS(Table1[genoffice],Table1[[#This Row],[genoffice]],Table1[Gender],"M")</f>
        <v>290</v>
      </c>
      <c r="AE1500" s="3">
        <f>COUNTIFS(Table1[genoffice],Table1[[#This Row],[genoffice]],Table1[Gender],"~?")</f>
        <v>23</v>
      </c>
    </row>
    <row r="1501" spans="1:31" x14ac:dyDescent="0.35">
      <c r="A1501">
        <v>1500</v>
      </c>
      <c r="B1501">
        <f>IF(COUNTIF(C$2:C1500,C1501)&gt;0,B1500,B1500+1)</f>
        <v>480</v>
      </c>
      <c r="C1501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1" t="s">
        <v>1989</v>
      </c>
      <c r="E1501" t="s">
        <v>1990</v>
      </c>
      <c r="F1501" t="s">
        <v>1995</v>
      </c>
      <c r="G1501">
        <v>2014</v>
      </c>
      <c r="H1501" t="s">
        <v>1002</v>
      </c>
      <c r="I1501" t="s">
        <v>23</v>
      </c>
      <c r="J1501">
        <v>1037</v>
      </c>
      <c r="K1501">
        <v>12</v>
      </c>
      <c r="L1501">
        <f>COUNTIF(Table1[Race],Table1[Race])</f>
        <v>12</v>
      </c>
      <c r="M1501">
        <v>1</v>
      </c>
      <c r="N1501">
        <v>8</v>
      </c>
      <c r="O1501">
        <v>2</v>
      </c>
      <c r="P1501">
        <v>1</v>
      </c>
      <c r="Q1501" t="s">
        <v>20</v>
      </c>
      <c r="R1501" t="s">
        <v>21</v>
      </c>
      <c r="S1501" t="s">
        <v>1813</v>
      </c>
      <c r="T1501">
        <f>IFERROR(Table1[n_can_adj]/MID(Table1[district],FIND("(",Table1[district])+1,1),Table1[n_can_adj])</f>
        <v>2.4</v>
      </c>
      <c r="U1501">
        <v>135925</v>
      </c>
      <c r="V1501" t="str">
        <f>IF(Table1[Voting Population]&lt;47000,"Rural","Urban")</f>
        <v>Urban</v>
      </c>
      <c r="W1501" s="3">
        <v>1.2482065997130559E-2</v>
      </c>
      <c r="X1501" s="3" t="s">
        <v>5414</v>
      </c>
      <c r="Y1501" s="3">
        <f>COUNTIFS(Table1[Race '#],Table1[[#This Row],[Race '#]],Table1[Gender],"F")</f>
        <v>2</v>
      </c>
      <c r="Z1501" s="3">
        <f>COUNTIFS(Table1[Race '#],Table1[[#This Row],[Race '#]],Table1[Gender],"M")</f>
        <v>10</v>
      </c>
      <c r="AA1501" s="3">
        <f>COUNTIFS(Table1[Race '#],Table1[[#This Row],[Race '#]],Table1[Gender],"~?")</f>
        <v>0</v>
      </c>
      <c r="AB1501" s="3" t="str">
        <f>_xlfn.IFS(Y1501=SUM(Table1[[#This Row],[Race-F candidates]:[Race-? Candidates]]),"All-Female",Z1501=SUM(Table1[[#This Row],[Race-F candidates]:[Race-? Candidates]]),"All-Male",1=1,"Mixed-Gender")</f>
        <v>Mixed-Gender</v>
      </c>
      <c r="AC1501" s="3">
        <f>COUNTIFS(Table1[genoffice],Table1[[#This Row],[genoffice]],Table1[Gender],"F")</f>
        <v>168</v>
      </c>
      <c r="AD1501" s="3">
        <f>COUNTIFS(Table1[genoffice],Table1[[#This Row],[genoffice]],Table1[Gender],"M")</f>
        <v>290</v>
      </c>
      <c r="AE1501" s="3">
        <f>COUNTIFS(Table1[genoffice],Table1[[#This Row],[genoffice]],Table1[Gender],"~?")</f>
        <v>23</v>
      </c>
    </row>
    <row r="1502" spans="1:31" x14ac:dyDescent="0.35">
      <c r="A1502">
        <v>1501</v>
      </c>
      <c r="B1502">
        <f>IF(COUNTIF(C$2:C1501,C1502)&gt;0,B1501,B1501+1)</f>
        <v>480</v>
      </c>
      <c r="C1502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2" t="s">
        <v>1989</v>
      </c>
      <c r="E1502" t="s">
        <v>1990</v>
      </c>
      <c r="F1502" t="s">
        <v>1996</v>
      </c>
      <c r="G1502">
        <v>2014</v>
      </c>
      <c r="H1502" t="s">
        <v>1002</v>
      </c>
      <c r="I1502" t="s">
        <v>30</v>
      </c>
      <c r="J1502">
        <v>419</v>
      </c>
      <c r="K1502">
        <v>12</v>
      </c>
      <c r="L1502">
        <f>COUNTIF(Table1[Race],Table1[Race])</f>
        <v>12</v>
      </c>
      <c r="M1502">
        <v>1</v>
      </c>
      <c r="N1502">
        <v>8</v>
      </c>
      <c r="O1502">
        <v>2</v>
      </c>
      <c r="P1502">
        <v>1</v>
      </c>
      <c r="Q1502" t="s">
        <v>20</v>
      </c>
      <c r="R1502" t="s">
        <v>21</v>
      </c>
      <c r="S1502" t="s">
        <v>1813</v>
      </c>
      <c r="T1502">
        <f>IFERROR(Table1[n_can_adj]/MID(Table1[district],FIND("(",Table1[district])+1,1),Table1[n_can_adj])</f>
        <v>2.4</v>
      </c>
      <c r="U1502">
        <v>135925</v>
      </c>
      <c r="V1502" t="str">
        <f>IF(Table1[Voting Population]&lt;47000,"Rural","Urban")</f>
        <v>Urban</v>
      </c>
      <c r="W1502" s="3">
        <v>1.2482065997130559E-2</v>
      </c>
      <c r="X1502" s="3" t="s">
        <v>5414</v>
      </c>
      <c r="Y1502" s="3">
        <f>COUNTIFS(Table1[Race '#],Table1[[#This Row],[Race '#]],Table1[Gender],"F")</f>
        <v>2</v>
      </c>
      <c r="Z1502" s="3">
        <f>COUNTIFS(Table1[Race '#],Table1[[#This Row],[Race '#]],Table1[Gender],"M")</f>
        <v>10</v>
      </c>
      <c r="AA1502" s="3">
        <f>COUNTIFS(Table1[Race '#],Table1[[#This Row],[Race '#]],Table1[Gender],"~?")</f>
        <v>0</v>
      </c>
      <c r="AB1502" s="3" t="str">
        <f>_xlfn.IFS(Y1502=SUM(Table1[[#This Row],[Race-F candidates]:[Race-? Candidates]]),"All-Female",Z1502=SUM(Table1[[#This Row],[Race-F candidates]:[Race-? Candidates]]),"All-Male",1=1,"Mixed-Gender")</f>
        <v>Mixed-Gender</v>
      </c>
      <c r="AC1502" s="3">
        <f>COUNTIFS(Table1[genoffice],Table1[[#This Row],[genoffice]],Table1[Gender],"F")</f>
        <v>168</v>
      </c>
      <c r="AD1502" s="3">
        <f>COUNTIFS(Table1[genoffice],Table1[[#This Row],[genoffice]],Table1[Gender],"M")</f>
        <v>290</v>
      </c>
      <c r="AE1502" s="3">
        <f>COUNTIFS(Table1[genoffice],Table1[[#This Row],[genoffice]],Table1[Gender],"~?")</f>
        <v>23</v>
      </c>
    </row>
    <row r="1503" spans="1:31" x14ac:dyDescent="0.35">
      <c r="A1503">
        <v>1502</v>
      </c>
      <c r="B1503">
        <f>IF(COUNTIF(C$2:C1502,C1503)&gt;0,B1502,B1502+1)</f>
        <v>480</v>
      </c>
      <c r="C1503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3" t="s">
        <v>1989</v>
      </c>
      <c r="E1503" t="s">
        <v>1990</v>
      </c>
      <c r="F1503" t="s">
        <v>1997</v>
      </c>
      <c r="G1503">
        <v>2014</v>
      </c>
      <c r="H1503" t="s">
        <v>1002</v>
      </c>
      <c r="I1503" t="s">
        <v>30</v>
      </c>
      <c r="J1503">
        <v>1253</v>
      </c>
      <c r="K1503">
        <v>12</v>
      </c>
      <c r="L1503">
        <f>COUNTIF(Table1[Race],Table1[Race])</f>
        <v>12</v>
      </c>
      <c r="M1503">
        <v>1</v>
      </c>
      <c r="N1503">
        <v>8</v>
      </c>
      <c r="O1503">
        <v>2</v>
      </c>
      <c r="P1503">
        <v>1</v>
      </c>
      <c r="Q1503" t="s">
        <v>20</v>
      </c>
      <c r="R1503" t="s">
        <v>21</v>
      </c>
      <c r="S1503" t="s">
        <v>1813</v>
      </c>
      <c r="T1503">
        <f>IFERROR(Table1[n_can_adj]/MID(Table1[district],FIND("(",Table1[district])+1,1),Table1[n_can_adj])</f>
        <v>2.4</v>
      </c>
      <c r="U1503">
        <v>135925</v>
      </c>
      <c r="V1503" t="str">
        <f>IF(Table1[Voting Population]&lt;47000,"Rural","Urban")</f>
        <v>Urban</v>
      </c>
      <c r="W1503" s="3">
        <v>1.2482065997130559E-2</v>
      </c>
      <c r="X1503" s="3" t="s">
        <v>5415</v>
      </c>
      <c r="Y1503" s="3">
        <f>COUNTIFS(Table1[Race '#],Table1[[#This Row],[Race '#]],Table1[Gender],"F")</f>
        <v>2</v>
      </c>
      <c r="Z1503" s="3">
        <f>COUNTIFS(Table1[Race '#],Table1[[#This Row],[Race '#]],Table1[Gender],"M")</f>
        <v>10</v>
      </c>
      <c r="AA1503" s="3">
        <f>COUNTIFS(Table1[Race '#],Table1[[#This Row],[Race '#]],Table1[Gender],"~?")</f>
        <v>0</v>
      </c>
      <c r="AB1503" s="3" t="str">
        <f>_xlfn.IFS(Y1503=SUM(Table1[[#This Row],[Race-F candidates]:[Race-? Candidates]]),"All-Female",Z1503=SUM(Table1[[#This Row],[Race-F candidates]:[Race-? Candidates]]),"All-Male",1=1,"Mixed-Gender")</f>
        <v>Mixed-Gender</v>
      </c>
      <c r="AC1503" s="3">
        <f>COUNTIFS(Table1[genoffice],Table1[[#This Row],[genoffice]],Table1[Gender],"F")</f>
        <v>168</v>
      </c>
      <c r="AD1503" s="3">
        <f>COUNTIFS(Table1[genoffice],Table1[[#This Row],[genoffice]],Table1[Gender],"M")</f>
        <v>290</v>
      </c>
      <c r="AE1503" s="3">
        <f>COUNTIFS(Table1[genoffice],Table1[[#This Row],[genoffice]],Table1[Gender],"~?")</f>
        <v>23</v>
      </c>
    </row>
    <row r="1504" spans="1:31" x14ac:dyDescent="0.35">
      <c r="A1504">
        <v>1503</v>
      </c>
      <c r="B1504">
        <f>IF(COUNTIF(C$2:C1503,C1504)&gt;0,B1503,B1503+1)</f>
        <v>480</v>
      </c>
      <c r="C1504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4" t="s">
        <v>1989</v>
      </c>
      <c r="E1504" t="s">
        <v>1990</v>
      </c>
      <c r="F1504" t="s">
        <v>1998</v>
      </c>
      <c r="G1504">
        <v>2014</v>
      </c>
      <c r="H1504" t="s">
        <v>1002</v>
      </c>
      <c r="I1504" t="s">
        <v>19</v>
      </c>
      <c r="J1504">
        <v>752</v>
      </c>
      <c r="K1504">
        <v>12</v>
      </c>
      <c r="L1504">
        <f>COUNTIF(Table1[Race],Table1[Race])</f>
        <v>12</v>
      </c>
      <c r="M1504">
        <v>1</v>
      </c>
      <c r="N1504">
        <v>8</v>
      </c>
      <c r="O1504">
        <v>2</v>
      </c>
      <c r="P1504">
        <v>1</v>
      </c>
      <c r="Q1504" t="s">
        <v>20</v>
      </c>
      <c r="R1504" t="s">
        <v>21</v>
      </c>
      <c r="S1504" t="s">
        <v>1813</v>
      </c>
      <c r="T1504">
        <f>IFERROR(Table1[n_can_adj]/MID(Table1[district],FIND("(",Table1[district])+1,1),Table1[n_can_adj])</f>
        <v>2.4</v>
      </c>
      <c r="U1504">
        <v>135925</v>
      </c>
      <c r="V1504" t="str">
        <f>IF(Table1[Voting Population]&lt;47000,"Rural","Urban")</f>
        <v>Urban</v>
      </c>
      <c r="W1504" s="3">
        <v>1.2482065997130559E-2</v>
      </c>
      <c r="X1504" s="3" t="s">
        <v>5414</v>
      </c>
      <c r="Y1504" s="3">
        <f>COUNTIFS(Table1[Race '#],Table1[[#This Row],[Race '#]],Table1[Gender],"F")</f>
        <v>2</v>
      </c>
      <c r="Z1504" s="3">
        <f>COUNTIFS(Table1[Race '#],Table1[[#This Row],[Race '#]],Table1[Gender],"M")</f>
        <v>10</v>
      </c>
      <c r="AA1504" s="3">
        <f>COUNTIFS(Table1[Race '#],Table1[[#This Row],[Race '#]],Table1[Gender],"~?")</f>
        <v>0</v>
      </c>
      <c r="AB1504" s="3" t="str">
        <f>_xlfn.IFS(Y1504=SUM(Table1[[#This Row],[Race-F candidates]:[Race-? Candidates]]),"All-Female",Z1504=SUM(Table1[[#This Row],[Race-F candidates]:[Race-? Candidates]]),"All-Male",1=1,"Mixed-Gender")</f>
        <v>Mixed-Gender</v>
      </c>
      <c r="AC1504" s="3">
        <f>COUNTIFS(Table1[genoffice],Table1[[#This Row],[genoffice]],Table1[Gender],"F")</f>
        <v>168</v>
      </c>
      <c r="AD1504" s="3">
        <f>COUNTIFS(Table1[genoffice],Table1[[#This Row],[genoffice]],Table1[Gender],"M")</f>
        <v>290</v>
      </c>
      <c r="AE1504" s="3">
        <f>COUNTIFS(Table1[genoffice],Table1[[#This Row],[genoffice]],Table1[Gender],"~?")</f>
        <v>23</v>
      </c>
    </row>
    <row r="1505" spans="1:31" x14ac:dyDescent="0.35">
      <c r="A1505">
        <v>1504</v>
      </c>
      <c r="B1505">
        <f>IF(COUNTIF(C$2:C1504,C1505)&gt;0,B1504,B1504+1)</f>
        <v>480</v>
      </c>
      <c r="C1505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5" t="s">
        <v>1989</v>
      </c>
      <c r="E1505" t="s">
        <v>1990</v>
      </c>
      <c r="F1505" t="s">
        <v>1999</v>
      </c>
      <c r="G1505">
        <v>2014</v>
      </c>
      <c r="H1505" t="s">
        <v>1002</v>
      </c>
      <c r="I1505" t="s">
        <v>19</v>
      </c>
      <c r="J1505">
        <v>1683</v>
      </c>
      <c r="K1505">
        <v>12</v>
      </c>
      <c r="L1505">
        <f>COUNTIF(Table1[Race],Table1[Race])</f>
        <v>12</v>
      </c>
      <c r="M1505">
        <v>1</v>
      </c>
      <c r="N1505">
        <v>8</v>
      </c>
      <c r="O1505">
        <v>2</v>
      </c>
      <c r="P1505">
        <v>1</v>
      </c>
      <c r="Q1505" t="s">
        <v>20</v>
      </c>
      <c r="R1505" t="s">
        <v>21</v>
      </c>
      <c r="S1505" t="s">
        <v>1813</v>
      </c>
      <c r="T1505">
        <f>IFERROR(Table1[n_can_adj]/MID(Table1[district],FIND("(",Table1[district])+1,1),Table1[n_can_adj])</f>
        <v>2.4</v>
      </c>
      <c r="U1505">
        <v>135925</v>
      </c>
      <c r="V1505" t="str">
        <f>IF(Table1[Voting Population]&lt;47000,"Rural","Urban")</f>
        <v>Urban</v>
      </c>
      <c r="W1505" s="3">
        <v>1.2482065997130559E-2</v>
      </c>
      <c r="X1505" s="3" t="s">
        <v>5415</v>
      </c>
      <c r="Y1505" s="3">
        <f>COUNTIFS(Table1[Race '#],Table1[[#This Row],[Race '#]],Table1[Gender],"F")</f>
        <v>2</v>
      </c>
      <c r="Z1505" s="3">
        <f>COUNTIFS(Table1[Race '#],Table1[[#This Row],[Race '#]],Table1[Gender],"M")</f>
        <v>10</v>
      </c>
      <c r="AA1505" s="3">
        <f>COUNTIFS(Table1[Race '#],Table1[[#This Row],[Race '#]],Table1[Gender],"~?")</f>
        <v>0</v>
      </c>
      <c r="AB1505" s="3" t="str">
        <f>_xlfn.IFS(Y1505=SUM(Table1[[#This Row],[Race-F candidates]:[Race-? Candidates]]),"All-Female",Z1505=SUM(Table1[[#This Row],[Race-F candidates]:[Race-? Candidates]]),"All-Male",1=1,"Mixed-Gender")</f>
        <v>Mixed-Gender</v>
      </c>
      <c r="AC1505" s="3">
        <f>COUNTIFS(Table1[genoffice],Table1[[#This Row],[genoffice]],Table1[Gender],"F")</f>
        <v>168</v>
      </c>
      <c r="AD1505" s="3">
        <f>COUNTIFS(Table1[genoffice],Table1[[#This Row],[genoffice]],Table1[Gender],"M")</f>
        <v>290</v>
      </c>
      <c r="AE1505" s="3">
        <f>COUNTIFS(Table1[genoffice],Table1[[#This Row],[genoffice]],Table1[Gender],"~?")</f>
        <v>23</v>
      </c>
    </row>
    <row r="1506" spans="1:31" x14ac:dyDescent="0.35">
      <c r="A1506">
        <v>1505</v>
      </c>
      <c r="B1506">
        <f>IF(COUNTIF(C$2:C1505,C1506)&gt;0,B1505,B1505+1)</f>
        <v>480</v>
      </c>
      <c r="C1506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6" t="s">
        <v>1989</v>
      </c>
      <c r="E1506" t="s">
        <v>1990</v>
      </c>
      <c r="F1506" t="s">
        <v>2000</v>
      </c>
      <c r="G1506">
        <v>2014</v>
      </c>
      <c r="H1506" t="s">
        <v>1002</v>
      </c>
      <c r="I1506" t="s">
        <v>127</v>
      </c>
      <c r="J1506">
        <v>1407</v>
      </c>
      <c r="K1506">
        <v>12</v>
      </c>
      <c r="L1506">
        <f>COUNTIF(Table1[Race],Table1[Race])</f>
        <v>12</v>
      </c>
      <c r="M1506">
        <v>1</v>
      </c>
      <c r="N1506">
        <v>8</v>
      </c>
      <c r="O1506">
        <v>2</v>
      </c>
      <c r="P1506">
        <v>1</v>
      </c>
      <c r="Q1506" t="s">
        <v>20</v>
      </c>
      <c r="R1506" t="s">
        <v>21</v>
      </c>
      <c r="S1506" t="s">
        <v>1813</v>
      </c>
      <c r="T1506">
        <f>IFERROR(Table1[n_can_adj]/MID(Table1[district],FIND("(",Table1[district])+1,1),Table1[n_can_adj])</f>
        <v>2.4</v>
      </c>
      <c r="U1506">
        <v>135925</v>
      </c>
      <c r="V1506" t="str">
        <f>IF(Table1[Voting Population]&lt;47000,"Rural","Urban")</f>
        <v>Urban</v>
      </c>
      <c r="W1506" s="3">
        <v>1.2482065997130559E-2</v>
      </c>
      <c r="X1506" s="3" t="s">
        <v>5414</v>
      </c>
      <c r="Y1506" s="3">
        <f>COUNTIFS(Table1[Race '#],Table1[[#This Row],[Race '#]],Table1[Gender],"F")</f>
        <v>2</v>
      </c>
      <c r="Z1506" s="3">
        <f>COUNTIFS(Table1[Race '#],Table1[[#This Row],[Race '#]],Table1[Gender],"M")</f>
        <v>10</v>
      </c>
      <c r="AA1506" s="3">
        <f>COUNTIFS(Table1[Race '#],Table1[[#This Row],[Race '#]],Table1[Gender],"~?")</f>
        <v>0</v>
      </c>
      <c r="AB1506" s="3" t="str">
        <f>_xlfn.IFS(Y1506=SUM(Table1[[#This Row],[Race-F candidates]:[Race-? Candidates]]),"All-Female",Z1506=SUM(Table1[[#This Row],[Race-F candidates]:[Race-? Candidates]]),"All-Male",1=1,"Mixed-Gender")</f>
        <v>Mixed-Gender</v>
      </c>
      <c r="AC1506" s="3">
        <f>COUNTIFS(Table1[genoffice],Table1[[#This Row],[genoffice]],Table1[Gender],"F")</f>
        <v>168</v>
      </c>
      <c r="AD1506" s="3">
        <f>COUNTIFS(Table1[genoffice],Table1[[#This Row],[genoffice]],Table1[Gender],"M")</f>
        <v>290</v>
      </c>
      <c r="AE1506" s="3">
        <f>COUNTIFS(Table1[genoffice],Table1[[#This Row],[genoffice]],Table1[Gender],"~?")</f>
        <v>23</v>
      </c>
    </row>
    <row r="1507" spans="1:31" x14ac:dyDescent="0.35">
      <c r="A1507">
        <v>1506</v>
      </c>
      <c r="B1507">
        <f>IF(COUNTIF(C$2:C1506,C1507)&gt;0,B1506,B1506+1)</f>
        <v>480</v>
      </c>
      <c r="C1507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7" t="s">
        <v>1989</v>
      </c>
      <c r="E1507" t="s">
        <v>1990</v>
      </c>
      <c r="F1507" t="s">
        <v>2001</v>
      </c>
      <c r="G1507">
        <v>2014</v>
      </c>
      <c r="H1507" t="s">
        <v>1002</v>
      </c>
      <c r="I1507" t="s">
        <v>19</v>
      </c>
      <c r="J1507">
        <v>1610</v>
      </c>
      <c r="K1507">
        <v>12</v>
      </c>
      <c r="L1507">
        <f>COUNTIF(Table1[Race],Table1[Race])</f>
        <v>12</v>
      </c>
      <c r="M1507">
        <v>1</v>
      </c>
      <c r="N1507">
        <v>8</v>
      </c>
      <c r="O1507">
        <v>2</v>
      </c>
      <c r="P1507">
        <v>1</v>
      </c>
      <c r="Q1507" t="s">
        <v>20</v>
      </c>
      <c r="R1507" t="s">
        <v>21</v>
      </c>
      <c r="S1507" t="s">
        <v>1813</v>
      </c>
      <c r="T1507">
        <f>IFERROR(Table1[n_can_adj]/MID(Table1[district],FIND("(",Table1[district])+1,1),Table1[n_can_adj])</f>
        <v>2.4</v>
      </c>
      <c r="U1507">
        <v>135925</v>
      </c>
      <c r="V1507" t="str">
        <f>IF(Table1[Voting Population]&lt;47000,"Rural","Urban")</f>
        <v>Urban</v>
      </c>
      <c r="W1507" s="3">
        <v>1.2482065997130559E-2</v>
      </c>
      <c r="X1507" s="3" t="s">
        <v>5414</v>
      </c>
      <c r="Y1507" s="3">
        <f>COUNTIFS(Table1[Race '#],Table1[[#This Row],[Race '#]],Table1[Gender],"F")</f>
        <v>2</v>
      </c>
      <c r="Z1507" s="3">
        <f>COUNTIFS(Table1[Race '#],Table1[[#This Row],[Race '#]],Table1[Gender],"M")</f>
        <v>10</v>
      </c>
      <c r="AA1507" s="3">
        <f>COUNTIFS(Table1[Race '#],Table1[[#This Row],[Race '#]],Table1[Gender],"~?")</f>
        <v>0</v>
      </c>
      <c r="AB1507" s="3" t="str">
        <f>_xlfn.IFS(Y1507=SUM(Table1[[#This Row],[Race-F candidates]:[Race-? Candidates]]),"All-Female",Z1507=SUM(Table1[[#This Row],[Race-F candidates]:[Race-? Candidates]]),"All-Male",1=1,"Mixed-Gender")</f>
        <v>Mixed-Gender</v>
      </c>
      <c r="AC1507" s="3">
        <f>COUNTIFS(Table1[genoffice],Table1[[#This Row],[genoffice]],Table1[Gender],"F")</f>
        <v>168</v>
      </c>
      <c r="AD1507" s="3">
        <f>COUNTIFS(Table1[genoffice],Table1[[#This Row],[genoffice]],Table1[Gender],"M")</f>
        <v>290</v>
      </c>
      <c r="AE1507" s="3">
        <f>COUNTIFS(Table1[genoffice],Table1[[#This Row],[genoffice]],Table1[Gender],"~?")</f>
        <v>23</v>
      </c>
    </row>
    <row r="1508" spans="1:31" x14ac:dyDescent="0.35">
      <c r="A1508">
        <v>1507</v>
      </c>
      <c r="B1508">
        <f>IF(COUNTIF(C$2:C1507,C1508)&gt;0,B1507,B1507+1)</f>
        <v>480</v>
      </c>
      <c r="C1508" t="str">
        <f>Table1[[#This Row],[position]]&amp;IF(Table1[district]="NA","","-"&amp;Table1[district])&amp;IF(Table1[parish]="Multi-Parish Race","","-"&amp;Table1[parish])&amp;" ("&amp;Table1[year]&amp;")"</f>
        <v>Council Member(s)-City of Denham Springs (5 to be elected)-Livingston (2014)</v>
      </c>
      <c r="D1508" t="s">
        <v>1989</v>
      </c>
      <c r="E1508" t="s">
        <v>1990</v>
      </c>
      <c r="F1508" t="s">
        <v>2002</v>
      </c>
      <c r="G1508">
        <v>2014</v>
      </c>
      <c r="H1508" t="s">
        <v>1002</v>
      </c>
      <c r="I1508" t="s">
        <v>19</v>
      </c>
      <c r="J1508">
        <v>1140</v>
      </c>
      <c r="K1508">
        <v>12</v>
      </c>
      <c r="L1508">
        <f>COUNTIF(Table1[Race],Table1[Race])</f>
        <v>12</v>
      </c>
      <c r="M1508">
        <v>1</v>
      </c>
      <c r="N1508">
        <v>8</v>
      </c>
      <c r="O1508">
        <v>2</v>
      </c>
      <c r="P1508">
        <v>1</v>
      </c>
      <c r="Q1508" t="s">
        <v>20</v>
      </c>
      <c r="R1508" t="s">
        <v>21</v>
      </c>
      <c r="S1508" t="s">
        <v>1813</v>
      </c>
      <c r="T1508">
        <f>IFERROR(Table1[n_can_adj]/MID(Table1[district],FIND("(",Table1[district])+1,1),Table1[n_can_adj])</f>
        <v>2.4</v>
      </c>
      <c r="U1508">
        <v>135925</v>
      </c>
      <c r="V1508" t="str">
        <f>IF(Table1[Voting Population]&lt;47000,"Rural","Urban")</f>
        <v>Urban</v>
      </c>
      <c r="W1508" s="3">
        <v>1.2482065997130559E-2</v>
      </c>
      <c r="X1508" s="3" t="s">
        <v>5414</v>
      </c>
      <c r="Y1508" s="3">
        <f>COUNTIFS(Table1[Race '#],Table1[[#This Row],[Race '#]],Table1[Gender],"F")</f>
        <v>2</v>
      </c>
      <c r="Z1508" s="3">
        <f>COUNTIFS(Table1[Race '#],Table1[[#This Row],[Race '#]],Table1[Gender],"M")</f>
        <v>10</v>
      </c>
      <c r="AA1508" s="3">
        <f>COUNTIFS(Table1[Race '#],Table1[[#This Row],[Race '#]],Table1[Gender],"~?")</f>
        <v>0</v>
      </c>
      <c r="AB1508" s="3" t="str">
        <f>_xlfn.IFS(Y1508=SUM(Table1[[#This Row],[Race-F candidates]:[Race-? Candidates]]),"All-Female",Z1508=SUM(Table1[[#This Row],[Race-F candidates]:[Race-? Candidates]]),"All-Male",1=1,"Mixed-Gender")</f>
        <v>Mixed-Gender</v>
      </c>
      <c r="AC1508" s="3">
        <f>COUNTIFS(Table1[genoffice],Table1[[#This Row],[genoffice]],Table1[Gender],"F")</f>
        <v>168</v>
      </c>
      <c r="AD1508" s="3">
        <f>COUNTIFS(Table1[genoffice],Table1[[#This Row],[genoffice]],Table1[Gender],"M")</f>
        <v>290</v>
      </c>
      <c r="AE1508" s="3">
        <f>COUNTIFS(Table1[genoffice],Table1[[#This Row],[genoffice]],Table1[Gender],"~?")</f>
        <v>23</v>
      </c>
    </row>
    <row r="1509" spans="1:31" x14ac:dyDescent="0.35">
      <c r="A1509">
        <v>1508</v>
      </c>
      <c r="B1509">
        <f>IF(COUNTIF(C$2:C1508,C1509)&gt;0,B1508,B1508+1)</f>
        <v>481</v>
      </c>
      <c r="C1509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09" t="s">
        <v>1989</v>
      </c>
      <c r="E1509" t="s">
        <v>2003</v>
      </c>
      <c r="F1509" t="s">
        <v>2004</v>
      </c>
      <c r="G1509">
        <v>2014</v>
      </c>
      <c r="H1509" t="s">
        <v>680</v>
      </c>
      <c r="I1509" t="s">
        <v>19</v>
      </c>
      <c r="J1509">
        <v>935</v>
      </c>
      <c r="K1509">
        <v>8</v>
      </c>
      <c r="L1509">
        <f>COUNTIF(Table1[Race],Table1[Race])</f>
        <v>8</v>
      </c>
      <c r="M1509">
        <v>2</v>
      </c>
      <c r="N1509">
        <v>6</v>
      </c>
      <c r="O1509">
        <v>0</v>
      </c>
      <c r="P1509">
        <v>0</v>
      </c>
      <c r="Q1509" t="s">
        <v>20</v>
      </c>
      <c r="R1509" t="s">
        <v>21</v>
      </c>
      <c r="S1509" t="s">
        <v>1813</v>
      </c>
      <c r="T1509">
        <f>IFERROR(Table1[n_can_adj]/MID(Table1[district],FIND("(",Table1[district])+1,1),Table1[n_can_adj])</f>
        <v>1.6</v>
      </c>
      <c r="U1509">
        <v>14927</v>
      </c>
      <c r="V1509" t="str">
        <f>IF(Table1[Voting Population]&lt;47000,"Rural","Urban")</f>
        <v>Rural</v>
      </c>
      <c r="W1509" s="3">
        <v>1.8822724161533216E-2</v>
      </c>
      <c r="X1509" s="3" t="s">
        <v>5414</v>
      </c>
      <c r="Y1509" s="3">
        <f>COUNTIFS(Table1[Race '#],Table1[[#This Row],[Race '#]],Table1[Gender],"F")</f>
        <v>1</v>
      </c>
      <c r="Z1509" s="3">
        <f>COUNTIFS(Table1[Race '#],Table1[[#This Row],[Race '#]],Table1[Gender],"M")</f>
        <v>7</v>
      </c>
      <c r="AA1509" s="3">
        <f>COUNTIFS(Table1[Race '#],Table1[[#This Row],[Race '#]],Table1[Gender],"~?")</f>
        <v>0</v>
      </c>
      <c r="AB1509" s="3" t="str">
        <f>_xlfn.IFS(Y1509=SUM(Table1[[#This Row],[Race-F candidates]:[Race-? Candidates]]),"All-Female",Z1509=SUM(Table1[[#This Row],[Race-F candidates]:[Race-? Candidates]]),"All-Male",1=1,"Mixed-Gender")</f>
        <v>Mixed-Gender</v>
      </c>
      <c r="AC1509" s="3">
        <f>COUNTIFS(Table1[genoffice],Table1[[#This Row],[genoffice]],Table1[Gender],"F")</f>
        <v>168</v>
      </c>
      <c r="AD1509" s="3">
        <f>COUNTIFS(Table1[genoffice],Table1[[#This Row],[genoffice]],Table1[Gender],"M")</f>
        <v>290</v>
      </c>
      <c r="AE1509" s="3">
        <f>COUNTIFS(Table1[genoffice],Table1[[#This Row],[genoffice]],Table1[Gender],"~?")</f>
        <v>23</v>
      </c>
    </row>
    <row r="1510" spans="1:31" x14ac:dyDescent="0.35">
      <c r="A1510">
        <v>1509</v>
      </c>
      <c r="B1510">
        <f>IF(COUNTIF(C$2:C1509,C1510)&gt;0,B1509,B1509+1)</f>
        <v>481</v>
      </c>
      <c r="C1510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0" t="s">
        <v>1989</v>
      </c>
      <c r="E1510" t="s">
        <v>2003</v>
      </c>
      <c r="F1510" t="s">
        <v>2005</v>
      </c>
      <c r="G1510">
        <v>2014</v>
      </c>
      <c r="H1510" t="s">
        <v>680</v>
      </c>
      <c r="I1510" t="s">
        <v>23</v>
      </c>
      <c r="J1510">
        <v>698</v>
      </c>
      <c r="K1510">
        <v>8</v>
      </c>
      <c r="L1510">
        <f>COUNTIF(Table1[Race],Table1[Race])</f>
        <v>8</v>
      </c>
      <c r="M1510">
        <v>2</v>
      </c>
      <c r="N1510">
        <v>6</v>
      </c>
      <c r="O1510">
        <v>0</v>
      </c>
      <c r="P1510">
        <v>0</v>
      </c>
      <c r="Q1510" t="s">
        <v>20</v>
      </c>
      <c r="R1510" t="s">
        <v>21</v>
      </c>
      <c r="S1510" t="s">
        <v>1813</v>
      </c>
      <c r="T1510">
        <f>IFERROR(Table1[n_can_adj]/MID(Table1[district],FIND("(",Table1[district])+1,1),Table1[n_can_adj])</f>
        <v>1.6</v>
      </c>
      <c r="U1510">
        <v>14927</v>
      </c>
      <c r="V1510" t="str">
        <f>IF(Table1[Voting Population]&lt;47000,"Rural","Urban")</f>
        <v>Rural</v>
      </c>
      <c r="W1510" s="3">
        <v>1.8822724161533216E-2</v>
      </c>
      <c r="X1510" s="3" t="s">
        <v>5414</v>
      </c>
      <c r="Y1510" s="3">
        <f>COUNTIFS(Table1[Race '#],Table1[[#This Row],[Race '#]],Table1[Gender],"F")</f>
        <v>1</v>
      </c>
      <c r="Z1510" s="3">
        <f>COUNTIFS(Table1[Race '#],Table1[[#This Row],[Race '#]],Table1[Gender],"M")</f>
        <v>7</v>
      </c>
      <c r="AA1510" s="3">
        <f>COUNTIFS(Table1[Race '#],Table1[[#This Row],[Race '#]],Table1[Gender],"~?")</f>
        <v>0</v>
      </c>
      <c r="AB1510" s="3" t="str">
        <f>_xlfn.IFS(Y1510=SUM(Table1[[#This Row],[Race-F candidates]:[Race-? Candidates]]),"All-Female",Z1510=SUM(Table1[[#This Row],[Race-F candidates]:[Race-? Candidates]]),"All-Male",1=1,"Mixed-Gender")</f>
        <v>Mixed-Gender</v>
      </c>
      <c r="AC1510" s="3">
        <f>COUNTIFS(Table1[genoffice],Table1[[#This Row],[genoffice]],Table1[Gender],"F")</f>
        <v>168</v>
      </c>
      <c r="AD1510" s="3">
        <f>COUNTIFS(Table1[genoffice],Table1[[#This Row],[genoffice]],Table1[Gender],"M")</f>
        <v>290</v>
      </c>
      <c r="AE1510" s="3">
        <f>COUNTIFS(Table1[genoffice],Table1[[#This Row],[genoffice]],Table1[Gender],"~?")</f>
        <v>23</v>
      </c>
    </row>
    <row r="1511" spans="1:31" x14ac:dyDescent="0.35">
      <c r="A1511">
        <v>1510</v>
      </c>
      <c r="B1511">
        <f>IF(COUNTIF(C$2:C1510,C1511)&gt;0,B1510,B1510+1)</f>
        <v>481</v>
      </c>
      <c r="C1511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1" t="s">
        <v>1989</v>
      </c>
      <c r="E1511" t="s">
        <v>2003</v>
      </c>
      <c r="F1511" t="s">
        <v>2006</v>
      </c>
      <c r="G1511">
        <v>2014</v>
      </c>
      <c r="H1511" t="s">
        <v>680</v>
      </c>
      <c r="I1511" t="s">
        <v>19</v>
      </c>
      <c r="J1511">
        <v>871</v>
      </c>
      <c r="K1511">
        <v>8</v>
      </c>
      <c r="L1511">
        <f>COUNTIF(Table1[Race],Table1[Race])</f>
        <v>8</v>
      </c>
      <c r="M1511">
        <v>2</v>
      </c>
      <c r="N1511">
        <v>6</v>
      </c>
      <c r="O1511">
        <v>0</v>
      </c>
      <c r="P1511">
        <v>0</v>
      </c>
      <c r="Q1511" t="s">
        <v>20</v>
      </c>
      <c r="R1511" t="s">
        <v>21</v>
      </c>
      <c r="S1511" t="s">
        <v>1813</v>
      </c>
      <c r="T1511">
        <f>IFERROR(Table1[n_can_adj]/MID(Table1[district],FIND("(",Table1[district])+1,1),Table1[n_can_adj])</f>
        <v>1.6</v>
      </c>
      <c r="U1511">
        <v>14927</v>
      </c>
      <c r="V1511" t="str">
        <f>IF(Table1[Voting Population]&lt;47000,"Rural","Urban")</f>
        <v>Rural</v>
      </c>
      <c r="W1511" s="3">
        <v>1.8822724161533216E-2</v>
      </c>
      <c r="X1511" s="3" t="s">
        <v>5414</v>
      </c>
      <c r="Y1511" s="3">
        <f>COUNTIFS(Table1[Race '#],Table1[[#This Row],[Race '#]],Table1[Gender],"F")</f>
        <v>1</v>
      </c>
      <c r="Z1511" s="3">
        <f>COUNTIFS(Table1[Race '#],Table1[[#This Row],[Race '#]],Table1[Gender],"M")</f>
        <v>7</v>
      </c>
      <c r="AA1511" s="3">
        <f>COUNTIFS(Table1[Race '#],Table1[[#This Row],[Race '#]],Table1[Gender],"~?")</f>
        <v>0</v>
      </c>
      <c r="AB1511" s="3" t="str">
        <f>_xlfn.IFS(Y1511=SUM(Table1[[#This Row],[Race-F candidates]:[Race-? Candidates]]),"All-Female",Z1511=SUM(Table1[[#This Row],[Race-F candidates]:[Race-? Candidates]]),"All-Male",1=1,"Mixed-Gender")</f>
        <v>Mixed-Gender</v>
      </c>
      <c r="AC1511" s="3">
        <f>COUNTIFS(Table1[genoffice],Table1[[#This Row],[genoffice]],Table1[Gender],"F")</f>
        <v>168</v>
      </c>
      <c r="AD1511" s="3">
        <f>COUNTIFS(Table1[genoffice],Table1[[#This Row],[genoffice]],Table1[Gender],"M")</f>
        <v>290</v>
      </c>
      <c r="AE1511" s="3">
        <f>COUNTIFS(Table1[genoffice],Table1[[#This Row],[genoffice]],Table1[Gender],"~?")</f>
        <v>23</v>
      </c>
    </row>
    <row r="1512" spans="1:31" x14ac:dyDescent="0.35">
      <c r="A1512">
        <v>1511</v>
      </c>
      <c r="B1512">
        <f>IF(COUNTIF(C$2:C1511,C1512)&gt;0,B1511,B1511+1)</f>
        <v>481</v>
      </c>
      <c r="C1512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2" t="s">
        <v>1989</v>
      </c>
      <c r="E1512" t="s">
        <v>2003</v>
      </c>
      <c r="F1512" t="s">
        <v>2007</v>
      </c>
      <c r="G1512">
        <v>2014</v>
      </c>
      <c r="H1512" t="s">
        <v>680</v>
      </c>
      <c r="I1512" t="s">
        <v>19</v>
      </c>
      <c r="J1512">
        <v>621</v>
      </c>
      <c r="K1512">
        <v>8</v>
      </c>
      <c r="L1512">
        <f>COUNTIF(Table1[Race],Table1[Race])</f>
        <v>8</v>
      </c>
      <c r="M1512">
        <v>2</v>
      </c>
      <c r="N1512">
        <v>6</v>
      </c>
      <c r="O1512">
        <v>0</v>
      </c>
      <c r="P1512">
        <v>0</v>
      </c>
      <c r="Q1512" t="s">
        <v>20</v>
      </c>
      <c r="R1512" t="s">
        <v>21</v>
      </c>
      <c r="S1512" t="s">
        <v>1813</v>
      </c>
      <c r="T1512">
        <f>IFERROR(Table1[n_can_adj]/MID(Table1[district],FIND("(",Table1[district])+1,1),Table1[n_can_adj])</f>
        <v>1.6</v>
      </c>
      <c r="U1512">
        <v>14927</v>
      </c>
      <c r="V1512" t="str">
        <f>IF(Table1[Voting Population]&lt;47000,"Rural","Urban")</f>
        <v>Rural</v>
      </c>
      <c r="W1512" s="3">
        <v>1.8822724161533216E-2</v>
      </c>
      <c r="X1512" s="3" t="s">
        <v>5415</v>
      </c>
      <c r="Y1512" s="3">
        <f>COUNTIFS(Table1[Race '#],Table1[[#This Row],[Race '#]],Table1[Gender],"F")</f>
        <v>1</v>
      </c>
      <c r="Z1512" s="3">
        <f>COUNTIFS(Table1[Race '#],Table1[[#This Row],[Race '#]],Table1[Gender],"M")</f>
        <v>7</v>
      </c>
      <c r="AA1512" s="3">
        <f>COUNTIFS(Table1[Race '#],Table1[[#This Row],[Race '#]],Table1[Gender],"~?")</f>
        <v>0</v>
      </c>
      <c r="AB1512" s="3" t="str">
        <f>_xlfn.IFS(Y1512=SUM(Table1[[#This Row],[Race-F candidates]:[Race-? Candidates]]),"All-Female",Z1512=SUM(Table1[[#This Row],[Race-F candidates]:[Race-? Candidates]]),"All-Male",1=1,"Mixed-Gender")</f>
        <v>Mixed-Gender</v>
      </c>
      <c r="AC1512" s="3">
        <f>COUNTIFS(Table1[genoffice],Table1[[#This Row],[genoffice]],Table1[Gender],"F")</f>
        <v>168</v>
      </c>
      <c r="AD1512" s="3">
        <f>COUNTIFS(Table1[genoffice],Table1[[#This Row],[genoffice]],Table1[Gender],"M")</f>
        <v>290</v>
      </c>
      <c r="AE1512" s="3">
        <f>COUNTIFS(Table1[genoffice],Table1[[#This Row],[genoffice]],Table1[Gender],"~?")</f>
        <v>23</v>
      </c>
    </row>
    <row r="1513" spans="1:31" x14ac:dyDescent="0.35">
      <c r="A1513">
        <v>1512</v>
      </c>
      <c r="B1513">
        <f>IF(COUNTIF(C$2:C1512,C1513)&gt;0,B1512,B1512+1)</f>
        <v>481</v>
      </c>
      <c r="C1513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3" t="s">
        <v>1989</v>
      </c>
      <c r="E1513" t="s">
        <v>2003</v>
      </c>
      <c r="F1513" t="s">
        <v>2008</v>
      </c>
      <c r="G1513">
        <v>2014</v>
      </c>
      <c r="H1513" t="s">
        <v>680</v>
      </c>
      <c r="I1513" t="s">
        <v>19</v>
      </c>
      <c r="J1513">
        <v>380</v>
      </c>
      <c r="K1513">
        <v>8</v>
      </c>
      <c r="L1513">
        <f>COUNTIF(Table1[Race],Table1[Race])</f>
        <v>8</v>
      </c>
      <c r="M1513">
        <v>2</v>
      </c>
      <c r="N1513">
        <v>6</v>
      </c>
      <c r="O1513">
        <v>0</v>
      </c>
      <c r="P1513">
        <v>0</v>
      </c>
      <c r="Q1513" t="s">
        <v>20</v>
      </c>
      <c r="R1513" t="s">
        <v>21</v>
      </c>
      <c r="S1513" t="s">
        <v>1813</v>
      </c>
      <c r="T1513">
        <f>IFERROR(Table1[n_can_adj]/MID(Table1[district],FIND("(",Table1[district])+1,1),Table1[n_can_adj])</f>
        <v>1.6</v>
      </c>
      <c r="U1513">
        <v>14927</v>
      </c>
      <c r="V1513" t="str">
        <f>IF(Table1[Voting Population]&lt;47000,"Rural","Urban")</f>
        <v>Rural</v>
      </c>
      <c r="W1513" s="3">
        <v>1.8822724161533216E-2</v>
      </c>
      <c r="X1513" s="3" t="s">
        <v>5414</v>
      </c>
      <c r="Y1513" s="3">
        <f>COUNTIFS(Table1[Race '#],Table1[[#This Row],[Race '#]],Table1[Gender],"F")</f>
        <v>1</v>
      </c>
      <c r="Z1513" s="3">
        <f>COUNTIFS(Table1[Race '#],Table1[[#This Row],[Race '#]],Table1[Gender],"M")</f>
        <v>7</v>
      </c>
      <c r="AA1513" s="3">
        <f>COUNTIFS(Table1[Race '#],Table1[[#This Row],[Race '#]],Table1[Gender],"~?")</f>
        <v>0</v>
      </c>
      <c r="AB1513" s="3" t="str">
        <f>_xlfn.IFS(Y1513=SUM(Table1[[#This Row],[Race-F candidates]:[Race-? Candidates]]),"All-Female",Z1513=SUM(Table1[[#This Row],[Race-F candidates]:[Race-? Candidates]]),"All-Male",1=1,"Mixed-Gender")</f>
        <v>Mixed-Gender</v>
      </c>
      <c r="AC1513" s="3">
        <f>COUNTIFS(Table1[genoffice],Table1[[#This Row],[genoffice]],Table1[Gender],"F")</f>
        <v>168</v>
      </c>
      <c r="AD1513" s="3">
        <f>COUNTIFS(Table1[genoffice],Table1[[#This Row],[genoffice]],Table1[Gender],"M")</f>
        <v>290</v>
      </c>
      <c r="AE1513" s="3">
        <f>COUNTIFS(Table1[genoffice],Table1[[#This Row],[genoffice]],Table1[Gender],"~?")</f>
        <v>23</v>
      </c>
    </row>
    <row r="1514" spans="1:31" x14ac:dyDescent="0.35">
      <c r="A1514">
        <v>1513</v>
      </c>
      <c r="B1514">
        <f>IF(COUNTIF(C$2:C1513,C1514)&gt;0,B1513,B1513+1)</f>
        <v>481</v>
      </c>
      <c r="C1514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4" t="s">
        <v>1989</v>
      </c>
      <c r="E1514" t="s">
        <v>2003</v>
      </c>
      <c r="F1514" t="s">
        <v>2009</v>
      </c>
      <c r="G1514">
        <v>2014</v>
      </c>
      <c r="H1514" t="s">
        <v>680</v>
      </c>
      <c r="I1514" t="s">
        <v>23</v>
      </c>
      <c r="J1514">
        <v>489</v>
      </c>
      <c r="K1514">
        <v>8</v>
      </c>
      <c r="L1514">
        <f>COUNTIF(Table1[Race],Table1[Race])</f>
        <v>8</v>
      </c>
      <c r="M1514">
        <v>2</v>
      </c>
      <c r="N1514">
        <v>6</v>
      </c>
      <c r="O1514">
        <v>0</v>
      </c>
      <c r="P1514">
        <v>0</v>
      </c>
      <c r="Q1514" t="s">
        <v>20</v>
      </c>
      <c r="R1514" t="s">
        <v>21</v>
      </c>
      <c r="S1514" t="s">
        <v>1813</v>
      </c>
      <c r="T1514">
        <f>IFERROR(Table1[n_can_adj]/MID(Table1[district],FIND("(",Table1[district])+1,1),Table1[n_can_adj])</f>
        <v>1.6</v>
      </c>
      <c r="U1514">
        <v>14927</v>
      </c>
      <c r="V1514" t="str">
        <f>IF(Table1[Voting Population]&lt;47000,"Rural","Urban")</f>
        <v>Rural</v>
      </c>
      <c r="W1514" s="3">
        <v>1.8822724161533216E-2</v>
      </c>
      <c r="X1514" s="3" t="s">
        <v>5414</v>
      </c>
      <c r="Y1514" s="3">
        <f>COUNTIFS(Table1[Race '#],Table1[[#This Row],[Race '#]],Table1[Gender],"F")</f>
        <v>1</v>
      </c>
      <c r="Z1514" s="3">
        <f>COUNTIFS(Table1[Race '#],Table1[[#This Row],[Race '#]],Table1[Gender],"M")</f>
        <v>7</v>
      </c>
      <c r="AA1514" s="3">
        <f>COUNTIFS(Table1[Race '#],Table1[[#This Row],[Race '#]],Table1[Gender],"~?")</f>
        <v>0</v>
      </c>
      <c r="AB1514" s="3" t="str">
        <f>_xlfn.IFS(Y1514=SUM(Table1[[#This Row],[Race-F candidates]:[Race-? Candidates]]),"All-Female",Z1514=SUM(Table1[[#This Row],[Race-F candidates]:[Race-? Candidates]]),"All-Male",1=1,"Mixed-Gender")</f>
        <v>Mixed-Gender</v>
      </c>
      <c r="AC1514" s="3">
        <f>COUNTIFS(Table1[genoffice],Table1[[#This Row],[genoffice]],Table1[Gender],"F")</f>
        <v>168</v>
      </c>
      <c r="AD1514" s="3">
        <f>COUNTIFS(Table1[genoffice],Table1[[#This Row],[genoffice]],Table1[Gender],"M")</f>
        <v>290</v>
      </c>
      <c r="AE1514" s="3">
        <f>COUNTIFS(Table1[genoffice],Table1[[#This Row],[genoffice]],Table1[Gender],"~?")</f>
        <v>23</v>
      </c>
    </row>
    <row r="1515" spans="1:31" x14ac:dyDescent="0.35">
      <c r="A1515">
        <v>1514</v>
      </c>
      <c r="B1515">
        <f>IF(COUNTIF(C$2:C1514,C1515)&gt;0,B1514,B1514+1)</f>
        <v>481</v>
      </c>
      <c r="C1515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5" t="s">
        <v>1989</v>
      </c>
      <c r="E1515" t="s">
        <v>2003</v>
      </c>
      <c r="F1515" t="s">
        <v>2010</v>
      </c>
      <c r="G1515">
        <v>2014</v>
      </c>
      <c r="H1515" t="s">
        <v>680</v>
      </c>
      <c r="I1515" t="s">
        <v>19</v>
      </c>
      <c r="J1515">
        <v>1045</v>
      </c>
      <c r="K1515">
        <v>8</v>
      </c>
      <c r="L1515">
        <f>COUNTIF(Table1[Race],Table1[Race])</f>
        <v>8</v>
      </c>
      <c r="M1515">
        <v>2</v>
      </c>
      <c r="N1515">
        <v>6</v>
      </c>
      <c r="O1515">
        <v>0</v>
      </c>
      <c r="P1515">
        <v>0</v>
      </c>
      <c r="Q1515" t="s">
        <v>20</v>
      </c>
      <c r="R1515" t="s">
        <v>21</v>
      </c>
      <c r="S1515" t="s">
        <v>1813</v>
      </c>
      <c r="T1515">
        <f>IFERROR(Table1[n_can_adj]/MID(Table1[district],FIND("(",Table1[district])+1,1),Table1[n_can_adj])</f>
        <v>1.6</v>
      </c>
      <c r="U1515">
        <v>14927</v>
      </c>
      <c r="V1515" t="str">
        <f>IF(Table1[Voting Population]&lt;47000,"Rural","Urban")</f>
        <v>Rural</v>
      </c>
      <c r="W1515" s="3">
        <v>1.8822724161533216E-2</v>
      </c>
      <c r="X1515" s="3" t="s">
        <v>5414</v>
      </c>
      <c r="Y1515" s="3">
        <f>COUNTIFS(Table1[Race '#],Table1[[#This Row],[Race '#]],Table1[Gender],"F")</f>
        <v>1</v>
      </c>
      <c r="Z1515" s="3">
        <f>COUNTIFS(Table1[Race '#],Table1[[#This Row],[Race '#]],Table1[Gender],"M")</f>
        <v>7</v>
      </c>
      <c r="AA1515" s="3">
        <f>COUNTIFS(Table1[Race '#],Table1[[#This Row],[Race '#]],Table1[Gender],"~?")</f>
        <v>0</v>
      </c>
      <c r="AB1515" s="3" t="str">
        <f>_xlfn.IFS(Y1515=SUM(Table1[[#This Row],[Race-F candidates]:[Race-? Candidates]]),"All-Female",Z1515=SUM(Table1[[#This Row],[Race-F candidates]:[Race-? Candidates]]),"All-Male",1=1,"Mixed-Gender")</f>
        <v>Mixed-Gender</v>
      </c>
      <c r="AC1515" s="3">
        <f>COUNTIFS(Table1[genoffice],Table1[[#This Row],[genoffice]],Table1[Gender],"F")</f>
        <v>168</v>
      </c>
      <c r="AD1515" s="3">
        <f>COUNTIFS(Table1[genoffice],Table1[[#This Row],[genoffice]],Table1[Gender],"M")</f>
        <v>290</v>
      </c>
      <c r="AE1515" s="3">
        <f>COUNTIFS(Table1[genoffice],Table1[[#This Row],[genoffice]],Table1[Gender],"~?")</f>
        <v>23</v>
      </c>
    </row>
    <row r="1516" spans="1:31" x14ac:dyDescent="0.35">
      <c r="A1516">
        <v>1515</v>
      </c>
      <c r="B1516">
        <f>IF(COUNTIF(C$2:C1515,C1516)&gt;0,B1515,B1515+1)</f>
        <v>481</v>
      </c>
      <c r="C1516" t="str">
        <f>Table1[[#This Row],[position]]&amp;IF(Table1[district]="NA","","-"&amp;Table1[district])&amp;IF(Table1[parish]="Multi-Parish Race","","-"&amp;Table1[parish])&amp;" ("&amp;Table1[year]&amp;")"</f>
        <v>Council Member(s)-Town of Jena (5 to be elected)-Lasalle (2014)</v>
      </c>
      <c r="D1516" t="s">
        <v>1989</v>
      </c>
      <c r="E1516" t="s">
        <v>2003</v>
      </c>
      <c r="F1516" t="s">
        <v>2011</v>
      </c>
      <c r="G1516">
        <v>2014</v>
      </c>
      <c r="H1516" t="s">
        <v>680</v>
      </c>
      <c r="I1516" t="s">
        <v>19</v>
      </c>
      <c r="J1516">
        <v>805</v>
      </c>
      <c r="K1516">
        <v>8</v>
      </c>
      <c r="L1516">
        <f>COUNTIF(Table1[Race],Table1[Race])</f>
        <v>8</v>
      </c>
      <c r="M1516">
        <v>2</v>
      </c>
      <c r="N1516">
        <v>6</v>
      </c>
      <c r="O1516">
        <v>0</v>
      </c>
      <c r="P1516">
        <v>0</v>
      </c>
      <c r="Q1516" t="s">
        <v>20</v>
      </c>
      <c r="R1516" t="s">
        <v>21</v>
      </c>
      <c r="S1516" t="s">
        <v>1813</v>
      </c>
      <c r="T1516">
        <f>IFERROR(Table1[n_can_adj]/MID(Table1[district],FIND("(",Table1[district])+1,1),Table1[n_can_adj])</f>
        <v>1.6</v>
      </c>
      <c r="U1516">
        <v>14927</v>
      </c>
      <c r="V1516" t="str">
        <f>IF(Table1[Voting Population]&lt;47000,"Rural","Urban")</f>
        <v>Rural</v>
      </c>
      <c r="W1516" s="3">
        <v>1.8822724161533216E-2</v>
      </c>
      <c r="X1516" s="3" t="s">
        <v>5414</v>
      </c>
      <c r="Y1516" s="3">
        <f>COUNTIFS(Table1[Race '#],Table1[[#This Row],[Race '#]],Table1[Gender],"F")</f>
        <v>1</v>
      </c>
      <c r="Z1516" s="3">
        <f>COUNTIFS(Table1[Race '#],Table1[[#This Row],[Race '#]],Table1[Gender],"M")</f>
        <v>7</v>
      </c>
      <c r="AA1516" s="3">
        <f>COUNTIFS(Table1[Race '#],Table1[[#This Row],[Race '#]],Table1[Gender],"~?")</f>
        <v>0</v>
      </c>
      <c r="AB1516" s="3" t="str">
        <f>_xlfn.IFS(Y1516=SUM(Table1[[#This Row],[Race-F candidates]:[Race-? Candidates]]),"All-Female",Z1516=SUM(Table1[[#This Row],[Race-F candidates]:[Race-? Candidates]]),"All-Male",1=1,"Mixed-Gender")</f>
        <v>Mixed-Gender</v>
      </c>
      <c r="AC1516" s="3">
        <f>COUNTIFS(Table1[genoffice],Table1[[#This Row],[genoffice]],Table1[Gender],"F")</f>
        <v>168</v>
      </c>
      <c r="AD1516" s="3">
        <f>COUNTIFS(Table1[genoffice],Table1[[#This Row],[genoffice]],Table1[Gender],"M")</f>
        <v>290</v>
      </c>
      <c r="AE1516" s="3">
        <f>COUNTIFS(Table1[genoffice],Table1[[#This Row],[genoffice]],Table1[Gender],"~?")</f>
        <v>23</v>
      </c>
    </row>
    <row r="1517" spans="1:31" x14ac:dyDescent="0.35">
      <c r="A1517">
        <v>1516</v>
      </c>
      <c r="B1517">
        <f>IF(COUNTIF(C$2:C1516,C1517)&gt;0,B1516,B1516+1)</f>
        <v>482</v>
      </c>
      <c r="C151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7" t="s">
        <v>1989</v>
      </c>
      <c r="E1517" t="s">
        <v>2012</v>
      </c>
      <c r="F1517" t="s">
        <v>2013</v>
      </c>
      <c r="G1517">
        <v>2016</v>
      </c>
      <c r="H1517" t="s">
        <v>1498</v>
      </c>
      <c r="I1517" t="s">
        <v>127</v>
      </c>
      <c r="J1517">
        <v>45</v>
      </c>
      <c r="K1517">
        <v>12</v>
      </c>
      <c r="L1517">
        <f>COUNTIF(Table1[Race],Table1[Race])</f>
        <v>12</v>
      </c>
      <c r="M1517">
        <v>6</v>
      </c>
      <c r="N1517">
        <v>5</v>
      </c>
      <c r="O1517">
        <v>0</v>
      </c>
      <c r="P1517">
        <v>1</v>
      </c>
      <c r="Q1517" t="s">
        <v>20</v>
      </c>
      <c r="R1517" t="s">
        <v>21</v>
      </c>
      <c r="S1517" t="s">
        <v>1813</v>
      </c>
      <c r="T1517">
        <f>IFERROR(Table1[n_can_adj]/MID(Table1[district],FIND("(",Table1[district])+1,1),Table1[n_can_adj])</f>
        <v>2.4</v>
      </c>
      <c r="U1517">
        <v>27047</v>
      </c>
      <c r="V1517" t="str">
        <f>IF(Table1[Voting Population]&lt;47000,"Rural","Urban")</f>
        <v>Rural</v>
      </c>
      <c r="W1517" s="3">
        <v>6.5573770491803296E-3</v>
      </c>
      <c r="X1517" s="3" t="s">
        <v>5414</v>
      </c>
      <c r="Y1517" s="3">
        <f>COUNTIFS(Table1[Race '#],Table1[[#This Row],[Race '#]],Table1[Gender],"F")</f>
        <v>8</v>
      </c>
      <c r="Z1517" s="3">
        <f>COUNTIFS(Table1[Race '#],Table1[[#This Row],[Race '#]],Table1[Gender],"M")</f>
        <v>4</v>
      </c>
      <c r="AA1517" s="3">
        <f>COUNTIFS(Table1[Race '#],Table1[[#This Row],[Race '#]],Table1[Gender],"~?")</f>
        <v>0</v>
      </c>
      <c r="AB1517" s="3" t="str">
        <f>_xlfn.IFS(Y1517=SUM(Table1[[#This Row],[Race-F candidates]:[Race-? Candidates]]),"All-Female",Z1517=SUM(Table1[[#This Row],[Race-F candidates]:[Race-? Candidates]]),"All-Male",1=1,"Mixed-Gender")</f>
        <v>Mixed-Gender</v>
      </c>
      <c r="AC1517" s="3">
        <f>COUNTIFS(Table1[genoffice],Table1[[#This Row],[genoffice]],Table1[Gender],"F")</f>
        <v>168</v>
      </c>
      <c r="AD1517" s="3">
        <f>COUNTIFS(Table1[genoffice],Table1[[#This Row],[genoffice]],Table1[Gender],"M")</f>
        <v>290</v>
      </c>
      <c r="AE1517" s="3">
        <f>COUNTIFS(Table1[genoffice],Table1[[#This Row],[genoffice]],Table1[Gender],"~?")</f>
        <v>23</v>
      </c>
    </row>
    <row r="1518" spans="1:31" x14ac:dyDescent="0.35">
      <c r="A1518">
        <v>1517</v>
      </c>
      <c r="B1518">
        <f>IF(COUNTIF(C$2:C1517,C1518)&gt;0,B1517,B1517+1)</f>
        <v>482</v>
      </c>
      <c r="C151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8" t="s">
        <v>1989</v>
      </c>
      <c r="E1518" t="s">
        <v>2012</v>
      </c>
      <c r="F1518" t="s">
        <v>2014</v>
      </c>
      <c r="G1518">
        <v>2016</v>
      </c>
      <c r="H1518" t="s">
        <v>1498</v>
      </c>
      <c r="I1518" t="s">
        <v>19</v>
      </c>
      <c r="J1518">
        <v>167</v>
      </c>
      <c r="K1518">
        <v>12</v>
      </c>
      <c r="L1518">
        <f>COUNTIF(Table1[Race],Table1[Race])</f>
        <v>12</v>
      </c>
      <c r="M1518">
        <v>6</v>
      </c>
      <c r="N1518">
        <v>5</v>
      </c>
      <c r="O1518">
        <v>0</v>
      </c>
      <c r="P1518">
        <v>1</v>
      </c>
      <c r="Q1518" t="s">
        <v>20</v>
      </c>
      <c r="R1518" t="s">
        <v>21</v>
      </c>
      <c r="S1518" t="s">
        <v>1813</v>
      </c>
      <c r="T1518">
        <f>IFERROR(Table1[n_can_adj]/MID(Table1[district],FIND("(",Table1[district])+1,1),Table1[n_can_adj])</f>
        <v>2.4</v>
      </c>
      <c r="U1518">
        <v>27047</v>
      </c>
      <c r="V1518" t="str">
        <f>IF(Table1[Voting Population]&lt;47000,"Rural","Urban")</f>
        <v>Rural</v>
      </c>
      <c r="W1518" s="3">
        <v>6.5573770491803296E-3</v>
      </c>
      <c r="X1518" s="3" t="s">
        <v>5415</v>
      </c>
      <c r="Y1518" s="3">
        <f>COUNTIFS(Table1[Race '#],Table1[[#This Row],[Race '#]],Table1[Gender],"F")</f>
        <v>8</v>
      </c>
      <c r="Z1518" s="3">
        <f>COUNTIFS(Table1[Race '#],Table1[[#This Row],[Race '#]],Table1[Gender],"M")</f>
        <v>4</v>
      </c>
      <c r="AA1518" s="3">
        <f>COUNTIFS(Table1[Race '#],Table1[[#This Row],[Race '#]],Table1[Gender],"~?")</f>
        <v>0</v>
      </c>
      <c r="AB1518" s="3" t="str">
        <f>_xlfn.IFS(Y1518=SUM(Table1[[#This Row],[Race-F candidates]:[Race-? Candidates]]),"All-Female",Z1518=SUM(Table1[[#This Row],[Race-F candidates]:[Race-? Candidates]]),"All-Male",1=1,"Mixed-Gender")</f>
        <v>Mixed-Gender</v>
      </c>
      <c r="AC1518" s="3">
        <f>COUNTIFS(Table1[genoffice],Table1[[#This Row],[genoffice]],Table1[Gender],"F")</f>
        <v>168</v>
      </c>
      <c r="AD1518" s="3">
        <f>COUNTIFS(Table1[genoffice],Table1[[#This Row],[genoffice]],Table1[Gender],"M")</f>
        <v>290</v>
      </c>
      <c r="AE1518" s="3">
        <f>COUNTIFS(Table1[genoffice],Table1[[#This Row],[genoffice]],Table1[Gender],"~?")</f>
        <v>23</v>
      </c>
    </row>
    <row r="1519" spans="1:31" x14ac:dyDescent="0.35">
      <c r="A1519">
        <v>1518</v>
      </c>
      <c r="B1519">
        <f>IF(COUNTIF(C$2:C1518,C1519)&gt;0,B1518,B1518+1)</f>
        <v>482</v>
      </c>
      <c r="C1519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19" t="s">
        <v>1989</v>
      </c>
      <c r="E1519" t="s">
        <v>2012</v>
      </c>
      <c r="F1519" t="s">
        <v>2015</v>
      </c>
      <c r="G1519">
        <v>2016</v>
      </c>
      <c r="H1519" t="s">
        <v>1498</v>
      </c>
      <c r="I1519" t="s">
        <v>23</v>
      </c>
      <c r="J1519">
        <v>202</v>
      </c>
      <c r="K1519">
        <v>12</v>
      </c>
      <c r="L1519">
        <f>COUNTIF(Table1[Race],Table1[Race])</f>
        <v>12</v>
      </c>
      <c r="M1519">
        <v>6</v>
      </c>
      <c r="N1519">
        <v>5</v>
      </c>
      <c r="O1519">
        <v>0</v>
      </c>
      <c r="P1519">
        <v>1</v>
      </c>
      <c r="Q1519" t="s">
        <v>20</v>
      </c>
      <c r="R1519" t="s">
        <v>21</v>
      </c>
      <c r="S1519" t="s">
        <v>1813</v>
      </c>
      <c r="T1519">
        <f>IFERROR(Table1[n_can_adj]/MID(Table1[district],FIND("(",Table1[district])+1,1),Table1[n_can_adj])</f>
        <v>2.4</v>
      </c>
      <c r="U1519">
        <v>27047</v>
      </c>
      <c r="V1519" t="str">
        <f>IF(Table1[Voting Population]&lt;47000,"Rural","Urban")</f>
        <v>Rural</v>
      </c>
      <c r="W1519" s="3">
        <v>6.5573770491803296E-3</v>
      </c>
      <c r="X1519" s="3" t="s">
        <v>5415</v>
      </c>
      <c r="Y1519" s="3">
        <f>COUNTIFS(Table1[Race '#],Table1[[#This Row],[Race '#]],Table1[Gender],"F")</f>
        <v>8</v>
      </c>
      <c r="Z1519" s="3">
        <f>COUNTIFS(Table1[Race '#],Table1[[#This Row],[Race '#]],Table1[Gender],"M")</f>
        <v>4</v>
      </c>
      <c r="AA1519" s="3">
        <f>COUNTIFS(Table1[Race '#],Table1[[#This Row],[Race '#]],Table1[Gender],"~?")</f>
        <v>0</v>
      </c>
      <c r="AB1519" s="3" t="str">
        <f>_xlfn.IFS(Y1519=SUM(Table1[[#This Row],[Race-F candidates]:[Race-? Candidates]]),"All-Female",Z1519=SUM(Table1[[#This Row],[Race-F candidates]:[Race-? Candidates]]),"All-Male",1=1,"Mixed-Gender")</f>
        <v>Mixed-Gender</v>
      </c>
      <c r="AC1519" s="3">
        <f>COUNTIFS(Table1[genoffice],Table1[[#This Row],[genoffice]],Table1[Gender],"F")</f>
        <v>168</v>
      </c>
      <c r="AD1519" s="3">
        <f>COUNTIFS(Table1[genoffice],Table1[[#This Row],[genoffice]],Table1[Gender],"M")</f>
        <v>290</v>
      </c>
      <c r="AE1519" s="3">
        <f>COUNTIFS(Table1[genoffice],Table1[[#This Row],[genoffice]],Table1[Gender],"~?")</f>
        <v>23</v>
      </c>
    </row>
    <row r="1520" spans="1:31" x14ac:dyDescent="0.35">
      <c r="A1520">
        <v>1519</v>
      </c>
      <c r="B1520">
        <f>IF(COUNTIF(C$2:C1519,C1520)&gt;0,B1519,B1519+1)</f>
        <v>482</v>
      </c>
      <c r="C1520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0" t="s">
        <v>1989</v>
      </c>
      <c r="E1520" t="s">
        <v>2012</v>
      </c>
      <c r="F1520" t="s">
        <v>2016</v>
      </c>
      <c r="G1520">
        <v>2016</v>
      </c>
      <c r="H1520" t="s">
        <v>1498</v>
      </c>
      <c r="I1520" t="s">
        <v>23</v>
      </c>
      <c r="J1520">
        <v>249</v>
      </c>
      <c r="K1520">
        <v>12</v>
      </c>
      <c r="L1520">
        <f>COUNTIF(Table1[Race],Table1[Race])</f>
        <v>12</v>
      </c>
      <c r="M1520">
        <v>6</v>
      </c>
      <c r="N1520">
        <v>5</v>
      </c>
      <c r="O1520">
        <v>0</v>
      </c>
      <c r="P1520">
        <v>1</v>
      </c>
      <c r="Q1520" t="s">
        <v>20</v>
      </c>
      <c r="R1520" t="s">
        <v>21</v>
      </c>
      <c r="S1520" t="s">
        <v>1813</v>
      </c>
      <c r="T1520">
        <f>IFERROR(Table1[n_can_adj]/MID(Table1[district],FIND("(",Table1[district])+1,1),Table1[n_can_adj])</f>
        <v>2.4</v>
      </c>
      <c r="U1520">
        <v>27047</v>
      </c>
      <c r="V1520" t="str">
        <f>IF(Table1[Voting Population]&lt;47000,"Rural","Urban")</f>
        <v>Rural</v>
      </c>
      <c r="W1520" s="3">
        <v>6.5573770491803296E-3</v>
      </c>
      <c r="X1520" s="3" t="s">
        <v>5414</v>
      </c>
      <c r="Y1520" s="3">
        <f>COUNTIFS(Table1[Race '#],Table1[[#This Row],[Race '#]],Table1[Gender],"F")</f>
        <v>8</v>
      </c>
      <c r="Z1520" s="3">
        <f>COUNTIFS(Table1[Race '#],Table1[[#This Row],[Race '#]],Table1[Gender],"M")</f>
        <v>4</v>
      </c>
      <c r="AA1520" s="3">
        <f>COUNTIFS(Table1[Race '#],Table1[[#This Row],[Race '#]],Table1[Gender],"~?")</f>
        <v>0</v>
      </c>
      <c r="AB1520" s="3" t="str">
        <f>_xlfn.IFS(Y1520=SUM(Table1[[#This Row],[Race-F candidates]:[Race-? Candidates]]),"All-Female",Z1520=SUM(Table1[[#This Row],[Race-F candidates]:[Race-? Candidates]]),"All-Male",1=1,"Mixed-Gender")</f>
        <v>Mixed-Gender</v>
      </c>
      <c r="AC1520" s="3">
        <f>COUNTIFS(Table1[genoffice],Table1[[#This Row],[genoffice]],Table1[Gender],"F")</f>
        <v>168</v>
      </c>
      <c r="AD1520" s="3">
        <f>COUNTIFS(Table1[genoffice],Table1[[#This Row],[genoffice]],Table1[Gender],"M")</f>
        <v>290</v>
      </c>
      <c r="AE1520" s="3">
        <f>COUNTIFS(Table1[genoffice],Table1[[#This Row],[genoffice]],Table1[Gender],"~?")</f>
        <v>23</v>
      </c>
    </row>
    <row r="1521" spans="1:31" x14ac:dyDescent="0.35">
      <c r="A1521">
        <v>1520</v>
      </c>
      <c r="B1521">
        <f>IF(COUNTIF(C$2:C1520,C1521)&gt;0,B1520,B1520+1)</f>
        <v>482</v>
      </c>
      <c r="C1521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1" t="s">
        <v>1989</v>
      </c>
      <c r="E1521" t="s">
        <v>2012</v>
      </c>
      <c r="F1521" t="s">
        <v>2017</v>
      </c>
      <c r="G1521">
        <v>2016</v>
      </c>
      <c r="H1521" t="s">
        <v>1498</v>
      </c>
      <c r="I1521" t="s">
        <v>23</v>
      </c>
      <c r="J1521">
        <v>217</v>
      </c>
      <c r="K1521">
        <v>12</v>
      </c>
      <c r="L1521">
        <f>COUNTIF(Table1[Race],Table1[Race])</f>
        <v>12</v>
      </c>
      <c r="M1521">
        <v>6</v>
      </c>
      <c r="N1521">
        <v>5</v>
      </c>
      <c r="O1521">
        <v>0</v>
      </c>
      <c r="P1521">
        <v>1</v>
      </c>
      <c r="Q1521" t="s">
        <v>20</v>
      </c>
      <c r="R1521" t="s">
        <v>21</v>
      </c>
      <c r="S1521" t="s">
        <v>1813</v>
      </c>
      <c r="T1521">
        <f>IFERROR(Table1[n_can_adj]/MID(Table1[district],FIND("(",Table1[district])+1,1),Table1[n_can_adj])</f>
        <v>2.4</v>
      </c>
      <c r="U1521">
        <v>27047</v>
      </c>
      <c r="V1521" t="str">
        <f>IF(Table1[Voting Population]&lt;47000,"Rural","Urban")</f>
        <v>Rural</v>
      </c>
      <c r="W1521" s="3">
        <v>6.5573770491803296E-3</v>
      </c>
      <c r="X1521" s="3" t="s">
        <v>5415</v>
      </c>
      <c r="Y1521" s="3">
        <f>COUNTIFS(Table1[Race '#],Table1[[#This Row],[Race '#]],Table1[Gender],"F")</f>
        <v>8</v>
      </c>
      <c r="Z1521" s="3">
        <f>COUNTIFS(Table1[Race '#],Table1[[#This Row],[Race '#]],Table1[Gender],"M")</f>
        <v>4</v>
      </c>
      <c r="AA1521" s="3">
        <f>COUNTIFS(Table1[Race '#],Table1[[#This Row],[Race '#]],Table1[Gender],"~?")</f>
        <v>0</v>
      </c>
      <c r="AB1521" s="3" t="str">
        <f>_xlfn.IFS(Y1521=SUM(Table1[[#This Row],[Race-F candidates]:[Race-? Candidates]]),"All-Female",Z1521=SUM(Table1[[#This Row],[Race-F candidates]:[Race-? Candidates]]),"All-Male",1=1,"Mixed-Gender")</f>
        <v>Mixed-Gender</v>
      </c>
      <c r="AC1521" s="3">
        <f>COUNTIFS(Table1[genoffice],Table1[[#This Row],[genoffice]],Table1[Gender],"F")</f>
        <v>168</v>
      </c>
      <c r="AD1521" s="3">
        <f>COUNTIFS(Table1[genoffice],Table1[[#This Row],[genoffice]],Table1[Gender],"M")</f>
        <v>290</v>
      </c>
      <c r="AE1521" s="3">
        <f>COUNTIFS(Table1[genoffice],Table1[[#This Row],[genoffice]],Table1[Gender],"~?")</f>
        <v>23</v>
      </c>
    </row>
    <row r="1522" spans="1:31" x14ac:dyDescent="0.35">
      <c r="A1522">
        <v>1521</v>
      </c>
      <c r="B1522">
        <f>IF(COUNTIF(C$2:C1521,C1522)&gt;0,B1521,B1521+1)</f>
        <v>482</v>
      </c>
      <c r="C1522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2" t="s">
        <v>1989</v>
      </c>
      <c r="E1522" t="s">
        <v>2012</v>
      </c>
      <c r="F1522" t="s">
        <v>2018</v>
      </c>
      <c r="G1522">
        <v>2016</v>
      </c>
      <c r="H1522" t="s">
        <v>1498</v>
      </c>
      <c r="I1522" t="s">
        <v>19</v>
      </c>
      <c r="J1522">
        <v>167</v>
      </c>
      <c r="K1522">
        <v>12</v>
      </c>
      <c r="L1522">
        <f>COUNTIF(Table1[Race],Table1[Race])</f>
        <v>12</v>
      </c>
      <c r="M1522">
        <v>6</v>
      </c>
      <c r="N1522">
        <v>5</v>
      </c>
      <c r="O1522">
        <v>0</v>
      </c>
      <c r="P1522">
        <v>1</v>
      </c>
      <c r="Q1522" t="s">
        <v>20</v>
      </c>
      <c r="R1522" t="s">
        <v>21</v>
      </c>
      <c r="S1522" t="s">
        <v>1813</v>
      </c>
      <c r="T1522">
        <f>IFERROR(Table1[n_can_adj]/MID(Table1[district],FIND("(",Table1[district])+1,1),Table1[n_can_adj])</f>
        <v>2.4</v>
      </c>
      <c r="U1522">
        <v>27047</v>
      </c>
      <c r="V1522" t="str">
        <f>IF(Table1[Voting Population]&lt;47000,"Rural","Urban")</f>
        <v>Rural</v>
      </c>
      <c r="W1522" s="3">
        <v>6.5573770491803296E-3</v>
      </c>
      <c r="X1522" s="3" t="s">
        <v>5414</v>
      </c>
      <c r="Y1522" s="3">
        <f>COUNTIFS(Table1[Race '#],Table1[[#This Row],[Race '#]],Table1[Gender],"F")</f>
        <v>8</v>
      </c>
      <c r="Z1522" s="3">
        <f>COUNTIFS(Table1[Race '#],Table1[[#This Row],[Race '#]],Table1[Gender],"M")</f>
        <v>4</v>
      </c>
      <c r="AA1522" s="3">
        <f>COUNTIFS(Table1[Race '#],Table1[[#This Row],[Race '#]],Table1[Gender],"~?")</f>
        <v>0</v>
      </c>
      <c r="AB1522" s="3" t="str">
        <f>_xlfn.IFS(Y1522=SUM(Table1[[#This Row],[Race-F candidates]:[Race-? Candidates]]),"All-Female",Z1522=SUM(Table1[[#This Row],[Race-F candidates]:[Race-? Candidates]]),"All-Male",1=1,"Mixed-Gender")</f>
        <v>Mixed-Gender</v>
      </c>
      <c r="AC1522" s="3">
        <f>COUNTIFS(Table1[genoffice],Table1[[#This Row],[genoffice]],Table1[Gender],"F")</f>
        <v>168</v>
      </c>
      <c r="AD1522" s="3">
        <f>COUNTIFS(Table1[genoffice],Table1[[#This Row],[genoffice]],Table1[Gender],"M")</f>
        <v>290</v>
      </c>
      <c r="AE1522" s="3">
        <f>COUNTIFS(Table1[genoffice],Table1[[#This Row],[genoffice]],Table1[Gender],"~?")</f>
        <v>23</v>
      </c>
    </row>
    <row r="1523" spans="1:31" x14ac:dyDescent="0.35">
      <c r="A1523">
        <v>1522</v>
      </c>
      <c r="B1523">
        <f>IF(COUNTIF(C$2:C1522,C1523)&gt;0,B1522,B1522+1)</f>
        <v>482</v>
      </c>
      <c r="C1523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3" t="s">
        <v>1989</v>
      </c>
      <c r="E1523" t="s">
        <v>2012</v>
      </c>
      <c r="F1523" t="s">
        <v>2019</v>
      </c>
      <c r="G1523">
        <v>2016</v>
      </c>
      <c r="H1523" t="s">
        <v>1498</v>
      </c>
      <c r="I1523" t="s">
        <v>19</v>
      </c>
      <c r="J1523">
        <v>80</v>
      </c>
      <c r="K1523">
        <v>12</v>
      </c>
      <c r="L1523">
        <f>COUNTIF(Table1[Race],Table1[Race])</f>
        <v>12</v>
      </c>
      <c r="M1523">
        <v>6</v>
      </c>
      <c r="N1523">
        <v>5</v>
      </c>
      <c r="O1523">
        <v>0</v>
      </c>
      <c r="P1523">
        <v>1</v>
      </c>
      <c r="Q1523" t="s">
        <v>20</v>
      </c>
      <c r="R1523" t="s">
        <v>21</v>
      </c>
      <c r="S1523" t="s">
        <v>1813</v>
      </c>
      <c r="T1523">
        <f>IFERROR(Table1[n_can_adj]/MID(Table1[district],FIND("(",Table1[district])+1,1),Table1[n_can_adj])</f>
        <v>2.4</v>
      </c>
      <c r="U1523">
        <v>27047</v>
      </c>
      <c r="V1523" t="str">
        <f>IF(Table1[Voting Population]&lt;47000,"Rural","Urban")</f>
        <v>Rural</v>
      </c>
      <c r="W1523" s="3">
        <v>6.5573770491803296E-3</v>
      </c>
      <c r="X1523" s="3" t="s">
        <v>5415</v>
      </c>
      <c r="Y1523" s="3">
        <f>COUNTIFS(Table1[Race '#],Table1[[#This Row],[Race '#]],Table1[Gender],"F")</f>
        <v>8</v>
      </c>
      <c r="Z1523" s="3">
        <f>COUNTIFS(Table1[Race '#],Table1[[#This Row],[Race '#]],Table1[Gender],"M")</f>
        <v>4</v>
      </c>
      <c r="AA1523" s="3">
        <f>COUNTIFS(Table1[Race '#],Table1[[#This Row],[Race '#]],Table1[Gender],"~?")</f>
        <v>0</v>
      </c>
      <c r="AB1523" s="3" t="str">
        <f>_xlfn.IFS(Y1523=SUM(Table1[[#This Row],[Race-F candidates]:[Race-? Candidates]]),"All-Female",Z1523=SUM(Table1[[#This Row],[Race-F candidates]:[Race-? Candidates]]),"All-Male",1=1,"Mixed-Gender")</f>
        <v>Mixed-Gender</v>
      </c>
      <c r="AC1523" s="3">
        <f>COUNTIFS(Table1[genoffice],Table1[[#This Row],[genoffice]],Table1[Gender],"F")</f>
        <v>168</v>
      </c>
      <c r="AD1523" s="3">
        <f>COUNTIFS(Table1[genoffice],Table1[[#This Row],[genoffice]],Table1[Gender],"M")</f>
        <v>290</v>
      </c>
      <c r="AE1523" s="3">
        <f>COUNTIFS(Table1[genoffice],Table1[[#This Row],[genoffice]],Table1[Gender],"~?")</f>
        <v>23</v>
      </c>
    </row>
    <row r="1524" spans="1:31" x14ac:dyDescent="0.35">
      <c r="A1524">
        <v>1523</v>
      </c>
      <c r="B1524">
        <f>IF(COUNTIF(C$2:C1523,C1524)&gt;0,B1523,B1523+1)</f>
        <v>482</v>
      </c>
      <c r="C1524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4" t="s">
        <v>1989</v>
      </c>
      <c r="E1524" t="s">
        <v>2012</v>
      </c>
      <c r="F1524" t="s">
        <v>2020</v>
      </c>
      <c r="G1524">
        <v>2016</v>
      </c>
      <c r="H1524" t="s">
        <v>1498</v>
      </c>
      <c r="I1524" t="s">
        <v>19</v>
      </c>
      <c r="J1524">
        <v>199</v>
      </c>
      <c r="K1524">
        <v>12</v>
      </c>
      <c r="L1524">
        <f>COUNTIF(Table1[Race],Table1[Race])</f>
        <v>12</v>
      </c>
      <c r="M1524">
        <v>6</v>
      </c>
      <c r="N1524">
        <v>5</v>
      </c>
      <c r="O1524">
        <v>0</v>
      </c>
      <c r="P1524">
        <v>1</v>
      </c>
      <c r="Q1524" t="s">
        <v>20</v>
      </c>
      <c r="R1524" t="s">
        <v>21</v>
      </c>
      <c r="S1524" t="s">
        <v>1813</v>
      </c>
      <c r="T1524">
        <f>IFERROR(Table1[n_can_adj]/MID(Table1[district],FIND("(",Table1[district])+1,1),Table1[n_can_adj])</f>
        <v>2.4</v>
      </c>
      <c r="U1524">
        <v>27047</v>
      </c>
      <c r="V1524" t="str">
        <f>IF(Table1[Voting Population]&lt;47000,"Rural","Urban")</f>
        <v>Rural</v>
      </c>
      <c r="W1524" s="3">
        <v>6.5573770491803296E-3</v>
      </c>
      <c r="X1524" s="3" t="s">
        <v>5415</v>
      </c>
      <c r="Y1524" s="3">
        <f>COUNTIFS(Table1[Race '#],Table1[[#This Row],[Race '#]],Table1[Gender],"F")</f>
        <v>8</v>
      </c>
      <c r="Z1524" s="3">
        <f>COUNTIFS(Table1[Race '#],Table1[[#This Row],[Race '#]],Table1[Gender],"M")</f>
        <v>4</v>
      </c>
      <c r="AA1524" s="3">
        <f>COUNTIFS(Table1[Race '#],Table1[[#This Row],[Race '#]],Table1[Gender],"~?")</f>
        <v>0</v>
      </c>
      <c r="AB1524" s="3" t="str">
        <f>_xlfn.IFS(Y1524=SUM(Table1[[#This Row],[Race-F candidates]:[Race-? Candidates]]),"All-Female",Z1524=SUM(Table1[[#This Row],[Race-F candidates]:[Race-? Candidates]]),"All-Male",1=1,"Mixed-Gender")</f>
        <v>Mixed-Gender</v>
      </c>
      <c r="AC1524" s="3">
        <f>COUNTIFS(Table1[genoffice],Table1[[#This Row],[genoffice]],Table1[Gender],"F")</f>
        <v>168</v>
      </c>
      <c r="AD1524" s="3">
        <f>COUNTIFS(Table1[genoffice],Table1[[#This Row],[genoffice]],Table1[Gender],"M")</f>
        <v>290</v>
      </c>
      <c r="AE1524" s="3">
        <f>COUNTIFS(Table1[genoffice],Table1[[#This Row],[genoffice]],Table1[Gender],"~?")</f>
        <v>23</v>
      </c>
    </row>
    <row r="1525" spans="1:31" x14ac:dyDescent="0.35">
      <c r="A1525">
        <v>1524</v>
      </c>
      <c r="B1525">
        <f>IF(COUNTIF(C$2:C1524,C1525)&gt;0,B1524,B1524+1)</f>
        <v>482</v>
      </c>
      <c r="C1525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5" t="s">
        <v>1989</v>
      </c>
      <c r="E1525" t="s">
        <v>2012</v>
      </c>
      <c r="F1525" t="s">
        <v>2021</v>
      </c>
      <c r="G1525">
        <v>2016</v>
      </c>
      <c r="H1525" t="s">
        <v>1498</v>
      </c>
      <c r="I1525" t="s">
        <v>23</v>
      </c>
      <c r="J1525">
        <v>310</v>
      </c>
      <c r="K1525">
        <v>12</v>
      </c>
      <c r="L1525">
        <f>COUNTIF(Table1[Race],Table1[Race])</f>
        <v>12</v>
      </c>
      <c r="M1525">
        <v>6</v>
      </c>
      <c r="N1525">
        <v>5</v>
      </c>
      <c r="O1525">
        <v>0</v>
      </c>
      <c r="P1525">
        <v>1</v>
      </c>
      <c r="Q1525" t="s">
        <v>20</v>
      </c>
      <c r="R1525" t="s">
        <v>21</v>
      </c>
      <c r="S1525" t="s">
        <v>1813</v>
      </c>
      <c r="T1525">
        <f>IFERROR(Table1[n_can_adj]/MID(Table1[district],FIND("(",Table1[district])+1,1),Table1[n_can_adj])</f>
        <v>2.4</v>
      </c>
      <c r="U1525">
        <v>27047</v>
      </c>
      <c r="V1525" t="str">
        <f>IF(Table1[Voting Population]&lt;47000,"Rural","Urban")</f>
        <v>Rural</v>
      </c>
      <c r="W1525" s="3">
        <v>6.5573770491803296E-3</v>
      </c>
      <c r="X1525" s="3" t="s">
        <v>5415</v>
      </c>
      <c r="Y1525" s="3">
        <f>COUNTIFS(Table1[Race '#],Table1[[#This Row],[Race '#]],Table1[Gender],"F")</f>
        <v>8</v>
      </c>
      <c r="Z1525" s="3">
        <f>COUNTIFS(Table1[Race '#],Table1[[#This Row],[Race '#]],Table1[Gender],"M")</f>
        <v>4</v>
      </c>
      <c r="AA1525" s="3">
        <f>COUNTIFS(Table1[Race '#],Table1[[#This Row],[Race '#]],Table1[Gender],"~?")</f>
        <v>0</v>
      </c>
      <c r="AB1525" s="3" t="str">
        <f>_xlfn.IFS(Y1525=SUM(Table1[[#This Row],[Race-F candidates]:[Race-? Candidates]]),"All-Female",Z1525=SUM(Table1[[#This Row],[Race-F candidates]:[Race-? Candidates]]),"All-Male",1=1,"Mixed-Gender")</f>
        <v>Mixed-Gender</v>
      </c>
      <c r="AC1525" s="3">
        <f>COUNTIFS(Table1[genoffice],Table1[[#This Row],[genoffice]],Table1[Gender],"F")</f>
        <v>168</v>
      </c>
      <c r="AD1525" s="3">
        <f>COUNTIFS(Table1[genoffice],Table1[[#This Row],[genoffice]],Table1[Gender],"M")</f>
        <v>290</v>
      </c>
      <c r="AE1525" s="3">
        <f>COUNTIFS(Table1[genoffice],Table1[[#This Row],[genoffice]],Table1[Gender],"~?")</f>
        <v>23</v>
      </c>
    </row>
    <row r="1526" spans="1:31" x14ac:dyDescent="0.35">
      <c r="A1526">
        <v>1525</v>
      </c>
      <c r="B1526">
        <f>IF(COUNTIF(C$2:C1525,C1526)&gt;0,B1525,B1525+1)</f>
        <v>482</v>
      </c>
      <c r="C1526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6" t="s">
        <v>1989</v>
      </c>
      <c r="E1526" t="s">
        <v>2012</v>
      </c>
      <c r="F1526" t="s">
        <v>2022</v>
      </c>
      <c r="G1526">
        <v>2016</v>
      </c>
      <c r="H1526" t="s">
        <v>1498</v>
      </c>
      <c r="I1526" t="s">
        <v>23</v>
      </c>
      <c r="J1526">
        <v>280</v>
      </c>
      <c r="K1526">
        <v>12</v>
      </c>
      <c r="L1526">
        <f>COUNTIF(Table1[Race],Table1[Race])</f>
        <v>12</v>
      </c>
      <c r="M1526">
        <v>6</v>
      </c>
      <c r="N1526">
        <v>5</v>
      </c>
      <c r="O1526">
        <v>0</v>
      </c>
      <c r="P1526">
        <v>1</v>
      </c>
      <c r="Q1526" t="s">
        <v>20</v>
      </c>
      <c r="R1526" t="s">
        <v>21</v>
      </c>
      <c r="S1526" t="s">
        <v>1813</v>
      </c>
      <c r="T1526">
        <f>IFERROR(Table1[n_can_adj]/MID(Table1[district],FIND("(",Table1[district])+1,1),Table1[n_can_adj])</f>
        <v>2.4</v>
      </c>
      <c r="U1526">
        <v>27047</v>
      </c>
      <c r="V1526" t="str">
        <f>IF(Table1[Voting Population]&lt;47000,"Rural","Urban")</f>
        <v>Rural</v>
      </c>
      <c r="W1526" s="3">
        <v>6.5573770491803296E-3</v>
      </c>
      <c r="X1526" s="3" t="s">
        <v>5415</v>
      </c>
      <c r="Y1526" s="3">
        <f>COUNTIFS(Table1[Race '#],Table1[[#This Row],[Race '#]],Table1[Gender],"F")</f>
        <v>8</v>
      </c>
      <c r="Z1526" s="3">
        <f>COUNTIFS(Table1[Race '#],Table1[[#This Row],[Race '#]],Table1[Gender],"M")</f>
        <v>4</v>
      </c>
      <c r="AA1526" s="3">
        <f>COUNTIFS(Table1[Race '#],Table1[[#This Row],[Race '#]],Table1[Gender],"~?")</f>
        <v>0</v>
      </c>
      <c r="AB1526" s="3" t="str">
        <f>_xlfn.IFS(Y1526=SUM(Table1[[#This Row],[Race-F candidates]:[Race-? Candidates]]),"All-Female",Z1526=SUM(Table1[[#This Row],[Race-F candidates]:[Race-? Candidates]]),"All-Male",1=1,"Mixed-Gender")</f>
        <v>Mixed-Gender</v>
      </c>
      <c r="AC1526" s="3">
        <f>COUNTIFS(Table1[genoffice],Table1[[#This Row],[genoffice]],Table1[Gender],"F")</f>
        <v>168</v>
      </c>
      <c r="AD1526" s="3">
        <f>COUNTIFS(Table1[genoffice],Table1[[#This Row],[genoffice]],Table1[Gender],"M")</f>
        <v>290</v>
      </c>
      <c r="AE1526" s="3">
        <f>COUNTIFS(Table1[genoffice],Table1[[#This Row],[genoffice]],Table1[Gender],"~?")</f>
        <v>23</v>
      </c>
    </row>
    <row r="1527" spans="1:31" x14ac:dyDescent="0.35">
      <c r="A1527">
        <v>1526</v>
      </c>
      <c r="B1527">
        <f>IF(COUNTIF(C$2:C1526,C1527)&gt;0,B1526,B1526+1)</f>
        <v>482</v>
      </c>
      <c r="C1527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7" t="s">
        <v>1989</v>
      </c>
      <c r="E1527" t="s">
        <v>2012</v>
      </c>
      <c r="F1527" t="s">
        <v>2023</v>
      </c>
      <c r="G1527">
        <v>2016</v>
      </c>
      <c r="H1527" t="s">
        <v>1498</v>
      </c>
      <c r="I1527" t="s">
        <v>19</v>
      </c>
      <c r="J1527">
        <v>294</v>
      </c>
      <c r="K1527">
        <v>12</v>
      </c>
      <c r="L1527">
        <f>COUNTIF(Table1[Race],Table1[Race])</f>
        <v>12</v>
      </c>
      <c r="M1527">
        <v>6</v>
      </c>
      <c r="N1527">
        <v>5</v>
      </c>
      <c r="O1527">
        <v>0</v>
      </c>
      <c r="P1527">
        <v>1</v>
      </c>
      <c r="Q1527" t="s">
        <v>20</v>
      </c>
      <c r="R1527" t="s">
        <v>21</v>
      </c>
      <c r="S1527" t="s">
        <v>1813</v>
      </c>
      <c r="T1527">
        <f>IFERROR(Table1[n_can_adj]/MID(Table1[district],FIND("(",Table1[district])+1,1),Table1[n_can_adj])</f>
        <v>2.4</v>
      </c>
      <c r="U1527">
        <v>27047</v>
      </c>
      <c r="V1527" t="str">
        <f>IF(Table1[Voting Population]&lt;47000,"Rural","Urban")</f>
        <v>Rural</v>
      </c>
      <c r="W1527" s="3">
        <v>6.5573770491803296E-3</v>
      </c>
      <c r="X1527" s="3" t="s">
        <v>5414</v>
      </c>
      <c r="Y1527" s="3">
        <f>COUNTIFS(Table1[Race '#],Table1[[#This Row],[Race '#]],Table1[Gender],"F")</f>
        <v>8</v>
      </c>
      <c r="Z1527" s="3">
        <f>COUNTIFS(Table1[Race '#],Table1[[#This Row],[Race '#]],Table1[Gender],"M")</f>
        <v>4</v>
      </c>
      <c r="AA1527" s="3">
        <f>COUNTIFS(Table1[Race '#],Table1[[#This Row],[Race '#]],Table1[Gender],"~?")</f>
        <v>0</v>
      </c>
      <c r="AB1527" s="3" t="str">
        <f>_xlfn.IFS(Y1527=SUM(Table1[[#This Row],[Race-F candidates]:[Race-? Candidates]]),"All-Female",Z1527=SUM(Table1[[#This Row],[Race-F candidates]:[Race-? Candidates]]),"All-Male",1=1,"Mixed-Gender")</f>
        <v>Mixed-Gender</v>
      </c>
      <c r="AC1527" s="3">
        <f>COUNTIFS(Table1[genoffice],Table1[[#This Row],[genoffice]],Table1[Gender],"F")</f>
        <v>168</v>
      </c>
      <c r="AD1527" s="3">
        <f>COUNTIFS(Table1[genoffice],Table1[[#This Row],[genoffice]],Table1[Gender],"M")</f>
        <v>290</v>
      </c>
      <c r="AE1527" s="3">
        <f>COUNTIFS(Table1[genoffice],Table1[[#This Row],[genoffice]],Table1[Gender],"~?")</f>
        <v>23</v>
      </c>
    </row>
    <row r="1528" spans="1:31" x14ac:dyDescent="0.35">
      <c r="A1528">
        <v>1527</v>
      </c>
      <c r="B1528">
        <f>IF(COUNTIF(C$2:C1527,C1528)&gt;0,B1527,B1527+1)</f>
        <v>482</v>
      </c>
      <c r="C1528" t="str">
        <f>Table1[[#This Row],[position]]&amp;IF(Table1[district]="NA","","-"&amp;Table1[district])&amp;IF(Table1[parish]="Multi-Parish Race","","-"&amp;Table1[parish])&amp;" ("&amp;Table1[year]&amp;")"</f>
        <v>Council Member(s)-Town of Logansport (5 to be elected)-De Soto (2016)</v>
      </c>
      <c r="D1528" t="s">
        <v>1989</v>
      </c>
      <c r="E1528" t="s">
        <v>2012</v>
      </c>
      <c r="F1528" t="s">
        <v>2024</v>
      </c>
      <c r="G1528">
        <v>2016</v>
      </c>
      <c r="H1528" t="s">
        <v>1498</v>
      </c>
      <c r="I1528" t="s">
        <v>23</v>
      </c>
      <c r="J1528">
        <v>230</v>
      </c>
      <c r="K1528">
        <v>12</v>
      </c>
      <c r="L1528">
        <f>COUNTIF(Table1[Race],Table1[Race])</f>
        <v>12</v>
      </c>
      <c r="M1528">
        <v>6</v>
      </c>
      <c r="N1528">
        <v>5</v>
      </c>
      <c r="O1528">
        <v>0</v>
      </c>
      <c r="P1528">
        <v>1</v>
      </c>
      <c r="Q1528" t="s">
        <v>20</v>
      </c>
      <c r="R1528" t="s">
        <v>21</v>
      </c>
      <c r="S1528" t="s">
        <v>1813</v>
      </c>
      <c r="T1528">
        <f>IFERROR(Table1[n_can_adj]/MID(Table1[district],FIND("(",Table1[district])+1,1),Table1[n_can_adj])</f>
        <v>2.4</v>
      </c>
      <c r="U1528">
        <v>27047</v>
      </c>
      <c r="V1528" t="str">
        <f>IF(Table1[Voting Population]&lt;47000,"Rural","Urban")</f>
        <v>Rural</v>
      </c>
      <c r="W1528" s="3">
        <v>6.5573770491803296E-3</v>
      </c>
      <c r="X1528" s="3" t="s">
        <v>5415</v>
      </c>
      <c r="Y1528" s="3">
        <f>COUNTIFS(Table1[Race '#],Table1[[#This Row],[Race '#]],Table1[Gender],"F")</f>
        <v>8</v>
      </c>
      <c r="Z1528" s="3">
        <f>COUNTIFS(Table1[Race '#],Table1[[#This Row],[Race '#]],Table1[Gender],"M")</f>
        <v>4</v>
      </c>
      <c r="AA1528" s="3">
        <f>COUNTIFS(Table1[Race '#],Table1[[#This Row],[Race '#]],Table1[Gender],"~?")</f>
        <v>0</v>
      </c>
      <c r="AB1528" s="3" t="str">
        <f>_xlfn.IFS(Y1528=SUM(Table1[[#This Row],[Race-F candidates]:[Race-? Candidates]]),"All-Female",Z1528=SUM(Table1[[#This Row],[Race-F candidates]:[Race-? Candidates]]),"All-Male",1=1,"Mixed-Gender")</f>
        <v>Mixed-Gender</v>
      </c>
      <c r="AC1528" s="3">
        <f>COUNTIFS(Table1[genoffice],Table1[[#This Row],[genoffice]],Table1[Gender],"F")</f>
        <v>168</v>
      </c>
      <c r="AD1528" s="3">
        <f>COUNTIFS(Table1[genoffice],Table1[[#This Row],[genoffice]],Table1[Gender],"M")</f>
        <v>290</v>
      </c>
      <c r="AE1528" s="3">
        <f>COUNTIFS(Table1[genoffice],Table1[[#This Row],[genoffice]],Table1[Gender],"~?")</f>
        <v>23</v>
      </c>
    </row>
    <row r="1529" spans="1:31" x14ac:dyDescent="0.35">
      <c r="A1529">
        <v>1528</v>
      </c>
      <c r="B1529">
        <f>IF(COUNTIF(C$2:C1528,C1529)&gt;0,B1528,B1528+1)</f>
        <v>483</v>
      </c>
      <c r="C1529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29" t="s">
        <v>2025</v>
      </c>
      <c r="E1529" t="s">
        <v>2026</v>
      </c>
      <c r="F1529" t="s">
        <v>2027</v>
      </c>
      <c r="G1529">
        <v>2014</v>
      </c>
      <c r="H1529" t="s">
        <v>83</v>
      </c>
      <c r="I1529" t="s">
        <v>23</v>
      </c>
      <c r="J1529">
        <v>413</v>
      </c>
      <c r="K1529">
        <v>7</v>
      </c>
      <c r="L1529">
        <f>COUNTIF(Table1[Race],Table1[Race])</f>
        <v>7</v>
      </c>
      <c r="M1529">
        <v>6</v>
      </c>
      <c r="N1529">
        <v>0</v>
      </c>
      <c r="O1529">
        <v>1</v>
      </c>
      <c r="P1529">
        <v>0</v>
      </c>
      <c r="Q1529" t="s">
        <v>20</v>
      </c>
      <c r="R1529" t="s">
        <v>21</v>
      </c>
      <c r="S1529" t="s">
        <v>1813</v>
      </c>
      <c r="T1529">
        <f>IFERROR(Table1[n_can_adj]/MID(Table1[district],FIND("(",Table1[district])+1,1),Table1[n_can_adj])</f>
        <v>1.4</v>
      </c>
      <c r="U1529">
        <v>83699</v>
      </c>
      <c r="V1529" t="str">
        <f>IF(Table1[Voting Population]&lt;47000,"Rural","Urban")</f>
        <v>Urban</v>
      </c>
      <c r="W1529" s="3">
        <v>3.503754022166608E-2</v>
      </c>
      <c r="X1529" s="3" t="s">
        <v>5415</v>
      </c>
      <c r="Y1529" s="3">
        <f>COUNTIFS(Table1[Race '#],Table1[[#This Row],[Race '#]],Table1[Gender],"F")</f>
        <v>3</v>
      </c>
      <c r="Z1529" s="3">
        <f>COUNTIFS(Table1[Race '#],Table1[[#This Row],[Race '#]],Table1[Gender],"M")</f>
        <v>4</v>
      </c>
      <c r="AA1529" s="3">
        <f>COUNTIFS(Table1[Race '#],Table1[[#This Row],[Race '#]],Table1[Gender],"~?")</f>
        <v>0</v>
      </c>
      <c r="AB1529" s="3" t="str">
        <f>_xlfn.IFS(Y1529=SUM(Table1[[#This Row],[Race-F candidates]:[Race-? Candidates]]),"All-Female",Z1529=SUM(Table1[[#This Row],[Race-F candidates]:[Race-? Candidates]]),"All-Male",1=1,"Mixed-Gender")</f>
        <v>Mixed-Gender</v>
      </c>
      <c r="AC1529" s="3">
        <f>COUNTIFS(Table1[genoffice],Table1[[#This Row],[genoffice]],Table1[Gender],"F")</f>
        <v>168</v>
      </c>
      <c r="AD1529" s="3">
        <f>COUNTIFS(Table1[genoffice],Table1[[#This Row],[genoffice]],Table1[Gender],"M")</f>
        <v>290</v>
      </c>
      <c r="AE1529" s="3">
        <f>COUNTIFS(Table1[genoffice],Table1[[#This Row],[genoffice]],Table1[Gender],"~?")</f>
        <v>23</v>
      </c>
    </row>
    <row r="1530" spans="1:31" x14ac:dyDescent="0.35">
      <c r="A1530">
        <v>1529</v>
      </c>
      <c r="B1530">
        <f>IF(COUNTIF(C$2:C1529,C1530)&gt;0,B1529,B1529+1)</f>
        <v>483</v>
      </c>
      <c r="C1530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0" t="s">
        <v>2025</v>
      </c>
      <c r="E1530" t="s">
        <v>2026</v>
      </c>
      <c r="F1530" t="s">
        <v>2028</v>
      </c>
      <c r="G1530">
        <v>2014</v>
      </c>
      <c r="H1530" t="s">
        <v>83</v>
      </c>
      <c r="I1530" t="s">
        <v>23</v>
      </c>
      <c r="J1530">
        <v>364</v>
      </c>
      <c r="K1530">
        <v>7</v>
      </c>
      <c r="L1530">
        <f>COUNTIF(Table1[Race],Table1[Race])</f>
        <v>7</v>
      </c>
      <c r="M1530">
        <v>6</v>
      </c>
      <c r="N1530">
        <v>0</v>
      </c>
      <c r="O1530">
        <v>1</v>
      </c>
      <c r="P1530">
        <v>0</v>
      </c>
      <c r="Q1530" t="s">
        <v>20</v>
      </c>
      <c r="R1530" t="s">
        <v>21</v>
      </c>
      <c r="S1530" t="s">
        <v>1813</v>
      </c>
      <c r="T1530">
        <f>IFERROR(Table1[n_can_adj]/MID(Table1[district],FIND("(",Table1[district])+1,1),Table1[n_can_adj])</f>
        <v>1.4</v>
      </c>
      <c r="U1530">
        <v>83699</v>
      </c>
      <c r="V1530" t="str">
        <f>IF(Table1[Voting Population]&lt;47000,"Rural","Urban")</f>
        <v>Urban</v>
      </c>
      <c r="W1530" s="3">
        <v>3.503754022166608E-2</v>
      </c>
      <c r="X1530" s="3" t="s">
        <v>5414</v>
      </c>
      <c r="Y1530" s="3">
        <f>COUNTIFS(Table1[Race '#],Table1[[#This Row],[Race '#]],Table1[Gender],"F")</f>
        <v>3</v>
      </c>
      <c r="Z1530" s="3">
        <f>COUNTIFS(Table1[Race '#],Table1[[#This Row],[Race '#]],Table1[Gender],"M")</f>
        <v>4</v>
      </c>
      <c r="AA1530" s="3">
        <f>COUNTIFS(Table1[Race '#],Table1[[#This Row],[Race '#]],Table1[Gender],"~?")</f>
        <v>0</v>
      </c>
      <c r="AB1530" s="3" t="str">
        <f>_xlfn.IFS(Y1530=SUM(Table1[[#This Row],[Race-F candidates]:[Race-? Candidates]]),"All-Female",Z1530=SUM(Table1[[#This Row],[Race-F candidates]:[Race-? Candidates]]),"All-Male",1=1,"Mixed-Gender")</f>
        <v>Mixed-Gender</v>
      </c>
      <c r="AC1530" s="3">
        <f>COUNTIFS(Table1[genoffice],Table1[[#This Row],[genoffice]],Table1[Gender],"F")</f>
        <v>168</v>
      </c>
      <c r="AD1530" s="3">
        <f>COUNTIFS(Table1[genoffice],Table1[[#This Row],[genoffice]],Table1[Gender],"M")</f>
        <v>290</v>
      </c>
      <c r="AE1530" s="3">
        <f>COUNTIFS(Table1[genoffice],Table1[[#This Row],[genoffice]],Table1[Gender],"~?")</f>
        <v>23</v>
      </c>
    </row>
    <row r="1531" spans="1:31" x14ac:dyDescent="0.35">
      <c r="A1531">
        <v>1530</v>
      </c>
      <c r="B1531">
        <f>IF(COUNTIF(C$2:C1530,C1531)&gt;0,B1530,B1530+1)</f>
        <v>483</v>
      </c>
      <c r="C1531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1" t="s">
        <v>2025</v>
      </c>
      <c r="E1531" t="s">
        <v>2026</v>
      </c>
      <c r="F1531" t="s">
        <v>2029</v>
      </c>
      <c r="G1531">
        <v>2014</v>
      </c>
      <c r="H1531" t="s">
        <v>83</v>
      </c>
      <c r="I1531" t="s">
        <v>23</v>
      </c>
      <c r="J1531">
        <v>293</v>
      </c>
      <c r="K1531">
        <v>7</v>
      </c>
      <c r="L1531">
        <f>COUNTIF(Table1[Race],Table1[Race])</f>
        <v>7</v>
      </c>
      <c r="M1531">
        <v>6</v>
      </c>
      <c r="N1531">
        <v>0</v>
      </c>
      <c r="O1531">
        <v>1</v>
      </c>
      <c r="P1531">
        <v>0</v>
      </c>
      <c r="Q1531" t="s">
        <v>20</v>
      </c>
      <c r="R1531" t="s">
        <v>21</v>
      </c>
      <c r="S1531" t="s">
        <v>1813</v>
      </c>
      <c r="T1531">
        <f>IFERROR(Table1[n_can_adj]/MID(Table1[district],FIND("(",Table1[district])+1,1),Table1[n_can_adj])</f>
        <v>1.4</v>
      </c>
      <c r="U1531">
        <v>83699</v>
      </c>
      <c r="V1531" t="str">
        <f>IF(Table1[Voting Population]&lt;47000,"Rural","Urban")</f>
        <v>Urban</v>
      </c>
      <c r="W1531" s="3">
        <v>3.503754022166608E-2</v>
      </c>
      <c r="X1531" s="3" t="s">
        <v>5415</v>
      </c>
      <c r="Y1531" s="3">
        <f>COUNTIFS(Table1[Race '#],Table1[[#This Row],[Race '#]],Table1[Gender],"F")</f>
        <v>3</v>
      </c>
      <c r="Z1531" s="3">
        <f>COUNTIFS(Table1[Race '#],Table1[[#This Row],[Race '#]],Table1[Gender],"M")</f>
        <v>4</v>
      </c>
      <c r="AA1531" s="3">
        <f>COUNTIFS(Table1[Race '#],Table1[[#This Row],[Race '#]],Table1[Gender],"~?")</f>
        <v>0</v>
      </c>
      <c r="AB1531" s="3" t="str">
        <f>_xlfn.IFS(Y1531=SUM(Table1[[#This Row],[Race-F candidates]:[Race-? Candidates]]),"All-Female",Z1531=SUM(Table1[[#This Row],[Race-F candidates]:[Race-? Candidates]]),"All-Male",1=1,"Mixed-Gender")</f>
        <v>Mixed-Gender</v>
      </c>
      <c r="AC1531" s="3">
        <f>COUNTIFS(Table1[genoffice],Table1[[#This Row],[genoffice]],Table1[Gender],"F")</f>
        <v>168</v>
      </c>
      <c r="AD1531" s="3">
        <f>COUNTIFS(Table1[genoffice],Table1[[#This Row],[genoffice]],Table1[Gender],"M")</f>
        <v>290</v>
      </c>
      <c r="AE1531" s="3">
        <f>COUNTIFS(Table1[genoffice],Table1[[#This Row],[genoffice]],Table1[Gender],"~?")</f>
        <v>23</v>
      </c>
    </row>
    <row r="1532" spans="1:31" x14ac:dyDescent="0.35">
      <c r="A1532">
        <v>1531</v>
      </c>
      <c r="B1532">
        <f>IF(COUNTIF(C$2:C1531,C1532)&gt;0,B1531,B1531+1)</f>
        <v>483</v>
      </c>
      <c r="C1532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2" t="s">
        <v>2025</v>
      </c>
      <c r="E1532" t="s">
        <v>2026</v>
      </c>
      <c r="F1532" t="s">
        <v>2030</v>
      </c>
      <c r="G1532">
        <v>2014</v>
      </c>
      <c r="H1532" t="s">
        <v>83</v>
      </c>
      <c r="I1532" t="s">
        <v>30</v>
      </c>
      <c r="J1532">
        <v>383</v>
      </c>
      <c r="K1532">
        <v>7</v>
      </c>
      <c r="L1532">
        <f>COUNTIF(Table1[Race],Table1[Race])</f>
        <v>7</v>
      </c>
      <c r="M1532">
        <v>6</v>
      </c>
      <c r="N1532">
        <v>0</v>
      </c>
      <c r="O1532">
        <v>1</v>
      </c>
      <c r="P1532">
        <v>0</v>
      </c>
      <c r="Q1532" t="s">
        <v>20</v>
      </c>
      <c r="R1532" t="s">
        <v>21</v>
      </c>
      <c r="S1532" t="s">
        <v>1813</v>
      </c>
      <c r="T1532">
        <f>IFERROR(Table1[n_can_adj]/MID(Table1[district],FIND("(",Table1[district])+1,1),Table1[n_can_adj])</f>
        <v>1.4</v>
      </c>
      <c r="U1532">
        <v>83699</v>
      </c>
      <c r="V1532" t="str">
        <f>IF(Table1[Voting Population]&lt;47000,"Rural","Urban")</f>
        <v>Urban</v>
      </c>
      <c r="W1532" s="3">
        <v>3.503754022166608E-2</v>
      </c>
      <c r="X1532" s="3" t="s">
        <v>5414</v>
      </c>
      <c r="Y1532" s="3">
        <f>COUNTIFS(Table1[Race '#],Table1[[#This Row],[Race '#]],Table1[Gender],"F")</f>
        <v>3</v>
      </c>
      <c r="Z1532" s="3">
        <f>COUNTIFS(Table1[Race '#],Table1[[#This Row],[Race '#]],Table1[Gender],"M")</f>
        <v>4</v>
      </c>
      <c r="AA1532" s="3">
        <f>COUNTIFS(Table1[Race '#],Table1[[#This Row],[Race '#]],Table1[Gender],"~?")</f>
        <v>0</v>
      </c>
      <c r="AB1532" s="3" t="str">
        <f>_xlfn.IFS(Y1532=SUM(Table1[[#This Row],[Race-F candidates]:[Race-? Candidates]]),"All-Female",Z1532=SUM(Table1[[#This Row],[Race-F candidates]:[Race-? Candidates]]),"All-Male",1=1,"Mixed-Gender")</f>
        <v>Mixed-Gender</v>
      </c>
      <c r="AC1532" s="3">
        <f>COUNTIFS(Table1[genoffice],Table1[[#This Row],[genoffice]],Table1[Gender],"F")</f>
        <v>168</v>
      </c>
      <c r="AD1532" s="3">
        <f>COUNTIFS(Table1[genoffice],Table1[[#This Row],[genoffice]],Table1[Gender],"M")</f>
        <v>290</v>
      </c>
      <c r="AE1532" s="3">
        <f>COUNTIFS(Table1[genoffice],Table1[[#This Row],[genoffice]],Table1[Gender],"~?")</f>
        <v>23</v>
      </c>
    </row>
    <row r="1533" spans="1:31" x14ac:dyDescent="0.35">
      <c r="A1533">
        <v>1532</v>
      </c>
      <c r="B1533">
        <f>IF(COUNTIF(C$2:C1532,C1533)&gt;0,B1532,B1532+1)</f>
        <v>483</v>
      </c>
      <c r="C1533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3" t="s">
        <v>2025</v>
      </c>
      <c r="E1533" t="s">
        <v>2026</v>
      </c>
      <c r="F1533" t="s">
        <v>2031</v>
      </c>
      <c r="G1533">
        <v>2014</v>
      </c>
      <c r="H1533" t="s">
        <v>83</v>
      </c>
      <c r="I1533" t="s">
        <v>23</v>
      </c>
      <c r="J1533">
        <v>547</v>
      </c>
      <c r="K1533">
        <v>7</v>
      </c>
      <c r="L1533">
        <f>COUNTIF(Table1[Race],Table1[Race])</f>
        <v>7</v>
      </c>
      <c r="M1533">
        <v>6</v>
      </c>
      <c r="N1533">
        <v>0</v>
      </c>
      <c r="O1533">
        <v>1</v>
      </c>
      <c r="P1533">
        <v>0</v>
      </c>
      <c r="Q1533" t="s">
        <v>20</v>
      </c>
      <c r="R1533" t="s">
        <v>21</v>
      </c>
      <c r="S1533" t="s">
        <v>1813</v>
      </c>
      <c r="T1533">
        <f>IFERROR(Table1[n_can_adj]/MID(Table1[district],FIND("(",Table1[district])+1,1),Table1[n_can_adj])</f>
        <v>1.4</v>
      </c>
      <c r="U1533">
        <v>83699</v>
      </c>
      <c r="V1533" t="str">
        <f>IF(Table1[Voting Population]&lt;47000,"Rural","Urban")</f>
        <v>Urban</v>
      </c>
      <c r="W1533" s="3">
        <v>3.503754022166608E-2</v>
      </c>
      <c r="X1533" s="3" t="s">
        <v>5414</v>
      </c>
      <c r="Y1533" s="3">
        <f>COUNTIFS(Table1[Race '#],Table1[[#This Row],[Race '#]],Table1[Gender],"F")</f>
        <v>3</v>
      </c>
      <c r="Z1533" s="3">
        <f>COUNTIFS(Table1[Race '#],Table1[[#This Row],[Race '#]],Table1[Gender],"M")</f>
        <v>4</v>
      </c>
      <c r="AA1533" s="3">
        <f>COUNTIFS(Table1[Race '#],Table1[[#This Row],[Race '#]],Table1[Gender],"~?")</f>
        <v>0</v>
      </c>
      <c r="AB1533" s="3" t="str">
        <f>_xlfn.IFS(Y1533=SUM(Table1[[#This Row],[Race-F candidates]:[Race-? Candidates]]),"All-Female",Z1533=SUM(Table1[[#This Row],[Race-F candidates]:[Race-? Candidates]]),"All-Male",1=1,"Mixed-Gender")</f>
        <v>Mixed-Gender</v>
      </c>
      <c r="AC1533" s="3">
        <f>COUNTIFS(Table1[genoffice],Table1[[#This Row],[genoffice]],Table1[Gender],"F")</f>
        <v>168</v>
      </c>
      <c r="AD1533" s="3">
        <f>COUNTIFS(Table1[genoffice],Table1[[#This Row],[genoffice]],Table1[Gender],"M")</f>
        <v>290</v>
      </c>
      <c r="AE1533" s="3">
        <f>COUNTIFS(Table1[genoffice],Table1[[#This Row],[genoffice]],Table1[Gender],"~?")</f>
        <v>23</v>
      </c>
    </row>
    <row r="1534" spans="1:31" x14ac:dyDescent="0.35">
      <c r="A1534">
        <v>1533</v>
      </c>
      <c r="B1534">
        <f>IF(COUNTIF(C$2:C1533,C1534)&gt;0,B1533,B1533+1)</f>
        <v>483</v>
      </c>
      <c r="C1534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4" t="s">
        <v>2025</v>
      </c>
      <c r="E1534" t="s">
        <v>2026</v>
      </c>
      <c r="F1534" t="s">
        <v>2032</v>
      </c>
      <c r="G1534">
        <v>2014</v>
      </c>
      <c r="H1534" t="s">
        <v>83</v>
      </c>
      <c r="I1534" t="s">
        <v>23</v>
      </c>
      <c r="J1534">
        <v>449</v>
      </c>
      <c r="K1534">
        <v>7</v>
      </c>
      <c r="L1534">
        <f>COUNTIF(Table1[Race],Table1[Race])</f>
        <v>7</v>
      </c>
      <c r="M1534">
        <v>6</v>
      </c>
      <c r="N1534">
        <v>0</v>
      </c>
      <c r="O1534">
        <v>1</v>
      </c>
      <c r="P1534">
        <v>0</v>
      </c>
      <c r="Q1534" t="s">
        <v>20</v>
      </c>
      <c r="R1534" t="s">
        <v>21</v>
      </c>
      <c r="S1534" t="s">
        <v>1813</v>
      </c>
      <c r="T1534">
        <f>IFERROR(Table1[n_can_adj]/MID(Table1[district],FIND("(",Table1[district])+1,1),Table1[n_can_adj])</f>
        <v>1.4</v>
      </c>
      <c r="U1534">
        <v>83699</v>
      </c>
      <c r="V1534" t="str">
        <f>IF(Table1[Voting Population]&lt;47000,"Rural","Urban")</f>
        <v>Urban</v>
      </c>
      <c r="W1534" s="3">
        <v>3.503754022166608E-2</v>
      </c>
      <c r="X1534" s="3" t="s">
        <v>5415</v>
      </c>
      <c r="Y1534" s="3">
        <f>COUNTIFS(Table1[Race '#],Table1[[#This Row],[Race '#]],Table1[Gender],"F")</f>
        <v>3</v>
      </c>
      <c r="Z1534" s="3">
        <f>COUNTIFS(Table1[Race '#],Table1[[#This Row],[Race '#]],Table1[Gender],"M")</f>
        <v>4</v>
      </c>
      <c r="AA1534" s="3">
        <f>COUNTIFS(Table1[Race '#],Table1[[#This Row],[Race '#]],Table1[Gender],"~?")</f>
        <v>0</v>
      </c>
      <c r="AB1534" s="3" t="str">
        <f>_xlfn.IFS(Y1534=SUM(Table1[[#This Row],[Race-F candidates]:[Race-? Candidates]]),"All-Female",Z1534=SUM(Table1[[#This Row],[Race-F candidates]:[Race-? Candidates]]),"All-Male",1=1,"Mixed-Gender")</f>
        <v>Mixed-Gender</v>
      </c>
      <c r="AC1534" s="3">
        <f>COUNTIFS(Table1[genoffice],Table1[[#This Row],[genoffice]],Table1[Gender],"F")</f>
        <v>168</v>
      </c>
      <c r="AD1534" s="3">
        <f>COUNTIFS(Table1[genoffice],Table1[[#This Row],[genoffice]],Table1[Gender],"M")</f>
        <v>290</v>
      </c>
      <c r="AE1534" s="3">
        <f>COUNTIFS(Table1[genoffice],Table1[[#This Row],[genoffice]],Table1[Gender],"~?")</f>
        <v>23</v>
      </c>
    </row>
    <row r="1535" spans="1:31" x14ac:dyDescent="0.35">
      <c r="A1535">
        <v>1534</v>
      </c>
      <c r="B1535">
        <f>IF(COUNTIF(C$2:C1534,C1535)&gt;0,B1534,B1534+1)</f>
        <v>483</v>
      </c>
      <c r="C1535" t="str">
        <f>Table1[[#This Row],[position]]&amp;IF(Table1[district]="NA","","-"&amp;Table1[district])&amp;IF(Table1[parish]="Multi-Parish Race","","-"&amp;Table1[parish])&amp;" ("&amp;Table1[year]&amp;")"</f>
        <v>Council Member(s) at Large-Town of Krotz Springs (5 to be elected)-St. Landry (2014)</v>
      </c>
      <c r="D1535" t="s">
        <v>2025</v>
      </c>
      <c r="E1535" t="s">
        <v>2026</v>
      </c>
      <c r="F1535" t="s">
        <v>2033</v>
      </c>
      <c r="G1535">
        <v>2014</v>
      </c>
      <c r="H1535" t="s">
        <v>83</v>
      </c>
      <c r="I1535" t="s">
        <v>23</v>
      </c>
      <c r="J1535">
        <v>348</v>
      </c>
      <c r="K1535">
        <v>7</v>
      </c>
      <c r="L1535">
        <f>COUNTIF(Table1[Race],Table1[Race])</f>
        <v>7</v>
      </c>
      <c r="M1535">
        <v>6</v>
      </c>
      <c r="N1535">
        <v>0</v>
      </c>
      <c r="O1535">
        <v>1</v>
      </c>
      <c r="P1535">
        <v>0</v>
      </c>
      <c r="Q1535" t="s">
        <v>20</v>
      </c>
      <c r="R1535" t="s">
        <v>21</v>
      </c>
      <c r="S1535" t="s">
        <v>1813</v>
      </c>
      <c r="T1535">
        <f>IFERROR(Table1[n_can_adj]/MID(Table1[district],FIND("(",Table1[district])+1,1),Table1[n_can_adj])</f>
        <v>1.4</v>
      </c>
      <c r="U1535">
        <v>83699</v>
      </c>
      <c r="V1535" t="str">
        <f>IF(Table1[Voting Population]&lt;47000,"Rural","Urban")</f>
        <v>Urban</v>
      </c>
      <c r="W1535" s="3">
        <v>3.503754022166608E-2</v>
      </c>
      <c r="X1535" s="3" t="s">
        <v>5414</v>
      </c>
      <c r="Y1535" s="3">
        <f>COUNTIFS(Table1[Race '#],Table1[[#This Row],[Race '#]],Table1[Gender],"F")</f>
        <v>3</v>
      </c>
      <c r="Z1535" s="3">
        <f>COUNTIFS(Table1[Race '#],Table1[[#This Row],[Race '#]],Table1[Gender],"M")</f>
        <v>4</v>
      </c>
      <c r="AA1535" s="3">
        <f>COUNTIFS(Table1[Race '#],Table1[[#This Row],[Race '#]],Table1[Gender],"~?")</f>
        <v>0</v>
      </c>
      <c r="AB1535" s="3" t="str">
        <f>_xlfn.IFS(Y1535=SUM(Table1[[#This Row],[Race-F candidates]:[Race-? Candidates]]),"All-Female",Z1535=SUM(Table1[[#This Row],[Race-F candidates]:[Race-? Candidates]]),"All-Male",1=1,"Mixed-Gender")</f>
        <v>Mixed-Gender</v>
      </c>
      <c r="AC1535" s="3">
        <f>COUNTIFS(Table1[genoffice],Table1[[#This Row],[genoffice]],Table1[Gender],"F")</f>
        <v>168</v>
      </c>
      <c r="AD1535" s="3">
        <f>COUNTIFS(Table1[genoffice],Table1[[#This Row],[genoffice]],Table1[Gender],"M")</f>
        <v>290</v>
      </c>
      <c r="AE1535" s="3">
        <f>COUNTIFS(Table1[genoffice],Table1[[#This Row],[genoffice]],Table1[Gender],"~?")</f>
        <v>23</v>
      </c>
    </row>
    <row r="1536" spans="1:31" x14ac:dyDescent="0.35">
      <c r="A1536">
        <v>1535</v>
      </c>
      <c r="B1536">
        <f>IF(COUNTIF(C$2:C1535,C1536)&gt;0,B1535,B1535+1)</f>
        <v>484</v>
      </c>
      <c r="C1536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6" t="s">
        <v>2034</v>
      </c>
      <c r="E1536" t="s">
        <v>2035</v>
      </c>
      <c r="F1536" t="s">
        <v>2036</v>
      </c>
      <c r="G1536">
        <v>2014</v>
      </c>
      <c r="H1536" t="s">
        <v>332</v>
      </c>
      <c r="I1536" t="s">
        <v>23</v>
      </c>
      <c r="J1536">
        <v>522</v>
      </c>
      <c r="K1536">
        <v>8</v>
      </c>
      <c r="L1536">
        <f>COUNTIF(Table1[Race],Table1[Race])</f>
        <v>8</v>
      </c>
      <c r="M1536">
        <v>7</v>
      </c>
      <c r="N1536">
        <v>0</v>
      </c>
      <c r="O1536">
        <v>0</v>
      </c>
      <c r="P1536">
        <v>1</v>
      </c>
      <c r="Q1536" t="s">
        <v>20</v>
      </c>
      <c r="R1536" t="s">
        <v>21</v>
      </c>
      <c r="S1536" t="s">
        <v>1813</v>
      </c>
      <c r="T1536">
        <f>IFERROR(Table1[n_can_adj]/MID(Table1[district],FIND("(",Table1[district])+1,1),Table1[n_can_adj])</f>
        <v>1.6</v>
      </c>
      <c r="U1536">
        <v>47480</v>
      </c>
      <c r="V1536" t="str">
        <f>IF(Table1[Voting Population]&lt;47000,"Rural","Urban")</f>
        <v>Urban</v>
      </c>
      <c r="W1536" s="3">
        <v>4.46982865656817E-3</v>
      </c>
      <c r="X1536" s="3" t="s">
        <v>5413</v>
      </c>
      <c r="Y1536" s="3">
        <f>COUNTIFS(Table1[Race '#],Table1[[#This Row],[Race '#]],Table1[Gender],"F")</f>
        <v>2</v>
      </c>
      <c r="Z1536" s="3">
        <f>COUNTIFS(Table1[Race '#],Table1[[#This Row],[Race '#]],Table1[Gender],"M")</f>
        <v>3</v>
      </c>
      <c r="AA1536" s="3">
        <f>COUNTIFS(Table1[Race '#],Table1[[#This Row],[Race '#]],Table1[Gender],"~?")</f>
        <v>3</v>
      </c>
      <c r="AB1536" s="3" t="str">
        <f>_xlfn.IFS(Y1536=SUM(Table1[[#This Row],[Race-F candidates]:[Race-? Candidates]]),"All-Female",Z1536=SUM(Table1[[#This Row],[Race-F candidates]:[Race-? Candidates]]),"All-Male",1=1,"Mixed-Gender")</f>
        <v>Mixed-Gender</v>
      </c>
      <c r="AC1536" s="3">
        <f>COUNTIFS(Table1[genoffice],Table1[[#This Row],[genoffice]],Table1[Gender],"F")</f>
        <v>168</v>
      </c>
      <c r="AD1536" s="3">
        <f>COUNTIFS(Table1[genoffice],Table1[[#This Row],[genoffice]],Table1[Gender],"M")</f>
        <v>290</v>
      </c>
      <c r="AE1536" s="3">
        <f>COUNTIFS(Table1[genoffice],Table1[[#This Row],[genoffice]],Table1[Gender],"~?")</f>
        <v>23</v>
      </c>
    </row>
    <row r="1537" spans="1:31" x14ac:dyDescent="0.35">
      <c r="A1537">
        <v>1536</v>
      </c>
      <c r="B1537">
        <f>IF(COUNTIF(C$2:C1536,C1537)&gt;0,B1536,B1536+1)</f>
        <v>484</v>
      </c>
      <c r="C1537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7" t="s">
        <v>2034</v>
      </c>
      <c r="E1537" t="s">
        <v>2035</v>
      </c>
      <c r="F1537" t="s">
        <v>2037</v>
      </c>
      <c r="G1537">
        <v>2014</v>
      </c>
      <c r="H1537" t="s">
        <v>332</v>
      </c>
      <c r="I1537" t="s">
        <v>23</v>
      </c>
      <c r="J1537">
        <v>524</v>
      </c>
      <c r="K1537">
        <v>8</v>
      </c>
      <c r="L1537">
        <f>COUNTIF(Table1[Race],Table1[Race])</f>
        <v>8</v>
      </c>
      <c r="M1537">
        <v>7</v>
      </c>
      <c r="N1537">
        <v>0</v>
      </c>
      <c r="O1537">
        <v>0</v>
      </c>
      <c r="P1537">
        <v>1</v>
      </c>
      <c r="Q1537" t="s">
        <v>20</v>
      </c>
      <c r="R1537" t="s">
        <v>21</v>
      </c>
      <c r="S1537" t="s">
        <v>1813</v>
      </c>
      <c r="T1537">
        <f>IFERROR(Table1[n_can_adj]/MID(Table1[district],FIND("(",Table1[district])+1,1),Table1[n_can_adj])</f>
        <v>1.6</v>
      </c>
      <c r="U1537">
        <v>47480</v>
      </c>
      <c r="V1537" t="str">
        <f>IF(Table1[Voting Population]&lt;47000,"Rural","Urban")</f>
        <v>Urban</v>
      </c>
      <c r="W1537" s="3">
        <v>4.46982865656817E-3</v>
      </c>
      <c r="X1537" s="3" t="s">
        <v>5415</v>
      </c>
      <c r="Y1537" s="3">
        <f>COUNTIFS(Table1[Race '#],Table1[[#This Row],[Race '#]],Table1[Gender],"F")</f>
        <v>2</v>
      </c>
      <c r="Z1537" s="3">
        <f>COUNTIFS(Table1[Race '#],Table1[[#This Row],[Race '#]],Table1[Gender],"M")</f>
        <v>3</v>
      </c>
      <c r="AA1537" s="3">
        <f>COUNTIFS(Table1[Race '#],Table1[[#This Row],[Race '#]],Table1[Gender],"~?")</f>
        <v>3</v>
      </c>
      <c r="AB1537" s="3" t="str">
        <f>_xlfn.IFS(Y1537=SUM(Table1[[#This Row],[Race-F candidates]:[Race-? Candidates]]),"All-Female",Z1537=SUM(Table1[[#This Row],[Race-F candidates]:[Race-? Candidates]]),"All-Male",1=1,"Mixed-Gender")</f>
        <v>Mixed-Gender</v>
      </c>
      <c r="AC1537" s="3">
        <f>COUNTIFS(Table1[genoffice],Table1[[#This Row],[genoffice]],Table1[Gender],"F")</f>
        <v>168</v>
      </c>
      <c r="AD1537" s="3">
        <f>COUNTIFS(Table1[genoffice],Table1[[#This Row],[genoffice]],Table1[Gender],"M")</f>
        <v>290</v>
      </c>
      <c r="AE1537" s="3">
        <f>COUNTIFS(Table1[genoffice],Table1[[#This Row],[genoffice]],Table1[Gender],"~?")</f>
        <v>23</v>
      </c>
    </row>
    <row r="1538" spans="1:31" x14ac:dyDescent="0.35">
      <c r="A1538">
        <v>1537</v>
      </c>
      <c r="B1538">
        <f>IF(COUNTIF(C$2:C1537,C1538)&gt;0,B1537,B1537+1)</f>
        <v>484</v>
      </c>
      <c r="C1538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8" t="s">
        <v>2034</v>
      </c>
      <c r="E1538" t="s">
        <v>2035</v>
      </c>
      <c r="F1538" t="s">
        <v>2038</v>
      </c>
      <c r="G1538">
        <v>2014</v>
      </c>
      <c r="H1538" t="s">
        <v>332</v>
      </c>
      <c r="I1538" t="s">
        <v>23</v>
      </c>
      <c r="J1538">
        <v>374</v>
      </c>
      <c r="K1538">
        <v>8</v>
      </c>
      <c r="L1538">
        <f>COUNTIF(Table1[Race],Table1[Race])</f>
        <v>8</v>
      </c>
      <c r="M1538">
        <v>7</v>
      </c>
      <c r="N1538">
        <v>0</v>
      </c>
      <c r="O1538">
        <v>0</v>
      </c>
      <c r="P1538">
        <v>1</v>
      </c>
      <c r="Q1538" t="s">
        <v>20</v>
      </c>
      <c r="R1538" t="s">
        <v>21</v>
      </c>
      <c r="S1538" t="s">
        <v>1813</v>
      </c>
      <c r="T1538">
        <f>IFERROR(Table1[n_can_adj]/MID(Table1[district],FIND("(",Table1[district])+1,1),Table1[n_can_adj])</f>
        <v>1.6</v>
      </c>
      <c r="U1538">
        <v>47480</v>
      </c>
      <c r="V1538" t="str">
        <f>IF(Table1[Voting Population]&lt;47000,"Rural","Urban")</f>
        <v>Urban</v>
      </c>
      <c r="W1538" s="3">
        <v>4.46982865656817E-3</v>
      </c>
      <c r="X1538" s="3" t="s">
        <v>5414</v>
      </c>
      <c r="Y1538" s="3">
        <f>COUNTIFS(Table1[Race '#],Table1[[#This Row],[Race '#]],Table1[Gender],"F")</f>
        <v>2</v>
      </c>
      <c r="Z1538" s="3">
        <f>COUNTIFS(Table1[Race '#],Table1[[#This Row],[Race '#]],Table1[Gender],"M")</f>
        <v>3</v>
      </c>
      <c r="AA1538" s="3">
        <f>COUNTIFS(Table1[Race '#],Table1[[#This Row],[Race '#]],Table1[Gender],"~?")</f>
        <v>3</v>
      </c>
      <c r="AB1538" s="3" t="str">
        <f>_xlfn.IFS(Y1538=SUM(Table1[[#This Row],[Race-F candidates]:[Race-? Candidates]]),"All-Female",Z1538=SUM(Table1[[#This Row],[Race-F candidates]:[Race-? Candidates]]),"All-Male",1=1,"Mixed-Gender")</f>
        <v>Mixed-Gender</v>
      </c>
      <c r="AC1538" s="3">
        <f>COUNTIFS(Table1[genoffice],Table1[[#This Row],[genoffice]],Table1[Gender],"F")</f>
        <v>168</v>
      </c>
      <c r="AD1538" s="3">
        <f>COUNTIFS(Table1[genoffice],Table1[[#This Row],[genoffice]],Table1[Gender],"M")</f>
        <v>290</v>
      </c>
      <c r="AE1538" s="3">
        <f>COUNTIFS(Table1[genoffice],Table1[[#This Row],[genoffice]],Table1[Gender],"~?")</f>
        <v>23</v>
      </c>
    </row>
    <row r="1539" spans="1:31" x14ac:dyDescent="0.35">
      <c r="A1539">
        <v>1538</v>
      </c>
      <c r="B1539">
        <f>IF(COUNTIF(C$2:C1538,C1539)&gt;0,B1538,B1538+1)</f>
        <v>484</v>
      </c>
      <c r="C1539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39" t="s">
        <v>2034</v>
      </c>
      <c r="E1539" t="s">
        <v>2035</v>
      </c>
      <c r="F1539" t="s">
        <v>2039</v>
      </c>
      <c r="G1539">
        <v>2014</v>
      </c>
      <c r="H1539" t="s">
        <v>332</v>
      </c>
      <c r="I1539" t="s">
        <v>23</v>
      </c>
      <c r="J1539">
        <v>575</v>
      </c>
      <c r="K1539">
        <v>8</v>
      </c>
      <c r="L1539">
        <f>COUNTIF(Table1[Race],Table1[Race])</f>
        <v>8</v>
      </c>
      <c r="M1539">
        <v>7</v>
      </c>
      <c r="N1539">
        <v>0</v>
      </c>
      <c r="O1539">
        <v>0</v>
      </c>
      <c r="P1539">
        <v>1</v>
      </c>
      <c r="Q1539" t="s">
        <v>20</v>
      </c>
      <c r="R1539" t="s">
        <v>21</v>
      </c>
      <c r="S1539" t="s">
        <v>1813</v>
      </c>
      <c r="T1539">
        <f>IFERROR(Table1[n_can_adj]/MID(Table1[district],FIND("(",Table1[district])+1,1),Table1[n_can_adj])</f>
        <v>1.6</v>
      </c>
      <c r="U1539">
        <v>47480</v>
      </c>
      <c r="V1539" t="str">
        <f>IF(Table1[Voting Population]&lt;47000,"Rural","Urban")</f>
        <v>Urban</v>
      </c>
      <c r="W1539" s="3">
        <v>4.46982865656817E-3</v>
      </c>
      <c r="X1539" s="3" t="s">
        <v>5414</v>
      </c>
      <c r="Y1539" s="3">
        <f>COUNTIFS(Table1[Race '#],Table1[[#This Row],[Race '#]],Table1[Gender],"F")</f>
        <v>2</v>
      </c>
      <c r="Z1539" s="3">
        <f>COUNTIFS(Table1[Race '#],Table1[[#This Row],[Race '#]],Table1[Gender],"M")</f>
        <v>3</v>
      </c>
      <c r="AA1539" s="3">
        <f>COUNTIFS(Table1[Race '#],Table1[[#This Row],[Race '#]],Table1[Gender],"~?")</f>
        <v>3</v>
      </c>
      <c r="AB1539" s="3" t="str">
        <f>_xlfn.IFS(Y1539=SUM(Table1[[#This Row],[Race-F candidates]:[Race-? Candidates]]),"All-Female",Z1539=SUM(Table1[[#This Row],[Race-F candidates]:[Race-? Candidates]]),"All-Male",1=1,"Mixed-Gender")</f>
        <v>Mixed-Gender</v>
      </c>
      <c r="AC1539" s="3">
        <f>COUNTIFS(Table1[genoffice],Table1[[#This Row],[genoffice]],Table1[Gender],"F")</f>
        <v>168</v>
      </c>
      <c r="AD1539" s="3">
        <f>COUNTIFS(Table1[genoffice],Table1[[#This Row],[genoffice]],Table1[Gender],"M")</f>
        <v>290</v>
      </c>
      <c r="AE1539" s="3">
        <f>COUNTIFS(Table1[genoffice],Table1[[#This Row],[genoffice]],Table1[Gender],"~?")</f>
        <v>23</v>
      </c>
    </row>
    <row r="1540" spans="1:31" x14ac:dyDescent="0.35">
      <c r="A1540">
        <v>1539</v>
      </c>
      <c r="B1540">
        <f>IF(COUNTIF(C$2:C1539,C1540)&gt;0,B1539,B1539+1)</f>
        <v>484</v>
      </c>
      <c r="C1540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0" t="s">
        <v>2034</v>
      </c>
      <c r="E1540" t="s">
        <v>2035</v>
      </c>
      <c r="F1540" t="s">
        <v>2040</v>
      </c>
      <c r="G1540">
        <v>2014</v>
      </c>
      <c r="H1540" t="s">
        <v>332</v>
      </c>
      <c r="I1540" t="s">
        <v>23</v>
      </c>
      <c r="J1540">
        <v>522</v>
      </c>
      <c r="K1540">
        <v>8</v>
      </c>
      <c r="L1540">
        <f>COUNTIF(Table1[Race],Table1[Race])</f>
        <v>8</v>
      </c>
      <c r="M1540">
        <v>7</v>
      </c>
      <c r="N1540">
        <v>0</v>
      </c>
      <c r="O1540">
        <v>0</v>
      </c>
      <c r="P1540">
        <v>1</v>
      </c>
      <c r="Q1540" t="s">
        <v>20</v>
      </c>
      <c r="R1540" t="s">
        <v>21</v>
      </c>
      <c r="S1540" t="s">
        <v>1813</v>
      </c>
      <c r="T1540">
        <f>IFERROR(Table1[n_can_adj]/MID(Table1[district],FIND("(",Table1[district])+1,1),Table1[n_can_adj])</f>
        <v>1.6</v>
      </c>
      <c r="U1540">
        <v>47480</v>
      </c>
      <c r="V1540" t="str">
        <f>IF(Table1[Voting Population]&lt;47000,"Rural","Urban")</f>
        <v>Urban</v>
      </c>
      <c r="W1540" s="3">
        <v>4.46982865656817E-3</v>
      </c>
      <c r="X1540" s="3" t="s">
        <v>5415</v>
      </c>
      <c r="Y1540" s="3">
        <f>COUNTIFS(Table1[Race '#],Table1[[#This Row],[Race '#]],Table1[Gender],"F")</f>
        <v>2</v>
      </c>
      <c r="Z1540" s="3">
        <f>COUNTIFS(Table1[Race '#],Table1[[#This Row],[Race '#]],Table1[Gender],"M")</f>
        <v>3</v>
      </c>
      <c r="AA1540" s="3">
        <f>COUNTIFS(Table1[Race '#],Table1[[#This Row],[Race '#]],Table1[Gender],"~?")</f>
        <v>3</v>
      </c>
      <c r="AB1540" s="3" t="str">
        <f>_xlfn.IFS(Y1540=SUM(Table1[[#This Row],[Race-F candidates]:[Race-? Candidates]]),"All-Female",Z1540=SUM(Table1[[#This Row],[Race-F candidates]:[Race-? Candidates]]),"All-Male",1=1,"Mixed-Gender")</f>
        <v>Mixed-Gender</v>
      </c>
      <c r="AC1540" s="3">
        <f>COUNTIFS(Table1[genoffice],Table1[[#This Row],[genoffice]],Table1[Gender],"F")</f>
        <v>168</v>
      </c>
      <c r="AD1540" s="3">
        <f>COUNTIFS(Table1[genoffice],Table1[[#This Row],[genoffice]],Table1[Gender],"M")</f>
        <v>290</v>
      </c>
      <c r="AE1540" s="3">
        <f>COUNTIFS(Table1[genoffice],Table1[[#This Row],[genoffice]],Table1[Gender],"~?")</f>
        <v>23</v>
      </c>
    </row>
    <row r="1541" spans="1:31" x14ac:dyDescent="0.35">
      <c r="A1541">
        <v>1540</v>
      </c>
      <c r="B1541">
        <f>IF(COUNTIF(C$2:C1540,C1541)&gt;0,B1540,B1540+1)</f>
        <v>484</v>
      </c>
      <c r="C1541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1" t="s">
        <v>2034</v>
      </c>
      <c r="E1541" t="s">
        <v>2035</v>
      </c>
      <c r="F1541" t="s">
        <v>2041</v>
      </c>
      <c r="G1541">
        <v>2014</v>
      </c>
      <c r="H1541" t="s">
        <v>332</v>
      </c>
      <c r="I1541" t="s">
        <v>23</v>
      </c>
      <c r="J1541">
        <v>612</v>
      </c>
      <c r="K1541">
        <v>8</v>
      </c>
      <c r="L1541">
        <f>COUNTIF(Table1[Race],Table1[Race])</f>
        <v>8</v>
      </c>
      <c r="M1541">
        <v>7</v>
      </c>
      <c r="N1541">
        <v>0</v>
      </c>
      <c r="O1541">
        <v>0</v>
      </c>
      <c r="P1541">
        <v>1</v>
      </c>
      <c r="Q1541" t="s">
        <v>20</v>
      </c>
      <c r="R1541" t="s">
        <v>21</v>
      </c>
      <c r="S1541" t="s">
        <v>1813</v>
      </c>
      <c r="T1541">
        <f>IFERROR(Table1[n_can_adj]/MID(Table1[district],FIND("(",Table1[district])+1,1),Table1[n_can_adj])</f>
        <v>1.6</v>
      </c>
      <c r="U1541">
        <v>47480</v>
      </c>
      <c r="V1541" t="str">
        <f>IF(Table1[Voting Population]&lt;47000,"Rural","Urban")</f>
        <v>Urban</v>
      </c>
      <c r="W1541" s="3">
        <v>4.46982865656817E-3</v>
      </c>
      <c r="X1541" s="3" t="s">
        <v>5414</v>
      </c>
      <c r="Y1541" s="3">
        <f>COUNTIFS(Table1[Race '#],Table1[[#This Row],[Race '#]],Table1[Gender],"F")</f>
        <v>2</v>
      </c>
      <c r="Z1541" s="3">
        <f>COUNTIFS(Table1[Race '#],Table1[[#This Row],[Race '#]],Table1[Gender],"M")</f>
        <v>3</v>
      </c>
      <c r="AA1541" s="3">
        <f>COUNTIFS(Table1[Race '#],Table1[[#This Row],[Race '#]],Table1[Gender],"~?")</f>
        <v>3</v>
      </c>
      <c r="AB1541" s="3" t="str">
        <f>_xlfn.IFS(Y1541=SUM(Table1[[#This Row],[Race-F candidates]:[Race-? Candidates]]),"All-Female",Z1541=SUM(Table1[[#This Row],[Race-F candidates]:[Race-? Candidates]]),"All-Male",1=1,"Mixed-Gender")</f>
        <v>Mixed-Gender</v>
      </c>
      <c r="AC1541" s="3">
        <f>COUNTIFS(Table1[genoffice],Table1[[#This Row],[genoffice]],Table1[Gender],"F")</f>
        <v>168</v>
      </c>
      <c r="AD1541" s="3">
        <f>COUNTIFS(Table1[genoffice],Table1[[#This Row],[genoffice]],Table1[Gender],"M")</f>
        <v>290</v>
      </c>
      <c r="AE1541" s="3">
        <f>COUNTIFS(Table1[genoffice],Table1[[#This Row],[genoffice]],Table1[Gender],"~?")</f>
        <v>23</v>
      </c>
    </row>
    <row r="1542" spans="1:31" x14ac:dyDescent="0.35">
      <c r="A1542">
        <v>1541</v>
      </c>
      <c r="B1542">
        <f>IF(COUNTIF(C$2:C1541,C1542)&gt;0,B1541,B1541+1)</f>
        <v>484</v>
      </c>
      <c r="C1542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2" t="s">
        <v>2034</v>
      </c>
      <c r="E1542" t="s">
        <v>2035</v>
      </c>
      <c r="F1542" t="s">
        <v>2042</v>
      </c>
      <c r="G1542">
        <v>2014</v>
      </c>
      <c r="H1542" t="s">
        <v>332</v>
      </c>
      <c r="I1542" t="s">
        <v>127</v>
      </c>
      <c r="J1542">
        <v>304</v>
      </c>
      <c r="K1542">
        <v>8</v>
      </c>
      <c r="L1542">
        <f>COUNTIF(Table1[Race],Table1[Race])</f>
        <v>8</v>
      </c>
      <c r="M1542">
        <v>7</v>
      </c>
      <c r="N1542">
        <v>0</v>
      </c>
      <c r="O1542">
        <v>0</v>
      </c>
      <c r="P1542">
        <v>1</v>
      </c>
      <c r="Q1542" t="s">
        <v>20</v>
      </c>
      <c r="R1542" t="s">
        <v>21</v>
      </c>
      <c r="S1542" t="s">
        <v>1813</v>
      </c>
      <c r="T1542">
        <f>IFERROR(Table1[n_can_adj]/MID(Table1[district],FIND("(",Table1[district])+1,1),Table1[n_can_adj])</f>
        <v>1.6</v>
      </c>
      <c r="U1542">
        <v>47480</v>
      </c>
      <c r="V1542" t="str">
        <f>IF(Table1[Voting Population]&lt;47000,"Rural","Urban")</f>
        <v>Urban</v>
      </c>
      <c r="W1542" s="3">
        <v>4.46982865656817E-3</v>
      </c>
      <c r="X1542" s="3" t="s">
        <v>5413</v>
      </c>
      <c r="Y1542" s="3">
        <f>COUNTIFS(Table1[Race '#],Table1[[#This Row],[Race '#]],Table1[Gender],"F")</f>
        <v>2</v>
      </c>
      <c r="Z1542" s="3">
        <f>COUNTIFS(Table1[Race '#],Table1[[#This Row],[Race '#]],Table1[Gender],"M")</f>
        <v>3</v>
      </c>
      <c r="AA1542" s="3">
        <f>COUNTIFS(Table1[Race '#],Table1[[#This Row],[Race '#]],Table1[Gender],"~?")</f>
        <v>3</v>
      </c>
      <c r="AB1542" s="3" t="str">
        <f>_xlfn.IFS(Y1542=SUM(Table1[[#This Row],[Race-F candidates]:[Race-? Candidates]]),"All-Female",Z1542=SUM(Table1[[#This Row],[Race-F candidates]:[Race-? Candidates]]),"All-Male",1=1,"Mixed-Gender")</f>
        <v>Mixed-Gender</v>
      </c>
      <c r="AC1542" s="3">
        <f>COUNTIFS(Table1[genoffice],Table1[[#This Row],[genoffice]],Table1[Gender],"F")</f>
        <v>168</v>
      </c>
      <c r="AD1542" s="3">
        <f>COUNTIFS(Table1[genoffice],Table1[[#This Row],[genoffice]],Table1[Gender],"M")</f>
        <v>290</v>
      </c>
      <c r="AE1542" s="3">
        <f>COUNTIFS(Table1[genoffice],Table1[[#This Row],[genoffice]],Table1[Gender],"~?")</f>
        <v>23</v>
      </c>
    </row>
    <row r="1543" spans="1:31" x14ac:dyDescent="0.35">
      <c r="A1543">
        <v>1542</v>
      </c>
      <c r="B1543">
        <f>IF(COUNTIF(C$2:C1542,C1543)&gt;0,B1542,B1542+1)</f>
        <v>484</v>
      </c>
      <c r="C1543" t="str">
        <f>Table1[[#This Row],[position]]&amp;IF(Table1[district]="NA","","-"&amp;Table1[district])&amp;IF(Table1[parish]="Multi-Parish Race","","-"&amp;Table1[parish])&amp;" ("&amp;Table1[year]&amp;")"</f>
        <v>Council Members-City of Grambling (5 to be elected)-Lincoln (2014)</v>
      </c>
      <c r="D1543" t="s">
        <v>2034</v>
      </c>
      <c r="E1543" t="s">
        <v>2035</v>
      </c>
      <c r="F1543" t="s">
        <v>2043</v>
      </c>
      <c r="G1543">
        <v>2014</v>
      </c>
      <c r="H1543" t="s">
        <v>332</v>
      </c>
      <c r="I1543" t="s">
        <v>23</v>
      </c>
      <c r="J1543">
        <v>594</v>
      </c>
      <c r="K1543">
        <v>8</v>
      </c>
      <c r="L1543">
        <f>COUNTIF(Table1[Race],Table1[Race])</f>
        <v>8</v>
      </c>
      <c r="M1543">
        <v>7</v>
      </c>
      <c r="N1543">
        <v>0</v>
      </c>
      <c r="O1543">
        <v>0</v>
      </c>
      <c r="P1543">
        <v>1</v>
      </c>
      <c r="Q1543" t="s">
        <v>20</v>
      </c>
      <c r="R1543" t="s">
        <v>21</v>
      </c>
      <c r="S1543" t="s">
        <v>1813</v>
      </c>
      <c r="T1543">
        <f>IFERROR(Table1[n_can_adj]/MID(Table1[district],FIND("(",Table1[district])+1,1),Table1[n_can_adj])</f>
        <v>1.6</v>
      </c>
      <c r="U1543">
        <v>47480</v>
      </c>
      <c r="V1543" t="str">
        <f>IF(Table1[Voting Population]&lt;47000,"Rural","Urban")</f>
        <v>Urban</v>
      </c>
      <c r="W1543" s="3">
        <v>4.46982865656817E-3</v>
      </c>
      <c r="X1543" s="3" t="s">
        <v>5413</v>
      </c>
      <c r="Y1543" s="3">
        <f>COUNTIFS(Table1[Race '#],Table1[[#This Row],[Race '#]],Table1[Gender],"F")</f>
        <v>2</v>
      </c>
      <c r="Z1543" s="3">
        <f>COUNTIFS(Table1[Race '#],Table1[[#This Row],[Race '#]],Table1[Gender],"M")</f>
        <v>3</v>
      </c>
      <c r="AA1543" s="3">
        <f>COUNTIFS(Table1[Race '#],Table1[[#This Row],[Race '#]],Table1[Gender],"~?")</f>
        <v>3</v>
      </c>
      <c r="AB1543" s="3" t="str">
        <f>_xlfn.IFS(Y1543=SUM(Table1[[#This Row],[Race-F candidates]:[Race-? Candidates]]),"All-Female",Z1543=SUM(Table1[[#This Row],[Race-F candidates]:[Race-? Candidates]]),"All-Male",1=1,"Mixed-Gender")</f>
        <v>Mixed-Gender</v>
      </c>
      <c r="AC1543" s="3">
        <f>COUNTIFS(Table1[genoffice],Table1[[#This Row],[genoffice]],Table1[Gender],"F")</f>
        <v>168</v>
      </c>
      <c r="AD1543" s="3">
        <f>COUNTIFS(Table1[genoffice],Table1[[#This Row],[genoffice]],Table1[Gender],"M")</f>
        <v>290</v>
      </c>
      <c r="AE1543" s="3">
        <f>COUNTIFS(Table1[genoffice],Table1[[#This Row],[genoffice]],Table1[Gender],"~?")</f>
        <v>23</v>
      </c>
    </row>
    <row r="1544" spans="1:31" x14ac:dyDescent="0.35">
      <c r="A1544">
        <v>1543</v>
      </c>
      <c r="B1544">
        <f>IF(COUNTIF(C$2:C1543,C1544)&gt;0,B1543,B1543+1)</f>
        <v>485</v>
      </c>
      <c r="C1544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4" t="s">
        <v>2034</v>
      </c>
      <c r="E1544" t="s">
        <v>2044</v>
      </c>
      <c r="F1544" t="s">
        <v>2045</v>
      </c>
      <c r="G1544">
        <v>2014</v>
      </c>
      <c r="H1544" t="s">
        <v>422</v>
      </c>
      <c r="I1544" t="s">
        <v>23</v>
      </c>
      <c r="J1544">
        <v>1338</v>
      </c>
      <c r="K1544">
        <v>7</v>
      </c>
      <c r="L1544">
        <f>COUNTIF(Table1[Race],Table1[Race])</f>
        <v>7</v>
      </c>
      <c r="M1544">
        <v>5</v>
      </c>
      <c r="N1544">
        <v>2</v>
      </c>
      <c r="O1544">
        <v>0</v>
      </c>
      <c r="P1544">
        <v>0</v>
      </c>
      <c r="Q1544" t="s">
        <v>20</v>
      </c>
      <c r="R1544" t="s">
        <v>21</v>
      </c>
      <c r="S1544" t="s">
        <v>1813</v>
      </c>
      <c r="T1544">
        <f>IFERROR(Table1[n_can_adj]/MID(Table1[district],FIND("(",Table1[district])+1,1),Table1[n_can_adj])</f>
        <v>1.4</v>
      </c>
      <c r="U1544">
        <v>53053</v>
      </c>
      <c r="V1544" t="str">
        <f>IF(Table1[Voting Population]&lt;47000,"Rural","Urban")</f>
        <v>Urban</v>
      </c>
      <c r="W1544" s="3">
        <v>2.20502901353965E-2</v>
      </c>
      <c r="X1544" s="3" t="s">
        <v>5414</v>
      </c>
      <c r="Y1544" s="3">
        <f>COUNTIFS(Table1[Race '#],Table1[[#This Row],[Race '#]],Table1[Gender],"F")</f>
        <v>2</v>
      </c>
      <c r="Z1544" s="3">
        <f>COUNTIFS(Table1[Race '#],Table1[[#This Row],[Race '#]],Table1[Gender],"M")</f>
        <v>4</v>
      </c>
      <c r="AA1544" s="3">
        <f>COUNTIFS(Table1[Race '#],Table1[[#This Row],[Race '#]],Table1[Gender],"~?")</f>
        <v>1</v>
      </c>
      <c r="AB1544" s="3" t="str">
        <f>_xlfn.IFS(Y1544=SUM(Table1[[#This Row],[Race-F candidates]:[Race-? Candidates]]),"All-Female",Z1544=SUM(Table1[[#This Row],[Race-F candidates]:[Race-? Candidates]]),"All-Male",1=1,"Mixed-Gender")</f>
        <v>Mixed-Gender</v>
      </c>
      <c r="AC1544" s="3">
        <f>COUNTIFS(Table1[genoffice],Table1[[#This Row],[genoffice]],Table1[Gender],"F")</f>
        <v>168</v>
      </c>
      <c r="AD1544" s="3">
        <f>COUNTIFS(Table1[genoffice],Table1[[#This Row],[genoffice]],Table1[Gender],"M")</f>
        <v>290</v>
      </c>
      <c r="AE1544" s="3">
        <f>COUNTIFS(Table1[genoffice],Table1[[#This Row],[genoffice]],Table1[Gender],"~?")</f>
        <v>23</v>
      </c>
    </row>
    <row r="1545" spans="1:31" x14ac:dyDescent="0.35">
      <c r="A1545">
        <v>1544</v>
      </c>
      <c r="B1545">
        <f>IF(COUNTIF(C$2:C1544,C1545)&gt;0,B1544,B1544+1)</f>
        <v>485</v>
      </c>
      <c r="C1545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5" t="s">
        <v>2034</v>
      </c>
      <c r="E1545" t="s">
        <v>2044</v>
      </c>
      <c r="F1545" t="s">
        <v>2046</v>
      </c>
      <c r="G1545">
        <v>2014</v>
      </c>
      <c r="H1545" t="s">
        <v>422</v>
      </c>
      <c r="I1545" t="s">
        <v>23</v>
      </c>
      <c r="J1545">
        <v>1167</v>
      </c>
      <c r="K1545">
        <v>7</v>
      </c>
      <c r="L1545">
        <f>COUNTIF(Table1[Race],Table1[Race])</f>
        <v>7</v>
      </c>
      <c r="M1545">
        <v>5</v>
      </c>
      <c r="N1545">
        <v>2</v>
      </c>
      <c r="O1545">
        <v>0</v>
      </c>
      <c r="P1545">
        <v>0</v>
      </c>
      <c r="Q1545" t="s">
        <v>20</v>
      </c>
      <c r="R1545" t="s">
        <v>21</v>
      </c>
      <c r="S1545" t="s">
        <v>1813</v>
      </c>
      <c r="T1545">
        <f>IFERROR(Table1[n_can_adj]/MID(Table1[district],FIND("(",Table1[district])+1,1),Table1[n_can_adj])</f>
        <v>1.4</v>
      </c>
      <c r="U1545">
        <v>53053</v>
      </c>
      <c r="V1545" t="str">
        <f>IF(Table1[Voting Population]&lt;47000,"Rural","Urban")</f>
        <v>Urban</v>
      </c>
      <c r="W1545" s="3">
        <v>2.20502901353965E-2</v>
      </c>
      <c r="X1545" s="3" t="s">
        <v>5414</v>
      </c>
      <c r="Y1545" s="3">
        <f>COUNTIFS(Table1[Race '#],Table1[[#This Row],[Race '#]],Table1[Gender],"F")</f>
        <v>2</v>
      </c>
      <c r="Z1545" s="3">
        <f>COUNTIFS(Table1[Race '#],Table1[[#This Row],[Race '#]],Table1[Gender],"M")</f>
        <v>4</v>
      </c>
      <c r="AA1545" s="3">
        <f>COUNTIFS(Table1[Race '#],Table1[[#This Row],[Race '#]],Table1[Gender],"~?")</f>
        <v>1</v>
      </c>
      <c r="AB1545" s="3" t="str">
        <f>_xlfn.IFS(Y1545=SUM(Table1[[#This Row],[Race-F candidates]:[Race-? Candidates]]),"All-Female",Z1545=SUM(Table1[[#This Row],[Race-F candidates]:[Race-? Candidates]]),"All-Male",1=1,"Mixed-Gender")</f>
        <v>Mixed-Gender</v>
      </c>
      <c r="AC1545" s="3">
        <f>COUNTIFS(Table1[genoffice],Table1[[#This Row],[genoffice]],Table1[Gender],"F")</f>
        <v>168</v>
      </c>
      <c r="AD1545" s="3">
        <f>COUNTIFS(Table1[genoffice],Table1[[#This Row],[genoffice]],Table1[Gender],"M")</f>
        <v>290</v>
      </c>
      <c r="AE1545" s="3">
        <f>COUNTIFS(Table1[genoffice],Table1[[#This Row],[genoffice]],Table1[Gender],"~?")</f>
        <v>23</v>
      </c>
    </row>
    <row r="1546" spans="1:31" x14ac:dyDescent="0.35">
      <c r="A1546">
        <v>1545</v>
      </c>
      <c r="B1546">
        <f>IF(COUNTIF(C$2:C1545,C1546)&gt;0,B1545,B1545+1)</f>
        <v>485</v>
      </c>
      <c r="C1546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6" t="s">
        <v>2034</v>
      </c>
      <c r="E1546" t="s">
        <v>2044</v>
      </c>
      <c r="F1546" t="s">
        <v>2047</v>
      </c>
      <c r="G1546">
        <v>2014</v>
      </c>
      <c r="H1546" t="s">
        <v>422</v>
      </c>
      <c r="I1546" t="s">
        <v>23</v>
      </c>
      <c r="J1546">
        <v>1155</v>
      </c>
      <c r="K1546">
        <v>7</v>
      </c>
      <c r="L1546">
        <f>COUNTIF(Table1[Race],Table1[Race])</f>
        <v>7</v>
      </c>
      <c r="M1546">
        <v>5</v>
      </c>
      <c r="N1546">
        <v>2</v>
      </c>
      <c r="O1546">
        <v>0</v>
      </c>
      <c r="P1546">
        <v>0</v>
      </c>
      <c r="Q1546" t="s">
        <v>20</v>
      </c>
      <c r="R1546" t="s">
        <v>21</v>
      </c>
      <c r="S1546" t="s">
        <v>1813</v>
      </c>
      <c r="T1546">
        <f>IFERROR(Table1[n_can_adj]/MID(Table1[district],FIND("(",Table1[district])+1,1),Table1[n_can_adj])</f>
        <v>1.4</v>
      </c>
      <c r="U1546">
        <v>53053</v>
      </c>
      <c r="V1546" t="str">
        <f>IF(Table1[Voting Population]&lt;47000,"Rural","Urban")</f>
        <v>Urban</v>
      </c>
      <c r="W1546" s="3">
        <v>2.20502901353965E-2</v>
      </c>
      <c r="X1546" s="3" t="s">
        <v>5413</v>
      </c>
      <c r="Y1546" s="3">
        <f>COUNTIFS(Table1[Race '#],Table1[[#This Row],[Race '#]],Table1[Gender],"F")</f>
        <v>2</v>
      </c>
      <c r="Z1546" s="3">
        <f>COUNTIFS(Table1[Race '#],Table1[[#This Row],[Race '#]],Table1[Gender],"M")</f>
        <v>4</v>
      </c>
      <c r="AA1546" s="3">
        <f>COUNTIFS(Table1[Race '#],Table1[[#This Row],[Race '#]],Table1[Gender],"~?")</f>
        <v>1</v>
      </c>
      <c r="AB1546" s="3" t="str">
        <f>_xlfn.IFS(Y1546=SUM(Table1[[#This Row],[Race-F candidates]:[Race-? Candidates]]),"All-Female",Z1546=SUM(Table1[[#This Row],[Race-F candidates]:[Race-? Candidates]]),"All-Male",1=1,"Mixed-Gender")</f>
        <v>Mixed-Gender</v>
      </c>
      <c r="AC1546" s="3">
        <f>COUNTIFS(Table1[genoffice],Table1[[#This Row],[genoffice]],Table1[Gender],"F")</f>
        <v>168</v>
      </c>
      <c r="AD1546" s="3">
        <f>COUNTIFS(Table1[genoffice],Table1[[#This Row],[genoffice]],Table1[Gender],"M")</f>
        <v>290</v>
      </c>
      <c r="AE1546" s="3">
        <f>COUNTIFS(Table1[genoffice],Table1[[#This Row],[genoffice]],Table1[Gender],"~?")</f>
        <v>23</v>
      </c>
    </row>
    <row r="1547" spans="1:31" x14ac:dyDescent="0.35">
      <c r="A1547">
        <v>1546</v>
      </c>
      <c r="B1547">
        <f>IF(COUNTIF(C$2:C1546,C1547)&gt;0,B1546,B1546+1)</f>
        <v>485</v>
      </c>
      <c r="C1547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7" t="s">
        <v>2034</v>
      </c>
      <c r="E1547" t="s">
        <v>2044</v>
      </c>
      <c r="F1547" t="s">
        <v>2048</v>
      </c>
      <c r="G1547">
        <v>2014</v>
      </c>
      <c r="H1547" t="s">
        <v>422</v>
      </c>
      <c r="I1547" t="s">
        <v>23</v>
      </c>
      <c r="J1547">
        <v>1086</v>
      </c>
      <c r="K1547">
        <v>7</v>
      </c>
      <c r="L1547">
        <f>COUNTIF(Table1[Race],Table1[Race])</f>
        <v>7</v>
      </c>
      <c r="M1547">
        <v>5</v>
      </c>
      <c r="N1547">
        <v>2</v>
      </c>
      <c r="O1547">
        <v>0</v>
      </c>
      <c r="P1547">
        <v>0</v>
      </c>
      <c r="Q1547" t="s">
        <v>20</v>
      </c>
      <c r="R1547" t="s">
        <v>21</v>
      </c>
      <c r="S1547" t="s">
        <v>1813</v>
      </c>
      <c r="T1547">
        <f>IFERROR(Table1[n_can_adj]/MID(Table1[district],FIND("(",Table1[district])+1,1),Table1[n_can_adj])</f>
        <v>1.4</v>
      </c>
      <c r="U1547">
        <v>53053</v>
      </c>
      <c r="V1547" t="str">
        <f>IF(Table1[Voting Population]&lt;47000,"Rural","Urban")</f>
        <v>Urban</v>
      </c>
      <c r="W1547" s="3">
        <v>2.20502901353965E-2</v>
      </c>
      <c r="X1547" s="3" t="s">
        <v>5415</v>
      </c>
      <c r="Y1547" s="3">
        <f>COUNTIFS(Table1[Race '#],Table1[[#This Row],[Race '#]],Table1[Gender],"F")</f>
        <v>2</v>
      </c>
      <c r="Z1547" s="3">
        <f>COUNTIFS(Table1[Race '#],Table1[[#This Row],[Race '#]],Table1[Gender],"M")</f>
        <v>4</v>
      </c>
      <c r="AA1547" s="3">
        <f>COUNTIFS(Table1[Race '#],Table1[[#This Row],[Race '#]],Table1[Gender],"~?")</f>
        <v>1</v>
      </c>
      <c r="AB1547" s="3" t="str">
        <f>_xlfn.IFS(Y1547=SUM(Table1[[#This Row],[Race-F candidates]:[Race-? Candidates]]),"All-Female",Z1547=SUM(Table1[[#This Row],[Race-F candidates]:[Race-? Candidates]]),"All-Male",1=1,"Mixed-Gender")</f>
        <v>Mixed-Gender</v>
      </c>
      <c r="AC1547" s="3">
        <f>COUNTIFS(Table1[genoffice],Table1[[#This Row],[genoffice]],Table1[Gender],"F")</f>
        <v>168</v>
      </c>
      <c r="AD1547" s="3">
        <f>COUNTIFS(Table1[genoffice],Table1[[#This Row],[genoffice]],Table1[Gender],"M")</f>
        <v>290</v>
      </c>
      <c r="AE1547" s="3">
        <f>COUNTIFS(Table1[genoffice],Table1[[#This Row],[genoffice]],Table1[Gender],"~?")</f>
        <v>23</v>
      </c>
    </row>
    <row r="1548" spans="1:31" x14ac:dyDescent="0.35">
      <c r="A1548">
        <v>1547</v>
      </c>
      <c r="B1548">
        <f>IF(COUNTIF(C$2:C1547,C1548)&gt;0,B1547,B1547+1)</f>
        <v>485</v>
      </c>
      <c r="C1548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8" t="s">
        <v>2034</v>
      </c>
      <c r="E1548" t="s">
        <v>2044</v>
      </c>
      <c r="F1548" t="s">
        <v>2049</v>
      </c>
      <c r="G1548">
        <v>2014</v>
      </c>
      <c r="H1548" t="s">
        <v>422</v>
      </c>
      <c r="I1548" t="s">
        <v>19</v>
      </c>
      <c r="J1548">
        <v>939</v>
      </c>
      <c r="K1548">
        <v>7</v>
      </c>
      <c r="L1548">
        <f>COUNTIF(Table1[Race],Table1[Race])</f>
        <v>7</v>
      </c>
      <c r="M1548">
        <v>5</v>
      </c>
      <c r="N1548">
        <v>2</v>
      </c>
      <c r="O1548">
        <v>0</v>
      </c>
      <c r="P1548">
        <v>0</v>
      </c>
      <c r="Q1548" t="s">
        <v>20</v>
      </c>
      <c r="R1548" t="s">
        <v>21</v>
      </c>
      <c r="S1548" t="s">
        <v>1813</v>
      </c>
      <c r="T1548">
        <f>IFERROR(Table1[n_can_adj]/MID(Table1[district],FIND("(",Table1[district])+1,1),Table1[n_can_adj])</f>
        <v>1.4</v>
      </c>
      <c r="U1548">
        <v>53053</v>
      </c>
      <c r="V1548" t="str">
        <f>IF(Table1[Voting Population]&lt;47000,"Rural","Urban")</f>
        <v>Urban</v>
      </c>
      <c r="W1548" s="3">
        <v>2.20502901353965E-2</v>
      </c>
      <c r="X1548" s="3" t="s">
        <v>5415</v>
      </c>
      <c r="Y1548" s="3">
        <f>COUNTIFS(Table1[Race '#],Table1[[#This Row],[Race '#]],Table1[Gender],"F")</f>
        <v>2</v>
      </c>
      <c r="Z1548" s="3">
        <f>COUNTIFS(Table1[Race '#],Table1[[#This Row],[Race '#]],Table1[Gender],"M")</f>
        <v>4</v>
      </c>
      <c r="AA1548" s="3">
        <f>COUNTIFS(Table1[Race '#],Table1[[#This Row],[Race '#]],Table1[Gender],"~?")</f>
        <v>1</v>
      </c>
      <c r="AB1548" s="3" t="str">
        <f>_xlfn.IFS(Y1548=SUM(Table1[[#This Row],[Race-F candidates]:[Race-? Candidates]]),"All-Female",Z1548=SUM(Table1[[#This Row],[Race-F candidates]:[Race-? Candidates]]),"All-Male",1=1,"Mixed-Gender")</f>
        <v>Mixed-Gender</v>
      </c>
      <c r="AC1548" s="3">
        <f>COUNTIFS(Table1[genoffice],Table1[[#This Row],[genoffice]],Table1[Gender],"F")</f>
        <v>168</v>
      </c>
      <c r="AD1548" s="3">
        <f>COUNTIFS(Table1[genoffice],Table1[[#This Row],[genoffice]],Table1[Gender],"M")</f>
        <v>290</v>
      </c>
      <c r="AE1548" s="3">
        <f>COUNTIFS(Table1[genoffice],Table1[[#This Row],[genoffice]],Table1[Gender],"~?")</f>
        <v>23</v>
      </c>
    </row>
    <row r="1549" spans="1:31" x14ac:dyDescent="0.35">
      <c r="A1549">
        <v>1548</v>
      </c>
      <c r="B1549">
        <f>IF(COUNTIF(C$2:C1548,C1549)&gt;0,B1548,B1548+1)</f>
        <v>485</v>
      </c>
      <c r="C1549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49" t="s">
        <v>2034</v>
      </c>
      <c r="E1549" t="s">
        <v>2044</v>
      </c>
      <c r="F1549" t="s">
        <v>2050</v>
      </c>
      <c r="G1549">
        <v>2014</v>
      </c>
      <c r="H1549" t="s">
        <v>422</v>
      </c>
      <c r="I1549" t="s">
        <v>23</v>
      </c>
      <c r="J1549">
        <v>1138</v>
      </c>
      <c r="K1549">
        <v>7</v>
      </c>
      <c r="L1549">
        <f>COUNTIF(Table1[Race],Table1[Race])</f>
        <v>7</v>
      </c>
      <c r="M1549">
        <v>5</v>
      </c>
      <c r="N1549">
        <v>2</v>
      </c>
      <c r="O1549">
        <v>0</v>
      </c>
      <c r="P1549">
        <v>0</v>
      </c>
      <c r="Q1549" t="s">
        <v>20</v>
      </c>
      <c r="R1549" t="s">
        <v>21</v>
      </c>
      <c r="S1549" t="s">
        <v>1813</v>
      </c>
      <c r="T1549">
        <f>IFERROR(Table1[n_can_adj]/MID(Table1[district],FIND("(",Table1[district])+1,1),Table1[n_can_adj])</f>
        <v>1.4</v>
      </c>
      <c r="U1549">
        <v>53053</v>
      </c>
      <c r="V1549" t="str">
        <f>IF(Table1[Voting Population]&lt;47000,"Rural","Urban")</f>
        <v>Urban</v>
      </c>
      <c r="W1549" s="3">
        <v>2.20502901353965E-2</v>
      </c>
      <c r="X1549" s="3" t="s">
        <v>5414</v>
      </c>
      <c r="Y1549" s="3">
        <f>COUNTIFS(Table1[Race '#],Table1[[#This Row],[Race '#]],Table1[Gender],"F")</f>
        <v>2</v>
      </c>
      <c r="Z1549" s="3">
        <f>COUNTIFS(Table1[Race '#],Table1[[#This Row],[Race '#]],Table1[Gender],"M")</f>
        <v>4</v>
      </c>
      <c r="AA1549" s="3">
        <f>COUNTIFS(Table1[Race '#],Table1[[#This Row],[Race '#]],Table1[Gender],"~?")</f>
        <v>1</v>
      </c>
      <c r="AB1549" s="3" t="str">
        <f>_xlfn.IFS(Y1549=SUM(Table1[[#This Row],[Race-F candidates]:[Race-? Candidates]]),"All-Female",Z1549=SUM(Table1[[#This Row],[Race-F candidates]:[Race-? Candidates]]),"All-Male",1=1,"Mixed-Gender")</f>
        <v>Mixed-Gender</v>
      </c>
      <c r="AC1549" s="3">
        <f>COUNTIFS(Table1[genoffice],Table1[[#This Row],[genoffice]],Table1[Gender],"F")</f>
        <v>168</v>
      </c>
      <c r="AD1549" s="3">
        <f>COUNTIFS(Table1[genoffice],Table1[[#This Row],[genoffice]],Table1[Gender],"M")</f>
        <v>290</v>
      </c>
      <c r="AE1549" s="3">
        <f>COUNTIFS(Table1[genoffice],Table1[[#This Row],[genoffice]],Table1[Gender],"~?")</f>
        <v>23</v>
      </c>
    </row>
    <row r="1550" spans="1:31" x14ac:dyDescent="0.35">
      <c r="A1550">
        <v>1549</v>
      </c>
      <c r="B1550">
        <f>IF(COUNTIF(C$2:C1549,C1550)&gt;0,B1549,B1549+1)</f>
        <v>485</v>
      </c>
      <c r="C1550" t="str">
        <f>Table1[[#This Row],[position]]&amp;IF(Table1[district]="NA","","-"&amp;Table1[district])&amp;IF(Table1[parish]="Multi-Parish Race","","-"&amp;Table1[parish])&amp;" ("&amp;Table1[year]&amp;")"</f>
        <v>Council Members-City of Patterson (5 to be elected)-St. Mary (2014)</v>
      </c>
      <c r="D1550" t="s">
        <v>2034</v>
      </c>
      <c r="E1550" t="s">
        <v>2044</v>
      </c>
      <c r="F1550" t="s">
        <v>2051</v>
      </c>
      <c r="G1550">
        <v>2014</v>
      </c>
      <c r="H1550" t="s">
        <v>422</v>
      </c>
      <c r="I1550" t="s">
        <v>19</v>
      </c>
      <c r="J1550">
        <v>932</v>
      </c>
      <c r="K1550">
        <v>7</v>
      </c>
      <c r="L1550">
        <f>COUNTIF(Table1[Race],Table1[Race])</f>
        <v>7</v>
      </c>
      <c r="M1550">
        <v>5</v>
      </c>
      <c r="N1550">
        <v>2</v>
      </c>
      <c r="O1550">
        <v>0</v>
      </c>
      <c r="P1550">
        <v>0</v>
      </c>
      <c r="Q1550" t="s">
        <v>20</v>
      </c>
      <c r="R1550" t="s">
        <v>21</v>
      </c>
      <c r="S1550" t="s">
        <v>1813</v>
      </c>
      <c r="T1550">
        <f>IFERROR(Table1[n_can_adj]/MID(Table1[district],FIND("(",Table1[district])+1,1),Table1[n_can_adj])</f>
        <v>1.4</v>
      </c>
      <c r="U1550">
        <v>53053</v>
      </c>
      <c r="V1550" t="str">
        <f>IF(Table1[Voting Population]&lt;47000,"Rural","Urban")</f>
        <v>Urban</v>
      </c>
      <c r="W1550" s="3">
        <v>2.20502901353965E-2</v>
      </c>
      <c r="X1550" s="3" t="s">
        <v>5414</v>
      </c>
      <c r="Y1550" s="3">
        <f>COUNTIFS(Table1[Race '#],Table1[[#This Row],[Race '#]],Table1[Gender],"F")</f>
        <v>2</v>
      </c>
      <c r="Z1550" s="3">
        <f>COUNTIFS(Table1[Race '#],Table1[[#This Row],[Race '#]],Table1[Gender],"M")</f>
        <v>4</v>
      </c>
      <c r="AA1550" s="3">
        <f>COUNTIFS(Table1[Race '#],Table1[[#This Row],[Race '#]],Table1[Gender],"~?")</f>
        <v>1</v>
      </c>
      <c r="AB1550" s="3" t="str">
        <f>_xlfn.IFS(Y1550=SUM(Table1[[#This Row],[Race-F candidates]:[Race-? Candidates]]),"All-Female",Z1550=SUM(Table1[[#This Row],[Race-F candidates]:[Race-? Candidates]]),"All-Male",1=1,"Mixed-Gender")</f>
        <v>Mixed-Gender</v>
      </c>
      <c r="AC1550" s="3">
        <f>COUNTIFS(Table1[genoffice],Table1[[#This Row],[genoffice]],Table1[Gender],"F")</f>
        <v>168</v>
      </c>
      <c r="AD1550" s="3">
        <f>COUNTIFS(Table1[genoffice],Table1[[#This Row],[genoffice]],Table1[Gender],"M")</f>
        <v>290</v>
      </c>
      <c r="AE1550" s="3">
        <f>COUNTIFS(Table1[genoffice],Table1[[#This Row],[genoffice]],Table1[Gender],"~?")</f>
        <v>23</v>
      </c>
    </row>
    <row r="1551" spans="1:31" x14ac:dyDescent="0.35">
      <c r="A1551">
        <v>1550</v>
      </c>
      <c r="B1551">
        <f>IF(COUNTIF(C$2:C1550,C1551)&gt;0,B1550,B1550+1)</f>
        <v>486</v>
      </c>
      <c r="C1551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1" t="s">
        <v>2034</v>
      </c>
      <c r="E1551" t="s">
        <v>2052</v>
      </c>
      <c r="F1551" t="s">
        <v>2053</v>
      </c>
      <c r="G1551">
        <v>2014</v>
      </c>
      <c r="H1551" t="s">
        <v>1494</v>
      </c>
      <c r="I1551" t="s">
        <v>23</v>
      </c>
      <c r="J1551">
        <v>826</v>
      </c>
      <c r="K1551">
        <v>3</v>
      </c>
      <c r="L1551">
        <f>COUNTIF(Table1[Race],Table1[Race])</f>
        <v>3</v>
      </c>
      <c r="M1551">
        <v>3</v>
      </c>
      <c r="N1551">
        <v>0</v>
      </c>
      <c r="O1551">
        <v>0</v>
      </c>
      <c r="P1551">
        <v>0</v>
      </c>
      <c r="Q1551" t="s">
        <v>20</v>
      </c>
      <c r="R1551" t="s">
        <v>21</v>
      </c>
      <c r="S1551" t="s">
        <v>1813</v>
      </c>
      <c r="T1551">
        <f>IFERROR(Table1[n_can_adj]/MID(Table1[district],FIND("(",Table1[district])+1,1),Table1[n_can_adj])</f>
        <v>1.5</v>
      </c>
      <c r="U1551">
        <v>22366</v>
      </c>
      <c r="V1551" t="str">
        <f>IF(Table1[Voting Population]&lt;47000,"Rural","Urban")</f>
        <v>Rural</v>
      </c>
      <c r="W1551" s="3">
        <v>4.0606871932173105E-2</v>
      </c>
      <c r="X1551" s="3" t="s">
        <v>5415</v>
      </c>
      <c r="Y1551" s="3">
        <f>COUNTIFS(Table1[Race '#],Table1[[#This Row],[Race '#]],Table1[Gender],"F")</f>
        <v>3</v>
      </c>
      <c r="Z1551" s="3">
        <f>COUNTIFS(Table1[Race '#],Table1[[#This Row],[Race '#]],Table1[Gender],"M")</f>
        <v>0</v>
      </c>
      <c r="AA1551" s="3">
        <f>COUNTIFS(Table1[Race '#],Table1[[#This Row],[Race '#]],Table1[Gender],"~?")</f>
        <v>0</v>
      </c>
      <c r="AB1551" s="3" t="str">
        <f>_xlfn.IFS(Y1551=SUM(Table1[[#This Row],[Race-F candidates]:[Race-? Candidates]]),"All-Female",Z1551=SUM(Table1[[#This Row],[Race-F candidates]:[Race-? Candidates]]),"All-Male",1=1,"Mixed-Gender")</f>
        <v>All-Female</v>
      </c>
      <c r="AC1551" s="3">
        <f>COUNTIFS(Table1[genoffice],Table1[[#This Row],[genoffice]],Table1[Gender],"F")</f>
        <v>168</v>
      </c>
      <c r="AD1551" s="3">
        <f>COUNTIFS(Table1[genoffice],Table1[[#This Row],[genoffice]],Table1[Gender],"M")</f>
        <v>290</v>
      </c>
      <c r="AE1551" s="3">
        <f>COUNTIFS(Table1[genoffice],Table1[[#This Row],[genoffice]],Table1[Gender],"~?")</f>
        <v>23</v>
      </c>
    </row>
    <row r="1552" spans="1:31" x14ac:dyDescent="0.35">
      <c r="A1552">
        <v>1551</v>
      </c>
      <c r="B1552">
        <f>IF(COUNTIF(C$2:C1551,C1552)&gt;0,B1551,B1551+1)</f>
        <v>486</v>
      </c>
      <c r="C1552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2" t="s">
        <v>2034</v>
      </c>
      <c r="E1552" t="s">
        <v>2052</v>
      </c>
      <c r="F1552" t="s">
        <v>2054</v>
      </c>
      <c r="G1552">
        <v>2014</v>
      </c>
      <c r="H1552" t="s">
        <v>1494</v>
      </c>
      <c r="I1552" t="s">
        <v>23</v>
      </c>
      <c r="J1552">
        <v>680</v>
      </c>
      <c r="K1552">
        <v>3</v>
      </c>
      <c r="L1552">
        <f>COUNTIF(Table1[Race],Table1[Race])</f>
        <v>3</v>
      </c>
      <c r="M1552">
        <v>3</v>
      </c>
      <c r="N1552">
        <v>0</v>
      </c>
      <c r="O1552">
        <v>0</v>
      </c>
      <c r="P1552">
        <v>0</v>
      </c>
      <c r="Q1552" t="s">
        <v>20</v>
      </c>
      <c r="R1552" t="s">
        <v>21</v>
      </c>
      <c r="S1552" t="s">
        <v>1813</v>
      </c>
      <c r="T1552">
        <f>IFERROR(Table1[n_can_adj]/MID(Table1[district],FIND("(",Table1[district])+1,1),Table1[n_can_adj])</f>
        <v>1.5</v>
      </c>
      <c r="U1552">
        <v>22366</v>
      </c>
      <c r="V1552" t="str">
        <f>IF(Table1[Voting Population]&lt;47000,"Rural","Urban")</f>
        <v>Rural</v>
      </c>
      <c r="W1552" s="3">
        <v>4.0606871932173105E-2</v>
      </c>
      <c r="X1552" s="3" t="s">
        <v>5415</v>
      </c>
      <c r="Y1552" s="3">
        <f>COUNTIFS(Table1[Race '#],Table1[[#This Row],[Race '#]],Table1[Gender],"F")</f>
        <v>3</v>
      </c>
      <c r="Z1552" s="3">
        <f>COUNTIFS(Table1[Race '#],Table1[[#This Row],[Race '#]],Table1[Gender],"M")</f>
        <v>0</v>
      </c>
      <c r="AA1552" s="3">
        <f>COUNTIFS(Table1[Race '#],Table1[[#This Row],[Race '#]],Table1[Gender],"~?")</f>
        <v>0</v>
      </c>
      <c r="AB1552" s="3" t="str">
        <f>_xlfn.IFS(Y1552=SUM(Table1[[#This Row],[Race-F candidates]:[Race-? Candidates]]),"All-Female",Z1552=SUM(Table1[[#This Row],[Race-F candidates]:[Race-? Candidates]]),"All-Male",1=1,"Mixed-Gender")</f>
        <v>All-Female</v>
      </c>
      <c r="AC1552" s="3">
        <f>COUNTIFS(Table1[genoffice],Table1[[#This Row],[genoffice]],Table1[Gender],"F")</f>
        <v>168</v>
      </c>
      <c r="AD1552" s="3">
        <f>COUNTIFS(Table1[genoffice],Table1[[#This Row],[genoffice]],Table1[Gender],"M")</f>
        <v>290</v>
      </c>
      <c r="AE1552" s="3">
        <f>COUNTIFS(Table1[genoffice],Table1[[#This Row],[genoffice]],Table1[Gender],"~?")</f>
        <v>23</v>
      </c>
    </row>
    <row r="1553" spans="1:31" x14ac:dyDescent="0.35">
      <c r="A1553">
        <v>1552</v>
      </c>
      <c r="B1553">
        <f>IF(COUNTIF(C$2:C1552,C1553)&gt;0,B1552,B1552+1)</f>
        <v>486</v>
      </c>
      <c r="C1553" t="str">
        <f>Table1[[#This Row],[position]]&amp;IF(Table1[district]="NA","","-"&amp;Table1[district])&amp;IF(Table1[parish]="Multi-Parish Race","","-"&amp;Table1[parish])&amp;" ("&amp;Table1[year]&amp;")"</f>
        <v>Council Members-District 1, City of New Roads (2 to be elected)-Pointe Coupee (2014)</v>
      </c>
      <c r="D1553" t="s">
        <v>2034</v>
      </c>
      <c r="E1553" t="s">
        <v>2052</v>
      </c>
      <c r="F1553" t="s">
        <v>2055</v>
      </c>
      <c r="G1553">
        <v>2014</v>
      </c>
      <c r="H1553" t="s">
        <v>1494</v>
      </c>
      <c r="I1553" t="s">
        <v>23</v>
      </c>
      <c r="J1553">
        <v>735</v>
      </c>
      <c r="K1553">
        <v>3</v>
      </c>
      <c r="L1553">
        <f>COUNTIF(Table1[Race],Table1[Race])</f>
        <v>3</v>
      </c>
      <c r="M1553">
        <v>3</v>
      </c>
      <c r="N1553">
        <v>0</v>
      </c>
      <c r="O1553">
        <v>0</v>
      </c>
      <c r="P1553">
        <v>0</v>
      </c>
      <c r="Q1553" t="s">
        <v>20</v>
      </c>
      <c r="R1553" t="s">
        <v>21</v>
      </c>
      <c r="S1553" t="s">
        <v>1813</v>
      </c>
      <c r="T1553">
        <f>IFERROR(Table1[n_can_adj]/MID(Table1[district],FIND("(",Table1[district])+1,1),Table1[n_can_adj])</f>
        <v>1.5</v>
      </c>
      <c r="U1553">
        <v>22366</v>
      </c>
      <c r="V1553" t="str">
        <f>IF(Table1[Voting Population]&lt;47000,"Rural","Urban")</f>
        <v>Rural</v>
      </c>
      <c r="W1553" s="3">
        <v>4.0606871932173105E-2</v>
      </c>
      <c r="X1553" s="3" t="s">
        <v>5415</v>
      </c>
      <c r="Y1553" s="3">
        <f>COUNTIFS(Table1[Race '#],Table1[[#This Row],[Race '#]],Table1[Gender],"F")</f>
        <v>3</v>
      </c>
      <c r="Z1553" s="3">
        <f>COUNTIFS(Table1[Race '#],Table1[[#This Row],[Race '#]],Table1[Gender],"M")</f>
        <v>0</v>
      </c>
      <c r="AA1553" s="3">
        <f>COUNTIFS(Table1[Race '#],Table1[[#This Row],[Race '#]],Table1[Gender],"~?")</f>
        <v>0</v>
      </c>
      <c r="AB1553" s="3" t="str">
        <f>_xlfn.IFS(Y1553=SUM(Table1[[#This Row],[Race-F candidates]:[Race-? Candidates]]),"All-Female",Z1553=SUM(Table1[[#This Row],[Race-F candidates]:[Race-? Candidates]]),"All-Male",1=1,"Mixed-Gender")</f>
        <v>All-Female</v>
      </c>
      <c r="AC1553" s="3">
        <f>COUNTIFS(Table1[genoffice],Table1[[#This Row],[genoffice]],Table1[Gender],"F")</f>
        <v>168</v>
      </c>
      <c r="AD1553" s="3">
        <f>COUNTIFS(Table1[genoffice],Table1[[#This Row],[genoffice]],Table1[Gender],"M")</f>
        <v>290</v>
      </c>
      <c r="AE1553" s="3">
        <f>COUNTIFS(Table1[genoffice],Table1[[#This Row],[genoffice]],Table1[Gender],"~?")</f>
        <v>23</v>
      </c>
    </row>
    <row r="1554" spans="1:31" x14ac:dyDescent="0.35">
      <c r="A1554">
        <v>1553</v>
      </c>
      <c r="B1554">
        <f>IF(COUNTIF(C$2:C1553,C1554)&gt;0,B1553,B1553+1)</f>
        <v>487</v>
      </c>
      <c r="C1554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4" t="s">
        <v>2034</v>
      </c>
      <c r="E1554" t="s">
        <v>2056</v>
      </c>
      <c r="F1554" t="s">
        <v>2057</v>
      </c>
      <c r="G1554">
        <v>2016</v>
      </c>
      <c r="H1554" t="s">
        <v>981</v>
      </c>
      <c r="I1554" t="s">
        <v>23</v>
      </c>
      <c r="J1554">
        <v>1368</v>
      </c>
      <c r="K1554">
        <v>7</v>
      </c>
      <c r="L1554">
        <f>COUNTIF(Table1[Race],Table1[Race])</f>
        <v>7</v>
      </c>
      <c r="M1554">
        <v>4</v>
      </c>
      <c r="N1554">
        <v>3</v>
      </c>
      <c r="O1554">
        <v>0</v>
      </c>
      <c r="P1554">
        <v>0</v>
      </c>
      <c r="Q1554" t="s">
        <v>20</v>
      </c>
      <c r="R1554" t="s">
        <v>21</v>
      </c>
      <c r="S1554" t="s">
        <v>1813</v>
      </c>
      <c r="T1554">
        <f>IFERROR(Table1[n_can_adj]/MID(Table1[district],FIND("(",Table1[district])+1,1),Table1[n_can_adj])</f>
        <v>1.4</v>
      </c>
      <c r="U1554">
        <v>25017</v>
      </c>
      <c r="V1554" t="str">
        <f>IF(Table1[Voting Population]&lt;47000,"Rural","Urban")</f>
        <v>Rural</v>
      </c>
      <c r="W1554" s="3">
        <v>2.436053593179055E-3</v>
      </c>
      <c r="X1554" s="3" t="s">
        <v>5414</v>
      </c>
      <c r="Y1554" s="3">
        <f>COUNTIFS(Table1[Race '#],Table1[[#This Row],[Race '#]],Table1[Gender],"F")</f>
        <v>3</v>
      </c>
      <c r="Z1554" s="3">
        <f>COUNTIFS(Table1[Race '#],Table1[[#This Row],[Race '#]],Table1[Gender],"M")</f>
        <v>4</v>
      </c>
      <c r="AA1554" s="3">
        <f>COUNTIFS(Table1[Race '#],Table1[[#This Row],[Race '#]],Table1[Gender],"~?")</f>
        <v>0</v>
      </c>
      <c r="AB1554" s="3" t="str">
        <f>_xlfn.IFS(Y1554=SUM(Table1[[#This Row],[Race-F candidates]:[Race-? Candidates]]),"All-Female",Z1554=SUM(Table1[[#This Row],[Race-F candidates]:[Race-? Candidates]]),"All-Male",1=1,"Mixed-Gender")</f>
        <v>Mixed-Gender</v>
      </c>
      <c r="AC1554" s="3">
        <f>COUNTIFS(Table1[genoffice],Table1[[#This Row],[genoffice]],Table1[Gender],"F")</f>
        <v>168</v>
      </c>
      <c r="AD1554" s="3">
        <f>COUNTIFS(Table1[genoffice],Table1[[#This Row],[genoffice]],Table1[Gender],"M")</f>
        <v>290</v>
      </c>
      <c r="AE1554" s="3">
        <f>COUNTIFS(Table1[genoffice],Table1[[#This Row],[genoffice]],Table1[Gender],"~?")</f>
        <v>23</v>
      </c>
    </row>
    <row r="1555" spans="1:31" x14ac:dyDescent="0.35">
      <c r="A1555">
        <v>1554</v>
      </c>
      <c r="B1555">
        <f>IF(COUNTIF(C$2:C1554,C1555)&gt;0,B1554,B1554+1)</f>
        <v>487</v>
      </c>
      <c r="C1555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5" t="s">
        <v>2034</v>
      </c>
      <c r="E1555" t="s">
        <v>2056</v>
      </c>
      <c r="F1555" t="s">
        <v>2058</v>
      </c>
      <c r="G1555">
        <v>2016</v>
      </c>
      <c r="H1555" t="s">
        <v>981</v>
      </c>
      <c r="I1555" t="s">
        <v>23</v>
      </c>
      <c r="J1555">
        <v>837</v>
      </c>
      <c r="K1555">
        <v>7</v>
      </c>
      <c r="L1555">
        <f>COUNTIF(Table1[Race],Table1[Race])</f>
        <v>7</v>
      </c>
      <c r="M1555">
        <v>4</v>
      </c>
      <c r="N1555">
        <v>3</v>
      </c>
      <c r="O1555">
        <v>0</v>
      </c>
      <c r="P1555">
        <v>0</v>
      </c>
      <c r="Q1555" t="s">
        <v>20</v>
      </c>
      <c r="R1555" t="s">
        <v>21</v>
      </c>
      <c r="S1555" t="s">
        <v>1813</v>
      </c>
      <c r="T1555">
        <f>IFERROR(Table1[n_can_adj]/MID(Table1[district],FIND("(",Table1[district])+1,1),Table1[n_can_adj])</f>
        <v>1.4</v>
      </c>
      <c r="U1555">
        <v>25017</v>
      </c>
      <c r="V1555" t="str">
        <f>IF(Table1[Voting Population]&lt;47000,"Rural","Urban")</f>
        <v>Rural</v>
      </c>
      <c r="W1555" s="3">
        <v>2.436053593179055E-3</v>
      </c>
      <c r="X1555" s="3" t="s">
        <v>5415</v>
      </c>
      <c r="Y1555" s="3">
        <f>COUNTIFS(Table1[Race '#],Table1[[#This Row],[Race '#]],Table1[Gender],"F")</f>
        <v>3</v>
      </c>
      <c r="Z1555" s="3">
        <f>COUNTIFS(Table1[Race '#],Table1[[#This Row],[Race '#]],Table1[Gender],"M")</f>
        <v>4</v>
      </c>
      <c r="AA1555" s="3">
        <f>COUNTIFS(Table1[Race '#],Table1[[#This Row],[Race '#]],Table1[Gender],"~?")</f>
        <v>0</v>
      </c>
      <c r="AB1555" s="3" t="str">
        <f>_xlfn.IFS(Y1555=SUM(Table1[[#This Row],[Race-F candidates]:[Race-? Candidates]]),"All-Female",Z1555=SUM(Table1[[#This Row],[Race-F candidates]:[Race-? Candidates]]),"All-Male",1=1,"Mixed-Gender")</f>
        <v>Mixed-Gender</v>
      </c>
      <c r="AC1555" s="3">
        <f>COUNTIFS(Table1[genoffice],Table1[[#This Row],[genoffice]],Table1[Gender],"F")</f>
        <v>168</v>
      </c>
      <c r="AD1555" s="3">
        <f>COUNTIFS(Table1[genoffice],Table1[[#This Row],[genoffice]],Table1[Gender],"M")</f>
        <v>290</v>
      </c>
      <c r="AE1555" s="3">
        <f>COUNTIFS(Table1[genoffice],Table1[[#This Row],[genoffice]],Table1[Gender],"~?")</f>
        <v>23</v>
      </c>
    </row>
    <row r="1556" spans="1:31" x14ac:dyDescent="0.35">
      <c r="A1556">
        <v>1555</v>
      </c>
      <c r="B1556">
        <f>IF(COUNTIF(C$2:C1555,C1556)&gt;0,B1555,B1555+1)</f>
        <v>487</v>
      </c>
      <c r="C1556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6" t="s">
        <v>2034</v>
      </c>
      <c r="E1556" t="s">
        <v>2056</v>
      </c>
      <c r="F1556" t="s">
        <v>2059</v>
      </c>
      <c r="G1556">
        <v>2016</v>
      </c>
      <c r="H1556" t="s">
        <v>981</v>
      </c>
      <c r="I1556" t="s">
        <v>19</v>
      </c>
      <c r="J1556">
        <v>954</v>
      </c>
      <c r="K1556">
        <v>7</v>
      </c>
      <c r="L1556">
        <f>COUNTIF(Table1[Race],Table1[Race])</f>
        <v>7</v>
      </c>
      <c r="M1556">
        <v>4</v>
      </c>
      <c r="N1556">
        <v>3</v>
      </c>
      <c r="O1556">
        <v>0</v>
      </c>
      <c r="P1556">
        <v>0</v>
      </c>
      <c r="Q1556" t="s">
        <v>20</v>
      </c>
      <c r="R1556" t="s">
        <v>21</v>
      </c>
      <c r="S1556" t="s">
        <v>1813</v>
      </c>
      <c r="T1556">
        <f>IFERROR(Table1[n_can_adj]/MID(Table1[district],FIND("(",Table1[district])+1,1),Table1[n_can_adj])</f>
        <v>1.4</v>
      </c>
      <c r="U1556">
        <v>25017</v>
      </c>
      <c r="V1556" t="str">
        <f>IF(Table1[Voting Population]&lt;47000,"Rural","Urban")</f>
        <v>Rural</v>
      </c>
      <c r="W1556" s="3">
        <v>2.436053593179055E-3</v>
      </c>
      <c r="X1556" s="3" t="s">
        <v>5415</v>
      </c>
      <c r="Y1556" s="3">
        <f>COUNTIFS(Table1[Race '#],Table1[[#This Row],[Race '#]],Table1[Gender],"F")</f>
        <v>3</v>
      </c>
      <c r="Z1556" s="3">
        <f>COUNTIFS(Table1[Race '#],Table1[[#This Row],[Race '#]],Table1[Gender],"M")</f>
        <v>4</v>
      </c>
      <c r="AA1556" s="3">
        <f>COUNTIFS(Table1[Race '#],Table1[[#This Row],[Race '#]],Table1[Gender],"~?")</f>
        <v>0</v>
      </c>
      <c r="AB1556" s="3" t="str">
        <f>_xlfn.IFS(Y1556=SUM(Table1[[#This Row],[Race-F candidates]:[Race-? Candidates]]),"All-Female",Z1556=SUM(Table1[[#This Row],[Race-F candidates]:[Race-? Candidates]]),"All-Male",1=1,"Mixed-Gender")</f>
        <v>Mixed-Gender</v>
      </c>
      <c r="AC1556" s="3">
        <f>COUNTIFS(Table1[genoffice],Table1[[#This Row],[genoffice]],Table1[Gender],"F")</f>
        <v>168</v>
      </c>
      <c r="AD1556" s="3">
        <f>COUNTIFS(Table1[genoffice],Table1[[#This Row],[genoffice]],Table1[Gender],"M")</f>
        <v>290</v>
      </c>
      <c r="AE1556" s="3">
        <f>COUNTIFS(Table1[genoffice],Table1[[#This Row],[genoffice]],Table1[Gender],"~?")</f>
        <v>23</v>
      </c>
    </row>
    <row r="1557" spans="1:31" x14ac:dyDescent="0.35">
      <c r="A1557">
        <v>1556</v>
      </c>
      <c r="B1557">
        <f>IF(COUNTIF(C$2:C1556,C1557)&gt;0,B1556,B1556+1)</f>
        <v>487</v>
      </c>
      <c r="C1557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7" t="s">
        <v>2034</v>
      </c>
      <c r="E1557" t="s">
        <v>2056</v>
      </c>
      <c r="F1557" t="s">
        <v>2060</v>
      </c>
      <c r="G1557">
        <v>2016</v>
      </c>
      <c r="H1557" t="s">
        <v>981</v>
      </c>
      <c r="I1557" t="s">
        <v>19</v>
      </c>
      <c r="J1557">
        <v>1224</v>
      </c>
      <c r="K1557">
        <v>7</v>
      </c>
      <c r="L1557">
        <f>COUNTIF(Table1[Race],Table1[Race])</f>
        <v>7</v>
      </c>
      <c r="M1557">
        <v>4</v>
      </c>
      <c r="N1557">
        <v>3</v>
      </c>
      <c r="O1557">
        <v>0</v>
      </c>
      <c r="P1557">
        <v>0</v>
      </c>
      <c r="Q1557" t="s">
        <v>20</v>
      </c>
      <c r="R1557" t="s">
        <v>21</v>
      </c>
      <c r="S1557" t="s">
        <v>1813</v>
      </c>
      <c r="T1557">
        <f>IFERROR(Table1[n_can_adj]/MID(Table1[district],FIND("(",Table1[district])+1,1),Table1[n_can_adj])</f>
        <v>1.4</v>
      </c>
      <c r="U1557">
        <v>25017</v>
      </c>
      <c r="V1557" t="str">
        <f>IF(Table1[Voting Population]&lt;47000,"Rural","Urban")</f>
        <v>Rural</v>
      </c>
      <c r="W1557" s="3">
        <v>2.436053593179055E-3</v>
      </c>
      <c r="X1557" s="3" t="s">
        <v>5414</v>
      </c>
      <c r="Y1557" s="3">
        <f>COUNTIFS(Table1[Race '#],Table1[[#This Row],[Race '#]],Table1[Gender],"F")</f>
        <v>3</v>
      </c>
      <c r="Z1557" s="3">
        <f>COUNTIFS(Table1[Race '#],Table1[[#This Row],[Race '#]],Table1[Gender],"M")</f>
        <v>4</v>
      </c>
      <c r="AA1557" s="3">
        <f>COUNTIFS(Table1[Race '#],Table1[[#This Row],[Race '#]],Table1[Gender],"~?")</f>
        <v>0</v>
      </c>
      <c r="AB1557" s="3" t="str">
        <f>_xlfn.IFS(Y1557=SUM(Table1[[#This Row],[Race-F candidates]:[Race-? Candidates]]),"All-Female",Z1557=SUM(Table1[[#This Row],[Race-F candidates]:[Race-? Candidates]]),"All-Male",1=1,"Mixed-Gender")</f>
        <v>Mixed-Gender</v>
      </c>
      <c r="AC1557" s="3">
        <f>COUNTIFS(Table1[genoffice],Table1[[#This Row],[genoffice]],Table1[Gender],"F")</f>
        <v>168</v>
      </c>
      <c r="AD1557" s="3">
        <f>COUNTIFS(Table1[genoffice],Table1[[#This Row],[genoffice]],Table1[Gender],"M")</f>
        <v>290</v>
      </c>
      <c r="AE1557" s="3">
        <f>COUNTIFS(Table1[genoffice],Table1[[#This Row],[genoffice]],Table1[Gender],"~?")</f>
        <v>23</v>
      </c>
    </row>
    <row r="1558" spans="1:31" x14ac:dyDescent="0.35">
      <c r="A1558">
        <v>1557</v>
      </c>
      <c r="B1558">
        <f>IF(COUNTIF(C$2:C1557,C1558)&gt;0,B1557,B1557+1)</f>
        <v>487</v>
      </c>
      <c r="C1558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8" t="s">
        <v>2034</v>
      </c>
      <c r="E1558" t="s">
        <v>2056</v>
      </c>
      <c r="F1558" t="s">
        <v>2061</v>
      </c>
      <c r="G1558">
        <v>2016</v>
      </c>
      <c r="H1558" t="s">
        <v>981</v>
      </c>
      <c r="I1558" t="s">
        <v>23</v>
      </c>
      <c r="J1558">
        <v>1348</v>
      </c>
      <c r="K1558">
        <v>7</v>
      </c>
      <c r="L1558">
        <f>COUNTIF(Table1[Race],Table1[Race])</f>
        <v>7</v>
      </c>
      <c r="M1558">
        <v>4</v>
      </c>
      <c r="N1558">
        <v>3</v>
      </c>
      <c r="O1558">
        <v>0</v>
      </c>
      <c r="P1558">
        <v>0</v>
      </c>
      <c r="Q1558" t="s">
        <v>20</v>
      </c>
      <c r="R1558" t="s">
        <v>21</v>
      </c>
      <c r="S1558" t="s">
        <v>1813</v>
      </c>
      <c r="T1558">
        <f>IFERROR(Table1[n_can_adj]/MID(Table1[district],FIND("(",Table1[district])+1,1),Table1[n_can_adj])</f>
        <v>1.4</v>
      </c>
      <c r="U1558">
        <v>25017</v>
      </c>
      <c r="V1558" t="str">
        <f>IF(Table1[Voting Population]&lt;47000,"Rural","Urban")</f>
        <v>Rural</v>
      </c>
      <c r="W1558" s="3">
        <v>2.436053593179055E-3</v>
      </c>
      <c r="X1558" s="3" t="s">
        <v>5415</v>
      </c>
      <c r="Y1558" s="3">
        <f>COUNTIFS(Table1[Race '#],Table1[[#This Row],[Race '#]],Table1[Gender],"F")</f>
        <v>3</v>
      </c>
      <c r="Z1558" s="3">
        <f>COUNTIFS(Table1[Race '#],Table1[[#This Row],[Race '#]],Table1[Gender],"M")</f>
        <v>4</v>
      </c>
      <c r="AA1558" s="3">
        <f>COUNTIFS(Table1[Race '#],Table1[[#This Row],[Race '#]],Table1[Gender],"~?")</f>
        <v>0</v>
      </c>
      <c r="AB1558" s="3" t="str">
        <f>_xlfn.IFS(Y1558=SUM(Table1[[#This Row],[Race-F candidates]:[Race-? Candidates]]),"All-Female",Z1558=SUM(Table1[[#This Row],[Race-F candidates]:[Race-? Candidates]]),"All-Male",1=1,"Mixed-Gender")</f>
        <v>Mixed-Gender</v>
      </c>
      <c r="AC1558" s="3">
        <f>COUNTIFS(Table1[genoffice],Table1[[#This Row],[genoffice]],Table1[Gender],"F")</f>
        <v>168</v>
      </c>
      <c r="AD1558" s="3">
        <f>COUNTIFS(Table1[genoffice],Table1[[#This Row],[genoffice]],Table1[Gender],"M")</f>
        <v>290</v>
      </c>
      <c r="AE1558" s="3">
        <f>COUNTIFS(Table1[genoffice],Table1[[#This Row],[genoffice]],Table1[Gender],"~?")</f>
        <v>23</v>
      </c>
    </row>
    <row r="1559" spans="1:31" x14ac:dyDescent="0.35">
      <c r="A1559">
        <v>1558</v>
      </c>
      <c r="B1559">
        <f>IF(COUNTIF(C$2:C1558,C1559)&gt;0,B1558,B1558+1)</f>
        <v>487</v>
      </c>
      <c r="C1559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59" t="s">
        <v>2034</v>
      </c>
      <c r="E1559" t="s">
        <v>2056</v>
      </c>
      <c r="F1559" t="s">
        <v>2062</v>
      </c>
      <c r="G1559">
        <v>2016</v>
      </c>
      <c r="H1559" t="s">
        <v>981</v>
      </c>
      <c r="I1559" t="s">
        <v>19</v>
      </c>
      <c r="J1559">
        <v>1217</v>
      </c>
      <c r="K1559">
        <v>7</v>
      </c>
      <c r="L1559">
        <f>COUNTIF(Table1[Race],Table1[Race])</f>
        <v>7</v>
      </c>
      <c r="M1559">
        <v>4</v>
      </c>
      <c r="N1559">
        <v>3</v>
      </c>
      <c r="O1559">
        <v>0</v>
      </c>
      <c r="P1559">
        <v>0</v>
      </c>
      <c r="Q1559" t="s">
        <v>20</v>
      </c>
      <c r="R1559" t="s">
        <v>21</v>
      </c>
      <c r="S1559" t="s">
        <v>1813</v>
      </c>
      <c r="T1559">
        <f>IFERROR(Table1[n_can_adj]/MID(Table1[district],FIND("(",Table1[district])+1,1),Table1[n_can_adj])</f>
        <v>1.4</v>
      </c>
      <c r="U1559">
        <v>25017</v>
      </c>
      <c r="V1559" t="str">
        <f>IF(Table1[Voting Population]&lt;47000,"Rural","Urban")</f>
        <v>Rural</v>
      </c>
      <c r="W1559" s="3">
        <v>2.436053593179055E-3</v>
      </c>
      <c r="X1559" s="3" t="s">
        <v>5414</v>
      </c>
      <c r="Y1559" s="3">
        <f>COUNTIFS(Table1[Race '#],Table1[[#This Row],[Race '#]],Table1[Gender],"F")</f>
        <v>3</v>
      </c>
      <c r="Z1559" s="3">
        <f>COUNTIFS(Table1[Race '#],Table1[[#This Row],[Race '#]],Table1[Gender],"M")</f>
        <v>4</v>
      </c>
      <c r="AA1559" s="3">
        <f>COUNTIFS(Table1[Race '#],Table1[[#This Row],[Race '#]],Table1[Gender],"~?")</f>
        <v>0</v>
      </c>
      <c r="AB1559" s="3" t="str">
        <f>_xlfn.IFS(Y1559=SUM(Table1[[#This Row],[Race-F candidates]:[Race-? Candidates]]),"All-Female",Z1559=SUM(Table1[[#This Row],[Race-F candidates]:[Race-? Candidates]]),"All-Male",1=1,"Mixed-Gender")</f>
        <v>Mixed-Gender</v>
      </c>
      <c r="AC1559" s="3">
        <f>COUNTIFS(Table1[genoffice],Table1[[#This Row],[genoffice]],Table1[Gender],"F")</f>
        <v>168</v>
      </c>
      <c r="AD1559" s="3">
        <f>COUNTIFS(Table1[genoffice],Table1[[#This Row],[genoffice]],Table1[Gender],"M")</f>
        <v>290</v>
      </c>
      <c r="AE1559" s="3">
        <f>COUNTIFS(Table1[genoffice],Table1[[#This Row],[genoffice]],Table1[Gender],"~?")</f>
        <v>23</v>
      </c>
    </row>
    <row r="1560" spans="1:31" x14ac:dyDescent="0.35">
      <c r="A1560">
        <v>1559</v>
      </c>
      <c r="B1560">
        <f>IF(COUNTIF(C$2:C1559,C1560)&gt;0,B1559,B1559+1)</f>
        <v>487</v>
      </c>
      <c r="C1560" t="str">
        <f>Table1[[#This Row],[position]]&amp;IF(Table1[district]="NA","","-"&amp;Table1[district])&amp;IF(Table1[parish]="Multi-Parish Race","","-"&amp;Table1[parish])&amp;" ("&amp;Table1[year]&amp;")"</f>
        <v>Council Members-Town of Addis (5 to be elected)-West Baton Rouge (2016)</v>
      </c>
      <c r="D1560" t="s">
        <v>2034</v>
      </c>
      <c r="E1560" t="s">
        <v>2056</v>
      </c>
      <c r="F1560" t="s">
        <v>2063</v>
      </c>
      <c r="G1560">
        <v>2016</v>
      </c>
      <c r="H1560" t="s">
        <v>981</v>
      </c>
      <c r="I1560" t="s">
        <v>23</v>
      </c>
      <c r="J1560">
        <v>1262</v>
      </c>
      <c r="K1560">
        <v>7</v>
      </c>
      <c r="L1560">
        <f>COUNTIF(Table1[Race],Table1[Race])</f>
        <v>7</v>
      </c>
      <c r="M1560">
        <v>4</v>
      </c>
      <c r="N1560">
        <v>3</v>
      </c>
      <c r="O1560">
        <v>0</v>
      </c>
      <c r="P1560">
        <v>0</v>
      </c>
      <c r="Q1560" t="s">
        <v>20</v>
      </c>
      <c r="R1560" t="s">
        <v>21</v>
      </c>
      <c r="S1560" t="s">
        <v>1813</v>
      </c>
      <c r="T1560">
        <f>IFERROR(Table1[n_can_adj]/MID(Table1[district],FIND("(",Table1[district])+1,1),Table1[n_can_adj])</f>
        <v>1.4</v>
      </c>
      <c r="U1560">
        <v>25017</v>
      </c>
      <c r="V1560" t="str">
        <f>IF(Table1[Voting Population]&lt;47000,"Rural","Urban")</f>
        <v>Rural</v>
      </c>
      <c r="W1560" s="3">
        <v>2.436053593179055E-3</v>
      </c>
      <c r="X1560" s="3" t="s">
        <v>5414</v>
      </c>
      <c r="Y1560" s="3">
        <f>COUNTIFS(Table1[Race '#],Table1[[#This Row],[Race '#]],Table1[Gender],"F")</f>
        <v>3</v>
      </c>
      <c r="Z1560" s="3">
        <f>COUNTIFS(Table1[Race '#],Table1[[#This Row],[Race '#]],Table1[Gender],"M")</f>
        <v>4</v>
      </c>
      <c r="AA1560" s="3">
        <f>COUNTIFS(Table1[Race '#],Table1[[#This Row],[Race '#]],Table1[Gender],"~?")</f>
        <v>0</v>
      </c>
      <c r="AB1560" s="3" t="str">
        <f>_xlfn.IFS(Y1560=SUM(Table1[[#This Row],[Race-F candidates]:[Race-? Candidates]]),"All-Female",Z1560=SUM(Table1[[#This Row],[Race-F candidates]:[Race-? Candidates]]),"All-Male",1=1,"Mixed-Gender")</f>
        <v>Mixed-Gender</v>
      </c>
      <c r="AC1560" s="3">
        <f>COUNTIFS(Table1[genoffice],Table1[[#This Row],[genoffice]],Table1[Gender],"F")</f>
        <v>168</v>
      </c>
      <c r="AD1560" s="3">
        <f>COUNTIFS(Table1[genoffice],Table1[[#This Row],[genoffice]],Table1[Gender],"M")</f>
        <v>290</v>
      </c>
      <c r="AE1560" s="3">
        <f>COUNTIFS(Table1[genoffice],Table1[[#This Row],[genoffice]],Table1[Gender],"~?")</f>
        <v>23</v>
      </c>
    </row>
    <row r="1561" spans="1:31" x14ac:dyDescent="0.35">
      <c r="A1561">
        <v>1560</v>
      </c>
      <c r="B1561">
        <f>IF(COUNTIF(C$2:C1560,C1561)&gt;0,B1560,B1560+1)</f>
        <v>488</v>
      </c>
      <c r="C1561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1" t="s">
        <v>2034</v>
      </c>
      <c r="E1561" t="s">
        <v>2064</v>
      </c>
      <c r="F1561" t="s">
        <v>2065</v>
      </c>
      <c r="G1561">
        <v>2016</v>
      </c>
      <c r="H1561" t="s">
        <v>981</v>
      </c>
      <c r="I1561" t="s">
        <v>30</v>
      </c>
      <c r="J1561">
        <v>758</v>
      </c>
      <c r="K1561">
        <v>7</v>
      </c>
      <c r="L1561">
        <f>COUNTIF(Table1[Race],Table1[Race])</f>
        <v>7</v>
      </c>
      <c r="M1561">
        <v>2</v>
      </c>
      <c r="N1561">
        <v>1</v>
      </c>
      <c r="O1561">
        <v>4</v>
      </c>
      <c r="P1561">
        <v>0</v>
      </c>
      <c r="Q1561" t="s">
        <v>20</v>
      </c>
      <c r="R1561" t="s">
        <v>21</v>
      </c>
      <c r="S1561" t="s">
        <v>1813</v>
      </c>
      <c r="T1561">
        <f>IFERROR(Table1[n_can_adj]/MID(Table1[district],FIND("(",Table1[district])+1,1),Table1[n_can_adj])</f>
        <v>1.4</v>
      </c>
      <c r="U1561">
        <v>25017</v>
      </c>
      <c r="V1561" t="str">
        <f>IF(Table1[Voting Population]&lt;47000,"Rural","Urban")</f>
        <v>Rural</v>
      </c>
      <c r="W1561" s="3">
        <v>4.9261083743842304E-3</v>
      </c>
      <c r="X1561" s="3" t="s">
        <v>5414</v>
      </c>
      <c r="Y1561" s="3">
        <f>COUNTIFS(Table1[Race '#],Table1[[#This Row],[Race '#]],Table1[Gender],"F")</f>
        <v>3</v>
      </c>
      <c r="Z1561" s="3">
        <f>COUNTIFS(Table1[Race '#],Table1[[#This Row],[Race '#]],Table1[Gender],"M")</f>
        <v>4</v>
      </c>
      <c r="AA1561" s="3">
        <f>COUNTIFS(Table1[Race '#],Table1[[#This Row],[Race '#]],Table1[Gender],"~?")</f>
        <v>0</v>
      </c>
      <c r="AB1561" s="3" t="str">
        <f>_xlfn.IFS(Y1561=SUM(Table1[[#This Row],[Race-F candidates]:[Race-? Candidates]]),"All-Female",Z1561=SUM(Table1[[#This Row],[Race-F candidates]:[Race-? Candidates]]),"All-Male",1=1,"Mixed-Gender")</f>
        <v>Mixed-Gender</v>
      </c>
      <c r="AC1561" s="3">
        <f>COUNTIFS(Table1[genoffice],Table1[[#This Row],[genoffice]],Table1[Gender],"F")</f>
        <v>168</v>
      </c>
      <c r="AD1561" s="3">
        <f>COUNTIFS(Table1[genoffice],Table1[[#This Row],[genoffice]],Table1[Gender],"M")</f>
        <v>290</v>
      </c>
      <c r="AE1561" s="3">
        <f>COUNTIFS(Table1[genoffice],Table1[[#This Row],[genoffice]],Table1[Gender],"~?")</f>
        <v>23</v>
      </c>
    </row>
    <row r="1562" spans="1:31" x14ac:dyDescent="0.35">
      <c r="A1562">
        <v>1561</v>
      </c>
      <c r="B1562">
        <f>IF(COUNTIF(C$2:C1561,C1562)&gt;0,B1561,B1561+1)</f>
        <v>488</v>
      </c>
      <c r="C1562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2" t="s">
        <v>2034</v>
      </c>
      <c r="E1562" t="s">
        <v>2064</v>
      </c>
      <c r="F1562" t="s">
        <v>2066</v>
      </c>
      <c r="G1562">
        <v>2016</v>
      </c>
      <c r="H1562" t="s">
        <v>981</v>
      </c>
      <c r="I1562" t="s">
        <v>19</v>
      </c>
      <c r="J1562">
        <v>930</v>
      </c>
      <c r="K1562">
        <v>7</v>
      </c>
      <c r="L1562">
        <f>COUNTIF(Table1[Race],Table1[Race])</f>
        <v>7</v>
      </c>
      <c r="M1562">
        <v>2</v>
      </c>
      <c r="N1562">
        <v>1</v>
      </c>
      <c r="O1562">
        <v>4</v>
      </c>
      <c r="P1562">
        <v>0</v>
      </c>
      <c r="Q1562" t="s">
        <v>20</v>
      </c>
      <c r="R1562" t="s">
        <v>21</v>
      </c>
      <c r="S1562" t="s">
        <v>1813</v>
      </c>
      <c r="T1562">
        <f>IFERROR(Table1[n_can_adj]/MID(Table1[district],FIND("(",Table1[district])+1,1),Table1[n_can_adj])</f>
        <v>1.4</v>
      </c>
      <c r="U1562">
        <v>25017</v>
      </c>
      <c r="V1562" t="str">
        <f>IF(Table1[Voting Population]&lt;47000,"Rural","Urban")</f>
        <v>Rural</v>
      </c>
      <c r="W1562" s="3">
        <v>4.9261083743842304E-3</v>
      </c>
      <c r="X1562" s="3" t="s">
        <v>5414</v>
      </c>
      <c r="Y1562" s="3">
        <f>COUNTIFS(Table1[Race '#],Table1[[#This Row],[Race '#]],Table1[Gender],"F")</f>
        <v>3</v>
      </c>
      <c r="Z1562" s="3">
        <f>COUNTIFS(Table1[Race '#],Table1[[#This Row],[Race '#]],Table1[Gender],"M")</f>
        <v>4</v>
      </c>
      <c r="AA1562" s="3">
        <f>COUNTIFS(Table1[Race '#],Table1[[#This Row],[Race '#]],Table1[Gender],"~?")</f>
        <v>0</v>
      </c>
      <c r="AB1562" s="3" t="str">
        <f>_xlfn.IFS(Y1562=SUM(Table1[[#This Row],[Race-F candidates]:[Race-? Candidates]]),"All-Female",Z1562=SUM(Table1[[#This Row],[Race-F candidates]:[Race-? Candidates]]),"All-Male",1=1,"Mixed-Gender")</f>
        <v>Mixed-Gender</v>
      </c>
      <c r="AC1562" s="3">
        <f>COUNTIFS(Table1[genoffice],Table1[[#This Row],[genoffice]],Table1[Gender],"F")</f>
        <v>168</v>
      </c>
      <c r="AD1562" s="3">
        <f>COUNTIFS(Table1[genoffice],Table1[[#This Row],[genoffice]],Table1[Gender],"M")</f>
        <v>290</v>
      </c>
      <c r="AE1562" s="3">
        <f>COUNTIFS(Table1[genoffice],Table1[[#This Row],[genoffice]],Table1[Gender],"~?")</f>
        <v>23</v>
      </c>
    </row>
    <row r="1563" spans="1:31" x14ac:dyDescent="0.35">
      <c r="A1563">
        <v>1562</v>
      </c>
      <c r="B1563">
        <f>IF(COUNTIF(C$2:C1562,C1563)&gt;0,B1562,B1562+1)</f>
        <v>488</v>
      </c>
      <c r="C1563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3" t="s">
        <v>2034</v>
      </c>
      <c r="E1563" t="s">
        <v>2064</v>
      </c>
      <c r="F1563" t="s">
        <v>2067</v>
      </c>
      <c r="G1563">
        <v>2016</v>
      </c>
      <c r="H1563" t="s">
        <v>981</v>
      </c>
      <c r="I1563" t="s">
        <v>30</v>
      </c>
      <c r="J1563">
        <v>788</v>
      </c>
      <c r="K1563">
        <v>7</v>
      </c>
      <c r="L1563">
        <f>COUNTIF(Table1[Race],Table1[Race])</f>
        <v>7</v>
      </c>
      <c r="M1563">
        <v>2</v>
      </c>
      <c r="N1563">
        <v>1</v>
      </c>
      <c r="O1563">
        <v>4</v>
      </c>
      <c r="P1563">
        <v>0</v>
      </c>
      <c r="Q1563" t="s">
        <v>20</v>
      </c>
      <c r="R1563" t="s">
        <v>21</v>
      </c>
      <c r="S1563" t="s">
        <v>1813</v>
      </c>
      <c r="T1563">
        <f>IFERROR(Table1[n_can_adj]/MID(Table1[district],FIND("(",Table1[district])+1,1),Table1[n_can_adj])</f>
        <v>1.4</v>
      </c>
      <c r="U1563">
        <v>25017</v>
      </c>
      <c r="V1563" t="str">
        <f>IF(Table1[Voting Population]&lt;47000,"Rural","Urban")</f>
        <v>Rural</v>
      </c>
      <c r="W1563" s="3">
        <v>4.9261083743842304E-3</v>
      </c>
      <c r="X1563" s="3" t="s">
        <v>5414</v>
      </c>
      <c r="Y1563" s="3">
        <f>COUNTIFS(Table1[Race '#],Table1[[#This Row],[Race '#]],Table1[Gender],"F")</f>
        <v>3</v>
      </c>
      <c r="Z1563" s="3">
        <f>COUNTIFS(Table1[Race '#],Table1[[#This Row],[Race '#]],Table1[Gender],"M")</f>
        <v>4</v>
      </c>
      <c r="AA1563" s="3">
        <f>COUNTIFS(Table1[Race '#],Table1[[#This Row],[Race '#]],Table1[Gender],"~?")</f>
        <v>0</v>
      </c>
      <c r="AB1563" s="3" t="str">
        <f>_xlfn.IFS(Y1563=SUM(Table1[[#This Row],[Race-F candidates]:[Race-? Candidates]]),"All-Female",Z1563=SUM(Table1[[#This Row],[Race-F candidates]:[Race-? Candidates]]),"All-Male",1=1,"Mixed-Gender")</f>
        <v>Mixed-Gender</v>
      </c>
      <c r="AC1563" s="3">
        <f>COUNTIFS(Table1[genoffice],Table1[[#This Row],[genoffice]],Table1[Gender],"F")</f>
        <v>168</v>
      </c>
      <c r="AD1563" s="3">
        <f>COUNTIFS(Table1[genoffice],Table1[[#This Row],[genoffice]],Table1[Gender],"M")</f>
        <v>290</v>
      </c>
      <c r="AE1563" s="3">
        <f>COUNTIFS(Table1[genoffice],Table1[[#This Row],[genoffice]],Table1[Gender],"~?")</f>
        <v>23</v>
      </c>
    </row>
    <row r="1564" spans="1:31" x14ac:dyDescent="0.35">
      <c r="A1564">
        <v>1563</v>
      </c>
      <c r="B1564">
        <f>IF(COUNTIF(C$2:C1563,C1564)&gt;0,B1563,B1563+1)</f>
        <v>488</v>
      </c>
      <c r="C1564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4" t="s">
        <v>2034</v>
      </c>
      <c r="E1564" t="s">
        <v>2064</v>
      </c>
      <c r="F1564" t="s">
        <v>2068</v>
      </c>
      <c r="G1564">
        <v>2016</v>
      </c>
      <c r="H1564" t="s">
        <v>981</v>
      </c>
      <c r="I1564" t="s">
        <v>30</v>
      </c>
      <c r="J1564">
        <v>903</v>
      </c>
      <c r="K1564">
        <v>7</v>
      </c>
      <c r="L1564">
        <f>COUNTIF(Table1[Race],Table1[Race])</f>
        <v>7</v>
      </c>
      <c r="M1564">
        <v>2</v>
      </c>
      <c r="N1564">
        <v>1</v>
      </c>
      <c r="O1564">
        <v>4</v>
      </c>
      <c r="P1564">
        <v>0</v>
      </c>
      <c r="Q1564" t="s">
        <v>20</v>
      </c>
      <c r="R1564" t="s">
        <v>21</v>
      </c>
      <c r="S1564" t="s">
        <v>1813</v>
      </c>
      <c r="T1564">
        <f>IFERROR(Table1[n_can_adj]/MID(Table1[district],FIND("(",Table1[district])+1,1),Table1[n_can_adj])</f>
        <v>1.4</v>
      </c>
      <c r="U1564">
        <v>25017</v>
      </c>
      <c r="V1564" t="str">
        <f>IF(Table1[Voting Population]&lt;47000,"Rural","Urban")</f>
        <v>Rural</v>
      </c>
      <c r="W1564" s="3">
        <v>4.9261083743842304E-3</v>
      </c>
      <c r="X1564" s="3" t="s">
        <v>5415</v>
      </c>
      <c r="Y1564" s="3">
        <f>COUNTIFS(Table1[Race '#],Table1[[#This Row],[Race '#]],Table1[Gender],"F")</f>
        <v>3</v>
      </c>
      <c r="Z1564" s="3">
        <f>COUNTIFS(Table1[Race '#],Table1[[#This Row],[Race '#]],Table1[Gender],"M")</f>
        <v>4</v>
      </c>
      <c r="AA1564" s="3">
        <f>COUNTIFS(Table1[Race '#],Table1[[#This Row],[Race '#]],Table1[Gender],"~?")</f>
        <v>0</v>
      </c>
      <c r="AB1564" s="3" t="str">
        <f>_xlfn.IFS(Y1564=SUM(Table1[[#This Row],[Race-F candidates]:[Race-? Candidates]]),"All-Female",Z1564=SUM(Table1[[#This Row],[Race-F candidates]:[Race-? Candidates]]),"All-Male",1=1,"Mixed-Gender")</f>
        <v>Mixed-Gender</v>
      </c>
      <c r="AC1564" s="3">
        <f>COUNTIFS(Table1[genoffice],Table1[[#This Row],[genoffice]],Table1[Gender],"F")</f>
        <v>168</v>
      </c>
      <c r="AD1564" s="3">
        <f>COUNTIFS(Table1[genoffice],Table1[[#This Row],[genoffice]],Table1[Gender],"M")</f>
        <v>290</v>
      </c>
      <c r="AE1564" s="3">
        <f>COUNTIFS(Table1[genoffice],Table1[[#This Row],[genoffice]],Table1[Gender],"~?")</f>
        <v>23</v>
      </c>
    </row>
    <row r="1565" spans="1:31" x14ac:dyDescent="0.35">
      <c r="A1565">
        <v>1564</v>
      </c>
      <c r="B1565">
        <f>IF(COUNTIF(C$2:C1564,C1565)&gt;0,B1564,B1564+1)</f>
        <v>488</v>
      </c>
      <c r="C1565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5" t="s">
        <v>2034</v>
      </c>
      <c r="E1565" t="s">
        <v>2064</v>
      </c>
      <c r="F1565" t="s">
        <v>2069</v>
      </c>
      <c r="G1565">
        <v>2016</v>
      </c>
      <c r="H1565" t="s">
        <v>981</v>
      </c>
      <c r="I1565" t="s">
        <v>30</v>
      </c>
      <c r="J1565">
        <v>739</v>
      </c>
      <c r="K1565">
        <v>7</v>
      </c>
      <c r="L1565">
        <f>COUNTIF(Table1[Race],Table1[Race])</f>
        <v>7</v>
      </c>
      <c r="M1565">
        <v>2</v>
      </c>
      <c r="N1565">
        <v>1</v>
      </c>
      <c r="O1565">
        <v>4</v>
      </c>
      <c r="P1565">
        <v>0</v>
      </c>
      <c r="Q1565" t="s">
        <v>20</v>
      </c>
      <c r="R1565" t="s">
        <v>21</v>
      </c>
      <c r="S1565" t="s">
        <v>1813</v>
      </c>
      <c r="T1565">
        <f>IFERROR(Table1[n_can_adj]/MID(Table1[district],FIND("(",Table1[district])+1,1),Table1[n_can_adj])</f>
        <v>1.4</v>
      </c>
      <c r="U1565">
        <v>25017</v>
      </c>
      <c r="V1565" t="str">
        <f>IF(Table1[Voting Population]&lt;47000,"Rural","Urban")</f>
        <v>Rural</v>
      </c>
      <c r="W1565" s="3">
        <v>4.9261083743842304E-3</v>
      </c>
      <c r="X1565" s="3" t="s">
        <v>5415</v>
      </c>
      <c r="Y1565" s="3">
        <f>COUNTIFS(Table1[Race '#],Table1[[#This Row],[Race '#]],Table1[Gender],"F")</f>
        <v>3</v>
      </c>
      <c r="Z1565" s="3">
        <f>COUNTIFS(Table1[Race '#],Table1[[#This Row],[Race '#]],Table1[Gender],"M")</f>
        <v>4</v>
      </c>
      <c r="AA1565" s="3">
        <f>COUNTIFS(Table1[Race '#],Table1[[#This Row],[Race '#]],Table1[Gender],"~?")</f>
        <v>0</v>
      </c>
      <c r="AB1565" s="3" t="str">
        <f>_xlfn.IFS(Y1565=SUM(Table1[[#This Row],[Race-F candidates]:[Race-? Candidates]]),"All-Female",Z1565=SUM(Table1[[#This Row],[Race-F candidates]:[Race-? Candidates]]),"All-Male",1=1,"Mixed-Gender")</f>
        <v>Mixed-Gender</v>
      </c>
      <c r="AC1565" s="3">
        <f>COUNTIFS(Table1[genoffice],Table1[[#This Row],[genoffice]],Table1[Gender],"F")</f>
        <v>168</v>
      </c>
      <c r="AD1565" s="3">
        <f>COUNTIFS(Table1[genoffice],Table1[[#This Row],[genoffice]],Table1[Gender],"M")</f>
        <v>290</v>
      </c>
      <c r="AE1565" s="3">
        <f>COUNTIFS(Table1[genoffice],Table1[[#This Row],[genoffice]],Table1[Gender],"~?")</f>
        <v>23</v>
      </c>
    </row>
    <row r="1566" spans="1:31" x14ac:dyDescent="0.35">
      <c r="A1566">
        <v>1565</v>
      </c>
      <c r="B1566">
        <f>IF(COUNTIF(C$2:C1565,C1566)&gt;0,B1565,B1565+1)</f>
        <v>488</v>
      </c>
      <c r="C1566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6" t="s">
        <v>2034</v>
      </c>
      <c r="E1566" t="s">
        <v>2064</v>
      </c>
      <c r="F1566" t="s">
        <v>2070</v>
      </c>
      <c r="G1566">
        <v>2016</v>
      </c>
      <c r="H1566" t="s">
        <v>981</v>
      </c>
      <c r="I1566" t="s">
        <v>23</v>
      </c>
      <c r="J1566">
        <v>577</v>
      </c>
      <c r="K1566">
        <v>7</v>
      </c>
      <c r="L1566">
        <f>COUNTIF(Table1[Race],Table1[Race])</f>
        <v>7</v>
      </c>
      <c r="M1566">
        <v>2</v>
      </c>
      <c r="N1566">
        <v>1</v>
      </c>
      <c r="O1566">
        <v>4</v>
      </c>
      <c r="P1566">
        <v>0</v>
      </c>
      <c r="Q1566" t="s">
        <v>20</v>
      </c>
      <c r="R1566" t="s">
        <v>21</v>
      </c>
      <c r="S1566" t="s">
        <v>1813</v>
      </c>
      <c r="T1566">
        <f>IFERROR(Table1[n_can_adj]/MID(Table1[district],FIND("(",Table1[district])+1,1),Table1[n_can_adj])</f>
        <v>1.4</v>
      </c>
      <c r="U1566">
        <v>25017</v>
      </c>
      <c r="V1566" t="str">
        <f>IF(Table1[Voting Population]&lt;47000,"Rural","Urban")</f>
        <v>Rural</v>
      </c>
      <c r="W1566" s="3">
        <v>4.9261083743842304E-3</v>
      </c>
      <c r="X1566" s="3" t="s">
        <v>5415</v>
      </c>
      <c r="Y1566" s="3">
        <f>COUNTIFS(Table1[Race '#],Table1[[#This Row],[Race '#]],Table1[Gender],"F")</f>
        <v>3</v>
      </c>
      <c r="Z1566" s="3">
        <f>COUNTIFS(Table1[Race '#],Table1[[#This Row],[Race '#]],Table1[Gender],"M")</f>
        <v>4</v>
      </c>
      <c r="AA1566" s="3">
        <f>COUNTIFS(Table1[Race '#],Table1[[#This Row],[Race '#]],Table1[Gender],"~?")</f>
        <v>0</v>
      </c>
      <c r="AB1566" s="3" t="str">
        <f>_xlfn.IFS(Y1566=SUM(Table1[[#This Row],[Race-F candidates]:[Race-? Candidates]]),"All-Female",Z1566=SUM(Table1[[#This Row],[Race-F candidates]:[Race-? Candidates]]),"All-Male",1=1,"Mixed-Gender")</f>
        <v>Mixed-Gender</v>
      </c>
      <c r="AC1566" s="3">
        <f>COUNTIFS(Table1[genoffice],Table1[[#This Row],[genoffice]],Table1[Gender],"F")</f>
        <v>168</v>
      </c>
      <c r="AD1566" s="3">
        <f>COUNTIFS(Table1[genoffice],Table1[[#This Row],[genoffice]],Table1[Gender],"M")</f>
        <v>290</v>
      </c>
      <c r="AE1566" s="3">
        <f>COUNTIFS(Table1[genoffice],Table1[[#This Row],[genoffice]],Table1[Gender],"~?")</f>
        <v>23</v>
      </c>
    </row>
    <row r="1567" spans="1:31" x14ac:dyDescent="0.35">
      <c r="A1567">
        <v>1566</v>
      </c>
      <c r="B1567">
        <f>IF(COUNTIF(C$2:C1566,C1567)&gt;0,B1566,B1566+1)</f>
        <v>488</v>
      </c>
      <c r="C1567" t="str">
        <f>Table1[[#This Row],[position]]&amp;IF(Table1[district]="NA","","-"&amp;Table1[district])&amp;IF(Table1[parish]="Multi-Parish Race","","-"&amp;Table1[parish])&amp;" ("&amp;Table1[year]&amp;")"</f>
        <v>Council Members-Town of Brusly (5 to be elected)-West Baton Rouge (2016)</v>
      </c>
      <c r="D1567" t="s">
        <v>2034</v>
      </c>
      <c r="E1567" t="s">
        <v>2064</v>
      </c>
      <c r="F1567" t="s">
        <v>2071</v>
      </c>
      <c r="G1567">
        <v>2016</v>
      </c>
      <c r="H1567" t="s">
        <v>981</v>
      </c>
      <c r="I1567" t="s">
        <v>23</v>
      </c>
      <c r="J1567">
        <v>786</v>
      </c>
      <c r="K1567">
        <v>7</v>
      </c>
      <c r="L1567">
        <f>COUNTIF(Table1[Race],Table1[Race])</f>
        <v>7</v>
      </c>
      <c r="M1567">
        <v>2</v>
      </c>
      <c r="N1567">
        <v>1</v>
      </c>
      <c r="O1567">
        <v>4</v>
      </c>
      <c r="P1567">
        <v>0</v>
      </c>
      <c r="Q1567" t="s">
        <v>20</v>
      </c>
      <c r="R1567" t="s">
        <v>21</v>
      </c>
      <c r="S1567" t="s">
        <v>1813</v>
      </c>
      <c r="T1567">
        <f>IFERROR(Table1[n_can_adj]/MID(Table1[district],FIND("(",Table1[district])+1,1),Table1[n_can_adj])</f>
        <v>1.4</v>
      </c>
      <c r="U1567">
        <v>25017</v>
      </c>
      <c r="V1567" t="str">
        <f>IF(Table1[Voting Population]&lt;47000,"Rural","Urban")</f>
        <v>Rural</v>
      </c>
      <c r="W1567" s="3">
        <v>4.9261083743842304E-3</v>
      </c>
      <c r="X1567" s="3" t="s">
        <v>5414</v>
      </c>
      <c r="Y1567" s="3">
        <f>COUNTIFS(Table1[Race '#],Table1[[#This Row],[Race '#]],Table1[Gender],"F")</f>
        <v>3</v>
      </c>
      <c r="Z1567" s="3">
        <f>COUNTIFS(Table1[Race '#],Table1[[#This Row],[Race '#]],Table1[Gender],"M")</f>
        <v>4</v>
      </c>
      <c r="AA1567" s="3">
        <f>COUNTIFS(Table1[Race '#],Table1[[#This Row],[Race '#]],Table1[Gender],"~?")</f>
        <v>0</v>
      </c>
      <c r="AB1567" s="3" t="str">
        <f>_xlfn.IFS(Y1567=SUM(Table1[[#This Row],[Race-F candidates]:[Race-? Candidates]]),"All-Female",Z1567=SUM(Table1[[#This Row],[Race-F candidates]:[Race-? Candidates]]),"All-Male",1=1,"Mixed-Gender")</f>
        <v>Mixed-Gender</v>
      </c>
      <c r="AC1567" s="3">
        <f>COUNTIFS(Table1[genoffice],Table1[[#This Row],[genoffice]],Table1[Gender],"F")</f>
        <v>168</v>
      </c>
      <c r="AD1567" s="3">
        <f>COUNTIFS(Table1[genoffice],Table1[[#This Row],[genoffice]],Table1[Gender],"M")</f>
        <v>290</v>
      </c>
      <c r="AE1567" s="3">
        <f>COUNTIFS(Table1[genoffice],Table1[[#This Row],[genoffice]],Table1[Gender],"~?")</f>
        <v>23</v>
      </c>
    </row>
    <row r="1568" spans="1:31" x14ac:dyDescent="0.35">
      <c r="A1568">
        <v>1567</v>
      </c>
      <c r="B1568">
        <f>IF(COUNTIF(C$2:C1567,C1568)&gt;0,B1567,B1567+1)</f>
        <v>489</v>
      </c>
      <c r="C1568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8" t="s">
        <v>2034</v>
      </c>
      <c r="E1568" t="s">
        <v>2072</v>
      </c>
      <c r="F1568" t="s">
        <v>2073</v>
      </c>
      <c r="G1568">
        <v>2014</v>
      </c>
      <c r="H1568" t="s">
        <v>695</v>
      </c>
      <c r="I1568" t="s">
        <v>30</v>
      </c>
      <c r="J1568">
        <v>294</v>
      </c>
      <c r="K1568">
        <v>9</v>
      </c>
      <c r="L1568">
        <f>COUNTIF(Table1[Race],Table1[Race])</f>
        <v>9</v>
      </c>
      <c r="M1568">
        <v>4</v>
      </c>
      <c r="N1568">
        <v>1</v>
      </c>
      <c r="O1568">
        <v>3</v>
      </c>
      <c r="P1568">
        <v>1</v>
      </c>
      <c r="Q1568" t="s">
        <v>20</v>
      </c>
      <c r="R1568" t="s">
        <v>21</v>
      </c>
      <c r="S1568" t="s">
        <v>1813</v>
      </c>
      <c r="T1568">
        <f>IFERROR(Table1[n_can_adj]/MID(Table1[district],FIND("(",Table1[district])+1,1),Table1[n_can_adj])</f>
        <v>1.8</v>
      </c>
      <c r="U1568">
        <v>31399</v>
      </c>
      <c r="V1568" t="str">
        <f>IF(Table1[Voting Population]&lt;47000,"Rural","Urban")</f>
        <v>Rural</v>
      </c>
      <c r="W1568" s="3">
        <v>1.8149623727312963E-2</v>
      </c>
      <c r="X1568" s="3" t="s">
        <v>5414</v>
      </c>
      <c r="Y1568" s="3">
        <f>COUNTIFS(Table1[Race '#],Table1[[#This Row],[Race '#]],Table1[Gender],"F")</f>
        <v>6</v>
      </c>
      <c r="Z1568" s="3">
        <f>COUNTIFS(Table1[Race '#],Table1[[#This Row],[Race '#]],Table1[Gender],"M")</f>
        <v>3</v>
      </c>
      <c r="AA1568" s="3">
        <f>COUNTIFS(Table1[Race '#],Table1[[#This Row],[Race '#]],Table1[Gender],"~?")</f>
        <v>0</v>
      </c>
      <c r="AB1568" s="3" t="str">
        <f>_xlfn.IFS(Y1568=SUM(Table1[[#This Row],[Race-F candidates]:[Race-? Candidates]]),"All-Female",Z1568=SUM(Table1[[#This Row],[Race-F candidates]:[Race-? Candidates]]),"All-Male",1=1,"Mixed-Gender")</f>
        <v>Mixed-Gender</v>
      </c>
      <c r="AC1568" s="3">
        <f>COUNTIFS(Table1[genoffice],Table1[[#This Row],[genoffice]],Table1[Gender],"F")</f>
        <v>168</v>
      </c>
      <c r="AD1568" s="3">
        <f>COUNTIFS(Table1[genoffice],Table1[[#This Row],[genoffice]],Table1[Gender],"M")</f>
        <v>290</v>
      </c>
      <c r="AE1568" s="3">
        <f>COUNTIFS(Table1[genoffice],Table1[[#This Row],[genoffice]],Table1[Gender],"~?")</f>
        <v>23</v>
      </c>
    </row>
    <row r="1569" spans="1:31" x14ac:dyDescent="0.35">
      <c r="A1569">
        <v>1568</v>
      </c>
      <c r="B1569">
        <f>IF(COUNTIF(C$2:C1568,C1569)&gt;0,B1568,B1568+1)</f>
        <v>489</v>
      </c>
      <c r="C1569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69" t="s">
        <v>2034</v>
      </c>
      <c r="E1569" t="s">
        <v>2072</v>
      </c>
      <c r="F1569" t="s">
        <v>2074</v>
      </c>
      <c r="G1569">
        <v>2014</v>
      </c>
      <c r="H1569" t="s">
        <v>695</v>
      </c>
      <c r="I1569" t="s">
        <v>30</v>
      </c>
      <c r="J1569">
        <v>234</v>
      </c>
      <c r="K1569">
        <v>9</v>
      </c>
      <c r="L1569">
        <f>COUNTIF(Table1[Race],Table1[Race])</f>
        <v>9</v>
      </c>
      <c r="M1569">
        <v>4</v>
      </c>
      <c r="N1569">
        <v>1</v>
      </c>
      <c r="O1569">
        <v>3</v>
      </c>
      <c r="P1569">
        <v>1</v>
      </c>
      <c r="Q1569" t="s">
        <v>20</v>
      </c>
      <c r="R1569" t="s">
        <v>21</v>
      </c>
      <c r="S1569" t="s">
        <v>1813</v>
      </c>
      <c r="T1569">
        <f>IFERROR(Table1[n_can_adj]/MID(Table1[district],FIND("(",Table1[district])+1,1),Table1[n_can_adj])</f>
        <v>1.8</v>
      </c>
      <c r="U1569">
        <v>31399</v>
      </c>
      <c r="V1569" t="str">
        <f>IF(Table1[Voting Population]&lt;47000,"Rural","Urban")</f>
        <v>Rural</v>
      </c>
      <c r="W1569" s="3">
        <v>1.8149623727312963E-2</v>
      </c>
      <c r="X1569" s="3" t="s">
        <v>5415</v>
      </c>
      <c r="Y1569" s="3">
        <f>COUNTIFS(Table1[Race '#],Table1[[#This Row],[Race '#]],Table1[Gender],"F")</f>
        <v>6</v>
      </c>
      <c r="Z1569" s="3">
        <f>COUNTIFS(Table1[Race '#],Table1[[#This Row],[Race '#]],Table1[Gender],"M")</f>
        <v>3</v>
      </c>
      <c r="AA1569" s="3">
        <f>COUNTIFS(Table1[Race '#],Table1[[#This Row],[Race '#]],Table1[Gender],"~?")</f>
        <v>0</v>
      </c>
      <c r="AB1569" s="3" t="str">
        <f>_xlfn.IFS(Y1569=SUM(Table1[[#This Row],[Race-F candidates]:[Race-? Candidates]]),"All-Female",Z1569=SUM(Table1[[#This Row],[Race-F candidates]:[Race-? Candidates]]),"All-Male",1=1,"Mixed-Gender")</f>
        <v>Mixed-Gender</v>
      </c>
      <c r="AC1569" s="3">
        <f>COUNTIFS(Table1[genoffice],Table1[[#This Row],[genoffice]],Table1[Gender],"F")</f>
        <v>168</v>
      </c>
      <c r="AD1569" s="3">
        <f>COUNTIFS(Table1[genoffice],Table1[[#This Row],[genoffice]],Table1[Gender],"M")</f>
        <v>290</v>
      </c>
      <c r="AE1569" s="3">
        <f>COUNTIFS(Table1[genoffice],Table1[[#This Row],[genoffice]],Table1[Gender],"~?")</f>
        <v>23</v>
      </c>
    </row>
    <row r="1570" spans="1:31" x14ac:dyDescent="0.35">
      <c r="A1570">
        <v>1569</v>
      </c>
      <c r="B1570">
        <f>IF(COUNTIF(C$2:C1569,C1570)&gt;0,B1569,B1569+1)</f>
        <v>489</v>
      </c>
      <c r="C1570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0" t="s">
        <v>2034</v>
      </c>
      <c r="E1570" t="s">
        <v>2072</v>
      </c>
      <c r="F1570" t="s">
        <v>2075</v>
      </c>
      <c r="G1570">
        <v>2014</v>
      </c>
      <c r="H1570" t="s">
        <v>695</v>
      </c>
      <c r="I1570" t="s">
        <v>19</v>
      </c>
      <c r="J1570">
        <v>189</v>
      </c>
      <c r="K1570">
        <v>9</v>
      </c>
      <c r="L1570">
        <f>COUNTIF(Table1[Race],Table1[Race])</f>
        <v>9</v>
      </c>
      <c r="M1570">
        <v>4</v>
      </c>
      <c r="N1570">
        <v>1</v>
      </c>
      <c r="O1570">
        <v>3</v>
      </c>
      <c r="P1570">
        <v>1</v>
      </c>
      <c r="Q1570" t="s">
        <v>20</v>
      </c>
      <c r="R1570" t="s">
        <v>21</v>
      </c>
      <c r="S1570" t="s">
        <v>1813</v>
      </c>
      <c r="T1570">
        <f>IFERROR(Table1[n_can_adj]/MID(Table1[district],FIND("(",Table1[district])+1,1),Table1[n_can_adj])</f>
        <v>1.8</v>
      </c>
      <c r="U1570">
        <v>31399</v>
      </c>
      <c r="V1570" t="str">
        <f>IF(Table1[Voting Population]&lt;47000,"Rural","Urban")</f>
        <v>Rural</v>
      </c>
      <c r="W1570" s="3">
        <v>1.8149623727312963E-2</v>
      </c>
      <c r="X1570" s="3" t="s">
        <v>5415</v>
      </c>
      <c r="Y1570" s="3">
        <f>COUNTIFS(Table1[Race '#],Table1[[#This Row],[Race '#]],Table1[Gender],"F")</f>
        <v>6</v>
      </c>
      <c r="Z1570" s="3">
        <f>COUNTIFS(Table1[Race '#],Table1[[#This Row],[Race '#]],Table1[Gender],"M")</f>
        <v>3</v>
      </c>
      <c r="AA1570" s="3">
        <f>COUNTIFS(Table1[Race '#],Table1[[#This Row],[Race '#]],Table1[Gender],"~?")</f>
        <v>0</v>
      </c>
      <c r="AB1570" s="3" t="str">
        <f>_xlfn.IFS(Y1570=SUM(Table1[[#This Row],[Race-F candidates]:[Race-? Candidates]]),"All-Female",Z1570=SUM(Table1[[#This Row],[Race-F candidates]:[Race-? Candidates]]),"All-Male",1=1,"Mixed-Gender")</f>
        <v>Mixed-Gender</v>
      </c>
      <c r="AC1570" s="3">
        <f>COUNTIFS(Table1[genoffice],Table1[[#This Row],[genoffice]],Table1[Gender],"F")</f>
        <v>168</v>
      </c>
      <c r="AD1570" s="3">
        <f>COUNTIFS(Table1[genoffice],Table1[[#This Row],[genoffice]],Table1[Gender],"M")</f>
        <v>290</v>
      </c>
      <c r="AE1570" s="3">
        <f>COUNTIFS(Table1[genoffice],Table1[[#This Row],[genoffice]],Table1[Gender],"~?")</f>
        <v>23</v>
      </c>
    </row>
    <row r="1571" spans="1:31" x14ac:dyDescent="0.35">
      <c r="A1571">
        <v>1570</v>
      </c>
      <c r="B1571">
        <f>IF(COUNTIF(C$2:C1570,C1571)&gt;0,B1570,B1570+1)</f>
        <v>489</v>
      </c>
      <c r="C1571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1" t="s">
        <v>2034</v>
      </c>
      <c r="E1571" t="s">
        <v>2072</v>
      </c>
      <c r="F1571" t="s">
        <v>2076</v>
      </c>
      <c r="G1571">
        <v>2014</v>
      </c>
      <c r="H1571" t="s">
        <v>695</v>
      </c>
      <c r="I1571" t="s">
        <v>23</v>
      </c>
      <c r="J1571">
        <v>335</v>
      </c>
      <c r="K1571">
        <v>9</v>
      </c>
      <c r="L1571">
        <f>COUNTIF(Table1[Race],Table1[Race])</f>
        <v>9</v>
      </c>
      <c r="M1571">
        <v>4</v>
      </c>
      <c r="N1571">
        <v>1</v>
      </c>
      <c r="O1571">
        <v>3</v>
      </c>
      <c r="P1571">
        <v>1</v>
      </c>
      <c r="Q1571" t="s">
        <v>20</v>
      </c>
      <c r="R1571" t="s">
        <v>21</v>
      </c>
      <c r="S1571" t="s">
        <v>1813</v>
      </c>
      <c r="T1571">
        <f>IFERROR(Table1[n_can_adj]/MID(Table1[district],FIND("(",Table1[district])+1,1),Table1[n_can_adj])</f>
        <v>1.8</v>
      </c>
      <c r="U1571">
        <v>31399</v>
      </c>
      <c r="V1571" t="str">
        <f>IF(Table1[Voting Population]&lt;47000,"Rural","Urban")</f>
        <v>Rural</v>
      </c>
      <c r="W1571" s="3">
        <v>1.8149623727312963E-2</v>
      </c>
      <c r="X1571" s="3" t="s">
        <v>5415</v>
      </c>
      <c r="Y1571" s="3">
        <f>COUNTIFS(Table1[Race '#],Table1[[#This Row],[Race '#]],Table1[Gender],"F")</f>
        <v>6</v>
      </c>
      <c r="Z1571" s="3">
        <f>COUNTIFS(Table1[Race '#],Table1[[#This Row],[Race '#]],Table1[Gender],"M")</f>
        <v>3</v>
      </c>
      <c r="AA1571" s="3">
        <f>COUNTIFS(Table1[Race '#],Table1[[#This Row],[Race '#]],Table1[Gender],"~?")</f>
        <v>0</v>
      </c>
      <c r="AB1571" s="3" t="str">
        <f>_xlfn.IFS(Y1571=SUM(Table1[[#This Row],[Race-F candidates]:[Race-? Candidates]]),"All-Female",Z1571=SUM(Table1[[#This Row],[Race-F candidates]:[Race-? Candidates]]),"All-Male",1=1,"Mixed-Gender")</f>
        <v>Mixed-Gender</v>
      </c>
      <c r="AC1571" s="3">
        <f>COUNTIFS(Table1[genoffice],Table1[[#This Row],[genoffice]],Table1[Gender],"F")</f>
        <v>168</v>
      </c>
      <c r="AD1571" s="3">
        <f>COUNTIFS(Table1[genoffice],Table1[[#This Row],[genoffice]],Table1[Gender],"M")</f>
        <v>290</v>
      </c>
      <c r="AE1571" s="3">
        <f>COUNTIFS(Table1[genoffice],Table1[[#This Row],[genoffice]],Table1[Gender],"~?")</f>
        <v>23</v>
      </c>
    </row>
    <row r="1572" spans="1:31" x14ac:dyDescent="0.35">
      <c r="A1572">
        <v>1571</v>
      </c>
      <c r="B1572">
        <f>IF(COUNTIF(C$2:C1571,C1572)&gt;0,B1571,B1571+1)</f>
        <v>489</v>
      </c>
      <c r="C1572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2" t="s">
        <v>2034</v>
      </c>
      <c r="E1572" t="s">
        <v>2072</v>
      </c>
      <c r="F1572" t="s">
        <v>2077</v>
      </c>
      <c r="G1572">
        <v>2014</v>
      </c>
      <c r="H1572" t="s">
        <v>695</v>
      </c>
      <c r="I1572" t="s">
        <v>23</v>
      </c>
      <c r="J1572">
        <v>242</v>
      </c>
      <c r="K1572">
        <v>9</v>
      </c>
      <c r="L1572">
        <f>COUNTIF(Table1[Race],Table1[Race])</f>
        <v>9</v>
      </c>
      <c r="M1572">
        <v>4</v>
      </c>
      <c r="N1572">
        <v>1</v>
      </c>
      <c r="O1572">
        <v>3</v>
      </c>
      <c r="P1572">
        <v>1</v>
      </c>
      <c r="Q1572" t="s">
        <v>20</v>
      </c>
      <c r="R1572" t="s">
        <v>21</v>
      </c>
      <c r="S1572" t="s">
        <v>1813</v>
      </c>
      <c r="T1572">
        <f>IFERROR(Table1[n_can_adj]/MID(Table1[district],FIND("(",Table1[district])+1,1),Table1[n_can_adj])</f>
        <v>1.8</v>
      </c>
      <c r="U1572">
        <v>31399</v>
      </c>
      <c r="V1572" t="str">
        <f>IF(Table1[Voting Population]&lt;47000,"Rural","Urban")</f>
        <v>Rural</v>
      </c>
      <c r="W1572" s="3">
        <v>1.8149623727312963E-2</v>
      </c>
      <c r="X1572" s="3" t="s">
        <v>5415</v>
      </c>
      <c r="Y1572" s="3">
        <f>COUNTIFS(Table1[Race '#],Table1[[#This Row],[Race '#]],Table1[Gender],"F")</f>
        <v>6</v>
      </c>
      <c r="Z1572" s="3">
        <f>COUNTIFS(Table1[Race '#],Table1[[#This Row],[Race '#]],Table1[Gender],"M")</f>
        <v>3</v>
      </c>
      <c r="AA1572" s="3">
        <f>COUNTIFS(Table1[Race '#],Table1[[#This Row],[Race '#]],Table1[Gender],"~?")</f>
        <v>0</v>
      </c>
      <c r="AB1572" s="3" t="str">
        <f>_xlfn.IFS(Y1572=SUM(Table1[[#This Row],[Race-F candidates]:[Race-? Candidates]]),"All-Female",Z1572=SUM(Table1[[#This Row],[Race-F candidates]:[Race-? Candidates]]),"All-Male",1=1,"Mixed-Gender")</f>
        <v>Mixed-Gender</v>
      </c>
      <c r="AC1572" s="3">
        <f>COUNTIFS(Table1[genoffice],Table1[[#This Row],[genoffice]],Table1[Gender],"F")</f>
        <v>168</v>
      </c>
      <c r="AD1572" s="3">
        <f>COUNTIFS(Table1[genoffice],Table1[[#This Row],[genoffice]],Table1[Gender],"M")</f>
        <v>290</v>
      </c>
      <c r="AE1572" s="3">
        <f>COUNTIFS(Table1[genoffice],Table1[[#This Row],[genoffice]],Table1[Gender],"~?")</f>
        <v>23</v>
      </c>
    </row>
    <row r="1573" spans="1:31" x14ac:dyDescent="0.35">
      <c r="A1573">
        <v>1572</v>
      </c>
      <c r="B1573">
        <f>IF(COUNTIF(C$2:C1572,C1573)&gt;0,B1572,B1572+1)</f>
        <v>489</v>
      </c>
      <c r="C1573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3" t="s">
        <v>2034</v>
      </c>
      <c r="E1573" t="s">
        <v>2072</v>
      </c>
      <c r="F1573" t="s">
        <v>2078</v>
      </c>
      <c r="G1573">
        <v>2014</v>
      </c>
      <c r="H1573" t="s">
        <v>695</v>
      </c>
      <c r="I1573" t="s">
        <v>23</v>
      </c>
      <c r="J1573">
        <v>269</v>
      </c>
      <c r="K1573">
        <v>9</v>
      </c>
      <c r="L1573">
        <f>COUNTIF(Table1[Race],Table1[Race])</f>
        <v>9</v>
      </c>
      <c r="M1573">
        <v>4</v>
      </c>
      <c r="N1573">
        <v>1</v>
      </c>
      <c r="O1573">
        <v>3</v>
      </c>
      <c r="P1573">
        <v>1</v>
      </c>
      <c r="Q1573" t="s">
        <v>20</v>
      </c>
      <c r="R1573" t="s">
        <v>21</v>
      </c>
      <c r="S1573" t="s">
        <v>1813</v>
      </c>
      <c r="T1573">
        <f>IFERROR(Table1[n_can_adj]/MID(Table1[district],FIND("(",Table1[district])+1,1),Table1[n_can_adj])</f>
        <v>1.8</v>
      </c>
      <c r="U1573">
        <v>31399</v>
      </c>
      <c r="V1573" t="str">
        <f>IF(Table1[Voting Population]&lt;47000,"Rural","Urban")</f>
        <v>Rural</v>
      </c>
      <c r="W1573" s="3">
        <v>1.8149623727312963E-2</v>
      </c>
      <c r="X1573" s="3" t="s">
        <v>5414</v>
      </c>
      <c r="Y1573" s="3">
        <f>COUNTIFS(Table1[Race '#],Table1[[#This Row],[Race '#]],Table1[Gender],"F")</f>
        <v>6</v>
      </c>
      <c r="Z1573" s="3">
        <f>COUNTIFS(Table1[Race '#],Table1[[#This Row],[Race '#]],Table1[Gender],"M")</f>
        <v>3</v>
      </c>
      <c r="AA1573" s="3">
        <f>COUNTIFS(Table1[Race '#],Table1[[#This Row],[Race '#]],Table1[Gender],"~?")</f>
        <v>0</v>
      </c>
      <c r="AB1573" s="3" t="str">
        <f>_xlfn.IFS(Y1573=SUM(Table1[[#This Row],[Race-F candidates]:[Race-? Candidates]]),"All-Female",Z1573=SUM(Table1[[#This Row],[Race-F candidates]:[Race-? Candidates]]),"All-Male",1=1,"Mixed-Gender")</f>
        <v>Mixed-Gender</v>
      </c>
      <c r="AC1573" s="3">
        <f>COUNTIFS(Table1[genoffice],Table1[[#This Row],[genoffice]],Table1[Gender],"F")</f>
        <v>168</v>
      </c>
      <c r="AD1573" s="3">
        <f>COUNTIFS(Table1[genoffice],Table1[[#This Row],[genoffice]],Table1[Gender],"M")</f>
        <v>290</v>
      </c>
      <c r="AE1573" s="3">
        <f>COUNTIFS(Table1[genoffice],Table1[[#This Row],[genoffice]],Table1[Gender],"~?")</f>
        <v>23</v>
      </c>
    </row>
    <row r="1574" spans="1:31" x14ac:dyDescent="0.35">
      <c r="A1574">
        <v>1573</v>
      </c>
      <c r="B1574">
        <f>IF(COUNTIF(C$2:C1573,C1574)&gt;0,B1573,B1573+1)</f>
        <v>489</v>
      </c>
      <c r="C1574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4" t="s">
        <v>2034</v>
      </c>
      <c r="E1574" t="s">
        <v>2072</v>
      </c>
      <c r="F1574" t="s">
        <v>2079</v>
      </c>
      <c r="G1574">
        <v>2014</v>
      </c>
      <c r="H1574" t="s">
        <v>695</v>
      </c>
      <c r="I1574" t="s">
        <v>23</v>
      </c>
      <c r="J1574">
        <v>274</v>
      </c>
      <c r="K1574">
        <v>9</v>
      </c>
      <c r="L1574">
        <f>COUNTIF(Table1[Race],Table1[Race])</f>
        <v>9</v>
      </c>
      <c r="M1574">
        <v>4</v>
      </c>
      <c r="N1574">
        <v>1</v>
      </c>
      <c r="O1574">
        <v>3</v>
      </c>
      <c r="P1574">
        <v>1</v>
      </c>
      <c r="Q1574" t="s">
        <v>20</v>
      </c>
      <c r="R1574" t="s">
        <v>21</v>
      </c>
      <c r="S1574" t="s">
        <v>1813</v>
      </c>
      <c r="T1574">
        <f>IFERROR(Table1[n_can_adj]/MID(Table1[district],FIND("(",Table1[district])+1,1),Table1[n_can_adj])</f>
        <v>1.8</v>
      </c>
      <c r="U1574">
        <v>31399</v>
      </c>
      <c r="V1574" t="str">
        <f>IF(Table1[Voting Population]&lt;47000,"Rural","Urban")</f>
        <v>Rural</v>
      </c>
      <c r="W1574" s="3">
        <v>1.8149623727312963E-2</v>
      </c>
      <c r="X1574" s="3" t="s">
        <v>5415</v>
      </c>
      <c r="Y1574" s="3">
        <f>COUNTIFS(Table1[Race '#],Table1[[#This Row],[Race '#]],Table1[Gender],"F")</f>
        <v>6</v>
      </c>
      <c r="Z1574" s="3">
        <f>COUNTIFS(Table1[Race '#],Table1[[#This Row],[Race '#]],Table1[Gender],"M")</f>
        <v>3</v>
      </c>
      <c r="AA1574" s="3">
        <f>COUNTIFS(Table1[Race '#],Table1[[#This Row],[Race '#]],Table1[Gender],"~?")</f>
        <v>0</v>
      </c>
      <c r="AB1574" s="3" t="str">
        <f>_xlfn.IFS(Y1574=SUM(Table1[[#This Row],[Race-F candidates]:[Race-? Candidates]]),"All-Female",Z1574=SUM(Table1[[#This Row],[Race-F candidates]:[Race-? Candidates]]),"All-Male",1=1,"Mixed-Gender")</f>
        <v>Mixed-Gender</v>
      </c>
      <c r="AC1574" s="3">
        <f>COUNTIFS(Table1[genoffice],Table1[[#This Row],[genoffice]],Table1[Gender],"F")</f>
        <v>168</v>
      </c>
      <c r="AD1574" s="3">
        <f>COUNTIFS(Table1[genoffice],Table1[[#This Row],[genoffice]],Table1[Gender],"M")</f>
        <v>290</v>
      </c>
      <c r="AE1574" s="3">
        <f>COUNTIFS(Table1[genoffice],Table1[[#This Row],[genoffice]],Table1[Gender],"~?")</f>
        <v>23</v>
      </c>
    </row>
    <row r="1575" spans="1:31" x14ac:dyDescent="0.35">
      <c r="A1575">
        <v>1574</v>
      </c>
      <c r="B1575">
        <f>IF(COUNTIF(C$2:C1574,C1575)&gt;0,B1574,B1574+1)</f>
        <v>489</v>
      </c>
      <c r="C1575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5" t="s">
        <v>2034</v>
      </c>
      <c r="E1575" t="s">
        <v>2072</v>
      </c>
      <c r="F1575" t="s">
        <v>2080</v>
      </c>
      <c r="G1575">
        <v>2014</v>
      </c>
      <c r="H1575" t="s">
        <v>695</v>
      </c>
      <c r="I1575" t="s">
        <v>30</v>
      </c>
      <c r="J1575">
        <v>180</v>
      </c>
      <c r="K1575">
        <v>9</v>
      </c>
      <c r="L1575">
        <f>COUNTIF(Table1[Race],Table1[Race])</f>
        <v>9</v>
      </c>
      <c r="M1575">
        <v>4</v>
      </c>
      <c r="N1575">
        <v>1</v>
      </c>
      <c r="O1575">
        <v>3</v>
      </c>
      <c r="P1575">
        <v>1</v>
      </c>
      <c r="Q1575" t="s">
        <v>20</v>
      </c>
      <c r="R1575" t="s">
        <v>21</v>
      </c>
      <c r="S1575" t="s">
        <v>1813</v>
      </c>
      <c r="T1575">
        <f>IFERROR(Table1[n_can_adj]/MID(Table1[district],FIND("(",Table1[district])+1,1),Table1[n_can_adj])</f>
        <v>1.8</v>
      </c>
      <c r="U1575">
        <v>31399</v>
      </c>
      <c r="V1575" t="str">
        <f>IF(Table1[Voting Population]&lt;47000,"Rural","Urban")</f>
        <v>Rural</v>
      </c>
      <c r="W1575" s="3">
        <v>1.8149623727312963E-2</v>
      </c>
      <c r="X1575" s="3" t="s">
        <v>5414</v>
      </c>
      <c r="Y1575" s="3">
        <f>COUNTIFS(Table1[Race '#],Table1[[#This Row],[Race '#]],Table1[Gender],"F")</f>
        <v>6</v>
      </c>
      <c r="Z1575" s="3">
        <f>COUNTIFS(Table1[Race '#],Table1[[#This Row],[Race '#]],Table1[Gender],"M")</f>
        <v>3</v>
      </c>
      <c r="AA1575" s="3">
        <f>COUNTIFS(Table1[Race '#],Table1[[#This Row],[Race '#]],Table1[Gender],"~?")</f>
        <v>0</v>
      </c>
      <c r="AB1575" s="3" t="str">
        <f>_xlfn.IFS(Y1575=SUM(Table1[[#This Row],[Race-F candidates]:[Race-? Candidates]]),"All-Female",Z1575=SUM(Table1[[#This Row],[Race-F candidates]:[Race-? Candidates]]),"All-Male",1=1,"Mixed-Gender")</f>
        <v>Mixed-Gender</v>
      </c>
      <c r="AC1575" s="3">
        <f>COUNTIFS(Table1[genoffice],Table1[[#This Row],[genoffice]],Table1[Gender],"F")</f>
        <v>168</v>
      </c>
      <c r="AD1575" s="3">
        <f>COUNTIFS(Table1[genoffice],Table1[[#This Row],[genoffice]],Table1[Gender],"M")</f>
        <v>290</v>
      </c>
      <c r="AE1575" s="3">
        <f>COUNTIFS(Table1[genoffice],Table1[[#This Row],[genoffice]],Table1[Gender],"~?")</f>
        <v>23</v>
      </c>
    </row>
    <row r="1576" spans="1:31" x14ac:dyDescent="0.35">
      <c r="A1576">
        <v>1575</v>
      </c>
      <c r="B1576">
        <f>IF(COUNTIF(C$2:C1575,C1576)&gt;0,B1575,B1575+1)</f>
        <v>489</v>
      </c>
      <c r="C1576" t="str">
        <f>Table1[[#This Row],[position]]&amp;IF(Table1[district]="NA","","-"&amp;Table1[district])&amp;IF(Table1[parish]="Multi-Parish Race","","-"&amp;Table1[parish])&amp;" ("&amp;Table1[year]&amp;")"</f>
        <v>Council Members-Town of Elton (5 to be elected)-Jefferson Davis (2014)</v>
      </c>
      <c r="D1576" t="s">
        <v>2034</v>
      </c>
      <c r="E1576" t="s">
        <v>2072</v>
      </c>
      <c r="F1576" t="s">
        <v>2081</v>
      </c>
      <c r="G1576">
        <v>2014</v>
      </c>
      <c r="H1576" t="s">
        <v>695</v>
      </c>
      <c r="I1576" t="s">
        <v>127</v>
      </c>
      <c r="J1576">
        <v>242</v>
      </c>
      <c r="K1576">
        <v>9</v>
      </c>
      <c r="L1576">
        <f>COUNTIF(Table1[Race],Table1[Race])</f>
        <v>9</v>
      </c>
      <c r="M1576">
        <v>4</v>
      </c>
      <c r="N1576">
        <v>1</v>
      </c>
      <c r="O1576">
        <v>3</v>
      </c>
      <c r="P1576">
        <v>1</v>
      </c>
      <c r="Q1576" t="s">
        <v>20</v>
      </c>
      <c r="R1576" t="s">
        <v>21</v>
      </c>
      <c r="S1576" t="s">
        <v>1813</v>
      </c>
      <c r="T1576">
        <f>IFERROR(Table1[n_can_adj]/MID(Table1[district],FIND("(",Table1[district])+1,1),Table1[n_can_adj])</f>
        <v>1.8</v>
      </c>
      <c r="U1576">
        <v>31399</v>
      </c>
      <c r="V1576" t="str">
        <f>IF(Table1[Voting Population]&lt;47000,"Rural","Urban")</f>
        <v>Rural</v>
      </c>
      <c r="W1576" s="3">
        <v>1.8149623727312963E-2</v>
      </c>
      <c r="X1576" s="3" t="s">
        <v>5415</v>
      </c>
      <c r="Y1576" s="3">
        <f>COUNTIFS(Table1[Race '#],Table1[[#This Row],[Race '#]],Table1[Gender],"F")</f>
        <v>6</v>
      </c>
      <c r="Z1576" s="3">
        <f>COUNTIFS(Table1[Race '#],Table1[[#This Row],[Race '#]],Table1[Gender],"M")</f>
        <v>3</v>
      </c>
      <c r="AA1576" s="3">
        <f>COUNTIFS(Table1[Race '#],Table1[[#This Row],[Race '#]],Table1[Gender],"~?")</f>
        <v>0</v>
      </c>
      <c r="AB1576" s="3" t="str">
        <f>_xlfn.IFS(Y1576=SUM(Table1[[#This Row],[Race-F candidates]:[Race-? Candidates]]),"All-Female",Z1576=SUM(Table1[[#This Row],[Race-F candidates]:[Race-? Candidates]]),"All-Male",1=1,"Mixed-Gender")</f>
        <v>Mixed-Gender</v>
      </c>
      <c r="AC1576" s="3">
        <f>COUNTIFS(Table1[genoffice],Table1[[#This Row],[genoffice]],Table1[Gender],"F")</f>
        <v>168</v>
      </c>
      <c r="AD1576" s="3">
        <f>COUNTIFS(Table1[genoffice],Table1[[#This Row],[genoffice]],Table1[Gender],"M")</f>
        <v>290</v>
      </c>
      <c r="AE1576" s="3">
        <f>COUNTIFS(Table1[genoffice],Table1[[#This Row],[genoffice]],Table1[Gender],"~?")</f>
        <v>23</v>
      </c>
    </row>
    <row r="1577" spans="1:31" x14ac:dyDescent="0.35">
      <c r="A1577">
        <v>1576</v>
      </c>
      <c r="B1577">
        <f>IF(COUNTIF(C$2:C1576,C1577)&gt;0,B1576,B1576+1)</f>
        <v>490</v>
      </c>
      <c r="C1577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7" t="s">
        <v>2034</v>
      </c>
      <c r="E1577" t="s">
        <v>2082</v>
      </c>
      <c r="F1577" t="s">
        <v>2083</v>
      </c>
      <c r="G1577">
        <v>2014</v>
      </c>
      <c r="H1577" t="s">
        <v>640</v>
      </c>
      <c r="I1577" t="s">
        <v>30</v>
      </c>
      <c r="J1577">
        <v>420</v>
      </c>
      <c r="K1577">
        <v>10</v>
      </c>
      <c r="L1577">
        <f>COUNTIF(Table1[Race],Table1[Race])</f>
        <v>10</v>
      </c>
      <c r="M1577">
        <v>8</v>
      </c>
      <c r="N1577">
        <v>0</v>
      </c>
      <c r="O1577">
        <v>1</v>
      </c>
      <c r="P1577">
        <v>1</v>
      </c>
      <c r="Q1577" t="s">
        <v>20</v>
      </c>
      <c r="R1577" t="s">
        <v>21</v>
      </c>
      <c r="S1577" t="s">
        <v>1813</v>
      </c>
      <c r="T1577">
        <f>IFERROR(Table1[n_can_adj]/MID(Table1[district],FIND("(",Table1[district])+1,1),Table1[n_can_adj])</f>
        <v>2</v>
      </c>
      <c r="U1577">
        <v>127115</v>
      </c>
      <c r="V1577" t="str">
        <f>IF(Table1[Voting Population]&lt;47000,"Rural","Urban")</f>
        <v>Urban</v>
      </c>
      <c r="W1577" s="3">
        <v>2.3290386521308229E-2</v>
      </c>
      <c r="X1577" s="3" t="s">
        <v>5414</v>
      </c>
      <c r="Y1577" s="3">
        <f>COUNTIFS(Table1[Race '#],Table1[[#This Row],[Race '#]],Table1[Gender],"F")</f>
        <v>1</v>
      </c>
      <c r="Z1577" s="3">
        <f>COUNTIFS(Table1[Race '#],Table1[[#This Row],[Race '#]],Table1[Gender],"M")</f>
        <v>8</v>
      </c>
      <c r="AA1577" s="3">
        <f>COUNTIFS(Table1[Race '#],Table1[[#This Row],[Race '#]],Table1[Gender],"~?")</f>
        <v>1</v>
      </c>
      <c r="AB1577" s="3" t="str">
        <f>_xlfn.IFS(Y1577=SUM(Table1[[#This Row],[Race-F candidates]:[Race-? Candidates]]),"All-Female",Z1577=SUM(Table1[[#This Row],[Race-F candidates]:[Race-? Candidates]]),"All-Male",1=1,"Mixed-Gender")</f>
        <v>Mixed-Gender</v>
      </c>
      <c r="AC1577" s="3">
        <f>COUNTIFS(Table1[genoffice],Table1[[#This Row],[genoffice]],Table1[Gender],"F")</f>
        <v>168</v>
      </c>
      <c r="AD1577" s="3">
        <f>COUNTIFS(Table1[genoffice],Table1[[#This Row],[genoffice]],Table1[Gender],"M")</f>
        <v>290</v>
      </c>
      <c r="AE1577" s="3">
        <f>COUNTIFS(Table1[genoffice],Table1[[#This Row],[genoffice]],Table1[Gender],"~?")</f>
        <v>23</v>
      </c>
    </row>
    <row r="1578" spans="1:31" x14ac:dyDescent="0.35">
      <c r="A1578">
        <v>1577</v>
      </c>
      <c r="B1578">
        <f>IF(COUNTIF(C$2:C1577,C1578)&gt;0,B1577,B1577+1)</f>
        <v>490</v>
      </c>
      <c r="C1578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8" t="s">
        <v>2034</v>
      </c>
      <c r="E1578" t="s">
        <v>2082</v>
      </c>
      <c r="F1578" t="s">
        <v>2084</v>
      </c>
      <c r="G1578">
        <v>2014</v>
      </c>
      <c r="H1578" t="s">
        <v>640</v>
      </c>
      <c r="I1578" t="s">
        <v>23</v>
      </c>
      <c r="J1578">
        <v>294</v>
      </c>
      <c r="K1578">
        <v>10</v>
      </c>
      <c r="L1578">
        <f>COUNTIF(Table1[Race],Table1[Race])</f>
        <v>10</v>
      </c>
      <c r="M1578">
        <v>8</v>
      </c>
      <c r="N1578">
        <v>0</v>
      </c>
      <c r="O1578">
        <v>1</v>
      </c>
      <c r="P1578">
        <v>1</v>
      </c>
      <c r="Q1578" t="s">
        <v>20</v>
      </c>
      <c r="R1578" t="s">
        <v>21</v>
      </c>
      <c r="S1578" t="s">
        <v>1813</v>
      </c>
      <c r="T1578">
        <f>IFERROR(Table1[n_can_adj]/MID(Table1[district],FIND("(",Table1[district])+1,1),Table1[n_can_adj])</f>
        <v>2</v>
      </c>
      <c r="U1578">
        <v>127115</v>
      </c>
      <c r="V1578" t="str">
        <f>IF(Table1[Voting Population]&lt;47000,"Rural","Urban")</f>
        <v>Urban</v>
      </c>
      <c r="W1578" s="3">
        <v>2.3290386521308229E-2</v>
      </c>
      <c r="X1578" s="3" t="s">
        <v>5413</v>
      </c>
      <c r="Y1578" s="3">
        <f>COUNTIFS(Table1[Race '#],Table1[[#This Row],[Race '#]],Table1[Gender],"F")</f>
        <v>1</v>
      </c>
      <c r="Z1578" s="3">
        <f>COUNTIFS(Table1[Race '#],Table1[[#This Row],[Race '#]],Table1[Gender],"M")</f>
        <v>8</v>
      </c>
      <c r="AA1578" s="3">
        <f>COUNTIFS(Table1[Race '#],Table1[[#This Row],[Race '#]],Table1[Gender],"~?")</f>
        <v>1</v>
      </c>
      <c r="AB1578" s="3" t="str">
        <f>_xlfn.IFS(Y1578=SUM(Table1[[#This Row],[Race-F candidates]:[Race-? Candidates]]),"All-Female",Z1578=SUM(Table1[[#This Row],[Race-F candidates]:[Race-? Candidates]]),"All-Male",1=1,"Mixed-Gender")</f>
        <v>Mixed-Gender</v>
      </c>
      <c r="AC1578" s="3">
        <f>COUNTIFS(Table1[genoffice],Table1[[#This Row],[genoffice]],Table1[Gender],"F")</f>
        <v>168</v>
      </c>
      <c r="AD1578" s="3">
        <f>COUNTIFS(Table1[genoffice],Table1[[#This Row],[genoffice]],Table1[Gender],"M")</f>
        <v>290</v>
      </c>
      <c r="AE1578" s="3">
        <f>COUNTIFS(Table1[genoffice],Table1[[#This Row],[genoffice]],Table1[Gender],"~?")</f>
        <v>23</v>
      </c>
    </row>
    <row r="1579" spans="1:31" x14ac:dyDescent="0.35">
      <c r="A1579">
        <v>1578</v>
      </c>
      <c r="B1579">
        <f>IF(COUNTIF(C$2:C1578,C1579)&gt;0,B1578,B1578+1)</f>
        <v>490</v>
      </c>
      <c r="C1579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79" t="s">
        <v>2034</v>
      </c>
      <c r="E1579" t="s">
        <v>2082</v>
      </c>
      <c r="F1579" t="s">
        <v>2085</v>
      </c>
      <c r="G1579">
        <v>2014</v>
      </c>
      <c r="H1579" t="s">
        <v>640</v>
      </c>
      <c r="I1579" t="s">
        <v>23</v>
      </c>
      <c r="J1579">
        <v>258</v>
      </c>
      <c r="K1579">
        <v>10</v>
      </c>
      <c r="L1579">
        <f>COUNTIF(Table1[Race],Table1[Race])</f>
        <v>10</v>
      </c>
      <c r="M1579">
        <v>8</v>
      </c>
      <c r="N1579">
        <v>0</v>
      </c>
      <c r="O1579">
        <v>1</v>
      </c>
      <c r="P1579">
        <v>1</v>
      </c>
      <c r="Q1579" t="s">
        <v>20</v>
      </c>
      <c r="R1579" t="s">
        <v>21</v>
      </c>
      <c r="S1579" t="s">
        <v>1813</v>
      </c>
      <c r="T1579">
        <f>IFERROR(Table1[n_can_adj]/MID(Table1[district],FIND("(",Table1[district])+1,1),Table1[n_can_adj])</f>
        <v>2</v>
      </c>
      <c r="U1579">
        <v>127115</v>
      </c>
      <c r="V1579" t="str">
        <f>IF(Table1[Voting Population]&lt;47000,"Rural","Urban")</f>
        <v>Urban</v>
      </c>
      <c r="W1579" s="3">
        <v>2.3290386521308229E-2</v>
      </c>
      <c r="X1579" s="3" t="s">
        <v>5414</v>
      </c>
      <c r="Y1579" s="3">
        <f>COUNTIFS(Table1[Race '#],Table1[[#This Row],[Race '#]],Table1[Gender],"F")</f>
        <v>1</v>
      </c>
      <c r="Z1579" s="3">
        <f>COUNTIFS(Table1[Race '#],Table1[[#This Row],[Race '#]],Table1[Gender],"M")</f>
        <v>8</v>
      </c>
      <c r="AA1579" s="3">
        <f>COUNTIFS(Table1[Race '#],Table1[[#This Row],[Race '#]],Table1[Gender],"~?")</f>
        <v>1</v>
      </c>
      <c r="AB1579" s="3" t="str">
        <f>_xlfn.IFS(Y1579=SUM(Table1[[#This Row],[Race-F candidates]:[Race-? Candidates]]),"All-Female",Z1579=SUM(Table1[[#This Row],[Race-F candidates]:[Race-? Candidates]]),"All-Male",1=1,"Mixed-Gender")</f>
        <v>Mixed-Gender</v>
      </c>
      <c r="AC1579" s="3">
        <f>COUNTIFS(Table1[genoffice],Table1[[#This Row],[genoffice]],Table1[Gender],"F")</f>
        <v>168</v>
      </c>
      <c r="AD1579" s="3">
        <f>COUNTIFS(Table1[genoffice],Table1[[#This Row],[genoffice]],Table1[Gender],"M")</f>
        <v>290</v>
      </c>
      <c r="AE1579" s="3">
        <f>COUNTIFS(Table1[genoffice],Table1[[#This Row],[genoffice]],Table1[Gender],"~?")</f>
        <v>23</v>
      </c>
    </row>
    <row r="1580" spans="1:31" x14ac:dyDescent="0.35">
      <c r="A1580">
        <v>1579</v>
      </c>
      <c r="B1580">
        <f>IF(COUNTIF(C$2:C1579,C1580)&gt;0,B1579,B1579+1)</f>
        <v>490</v>
      </c>
      <c r="C1580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0" t="s">
        <v>2034</v>
      </c>
      <c r="E1580" t="s">
        <v>2082</v>
      </c>
      <c r="F1580" t="s">
        <v>2086</v>
      </c>
      <c r="G1580">
        <v>2014</v>
      </c>
      <c r="H1580" t="s">
        <v>640</v>
      </c>
      <c r="I1580" t="s">
        <v>23</v>
      </c>
      <c r="J1580">
        <v>429</v>
      </c>
      <c r="K1580">
        <v>10</v>
      </c>
      <c r="L1580">
        <f>COUNTIF(Table1[Race],Table1[Race])</f>
        <v>10</v>
      </c>
      <c r="M1580">
        <v>8</v>
      </c>
      <c r="N1580">
        <v>0</v>
      </c>
      <c r="O1580">
        <v>1</v>
      </c>
      <c r="P1580">
        <v>1</v>
      </c>
      <c r="Q1580" t="s">
        <v>20</v>
      </c>
      <c r="R1580" t="s">
        <v>21</v>
      </c>
      <c r="S1580" t="s">
        <v>1813</v>
      </c>
      <c r="T1580">
        <f>IFERROR(Table1[n_can_adj]/MID(Table1[district],FIND("(",Table1[district])+1,1),Table1[n_can_adj])</f>
        <v>2</v>
      </c>
      <c r="U1580">
        <v>127115</v>
      </c>
      <c r="V1580" t="str">
        <f>IF(Table1[Voting Population]&lt;47000,"Rural","Urban")</f>
        <v>Urban</v>
      </c>
      <c r="W1580" s="3">
        <v>2.3290386521308229E-2</v>
      </c>
      <c r="X1580" s="3" t="s">
        <v>5414</v>
      </c>
      <c r="Y1580" s="3">
        <f>COUNTIFS(Table1[Race '#],Table1[[#This Row],[Race '#]],Table1[Gender],"F")</f>
        <v>1</v>
      </c>
      <c r="Z1580" s="3">
        <f>COUNTIFS(Table1[Race '#],Table1[[#This Row],[Race '#]],Table1[Gender],"M")</f>
        <v>8</v>
      </c>
      <c r="AA1580" s="3">
        <f>COUNTIFS(Table1[Race '#],Table1[[#This Row],[Race '#]],Table1[Gender],"~?")</f>
        <v>1</v>
      </c>
      <c r="AB1580" s="3" t="str">
        <f>_xlfn.IFS(Y1580=SUM(Table1[[#This Row],[Race-F candidates]:[Race-? Candidates]]),"All-Female",Z1580=SUM(Table1[[#This Row],[Race-F candidates]:[Race-? Candidates]]),"All-Male",1=1,"Mixed-Gender")</f>
        <v>Mixed-Gender</v>
      </c>
      <c r="AC1580" s="3">
        <f>COUNTIFS(Table1[genoffice],Table1[[#This Row],[genoffice]],Table1[Gender],"F")</f>
        <v>168</v>
      </c>
      <c r="AD1580" s="3">
        <f>COUNTIFS(Table1[genoffice],Table1[[#This Row],[genoffice]],Table1[Gender],"M")</f>
        <v>290</v>
      </c>
      <c r="AE1580" s="3">
        <f>COUNTIFS(Table1[genoffice],Table1[[#This Row],[genoffice]],Table1[Gender],"~?")</f>
        <v>23</v>
      </c>
    </row>
    <row r="1581" spans="1:31" x14ac:dyDescent="0.35">
      <c r="A1581">
        <v>1580</v>
      </c>
      <c r="B1581">
        <f>IF(COUNTIF(C$2:C1580,C1581)&gt;0,B1580,B1580+1)</f>
        <v>490</v>
      </c>
      <c r="C1581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1" t="s">
        <v>2034</v>
      </c>
      <c r="E1581" t="s">
        <v>2082</v>
      </c>
      <c r="F1581" t="s">
        <v>2087</v>
      </c>
      <c r="G1581">
        <v>2014</v>
      </c>
      <c r="H1581" t="s">
        <v>640</v>
      </c>
      <c r="I1581" t="s">
        <v>23</v>
      </c>
      <c r="J1581">
        <v>555</v>
      </c>
      <c r="K1581">
        <v>10</v>
      </c>
      <c r="L1581">
        <f>COUNTIF(Table1[Race],Table1[Race])</f>
        <v>10</v>
      </c>
      <c r="M1581">
        <v>8</v>
      </c>
      <c r="N1581">
        <v>0</v>
      </c>
      <c r="O1581">
        <v>1</v>
      </c>
      <c r="P1581">
        <v>1</v>
      </c>
      <c r="Q1581" t="s">
        <v>20</v>
      </c>
      <c r="R1581" t="s">
        <v>21</v>
      </c>
      <c r="S1581" t="s">
        <v>1813</v>
      </c>
      <c r="T1581">
        <f>IFERROR(Table1[n_can_adj]/MID(Table1[district],FIND("(",Table1[district])+1,1),Table1[n_can_adj])</f>
        <v>2</v>
      </c>
      <c r="U1581">
        <v>127115</v>
      </c>
      <c r="V1581" t="str">
        <f>IF(Table1[Voting Population]&lt;47000,"Rural","Urban")</f>
        <v>Urban</v>
      </c>
      <c r="W1581" s="3">
        <v>2.3290386521308229E-2</v>
      </c>
      <c r="X1581" s="3" t="s">
        <v>5415</v>
      </c>
      <c r="Y1581" s="3">
        <f>COUNTIFS(Table1[Race '#],Table1[[#This Row],[Race '#]],Table1[Gender],"F")</f>
        <v>1</v>
      </c>
      <c r="Z1581" s="3">
        <f>COUNTIFS(Table1[Race '#],Table1[[#This Row],[Race '#]],Table1[Gender],"M")</f>
        <v>8</v>
      </c>
      <c r="AA1581" s="3">
        <f>COUNTIFS(Table1[Race '#],Table1[[#This Row],[Race '#]],Table1[Gender],"~?")</f>
        <v>1</v>
      </c>
      <c r="AB1581" s="3" t="str">
        <f>_xlfn.IFS(Y1581=SUM(Table1[[#This Row],[Race-F candidates]:[Race-? Candidates]]),"All-Female",Z1581=SUM(Table1[[#This Row],[Race-F candidates]:[Race-? Candidates]]),"All-Male",1=1,"Mixed-Gender")</f>
        <v>Mixed-Gender</v>
      </c>
      <c r="AC1581" s="3">
        <f>COUNTIFS(Table1[genoffice],Table1[[#This Row],[genoffice]],Table1[Gender],"F")</f>
        <v>168</v>
      </c>
      <c r="AD1581" s="3">
        <f>COUNTIFS(Table1[genoffice],Table1[[#This Row],[genoffice]],Table1[Gender],"M")</f>
        <v>290</v>
      </c>
      <c r="AE1581" s="3">
        <f>COUNTIFS(Table1[genoffice],Table1[[#This Row],[genoffice]],Table1[Gender],"~?")</f>
        <v>23</v>
      </c>
    </row>
    <row r="1582" spans="1:31" x14ac:dyDescent="0.35">
      <c r="A1582">
        <v>1581</v>
      </c>
      <c r="B1582">
        <f>IF(COUNTIF(C$2:C1581,C1582)&gt;0,B1581,B1581+1)</f>
        <v>490</v>
      </c>
      <c r="C1582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2" t="s">
        <v>2034</v>
      </c>
      <c r="E1582" t="s">
        <v>2082</v>
      </c>
      <c r="F1582" t="s">
        <v>2088</v>
      </c>
      <c r="G1582">
        <v>2014</v>
      </c>
      <c r="H1582" t="s">
        <v>640</v>
      </c>
      <c r="I1582" t="s">
        <v>23</v>
      </c>
      <c r="J1582">
        <v>432</v>
      </c>
      <c r="K1582">
        <v>10</v>
      </c>
      <c r="L1582">
        <f>COUNTIF(Table1[Race],Table1[Race])</f>
        <v>10</v>
      </c>
      <c r="M1582">
        <v>8</v>
      </c>
      <c r="N1582">
        <v>0</v>
      </c>
      <c r="O1582">
        <v>1</v>
      </c>
      <c r="P1582">
        <v>1</v>
      </c>
      <c r="Q1582" t="s">
        <v>20</v>
      </c>
      <c r="R1582" t="s">
        <v>21</v>
      </c>
      <c r="S1582" t="s">
        <v>1813</v>
      </c>
      <c r="T1582">
        <f>IFERROR(Table1[n_can_adj]/MID(Table1[district],FIND("(",Table1[district])+1,1),Table1[n_can_adj])</f>
        <v>2</v>
      </c>
      <c r="U1582">
        <v>127115</v>
      </c>
      <c r="V1582" t="str">
        <f>IF(Table1[Voting Population]&lt;47000,"Rural","Urban")</f>
        <v>Urban</v>
      </c>
      <c r="W1582" s="3">
        <v>2.3290386521308229E-2</v>
      </c>
      <c r="X1582" s="3" t="s">
        <v>5414</v>
      </c>
      <c r="Y1582" s="3">
        <f>COUNTIFS(Table1[Race '#],Table1[[#This Row],[Race '#]],Table1[Gender],"F")</f>
        <v>1</v>
      </c>
      <c r="Z1582" s="3">
        <f>COUNTIFS(Table1[Race '#],Table1[[#This Row],[Race '#]],Table1[Gender],"M")</f>
        <v>8</v>
      </c>
      <c r="AA1582" s="3">
        <f>COUNTIFS(Table1[Race '#],Table1[[#This Row],[Race '#]],Table1[Gender],"~?")</f>
        <v>1</v>
      </c>
      <c r="AB1582" s="3" t="str">
        <f>_xlfn.IFS(Y1582=SUM(Table1[[#This Row],[Race-F candidates]:[Race-? Candidates]]),"All-Female",Z1582=SUM(Table1[[#This Row],[Race-F candidates]:[Race-? Candidates]]),"All-Male",1=1,"Mixed-Gender")</f>
        <v>Mixed-Gender</v>
      </c>
      <c r="AC1582" s="3">
        <f>COUNTIFS(Table1[genoffice],Table1[[#This Row],[genoffice]],Table1[Gender],"F")</f>
        <v>168</v>
      </c>
      <c r="AD1582" s="3">
        <f>COUNTIFS(Table1[genoffice],Table1[[#This Row],[genoffice]],Table1[Gender],"M")</f>
        <v>290</v>
      </c>
      <c r="AE1582" s="3">
        <f>COUNTIFS(Table1[genoffice],Table1[[#This Row],[genoffice]],Table1[Gender],"~?")</f>
        <v>23</v>
      </c>
    </row>
    <row r="1583" spans="1:31" x14ac:dyDescent="0.35">
      <c r="A1583">
        <v>1582</v>
      </c>
      <c r="B1583">
        <f>IF(COUNTIF(C$2:C1582,C1583)&gt;0,B1582,B1582+1)</f>
        <v>490</v>
      </c>
      <c r="C1583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3" t="s">
        <v>2034</v>
      </c>
      <c r="E1583" t="s">
        <v>2082</v>
      </c>
      <c r="F1583" t="s">
        <v>2089</v>
      </c>
      <c r="G1583">
        <v>2014</v>
      </c>
      <c r="H1583" t="s">
        <v>640</v>
      </c>
      <c r="I1583" t="s">
        <v>23</v>
      </c>
      <c r="J1583">
        <v>330</v>
      </c>
      <c r="K1583">
        <v>10</v>
      </c>
      <c r="L1583">
        <f>COUNTIF(Table1[Race],Table1[Race])</f>
        <v>10</v>
      </c>
      <c r="M1583">
        <v>8</v>
      </c>
      <c r="N1583">
        <v>0</v>
      </c>
      <c r="O1583">
        <v>1</v>
      </c>
      <c r="P1583">
        <v>1</v>
      </c>
      <c r="Q1583" t="s">
        <v>20</v>
      </c>
      <c r="R1583" t="s">
        <v>21</v>
      </c>
      <c r="S1583" t="s">
        <v>1813</v>
      </c>
      <c r="T1583">
        <f>IFERROR(Table1[n_can_adj]/MID(Table1[district],FIND("(",Table1[district])+1,1),Table1[n_can_adj])</f>
        <v>2</v>
      </c>
      <c r="U1583">
        <v>127115</v>
      </c>
      <c r="V1583" t="str">
        <f>IF(Table1[Voting Population]&lt;47000,"Rural","Urban")</f>
        <v>Urban</v>
      </c>
      <c r="W1583" s="3">
        <v>2.3290386521308229E-2</v>
      </c>
      <c r="X1583" s="3" t="s">
        <v>5414</v>
      </c>
      <c r="Y1583" s="3">
        <f>COUNTIFS(Table1[Race '#],Table1[[#This Row],[Race '#]],Table1[Gender],"F")</f>
        <v>1</v>
      </c>
      <c r="Z1583" s="3">
        <f>COUNTIFS(Table1[Race '#],Table1[[#This Row],[Race '#]],Table1[Gender],"M")</f>
        <v>8</v>
      </c>
      <c r="AA1583" s="3">
        <f>COUNTIFS(Table1[Race '#],Table1[[#This Row],[Race '#]],Table1[Gender],"~?")</f>
        <v>1</v>
      </c>
      <c r="AB1583" s="3" t="str">
        <f>_xlfn.IFS(Y1583=SUM(Table1[[#This Row],[Race-F candidates]:[Race-? Candidates]]),"All-Female",Z1583=SUM(Table1[[#This Row],[Race-F candidates]:[Race-? Candidates]]),"All-Male",1=1,"Mixed-Gender")</f>
        <v>Mixed-Gender</v>
      </c>
      <c r="AC1583" s="3">
        <f>COUNTIFS(Table1[genoffice],Table1[[#This Row],[genoffice]],Table1[Gender],"F")</f>
        <v>168</v>
      </c>
      <c r="AD1583" s="3">
        <f>COUNTIFS(Table1[genoffice],Table1[[#This Row],[genoffice]],Table1[Gender],"M")</f>
        <v>290</v>
      </c>
      <c r="AE1583" s="3">
        <f>COUNTIFS(Table1[genoffice],Table1[[#This Row],[genoffice]],Table1[Gender],"~?")</f>
        <v>23</v>
      </c>
    </row>
    <row r="1584" spans="1:31" x14ac:dyDescent="0.35">
      <c r="A1584">
        <v>1583</v>
      </c>
      <c r="B1584">
        <f>IF(COUNTIF(C$2:C1583,C1584)&gt;0,B1583,B1583+1)</f>
        <v>490</v>
      </c>
      <c r="C1584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4" t="s">
        <v>2034</v>
      </c>
      <c r="E1584" t="s">
        <v>2082</v>
      </c>
      <c r="F1584" t="s">
        <v>2090</v>
      </c>
      <c r="G1584">
        <v>2014</v>
      </c>
      <c r="H1584" t="s">
        <v>640</v>
      </c>
      <c r="I1584" t="s">
        <v>23</v>
      </c>
      <c r="J1584">
        <v>450</v>
      </c>
      <c r="K1584">
        <v>10</v>
      </c>
      <c r="L1584">
        <f>COUNTIF(Table1[Race],Table1[Race])</f>
        <v>10</v>
      </c>
      <c r="M1584">
        <v>8</v>
      </c>
      <c r="N1584">
        <v>0</v>
      </c>
      <c r="O1584">
        <v>1</v>
      </c>
      <c r="P1584">
        <v>1</v>
      </c>
      <c r="Q1584" t="s">
        <v>20</v>
      </c>
      <c r="R1584" t="s">
        <v>21</v>
      </c>
      <c r="S1584" t="s">
        <v>1813</v>
      </c>
      <c r="T1584">
        <f>IFERROR(Table1[n_can_adj]/MID(Table1[district],FIND("(",Table1[district])+1,1),Table1[n_can_adj])</f>
        <v>2</v>
      </c>
      <c r="U1584">
        <v>127115</v>
      </c>
      <c r="V1584" t="str">
        <f>IF(Table1[Voting Population]&lt;47000,"Rural","Urban")</f>
        <v>Urban</v>
      </c>
      <c r="W1584" s="3">
        <v>2.3290386521308229E-2</v>
      </c>
      <c r="X1584" s="3" t="s">
        <v>5414</v>
      </c>
      <c r="Y1584" s="3">
        <f>COUNTIFS(Table1[Race '#],Table1[[#This Row],[Race '#]],Table1[Gender],"F")</f>
        <v>1</v>
      </c>
      <c r="Z1584" s="3">
        <f>COUNTIFS(Table1[Race '#],Table1[[#This Row],[Race '#]],Table1[Gender],"M")</f>
        <v>8</v>
      </c>
      <c r="AA1584" s="3">
        <f>COUNTIFS(Table1[Race '#],Table1[[#This Row],[Race '#]],Table1[Gender],"~?")</f>
        <v>1</v>
      </c>
      <c r="AB1584" s="3" t="str">
        <f>_xlfn.IFS(Y1584=SUM(Table1[[#This Row],[Race-F candidates]:[Race-? Candidates]]),"All-Female",Z1584=SUM(Table1[[#This Row],[Race-F candidates]:[Race-? Candidates]]),"All-Male",1=1,"Mixed-Gender")</f>
        <v>Mixed-Gender</v>
      </c>
      <c r="AC1584" s="3">
        <f>COUNTIFS(Table1[genoffice],Table1[[#This Row],[genoffice]],Table1[Gender],"F")</f>
        <v>168</v>
      </c>
      <c r="AD1584" s="3">
        <f>COUNTIFS(Table1[genoffice],Table1[[#This Row],[genoffice]],Table1[Gender],"M")</f>
        <v>290</v>
      </c>
      <c r="AE1584" s="3">
        <f>COUNTIFS(Table1[genoffice],Table1[[#This Row],[genoffice]],Table1[Gender],"~?")</f>
        <v>23</v>
      </c>
    </row>
    <row r="1585" spans="1:31" x14ac:dyDescent="0.35">
      <c r="A1585">
        <v>1584</v>
      </c>
      <c r="B1585">
        <f>IF(COUNTIF(C$2:C1584,C1585)&gt;0,B1584,B1584+1)</f>
        <v>490</v>
      </c>
      <c r="C1585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5" t="s">
        <v>2034</v>
      </c>
      <c r="E1585" t="s">
        <v>2082</v>
      </c>
      <c r="F1585" t="s">
        <v>2091</v>
      </c>
      <c r="G1585">
        <v>2014</v>
      </c>
      <c r="H1585" t="s">
        <v>640</v>
      </c>
      <c r="I1585" t="s">
        <v>127</v>
      </c>
      <c r="J1585">
        <v>407</v>
      </c>
      <c r="K1585">
        <v>10</v>
      </c>
      <c r="L1585">
        <f>COUNTIF(Table1[Race],Table1[Race])</f>
        <v>10</v>
      </c>
      <c r="M1585">
        <v>8</v>
      </c>
      <c r="N1585">
        <v>0</v>
      </c>
      <c r="O1585">
        <v>1</v>
      </c>
      <c r="P1585">
        <v>1</v>
      </c>
      <c r="Q1585" t="s">
        <v>20</v>
      </c>
      <c r="R1585" t="s">
        <v>21</v>
      </c>
      <c r="S1585" t="s">
        <v>1813</v>
      </c>
      <c r="T1585">
        <f>IFERROR(Table1[n_can_adj]/MID(Table1[district],FIND("(",Table1[district])+1,1),Table1[n_can_adj])</f>
        <v>2</v>
      </c>
      <c r="U1585">
        <v>127115</v>
      </c>
      <c r="V1585" t="str">
        <f>IF(Table1[Voting Population]&lt;47000,"Rural","Urban")</f>
        <v>Urban</v>
      </c>
      <c r="W1585" s="3">
        <v>2.3290386521308229E-2</v>
      </c>
      <c r="X1585" s="3" t="s">
        <v>5414</v>
      </c>
      <c r="Y1585" s="3">
        <f>COUNTIFS(Table1[Race '#],Table1[[#This Row],[Race '#]],Table1[Gender],"F")</f>
        <v>1</v>
      </c>
      <c r="Z1585" s="3">
        <f>COUNTIFS(Table1[Race '#],Table1[[#This Row],[Race '#]],Table1[Gender],"M")</f>
        <v>8</v>
      </c>
      <c r="AA1585" s="3">
        <f>COUNTIFS(Table1[Race '#],Table1[[#This Row],[Race '#]],Table1[Gender],"~?")</f>
        <v>1</v>
      </c>
      <c r="AB1585" s="3" t="str">
        <f>_xlfn.IFS(Y1585=SUM(Table1[[#This Row],[Race-F candidates]:[Race-? Candidates]]),"All-Female",Z1585=SUM(Table1[[#This Row],[Race-F candidates]:[Race-? Candidates]]),"All-Male",1=1,"Mixed-Gender")</f>
        <v>Mixed-Gender</v>
      </c>
      <c r="AC1585" s="3">
        <f>COUNTIFS(Table1[genoffice],Table1[[#This Row],[genoffice]],Table1[Gender],"F")</f>
        <v>168</v>
      </c>
      <c r="AD1585" s="3">
        <f>COUNTIFS(Table1[genoffice],Table1[[#This Row],[genoffice]],Table1[Gender],"M")</f>
        <v>290</v>
      </c>
      <c r="AE1585" s="3">
        <f>COUNTIFS(Table1[genoffice],Table1[[#This Row],[genoffice]],Table1[Gender],"~?")</f>
        <v>23</v>
      </c>
    </row>
    <row r="1586" spans="1:31" x14ac:dyDescent="0.35">
      <c r="A1586">
        <v>1585</v>
      </c>
      <c r="B1586">
        <f>IF(COUNTIF(C$2:C1585,C1586)&gt;0,B1585,B1585+1)</f>
        <v>490</v>
      </c>
      <c r="C1586" t="str">
        <f>Table1[[#This Row],[position]]&amp;IF(Table1[district]="NA","","-"&amp;Table1[district])&amp;IF(Table1[parish]="Multi-Parish Race","","-"&amp;Table1[parish])&amp;" ("&amp;Table1[year]&amp;")"</f>
        <v>Council Members-Town of Kentwood (5 to be elected)-Tangipahoa (2014)</v>
      </c>
      <c r="D1586" t="s">
        <v>2034</v>
      </c>
      <c r="E1586" t="s">
        <v>2082</v>
      </c>
      <c r="F1586" t="s">
        <v>2092</v>
      </c>
      <c r="G1586">
        <v>2014</v>
      </c>
      <c r="H1586" t="s">
        <v>640</v>
      </c>
      <c r="I1586" t="s">
        <v>23</v>
      </c>
      <c r="J1586">
        <v>461</v>
      </c>
      <c r="K1586">
        <v>10</v>
      </c>
      <c r="L1586">
        <f>COUNTIF(Table1[Race],Table1[Race])</f>
        <v>10</v>
      </c>
      <c r="M1586">
        <v>8</v>
      </c>
      <c r="N1586">
        <v>0</v>
      </c>
      <c r="O1586">
        <v>1</v>
      </c>
      <c r="P1586">
        <v>1</v>
      </c>
      <c r="Q1586" t="s">
        <v>20</v>
      </c>
      <c r="R1586" t="s">
        <v>21</v>
      </c>
      <c r="S1586" t="s">
        <v>1813</v>
      </c>
      <c r="T1586">
        <f>IFERROR(Table1[n_can_adj]/MID(Table1[district],FIND("(",Table1[district])+1,1),Table1[n_can_adj])</f>
        <v>2</v>
      </c>
      <c r="U1586">
        <v>127115</v>
      </c>
      <c r="V1586" t="str">
        <f>IF(Table1[Voting Population]&lt;47000,"Rural","Urban")</f>
        <v>Urban</v>
      </c>
      <c r="W1586" s="3">
        <v>2.3290386521308229E-2</v>
      </c>
      <c r="X1586" s="3" t="s">
        <v>5414</v>
      </c>
      <c r="Y1586" s="3">
        <f>COUNTIFS(Table1[Race '#],Table1[[#This Row],[Race '#]],Table1[Gender],"F")</f>
        <v>1</v>
      </c>
      <c r="Z1586" s="3">
        <f>COUNTIFS(Table1[Race '#],Table1[[#This Row],[Race '#]],Table1[Gender],"M")</f>
        <v>8</v>
      </c>
      <c r="AA1586" s="3">
        <f>COUNTIFS(Table1[Race '#],Table1[[#This Row],[Race '#]],Table1[Gender],"~?")</f>
        <v>1</v>
      </c>
      <c r="AB1586" s="3" t="str">
        <f>_xlfn.IFS(Y1586=SUM(Table1[[#This Row],[Race-F candidates]:[Race-? Candidates]]),"All-Female",Z1586=SUM(Table1[[#This Row],[Race-F candidates]:[Race-? Candidates]]),"All-Male",1=1,"Mixed-Gender")</f>
        <v>Mixed-Gender</v>
      </c>
      <c r="AC1586" s="3">
        <f>COUNTIFS(Table1[genoffice],Table1[[#This Row],[genoffice]],Table1[Gender],"F")</f>
        <v>168</v>
      </c>
      <c r="AD1586" s="3">
        <f>COUNTIFS(Table1[genoffice],Table1[[#This Row],[genoffice]],Table1[Gender],"M")</f>
        <v>290</v>
      </c>
      <c r="AE1586" s="3">
        <f>COUNTIFS(Table1[genoffice],Table1[[#This Row],[genoffice]],Table1[Gender],"~?")</f>
        <v>23</v>
      </c>
    </row>
    <row r="1587" spans="1:31" x14ac:dyDescent="0.35">
      <c r="A1587">
        <v>1586</v>
      </c>
      <c r="B1587">
        <f>IF(COUNTIF(C$2:C1586,C1587)&gt;0,B1586,B1586+1)</f>
        <v>491</v>
      </c>
      <c r="C158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7" t="s">
        <v>2034</v>
      </c>
      <c r="E1587" t="s">
        <v>2093</v>
      </c>
      <c r="F1587" t="s">
        <v>2094</v>
      </c>
      <c r="G1587">
        <v>2014</v>
      </c>
      <c r="H1587" t="s">
        <v>695</v>
      </c>
      <c r="I1587" t="s">
        <v>23</v>
      </c>
      <c r="J1587">
        <v>326</v>
      </c>
      <c r="K1587">
        <v>15</v>
      </c>
      <c r="L1587">
        <f>COUNTIF(Table1[Race],Table1[Race])</f>
        <v>15</v>
      </c>
      <c r="M1587">
        <v>9</v>
      </c>
      <c r="N1587">
        <v>4</v>
      </c>
      <c r="O1587">
        <v>1</v>
      </c>
      <c r="P1587">
        <v>1</v>
      </c>
      <c r="Q1587" t="s">
        <v>20</v>
      </c>
      <c r="R1587" t="s">
        <v>21</v>
      </c>
      <c r="S1587" t="s">
        <v>1813</v>
      </c>
      <c r="T1587">
        <f>IFERROR(Table1[n_can_adj]/MID(Table1[district],FIND("(",Table1[district])+1,1),Table1[n_can_adj])</f>
        <v>3</v>
      </c>
      <c r="U1587">
        <v>31399</v>
      </c>
      <c r="V1587" t="str">
        <f>IF(Table1[Voting Population]&lt;47000,"Rural","Urban")</f>
        <v>Rural</v>
      </c>
      <c r="W1587" s="3">
        <v>2.1339530952884003E-2</v>
      </c>
      <c r="X1587" s="3" t="s">
        <v>5415</v>
      </c>
      <c r="Y1587" s="3">
        <f>COUNTIFS(Table1[Race '#],Table1[[#This Row],[Race '#]],Table1[Gender],"F")</f>
        <v>4</v>
      </c>
      <c r="Z1587" s="3">
        <f>COUNTIFS(Table1[Race '#],Table1[[#This Row],[Race '#]],Table1[Gender],"M")</f>
        <v>10</v>
      </c>
      <c r="AA1587" s="3">
        <f>COUNTIFS(Table1[Race '#],Table1[[#This Row],[Race '#]],Table1[Gender],"~?")</f>
        <v>1</v>
      </c>
      <c r="AB1587" s="3" t="str">
        <f>_xlfn.IFS(Y1587=SUM(Table1[[#This Row],[Race-F candidates]:[Race-? Candidates]]),"All-Female",Z1587=SUM(Table1[[#This Row],[Race-F candidates]:[Race-? Candidates]]),"All-Male",1=1,"Mixed-Gender")</f>
        <v>Mixed-Gender</v>
      </c>
      <c r="AC1587" s="3">
        <f>COUNTIFS(Table1[genoffice],Table1[[#This Row],[genoffice]],Table1[Gender],"F")</f>
        <v>168</v>
      </c>
      <c r="AD1587" s="3">
        <f>COUNTIFS(Table1[genoffice],Table1[[#This Row],[genoffice]],Table1[Gender],"M")</f>
        <v>290</v>
      </c>
      <c r="AE1587" s="3">
        <f>COUNTIFS(Table1[genoffice],Table1[[#This Row],[genoffice]],Table1[Gender],"~?")</f>
        <v>23</v>
      </c>
    </row>
    <row r="1588" spans="1:31" x14ac:dyDescent="0.35">
      <c r="A1588">
        <v>1587</v>
      </c>
      <c r="B1588">
        <f>IF(COUNTIF(C$2:C1587,C1588)&gt;0,B1587,B1587+1)</f>
        <v>491</v>
      </c>
      <c r="C158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8" t="s">
        <v>2034</v>
      </c>
      <c r="E1588" t="s">
        <v>2093</v>
      </c>
      <c r="F1588" t="s">
        <v>1982</v>
      </c>
      <c r="G1588">
        <v>2014</v>
      </c>
      <c r="H1588" t="s">
        <v>695</v>
      </c>
      <c r="I1588" t="s">
        <v>23</v>
      </c>
      <c r="J1588">
        <v>277</v>
      </c>
      <c r="K1588">
        <v>15</v>
      </c>
      <c r="L1588">
        <f>COUNTIF(Table1[Race],Table1[Race])</f>
        <v>15</v>
      </c>
      <c r="M1588">
        <v>9</v>
      </c>
      <c r="N1588">
        <v>4</v>
      </c>
      <c r="O1588">
        <v>1</v>
      </c>
      <c r="P1588">
        <v>1</v>
      </c>
      <c r="Q1588" t="s">
        <v>20</v>
      </c>
      <c r="R1588" t="s">
        <v>21</v>
      </c>
      <c r="S1588" t="s">
        <v>1813</v>
      </c>
      <c r="T1588">
        <f>IFERROR(Table1[n_can_adj]/MID(Table1[district],FIND("(",Table1[district])+1,1),Table1[n_can_adj])</f>
        <v>3</v>
      </c>
      <c r="U1588">
        <v>31399</v>
      </c>
      <c r="V1588" t="str">
        <f>IF(Table1[Voting Population]&lt;47000,"Rural","Urban")</f>
        <v>Rural</v>
      </c>
      <c r="W1588" s="3">
        <v>2.1339530952884003E-2</v>
      </c>
      <c r="X1588" s="3" t="s">
        <v>5413</v>
      </c>
      <c r="Y1588" s="3">
        <f>COUNTIFS(Table1[Race '#],Table1[[#This Row],[Race '#]],Table1[Gender],"F")</f>
        <v>4</v>
      </c>
      <c r="Z1588" s="3">
        <f>COUNTIFS(Table1[Race '#],Table1[[#This Row],[Race '#]],Table1[Gender],"M")</f>
        <v>10</v>
      </c>
      <c r="AA1588" s="3">
        <f>COUNTIFS(Table1[Race '#],Table1[[#This Row],[Race '#]],Table1[Gender],"~?")</f>
        <v>1</v>
      </c>
      <c r="AB1588" s="3" t="str">
        <f>_xlfn.IFS(Y1588=SUM(Table1[[#This Row],[Race-F candidates]:[Race-? Candidates]]),"All-Female",Z1588=SUM(Table1[[#This Row],[Race-F candidates]:[Race-? Candidates]]),"All-Male",1=1,"Mixed-Gender")</f>
        <v>Mixed-Gender</v>
      </c>
      <c r="AC1588" s="3">
        <f>COUNTIFS(Table1[genoffice],Table1[[#This Row],[genoffice]],Table1[Gender],"F")</f>
        <v>168</v>
      </c>
      <c r="AD1588" s="3">
        <f>COUNTIFS(Table1[genoffice],Table1[[#This Row],[genoffice]],Table1[Gender],"M")</f>
        <v>290</v>
      </c>
      <c r="AE1588" s="3">
        <f>COUNTIFS(Table1[genoffice],Table1[[#This Row],[genoffice]],Table1[Gender],"~?")</f>
        <v>23</v>
      </c>
    </row>
    <row r="1589" spans="1:31" x14ac:dyDescent="0.35">
      <c r="A1589">
        <v>1588</v>
      </c>
      <c r="B1589">
        <f>IF(COUNTIF(C$2:C1588,C1589)&gt;0,B1588,B1588+1)</f>
        <v>491</v>
      </c>
      <c r="C158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89" t="s">
        <v>2034</v>
      </c>
      <c r="E1589" t="s">
        <v>2093</v>
      </c>
      <c r="F1589" t="s">
        <v>2095</v>
      </c>
      <c r="G1589">
        <v>2014</v>
      </c>
      <c r="H1589" t="s">
        <v>695</v>
      </c>
      <c r="I1589" t="s">
        <v>23</v>
      </c>
      <c r="J1589">
        <v>338</v>
      </c>
      <c r="K1589">
        <v>15</v>
      </c>
      <c r="L1589">
        <f>COUNTIF(Table1[Race],Table1[Race])</f>
        <v>15</v>
      </c>
      <c r="M1589">
        <v>9</v>
      </c>
      <c r="N1589">
        <v>4</v>
      </c>
      <c r="O1589">
        <v>1</v>
      </c>
      <c r="P1589">
        <v>1</v>
      </c>
      <c r="Q1589" t="s">
        <v>20</v>
      </c>
      <c r="R1589" t="s">
        <v>21</v>
      </c>
      <c r="S1589" t="s">
        <v>1813</v>
      </c>
      <c r="T1589">
        <f>IFERROR(Table1[n_can_adj]/MID(Table1[district],FIND("(",Table1[district])+1,1),Table1[n_can_adj])</f>
        <v>3</v>
      </c>
      <c r="U1589">
        <v>31399</v>
      </c>
      <c r="V1589" t="str">
        <f>IF(Table1[Voting Population]&lt;47000,"Rural","Urban")</f>
        <v>Rural</v>
      </c>
      <c r="W1589" s="3">
        <v>2.1339530952884003E-2</v>
      </c>
      <c r="X1589" s="3" t="s">
        <v>5414</v>
      </c>
      <c r="Y1589" s="3">
        <f>COUNTIFS(Table1[Race '#],Table1[[#This Row],[Race '#]],Table1[Gender],"F")</f>
        <v>4</v>
      </c>
      <c r="Z1589" s="3">
        <f>COUNTIFS(Table1[Race '#],Table1[[#This Row],[Race '#]],Table1[Gender],"M")</f>
        <v>10</v>
      </c>
      <c r="AA1589" s="3">
        <f>COUNTIFS(Table1[Race '#],Table1[[#This Row],[Race '#]],Table1[Gender],"~?")</f>
        <v>1</v>
      </c>
      <c r="AB1589" s="3" t="str">
        <f>_xlfn.IFS(Y1589=SUM(Table1[[#This Row],[Race-F candidates]:[Race-? Candidates]]),"All-Female",Z1589=SUM(Table1[[#This Row],[Race-F candidates]:[Race-? Candidates]]),"All-Male",1=1,"Mixed-Gender")</f>
        <v>Mixed-Gender</v>
      </c>
      <c r="AC1589" s="3">
        <f>COUNTIFS(Table1[genoffice],Table1[[#This Row],[genoffice]],Table1[Gender],"F")</f>
        <v>168</v>
      </c>
      <c r="AD1589" s="3">
        <f>COUNTIFS(Table1[genoffice],Table1[[#This Row],[genoffice]],Table1[Gender],"M")</f>
        <v>290</v>
      </c>
      <c r="AE1589" s="3">
        <f>COUNTIFS(Table1[genoffice],Table1[[#This Row],[genoffice]],Table1[Gender],"~?")</f>
        <v>23</v>
      </c>
    </row>
    <row r="1590" spans="1:31" x14ac:dyDescent="0.35">
      <c r="A1590">
        <v>1589</v>
      </c>
      <c r="B1590">
        <f>IF(COUNTIF(C$2:C1589,C1590)&gt;0,B1589,B1589+1)</f>
        <v>491</v>
      </c>
      <c r="C159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0" t="s">
        <v>2034</v>
      </c>
      <c r="E1590" t="s">
        <v>2093</v>
      </c>
      <c r="F1590" t="s">
        <v>2096</v>
      </c>
      <c r="G1590">
        <v>2014</v>
      </c>
      <c r="H1590" t="s">
        <v>695</v>
      </c>
      <c r="I1590" t="s">
        <v>19</v>
      </c>
      <c r="J1590">
        <v>227</v>
      </c>
      <c r="K1590">
        <v>15</v>
      </c>
      <c r="L1590">
        <f>COUNTIF(Table1[Race],Table1[Race])</f>
        <v>15</v>
      </c>
      <c r="M1590">
        <v>9</v>
      </c>
      <c r="N1590">
        <v>4</v>
      </c>
      <c r="O1590">
        <v>1</v>
      </c>
      <c r="P1590">
        <v>1</v>
      </c>
      <c r="Q1590" t="s">
        <v>20</v>
      </c>
      <c r="R1590" t="s">
        <v>21</v>
      </c>
      <c r="S1590" t="s">
        <v>1813</v>
      </c>
      <c r="T1590">
        <f>IFERROR(Table1[n_can_adj]/MID(Table1[district],FIND("(",Table1[district])+1,1),Table1[n_can_adj])</f>
        <v>3</v>
      </c>
      <c r="U1590">
        <v>31399</v>
      </c>
      <c r="V1590" t="str">
        <f>IF(Table1[Voting Population]&lt;47000,"Rural","Urban")</f>
        <v>Rural</v>
      </c>
      <c r="W1590" s="3">
        <v>2.1339530952884003E-2</v>
      </c>
      <c r="X1590" s="3" t="s">
        <v>5414</v>
      </c>
      <c r="Y1590" s="3">
        <f>COUNTIFS(Table1[Race '#],Table1[[#This Row],[Race '#]],Table1[Gender],"F")</f>
        <v>4</v>
      </c>
      <c r="Z1590" s="3">
        <f>COUNTIFS(Table1[Race '#],Table1[[#This Row],[Race '#]],Table1[Gender],"M")</f>
        <v>10</v>
      </c>
      <c r="AA1590" s="3">
        <f>COUNTIFS(Table1[Race '#],Table1[[#This Row],[Race '#]],Table1[Gender],"~?")</f>
        <v>1</v>
      </c>
      <c r="AB1590" s="3" t="str">
        <f>_xlfn.IFS(Y1590=SUM(Table1[[#This Row],[Race-F candidates]:[Race-? Candidates]]),"All-Female",Z1590=SUM(Table1[[#This Row],[Race-F candidates]:[Race-? Candidates]]),"All-Male",1=1,"Mixed-Gender")</f>
        <v>Mixed-Gender</v>
      </c>
      <c r="AC1590" s="3">
        <f>COUNTIFS(Table1[genoffice],Table1[[#This Row],[genoffice]],Table1[Gender],"F")</f>
        <v>168</v>
      </c>
      <c r="AD1590" s="3">
        <f>COUNTIFS(Table1[genoffice],Table1[[#This Row],[genoffice]],Table1[Gender],"M")</f>
        <v>290</v>
      </c>
      <c r="AE1590" s="3">
        <f>COUNTIFS(Table1[genoffice],Table1[[#This Row],[genoffice]],Table1[Gender],"~?")</f>
        <v>23</v>
      </c>
    </row>
    <row r="1591" spans="1:31" x14ac:dyDescent="0.35">
      <c r="A1591">
        <v>1590</v>
      </c>
      <c r="B1591">
        <f>IF(COUNTIF(C$2:C1590,C1591)&gt;0,B1590,B1590+1)</f>
        <v>491</v>
      </c>
      <c r="C159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1" t="s">
        <v>2034</v>
      </c>
      <c r="E1591" t="s">
        <v>2093</v>
      </c>
      <c r="F1591" t="s">
        <v>2097</v>
      </c>
      <c r="G1591">
        <v>2014</v>
      </c>
      <c r="H1591" t="s">
        <v>695</v>
      </c>
      <c r="I1591" t="s">
        <v>19</v>
      </c>
      <c r="J1591">
        <v>270</v>
      </c>
      <c r="K1591">
        <v>15</v>
      </c>
      <c r="L1591">
        <f>COUNTIF(Table1[Race],Table1[Race])</f>
        <v>15</v>
      </c>
      <c r="M1591">
        <v>9</v>
      </c>
      <c r="N1591">
        <v>4</v>
      </c>
      <c r="O1591">
        <v>1</v>
      </c>
      <c r="P1591">
        <v>1</v>
      </c>
      <c r="Q1591" t="s">
        <v>20</v>
      </c>
      <c r="R1591" t="s">
        <v>21</v>
      </c>
      <c r="S1591" t="s">
        <v>1813</v>
      </c>
      <c r="T1591">
        <f>IFERROR(Table1[n_can_adj]/MID(Table1[district],FIND("(",Table1[district])+1,1),Table1[n_can_adj])</f>
        <v>3</v>
      </c>
      <c r="U1591">
        <v>31399</v>
      </c>
      <c r="V1591" t="str">
        <f>IF(Table1[Voting Population]&lt;47000,"Rural","Urban")</f>
        <v>Rural</v>
      </c>
      <c r="W1591" s="3">
        <v>2.1339530952884003E-2</v>
      </c>
      <c r="X1591" s="3" t="s">
        <v>5414</v>
      </c>
      <c r="Y1591" s="3">
        <f>COUNTIFS(Table1[Race '#],Table1[[#This Row],[Race '#]],Table1[Gender],"F")</f>
        <v>4</v>
      </c>
      <c r="Z1591" s="3">
        <f>COUNTIFS(Table1[Race '#],Table1[[#This Row],[Race '#]],Table1[Gender],"M")</f>
        <v>10</v>
      </c>
      <c r="AA1591" s="3">
        <f>COUNTIFS(Table1[Race '#],Table1[[#This Row],[Race '#]],Table1[Gender],"~?")</f>
        <v>1</v>
      </c>
      <c r="AB1591" s="3" t="str">
        <f>_xlfn.IFS(Y1591=SUM(Table1[[#This Row],[Race-F candidates]:[Race-? Candidates]]),"All-Female",Z1591=SUM(Table1[[#This Row],[Race-F candidates]:[Race-? Candidates]]),"All-Male",1=1,"Mixed-Gender")</f>
        <v>Mixed-Gender</v>
      </c>
      <c r="AC1591" s="3">
        <f>COUNTIFS(Table1[genoffice],Table1[[#This Row],[genoffice]],Table1[Gender],"F")</f>
        <v>168</v>
      </c>
      <c r="AD1591" s="3">
        <f>COUNTIFS(Table1[genoffice],Table1[[#This Row],[genoffice]],Table1[Gender],"M")</f>
        <v>290</v>
      </c>
      <c r="AE1591" s="3">
        <f>COUNTIFS(Table1[genoffice],Table1[[#This Row],[genoffice]],Table1[Gender],"~?")</f>
        <v>23</v>
      </c>
    </row>
    <row r="1592" spans="1:31" x14ac:dyDescent="0.35">
      <c r="A1592">
        <v>1591</v>
      </c>
      <c r="B1592">
        <f>IF(COUNTIF(C$2:C1591,C1592)&gt;0,B1591,B1591+1)</f>
        <v>491</v>
      </c>
      <c r="C1592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2" t="s">
        <v>2034</v>
      </c>
      <c r="E1592" t="s">
        <v>2093</v>
      </c>
      <c r="F1592" t="s">
        <v>2098</v>
      </c>
      <c r="G1592">
        <v>2014</v>
      </c>
      <c r="H1592" t="s">
        <v>695</v>
      </c>
      <c r="I1592" t="s">
        <v>23</v>
      </c>
      <c r="J1592">
        <v>397</v>
      </c>
      <c r="K1592">
        <v>15</v>
      </c>
      <c r="L1592">
        <f>COUNTIF(Table1[Race],Table1[Race])</f>
        <v>15</v>
      </c>
      <c r="M1592">
        <v>9</v>
      </c>
      <c r="N1592">
        <v>4</v>
      </c>
      <c r="O1592">
        <v>1</v>
      </c>
      <c r="P1592">
        <v>1</v>
      </c>
      <c r="Q1592" t="s">
        <v>20</v>
      </c>
      <c r="R1592" t="s">
        <v>21</v>
      </c>
      <c r="S1592" t="s">
        <v>1813</v>
      </c>
      <c r="T1592">
        <f>IFERROR(Table1[n_can_adj]/MID(Table1[district],FIND("(",Table1[district])+1,1),Table1[n_can_adj])</f>
        <v>3</v>
      </c>
      <c r="U1592">
        <v>31399</v>
      </c>
      <c r="V1592" t="str">
        <f>IF(Table1[Voting Population]&lt;47000,"Rural","Urban")</f>
        <v>Rural</v>
      </c>
      <c r="W1592" s="3">
        <v>2.1339530952884003E-2</v>
      </c>
      <c r="X1592" s="3" t="s">
        <v>5414</v>
      </c>
      <c r="Y1592" s="3">
        <f>COUNTIFS(Table1[Race '#],Table1[[#This Row],[Race '#]],Table1[Gender],"F")</f>
        <v>4</v>
      </c>
      <c r="Z1592" s="3">
        <f>COUNTIFS(Table1[Race '#],Table1[[#This Row],[Race '#]],Table1[Gender],"M")</f>
        <v>10</v>
      </c>
      <c r="AA1592" s="3">
        <f>COUNTIFS(Table1[Race '#],Table1[[#This Row],[Race '#]],Table1[Gender],"~?")</f>
        <v>1</v>
      </c>
      <c r="AB1592" s="3" t="str">
        <f>_xlfn.IFS(Y1592=SUM(Table1[[#This Row],[Race-F candidates]:[Race-? Candidates]]),"All-Female",Z1592=SUM(Table1[[#This Row],[Race-F candidates]:[Race-? Candidates]]),"All-Male",1=1,"Mixed-Gender")</f>
        <v>Mixed-Gender</v>
      </c>
      <c r="AC1592" s="3">
        <f>COUNTIFS(Table1[genoffice],Table1[[#This Row],[genoffice]],Table1[Gender],"F")</f>
        <v>168</v>
      </c>
      <c r="AD1592" s="3">
        <f>COUNTIFS(Table1[genoffice],Table1[[#This Row],[genoffice]],Table1[Gender],"M")</f>
        <v>290</v>
      </c>
      <c r="AE1592" s="3">
        <f>COUNTIFS(Table1[genoffice],Table1[[#This Row],[genoffice]],Table1[Gender],"~?")</f>
        <v>23</v>
      </c>
    </row>
    <row r="1593" spans="1:31" x14ac:dyDescent="0.35">
      <c r="A1593">
        <v>1592</v>
      </c>
      <c r="B1593">
        <f>IF(COUNTIF(C$2:C1592,C1593)&gt;0,B1592,B1592+1)</f>
        <v>491</v>
      </c>
      <c r="C1593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3" t="s">
        <v>2034</v>
      </c>
      <c r="E1593" t="s">
        <v>2093</v>
      </c>
      <c r="F1593" t="s">
        <v>2099</v>
      </c>
      <c r="G1593">
        <v>2014</v>
      </c>
      <c r="H1593" t="s">
        <v>695</v>
      </c>
      <c r="I1593" t="s">
        <v>23</v>
      </c>
      <c r="J1593">
        <v>273</v>
      </c>
      <c r="K1593">
        <v>15</v>
      </c>
      <c r="L1593">
        <f>COUNTIF(Table1[Race],Table1[Race])</f>
        <v>15</v>
      </c>
      <c r="M1593">
        <v>9</v>
      </c>
      <c r="N1593">
        <v>4</v>
      </c>
      <c r="O1593">
        <v>1</v>
      </c>
      <c r="P1593">
        <v>1</v>
      </c>
      <c r="Q1593" t="s">
        <v>20</v>
      </c>
      <c r="R1593" t="s">
        <v>21</v>
      </c>
      <c r="S1593" t="s">
        <v>1813</v>
      </c>
      <c r="T1593">
        <f>IFERROR(Table1[n_can_adj]/MID(Table1[district],FIND("(",Table1[district])+1,1),Table1[n_can_adj])</f>
        <v>3</v>
      </c>
      <c r="U1593">
        <v>31399</v>
      </c>
      <c r="V1593" t="str">
        <f>IF(Table1[Voting Population]&lt;47000,"Rural","Urban")</f>
        <v>Rural</v>
      </c>
      <c r="W1593" s="3">
        <v>2.1339530952884003E-2</v>
      </c>
      <c r="X1593" s="3" t="s">
        <v>5414</v>
      </c>
      <c r="Y1593" s="3">
        <f>COUNTIFS(Table1[Race '#],Table1[[#This Row],[Race '#]],Table1[Gender],"F")</f>
        <v>4</v>
      </c>
      <c r="Z1593" s="3">
        <f>COUNTIFS(Table1[Race '#],Table1[[#This Row],[Race '#]],Table1[Gender],"M")</f>
        <v>10</v>
      </c>
      <c r="AA1593" s="3">
        <f>COUNTIFS(Table1[Race '#],Table1[[#This Row],[Race '#]],Table1[Gender],"~?")</f>
        <v>1</v>
      </c>
      <c r="AB1593" s="3" t="str">
        <f>_xlfn.IFS(Y1593=SUM(Table1[[#This Row],[Race-F candidates]:[Race-? Candidates]]),"All-Female",Z1593=SUM(Table1[[#This Row],[Race-F candidates]:[Race-? Candidates]]),"All-Male",1=1,"Mixed-Gender")</f>
        <v>Mixed-Gender</v>
      </c>
      <c r="AC1593" s="3">
        <f>COUNTIFS(Table1[genoffice],Table1[[#This Row],[genoffice]],Table1[Gender],"F")</f>
        <v>168</v>
      </c>
      <c r="AD1593" s="3">
        <f>COUNTIFS(Table1[genoffice],Table1[[#This Row],[genoffice]],Table1[Gender],"M")</f>
        <v>290</v>
      </c>
      <c r="AE1593" s="3">
        <f>COUNTIFS(Table1[genoffice],Table1[[#This Row],[genoffice]],Table1[Gender],"~?")</f>
        <v>23</v>
      </c>
    </row>
    <row r="1594" spans="1:31" x14ac:dyDescent="0.35">
      <c r="A1594">
        <v>1593</v>
      </c>
      <c r="B1594">
        <f>IF(COUNTIF(C$2:C1593,C1594)&gt;0,B1593,B1593+1)</f>
        <v>491</v>
      </c>
      <c r="C1594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4" t="s">
        <v>2034</v>
      </c>
      <c r="E1594" t="s">
        <v>2093</v>
      </c>
      <c r="F1594" t="s">
        <v>2100</v>
      </c>
      <c r="G1594">
        <v>2014</v>
      </c>
      <c r="H1594" t="s">
        <v>695</v>
      </c>
      <c r="I1594" t="s">
        <v>23</v>
      </c>
      <c r="J1594">
        <v>393</v>
      </c>
      <c r="K1594">
        <v>15</v>
      </c>
      <c r="L1594">
        <f>COUNTIF(Table1[Race],Table1[Race])</f>
        <v>15</v>
      </c>
      <c r="M1594">
        <v>9</v>
      </c>
      <c r="N1594">
        <v>4</v>
      </c>
      <c r="O1594">
        <v>1</v>
      </c>
      <c r="P1594">
        <v>1</v>
      </c>
      <c r="Q1594" t="s">
        <v>20</v>
      </c>
      <c r="R1594" t="s">
        <v>21</v>
      </c>
      <c r="S1594" t="s">
        <v>1813</v>
      </c>
      <c r="T1594">
        <f>IFERROR(Table1[n_can_adj]/MID(Table1[district],FIND("(",Table1[district])+1,1),Table1[n_can_adj])</f>
        <v>3</v>
      </c>
      <c r="U1594">
        <v>31399</v>
      </c>
      <c r="V1594" t="str">
        <f>IF(Table1[Voting Population]&lt;47000,"Rural","Urban")</f>
        <v>Rural</v>
      </c>
      <c r="W1594" s="3">
        <v>2.1339530952884003E-2</v>
      </c>
      <c r="X1594" s="3" t="s">
        <v>5414</v>
      </c>
      <c r="Y1594" s="3">
        <f>COUNTIFS(Table1[Race '#],Table1[[#This Row],[Race '#]],Table1[Gender],"F")</f>
        <v>4</v>
      </c>
      <c r="Z1594" s="3">
        <f>COUNTIFS(Table1[Race '#],Table1[[#This Row],[Race '#]],Table1[Gender],"M")</f>
        <v>10</v>
      </c>
      <c r="AA1594" s="3">
        <f>COUNTIFS(Table1[Race '#],Table1[[#This Row],[Race '#]],Table1[Gender],"~?")</f>
        <v>1</v>
      </c>
      <c r="AB1594" s="3" t="str">
        <f>_xlfn.IFS(Y1594=SUM(Table1[[#This Row],[Race-F candidates]:[Race-? Candidates]]),"All-Female",Z1594=SUM(Table1[[#This Row],[Race-F candidates]:[Race-? Candidates]]),"All-Male",1=1,"Mixed-Gender")</f>
        <v>Mixed-Gender</v>
      </c>
      <c r="AC1594" s="3">
        <f>COUNTIFS(Table1[genoffice],Table1[[#This Row],[genoffice]],Table1[Gender],"F")</f>
        <v>168</v>
      </c>
      <c r="AD1594" s="3">
        <f>COUNTIFS(Table1[genoffice],Table1[[#This Row],[genoffice]],Table1[Gender],"M")</f>
        <v>290</v>
      </c>
      <c r="AE1594" s="3">
        <f>COUNTIFS(Table1[genoffice],Table1[[#This Row],[genoffice]],Table1[Gender],"~?")</f>
        <v>23</v>
      </c>
    </row>
    <row r="1595" spans="1:31" x14ac:dyDescent="0.35">
      <c r="A1595">
        <v>1594</v>
      </c>
      <c r="B1595">
        <f>IF(COUNTIF(C$2:C1594,C1595)&gt;0,B1594,B1594+1)</f>
        <v>491</v>
      </c>
      <c r="C1595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5" t="s">
        <v>2034</v>
      </c>
      <c r="E1595" t="s">
        <v>2093</v>
      </c>
      <c r="F1595" t="s">
        <v>2101</v>
      </c>
      <c r="G1595">
        <v>2014</v>
      </c>
      <c r="H1595" t="s">
        <v>695</v>
      </c>
      <c r="I1595" t="s">
        <v>19</v>
      </c>
      <c r="J1595">
        <v>180</v>
      </c>
      <c r="K1595">
        <v>15</v>
      </c>
      <c r="L1595">
        <f>COUNTIF(Table1[Race],Table1[Race])</f>
        <v>15</v>
      </c>
      <c r="M1595">
        <v>9</v>
      </c>
      <c r="N1595">
        <v>4</v>
      </c>
      <c r="O1595">
        <v>1</v>
      </c>
      <c r="P1595">
        <v>1</v>
      </c>
      <c r="Q1595" t="s">
        <v>20</v>
      </c>
      <c r="R1595" t="s">
        <v>21</v>
      </c>
      <c r="S1595" t="s">
        <v>1813</v>
      </c>
      <c r="T1595">
        <f>IFERROR(Table1[n_can_adj]/MID(Table1[district],FIND("(",Table1[district])+1,1),Table1[n_can_adj])</f>
        <v>3</v>
      </c>
      <c r="U1595">
        <v>31399</v>
      </c>
      <c r="V1595" t="str">
        <f>IF(Table1[Voting Population]&lt;47000,"Rural","Urban")</f>
        <v>Rural</v>
      </c>
      <c r="W1595" s="3">
        <v>2.1339530952884003E-2</v>
      </c>
      <c r="X1595" s="3" t="s">
        <v>5415</v>
      </c>
      <c r="Y1595" s="3">
        <f>COUNTIFS(Table1[Race '#],Table1[[#This Row],[Race '#]],Table1[Gender],"F")</f>
        <v>4</v>
      </c>
      <c r="Z1595" s="3">
        <f>COUNTIFS(Table1[Race '#],Table1[[#This Row],[Race '#]],Table1[Gender],"M")</f>
        <v>10</v>
      </c>
      <c r="AA1595" s="3">
        <f>COUNTIFS(Table1[Race '#],Table1[[#This Row],[Race '#]],Table1[Gender],"~?")</f>
        <v>1</v>
      </c>
      <c r="AB1595" s="3" t="str">
        <f>_xlfn.IFS(Y1595=SUM(Table1[[#This Row],[Race-F candidates]:[Race-? Candidates]]),"All-Female",Z1595=SUM(Table1[[#This Row],[Race-F candidates]:[Race-? Candidates]]),"All-Male",1=1,"Mixed-Gender")</f>
        <v>Mixed-Gender</v>
      </c>
      <c r="AC1595" s="3">
        <f>COUNTIFS(Table1[genoffice],Table1[[#This Row],[genoffice]],Table1[Gender],"F")</f>
        <v>168</v>
      </c>
      <c r="AD1595" s="3">
        <f>COUNTIFS(Table1[genoffice],Table1[[#This Row],[genoffice]],Table1[Gender],"M")</f>
        <v>290</v>
      </c>
      <c r="AE1595" s="3">
        <f>COUNTIFS(Table1[genoffice],Table1[[#This Row],[genoffice]],Table1[Gender],"~?")</f>
        <v>23</v>
      </c>
    </row>
    <row r="1596" spans="1:31" x14ac:dyDescent="0.35">
      <c r="A1596">
        <v>1595</v>
      </c>
      <c r="B1596">
        <f>IF(COUNTIF(C$2:C1595,C1596)&gt;0,B1595,B1595+1)</f>
        <v>491</v>
      </c>
      <c r="C1596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6" t="s">
        <v>2034</v>
      </c>
      <c r="E1596" t="s">
        <v>2093</v>
      </c>
      <c r="F1596" t="s">
        <v>2102</v>
      </c>
      <c r="G1596">
        <v>2014</v>
      </c>
      <c r="H1596" t="s">
        <v>695</v>
      </c>
      <c r="I1596" t="s">
        <v>23</v>
      </c>
      <c r="J1596">
        <v>184</v>
      </c>
      <c r="K1596">
        <v>15</v>
      </c>
      <c r="L1596">
        <f>COUNTIF(Table1[Race],Table1[Race])</f>
        <v>15</v>
      </c>
      <c r="M1596">
        <v>9</v>
      </c>
      <c r="N1596">
        <v>4</v>
      </c>
      <c r="O1596">
        <v>1</v>
      </c>
      <c r="P1596">
        <v>1</v>
      </c>
      <c r="Q1596" t="s">
        <v>20</v>
      </c>
      <c r="R1596" t="s">
        <v>21</v>
      </c>
      <c r="S1596" t="s">
        <v>1813</v>
      </c>
      <c r="T1596">
        <f>IFERROR(Table1[n_can_adj]/MID(Table1[district],FIND("(",Table1[district])+1,1),Table1[n_can_adj])</f>
        <v>3</v>
      </c>
      <c r="U1596">
        <v>31399</v>
      </c>
      <c r="V1596" t="str">
        <f>IF(Table1[Voting Population]&lt;47000,"Rural","Urban")</f>
        <v>Rural</v>
      </c>
      <c r="W1596" s="3">
        <v>2.1339530952884003E-2</v>
      </c>
      <c r="X1596" s="3" t="s">
        <v>5414</v>
      </c>
      <c r="Y1596" s="3">
        <f>COUNTIFS(Table1[Race '#],Table1[[#This Row],[Race '#]],Table1[Gender],"F")</f>
        <v>4</v>
      </c>
      <c r="Z1596" s="3">
        <f>COUNTIFS(Table1[Race '#],Table1[[#This Row],[Race '#]],Table1[Gender],"M")</f>
        <v>10</v>
      </c>
      <c r="AA1596" s="3">
        <f>COUNTIFS(Table1[Race '#],Table1[[#This Row],[Race '#]],Table1[Gender],"~?")</f>
        <v>1</v>
      </c>
      <c r="AB1596" s="3" t="str">
        <f>_xlfn.IFS(Y1596=SUM(Table1[[#This Row],[Race-F candidates]:[Race-? Candidates]]),"All-Female",Z1596=SUM(Table1[[#This Row],[Race-F candidates]:[Race-? Candidates]]),"All-Male",1=1,"Mixed-Gender")</f>
        <v>Mixed-Gender</v>
      </c>
      <c r="AC1596" s="3">
        <f>COUNTIFS(Table1[genoffice],Table1[[#This Row],[genoffice]],Table1[Gender],"F")</f>
        <v>168</v>
      </c>
      <c r="AD1596" s="3">
        <f>COUNTIFS(Table1[genoffice],Table1[[#This Row],[genoffice]],Table1[Gender],"M")</f>
        <v>290</v>
      </c>
      <c r="AE1596" s="3">
        <f>COUNTIFS(Table1[genoffice],Table1[[#This Row],[genoffice]],Table1[Gender],"~?")</f>
        <v>23</v>
      </c>
    </row>
    <row r="1597" spans="1:31" x14ac:dyDescent="0.35">
      <c r="A1597">
        <v>1596</v>
      </c>
      <c r="B1597">
        <f>IF(COUNTIF(C$2:C1596,C1597)&gt;0,B1596,B1596+1)</f>
        <v>491</v>
      </c>
      <c r="C1597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7" t="s">
        <v>2034</v>
      </c>
      <c r="E1597" t="s">
        <v>2093</v>
      </c>
      <c r="F1597" t="s">
        <v>2103</v>
      </c>
      <c r="G1597">
        <v>2014</v>
      </c>
      <c r="H1597" t="s">
        <v>695</v>
      </c>
      <c r="I1597" t="s">
        <v>30</v>
      </c>
      <c r="J1597">
        <v>498</v>
      </c>
      <c r="K1597">
        <v>15</v>
      </c>
      <c r="L1597">
        <f>COUNTIF(Table1[Race],Table1[Race])</f>
        <v>15</v>
      </c>
      <c r="M1597">
        <v>9</v>
      </c>
      <c r="N1597">
        <v>4</v>
      </c>
      <c r="O1597">
        <v>1</v>
      </c>
      <c r="P1597">
        <v>1</v>
      </c>
      <c r="Q1597" t="s">
        <v>20</v>
      </c>
      <c r="R1597" t="s">
        <v>21</v>
      </c>
      <c r="S1597" t="s">
        <v>1813</v>
      </c>
      <c r="T1597">
        <f>IFERROR(Table1[n_can_adj]/MID(Table1[district],FIND("(",Table1[district])+1,1),Table1[n_can_adj])</f>
        <v>3</v>
      </c>
      <c r="U1597">
        <v>31399</v>
      </c>
      <c r="V1597" t="str">
        <f>IF(Table1[Voting Population]&lt;47000,"Rural","Urban")</f>
        <v>Rural</v>
      </c>
      <c r="W1597" s="3">
        <v>2.1339530952884003E-2</v>
      </c>
      <c r="X1597" s="3" t="s">
        <v>5414</v>
      </c>
      <c r="Y1597" s="3">
        <f>COUNTIFS(Table1[Race '#],Table1[[#This Row],[Race '#]],Table1[Gender],"F")</f>
        <v>4</v>
      </c>
      <c r="Z1597" s="3">
        <f>COUNTIFS(Table1[Race '#],Table1[[#This Row],[Race '#]],Table1[Gender],"M")</f>
        <v>10</v>
      </c>
      <c r="AA1597" s="3">
        <f>COUNTIFS(Table1[Race '#],Table1[[#This Row],[Race '#]],Table1[Gender],"~?")</f>
        <v>1</v>
      </c>
      <c r="AB1597" s="3" t="str">
        <f>_xlfn.IFS(Y1597=SUM(Table1[[#This Row],[Race-F candidates]:[Race-? Candidates]]),"All-Female",Z1597=SUM(Table1[[#This Row],[Race-F candidates]:[Race-? Candidates]]),"All-Male",1=1,"Mixed-Gender")</f>
        <v>Mixed-Gender</v>
      </c>
      <c r="AC1597" s="3">
        <f>COUNTIFS(Table1[genoffice],Table1[[#This Row],[genoffice]],Table1[Gender],"F")</f>
        <v>168</v>
      </c>
      <c r="AD1597" s="3">
        <f>COUNTIFS(Table1[genoffice],Table1[[#This Row],[genoffice]],Table1[Gender],"M")</f>
        <v>290</v>
      </c>
      <c r="AE1597" s="3">
        <f>COUNTIFS(Table1[genoffice],Table1[[#This Row],[genoffice]],Table1[Gender],"~?")</f>
        <v>23</v>
      </c>
    </row>
    <row r="1598" spans="1:31" x14ac:dyDescent="0.35">
      <c r="A1598">
        <v>1597</v>
      </c>
      <c r="B1598">
        <f>IF(COUNTIF(C$2:C1597,C1598)&gt;0,B1597,B1597+1)</f>
        <v>491</v>
      </c>
      <c r="C1598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8" t="s">
        <v>2034</v>
      </c>
      <c r="E1598" t="s">
        <v>2093</v>
      </c>
      <c r="F1598" t="s">
        <v>2104</v>
      </c>
      <c r="G1598">
        <v>2014</v>
      </c>
      <c r="H1598" t="s">
        <v>695</v>
      </c>
      <c r="I1598" t="s">
        <v>23</v>
      </c>
      <c r="J1598">
        <v>379</v>
      </c>
      <c r="K1598">
        <v>15</v>
      </c>
      <c r="L1598">
        <f>COUNTIF(Table1[Race],Table1[Race])</f>
        <v>15</v>
      </c>
      <c r="M1598">
        <v>9</v>
      </c>
      <c r="N1598">
        <v>4</v>
      </c>
      <c r="O1598">
        <v>1</v>
      </c>
      <c r="P1598">
        <v>1</v>
      </c>
      <c r="Q1598" t="s">
        <v>20</v>
      </c>
      <c r="R1598" t="s">
        <v>21</v>
      </c>
      <c r="S1598" t="s">
        <v>1813</v>
      </c>
      <c r="T1598">
        <f>IFERROR(Table1[n_can_adj]/MID(Table1[district],FIND("(",Table1[district])+1,1),Table1[n_can_adj])</f>
        <v>3</v>
      </c>
      <c r="U1598">
        <v>31399</v>
      </c>
      <c r="V1598" t="str">
        <f>IF(Table1[Voting Population]&lt;47000,"Rural","Urban")</f>
        <v>Rural</v>
      </c>
      <c r="W1598" s="3">
        <v>2.1339530952884003E-2</v>
      </c>
      <c r="X1598" s="3" t="s">
        <v>5414</v>
      </c>
      <c r="Y1598" s="3">
        <f>COUNTIFS(Table1[Race '#],Table1[[#This Row],[Race '#]],Table1[Gender],"F")</f>
        <v>4</v>
      </c>
      <c r="Z1598" s="3">
        <f>COUNTIFS(Table1[Race '#],Table1[[#This Row],[Race '#]],Table1[Gender],"M")</f>
        <v>10</v>
      </c>
      <c r="AA1598" s="3">
        <f>COUNTIFS(Table1[Race '#],Table1[[#This Row],[Race '#]],Table1[Gender],"~?")</f>
        <v>1</v>
      </c>
      <c r="AB1598" s="3" t="str">
        <f>_xlfn.IFS(Y1598=SUM(Table1[[#This Row],[Race-F candidates]:[Race-? Candidates]]),"All-Female",Z1598=SUM(Table1[[#This Row],[Race-F candidates]:[Race-? Candidates]]),"All-Male",1=1,"Mixed-Gender")</f>
        <v>Mixed-Gender</v>
      </c>
      <c r="AC1598" s="3">
        <f>COUNTIFS(Table1[genoffice],Table1[[#This Row],[genoffice]],Table1[Gender],"F")</f>
        <v>168</v>
      </c>
      <c r="AD1598" s="3">
        <f>COUNTIFS(Table1[genoffice],Table1[[#This Row],[genoffice]],Table1[Gender],"M")</f>
        <v>290</v>
      </c>
      <c r="AE1598" s="3">
        <f>COUNTIFS(Table1[genoffice],Table1[[#This Row],[genoffice]],Table1[Gender],"~?")</f>
        <v>23</v>
      </c>
    </row>
    <row r="1599" spans="1:31" x14ac:dyDescent="0.35">
      <c r="A1599">
        <v>1598</v>
      </c>
      <c r="B1599">
        <f>IF(COUNTIF(C$2:C1598,C1599)&gt;0,B1598,B1598+1)</f>
        <v>491</v>
      </c>
      <c r="C1599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599" t="s">
        <v>2034</v>
      </c>
      <c r="E1599" t="s">
        <v>2093</v>
      </c>
      <c r="F1599" t="s">
        <v>2105</v>
      </c>
      <c r="G1599">
        <v>2014</v>
      </c>
      <c r="H1599" t="s">
        <v>695</v>
      </c>
      <c r="I1599" t="s">
        <v>23</v>
      </c>
      <c r="J1599">
        <v>253</v>
      </c>
      <c r="K1599">
        <v>15</v>
      </c>
      <c r="L1599">
        <f>COUNTIF(Table1[Race],Table1[Race])</f>
        <v>15</v>
      </c>
      <c r="M1599">
        <v>9</v>
      </c>
      <c r="N1599">
        <v>4</v>
      </c>
      <c r="O1599">
        <v>1</v>
      </c>
      <c r="P1599">
        <v>1</v>
      </c>
      <c r="Q1599" t="s">
        <v>20</v>
      </c>
      <c r="R1599" t="s">
        <v>21</v>
      </c>
      <c r="S1599" t="s">
        <v>1813</v>
      </c>
      <c r="T1599">
        <f>IFERROR(Table1[n_can_adj]/MID(Table1[district],FIND("(",Table1[district])+1,1),Table1[n_can_adj])</f>
        <v>3</v>
      </c>
      <c r="U1599">
        <v>31399</v>
      </c>
      <c r="V1599" t="str">
        <f>IF(Table1[Voting Population]&lt;47000,"Rural","Urban")</f>
        <v>Rural</v>
      </c>
      <c r="W1599" s="3">
        <v>2.1339530952884003E-2</v>
      </c>
      <c r="X1599" s="3" t="s">
        <v>5414</v>
      </c>
      <c r="Y1599" s="3">
        <f>COUNTIFS(Table1[Race '#],Table1[[#This Row],[Race '#]],Table1[Gender],"F")</f>
        <v>4</v>
      </c>
      <c r="Z1599" s="3">
        <f>COUNTIFS(Table1[Race '#],Table1[[#This Row],[Race '#]],Table1[Gender],"M")</f>
        <v>10</v>
      </c>
      <c r="AA1599" s="3">
        <f>COUNTIFS(Table1[Race '#],Table1[[#This Row],[Race '#]],Table1[Gender],"~?")</f>
        <v>1</v>
      </c>
      <c r="AB1599" s="3" t="str">
        <f>_xlfn.IFS(Y1599=SUM(Table1[[#This Row],[Race-F candidates]:[Race-? Candidates]]),"All-Female",Z1599=SUM(Table1[[#This Row],[Race-F candidates]:[Race-? Candidates]]),"All-Male",1=1,"Mixed-Gender")</f>
        <v>Mixed-Gender</v>
      </c>
      <c r="AC1599" s="3">
        <f>COUNTIFS(Table1[genoffice],Table1[[#This Row],[genoffice]],Table1[Gender],"F")</f>
        <v>168</v>
      </c>
      <c r="AD1599" s="3">
        <f>COUNTIFS(Table1[genoffice],Table1[[#This Row],[genoffice]],Table1[Gender],"M")</f>
        <v>290</v>
      </c>
      <c r="AE1599" s="3">
        <f>COUNTIFS(Table1[genoffice],Table1[[#This Row],[genoffice]],Table1[Gender],"~?")</f>
        <v>23</v>
      </c>
    </row>
    <row r="1600" spans="1:31" x14ac:dyDescent="0.35">
      <c r="A1600">
        <v>1599</v>
      </c>
      <c r="B1600">
        <f>IF(COUNTIF(C$2:C1599,C1600)&gt;0,B1599,B1599+1)</f>
        <v>491</v>
      </c>
      <c r="C1600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0" t="s">
        <v>2034</v>
      </c>
      <c r="E1600" t="s">
        <v>2093</v>
      </c>
      <c r="F1600" t="s">
        <v>2106</v>
      </c>
      <c r="G1600">
        <v>2014</v>
      </c>
      <c r="H1600" t="s">
        <v>695</v>
      </c>
      <c r="I1600" t="s">
        <v>19</v>
      </c>
      <c r="J1600">
        <v>395</v>
      </c>
      <c r="K1600">
        <v>15</v>
      </c>
      <c r="L1600">
        <f>COUNTIF(Table1[Race],Table1[Race])</f>
        <v>15</v>
      </c>
      <c r="M1600">
        <v>9</v>
      </c>
      <c r="N1600">
        <v>4</v>
      </c>
      <c r="O1600">
        <v>1</v>
      </c>
      <c r="P1600">
        <v>1</v>
      </c>
      <c r="Q1600" t="s">
        <v>20</v>
      </c>
      <c r="R1600" t="s">
        <v>21</v>
      </c>
      <c r="S1600" t="s">
        <v>1813</v>
      </c>
      <c r="T1600">
        <f>IFERROR(Table1[n_can_adj]/MID(Table1[district],FIND("(",Table1[district])+1,1),Table1[n_can_adj])</f>
        <v>3</v>
      </c>
      <c r="U1600">
        <v>31399</v>
      </c>
      <c r="V1600" t="str">
        <f>IF(Table1[Voting Population]&lt;47000,"Rural","Urban")</f>
        <v>Rural</v>
      </c>
      <c r="W1600" s="3">
        <v>2.1339530952884003E-2</v>
      </c>
      <c r="X1600" s="3" t="s">
        <v>5415</v>
      </c>
      <c r="Y1600" s="3">
        <f>COUNTIFS(Table1[Race '#],Table1[[#This Row],[Race '#]],Table1[Gender],"F")</f>
        <v>4</v>
      </c>
      <c r="Z1600" s="3">
        <f>COUNTIFS(Table1[Race '#],Table1[[#This Row],[Race '#]],Table1[Gender],"M")</f>
        <v>10</v>
      </c>
      <c r="AA1600" s="3">
        <f>COUNTIFS(Table1[Race '#],Table1[[#This Row],[Race '#]],Table1[Gender],"~?")</f>
        <v>1</v>
      </c>
      <c r="AB1600" s="3" t="str">
        <f>_xlfn.IFS(Y1600=SUM(Table1[[#This Row],[Race-F candidates]:[Race-? Candidates]]),"All-Female",Z1600=SUM(Table1[[#This Row],[Race-F candidates]:[Race-? Candidates]]),"All-Male",1=1,"Mixed-Gender")</f>
        <v>Mixed-Gender</v>
      </c>
      <c r="AC1600" s="3">
        <f>COUNTIFS(Table1[genoffice],Table1[[#This Row],[genoffice]],Table1[Gender],"F")</f>
        <v>168</v>
      </c>
      <c r="AD1600" s="3">
        <f>COUNTIFS(Table1[genoffice],Table1[[#This Row],[genoffice]],Table1[Gender],"M")</f>
        <v>290</v>
      </c>
      <c r="AE1600" s="3">
        <f>COUNTIFS(Table1[genoffice],Table1[[#This Row],[genoffice]],Table1[Gender],"~?")</f>
        <v>23</v>
      </c>
    </row>
    <row r="1601" spans="1:31" x14ac:dyDescent="0.35">
      <c r="A1601">
        <v>1600</v>
      </c>
      <c r="B1601">
        <f>IF(COUNTIF(C$2:C1600,C1601)&gt;0,B1600,B1600+1)</f>
        <v>491</v>
      </c>
      <c r="C1601" t="str">
        <f>Table1[[#This Row],[position]]&amp;IF(Table1[district]="NA","","-"&amp;Table1[district])&amp;IF(Table1[parish]="Multi-Parish Race","","-"&amp;Table1[parish])&amp;" ("&amp;Table1[year]&amp;")"</f>
        <v>Council Members-Town of Lake Arthur (5 to be elected)-Jefferson Davis (2014)</v>
      </c>
      <c r="D1601" t="s">
        <v>2034</v>
      </c>
      <c r="E1601" t="s">
        <v>2093</v>
      </c>
      <c r="F1601" t="s">
        <v>2107</v>
      </c>
      <c r="G1601">
        <v>2014</v>
      </c>
      <c r="H1601" t="s">
        <v>695</v>
      </c>
      <c r="I1601" t="s">
        <v>127</v>
      </c>
      <c r="J1601">
        <v>343</v>
      </c>
      <c r="K1601">
        <v>15</v>
      </c>
      <c r="L1601">
        <f>COUNTIF(Table1[Race],Table1[Race])</f>
        <v>15</v>
      </c>
      <c r="M1601">
        <v>9</v>
      </c>
      <c r="N1601">
        <v>4</v>
      </c>
      <c r="O1601">
        <v>1</v>
      </c>
      <c r="P1601">
        <v>1</v>
      </c>
      <c r="Q1601" t="s">
        <v>20</v>
      </c>
      <c r="R1601" t="s">
        <v>21</v>
      </c>
      <c r="S1601" t="s">
        <v>1813</v>
      </c>
      <c r="T1601">
        <f>IFERROR(Table1[n_can_adj]/MID(Table1[district],FIND("(",Table1[district])+1,1),Table1[n_can_adj])</f>
        <v>3</v>
      </c>
      <c r="U1601">
        <v>31399</v>
      </c>
      <c r="V1601" t="str">
        <f>IF(Table1[Voting Population]&lt;47000,"Rural","Urban")</f>
        <v>Rural</v>
      </c>
      <c r="W1601" s="3">
        <v>2.1339530952884003E-2</v>
      </c>
      <c r="X1601" s="3" t="s">
        <v>5415</v>
      </c>
      <c r="Y1601" s="3">
        <f>COUNTIFS(Table1[Race '#],Table1[[#This Row],[Race '#]],Table1[Gender],"F")</f>
        <v>4</v>
      </c>
      <c r="Z1601" s="3">
        <f>COUNTIFS(Table1[Race '#],Table1[[#This Row],[Race '#]],Table1[Gender],"M")</f>
        <v>10</v>
      </c>
      <c r="AA1601" s="3">
        <f>COUNTIFS(Table1[Race '#],Table1[[#This Row],[Race '#]],Table1[Gender],"~?")</f>
        <v>1</v>
      </c>
      <c r="AB1601" s="3" t="str">
        <f>_xlfn.IFS(Y1601=SUM(Table1[[#This Row],[Race-F candidates]:[Race-? Candidates]]),"All-Female",Z1601=SUM(Table1[[#This Row],[Race-F candidates]:[Race-? Candidates]]),"All-Male",1=1,"Mixed-Gender")</f>
        <v>Mixed-Gender</v>
      </c>
      <c r="AC1601" s="3">
        <f>COUNTIFS(Table1[genoffice],Table1[[#This Row],[genoffice]],Table1[Gender],"F")</f>
        <v>168</v>
      </c>
      <c r="AD1601" s="3">
        <f>COUNTIFS(Table1[genoffice],Table1[[#This Row],[genoffice]],Table1[Gender],"M")</f>
        <v>290</v>
      </c>
      <c r="AE1601" s="3">
        <f>COUNTIFS(Table1[genoffice],Table1[[#This Row],[genoffice]],Table1[Gender],"~?")</f>
        <v>23</v>
      </c>
    </row>
    <row r="1602" spans="1:31" x14ac:dyDescent="0.35">
      <c r="A1602">
        <v>1601</v>
      </c>
      <c r="B1602">
        <f>IF(COUNTIF(C$2:C1601,C1602)&gt;0,B1601,B1601+1)</f>
        <v>492</v>
      </c>
      <c r="C1602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2" t="s">
        <v>2034</v>
      </c>
      <c r="E1602" t="s">
        <v>2108</v>
      </c>
      <c r="F1602" t="s">
        <v>2109</v>
      </c>
      <c r="G1602">
        <v>2014</v>
      </c>
      <c r="H1602" t="s">
        <v>83</v>
      </c>
      <c r="I1602" t="s">
        <v>23</v>
      </c>
      <c r="J1602">
        <v>403</v>
      </c>
      <c r="K1602">
        <v>6</v>
      </c>
      <c r="L1602">
        <f>COUNTIF(Table1[Race],Table1[Race])</f>
        <v>6</v>
      </c>
      <c r="M1602">
        <v>2</v>
      </c>
      <c r="N1602">
        <v>2</v>
      </c>
      <c r="O1602">
        <v>2</v>
      </c>
      <c r="P1602">
        <v>0</v>
      </c>
      <c r="Q1602" t="s">
        <v>20</v>
      </c>
      <c r="R1602" t="s">
        <v>21</v>
      </c>
      <c r="S1602" t="s">
        <v>1813</v>
      </c>
      <c r="T1602">
        <f>IFERROR(Table1[n_can_adj]/MID(Table1[district],FIND("(",Table1[district])+1,1),Table1[n_can_adj])</f>
        <v>1.2</v>
      </c>
      <c r="U1602">
        <v>83699</v>
      </c>
      <c r="V1602" t="str">
        <f>IF(Table1[Voting Population]&lt;47000,"Rural","Urban")</f>
        <v>Urban</v>
      </c>
      <c r="W1602" s="3">
        <v>1.1197243755383307E-2</v>
      </c>
      <c r="X1602" s="3" t="s">
        <v>5415</v>
      </c>
      <c r="Y1602" s="3">
        <f>COUNTIFS(Table1[Race '#],Table1[[#This Row],[Race '#]],Table1[Gender],"F")</f>
        <v>2</v>
      </c>
      <c r="Z1602" s="3">
        <f>COUNTIFS(Table1[Race '#],Table1[[#This Row],[Race '#]],Table1[Gender],"M")</f>
        <v>3</v>
      </c>
      <c r="AA1602" s="3">
        <f>COUNTIFS(Table1[Race '#],Table1[[#This Row],[Race '#]],Table1[Gender],"~?")</f>
        <v>1</v>
      </c>
      <c r="AB1602" s="3" t="str">
        <f>_xlfn.IFS(Y1602=SUM(Table1[[#This Row],[Race-F candidates]:[Race-? Candidates]]),"All-Female",Z1602=SUM(Table1[[#This Row],[Race-F candidates]:[Race-? Candidates]]),"All-Male",1=1,"Mixed-Gender")</f>
        <v>Mixed-Gender</v>
      </c>
      <c r="AC1602" s="3">
        <f>COUNTIFS(Table1[genoffice],Table1[[#This Row],[genoffice]],Table1[Gender],"F")</f>
        <v>168</v>
      </c>
      <c r="AD1602" s="3">
        <f>COUNTIFS(Table1[genoffice],Table1[[#This Row],[genoffice]],Table1[Gender],"M")</f>
        <v>290</v>
      </c>
      <c r="AE1602" s="3">
        <f>COUNTIFS(Table1[genoffice],Table1[[#This Row],[genoffice]],Table1[Gender],"~?")</f>
        <v>23</v>
      </c>
    </row>
    <row r="1603" spans="1:31" x14ac:dyDescent="0.35">
      <c r="A1603">
        <v>1602</v>
      </c>
      <c r="B1603">
        <f>IF(COUNTIF(C$2:C1602,C1603)&gt;0,B1602,B1602+1)</f>
        <v>492</v>
      </c>
      <c r="C1603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3" t="s">
        <v>2034</v>
      </c>
      <c r="E1603" t="s">
        <v>2108</v>
      </c>
      <c r="F1603" t="s">
        <v>2110</v>
      </c>
      <c r="G1603">
        <v>2014</v>
      </c>
      <c r="H1603" t="s">
        <v>83</v>
      </c>
      <c r="I1603" t="s">
        <v>30</v>
      </c>
      <c r="J1603">
        <v>399</v>
      </c>
      <c r="K1603">
        <v>6</v>
      </c>
      <c r="L1603">
        <f>COUNTIF(Table1[Race],Table1[Race])</f>
        <v>6</v>
      </c>
      <c r="M1603">
        <v>2</v>
      </c>
      <c r="N1603">
        <v>2</v>
      </c>
      <c r="O1603">
        <v>2</v>
      </c>
      <c r="P1603">
        <v>0</v>
      </c>
      <c r="Q1603" t="s">
        <v>20</v>
      </c>
      <c r="R1603" t="s">
        <v>21</v>
      </c>
      <c r="S1603" t="s">
        <v>1813</v>
      </c>
      <c r="T1603">
        <f>IFERROR(Table1[n_can_adj]/MID(Table1[district],FIND("(",Table1[district])+1,1),Table1[n_can_adj])</f>
        <v>1.2</v>
      </c>
      <c r="U1603">
        <v>83699</v>
      </c>
      <c r="V1603" t="str">
        <f>IF(Table1[Voting Population]&lt;47000,"Rural","Urban")</f>
        <v>Urban</v>
      </c>
      <c r="W1603" s="3">
        <v>1.1197243755383307E-2</v>
      </c>
      <c r="X1603" s="3" t="s">
        <v>5414</v>
      </c>
      <c r="Y1603" s="3">
        <f>COUNTIFS(Table1[Race '#],Table1[[#This Row],[Race '#]],Table1[Gender],"F")</f>
        <v>2</v>
      </c>
      <c r="Z1603" s="3">
        <f>COUNTIFS(Table1[Race '#],Table1[[#This Row],[Race '#]],Table1[Gender],"M")</f>
        <v>3</v>
      </c>
      <c r="AA1603" s="3">
        <f>COUNTIFS(Table1[Race '#],Table1[[#This Row],[Race '#]],Table1[Gender],"~?")</f>
        <v>1</v>
      </c>
      <c r="AB1603" s="3" t="str">
        <f>_xlfn.IFS(Y1603=SUM(Table1[[#This Row],[Race-F candidates]:[Race-? Candidates]]),"All-Female",Z1603=SUM(Table1[[#This Row],[Race-F candidates]:[Race-? Candidates]]),"All-Male",1=1,"Mixed-Gender")</f>
        <v>Mixed-Gender</v>
      </c>
      <c r="AC1603" s="3">
        <f>COUNTIFS(Table1[genoffice],Table1[[#This Row],[genoffice]],Table1[Gender],"F")</f>
        <v>168</v>
      </c>
      <c r="AD1603" s="3">
        <f>COUNTIFS(Table1[genoffice],Table1[[#This Row],[genoffice]],Table1[Gender],"M")</f>
        <v>290</v>
      </c>
      <c r="AE1603" s="3">
        <f>COUNTIFS(Table1[genoffice],Table1[[#This Row],[genoffice]],Table1[Gender],"~?")</f>
        <v>23</v>
      </c>
    </row>
    <row r="1604" spans="1:31" x14ac:dyDescent="0.35">
      <c r="A1604">
        <v>1603</v>
      </c>
      <c r="B1604">
        <f>IF(COUNTIF(C$2:C1603,C1604)&gt;0,B1603,B1603+1)</f>
        <v>492</v>
      </c>
      <c r="C1604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4" t="s">
        <v>2034</v>
      </c>
      <c r="E1604" t="s">
        <v>2108</v>
      </c>
      <c r="F1604" t="s">
        <v>2111</v>
      </c>
      <c r="G1604">
        <v>2014</v>
      </c>
      <c r="H1604" t="s">
        <v>83</v>
      </c>
      <c r="I1604" t="s">
        <v>23</v>
      </c>
      <c r="J1604">
        <v>429</v>
      </c>
      <c r="K1604">
        <v>6</v>
      </c>
      <c r="L1604">
        <f>COUNTIF(Table1[Race],Table1[Race])</f>
        <v>6</v>
      </c>
      <c r="M1604">
        <v>2</v>
      </c>
      <c r="N1604">
        <v>2</v>
      </c>
      <c r="O1604">
        <v>2</v>
      </c>
      <c r="P1604">
        <v>0</v>
      </c>
      <c r="Q1604" t="s">
        <v>20</v>
      </c>
      <c r="R1604" t="s">
        <v>21</v>
      </c>
      <c r="S1604" t="s">
        <v>1813</v>
      </c>
      <c r="T1604">
        <f>IFERROR(Table1[n_can_adj]/MID(Table1[district],FIND("(",Table1[district])+1,1),Table1[n_can_adj])</f>
        <v>1.2</v>
      </c>
      <c r="U1604">
        <v>83699</v>
      </c>
      <c r="V1604" t="str">
        <f>IF(Table1[Voting Population]&lt;47000,"Rural","Urban")</f>
        <v>Urban</v>
      </c>
      <c r="W1604" s="3">
        <v>1.1197243755383307E-2</v>
      </c>
      <c r="X1604" s="3" t="s">
        <v>5413</v>
      </c>
      <c r="Y1604" s="3">
        <f>COUNTIFS(Table1[Race '#],Table1[[#This Row],[Race '#]],Table1[Gender],"F")</f>
        <v>2</v>
      </c>
      <c r="Z1604" s="3">
        <f>COUNTIFS(Table1[Race '#],Table1[[#This Row],[Race '#]],Table1[Gender],"M")</f>
        <v>3</v>
      </c>
      <c r="AA1604" s="3">
        <f>COUNTIFS(Table1[Race '#],Table1[[#This Row],[Race '#]],Table1[Gender],"~?")</f>
        <v>1</v>
      </c>
      <c r="AB1604" s="3" t="str">
        <f>_xlfn.IFS(Y1604=SUM(Table1[[#This Row],[Race-F candidates]:[Race-? Candidates]]),"All-Female",Z1604=SUM(Table1[[#This Row],[Race-F candidates]:[Race-? Candidates]]),"All-Male",1=1,"Mixed-Gender")</f>
        <v>Mixed-Gender</v>
      </c>
      <c r="AC1604" s="3">
        <f>COUNTIFS(Table1[genoffice],Table1[[#This Row],[genoffice]],Table1[Gender],"F")</f>
        <v>168</v>
      </c>
      <c r="AD1604" s="3">
        <f>COUNTIFS(Table1[genoffice],Table1[[#This Row],[genoffice]],Table1[Gender],"M")</f>
        <v>290</v>
      </c>
      <c r="AE1604" s="3">
        <f>COUNTIFS(Table1[genoffice],Table1[[#This Row],[genoffice]],Table1[Gender],"~?")</f>
        <v>23</v>
      </c>
    </row>
    <row r="1605" spans="1:31" x14ac:dyDescent="0.35">
      <c r="A1605">
        <v>1604</v>
      </c>
      <c r="B1605">
        <f>IF(COUNTIF(C$2:C1604,C1605)&gt;0,B1604,B1604+1)</f>
        <v>492</v>
      </c>
      <c r="C1605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5" t="s">
        <v>2034</v>
      </c>
      <c r="E1605" t="s">
        <v>2108</v>
      </c>
      <c r="F1605" t="s">
        <v>2112</v>
      </c>
      <c r="G1605">
        <v>2014</v>
      </c>
      <c r="H1605" t="s">
        <v>83</v>
      </c>
      <c r="I1605" t="s">
        <v>19</v>
      </c>
      <c r="J1605">
        <v>379</v>
      </c>
      <c r="K1605">
        <v>6</v>
      </c>
      <c r="L1605">
        <f>COUNTIF(Table1[Race],Table1[Race])</f>
        <v>6</v>
      </c>
      <c r="M1605">
        <v>2</v>
      </c>
      <c r="N1605">
        <v>2</v>
      </c>
      <c r="O1605">
        <v>2</v>
      </c>
      <c r="P1605">
        <v>0</v>
      </c>
      <c r="Q1605" t="s">
        <v>20</v>
      </c>
      <c r="R1605" t="s">
        <v>21</v>
      </c>
      <c r="S1605" t="s">
        <v>1813</v>
      </c>
      <c r="T1605">
        <f>IFERROR(Table1[n_can_adj]/MID(Table1[district],FIND("(",Table1[district])+1,1),Table1[n_can_adj])</f>
        <v>1.2</v>
      </c>
      <c r="U1605">
        <v>83699</v>
      </c>
      <c r="V1605" t="str">
        <f>IF(Table1[Voting Population]&lt;47000,"Rural","Urban")</f>
        <v>Urban</v>
      </c>
      <c r="W1605" s="3">
        <v>1.1197243755383307E-2</v>
      </c>
      <c r="X1605" s="3" t="s">
        <v>5414</v>
      </c>
      <c r="Y1605" s="3">
        <f>COUNTIFS(Table1[Race '#],Table1[[#This Row],[Race '#]],Table1[Gender],"F")</f>
        <v>2</v>
      </c>
      <c r="Z1605" s="3">
        <f>COUNTIFS(Table1[Race '#],Table1[[#This Row],[Race '#]],Table1[Gender],"M")</f>
        <v>3</v>
      </c>
      <c r="AA1605" s="3">
        <f>COUNTIFS(Table1[Race '#],Table1[[#This Row],[Race '#]],Table1[Gender],"~?")</f>
        <v>1</v>
      </c>
      <c r="AB1605" s="3" t="str">
        <f>_xlfn.IFS(Y1605=SUM(Table1[[#This Row],[Race-F candidates]:[Race-? Candidates]]),"All-Female",Z1605=SUM(Table1[[#This Row],[Race-F candidates]:[Race-? Candidates]]),"All-Male",1=1,"Mixed-Gender")</f>
        <v>Mixed-Gender</v>
      </c>
      <c r="AC1605" s="3">
        <f>COUNTIFS(Table1[genoffice],Table1[[#This Row],[genoffice]],Table1[Gender],"F")</f>
        <v>168</v>
      </c>
      <c r="AD1605" s="3">
        <f>COUNTIFS(Table1[genoffice],Table1[[#This Row],[genoffice]],Table1[Gender],"M")</f>
        <v>290</v>
      </c>
      <c r="AE1605" s="3">
        <f>COUNTIFS(Table1[genoffice],Table1[[#This Row],[genoffice]],Table1[Gender],"~?")</f>
        <v>23</v>
      </c>
    </row>
    <row r="1606" spans="1:31" x14ac:dyDescent="0.35">
      <c r="A1606">
        <v>1605</v>
      </c>
      <c r="B1606">
        <f>IF(COUNTIF(C$2:C1605,C1606)&gt;0,B1605,B1605+1)</f>
        <v>492</v>
      </c>
      <c r="C1606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6" t="s">
        <v>2034</v>
      </c>
      <c r="E1606" t="s">
        <v>2108</v>
      </c>
      <c r="F1606" t="s">
        <v>2113</v>
      </c>
      <c r="G1606">
        <v>2014</v>
      </c>
      <c r="H1606" t="s">
        <v>83</v>
      </c>
      <c r="I1606" t="s">
        <v>30</v>
      </c>
      <c r="J1606">
        <v>323</v>
      </c>
      <c r="K1606">
        <v>6</v>
      </c>
      <c r="L1606">
        <f>COUNTIF(Table1[Race],Table1[Race])</f>
        <v>6</v>
      </c>
      <c r="M1606">
        <v>2</v>
      </c>
      <c r="N1606">
        <v>2</v>
      </c>
      <c r="O1606">
        <v>2</v>
      </c>
      <c r="P1606">
        <v>0</v>
      </c>
      <c r="Q1606" t="s">
        <v>20</v>
      </c>
      <c r="R1606" t="s">
        <v>21</v>
      </c>
      <c r="S1606" t="s">
        <v>1813</v>
      </c>
      <c r="T1606">
        <f>IFERROR(Table1[n_can_adj]/MID(Table1[district],FIND("(",Table1[district])+1,1),Table1[n_can_adj])</f>
        <v>1.2</v>
      </c>
      <c r="U1606">
        <v>83699</v>
      </c>
      <c r="V1606" t="str">
        <f>IF(Table1[Voting Population]&lt;47000,"Rural","Urban")</f>
        <v>Urban</v>
      </c>
      <c r="W1606" s="3">
        <v>1.1197243755383307E-2</v>
      </c>
      <c r="X1606" s="3" t="s">
        <v>5415</v>
      </c>
      <c r="Y1606" s="3">
        <f>COUNTIFS(Table1[Race '#],Table1[[#This Row],[Race '#]],Table1[Gender],"F")</f>
        <v>2</v>
      </c>
      <c r="Z1606" s="3">
        <f>COUNTIFS(Table1[Race '#],Table1[[#This Row],[Race '#]],Table1[Gender],"M")</f>
        <v>3</v>
      </c>
      <c r="AA1606" s="3">
        <f>COUNTIFS(Table1[Race '#],Table1[[#This Row],[Race '#]],Table1[Gender],"~?")</f>
        <v>1</v>
      </c>
      <c r="AB1606" s="3" t="str">
        <f>_xlfn.IFS(Y1606=SUM(Table1[[#This Row],[Race-F candidates]:[Race-? Candidates]]),"All-Female",Z1606=SUM(Table1[[#This Row],[Race-F candidates]:[Race-? Candidates]]),"All-Male",1=1,"Mixed-Gender")</f>
        <v>Mixed-Gender</v>
      </c>
      <c r="AC1606" s="3">
        <f>COUNTIFS(Table1[genoffice],Table1[[#This Row],[genoffice]],Table1[Gender],"F")</f>
        <v>168</v>
      </c>
      <c r="AD1606" s="3">
        <f>COUNTIFS(Table1[genoffice],Table1[[#This Row],[genoffice]],Table1[Gender],"M")</f>
        <v>290</v>
      </c>
      <c r="AE1606" s="3">
        <f>COUNTIFS(Table1[genoffice],Table1[[#This Row],[genoffice]],Table1[Gender],"~?")</f>
        <v>23</v>
      </c>
    </row>
    <row r="1607" spans="1:31" x14ac:dyDescent="0.35">
      <c r="A1607">
        <v>1606</v>
      </c>
      <c r="B1607">
        <f>IF(COUNTIF(C$2:C1606,C1607)&gt;0,B1606,B1606+1)</f>
        <v>492</v>
      </c>
      <c r="C1607" t="str">
        <f>Table1[[#This Row],[position]]&amp;IF(Table1[district]="NA","","-"&amp;Table1[district])&amp;IF(Table1[parish]="Multi-Parish Race","","-"&amp;Table1[parish])&amp;" ("&amp;Table1[year]&amp;")"</f>
        <v>Council Members-Town of Leonville (5 to be elected)-St. Landry (2014)</v>
      </c>
      <c r="D1607" t="s">
        <v>2034</v>
      </c>
      <c r="E1607" t="s">
        <v>2108</v>
      </c>
      <c r="F1607" t="s">
        <v>2114</v>
      </c>
      <c r="G1607">
        <v>2014</v>
      </c>
      <c r="H1607" t="s">
        <v>83</v>
      </c>
      <c r="I1607" t="s">
        <v>19</v>
      </c>
      <c r="J1607">
        <v>389</v>
      </c>
      <c r="K1607">
        <v>6</v>
      </c>
      <c r="L1607">
        <f>COUNTIF(Table1[Race],Table1[Race])</f>
        <v>6</v>
      </c>
      <c r="M1607">
        <v>2</v>
      </c>
      <c r="N1607">
        <v>2</v>
      </c>
      <c r="O1607">
        <v>2</v>
      </c>
      <c r="P1607">
        <v>0</v>
      </c>
      <c r="Q1607" t="s">
        <v>20</v>
      </c>
      <c r="R1607" t="s">
        <v>21</v>
      </c>
      <c r="S1607" t="s">
        <v>1813</v>
      </c>
      <c r="T1607">
        <f>IFERROR(Table1[n_can_adj]/MID(Table1[district],FIND("(",Table1[district])+1,1),Table1[n_can_adj])</f>
        <v>1.2</v>
      </c>
      <c r="U1607">
        <v>83699</v>
      </c>
      <c r="V1607" t="str">
        <f>IF(Table1[Voting Population]&lt;47000,"Rural","Urban")</f>
        <v>Urban</v>
      </c>
      <c r="W1607" s="3">
        <v>1.1197243755383307E-2</v>
      </c>
      <c r="X1607" s="3" t="s">
        <v>5414</v>
      </c>
      <c r="Y1607" s="3">
        <f>COUNTIFS(Table1[Race '#],Table1[[#This Row],[Race '#]],Table1[Gender],"F")</f>
        <v>2</v>
      </c>
      <c r="Z1607" s="3">
        <f>COUNTIFS(Table1[Race '#],Table1[[#This Row],[Race '#]],Table1[Gender],"M")</f>
        <v>3</v>
      </c>
      <c r="AA1607" s="3">
        <f>COUNTIFS(Table1[Race '#],Table1[[#This Row],[Race '#]],Table1[Gender],"~?")</f>
        <v>1</v>
      </c>
      <c r="AB1607" s="3" t="str">
        <f>_xlfn.IFS(Y1607=SUM(Table1[[#This Row],[Race-F candidates]:[Race-? Candidates]]),"All-Female",Z1607=SUM(Table1[[#This Row],[Race-F candidates]:[Race-? Candidates]]),"All-Male",1=1,"Mixed-Gender")</f>
        <v>Mixed-Gender</v>
      </c>
      <c r="AC1607" s="3">
        <f>COUNTIFS(Table1[genoffice],Table1[[#This Row],[genoffice]],Table1[Gender],"F")</f>
        <v>168</v>
      </c>
      <c r="AD1607" s="3">
        <f>COUNTIFS(Table1[genoffice],Table1[[#This Row],[genoffice]],Table1[Gender],"M")</f>
        <v>290</v>
      </c>
      <c r="AE1607" s="3">
        <f>COUNTIFS(Table1[genoffice],Table1[[#This Row],[genoffice]],Table1[Gender],"~?")</f>
        <v>23</v>
      </c>
    </row>
    <row r="1608" spans="1:31" x14ac:dyDescent="0.35">
      <c r="A1608">
        <v>1607</v>
      </c>
      <c r="B1608">
        <f>IF(COUNTIF(C$2:C1607,C1608)&gt;0,B1607,B1607+1)</f>
        <v>493</v>
      </c>
      <c r="C1608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8" t="s">
        <v>2034</v>
      </c>
      <c r="E1608" t="s">
        <v>2115</v>
      </c>
      <c r="F1608" t="s">
        <v>2116</v>
      </c>
      <c r="G1608">
        <v>2014</v>
      </c>
      <c r="H1608" t="s">
        <v>83</v>
      </c>
      <c r="I1608" t="s">
        <v>23</v>
      </c>
      <c r="J1608">
        <v>167</v>
      </c>
      <c r="K1608">
        <v>10</v>
      </c>
      <c r="L1608">
        <f>COUNTIF(Table1[Race],Table1[Race])</f>
        <v>10</v>
      </c>
      <c r="M1608">
        <v>9</v>
      </c>
      <c r="N1608">
        <v>0</v>
      </c>
      <c r="O1608">
        <v>1</v>
      </c>
      <c r="P1608">
        <v>0</v>
      </c>
      <c r="Q1608" t="s">
        <v>20</v>
      </c>
      <c r="R1608" t="s">
        <v>21</v>
      </c>
      <c r="S1608" t="s">
        <v>1813</v>
      </c>
      <c r="T1608">
        <f>IFERROR(Table1[n_can_adj]/MID(Table1[district],FIND("(",Table1[district])+1,1),Table1[n_can_adj])</f>
        <v>2</v>
      </c>
      <c r="U1608">
        <v>83699</v>
      </c>
      <c r="V1608" t="str">
        <f>IF(Table1[Voting Population]&lt;47000,"Rural","Urban")</f>
        <v>Urban</v>
      </c>
      <c r="W1608" s="3">
        <v>1.0901467505241097E-2</v>
      </c>
      <c r="X1608" s="3" t="s">
        <v>5415</v>
      </c>
      <c r="Y1608" s="3">
        <f>COUNTIFS(Table1[Race '#],Table1[[#This Row],[Race '#]],Table1[Gender],"F")</f>
        <v>7</v>
      </c>
      <c r="Z1608" s="3">
        <f>COUNTIFS(Table1[Race '#],Table1[[#This Row],[Race '#]],Table1[Gender],"M")</f>
        <v>2</v>
      </c>
      <c r="AA1608" s="3">
        <f>COUNTIFS(Table1[Race '#],Table1[[#This Row],[Race '#]],Table1[Gender],"~?")</f>
        <v>1</v>
      </c>
      <c r="AB1608" s="3" t="str">
        <f>_xlfn.IFS(Y1608=SUM(Table1[[#This Row],[Race-F candidates]:[Race-? Candidates]]),"All-Female",Z1608=SUM(Table1[[#This Row],[Race-F candidates]:[Race-? Candidates]]),"All-Male",1=1,"Mixed-Gender")</f>
        <v>Mixed-Gender</v>
      </c>
      <c r="AC1608" s="3">
        <f>COUNTIFS(Table1[genoffice],Table1[[#This Row],[genoffice]],Table1[Gender],"F")</f>
        <v>168</v>
      </c>
      <c r="AD1608" s="3">
        <f>COUNTIFS(Table1[genoffice],Table1[[#This Row],[genoffice]],Table1[Gender],"M")</f>
        <v>290</v>
      </c>
      <c r="AE1608" s="3">
        <f>COUNTIFS(Table1[genoffice],Table1[[#This Row],[genoffice]],Table1[Gender],"~?")</f>
        <v>23</v>
      </c>
    </row>
    <row r="1609" spans="1:31" x14ac:dyDescent="0.35">
      <c r="A1609">
        <v>1608</v>
      </c>
      <c r="B1609">
        <f>IF(COUNTIF(C$2:C1608,C1609)&gt;0,B1608,B1608+1)</f>
        <v>493</v>
      </c>
      <c r="C1609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09" t="s">
        <v>2034</v>
      </c>
      <c r="E1609" t="s">
        <v>2115</v>
      </c>
      <c r="F1609" t="s">
        <v>2117</v>
      </c>
      <c r="G1609">
        <v>2014</v>
      </c>
      <c r="H1609" t="s">
        <v>83</v>
      </c>
      <c r="I1609" t="s">
        <v>23</v>
      </c>
      <c r="J1609">
        <v>306</v>
      </c>
      <c r="K1609">
        <v>10</v>
      </c>
      <c r="L1609">
        <f>COUNTIF(Table1[Race],Table1[Race])</f>
        <v>10</v>
      </c>
      <c r="M1609">
        <v>9</v>
      </c>
      <c r="N1609">
        <v>0</v>
      </c>
      <c r="O1609">
        <v>1</v>
      </c>
      <c r="P1609">
        <v>0</v>
      </c>
      <c r="Q1609" t="s">
        <v>20</v>
      </c>
      <c r="R1609" t="s">
        <v>21</v>
      </c>
      <c r="S1609" t="s">
        <v>1813</v>
      </c>
      <c r="T1609">
        <f>IFERROR(Table1[n_can_adj]/MID(Table1[district],FIND("(",Table1[district])+1,1),Table1[n_can_adj])</f>
        <v>2</v>
      </c>
      <c r="U1609">
        <v>83699</v>
      </c>
      <c r="V1609" t="str">
        <f>IF(Table1[Voting Population]&lt;47000,"Rural","Urban")</f>
        <v>Urban</v>
      </c>
      <c r="W1609" s="3">
        <v>1.0901467505241097E-2</v>
      </c>
      <c r="X1609" s="3" t="s">
        <v>5415</v>
      </c>
      <c r="Y1609" s="3">
        <f>COUNTIFS(Table1[Race '#],Table1[[#This Row],[Race '#]],Table1[Gender],"F")</f>
        <v>7</v>
      </c>
      <c r="Z1609" s="3">
        <f>COUNTIFS(Table1[Race '#],Table1[[#This Row],[Race '#]],Table1[Gender],"M")</f>
        <v>2</v>
      </c>
      <c r="AA1609" s="3">
        <f>COUNTIFS(Table1[Race '#],Table1[[#This Row],[Race '#]],Table1[Gender],"~?")</f>
        <v>1</v>
      </c>
      <c r="AB1609" s="3" t="str">
        <f>_xlfn.IFS(Y1609=SUM(Table1[[#This Row],[Race-F candidates]:[Race-? Candidates]]),"All-Female",Z1609=SUM(Table1[[#This Row],[Race-F candidates]:[Race-? Candidates]]),"All-Male",1=1,"Mixed-Gender")</f>
        <v>Mixed-Gender</v>
      </c>
      <c r="AC1609" s="3">
        <f>COUNTIFS(Table1[genoffice],Table1[[#This Row],[genoffice]],Table1[Gender],"F")</f>
        <v>168</v>
      </c>
      <c r="AD1609" s="3">
        <f>COUNTIFS(Table1[genoffice],Table1[[#This Row],[genoffice]],Table1[Gender],"M")</f>
        <v>290</v>
      </c>
      <c r="AE1609" s="3">
        <f>COUNTIFS(Table1[genoffice],Table1[[#This Row],[genoffice]],Table1[Gender],"~?")</f>
        <v>23</v>
      </c>
    </row>
    <row r="1610" spans="1:31" x14ac:dyDescent="0.35">
      <c r="A1610">
        <v>1609</v>
      </c>
      <c r="B1610">
        <f>IF(COUNTIF(C$2:C1609,C1610)&gt;0,B1609,B1609+1)</f>
        <v>493</v>
      </c>
      <c r="C1610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0" t="s">
        <v>2034</v>
      </c>
      <c r="E1610" t="s">
        <v>2115</v>
      </c>
      <c r="F1610" t="s">
        <v>2118</v>
      </c>
      <c r="G1610">
        <v>2014</v>
      </c>
      <c r="H1610" t="s">
        <v>83</v>
      </c>
      <c r="I1610" t="s">
        <v>23</v>
      </c>
      <c r="J1610">
        <v>179</v>
      </c>
      <c r="K1610">
        <v>10</v>
      </c>
      <c r="L1610">
        <f>COUNTIF(Table1[Race],Table1[Race])</f>
        <v>10</v>
      </c>
      <c r="M1610">
        <v>9</v>
      </c>
      <c r="N1610">
        <v>0</v>
      </c>
      <c r="O1610">
        <v>1</v>
      </c>
      <c r="P1610">
        <v>0</v>
      </c>
      <c r="Q1610" t="s">
        <v>20</v>
      </c>
      <c r="R1610" t="s">
        <v>21</v>
      </c>
      <c r="S1610" t="s">
        <v>1813</v>
      </c>
      <c r="T1610">
        <f>IFERROR(Table1[n_can_adj]/MID(Table1[district],FIND("(",Table1[district])+1,1),Table1[n_can_adj])</f>
        <v>2</v>
      </c>
      <c r="U1610">
        <v>83699</v>
      </c>
      <c r="V1610" t="str">
        <f>IF(Table1[Voting Population]&lt;47000,"Rural","Urban")</f>
        <v>Urban</v>
      </c>
      <c r="W1610" s="3">
        <v>1.0901467505241097E-2</v>
      </c>
      <c r="X1610" s="3" t="s">
        <v>5414</v>
      </c>
      <c r="Y1610" s="3">
        <f>COUNTIFS(Table1[Race '#],Table1[[#This Row],[Race '#]],Table1[Gender],"F")</f>
        <v>7</v>
      </c>
      <c r="Z1610" s="3">
        <f>COUNTIFS(Table1[Race '#],Table1[[#This Row],[Race '#]],Table1[Gender],"M")</f>
        <v>2</v>
      </c>
      <c r="AA1610" s="3">
        <f>COUNTIFS(Table1[Race '#],Table1[[#This Row],[Race '#]],Table1[Gender],"~?")</f>
        <v>1</v>
      </c>
      <c r="AB1610" s="3" t="str">
        <f>_xlfn.IFS(Y1610=SUM(Table1[[#This Row],[Race-F candidates]:[Race-? Candidates]]),"All-Female",Z1610=SUM(Table1[[#This Row],[Race-F candidates]:[Race-? Candidates]]),"All-Male",1=1,"Mixed-Gender")</f>
        <v>Mixed-Gender</v>
      </c>
      <c r="AC1610" s="3">
        <f>COUNTIFS(Table1[genoffice],Table1[[#This Row],[genoffice]],Table1[Gender],"F")</f>
        <v>168</v>
      </c>
      <c r="AD1610" s="3">
        <f>COUNTIFS(Table1[genoffice],Table1[[#This Row],[genoffice]],Table1[Gender],"M")</f>
        <v>290</v>
      </c>
      <c r="AE1610" s="3">
        <f>COUNTIFS(Table1[genoffice],Table1[[#This Row],[genoffice]],Table1[Gender],"~?")</f>
        <v>23</v>
      </c>
    </row>
    <row r="1611" spans="1:31" x14ac:dyDescent="0.35">
      <c r="A1611">
        <v>1610</v>
      </c>
      <c r="B1611">
        <f>IF(COUNTIF(C$2:C1610,C1611)&gt;0,B1610,B1610+1)</f>
        <v>493</v>
      </c>
      <c r="C1611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1" t="s">
        <v>2034</v>
      </c>
      <c r="E1611" t="s">
        <v>2115</v>
      </c>
      <c r="F1611" t="s">
        <v>2119</v>
      </c>
      <c r="G1611">
        <v>2014</v>
      </c>
      <c r="H1611" t="s">
        <v>83</v>
      </c>
      <c r="I1611" t="s">
        <v>23</v>
      </c>
      <c r="J1611">
        <v>258</v>
      </c>
      <c r="K1611">
        <v>10</v>
      </c>
      <c r="L1611">
        <f>COUNTIF(Table1[Race],Table1[Race])</f>
        <v>10</v>
      </c>
      <c r="M1611">
        <v>9</v>
      </c>
      <c r="N1611">
        <v>0</v>
      </c>
      <c r="O1611">
        <v>1</v>
      </c>
      <c r="P1611">
        <v>0</v>
      </c>
      <c r="Q1611" t="s">
        <v>20</v>
      </c>
      <c r="R1611" t="s">
        <v>21</v>
      </c>
      <c r="S1611" t="s">
        <v>1813</v>
      </c>
      <c r="T1611">
        <f>IFERROR(Table1[n_can_adj]/MID(Table1[district],FIND("(",Table1[district])+1,1),Table1[n_can_adj])</f>
        <v>2</v>
      </c>
      <c r="U1611">
        <v>83699</v>
      </c>
      <c r="V1611" t="str">
        <f>IF(Table1[Voting Population]&lt;47000,"Rural","Urban")</f>
        <v>Urban</v>
      </c>
      <c r="W1611" s="3">
        <v>1.0901467505241097E-2</v>
      </c>
      <c r="X1611" s="3" t="s">
        <v>5415</v>
      </c>
      <c r="Y1611" s="3">
        <f>COUNTIFS(Table1[Race '#],Table1[[#This Row],[Race '#]],Table1[Gender],"F")</f>
        <v>7</v>
      </c>
      <c r="Z1611" s="3">
        <f>COUNTIFS(Table1[Race '#],Table1[[#This Row],[Race '#]],Table1[Gender],"M")</f>
        <v>2</v>
      </c>
      <c r="AA1611" s="3">
        <f>COUNTIFS(Table1[Race '#],Table1[[#This Row],[Race '#]],Table1[Gender],"~?")</f>
        <v>1</v>
      </c>
      <c r="AB1611" s="3" t="str">
        <f>_xlfn.IFS(Y1611=SUM(Table1[[#This Row],[Race-F candidates]:[Race-? Candidates]]),"All-Female",Z1611=SUM(Table1[[#This Row],[Race-F candidates]:[Race-? Candidates]]),"All-Male",1=1,"Mixed-Gender")</f>
        <v>Mixed-Gender</v>
      </c>
      <c r="AC1611" s="3">
        <f>COUNTIFS(Table1[genoffice],Table1[[#This Row],[genoffice]],Table1[Gender],"F")</f>
        <v>168</v>
      </c>
      <c r="AD1611" s="3">
        <f>COUNTIFS(Table1[genoffice],Table1[[#This Row],[genoffice]],Table1[Gender],"M")</f>
        <v>290</v>
      </c>
      <c r="AE1611" s="3">
        <f>COUNTIFS(Table1[genoffice],Table1[[#This Row],[genoffice]],Table1[Gender],"~?")</f>
        <v>23</v>
      </c>
    </row>
    <row r="1612" spans="1:31" x14ac:dyDescent="0.35">
      <c r="A1612">
        <v>1611</v>
      </c>
      <c r="B1612">
        <f>IF(COUNTIF(C$2:C1611,C1612)&gt;0,B1611,B1611+1)</f>
        <v>493</v>
      </c>
      <c r="C1612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2" t="s">
        <v>2034</v>
      </c>
      <c r="E1612" t="s">
        <v>2115</v>
      </c>
      <c r="F1612" t="s">
        <v>2120</v>
      </c>
      <c r="G1612">
        <v>2014</v>
      </c>
      <c r="H1612" t="s">
        <v>83</v>
      </c>
      <c r="I1612" t="s">
        <v>23</v>
      </c>
      <c r="J1612">
        <v>187</v>
      </c>
      <c r="K1612">
        <v>10</v>
      </c>
      <c r="L1612">
        <f>COUNTIF(Table1[Race],Table1[Race])</f>
        <v>10</v>
      </c>
      <c r="M1612">
        <v>9</v>
      </c>
      <c r="N1612">
        <v>0</v>
      </c>
      <c r="O1612">
        <v>1</v>
      </c>
      <c r="P1612">
        <v>0</v>
      </c>
      <c r="Q1612" t="s">
        <v>20</v>
      </c>
      <c r="R1612" t="s">
        <v>21</v>
      </c>
      <c r="S1612" t="s">
        <v>1813</v>
      </c>
      <c r="T1612">
        <f>IFERROR(Table1[n_can_adj]/MID(Table1[district],FIND("(",Table1[district])+1,1),Table1[n_can_adj])</f>
        <v>2</v>
      </c>
      <c r="U1612">
        <v>83699</v>
      </c>
      <c r="V1612" t="str">
        <f>IF(Table1[Voting Population]&lt;47000,"Rural","Urban")</f>
        <v>Urban</v>
      </c>
      <c r="W1612" s="3">
        <v>1.0901467505241097E-2</v>
      </c>
      <c r="X1612" s="3" t="s">
        <v>5415</v>
      </c>
      <c r="Y1612" s="3">
        <f>COUNTIFS(Table1[Race '#],Table1[[#This Row],[Race '#]],Table1[Gender],"F")</f>
        <v>7</v>
      </c>
      <c r="Z1612" s="3">
        <f>COUNTIFS(Table1[Race '#],Table1[[#This Row],[Race '#]],Table1[Gender],"M")</f>
        <v>2</v>
      </c>
      <c r="AA1612" s="3">
        <f>COUNTIFS(Table1[Race '#],Table1[[#This Row],[Race '#]],Table1[Gender],"~?")</f>
        <v>1</v>
      </c>
      <c r="AB1612" s="3" t="str">
        <f>_xlfn.IFS(Y1612=SUM(Table1[[#This Row],[Race-F candidates]:[Race-? Candidates]]),"All-Female",Z1612=SUM(Table1[[#This Row],[Race-F candidates]:[Race-? Candidates]]),"All-Male",1=1,"Mixed-Gender")</f>
        <v>Mixed-Gender</v>
      </c>
      <c r="AC1612" s="3">
        <f>COUNTIFS(Table1[genoffice],Table1[[#This Row],[genoffice]],Table1[Gender],"F")</f>
        <v>168</v>
      </c>
      <c r="AD1612" s="3">
        <f>COUNTIFS(Table1[genoffice],Table1[[#This Row],[genoffice]],Table1[Gender],"M")</f>
        <v>290</v>
      </c>
      <c r="AE1612" s="3">
        <f>COUNTIFS(Table1[genoffice],Table1[[#This Row],[genoffice]],Table1[Gender],"~?")</f>
        <v>23</v>
      </c>
    </row>
    <row r="1613" spans="1:31" x14ac:dyDescent="0.35">
      <c r="A1613">
        <v>1612</v>
      </c>
      <c r="B1613">
        <f>IF(COUNTIF(C$2:C1612,C1613)&gt;0,B1612,B1612+1)</f>
        <v>493</v>
      </c>
      <c r="C1613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3" t="s">
        <v>2034</v>
      </c>
      <c r="E1613" t="s">
        <v>2115</v>
      </c>
      <c r="F1613" t="s">
        <v>2121</v>
      </c>
      <c r="G1613">
        <v>2014</v>
      </c>
      <c r="H1613" t="s">
        <v>83</v>
      </c>
      <c r="I1613" t="s">
        <v>23</v>
      </c>
      <c r="J1613">
        <v>236</v>
      </c>
      <c r="K1613">
        <v>10</v>
      </c>
      <c r="L1613">
        <f>COUNTIF(Table1[Race],Table1[Race])</f>
        <v>10</v>
      </c>
      <c r="M1613">
        <v>9</v>
      </c>
      <c r="N1613">
        <v>0</v>
      </c>
      <c r="O1613">
        <v>1</v>
      </c>
      <c r="P1613">
        <v>0</v>
      </c>
      <c r="Q1613" t="s">
        <v>20</v>
      </c>
      <c r="R1613" t="s">
        <v>21</v>
      </c>
      <c r="S1613" t="s">
        <v>1813</v>
      </c>
      <c r="T1613">
        <f>IFERROR(Table1[n_can_adj]/MID(Table1[district],FIND("(",Table1[district])+1,1),Table1[n_can_adj])</f>
        <v>2</v>
      </c>
      <c r="U1613">
        <v>83699</v>
      </c>
      <c r="V1613" t="str">
        <f>IF(Table1[Voting Population]&lt;47000,"Rural","Urban")</f>
        <v>Urban</v>
      </c>
      <c r="W1613" s="3">
        <v>1.0901467505241097E-2</v>
      </c>
      <c r="X1613" s="3" t="s">
        <v>5415</v>
      </c>
      <c r="Y1613" s="3">
        <f>COUNTIFS(Table1[Race '#],Table1[[#This Row],[Race '#]],Table1[Gender],"F")</f>
        <v>7</v>
      </c>
      <c r="Z1613" s="3">
        <f>COUNTIFS(Table1[Race '#],Table1[[#This Row],[Race '#]],Table1[Gender],"M")</f>
        <v>2</v>
      </c>
      <c r="AA1613" s="3">
        <f>COUNTIFS(Table1[Race '#],Table1[[#This Row],[Race '#]],Table1[Gender],"~?")</f>
        <v>1</v>
      </c>
      <c r="AB1613" s="3" t="str">
        <f>_xlfn.IFS(Y1613=SUM(Table1[[#This Row],[Race-F candidates]:[Race-? Candidates]]),"All-Female",Z1613=SUM(Table1[[#This Row],[Race-F candidates]:[Race-? Candidates]]),"All-Male",1=1,"Mixed-Gender")</f>
        <v>Mixed-Gender</v>
      </c>
      <c r="AC1613" s="3">
        <f>COUNTIFS(Table1[genoffice],Table1[[#This Row],[genoffice]],Table1[Gender],"F")</f>
        <v>168</v>
      </c>
      <c r="AD1613" s="3">
        <f>COUNTIFS(Table1[genoffice],Table1[[#This Row],[genoffice]],Table1[Gender],"M")</f>
        <v>290</v>
      </c>
      <c r="AE1613" s="3">
        <f>COUNTIFS(Table1[genoffice],Table1[[#This Row],[genoffice]],Table1[Gender],"~?")</f>
        <v>23</v>
      </c>
    </row>
    <row r="1614" spans="1:31" x14ac:dyDescent="0.35">
      <c r="A1614">
        <v>1613</v>
      </c>
      <c r="B1614">
        <f>IF(COUNTIF(C$2:C1613,C1614)&gt;0,B1613,B1613+1)</f>
        <v>493</v>
      </c>
      <c r="C1614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4" t="s">
        <v>2034</v>
      </c>
      <c r="E1614" t="s">
        <v>2115</v>
      </c>
      <c r="F1614" t="s">
        <v>2122</v>
      </c>
      <c r="G1614">
        <v>2014</v>
      </c>
      <c r="H1614" t="s">
        <v>83</v>
      </c>
      <c r="I1614" t="s">
        <v>23</v>
      </c>
      <c r="J1614">
        <v>332</v>
      </c>
      <c r="K1614">
        <v>10</v>
      </c>
      <c r="L1614">
        <f>COUNTIF(Table1[Race],Table1[Race])</f>
        <v>10</v>
      </c>
      <c r="M1614">
        <v>9</v>
      </c>
      <c r="N1614">
        <v>0</v>
      </c>
      <c r="O1614">
        <v>1</v>
      </c>
      <c r="P1614">
        <v>0</v>
      </c>
      <c r="Q1614" t="s">
        <v>20</v>
      </c>
      <c r="R1614" t="s">
        <v>21</v>
      </c>
      <c r="S1614" t="s">
        <v>1813</v>
      </c>
      <c r="T1614">
        <f>IFERROR(Table1[n_can_adj]/MID(Table1[district],FIND("(",Table1[district])+1,1),Table1[n_can_adj])</f>
        <v>2</v>
      </c>
      <c r="U1614">
        <v>83699</v>
      </c>
      <c r="V1614" t="str">
        <f>IF(Table1[Voting Population]&lt;47000,"Rural","Urban")</f>
        <v>Urban</v>
      </c>
      <c r="W1614" s="3">
        <v>1.0901467505241097E-2</v>
      </c>
      <c r="X1614" s="3" t="s">
        <v>5414</v>
      </c>
      <c r="Y1614" s="3">
        <f>COUNTIFS(Table1[Race '#],Table1[[#This Row],[Race '#]],Table1[Gender],"F")</f>
        <v>7</v>
      </c>
      <c r="Z1614" s="3">
        <f>COUNTIFS(Table1[Race '#],Table1[[#This Row],[Race '#]],Table1[Gender],"M")</f>
        <v>2</v>
      </c>
      <c r="AA1614" s="3">
        <f>COUNTIFS(Table1[Race '#],Table1[[#This Row],[Race '#]],Table1[Gender],"~?")</f>
        <v>1</v>
      </c>
      <c r="AB1614" s="3" t="str">
        <f>_xlfn.IFS(Y1614=SUM(Table1[[#This Row],[Race-F candidates]:[Race-? Candidates]]),"All-Female",Z1614=SUM(Table1[[#This Row],[Race-F candidates]:[Race-? Candidates]]),"All-Male",1=1,"Mixed-Gender")</f>
        <v>Mixed-Gender</v>
      </c>
      <c r="AC1614" s="3">
        <f>COUNTIFS(Table1[genoffice],Table1[[#This Row],[genoffice]],Table1[Gender],"F")</f>
        <v>168</v>
      </c>
      <c r="AD1614" s="3">
        <f>COUNTIFS(Table1[genoffice],Table1[[#This Row],[genoffice]],Table1[Gender],"M")</f>
        <v>290</v>
      </c>
      <c r="AE1614" s="3">
        <f>COUNTIFS(Table1[genoffice],Table1[[#This Row],[genoffice]],Table1[Gender],"~?")</f>
        <v>23</v>
      </c>
    </row>
    <row r="1615" spans="1:31" x14ac:dyDescent="0.35">
      <c r="A1615">
        <v>1614</v>
      </c>
      <c r="B1615">
        <f>IF(COUNTIF(C$2:C1614,C1615)&gt;0,B1614,B1614+1)</f>
        <v>493</v>
      </c>
      <c r="C1615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5" t="s">
        <v>2034</v>
      </c>
      <c r="E1615" t="s">
        <v>2115</v>
      </c>
      <c r="F1615" t="s">
        <v>2123</v>
      </c>
      <c r="G1615">
        <v>2014</v>
      </c>
      <c r="H1615" t="s">
        <v>83</v>
      </c>
      <c r="I1615" t="s">
        <v>23</v>
      </c>
      <c r="J1615">
        <v>262</v>
      </c>
      <c r="K1615">
        <v>10</v>
      </c>
      <c r="L1615">
        <f>COUNTIF(Table1[Race],Table1[Race])</f>
        <v>10</v>
      </c>
      <c r="M1615">
        <v>9</v>
      </c>
      <c r="N1615">
        <v>0</v>
      </c>
      <c r="O1615">
        <v>1</v>
      </c>
      <c r="P1615">
        <v>0</v>
      </c>
      <c r="Q1615" t="s">
        <v>20</v>
      </c>
      <c r="R1615" t="s">
        <v>21</v>
      </c>
      <c r="S1615" t="s">
        <v>1813</v>
      </c>
      <c r="T1615">
        <f>IFERROR(Table1[n_can_adj]/MID(Table1[district],FIND("(",Table1[district])+1,1),Table1[n_can_adj])</f>
        <v>2</v>
      </c>
      <c r="U1615">
        <v>83699</v>
      </c>
      <c r="V1615" t="str">
        <f>IF(Table1[Voting Population]&lt;47000,"Rural","Urban")</f>
        <v>Urban</v>
      </c>
      <c r="W1615" s="3">
        <v>1.0901467505241097E-2</v>
      </c>
      <c r="X1615" s="3" t="s">
        <v>5413</v>
      </c>
      <c r="Y1615" s="3">
        <f>COUNTIFS(Table1[Race '#],Table1[[#This Row],[Race '#]],Table1[Gender],"F")</f>
        <v>7</v>
      </c>
      <c r="Z1615" s="3">
        <f>COUNTIFS(Table1[Race '#],Table1[[#This Row],[Race '#]],Table1[Gender],"M")</f>
        <v>2</v>
      </c>
      <c r="AA1615" s="3">
        <f>COUNTIFS(Table1[Race '#],Table1[[#This Row],[Race '#]],Table1[Gender],"~?")</f>
        <v>1</v>
      </c>
      <c r="AB1615" s="3" t="str">
        <f>_xlfn.IFS(Y1615=SUM(Table1[[#This Row],[Race-F candidates]:[Race-? Candidates]]),"All-Female",Z1615=SUM(Table1[[#This Row],[Race-F candidates]:[Race-? Candidates]]),"All-Male",1=1,"Mixed-Gender")</f>
        <v>Mixed-Gender</v>
      </c>
      <c r="AC1615" s="3">
        <f>COUNTIFS(Table1[genoffice],Table1[[#This Row],[genoffice]],Table1[Gender],"F")</f>
        <v>168</v>
      </c>
      <c r="AD1615" s="3">
        <f>COUNTIFS(Table1[genoffice],Table1[[#This Row],[genoffice]],Table1[Gender],"M")</f>
        <v>290</v>
      </c>
      <c r="AE1615" s="3">
        <f>COUNTIFS(Table1[genoffice],Table1[[#This Row],[genoffice]],Table1[Gender],"~?")</f>
        <v>23</v>
      </c>
    </row>
    <row r="1616" spans="1:31" x14ac:dyDescent="0.35">
      <c r="A1616">
        <v>1615</v>
      </c>
      <c r="B1616">
        <f>IF(COUNTIF(C$2:C1615,C1616)&gt;0,B1615,B1615+1)</f>
        <v>493</v>
      </c>
      <c r="C1616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6" t="s">
        <v>2034</v>
      </c>
      <c r="E1616" t="s">
        <v>2115</v>
      </c>
      <c r="F1616" t="s">
        <v>2124</v>
      </c>
      <c r="G1616">
        <v>2014</v>
      </c>
      <c r="H1616" t="s">
        <v>83</v>
      </c>
      <c r="I1616" t="s">
        <v>30</v>
      </c>
      <c r="J1616">
        <v>160</v>
      </c>
      <c r="K1616">
        <v>10</v>
      </c>
      <c r="L1616">
        <f>COUNTIF(Table1[Race],Table1[Race])</f>
        <v>10</v>
      </c>
      <c r="M1616">
        <v>9</v>
      </c>
      <c r="N1616">
        <v>0</v>
      </c>
      <c r="O1616">
        <v>1</v>
      </c>
      <c r="P1616">
        <v>0</v>
      </c>
      <c r="Q1616" t="s">
        <v>20</v>
      </c>
      <c r="R1616" t="s">
        <v>21</v>
      </c>
      <c r="S1616" t="s">
        <v>1813</v>
      </c>
      <c r="T1616">
        <f>IFERROR(Table1[n_can_adj]/MID(Table1[district],FIND("(",Table1[district])+1,1),Table1[n_can_adj])</f>
        <v>2</v>
      </c>
      <c r="U1616">
        <v>83699</v>
      </c>
      <c r="V1616" t="str">
        <f>IF(Table1[Voting Population]&lt;47000,"Rural","Urban")</f>
        <v>Urban</v>
      </c>
      <c r="W1616" s="3">
        <v>1.0901467505241097E-2</v>
      </c>
      <c r="X1616" s="3" t="s">
        <v>5415</v>
      </c>
      <c r="Y1616" s="3">
        <f>COUNTIFS(Table1[Race '#],Table1[[#This Row],[Race '#]],Table1[Gender],"F")</f>
        <v>7</v>
      </c>
      <c r="Z1616" s="3">
        <f>COUNTIFS(Table1[Race '#],Table1[[#This Row],[Race '#]],Table1[Gender],"M")</f>
        <v>2</v>
      </c>
      <c r="AA1616" s="3">
        <f>COUNTIFS(Table1[Race '#],Table1[[#This Row],[Race '#]],Table1[Gender],"~?")</f>
        <v>1</v>
      </c>
      <c r="AB1616" s="3" t="str">
        <f>_xlfn.IFS(Y1616=SUM(Table1[[#This Row],[Race-F candidates]:[Race-? Candidates]]),"All-Female",Z1616=SUM(Table1[[#This Row],[Race-F candidates]:[Race-? Candidates]]),"All-Male",1=1,"Mixed-Gender")</f>
        <v>Mixed-Gender</v>
      </c>
      <c r="AC1616" s="3">
        <f>COUNTIFS(Table1[genoffice],Table1[[#This Row],[genoffice]],Table1[Gender],"F")</f>
        <v>168</v>
      </c>
      <c r="AD1616" s="3">
        <f>COUNTIFS(Table1[genoffice],Table1[[#This Row],[genoffice]],Table1[Gender],"M")</f>
        <v>290</v>
      </c>
      <c r="AE1616" s="3">
        <f>COUNTIFS(Table1[genoffice],Table1[[#This Row],[genoffice]],Table1[Gender],"~?")</f>
        <v>23</v>
      </c>
    </row>
    <row r="1617" spans="1:31" x14ac:dyDescent="0.35">
      <c r="A1617">
        <v>1616</v>
      </c>
      <c r="B1617">
        <f>IF(COUNTIF(C$2:C1616,C1617)&gt;0,B1616,B1616+1)</f>
        <v>493</v>
      </c>
      <c r="C1617" t="str">
        <f>Table1[[#This Row],[position]]&amp;IF(Table1[district]="NA","","-"&amp;Table1[district])&amp;IF(Table1[parish]="Multi-Parish Race","","-"&amp;Table1[parish])&amp;" ("&amp;Table1[year]&amp;")"</f>
        <v>Council Members-Town of Melville (5 to be elected)-St. Landry (2014)</v>
      </c>
      <c r="D1617" t="s">
        <v>2034</v>
      </c>
      <c r="E1617" t="s">
        <v>2115</v>
      </c>
      <c r="F1617" t="s">
        <v>2125</v>
      </c>
      <c r="G1617">
        <v>2014</v>
      </c>
      <c r="H1617" t="s">
        <v>83</v>
      </c>
      <c r="I1617" t="s">
        <v>23</v>
      </c>
      <c r="J1617">
        <v>298</v>
      </c>
      <c r="K1617">
        <v>10</v>
      </c>
      <c r="L1617">
        <f>COUNTIF(Table1[Race],Table1[Race])</f>
        <v>10</v>
      </c>
      <c r="M1617">
        <v>9</v>
      </c>
      <c r="N1617">
        <v>0</v>
      </c>
      <c r="O1617">
        <v>1</v>
      </c>
      <c r="P1617">
        <v>0</v>
      </c>
      <c r="Q1617" t="s">
        <v>20</v>
      </c>
      <c r="R1617" t="s">
        <v>21</v>
      </c>
      <c r="S1617" t="s">
        <v>1813</v>
      </c>
      <c r="T1617">
        <f>IFERROR(Table1[n_can_adj]/MID(Table1[district],FIND("(",Table1[district])+1,1),Table1[n_can_adj])</f>
        <v>2</v>
      </c>
      <c r="U1617">
        <v>83699</v>
      </c>
      <c r="V1617" t="str">
        <f>IF(Table1[Voting Population]&lt;47000,"Rural","Urban")</f>
        <v>Urban</v>
      </c>
      <c r="W1617" s="3">
        <v>1.0901467505241097E-2</v>
      </c>
      <c r="X1617" s="3" t="s">
        <v>5415</v>
      </c>
      <c r="Y1617" s="3">
        <f>COUNTIFS(Table1[Race '#],Table1[[#This Row],[Race '#]],Table1[Gender],"F")</f>
        <v>7</v>
      </c>
      <c r="Z1617" s="3">
        <f>COUNTIFS(Table1[Race '#],Table1[[#This Row],[Race '#]],Table1[Gender],"M")</f>
        <v>2</v>
      </c>
      <c r="AA1617" s="3">
        <f>COUNTIFS(Table1[Race '#],Table1[[#This Row],[Race '#]],Table1[Gender],"~?")</f>
        <v>1</v>
      </c>
      <c r="AB1617" s="3" t="str">
        <f>_xlfn.IFS(Y1617=SUM(Table1[[#This Row],[Race-F candidates]:[Race-? Candidates]]),"All-Female",Z1617=SUM(Table1[[#This Row],[Race-F candidates]:[Race-? Candidates]]),"All-Male",1=1,"Mixed-Gender")</f>
        <v>Mixed-Gender</v>
      </c>
      <c r="AC1617" s="3">
        <f>COUNTIFS(Table1[genoffice],Table1[[#This Row],[genoffice]],Table1[Gender],"F")</f>
        <v>168</v>
      </c>
      <c r="AD1617" s="3">
        <f>COUNTIFS(Table1[genoffice],Table1[[#This Row],[genoffice]],Table1[Gender],"M")</f>
        <v>290</v>
      </c>
      <c r="AE1617" s="3">
        <f>COUNTIFS(Table1[genoffice],Table1[[#This Row],[genoffice]],Table1[Gender],"~?")</f>
        <v>23</v>
      </c>
    </row>
    <row r="1618" spans="1:31" x14ac:dyDescent="0.35">
      <c r="A1618">
        <v>1617</v>
      </c>
      <c r="B1618">
        <f>IF(COUNTIF(C$2:C1617,C1618)&gt;0,B1617,B1617+1)</f>
        <v>494</v>
      </c>
      <c r="C1618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8" t="s">
        <v>2034</v>
      </c>
      <c r="E1618" t="s">
        <v>2126</v>
      </c>
      <c r="F1618" t="s">
        <v>2127</v>
      </c>
      <c r="G1618">
        <v>2014</v>
      </c>
      <c r="H1618" t="s">
        <v>272</v>
      </c>
      <c r="I1618" t="s">
        <v>30</v>
      </c>
      <c r="J1618">
        <v>133</v>
      </c>
      <c r="K1618">
        <v>9</v>
      </c>
      <c r="L1618">
        <f>COUNTIF(Table1[Race],Table1[Race])</f>
        <v>9</v>
      </c>
      <c r="M1618">
        <v>1</v>
      </c>
      <c r="N1618">
        <v>1</v>
      </c>
      <c r="O1618">
        <v>3</v>
      </c>
      <c r="P1618">
        <v>4</v>
      </c>
      <c r="Q1618" t="s">
        <v>20</v>
      </c>
      <c r="R1618" t="s">
        <v>21</v>
      </c>
      <c r="S1618" t="s">
        <v>1813</v>
      </c>
      <c r="T1618">
        <f>IFERROR(Table1[n_can_adj]/MID(Table1[district],FIND("(",Table1[district])+1,1),Table1[n_can_adj])</f>
        <v>1.8</v>
      </c>
      <c r="U1618">
        <v>22372</v>
      </c>
      <c r="V1618" t="str">
        <f>IF(Table1[Voting Population]&lt;47000,"Rural","Urban")</f>
        <v>Rural</v>
      </c>
      <c r="W1618" s="3">
        <v>1.9507186858316233E-2</v>
      </c>
      <c r="X1618" s="3" t="s">
        <v>5414</v>
      </c>
      <c r="Y1618" s="3">
        <f>COUNTIFS(Table1[Race '#],Table1[[#This Row],[Race '#]],Table1[Gender],"F")</f>
        <v>4</v>
      </c>
      <c r="Z1618" s="3">
        <f>COUNTIFS(Table1[Race '#],Table1[[#This Row],[Race '#]],Table1[Gender],"M")</f>
        <v>3</v>
      </c>
      <c r="AA1618" s="3">
        <f>COUNTIFS(Table1[Race '#],Table1[[#This Row],[Race '#]],Table1[Gender],"~?")</f>
        <v>2</v>
      </c>
      <c r="AB1618" s="3" t="str">
        <f>_xlfn.IFS(Y1618=SUM(Table1[[#This Row],[Race-F candidates]:[Race-? Candidates]]),"All-Female",Z1618=SUM(Table1[[#This Row],[Race-F candidates]:[Race-? Candidates]]),"All-Male",1=1,"Mixed-Gender")</f>
        <v>Mixed-Gender</v>
      </c>
      <c r="AC1618" s="3">
        <f>COUNTIFS(Table1[genoffice],Table1[[#This Row],[genoffice]],Table1[Gender],"F")</f>
        <v>168</v>
      </c>
      <c r="AD1618" s="3">
        <f>COUNTIFS(Table1[genoffice],Table1[[#This Row],[genoffice]],Table1[Gender],"M")</f>
        <v>290</v>
      </c>
      <c r="AE1618" s="3">
        <f>COUNTIFS(Table1[genoffice],Table1[[#This Row],[genoffice]],Table1[Gender],"~?")</f>
        <v>23</v>
      </c>
    </row>
    <row r="1619" spans="1:31" x14ac:dyDescent="0.35">
      <c r="A1619">
        <v>1618</v>
      </c>
      <c r="B1619">
        <f>IF(COUNTIF(C$2:C1618,C1619)&gt;0,B1618,B1618+1)</f>
        <v>494</v>
      </c>
      <c r="C1619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19" t="s">
        <v>2034</v>
      </c>
      <c r="E1619" t="s">
        <v>2126</v>
      </c>
      <c r="F1619" t="s">
        <v>2128</v>
      </c>
      <c r="G1619">
        <v>2014</v>
      </c>
      <c r="H1619" t="s">
        <v>272</v>
      </c>
      <c r="I1619" t="s">
        <v>23</v>
      </c>
      <c r="J1619">
        <v>97</v>
      </c>
      <c r="K1619">
        <v>9</v>
      </c>
      <c r="L1619">
        <f>COUNTIF(Table1[Race],Table1[Race])</f>
        <v>9</v>
      </c>
      <c r="M1619">
        <v>1</v>
      </c>
      <c r="N1619">
        <v>1</v>
      </c>
      <c r="O1619">
        <v>3</v>
      </c>
      <c r="P1619">
        <v>4</v>
      </c>
      <c r="Q1619" t="s">
        <v>20</v>
      </c>
      <c r="R1619" t="s">
        <v>21</v>
      </c>
      <c r="S1619" t="s">
        <v>1813</v>
      </c>
      <c r="T1619">
        <f>IFERROR(Table1[n_can_adj]/MID(Table1[district],FIND("(",Table1[district])+1,1),Table1[n_can_adj])</f>
        <v>1.8</v>
      </c>
      <c r="U1619">
        <v>22372</v>
      </c>
      <c r="V1619" t="str">
        <f>IF(Table1[Voting Population]&lt;47000,"Rural","Urban")</f>
        <v>Rural</v>
      </c>
      <c r="W1619" s="3">
        <v>1.9507186858316233E-2</v>
      </c>
      <c r="X1619" s="3" t="s">
        <v>5415</v>
      </c>
      <c r="Y1619" s="3">
        <f>COUNTIFS(Table1[Race '#],Table1[[#This Row],[Race '#]],Table1[Gender],"F")</f>
        <v>4</v>
      </c>
      <c r="Z1619" s="3">
        <f>COUNTIFS(Table1[Race '#],Table1[[#This Row],[Race '#]],Table1[Gender],"M")</f>
        <v>3</v>
      </c>
      <c r="AA1619" s="3">
        <f>COUNTIFS(Table1[Race '#],Table1[[#This Row],[Race '#]],Table1[Gender],"~?")</f>
        <v>2</v>
      </c>
      <c r="AB1619" s="3" t="str">
        <f>_xlfn.IFS(Y1619=SUM(Table1[[#This Row],[Race-F candidates]:[Race-? Candidates]]),"All-Female",Z1619=SUM(Table1[[#This Row],[Race-F candidates]:[Race-? Candidates]]),"All-Male",1=1,"Mixed-Gender")</f>
        <v>Mixed-Gender</v>
      </c>
      <c r="AC1619" s="3">
        <f>COUNTIFS(Table1[genoffice],Table1[[#This Row],[genoffice]],Table1[Gender],"F")</f>
        <v>168</v>
      </c>
      <c r="AD1619" s="3">
        <f>COUNTIFS(Table1[genoffice],Table1[[#This Row],[genoffice]],Table1[Gender],"M")</f>
        <v>290</v>
      </c>
      <c r="AE1619" s="3">
        <f>COUNTIFS(Table1[genoffice],Table1[[#This Row],[genoffice]],Table1[Gender],"~?")</f>
        <v>23</v>
      </c>
    </row>
    <row r="1620" spans="1:31" x14ac:dyDescent="0.35">
      <c r="A1620">
        <v>1619</v>
      </c>
      <c r="B1620">
        <f>IF(COUNTIF(C$2:C1619,C1620)&gt;0,B1619,B1619+1)</f>
        <v>494</v>
      </c>
      <c r="C1620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0" t="s">
        <v>2034</v>
      </c>
      <c r="E1620" t="s">
        <v>2126</v>
      </c>
      <c r="F1620" t="s">
        <v>2129</v>
      </c>
      <c r="G1620">
        <v>2014</v>
      </c>
      <c r="H1620" t="s">
        <v>272</v>
      </c>
      <c r="I1620" t="s">
        <v>19</v>
      </c>
      <c r="J1620">
        <v>161</v>
      </c>
      <c r="K1620">
        <v>9</v>
      </c>
      <c r="L1620">
        <f>COUNTIF(Table1[Race],Table1[Race])</f>
        <v>9</v>
      </c>
      <c r="M1620">
        <v>1</v>
      </c>
      <c r="N1620">
        <v>1</v>
      </c>
      <c r="O1620">
        <v>3</v>
      </c>
      <c r="P1620">
        <v>4</v>
      </c>
      <c r="Q1620" t="s">
        <v>20</v>
      </c>
      <c r="R1620" t="s">
        <v>21</v>
      </c>
      <c r="S1620" t="s">
        <v>1813</v>
      </c>
      <c r="T1620">
        <f>IFERROR(Table1[n_can_adj]/MID(Table1[district],FIND("(",Table1[district])+1,1),Table1[n_can_adj])</f>
        <v>1.8</v>
      </c>
      <c r="U1620">
        <v>22372</v>
      </c>
      <c r="V1620" t="str">
        <f>IF(Table1[Voting Population]&lt;47000,"Rural","Urban")</f>
        <v>Rural</v>
      </c>
      <c r="W1620" s="3">
        <v>1.9507186858316233E-2</v>
      </c>
      <c r="X1620" s="3" t="s">
        <v>5415</v>
      </c>
      <c r="Y1620" s="3">
        <f>COUNTIFS(Table1[Race '#],Table1[[#This Row],[Race '#]],Table1[Gender],"F")</f>
        <v>4</v>
      </c>
      <c r="Z1620" s="3">
        <f>COUNTIFS(Table1[Race '#],Table1[[#This Row],[Race '#]],Table1[Gender],"M")</f>
        <v>3</v>
      </c>
      <c r="AA1620" s="3">
        <f>COUNTIFS(Table1[Race '#],Table1[[#This Row],[Race '#]],Table1[Gender],"~?")</f>
        <v>2</v>
      </c>
      <c r="AB1620" s="3" t="str">
        <f>_xlfn.IFS(Y1620=SUM(Table1[[#This Row],[Race-F candidates]:[Race-? Candidates]]),"All-Female",Z1620=SUM(Table1[[#This Row],[Race-F candidates]:[Race-? Candidates]]),"All-Male",1=1,"Mixed-Gender")</f>
        <v>Mixed-Gender</v>
      </c>
      <c r="AC1620" s="3">
        <f>COUNTIFS(Table1[genoffice],Table1[[#This Row],[genoffice]],Table1[Gender],"F")</f>
        <v>168</v>
      </c>
      <c r="AD1620" s="3">
        <f>COUNTIFS(Table1[genoffice],Table1[[#This Row],[genoffice]],Table1[Gender],"M")</f>
        <v>290</v>
      </c>
      <c r="AE1620" s="3">
        <f>COUNTIFS(Table1[genoffice],Table1[[#This Row],[genoffice]],Table1[Gender],"~?")</f>
        <v>23</v>
      </c>
    </row>
    <row r="1621" spans="1:31" x14ac:dyDescent="0.35">
      <c r="A1621">
        <v>1620</v>
      </c>
      <c r="B1621">
        <f>IF(COUNTIF(C$2:C1620,C1621)&gt;0,B1620,B1620+1)</f>
        <v>494</v>
      </c>
      <c r="C1621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1" t="s">
        <v>2034</v>
      </c>
      <c r="E1621" t="s">
        <v>2126</v>
      </c>
      <c r="F1621" t="s">
        <v>2130</v>
      </c>
      <c r="G1621">
        <v>2014</v>
      </c>
      <c r="H1621" t="s">
        <v>272</v>
      </c>
      <c r="I1621" t="s">
        <v>127</v>
      </c>
      <c r="J1621">
        <v>103</v>
      </c>
      <c r="K1621">
        <v>9</v>
      </c>
      <c r="L1621">
        <f>COUNTIF(Table1[Race],Table1[Race])</f>
        <v>9</v>
      </c>
      <c r="M1621">
        <v>1</v>
      </c>
      <c r="N1621">
        <v>1</v>
      </c>
      <c r="O1621">
        <v>3</v>
      </c>
      <c r="P1621">
        <v>4</v>
      </c>
      <c r="Q1621" t="s">
        <v>20</v>
      </c>
      <c r="R1621" t="s">
        <v>21</v>
      </c>
      <c r="S1621" t="s">
        <v>1813</v>
      </c>
      <c r="T1621">
        <f>IFERROR(Table1[n_can_adj]/MID(Table1[district],FIND("(",Table1[district])+1,1),Table1[n_can_adj])</f>
        <v>1.8</v>
      </c>
      <c r="U1621">
        <v>22372</v>
      </c>
      <c r="V1621" t="str">
        <f>IF(Table1[Voting Population]&lt;47000,"Rural","Urban")</f>
        <v>Rural</v>
      </c>
      <c r="W1621" s="3">
        <v>1.9507186858316233E-2</v>
      </c>
      <c r="X1621" s="3" t="s">
        <v>5414</v>
      </c>
      <c r="Y1621" s="3">
        <f>COUNTIFS(Table1[Race '#],Table1[[#This Row],[Race '#]],Table1[Gender],"F")</f>
        <v>4</v>
      </c>
      <c r="Z1621" s="3">
        <f>COUNTIFS(Table1[Race '#],Table1[[#This Row],[Race '#]],Table1[Gender],"M")</f>
        <v>3</v>
      </c>
      <c r="AA1621" s="3">
        <f>COUNTIFS(Table1[Race '#],Table1[[#This Row],[Race '#]],Table1[Gender],"~?")</f>
        <v>2</v>
      </c>
      <c r="AB1621" s="3" t="str">
        <f>_xlfn.IFS(Y1621=SUM(Table1[[#This Row],[Race-F candidates]:[Race-? Candidates]]),"All-Female",Z1621=SUM(Table1[[#This Row],[Race-F candidates]:[Race-? Candidates]]),"All-Male",1=1,"Mixed-Gender")</f>
        <v>Mixed-Gender</v>
      </c>
      <c r="AC1621" s="3">
        <f>COUNTIFS(Table1[genoffice],Table1[[#This Row],[genoffice]],Table1[Gender],"F")</f>
        <v>168</v>
      </c>
      <c r="AD1621" s="3">
        <f>COUNTIFS(Table1[genoffice],Table1[[#This Row],[genoffice]],Table1[Gender],"M")</f>
        <v>290</v>
      </c>
      <c r="AE1621" s="3">
        <f>COUNTIFS(Table1[genoffice],Table1[[#This Row],[genoffice]],Table1[Gender],"~?")</f>
        <v>23</v>
      </c>
    </row>
    <row r="1622" spans="1:31" x14ac:dyDescent="0.35">
      <c r="A1622">
        <v>1621</v>
      </c>
      <c r="B1622">
        <f>IF(COUNTIF(C$2:C1621,C1622)&gt;0,B1621,B1621+1)</f>
        <v>494</v>
      </c>
      <c r="C1622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2" t="s">
        <v>2034</v>
      </c>
      <c r="E1622" t="s">
        <v>2126</v>
      </c>
      <c r="F1622" t="s">
        <v>2131</v>
      </c>
      <c r="G1622">
        <v>2014</v>
      </c>
      <c r="H1622" t="s">
        <v>272</v>
      </c>
      <c r="I1622" t="s">
        <v>127</v>
      </c>
      <c r="J1622">
        <v>48</v>
      </c>
      <c r="K1622">
        <v>9</v>
      </c>
      <c r="L1622">
        <f>COUNTIF(Table1[Race],Table1[Race])</f>
        <v>9</v>
      </c>
      <c r="M1622">
        <v>1</v>
      </c>
      <c r="N1622">
        <v>1</v>
      </c>
      <c r="O1622">
        <v>3</v>
      </c>
      <c r="P1622">
        <v>4</v>
      </c>
      <c r="Q1622" t="s">
        <v>20</v>
      </c>
      <c r="R1622" t="s">
        <v>21</v>
      </c>
      <c r="S1622" t="s">
        <v>1813</v>
      </c>
      <c r="T1622">
        <f>IFERROR(Table1[n_can_adj]/MID(Table1[district],FIND("(",Table1[district])+1,1),Table1[n_can_adj])</f>
        <v>1.8</v>
      </c>
      <c r="U1622">
        <v>22372</v>
      </c>
      <c r="V1622" t="str">
        <f>IF(Table1[Voting Population]&lt;47000,"Rural","Urban")</f>
        <v>Rural</v>
      </c>
      <c r="W1622" s="3">
        <v>1.9507186858316233E-2</v>
      </c>
      <c r="X1622" s="3" t="s">
        <v>5415</v>
      </c>
      <c r="Y1622" s="3">
        <f>COUNTIFS(Table1[Race '#],Table1[[#This Row],[Race '#]],Table1[Gender],"F")</f>
        <v>4</v>
      </c>
      <c r="Z1622" s="3">
        <f>COUNTIFS(Table1[Race '#],Table1[[#This Row],[Race '#]],Table1[Gender],"M")</f>
        <v>3</v>
      </c>
      <c r="AA1622" s="3">
        <f>COUNTIFS(Table1[Race '#],Table1[[#This Row],[Race '#]],Table1[Gender],"~?")</f>
        <v>2</v>
      </c>
      <c r="AB1622" s="3" t="str">
        <f>_xlfn.IFS(Y1622=SUM(Table1[[#This Row],[Race-F candidates]:[Race-? Candidates]]),"All-Female",Z1622=SUM(Table1[[#This Row],[Race-F candidates]:[Race-? Candidates]]),"All-Male",1=1,"Mixed-Gender")</f>
        <v>Mixed-Gender</v>
      </c>
      <c r="AC1622" s="3">
        <f>COUNTIFS(Table1[genoffice],Table1[[#This Row],[genoffice]],Table1[Gender],"F")</f>
        <v>168</v>
      </c>
      <c r="AD1622" s="3">
        <f>COUNTIFS(Table1[genoffice],Table1[[#This Row],[genoffice]],Table1[Gender],"M")</f>
        <v>290</v>
      </c>
      <c r="AE1622" s="3">
        <f>COUNTIFS(Table1[genoffice],Table1[[#This Row],[genoffice]],Table1[Gender],"~?")</f>
        <v>23</v>
      </c>
    </row>
    <row r="1623" spans="1:31" x14ac:dyDescent="0.35">
      <c r="A1623">
        <v>1622</v>
      </c>
      <c r="B1623">
        <f>IF(COUNTIF(C$2:C1622,C1623)&gt;0,B1622,B1622+1)</f>
        <v>494</v>
      </c>
      <c r="C1623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3" t="s">
        <v>2034</v>
      </c>
      <c r="E1623" t="s">
        <v>2126</v>
      </c>
      <c r="F1623" t="s">
        <v>2132</v>
      </c>
      <c r="G1623">
        <v>2014</v>
      </c>
      <c r="H1623" t="s">
        <v>272</v>
      </c>
      <c r="I1623" t="s">
        <v>30</v>
      </c>
      <c r="J1623">
        <v>142</v>
      </c>
      <c r="K1623">
        <v>9</v>
      </c>
      <c r="L1623">
        <f>COUNTIF(Table1[Race],Table1[Race])</f>
        <v>9</v>
      </c>
      <c r="M1623">
        <v>1</v>
      </c>
      <c r="N1623">
        <v>1</v>
      </c>
      <c r="O1623">
        <v>3</v>
      </c>
      <c r="P1623">
        <v>4</v>
      </c>
      <c r="Q1623" t="s">
        <v>20</v>
      </c>
      <c r="R1623" t="s">
        <v>21</v>
      </c>
      <c r="S1623" t="s">
        <v>1813</v>
      </c>
      <c r="T1623">
        <f>IFERROR(Table1[n_can_adj]/MID(Table1[district],FIND("(",Table1[district])+1,1),Table1[n_can_adj])</f>
        <v>1.8</v>
      </c>
      <c r="U1623">
        <v>22372</v>
      </c>
      <c r="V1623" t="str">
        <f>IF(Table1[Voting Population]&lt;47000,"Rural","Urban")</f>
        <v>Rural</v>
      </c>
      <c r="W1623" s="3">
        <v>1.9507186858316233E-2</v>
      </c>
      <c r="X1623" s="3" t="s">
        <v>5413</v>
      </c>
      <c r="Y1623" s="3">
        <f>COUNTIFS(Table1[Race '#],Table1[[#This Row],[Race '#]],Table1[Gender],"F")</f>
        <v>4</v>
      </c>
      <c r="Z1623" s="3">
        <f>COUNTIFS(Table1[Race '#],Table1[[#This Row],[Race '#]],Table1[Gender],"M")</f>
        <v>3</v>
      </c>
      <c r="AA1623" s="3">
        <f>COUNTIFS(Table1[Race '#],Table1[[#This Row],[Race '#]],Table1[Gender],"~?")</f>
        <v>2</v>
      </c>
      <c r="AB1623" s="3" t="str">
        <f>_xlfn.IFS(Y1623=SUM(Table1[[#This Row],[Race-F candidates]:[Race-? Candidates]]),"All-Female",Z1623=SUM(Table1[[#This Row],[Race-F candidates]:[Race-? Candidates]]),"All-Male",1=1,"Mixed-Gender")</f>
        <v>Mixed-Gender</v>
      </c>
      <c r="AC1623" s="3">
        <f>COUNTIFS(Table1[genoffice],Table1[[#This Row],[genoffice]],Table1[Gender],"F")</f>
        <v>168</v>
      </c>
      <c r="AD1623" s="3">
        <f>COUNTIFS(Table1[genoffice],Table1[[#This Row],[genoffice]],Table1[Gender],"M")</f>
        <v>290</v>
      </c>
      <c r="AE1623" s="3">
        <f>COUNTIFS(Table1[genoffice],Table1[[#This Row],[genoffice]],Table1[Gender],"~?")</f>
        <v>23</v>
      </c>
    </row>
    <row r="1624" spans="1:31" x14ac:dyDescent="0.35">
      <c r="A1624">
        <v>1623</v>
      </c>
      <c r="B1624">
        <f>IF(COUNTIF(C$2:C1623,C1624)&gt;0,B1623,B1623+1)</f>
        <v>494</v>
      </c>
      <c r="C1624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4" t="s">
        <v>2034</v>
      </c>
      <c r="E1624" t="s">
        <v>2126</v>
      </c>
      <c r="F1624" t="s">
        <v>2133</v>
      </c>
      <c r="G1624">
        <v>2014</v>
      </c>
      <c r="H1624" t="s">
        <v>272</v>
      </c>
      <c r="I1624" t="s">
        <v>30</v>
      </c>
      <c r="J1624">
        <v>84</v>
      </c>
      <c r="K1624">
        <v>9</v>
      </c>
      <c r="L1624">
        <f>COUNTIF(Table1[Race],Table1[Race])</f>
        <v>9</v>
      </c>
      <c r="M1624">
        <v>1</v>
      </c>
      <c r="N1624">
        <v>1</v>
      </c>
      <c r="O1624">
        <v>3</v>
      </c>
      <c r="P1624">
        <v>4</v>
      </c>
      <c r="Q1624" t="s">
        <v>20</v>
      </c>
      <c r="R1624" t="s">
        <v>21</v>
      </c>
      <c r="S1624" t="s">
        <v>1813</v>
      </c>
      <c r="T1624">
        <f>IFERROR(Table1[n_can_adj]/MID(Table1[district],FIND("(",Table1[district])+1,1),Table1[n_can_adj])</f>
        <v>1.8</v>
      </c>
      <c r="U1624">
        <v>22372</v>
      </c>
      <c r="V1624" t="str">
        <f>IF(Table1[Voting Population]&lt;47000,"Rural","Urban")</f>
        <v>Rural</v>
      </c>
      <c r="W1624" s="3">
        <v>1.9507186858316233E-2</v>
      </c>
      <c r="X1624" s="3" t="s">
        <v>5413</v>
      </c>
      <c r="Y1624" s="3">
        <f>COUNTIFS(Table1[Race '#],Table1[[#This Row],[Race '#]],Table1[Gender],"F")</f>
        <v>4</v>
      </c>
      <c r="Z1624" s="3">
        <f>COUNTIFS(Table1[Race '#],Table1[[#This Row],[Race '#]],Table1[Gender],"M")</f>
        <v>3</v>
      </c>
      <c r="AA1624" s="3">
        <f>COUNTIFS(Table1[Race '#],Table1[[#This Row],[Race '#]],Table1[Gender],"~?")</f>
        <v>2</v>
      </c>
      <c r="AB1624" s="3" t="str">
        <f>_xlfn.IFS(Y1624=SUM(Table1[[#This Row],[Race-F candidates]:[Race-? Candidates]]),"All-Female",Z1624=SUM(Table1[[#This Row],[Race-F candidates]:[Race-? Candidates]]),"All-Male",1=1,"Mixed-Gender")</f>
        <v>Mixed-Gender</v>
      </c>
      <c r="AC1624" s="3">
        <f>COUNTIFS(Table1[genoffice],Table1[[#This Row],[genoffice]],Table1[Gender],"F")</f>
        <v>168</v>
      </c>
      <c r="AD1624" s="3">
        <f>COUNTIFS(Table1[genoffice],Table1[[#This Row],[genoffice]],Table1[Gender],"M")</f>
        <v>290</v>
      </c>
      <c r="AE1624" s="3">
        <f>COUNTIFS(Table1[genoffice],Table1[[#This Row],[genoffice]],Table1[Gender],"~?")</f>
        <v>23</v>
      </c>
    </row>
    <row r="1625" spans="1:31" x14ac:dyDescent="0.35">
      <c r="A1625">
        <v>1624</v>
      </c>
      <c r="B1625">
        <f>IF(COUNTIF(C$2:C1624,C1625)&gt;0,B1624,B1624+1)</f>
        <v>494</v>
      </c>
      <c r="C1625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5" t="s">
        <v>2034</v>
      </c>
      <c r="E1625" t="s">
        <v>2126</v>
      </c>
      <c r="F1625" t="s">
        <v>2134</v>
      </c>
      <c r="G1625">
        <v>2014</v>
      </c>
      <c r="H1625" t="s">
        <v>272</v>
      </c>
      <c r="I1625" t="s">
        <v>127</v>
      </c>
      <c r="J1625">
        <v>117</v>
      </c>
      <c r="K1625">
        <v>9</v>
      </c>
      <c r="L1625">
        <f>COUNTIF(Table1[Race],Table1[Race])</f>
        <v>9</v>
      </c>
      <c r="M1625">
        <v>1</v>
      </c>
      <c r="N1625">
        <v>1</v>
      </c>
      <c r="O1625">
        <v>3</v>
      </c>
      <c r="P1625">
        <v>4</v>
      </c>
      <c r="Q1625" t="s">
        <v>20</v>
      </c>
      <c r="R1625" t="s">
        <v>21</v>
      </c>
      <c r="S1625" t="s">
        <v>1813</v>
      </c>
      <c r="T1625">
        <f>IFERROR(Table1[n_can_adj]/MID(Table1[district],FIND("(",Table1[district])+1,1),Table1[n_can_adj])</f>
        <v>1.8</v>
      </c>
      <c r="U1625">
        <v>22372</v>
      </c>
      <c r="V1625" t="str">
        <f>IF(Table1[Voting Population]&lt;47000,"Rural","Urban")</f>
        <v>Rural</v>
      </c>
      <c r="W1625" s="3">
        <v>1.9507186858316233E-2</v>
      </c>
      <c r="X1625" s="3" t="s">
        <v>5414</v>
      </c>
      <c r="Y1625" s="3">
        <f>COUNTIFS(Table1[Race '#],Table1[[#This Row],[Race '#]],Table1[Gender],"F")</f>
        <v>4</v>
      </c>
      <c r="Z1625" s="3">
        <f>COUNTIFS(Table1[Race '#],Table1[[#This Row],[Race '#]],Table1[Gender],"M")</f>
        <v>3</v>
      </c>
      <c r="AA1625" s="3">
        <f>COUNTIFS(Table1[Race '#],Table1[[#This Row],[Race '#]],Table1[Gender],"~?")</f>
        <v>2</v>
      </c>
      <c r="AB1625" s="3" t="str">
        <f>_xlfn.IFS(Y1625=SUM(Table1[[#This Row],[Race-F candidates]:[Race-? Candidates]]),"All-Female",Z1625=SUM(Table1[[#This Row],[Race-F candidates]:[Race-? Candidates]]),"All-Male",1=1,"Mixed-Gender")</f>
        <v>Mixed-Gender</v>
      </c>
      <c r="AC1625" s="3">
        <f>COUNTIFS(Table1[genoffice],Table1[[#This Row],[genoffice]],Table1[Gender],"F")</f>
        <v>168</v>
      </c>
      <c r="AD1625" s="3">
        <f>COUNTIFS(Table1[genoffice],Table1[[#This Row],[genoffice]],Table1[Gender],"M")</f>
        <v>290</v>
      </c>
      <c r="AE1625" s="3">
        <f>COUNTIFS(Table1[genoffice],Table1[[#This Row],[genoffice]],Table1[Gender],"~?")</f>
        <v>23</v>
      </c>
    </row>
    <row r="1626" spans="1:31" x14ac:dyDescent="0.35">
      <c r="A1626">
        <v>1625</v>
      </c>
      <c r="B1626">
        <f>IF(COUNTIF(C$2:C1625,C1626)&gt;0,B1625,B1625+1)</f>
        <v>494</v>
      </c>
      <c r="C1626" t="str">
        <f>Table1[[#This Row],[position]]&amp;IF(Table1[district]="NA","","-"&amp;Table1[district])&amp;IF(Table1[parish]="Multi-Parish Race","","-"&amp;Table1[parish])&amp;" ("&amp;Table1[year]&amp;")"</f>
        <v>Council Members-Town of Montgomery (5 to be elected)-Grant (2014)</v>
      </c>
      <c r="D1626" t="s">
        <v>2034</v>
      </c>
      <c r="E1626" t="s">
        <v>2126</v>
      </c>
      <c r="F1626" t="s">
        <v>2135</v>
      </c>
      <c r="G1626">
        <v>2014</v>
      </c>
      <c r="H1626" t="s">
        <v>272</v>
      </c>
      <c r="I1626" t="s">
        <v>127</v>
      </c>
      <c r="J1626">
        <v>89</v>
      </c>
      <c r="K1626">
        <v>9</v>
      </c>
      <c r="L1626">
        <f>COUNTIF(Table1[Race],Table1[Race])</f>
        <v>9</v>
      </c>
      <c r="M1626">
        <v>1</v>
      </c>
      <c r="N1626">
        <v>1</v>
      </c>
      <c r="O1626">
        <v>3</v>
      </c>
      <c r="P1626">
        <v>4</v>
      </c>
      <c r="Q1626" t="s">
        <v>20</v>
      </c>
      <c r="R1626" t="s">
        <v>21</v>
      </c>
      <c r="S1626" t="s">
        <v>1813</v>
      </c>
      <c r="T1626">
        <f>IFERROR(Table1[n_can_adj]/MID(Table1[district],FIND("(",Table1[district])+1,1),Table1[n_can_adj])</f>
        <v>1.8</v>
      </c>
      <c r="U1626">
        <v>22372</v>
      </c>
      <c r="V1626" t="str">
        <f>IF(Table1[Voting Population]&lt;47000,"Rural","Urban")</f>
        <v>Rural</v>
      </c>
      <c r="W1626" s="3">
        <v>1.9507186858316233E-2</v>
      </c>
      <c r="X1626" s="3" t="s">
        <v>5415</v>
      </c>
      <c r="Y1626" s="3">
        <f>COUNTIFS(Table1[Race '#],Table1[[#This Row],[Race '#]],Table1[Gender],"F")</f>
        <v>4</v>
      </c>
      <c r="Z1626" s="3">
        <f>COUNTIFS(Table1[Race '#],Table1[[#This Row],[Race '#]],Table1[Gender],"M")</f>
        <v>3</v>
      </c>
      <c r="AA1626" s="3">
        <f>COUNTIFS(Table1[Race '#],Table1[[#This Row],[Race '#]],Table1[Gender],"~?")</f>
        <v>2</v>
      </c>
      <c r="AB1626" s="3" t="str">
        <f>_xlfn.IFS(Y1626=SUM(Table1[[#This Row],[Race-F candidates]:[Race-? Candidates]]),"All-Female",Z1626=SUM(Table1[[#This Row],[Race-F candidates]:[Race-? Candidates]]),"All-Male",1=1,"Mixed-Gender")</f>
        <v>Mixed-Gender</v>
      </c>
      <c r="AC1626" s="3">
        <f>COUNTIFS(Table1[genoffice],Table1[[#This Row],[genoffice]],Table1[Gender],"F")</f>
        <v>168</v>
      </c>
      <c r="AD1626" s="3">
        <f>COUNTIFS(Table1[genoffice],Table1[[#This Row],[genoffice]],Table1[Gender],"M")</f>
        <v>290</v>
      </c>
      <c r="AE1626" s="3">
        <f>COUNTIFS(Table1[genoffice],Table1[[#This Row],[genoffice]],Table1[Gender],"~?")</f>
        <v>23</v>
      </c>
    </row>
    <row r="1627" spans="1:31" x14ac:dyDescent="0.35">
      <c r="A1627">
        <v>1626</v>
      </c>
      <c r="B1627">
        <f>IF(COUNTIF(C$2:C1626,C1627)&gt;0,B1626,B1626+1)</f>
        <v>495</v>
      </c>
      <c r="C1627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7" t="s">
        <v>2034</v>
      </c>
      <c r="E1627" t="s">
        <v>2136</v>
      </c>
      <c r="F1627" t="s">
        <v>2137</v>
      </c>
      <c r="G1627">
        <v>2014</v>
      </c>
      <c r="H1627" t="s">
        <v>238</v>
      </c>
      <c r="I1627" t="s">
        <v>23</v>
      </c>
      <c r="J1627">
        <v>276</v>
      </c>
      <c r="K1627">
        <v>8</v>
      </c>
      <c r="L1627">
        <f>COUNTIF(Table1[Race],Table1[Race])</f>
        <v>8</v>
      </c>
      <c r="M1627">
        <v>3</v>
      </c>
      <c r="N1627">
        <v>5</v>
      </c>
      <c r="O1627">
        <v>0</v>
      </c>
      <c r="P1627">
        <v>0</v>
      </c>
      <c r="Q1627" t="s">
        <v>20</v>
      </c>
      <c r="R1627" t="s">
        <v>21</v>
      </c>
      <c r="S1627" t="s">
        <v>1813</v>
      </c>
      <c r="T1627">
        <f>IFERROR(Table1[n_can_adj]/MID(Table1[district],FIND("(",Table1[district])+1,1),Table1[n_can_adj])</f>
        <v>1.6</v>
      </c>
      <c r="U1627">
        <v>132373</v>
      </c>
      <c r="V1627" t="str">
        <f>IF(Table1[Voting Population]&lt;47000,"Rural","Urban")</f>
        <v>Urban</v>
      </c>
      <c r="W1627" s="3">
        <v>7.6997112608277463E-3</v>
      </c>
      <c r="X1627" s="3" t="s">
        <v>5413</v>
      </c>
      <c r="Y1627" s="3">
        <f>COUNTIFS(Table1[Race '#],Table1[[#This Row],[Race '#]],Table1[Gender],"F")</f>
        <v>1</v>
      </c>
      <c r="Z1627" s="3">
        <f>COUNTIFS(Table1[Race '#],Table1[[#This Row],[Race '#]],Table1[Gender],"M")</f>
        <v>6</v>
      </c>
      <c r="AA1627" s="3">
        <f>COUNTIFS(Table1[Race '#],Table1[[#This Row],[Race '#]],Table1[Gender],"~?")</f>
        <v>1</v>
      </c>
      <c r="AB1627" s="3" t="str">
        <f>_xlfn.IFS(Y1627=SUM(Table1[[#This Row],[Race-F candidates]:[Race-? Candidates]]),"All-Female",Z1627=SUM(Table1[[#This Row],[Race-F candidates]:[Race-? Candidates]]),"All-Male",1=1,"Mixed-Gender")</f>
        <v>Mixed-Gender</v>
      </c>
      <c r="AC1627" s="3">
        <f>COUNTIFS(Table1[genoffice],Table1[[#This Row],[genoffice]],Table1[Gender],"F")</f>
        <v>168</v>
      </c>
      <c r="AD1627" s="3">
        <f>COUNTIFS(Table1[genoffice],Table1[[#This Row],[genoffice]],Table1[Gender],"M")</f>
        <v>290</v>
      </c>
      <c r="AE1627" s="3">
        <f>COUNTIFS(Table1[genoffice],Table1[[#This Row],[genoffice]],Table1[Gender],"~?")</f>
        <v>23</v>
      </c>
    </row>
    <row r="1628" spans="1:31" x14ac:dyDescent="0.35">
      <c r="A1628">
        <v>1627</v>
      </c>
      <c r="B1628">
        <f>IF(COUNTIF(C$2:C1627,C1628)&gt;0,B1627,B1627+1)</f>
        <v>495</v>
      </c>
      <c r="C1628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8" t="s">
        <v>2034</v>
      </c>
      <c r="E1628" t="s">
        <v>2136</v>
      </c>
      <c r="F1628" t="s">
        <v>2138</v>
      </c>
      <c r="G1628">
        <v>2014</v>
      </c>
      <c r="H1628" t="s">
        <v>238</v>
      </c>
      <c r="I1628" t="s">
        <v>23</v>
      </c>
      <c r="J1628">
        <v>101</v>
      </c>
      <c r="K1628">
        <v>8</v>
      </c>
      <c r="L1628">
        <f>COUNTIF(Table1[Race],Table1[Race])</f>
        <v>8</v>
      </c>
      <c r="M1628">
        <v>3</v>
      </c>
      <c r="N1628">
        <v>5</v>
      </c>
      <c r="O1628">
        <v>0</v>
      </c>
      <c r="P1628">
        <v>0</v>
      </c>
      <c r="Q1628" t="s">
        <v>20</v>
      </c>
      <c r="R1628" t="s">
        <v>21</v>
      </c>
      <c r="S1628" t="s">
        <v>1813</v>
      </c>
      <c r="T1628">
        <f>IFERROR(Table1[n_can_adj]/MID(Table1[district],FIND("(",Table1[district])+1,1),Table1[n_can_adj])</f>
        <v>1.6</v>
      </c>
      <c r="U1628">
        <v>132373</v>
      </c>
      <c r="V1628" t="str">
        <f>IF(Table1[Voting Population]&lt;47000,"Rural","Urban")</f>
        <v>Urban</v>
      </c>
      <c r="W1628" s="3">
        <v>7.6997112608277463E-3</v>
      </c>
      <c r="X1628" s="3" t="s">
        <v>5414</v>
      </c>
      <c r="Y1628" s="3">
        <f>COUNTIFS(Table1[Race '#],Table1[[#This Row],[Race '#]],Table1[Gender],"F")</f>
        <v>1</v>
      </c>
      <c r="Z1628" s="3">
        <f>COUNTIFS(Table1[Race '#],Table1[[#This Row],[Race '#]],Table1[Gender],"M")</f>
        <v>6</v>
      </c>
      <c r="AA1628" s="3">
        <f>COUNTIFS(Table1[Race '#],Table1[[#This Row],[Race '#]],Table1[Gender],"~?")</f>
        <v>1</v>
      </c>
      <c r="AB1628" s="3" t="str">
        <f>_xlfn.IFS(Y1628=SUM(Table1[[#This Row],[Race-F candidates]:[Race-? Candidates]]),"All-Female",Z1628=SUM(Table1[[#This Row],[Race-F candidates]:[Race-? Candidates]]),"All-Male",1=1,"Mixed-Gender")</f>
        <v>Mixed-Gender</v>
      </c>
      <c r="AC1628" s="3">
        <f>COUNTIFS(Table1[genoffice],Table1[[#This Row],[genoffice]],Table1[Gender],"F")</f>
        <v>168</v>
      </c>
      <c r="AD1628" s="3">
        <f>COUNTIFS(Table1[genoffice],Table1[[#This Row],[genoffice]],Table1[Gender],"M")</f>
        <v>290</v>
      </c>
      <c r="AE1628" s="3">
        <f>COUNTIFS(Table1[genoffice],Table1[[#This Row],[genoffice]],Table1[Gender],"~?")</f>
        <v>23</v>
      </c>
    </row>
    <row r="1629" spans="1:31" x14ac:dyDescent="0.35">
      <c r="A1629">
        <v>1628</v>
      </c>
      <c r="B1629">
        <f>IF(COUNTIF(C$2:C1628,C1629)&gt;0,B1628,B1628+1)</f>
        <v>495</v>
      </c>
      <c r="C1629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29" t="s">
        <v>2034</v>
      </c>
      <c r="E1629" t="s">
        <v>2136</v>
      </c>
      <c r="F1629" t="s">
        <v>2139</v>
      </c>
      <c r="G1629">
        <v>2014</v>
      </c>
      <c r="H1629" t="s">
        <v>238</v>
      </c>
      <c r="I1629" t="s">
        <v>19</v>
      </c>
      <c r="J1629">
        <v>531</v>
      </c>
      <c r="K1629">
        <v>8</v>
      </c>
      <c r="L1629">
        <f>COUNTIF(Table1[Race],Table1[Race])</f>
        <v>8</v>
      </c>
      <c r="M1629">
        <v>3</v>
      </c>
      <c r="N1629">
        <v>5</v>
      </c>
      <c r="O1629">
        <v>0</v>
      </c>
      <c r="P1629">
        <v>0</v>
      </c>
      <c r="Q1629" t="s">
        <v>20</v>
      </c>
      <c r="R1629" t="s">
        <v>21</v>
      </c>
      <c r="S1629" t="s">
        <v>1813</v>
      </c>
      <c r="T1629">
        <f>IFERROR(Table1[n_can_adj]/MID(Table1[district],FIND("(",Table1[district])+1,1),Table1[n_can_adj])</f>
        <v>1.6</v>
      </c>
      <c r="U1629">
        <v>132373</v>
      </c>
      <c r="V1629" t="str">
        <f>IF(Table1[Voting Population]&lt;47000,"Rural","Urban")</f>
        <v>Urban</v>
      </c>
      <c r="W1629" s="3">
        <v>7.6997112608277463E-3</v>
      </c>
      <c r="X1629" s="3" t="s">
        <v>5414</v>
      </c>
      <c r="Y1629" s="3">
        <f>COUNTIFS(Table1[Race '#],Table1[[#This Row],[Race '#]],Table1[Gender],"F")</f>
        <v>1</v>
      </c>
      <c r="Z1629" s="3">
        <f>COUNTIFS(Table1[Race '#],Table1[[#This Row],[Race '#]],Table1[Gender],"M")</f>
        <v>6</v>
      </c>
      <c r="AA1629" s="3">
        <f>COUNTIFS(Table1[Race '#],Table1[[#This Row],[Race '#]],Table1[Gender],"~?")</f>
        <v>1</v>
      </c>
      <c r="AB1629" s="3" t="str">
        <f>_xlfn.IFS(Y1629=SUM(Table1[[#This Row],[Race-F candidates]:[Race-? Candidates]]),"All-Female",Z1629=SUM(Table1[[#This Row],[Race-F candidates]:[Race-? Candidates]]),"All-Male",1=1,"Mixed-Gender")</f>
        <v>Mixed-Gender</v>
      </c>
      <c r="AC1629" s="3">
        <f>COUNTIFS(Table1[genoffice],Table1[[#This Row],[genoffice]],Table1[Gender],"F")</f>
        <v>168</v>
      </c>
      <c r="AD1629" s="3">
        <f>COUNTIFS(Table1[genoffice],Table1[[#This Row],[genoffice]],Table1[Gender],"M")</f>
        <v>290</v>
      </c>
      <c r="AE1629" s="3">
        <f>COUNTIFS(Table1[genoffice],Table1[[#This Row],[genoffice]],Table1[Gender],"~?")</f>
        <v>23</v>
      </c>
    </row>
    <row r="1630" spans="1:31" x14ac:dyDescent="0.35">
      <c r="A1630">
        <v>1629</v>
      </c>
      <c r="B1630">
        <f>IF(COUNTIF(C$2:C1629,C1630)&gt;0,B1629,B1629+1)</f>
        <v>495</v>
      </c>
      <c r="C1630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0" t="s">
        <v>2034</v>
      </c>
      <c r="E1630" t="s">
        <v>2136</v>
      </c>
      <c r="F1630" t="s">
        <v>2140</v>
      </c>
      <c r="G1630">
        <v>2014</v>
      </c>
      <c r="H1630" t="s">
        <v>238</v>
      </c>
      <c r="I1630" t="s">
        <v>19</v>
      </c>
      <c r="J1630">
        <v>484</v>
      </c>
      <c r="K1630">
        <v>8</v>
      </c>
      <c r="L1630">
        <f>COUNTIF(Table1[Race],Table1[Race])</f>
        <v>8</v>
      </c>
      <c r="M1630">
        <v>3</v>
      </c>
      <c r="N1630">
        <v>5</v>
      </c>
      <c r="O1630">
        <v>0</v>
      </c>
      <c r="P1630">
        <v>0</v>
      </c>
      <c r="Q1630" t="s">
        <v>20</v>
      </c>
      <c r="R1630" t="s">
        <v>21</v>
      </c>
      <c r="S1630" t="s">
        <v>1813</v>
      </c>
      <c r="T1630">
        <f>IFERROR(Table1[n_can_adj]/MID(Table1[district],FIND("(",Table1[district])+1,1),Table1[n_can_adj])</f>
        <v>1.6</v>
      </c>
      <c r="U1630">
        <v>132373</v>
      </c>
      <c r="V1630" t="str">
        <f>IF(Table1[Voting Population]&lt;47000,"Rural","Urban")</f>
        <v>Urban</v>
      </c>
      <c r="W1630" s="3">
        <v>7.6997112608277463E-3</v>
      </c>
      <c r="X1630" s="3" t="s">
        <v>5414</v>
      </c>
      <c r="Y1630" s="3">
        <f>COUNTIFS(Table1[Race '#],Table1[[#This Row],[Race '#]],Table1[Gender],"F")</f>
        <v>1</v>
      </c>
      <c r="Z1630" s="3">
        <f>COUNTIFS(Table1[Race '#],Table1[[#This Row],[Race '#]],Table1[Gender],"M")</f>
        <v>6</v>
      </c>
      <c r="AA1630" s="3">
        <f>COUNTIFS(Table1[Race '#],Table1[[#This Row],[Race '#]],Table1[Gender],"~?")</f>
        <v>1</v>
      </c>
      <c r="AB1630" s="3" t="str">
        <f>_xlfn.IFS(Y1630=SUM(Table1[[#This Row],[Race-F candidates]:[Race-? Candidates]]),"All-Female",Z1630=SUM(Table1[[#This Row],[Race-F candidates]:[Race-? Candidates]]),"All-Male",1=1,"Mixed-Gender")</f>
        <v>Mixed-Gender</v>
      </c>
      <c r="AC1630" s="3">
        <f>COUNTIFS(Table1[genoffice],Table1[[#This Row],[genoffice]],Table1[Gender],"F")</f>
        <v>168</v>
      </c>
      <c r="AD1630" s="3">
        <f>COUNTIFS(Table1[genoffice],Table1[[#This Row],[genoffice]],Table1[Gender],"M")</f>
        <v>290</v>
      </c>
      <c r="AE1630" s="3">
        <f>COUNTIFS(Table1[genoffice],Table1[[#This Row],[genoffice]],Table1[Gender],"~?")</f>
        <v>23</v>
      </c>
    </row>
    <row r="1631" spans="1:31" x14ac:dyDescent="0.35">
      <c r="A1631">
        <v>1630</v>
      </c>
      <c r="B1631">
        <f>IF(COUNTIF(C$2:C1630,C1631)&gt;0,B1630,B1630+1)</f>
        <v>495</v>
      </c>
      <c r="C1631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1" t="s">
        <v>2034</v>
      </c>
      <c r="E1631" t="s">
        <v>2136</v>
      </c>
      <c r="F1631" t="s">
        <v>2141</v>
      </c>
      <c r="G1631">
        <v>2014</v>
      </c>
      <c r="H1631" t="s">
        <v>238</v>
      </c>
      <c r="I1631" t="s">
        <v>19</v>
      </c>
      <c r="J1631">
        <v>314</v>
      </c>
      <c r="K1631">
        <v>8</v>
      </c>
      <c r="L1631">
        <f>COUNTIF(Table1[Race],Table1[Race])</f>
        <v>8</v>
      </c>
      <c r="M1631">
        <v>3</v>
      </c>
      <c r="N1631">
        <v>5</v>
      </c>
      <c r="O1631">
        <v>0</v>
      </c>
      <c r="P1631">
        <v>0</v>
      </c>
      <c r="Q1631" t="s">
        <v>20</v>
      </c>
      <c r="R1631" t="s">
        <v>21</v>
      </c>
      <c r="S1631" t="s">
        <v>1813</v>
      </c>
      <c r="T1631">
        <f>IFERROR(Table1[n_can_adj]/MID(Table1[district],FIND("(",Table1[district])+1,1),Table1[n_can_adj])</f>
        <v>1.6</v>
      </c>
      <c r="U1631">
        <v>132373</v>
      </c>
      <c r="V1631" t="str">
        <f>IF(Table1[Voting Population]&lt;47000,"Rural","Urban")</f>
        <v>Urban</v>
      </c>
      <c r="W1631" s="3">
        <v>7.6997112608277463E-3</v>
      </c>
      <c r="X1631" s="3" t="s">
        <v>5414</v>
      </c>
      <c r="Y1631" s="3">
        <f>COUNTIFS(Table1[Race '#],Table1[[#This Row],[Race '#]],Table1[Gender],"F")</f>
        <v>1</v>
      </c>
      <c r="Z1631" s="3">
        <f>COUNTIFS(Table1[Race '#],Table1[[#This Row],[Race '#]],Table1[Gender],"M")</f>
        <v>6</v>
      </c>
      <c r="AA1631" s="3">
        <f>COUNTIFS(Table1[Race '#],Table1[[#This Row],[Race '#]],Table1[Gender],"~?")</f>
        <v>1</v>
      </c>
      <c r="AB1631" s="3" t="str">
        <f>_xlfn.IFS(Y1631=SUM(Table1[[#This Row],[Race-F candidates]:[Race-? Candidates]]),"All-Female",Z1631=SUM(Table1[[#This Row],[Race-F candidates]:[Race-? Candidates]]),"All-Male",1=1,"Mixed-Gender")</f>
        <v>Mixed-Gender</v>
      </c>
      <c r="AC1631" s="3">
        <f>COUNTIFS(Table1[genoffice],Table1[[#This Row],[genoffice]],Table1[Gender],"F")</f>
        <v>168</v>
      </c>
      <c r="AD1631" s="3">
        <f>COUNTIFS(Table1[genoffice],Table1[[#This Row],[genoffice]],Table1[Gender],"M")</f>
        <v>290</v>
      </c>
      <c r="AE1631" s="3">
        <f>COUNTIFS(Table1[genoffice],Table1[[#This Row],[genoffice]],Table1[Gender],"~?")</f>
        <v>23</v>
      </c>
    </row>
    <row r="1632" spans="1:31" x14ac:dyDescent="0.35">
      <c r="A1632">
        <v>1631</v>
      </c>
      <c r="B1632">
        <f>IF(COUNTIF(C$2:C1631,C1632)&gt;0,B1631,B1631+1)</f>
        <v>495</v>
      </c>
      <c r="C1632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2" t="s">
        <v>2034</v>
      </c>
      <c r="E1632" t="s">
        <v>2136</v>
      </c>
      <c r="F1632" t="s">
        <v>2142</v>
      </c>
      <c r="G1632">
        <v>2014</v>
      </c>
      <c r="H1632" t="s">
        <v>238</v>
      </c>
      <c r="I1632" t="s">
        <v>23</v>
      </c>
      <c r="J1632">
        <v>362</v>
      </c>
      <c r="K1632">
        <v>8</v>
      </c>
      <c r="L1632">
        <f>COUNTIF(Table1[Race],Table1[Race])</f>
        <v>8</v>
      </c>
      <c r="M1632">
        <v>3</v>
      </c>
      <c r="N1632">
        <v>5</v>
      </c>
      <c r="O1632">
        <v>0</v>
      </c>
      <c r="P1632">
        <v>0</v>
      </c>
      <c r="Q1632" t="s">
        <v>20</v>
      </c>
      <c r="R1632" t="s">
        <v>21</v>
      </c>
      <c r="S1632" t="s">
        <v>1813</v>
      </c>
      <c r="T1632">
        <f>IFERROR(Table1[n_can_adj]/MID(Table1[district],FIND("(",Table1[district])+1,1),Table1[n_can_adj])</f>
        <v>1.6</v>
      </c>
      <c r="U1632">
        <v>132373</v>
      </c>
      <c r="V1632" t="str">
        <f>IF(Table1[Voting Population]&lt;47000,"Rural","Urban")</f>
        <v>Urban</v>
      </c>
      <c r="W1632" s="3">
        <v>7.6997112608277463E-3</v>
      </c>
      <c r="X1632" s="3" t="s">
        <v>5415</v>
      </c>
      <c r="Y1632" s="3">
        <f>COUNTIFS(Table1[Race '#],Table1[[#This Row],[Race '#]],Table1[Gender],"F")</f>
        <v>1</v>
      </c>
      <c r="Z1632" s="3">
        <f>COUNTIFS(Table1[Race '#],Table1[[#This Row],[Race '#]],Table1[Gender],"M")</f>
        <v>6</v>
      </c>
      <c r="AA1632" s="3">
        <f>COUNTIFS(Table1[Race '#],Table1[[#This Row],[Race '#]],Table1[Gender],"~?")</f>
        <v>1</v>
      </c>
      <c r="AB1632" s="3" t="str">
        <f>_xlfn.IFS(Y1632=SUM(Table1[[#This Row],[Race-F candidates]:[Race-? Candidates]]),"All-Female",Z1632=SUM(Table1[[#This Row],[Race-F candidates]:[Race-? Candidates]]),"All-Male",1=1,"Mixed-Gender")</f>
        <v>Mixed-Gender</v>
      </c>
      <c r="AC1632" s="3">
        <f>COUNTIFS(Table1[genoffice],Table1[[#This Row],[genoffice]],Table1[Gender],"F")</f>
        <v>168</v>
      </c>
      <c r="AD1632" s="3">
        <f>COUNTIFS(Table1[genoffice],Table1[[#This Row],[genoffice]],Table1[Gender],"M")</f>
        <v>290</v>
      </c>
      <c r="AE1632" s="3">
        <f>COUNTIFS(Table1[genoffice],Table1[[#This Row],[genoffice]],Table1[Gender],"~?")</f>
        <v>23</v>
      </c>
    </row>
    <row r="1633" spans="1:31" x14ac:dyDescent="0.35">
      <c r="A1633">
        <v>1632</v>
      </c>
      <c r="B1633">
        <f>IF(COUNTIF(C$2:C1632,C1633)&gt;0,B1632,B1632+1)</f>
        <v>495</v>
      </c>
      <c r="C1633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3" t="s">
        <v>2034</v>
      </c>
      <c r="E1633" t="s">
        <v>2136</v>
      </c>
      <c r="F1633" t="s">
        <v>2143</v>
      </c>
      <c r="G1633">
        <v>2014</v>
      </c>
      <c r="H1633" t="s">
        <v>238</v>
      </c>
      <c r="I1633" t="s">
        <v>19</v>
      </c>
      <c r="J1633">
        <v>494</v>
      </c>
      <c r="K1633">
        <v>8</v>
      </c>
      <c r="L1633">
        <f>COUNTIF(Table1[Race],Table1[Race])</f>
        <v>8</v>
      </c>
      <c r="M1633">
        <v>3</v>
      </c>
      <c r="N1633">
        <v>5</v>
      </c>
      <c r="O1633">
        <v>0</v>
      </c>
      <c r="P1633">
        <v>0</v>
      </c>
      <c r="Q1633" t="s">
        <v>20</v>
      </c>
      <c r="R1633" t="s">
        <v>21</v>
      </c>
      <c r="S1633" t="s">
        <v>1813</v>
      </c>
      <c r="T1633">
        <f>IFERROR(Table1[n_can_adj]/MID(Table1[district],FIND("(",Table1[district])+1,1),Table1[n_can_adj])</f>
        <v>1.6</v>
      </c>
      <c r="U1633">
        <v>132373</v>
      </c>
      <c r="V1633" t="str">
        <f>IF(Table1[Voting Population]&lt;47000,"Rural","Urban")</f>
        <v>Urban</v>
      </c>
      <c r="W1633" s="3">
        <v>7.6997112608277463E-3</v>
      </c>
      <c r="X1633" s="3" t="s">
        <v>5414</v>
      </c>
      <c r="Y1633" s="3">
        <f>COUNTIFS(Table1[Race '#],Table1[[#This Row],[Race '#]],Table1[Gender],"F")</f>
        <v>1</v>
      </c>
      <c r="Z1633" s="3">
        <f>COUNTIFS(Table1[Race '#],Table1[[#This Row],[Race '#]],Table1[Gender],"M")</f>
        <v>6</v>
      </c>
      <c r="AA1633" s="3">
        <f>COUNTIFS(Table1[Race '#],Table1[[#This Row],[Race '#]],Table1[Gender],"~?")</f>
        <v>1</v>
      </c>
      <c r="AB1633" s="3" t="str">
        <f>_xlfn.IFS(Y1633=SUM(Table1[[#This Row],[Race-F candidates]:[Race-? Candidates]]),"All-Female",Z1633=SUM(Table1[[#This Row],[Race-F candidates]:[Race-? Candidates]]),"All-Male",1=1,"Mixed-Gender")</f>
        <v>Mixed-Gender</v>
      </c>
      <c r="AC1633" s="3">
        <f>COUNTIFS(Table1[genoffice],Table1[[#This Row],[genoffice]],Table1[Gender],"F")</f>
        <v>168</v>
      </c>
      <c r="AD1633" s="3">
        <f>COUNTIFS(Table1[genoffice],Table1[[#This Row],[genoffice]],Table1[Gender],"M")</f>
        <v>290</v>
      </c>
      <c r="AE1633" s="3">
        <f>COUNTIFS(Table1[genoffice],Table1[[#This Row],[genoffice]],Table1[Gender],"~?")</f>
        <v>23</v>
      </c>
    </row>
    <row r="1634" spans="1:31" x14ac:dyDescent="0.35">
      <c r="A1634">
        <v>1633</v>
      </c>
      <c r="B1634">
        <f>IF(COUNTIF(C$2:C1633,C1634)&gt;0,B1633,B1633+1)</f>
        <v>495</v>
      </c>
      <c r="C1634" t="str">
        <f>Table1[[#This Row],[position]]&amp;IF(Table1[district]="NA","","-"&amp;Table1[district])&amp;IF(Table1[parish]="Multi-Parish Race","","-"&amp;Table1[parish])&amp;" ("&amp;Table1[year]&amp;")"</f>
        <v>Council Members-Town of Woodworth (5 to be elected)-Rapides (2014)</v>
      </c>
      <c r="D1634" t="s">
        <v>2034</v>
      </c>
      <c r="E1634" t="s">
        <v>2136</v>
      </c>
      <c r="F1634" t="s">
        <v>2144</v>
      </c>
      <c r="G1634">
        <v>2014</v>
      </c>
      <c r="H1634" t="s">
        <v>238</v>
      </c>
      <c r="I1634" t="s">
        <v>19</v>
      </c>
      <c r="J1634">
        <v>555</v>
      </c>
      <c r="K1634">
        <v>8</v>
      </c>
      <c r="L1634">
        <f>COUNTIF(Table1[Race],Table1[Race])</f>
        <v>8</v>
      </c>
      <c r="M1634">
        <v>3</v>
      </c>
      <c r="N1634">
        <v>5</v>
      </c>
      <c r="O1634">
        <v>0</v>
      </c>
      <c r="P1634">
        <v>0</v>
      </c>
      <c r="Q1634" t="s">
        <v>20</v>
      </c>
      <c r="R1634" t="s">
        <v>21</v>
      </c>
      <c r="S1634" t="s">
        <v>1813</v>
      </c>
      <c r="T1634">
        <f>IFERROR(Table1[n_can_adj]/MID(Table1[district],FIND("(",Table1[district])+1,1),Table1[n_can_adj])</f>
        <v>1.6</v>
      </c>
      <c r="U1634">
        <v>132373</v>
      </c>
      <c r="V1634" t="str">
        <f>IF(Table1[Voting Population]&lt;47000,"Rural","Urban")</f>
        <v>Urban</v>
      </c>
      <c r="W1634" s="3">
        <v>7.6997112608277463E-3</v>
      </c>
      <c r="X1634" s="3" t="s">
        <v>5414</v>
      </c>
      <c r="Y1634" s="3">
        <f>COUNTIFS(Table1[Race '#],Table1[[#This Row],[Race '#]],Table1[Gender],"F")</f>
        <v>1</v>
      </c>
      <c r="Z1634" s="3">
        <f>COUNTIFS(Table1[Race '#],Table1[[#This Row],[Race '#]],Table1[Gender],"M")</f>
        <v>6</v>
      </c>
      <c r="AA1634" s="3">
        <f>COUNTIFS(Table1[Race '#],Table1[[#This Row],[Race '#]],Table1[Gender],"~?")</f>
        <v>1</v>
      </c>
      <c r="AB1634" s="3" t="str">
        <f>_xlfn.IFS(Y1634=SUM(Table1[[#This Row],[Race-F candidates]:[Race-? Candidates]]),"All-Female",Z1634=SUM(Table1[[#This Row],[Race-F candidates]:[Race-? Candidates]]),"All-Male",1=1,"Mixed-Gender")</f>
        <v>Mixed-Gender</v>
      </c>
      <c r="AC1634" s="3">
        <f>COUNTIFS(Table1[genoffice],Table1[[#This Row],[genoffice]],Table1[Gender],"F")</f>
        <v>168</v>
      </c>
      <c r="AD1634" s="3">
        <f>COUNTIFS(Table1[genoffice],Table1[[#This Row],[genoffice]],Table1[Gender],"M")</f>
        <v>290</v>
      </c>
      <c r="AE1634" s="3">
        <f>COUNTIFS(Table1[genoffice],Table1[[#This Row],[genoffice]],Table1[Gender],"~?")</f>
        <v>23</v>
      </c>
    </row>
    <row r="1635" spans="1:31" x14ac:dyDescent="0.35">
      <c r="A1635">
        <v>1634</v>
      </c>
      <c r="B1635">
        <f>IF(COUNTIF(C$2:C1634,C1635)&gt;0,B1634,B1634+1)</f>
        <v>496</v>
      </c>
      <c r="C1635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5" t="s">
        <v>2034</v>
      </c>
      <c r="E1635" t="s">
        <v>2145</v>
      </c>
      <c r="F1635" t="s">
        <v>2146</v>
      </c>
      <c r="G1635">
        <v>2016</v>
      </c>
      <c r="H1635" t="s">
        <v>651</v>
      </c>
      <c r="I1635" t="s">
        <v>30</v>
      </c>
      <c r="J1635">
        <v>272</v>
      </c>
      <c r="K1635">
        <v>4</v>
      </c>
      <c r="L1635">
        <f>COUNTIF(Table1[Race],Table1[Race])</f>
        <v>4</v>
      </c>
      <c r="M1635">
        <v>0</v>
      </c>
      <c r="N1635">
        <v>1</v>
      </c>
      <c r="O1635">
        <v>3</v>
      </c>
      <c r="P1635">
        <v>0</v>
      </c>
      <c r="Q1635" t="s">
        <v>20</v>
      </c>
      <c r="R1635" t="s">
        <v>21</v>
      </c>
      <c r="S1635" t="s">
        <v>1813</v>
      </c>
      <c r="T1635">
        <f>IFERROR(Table1[n_can_adj]/MID(Table1[district],FIND("(",Table1[district])+1,1),Table1[n_can_adj])</f>
        <v>1.3333333333333333</v>
      </c>
      <c r="U1635">
        <v>52101</v>
      </c>
      <c r="V1635" t="str">
        <f>IF(Table1[Voting Population]&lt;47000,"Rural","Urban")</f>
        <v>Urban</v>
      </c>
      <c r="W1635" s="3">
        <v>1.4349775784753382E-2</v>
      </c>
      <c r="X1635" s="3" t="s">
        <v>5414</v>
      </c>
      <c r="Y1635" s="3">
        <f>COUNTIFS(Table1[Race '#],Table1[[#This Row],[Race '#]],Table1[Gender],"F")</f>
        <v>1</v>
      </c>
      <c r="Z1635" s="3">
        <f>COUNTIFS(Table1[Race '#],Table1[[#This Row],[Race '#]],Table1[Gender],"M")</f>
        <v>3</v>
      </c>
      <c r="AA1635" s="3">
        <f>COUNTIFS(Table1[Race '#],Table1[[#This Row],[Race '#]],Table1[Gender],"~?")</f>
        <v>0</v>
      </c>
      <c r="AB1635" s="3" t="str">
        <f>_xlfn.IFS(Y1635=SUM(Table1[[#This Row],[Race-F candidates]:[Race-? Candidates]]),"All-Female",Z1635=SUM(Table1[[#This Row],[Race-F candidates]:[Race-? Candidates]]),"All-Male",1=1,"Mixed-Gender")</f>
        <v>Mixed-Gender</v>
      </c>
      <c r="AC1635" s="3">
        <f>COUNTIFS(Table1[genoffice],Table1[[#This Row],[genoffice]],Table1[Gender],"F")</f>
        <v>168</v>
      </c>
      <c r="AD1635" s="3">
        <f>COUNTIFS(Table1[genoffice],Table1[[#This Row],[genoffice]],Table1[Gender],"M")</f>
        <v>290</v>
      </c>
      <c r="AE1635" s="3">
        <f>COUNTIFS(Table1[genoffice],Table1[[#This Row],[genoffice]],Table1[Gender],"~?")</f>
        <v>23</v>
      </c>
    </row>
    <row r="1636" spans="1:31" x14ac:dyDescent="0.35">
      <c r="A1636">
        <v>1635</v>
      </c>
      <c r="B1636">
        <f>IF(COUNTIF(C$2:C1635,C1636)&gt;0,B1635,B1635+1)</f>
        <v>496</v>
      </c>
      <c r="C1636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6" t="s">
        <v>2034</v>
      </c>
      <c r="E1636" t="s">
        <v>2145</v>
      </c>
      <c r="F1636" t="s">
        <v>2147</v>
      </c>
      <c r="G1636">
        <v>2016</v>
      </c>
      <c r="H1636" t="s">
        <v>651</v>
      </c>
      <c r="I1636" t="s">
        <v>19</v>
      </c>
      <c r="J1636">
        <v>337</v>
      </c>
      <c r="K1636">
        <v>4</v>
      </c>
      <c r="L1636">
        <f>COUNTIF(Table1[Race],Table1[Race])</f>
        <v>4</v>
      </c>
      <c r="M1636">
        <v>0</v>
      </c>
      <c r="N1636">
        <v>1</v>
      </c>
      <c r="O1636">
        <v>3</v>
      </c>
      <c r="P1636">
        <v>0</v>
      </c>
      <c r="Q1636" t="s">
        <v>20</v>
      </c>
      <c r="R1636" t="s">
        <v>21</v>
      </c>
      <c r="S1636" t="s">
        <v>1813</v>
      </c>
      <c r="T1636">
        <f>IFERROR(Table1[n_can_adj]/MID(Table1[district],FIND("(",Table1[district])+1,1),Table1[n_can_adj])</f>
        <v>1.3333333333333333</v>
      </c>
      <c r="U1636">
        <v>52101</v>
      </c>
      <c r="V1636" t="str">
        <f>IF(Table1[Voting Population]&lt;47000,"Rural","Urban")</f>
        <v>Urban</v>
      </c>
      <c r="W1636" s="3">
        <v>1.4349775784753382E-2</v>
      </c>
      <c r="X1636" s="3" t="s">
        <v>5415</v>
      </c>
      <c r="Y1636" s="3">
        <f>COUNTIFS(Table1[Race '#],Table1[[#This Row],[Race '#]],Table1[Gender],"F")</f>
        <v>1</v>
      </c>
      <c r="Z1636" s="3">
        <f>COUNTIFS(Table1[Race '#],Table1[[#This Row],[Race '#]],Table1[Gender],"M")</f>
        <v>3</v>
      </c>
      <c r="AA1636" s="3">
        <f>COUNTIFS(Table1[Race '#],Table1[[#This Row],[Race '#]],Table1[Gender],"~?")</f>
        <v>0</v>
      </c>
      <c r="AB1636" s="3" t="str">
        <f>_xlfn.IFS(Y1636=SUM(Table1[[#This Row],[Race-F candidates]:[Race-? Candidates]]),"All-Female",Z1636=SUM(Table1[[#This Row],[Race-F candidates]:[Race-? Candidates]]),"All-Male",1=1,"Mixed-Gender")</f>
        <v>Mixed-Gender</v>
      </c>
      <c r="AC1636" s="3">
        <f>COUNTIFS(Table1[genoffice],Table1[[#This Row],[genoffice]],Table1[Gender],"F")</f>
        <v>168</v>
      </c>
      <c r="AD1636" s="3">
        <f>COUNTIFS(Table1[genoffice],Table1[[#This Row],[genoffice]],Table1[Gender],"M")</f>
        <v>290</v>
      </c>
      <c r="AE1636" s="3">
        <f>COUNTIFS(Table1[genoffice],Table1[[#This Row],[genoffice]],Table1[Gender],"~?")</f>
        <v>23</v>
      </c>
    </row>
    <row r="1637" spans="1:31" x14ac:dyDescent="0.35">
      <c r="A1637">
        <v>1636</v>
      </c>
      <c r="B1637">
        <f>IF(COUNTIF(C$2:C1636,C1637)&gt;0,B1636,B1636+1)</f>
        <v>496</v>
      </c>
      <c r="C1637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7" t="s">
        <v>2034</v>
      </c>
      <c r="E1637" t="s">
        <v>2145</v>
      </c>
      <c r="F1637" t="s">
        <v>2148</v>
      </c>
      <c r="G1637">
        <v>2016</v>
      </c>
      <c r="H1637" t="s">
        <v>651</v>
      </c>
      <c r="I1637" t="s">
        <v>30</v>
      </c>
      <c r="J1637">
        <v>321</v>
      </c>
      <c r="K1637">
        <v>4</v>
      </c>
      <c r="L1637">
        <f>COUNTIF(Table1[Race],Table1[Race])</f>
        <v>4</v>
      </c>
      <c r="M1637">
        <v>0</v>
      </c>
      <c r="N1637">
        <v>1</v>
      </c>
      <c r="O1637">
        <v>3</v>
      </c>
      <c r="P1637">
        <v>0</v>
      </c>
      <c r="Q1637" t="s">
        <v>20</v>
      </c>
      <c r="R1637" t="s">
        <v>21</v>
      </c>
      <c r="S1637" t="s">
        <v>1813</v>
      </c>
      <c r="T1637">
        <f>IFERROR(Table1[n_can_adj]/MID(Table1[district],FIND("(",Table1[district])+1,1),Table1[n_can_adj])</f>
        <v>1.3333333333333333</v>
      </c>
      <c r="U1637">
        <v>52101</v>
      </c>
      <c r="V1637" t="str">
        <f>IF(Table1[Voting Population]&lt;47000,"Rural","Urban")</f>
        <v>Urban</v>
      </c>
      <c r="W1637" s="3">
        <v>1.4349775784753382E-2</v>
      </c>
      <c r="X1637" s="3" t="s">
        <v>5414</v>
      </c>
      <c r="Y1637" s="3">
        <f>COUNTIFS(Table1[Race '#],Table1[[#This Row],[Race '#]],Table1[Gender],"F")</f>
        <v>1</v>
      </c>
      <c r="Z1637" s="3">
        <f>COUNTIFS(Table1[Race '#],Table1[[#This Row],[Race '#]],Table1[Gender],"M")</f>
        <v>3</v>
      </c>
      <c r="AA1637" s="3">
        <f>COUNTIFS(Table1[Race '#],Table1[[#This Row],[Race '#]],Table1[Gender],"~?")</f>
        <v>0</v>
      </c>
      <c r="AB1637" s="3" t="str">
        <f>_xlfn.IFS(Y1637=SUM(Table1[[#This Row],[Race-F candidates]:[Race-? Candidates]]),"All-Female",Z1637=SUM(Table1[[#This Row],[Race-F candidates]:[Race-? Candidates]]),"All-Male",1=1,"Mixed-Gender")</f>
        <v>Mixed-Gender</v>
      </c>
      <c r="AC1637" s="3">
        <f>COUNTIFS(Table1[genoffice],Table1[[#This Row],[genoffice]],Table1[Gender],"F")</f>
        <v>168</v>
      </c>
      <c r="AD1637" s="3">
        <f>COUNTIFS(Table1[genoffice],Table1[[#This Row],[genoffice]],Table1[Gender],"M")</f>
        <v>290</v>
      </c>
      <c r="AE1637" s="3">
        <f>COUNTIFS(Table1[genoffice],Table1[[#This Row],[genoffice]],Table1[Gender],"~?")</f>
        <v>23</v>
      </c>
    </row>
    <row r="1638" spans="1:31" x14ac:dyDescent="0.35">
      <c r="A1638">
        <v>1637</v>
      </c>
      <c r="B1638">
        <f>IF(COUNTIF(C$2:C1637,C1638)&gt;0,B1637,B1637+1)</f>
        <v>496</v>
      </c>
      <c r="C1638" t="str">
        <f>Table1[[#This Row],[position]]&amp;IF(Table1[district]="NA","","-"&amp;Table1[district])&amp;IF(Table1[parish]="Multi-Parish Race","","-"&amp;Table1[parish])&amp;" ("&amp;Table1[year]&amp;")"</f>
        <v>Council Members-Village of Anacoco (3 to be elected)-Vernon (2016)</v>
      </c>
      <c r="D1638" t="s">
        <v>2034</v>
      </c>
      <c r="E1638" t="s">
        <v>2145</v>
      </c>
      <c r="F1638" t="s">
        <v>2149</v>
      </c>
      <c r="G1638">
        <v>2016</v>
      </c>
      <c r="H1638" t="s">
        <v>651</v>
      </c>
      <c r="I1638" t="s">
        <v>30</v>
      </c>
      <c r="J1638">
        <v>185</v>
      </c>
      <c r="K1638">
        <v>4</v>
      </c>
      <c r="L1638">
        <f>COUNTIF(Table1[Race],Table1[Race])</f>
        <v>4</v>
      </c>
      <c r="M1638">
        <v>0</v>
      </c>
      <c r="N1638">
        <v>1</v>
      </c>
      <c r="O1638">
        <v>3</v>
      </c>
      <c r="P1638">
        <v>0</v>
      </c>
      <c r="Q1638" t="s">
        <v>20</v>
      </c>
      <c r="R1638" t="s">
        <v>21</v>
      </c>
      <c r="S1638" t="s">
        <v>1813</v>
      </c>
      <c r="T1638">
        <f>IFERROR(Table1[n_can_adj]/MID(Table1[district],FIND("(",Table1[district])+1,1),Table1[n_can_adj])</f>
        <v>1.3333333333333333</v>
      </c>
      <c r="U1638">
        <v>52101</v>
      </c>
      <c r="V1638" t="str">
        <f>IF(Table1[Voting Population]&lt;47000,"Rural","Urban")</f>
        <v>Urban</v>
      </c>
      <c r="W1638" s="3">
        <v>1.4349775784753382E-2</v>
      </c>
      <c r="X1638" s="3" t="s">
        <v>5414</v>
      </c>
      <c r="Y1638" s="3">
        <f>COUNTIFS(Table1[Race '#],Table1[[#This Row],[Race '#]],Table1[Gender],"F")</f>
        <v>1</v>
      </c>
      <c r="Z1638" s="3">
        <f>COUNTIFS(Table1[Race '#],Table1[[#This Row],[Race '#]],Table1[Gender],"M")</f>
        <v>3</v>
      </c>
      <c r="AA1638" s="3">
        <f>COUNTIFS(Table1[Race '#],Table1[[#This Row],[Race '#]],Table1[Gender],"~?")</f>
        <v>0</v>
      </c>
      <c r="AB1638" s="3" t="str">
        <f>_xlfn.IFS(Y1638=SUM(Table1[[#This Row],[Race-F candidates]:[Race-? Candidates]]),"All-Female",Z1638=SUM(Table1[[#This Row],[Race-F candidates]:[Race-? Candidates]]),"All-Male",1=1,"Mixed-Gender")</f>
        <v>Mixed-Gender</v>
      </c>
      <c r="AC1638" s="3">
        <f>COUNTIFS(Table1[genoffice],Table1[[#This Row],[genoffice]],Table1[Gender],"F")</f>
        <v>168</v>
      </c>
      <c r="AD1638" s="3">
        <f>COUNTIFS(Table1[genoffice],Table1[[#This Row],[genoffice]],Table1[Gender],"M")</f>
        <v>290</v>
      </c>
      <c r="AE1638" s="3">
        <f>COUNTIFS(Table1[genoffice],Table1[[#This Row],[genoffice]],Table1[Gender],"~?")</f>
        <v>23</v>
      </c>
    </row>
    <row r="1639" spans="1:31" x14ac:dyDescent="0.35">
      <c r="A1639">
        <v>1638</v>
      </c>
      <c r="B1639">
        <f>IF(COUNTIF(C$2:C1638,C1639)&gt;0,B1638,B1638+1)</f>
        <v>497</v>
      </c>
      <c r="C1639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39" t="s">
        <v>2034</v>
      </c>
      <c r="E1639" t="s">
        <v>2150</v>
      </c>
      <c r="F1639" t="s">
        <v>2151</v>
      </c>
      <c r="G1639">
        <v>2014</v>
      </c>
      <c r="H1639" t="s">
        <v>640</v>
      </c>
      <c r="I1639" t="s">
        <v>127</v>
      </c>
      <c r="J1639">
        <v>52</v>
      </c>
      <c r="K1639">
        <v>7</v>
      </c>
      <c r="L1639">
        <f>COUNTIF(Table1[Race],Table1[Race])</f>
        <v>7</v>
      </c>
      <c r="M1639">
        <v>3</v>
      </c>
      <c r="N1639">
        <v>1</v>
      </c>
      <c r="O1639">
        <v>0</v>
      </c>
      <c r="P1639">
        <v>3</v>
      </c>
      <c r="Q1639" t="s">
        <v>20</v>
      </c>
      <c r="R1639" t="s">
        <v>21</v>
      </c>
      <c r="S1639" t="s">
        <v>1813</v>
      </c>
      <c r="T1639">
        <f>IFERROR(Table1[n_can_adj]/MID(Table1[district],FIND("(",Table1[district])+1,1),Table1[n_can_adj])</f>
        <v>2.3333333333333335</v>
      </c>
      <c r="U1639">
        <v>127115</v>
      </c>
      <c r="V1639" t="str">
        <f>IF(Table1[Voting Population]&lt;47000,"Rural","Urban")</f>
        <v>Urban</v>
      </c>
      <c r="W1639" s="3">
        <v>8.0385852090032184E-3</v>
      </c>
      <c r="X1639" s="3" t="s">
        <v>5414</v>
      </c>
      <c r="Y1639" s="3">
        <f>COUNTIFS(Table1[Race '#],Table1[[#This Row],[Race '#]],Table1[Gender],"F")</f>
        <v>2</v>
      </c>
      <c r="Z1639" s="3">
        <f>COUNTIFS(Table1[Race '#],Table1[[#This Row],[Race '#]],Table1[Gender],"M")</f>
        <v>5</v>
      </c>
      <c r="AA1639" s="3">
        <f>COUNTIFS(Table1[Race '#],Table1[[#This Row],[Race '#]],Table1[Gender],"~?")</f>
        <v>0</v>
      </c>
      <c r="AB1639" s="3" t="str">
        <f>_xlfn.IFS(Y1639=SUM(Table1[[#This Row],[Race-F candidates]:[Race-? Candidates]]),"All-Female",Z1639=SUM(Table1[[#This Row],[Race-F candidates]:[Race-? Candidates]]),"All-Male",1=1,"Mixed-Gender")</f>
        <v>Mixed-Gender</v>
      </c>
      <c r="AC1639" s="3">
        <f>COUNTIFS(Table1[genoffice],Table1[[#This Row],[genoffice]],Table1[Gender],"F")</f>
        <v>168</v>
      </c>
      <c r="AD1639" s="3">
        <f>COUNTIFS(Table1[genoffice],Table1[[#This Row],[genoffice]],Table1[Gender],"M")</f>
        <v>290</v>
      </c>
      <c r="AE1639" s="3">
        <f>COUNTIFS(Table1[genoffice],Table1[[#This Row],[genoffice]],Table1[Gender],"~?")</f>
        <v>23</v>
      </c>
    </row>
    <row r="1640" spans="1:31" x14ac:dyDescent="0.35">
      <c r="A1640">
        <v>1639</v>
      </c>
      <c r="B1640">
        <f>IF(COUNTIF(C$2:C1639,C1640)&gt;0,B1639,B1639+1)</f>
        <v>497</v>
      </c>
      <c r="C1640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0" t="s">
        <v>2034</v>
      </c>
      <c r="E1640" t="s">
        <v>2150</v>
      </c>
      <c r="F1640" t="s">
        <v>2152</v>
      </c>
      <c r="G1640">
        <v>2014</v>
      </c>
      <c r="H1640" t="s">
        <v>640</v>
      </c>
      <c r="I1640" t="s">
        <v>23</v>
      </c>
      <c r="J1640">
        <v>109</v>
      </c>
      <c r="K1640">
        <v>7</v>
      </c>
      <c r="L1640">
        <f>COUNTIF(Table1[Race],Table1[Race])</f>
        <v>7</v>
      </c>
      <c r="M1640">
        <v>3</v>
      </c>
      <c r="N1640">
        <v>1</v>
      </c>
      <c r="O1640">
        <v>0</v>
      </c>
      <c r="P1640">
        <v>3</v>
      </c>
      <c r="Q1640" t="s">
        <v>20</v>
      </c>
      <c r="R1640" t="s">
        <v>21</v>
      </c>
      <c r="S1640" t="s">
        <v>1813</v>
      </c>
      <c r="T1640">
        <f>IFERROR(Table1[n_can_adj]/MID(Table1[district],FIND("(",Table1[district])+1,1),Table1[n_can_adj])</f>
        <v>2.3333333333333335</v>
      </c>
      <c r="U1640">
        <v>127115</v>
      </c>
      <c r="V1640" t="str">
        <f>IF(Table1[Voting Population]&lt;47000,"Rural","Urban")</f>
        <v>Urban</v>
      </c>
      <c r="W1640" s="3">
        <v>8.0385852090032184E-3</v>
      </c>
      <c r="X1640" s="3" t="s">
        <v>5414</v>
      </c>
      <c r="Y1640" s="3">
        <f>COUNTIFS(Table1[Race '#],Table1[[#This Row],[Race '#]],Table1[Gender],"F")</f>
        <v>2</v>
      </c>
      <c r="Z1640" s="3">
        <f>COUNTIFS(Table1[Race '#],Table1[[#This Row],[Race '#]],Table1[Gender],"M")</f>
        <v>5</v>
      </c>
      <c r="AA1640" s="3">
        <f>COUNTIFS(Table1[Race '#],Table1[[#This Row],[Race '#]],Table1[Gender],"~?")</f>
        <v>0</v>
      </c>
      <c r="AB1640" s="3" t="str">
        <f>_xlfn.IFS(Y1640=SUM(Table1[[#This Row],[Race-F candidates]:[Race-? Candidates]]),"All-Female",Z1640=SUM(Table1[[#This Row],[Race-F candidates]:[Race-? Candidates]]),"All-Male",1=1,"Mixed-Gender")</f>
        <v>Mixed-Gender</v>
      </c>
      <c r="AC1640" s="3">
        <f>COUNTIFS(Table1[genoffice],Table1[[#This Row],[genoffice]],Table1[Gender],"F")</f>
        <v>168</v>
      </c>
      <c r="AD1640" s="3">
        <f>COUNTIFS(Table1[genoffice],Table1[[#This Row],[genoffice]],Table1[Gender],"M")</f>
        <v>290</v>
      </c>
      <c r="AE1640" s="3">
        <f>COUNTIFS(Table1[genoffice],Table1[[#This Row],[genoffice]],Table1[Gender],"~?")</f>
        <v>23</v>
      </c>
    </row>
    <row r="1641" spans="1:31" x14ac:dyDescent="0.35">
      <c r="A1641">
        <v>1640</v>
      </c>
      <c r="B1641">
        <f>IF(COUNTIF(C$2:C1640,C1641)&gt;0,B1640,B1640+1)</f>
        <v>497</v>
      </c>
      <c r="C1641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1" t="s">
        <v>2034</v>
      </c>
      <c r="E1641" t="s">
        <v>2150</v>
      </c>
      <c r="F1641" t="s">
        <v>2153</v>
      </c>
      <c r="G1641">
        <v>2014</v>
      </c>
      <c r="H1641" t="s">
        <v>640</v>
      </c>
      <c r="I1641" t="s">
        <v>19</v>
      </c>
      <c r="J1641">
        <v>81</v>
      </c>
      <c r="K1641">
        <v>7</v>
      </c>
      <c r="L1641">
        <f>COUNTIF(Table1[Race],Table1[Race])</f>
        <v>7</v>
      </c>
      <c r="M1641">
        <v>3</v>
      </c>
      <c r="N1641">
        <v>1</v>
      </c>
      <c r="O1641">
        <v>0</v>
      </c>
      <c r="P1641">
        <v>3</v>
      </c>
      <c r="Q1641" t="s">
        <v>20</v>
      </c>
      <c r="R1641" t="s">
        <v>21</v>
      </c>
      <c r="S1641" t="s">
        <v>1813</v>
      </c>
      <c r="T1641">
        <f>IFERROR(Table1[n_can_adj]/MID(Table1[district],FIND("(",Table1[district])+1,1),Table1[n_can_adj])</f>
        <v>2.3333333333333335</v>
      </c>
      <c r="U1641">
        <v>127115</v>
      </c>
      <c r="V1641" t="str">
        <f>IF(Table1[Voting Population]&lt;47000,"Rural","Urban")</f>
        <v>Urban</v>
      </c>
      <c r="W1641" s="3">
        <v>8.0385852090032184E-3</v>
      </c>
      <c r="X1641" s="3" t="s">
        <v>5415</v>
      </c>
      <c r="Y1641" s="3">
        <f>COUNTIFS(Table1[Race '#],Table1[[#This Row],[Race '#]],Table1[Gender],"F")</f>
        <v>2</v>
      </c>
      <c r="Z1641" s="3">
        <f>COUNTIFS(Table1[Race '#],Table1[[#This Row],[Race '#]],Table1[Gender],"M")</f>
        <v>5</v>
      </c>
      <c r="AA1641" s="3">
        <f>COUNTIFS(Table1[Race '#],Table1[[#This Row],[Race '#]],Table1[Gender],"~?")</f>
        <v>0</v>
      </c>
      <c r="AB1641" s="3" t="str">
        <f>_xlfn.IFS(Y1641=SUM(Table1[[#This Row],[Race-F candidates]:[Race-? Candidates]]),"All-Female",Z1641=SUM(Table1[[#This Row],[Race-F candidates]:[Race-? Candidates]]),"All-Male",1=1,"Mixed-Gender")</f>
        <v>Mixed-Gender</v>
      </c>
      <c r="AC1641" s="3">
        <f>COUNTIFS(Table1[genoffice],Table1[[#This Row],[genoffice]],Table1[Gender],"F")</f>
        <v>168</v>
      </c>
      <c r="AD1641" s="3">
        <f>COUNTIFS(Table1[genoffice],Table1[[#This Row],[genoffice]],Table1[Gender],"M")</f>
        <v>290</v>
      </c>
      <c r="AE1641" s="3">
        <f>COUNTIFS(Table1[genoffice],Table1[[#This Row],[genoffice]],Table1[Gender],"~?")</f>
        <v>23</v>
      </c>
    </row>
    <row r="1642" spans="1:31" x14ac:dyDescent="0.35">
      <c r="A1642">
        <v>1641</v>
      </c>
      <c r="B1642">
        <f>IF(COUNTIF(C$2:C1641,C1642)&gt;0,B1641,B1641+1)</f>
        <v>497</v>
      </c>
      <c r="C1642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2" t="s">
        <v>2034</v>
      </c>
      <c r="E1642" t="s">
        <v>2150</v>
      </c>
      <c r="F1642" t="s">
        <v>2154</v>
      </c>
      <c r="G1642">
        <v>2014</v>
      </c>
      <c r="H1642" t="s">
        <v>640</v>
      </c>
      <c r="I1642" t="s">
        <v>127</v>
      </c>
      <c r="J1642">
        <v>122</v>
      </c>
      <c r="K1642">
        <v>7</v>
      </c>
      <c r="L1642">
        <f>COUNTIF(Table1[Race],Table1[Race])</f>
        <v>7</v>
      </c>
      <c r="M1642">
        <v>3</v>
      </c>
      <c r="N1642">
        <v>1</v>
      </c>
      <c r="O1642">
        <v>0</v>
      </c>
      <c r="P1642">
        <v>3</v>
      </c>
      <c r="Q1642" t="s">
        <v>20</v>
      </c>
      <c r="R1642" t="s">
        <v>21</v>
      </c>
      <c r="S1642" t="s">
        <v>1813</v>
      </c>
      <c r="T1642">
        <f>IFERROR(Table1[n_can_adj]/MID(Table1[district],FIND("(",Table1[district])+1,1),Table1[n_can_adj])</f>
        <v>2.3333333333333335</v>
      </c>
      <c r="U1642">
        <v>127115</v>
      </c>
      <c r="V1642" t="str">
        <f>IF(Table1[Voting Population]&lt;47000,"Rural","Urban")</f>
        <v>Urban</v>
      </c>
      <c r="W1642" s="3">
        <v>8.0385852090032184E-3</v>
      </c>
      <c r="X1642" s="3" t="s">
        <v>5414</v>
      </c>
      <c r="Y1642" s="3">
        <f>COUNTIFS(Table1[Race '#],Table1[[#This Row],[Race '#]],Table1[Gender],"F")</f>
        <v>2</v>
      </c>
      <c r="Z1642" s="3">
        <f>COUNTIFS(Table1[Race '#],Table1[[#This Row],[Race '#]],Table1[Gender],"M")</f>
        <v>5</v>
      </c>
      <c r="AA1642" s="3">
        <f>COUNTIFS(Table1[Race '#],Table1[[#This Row],[Race '#]],Table1[Gender],"~?")</f>
        <v>0</v>
      </c>
      <c r="AB1642" s="3" t="str">
        <f>_xlfn.IFS(Y1642=SUM(Table1[[#This Row],[Race-F candidates]:[Race-? Candidates]]),"All-Female",Z1642=SUM(Table1[[#This Row],[Race-F candidates]:[Race-? Candidates]]),"All-Male",1=1,"Mixed-Gender")</f>
        <v>Mixed-Gender</v>
      </c>
      <c r="AC1642" s="3">
        <f>COUNTIFS(Table1[genoffice],Table1[[#This Row],[genoffice]],Table1[Gender],"F")</f>
        <v>168</v>
      </c>
      <c r="AD1642" s="3">
        <f>COUNTIFS(Table1[genoffice],Table1[[#This Row],[genoffice]],Table1[Gender],"M")</f>
        <v>290</v>
      </c>
      <c r="AE1642" s="3">
        <f>COUNTIFS(Table1[genoffice],Table1[[#This Row],[genoffice]],Table1[Gender],"~?")</f>
        <v>23</v>
      </c>
    </row>
    <row r="1643" spans="1:31" x14ac:dyDescent="0.35">
      <c r="A1643">
        <v>1642</v>
      </c>
      <c r="B1643">
        <f>IF(COUNTIF(C$2:C1642,C1643)&gt;0,B1642,B1642+1)</f>
        <v>497</v>
      </c>
      <c r="C1643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3" t="s">
        <v>2034</v>
      </c>
      <c r="E1643" t="s">
        <v>2150</v>
      </c>
      <c r="F1643" t="s">
        <v>2155</v>
      </c>
      <c r="G1643">
        <v>2014</v>
      </c>
      <c r="H1643" t="s">
        <v>640</v>
      </c>
      <c r="I1643" t="s">
        <v>23</v>
      </c>
      <c r="J1643">
        <v>54</v>
      </c>
      <c r="K1643">
        <v>7</v>
      </c>
      <c r="L1643">
        <f>COUNTIF(Table1[Race],Table1[Race])</f>
        <v>7</v>
      </c>
      <c r="M1643">
        <v>3</v>
      </c>
      <c r="N1643">
        <v>1</v>
      </c>
      <c r="O1643">
        <v>0</v>
      </c>
      <c r="P1643">
        <v>3</v>
      </c>
      <c r="Q1643" t="s">
        <v>20</v>
      </c>
      <c r="R1643" t="s">
        <v>21</v>
      </c>
      <c r="S1643" t="s">
        <v>1813</v>
      </c>
      <c r="T1643">
        <f>IFERROR(Table1[n_can_adj]/MID(Table1[district],FIND("(",Table1[district])+1,1),Table1[n_can_adj])</f>
        <v>2.3333333333333335</v>
      </c>
      <c r="U1643">
        <v>127115</v>
      </c>
      <c r="V1643" t="str">
        <f>IF(Table1[Voting Population]&lt;47000,"Rural","Urban")</f>
        <v>Urban</v>
      </c>
      <c r="W1643" s="3">
        <v>8.0385852090032184E-3</v>
      </c>
      <c r="X1643" s="3" t="s">
        <v>5414</v>
      </c>
      <c r="Y1643" s="3">
        <f>COUNTIFS(Table1[Race '#],Table1[[#This Row],[Race '#]],Table1[Gender],"F")</f>
        <v>2</v>
      </c>
      <c r="Z1643" s="3">
        <f>COUNTIFS(Table1[Race '#],Table1[[#This Row],[Race '#]],Table1[Gender],"M")</f>
        <v>5</v>
      </c>
      <c r="AA1643" s="3">
        <f>COUNTIFS(Table1[Race '#],Table1[[#This Row],[Race '#]],Table1[Gender],"~?")</f>
        <v>0</v>
      </c>
      <c r="AB1643" s="3" t="str">
        <f>_xlfn.IFS(Y1643=SUM(Table1[[#This Row],[Race-F candidates]:[Race-? Candidates]]),"All-Female",Z1643=SUM(Table1[[#This Row],[Race-F candidates]:[Race-? Candidates]]),"All-Male",1=1,"Mixed-Gender")</f>
        <v>Mixed-Gender</v>
      </c>
      <c r="AC1643" s="3">
        <f>COUNTIFS(Table1[genoffice],Table1[[#This Row],[genoffice]],Table1[Gender],"F")</f>
        <v>168</v>
      </c>
      <c r="AD1643" s="3">
        <f>COUNTIFS(Table1[genoffice],Table1[[#This Row],[genoffice]],Table1[Gender],"M")</f>
        <v>290</v>
      </c>
      <c r="AE1643" s="3">
        <f>COUNTIFS(Table1[genoffice],Table1[[#This Row],[genoffice]],Table1[Gender],"~?")</f>
        <v>23</v>
      </c>
    </row>
    <row r="1644" spans="1:31" x14ac:dyDescent="0.35">
      <c r="A1644">
        <v>1643</v>
      </c>
      <c r="B1644">
        <f>IF(COUNTIF(C$2:C1643,C1644)&gt;0,B1643,B1643+1)</f>
        <v>497</v>
      </c>
      <c r="C1644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4" t="s">
        <v>2034</v>
      </c>
      <c r="E1644" t="s">
        <v>2150</v>
      </c>
      <c r="F1644" t="s">
        <v>2156</v>
      </c>
      <c r="G1644">
        <v>2014</v>
      </c>
      <c r="H1644" t="s">
        <v>640</v>
      </c>
      <c r="I1644" t="s">
        <v>127</v>
      </c>
      <c r="J1644">
        <v>127</v>
      </c>
      <c r="K1644">
        <v>7</v>
      </c>
      <c r="L1644">
        <f>COUNTIF(Table1[Race],Table1[Race])</f>
        <v>7</v>
      </c>
      <c r="M1644">
        <v>3</v>
      </c>
      <c r="N1644">
        <v>1</v>
      </c>
      <c r="O1644">
        <v>0</v>
      </c>
      <c r="P1644">
        <v>3</v>
      </c>
      <c r="Q1644" t="s">
        <v>20</v>
      </c>
      <c r="R1644" t="s">
        <v>21</v>
      </c>
      <c r="S1644" t="s">
        <v>1813</v>
      </c>
      <c r="T1644">
        <f>IFERROR(Table1[n_can_adj]/MID(Table1[district],FIND("(",Table1[district])+1,1),Table1[n_can_adj])</f>
        <v>2.3333333333333335</v>
      </c>
      <c r="U1644">
        <v>127115</v>
      </c>
      <c r="V1644" t="str">
        <f>IF(Table1[Voting Population]&lt;47000,"Rural","Urban")</f>
        <v>Urban</v>
      </c>
      <c r="W1644" s="3">
        <v>8.0385852090032184E-3</v>
      </c>
      <c r="X1644" s="3" t="s">
        <v>5414</v>
      </c>
      <c r="Y1644" s="3">
        <f>COUNTIFS(Table1[Race '#],Table1[[#This Row],[Race '#]],Table1[Gender],"F")</f>
        <v>2</v>
      </c>
      <c r="Z1644" s="3">
        <f>COUNTIFS(Table1[Race '#],Table1[[#This Row],[Race '#]],Table1[Gender],"M")</f>
        <v>5</v>
      </c>
      <c r="AA1644" s="3">
        <f>COUNTIFS(Table1[Race '#],Table1[[#This Row],[Race '#]],Table1[Gender],"~?")</f>
        <v>0</v>
      </c>
      <c r="AB1644" s="3" t="str">
        <f>_xlfn.IFS(Y1644=SUM(Table1[[#This Row],[Race-F candidates]:[Race-? Candidates]]),"All-Female",Z1644=SUM(Table1[[#This Row],[Race-F candidates]:[Race-? Candidates]]),"All-Male",1=1,"Mixed-Gender")</f>
        <v>Mixed-Gender</v>
      </c>
      <c r="AC1644" s="3">
        <f>COUNTIFS(Table1[genoffice],Table1[[#This Row],[genoffice]],Table1[Gender],"F")</f>
        <v>168</v>
      </c>
      <c r="AD1644" s="3">
        <f>COUNTIFS(Table1[genoffice],Table1[[#This Row],[genoffice]],Table1[Gender],"M")</f>
        <v>290</v>
      </c>
      <c r="AE1644" s="3">
        <f>COUNTIFS(Table1[genoffice],Table1[[#This Row],[genoffice]],Table1[Gender],"~?")</f>
        <v>23</v>
      </c>
    </row>
    <row r="1645" spans="1:31" x14ac:dyDescent="0.35">
      <c r="A1645">
        <v>1644</v>
      </c>
      <c r="B1645">
        <f>IF(COUNTIF(C$2:C1644,C1645)&gt;0,B1644,B1644+1)</f>
        <v>497</v>
      </c>
      <c r="C1645" t="str">
        <f>Table1[[#This Row],[position]]&amp;IF(Table1[district]="NA","","-"&amp;Table1[district])&amp;IF(Table1[parish]="Multi-Parish Race","","-"&amp;Table1[parish])&amp;" ("&amp;Table1[year]&amp;")"</f>
        <v>Council Members-Village of Tickfaw (3 to be elected)-Tangipahoa (2014)</v>
      </c>
      <c r="D1645" t="s">
        <v>2034</v>
      </c>
      <c r="E1645" t="s">
        <v>2150</v>
      </c>
      <c r="F1645" t="s">
        <v>2157</v>
      </c>
      <c r="G1645">
        <v>2014</v>
      </c>
      <c r="H1645" t="s">
        <v>640</v>
      </c>
      <c r="I1645" t="s">
        <v>23</v>
      </c>
      <c r="J1645">
        <v>77</v>
      </c>
      <c r="K1645">
        <v>7</v>
      </c>
      <c r="L1645">
        <f>COUNTIF(Table1[Race],Table1[Race])</f>
        <v>7</v>
      </c>
      <c r="M1645">
        <v>3</v>
      </c>
      <c r="N1645">
        <v>1</v>
      </c>
      <c r="O1645">
        <v>0</v>
      </c>
      <c r="P1645">
        <v>3</v>
      </c>
      <c r="Q1645" t="s">
        <v>20</v>
      </c>
      <c r="R1645" t="s">
        <v>21</v>
      </c>
      <c r="S1645" t="s">
        <v>1813</v>
      </c>
      <c r="T1645">
        <f>IFERROR(Table1[n_can_adj]/MID(Table1[district],FIND("(",Table1[district])+1,1),Table1[n_can_adj])</f>
        <v>2.3333333333333335</v>
      </c>
      <c r="U1645">
        <v>127115</v>
      </c>
      <c r="V1645" t="str">
        <f>IF(Table1[Voting Population]&lt;47000,"Rural","Urban")</f>
        <v>Urban</v>
      </c>
      <c r="W1645" s="3">
        <v>8.0385852090032184E-3</v>
      </c>
      <c r="X1645" s="3" t="s">
        <v>5415</v>
      </c>
      <c r="Y1645" s="3">
        <f>COUNTIFS(Table1[Race '#],Table1[[#This Row],[Race '#]],Table1[Gender],"F")</f>
        <v>2</v>
      </c>
      <c r="Z1645" s="3">
        <f>COUNTIFS(Table1[Race '#],Table1[[#This Row],[Race '#]],Table1[Gender],"M")</f>
        <v>5</v>
      </c>
      <c r="AA1645" s="3">
        <f>COUNTIFS(Table1[Race '#],Table1[[#This Row],[Race '#]],Table1[Gender],"~?")</f>
        <v>0</v>
      </c>
      <c r="AB1645" s="3" t="str">
        <f>_xlfn.IFS(Y1645=SUM(Table1[[#This Row],[Race-F candidates]:[Race-? Candidates]]),"All-Female",Z1645=SUM(Table1[[#This Row],[Race-F candidates]:[Race-? Candidates]]),"All-Male",1=1,"Mixed-Gender")</f>
        <v>Mixed-Gender</v>
      </c>
      <c r="AC1645" s="3">
        <f>COUNTIFS(Table1[genoffice],Table1[[#This Row],[genoffice]],Table1[Gender],"F")</f>
        <v>168</v>
      </c>
      <c r="AD1645" s="3">
        <f>COUNTIFS(Table1[genoffice],Table1[[#This Row],[genoffice]],Table1[Gender],"M")</f>
        <v>290</v>
      </c>
      <c r="AE1645" s="3">
        <f>COUNTIFS(Table1[genoffice],Table1[[#This Row],[genoffice]],Table1[Gender],"~?")</f>
        <v>23</v>
      </c>
    </row>
    <row r="1646" spans="1:31" x14ac:dyDescent="0.35">
      <c r="A1646">
        <v>1645</v>
      </c>
      <c r="B1646">
        <f>IF(COUNTIF(C$2:C1645,C1646)&gt;0,B1645,B1645+1)</f>
        <v>498</v>
      </c>
      <c r="C1646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6" t="s">
        <v>2034</v>
      </c>
      <c r="E1646" t="s">
        <v>2158</v>
      </c>
      <c r="F1646" t="s">
        <v>2159</v>
      </c>
      <c r="G1646">
        <v>2014</v>
      </c>
      <c r="H1646" t="s">
        <v>109</v>
      </c>
      <c r="I1646" t="s">
        <v>23</v>
      </c>
      <c r="J1646">
        <v>126</v>
      </c>
      <c r="K1646">
        <v>4</v>
      </c>
      <c r="L1646">
        <f>COUNTIF(Table1[Race],Table1[Race])</f>
        <v>4</v>
      </c>
      <c r="M1646">
        <v>4</v>
      </c>
      <c r="N1646">
        <v>0</v>
      </c>
      <c r="O1646">
        <v>0</v>
      </c>
      <c r="P1646">
        <v>0</v>
      </c>
      <c r="Q1646" t="s">
        <v>20</v>
      </c>
      <c r="R1646" t="s">
        <v>21</v>
      </c>
      <c r="S1646" t="s">
        <v>1813</v>
      </c>
      <c r="T1646">
        <f>IFERROR(Table1[n_can_adj]/MID(Table1[district],FIND("(",Table1[district])+1,1),Table1[n_can_adj])</f>
        <v>1.3333333333333333</v>
      </c>
      <c r="U1646">
        <v>33765</v>
      </c>
      <c r="V1646" t="str">
        <f>IF(Table1[Voting Population]&lt;47000,"Rural","Urban")</f>
        <v>Rural</v>
      </c>
      <c r="W1646" s="3">
        <v>7.1942446043165575E-3</v>
      </c>
      <c r="X1646" s="3" t="s">
        <v>5414</v>
      </c>
      <c r="Y1646" s="3">
        <f>COUNTIFS(Table1[Race '#],Table1[[#This Row],[Race '#]],Table1[Gender],"F")</f>
        <v>0</v>
      </c>
      <c r="Z1646" s="3">
        <f>COUNTIFS(Table1[Race '#],Table1[[#This Row],[Race '#]],Table1[Gender],"M")</f>
        <v>4</v>
      </c>
      <c r="AA1646" s="3">
        <f>COUNTIFS(Table1[Race '#],Table1[[#This Row],[Race '#]],Table1[Gender],"~?")</f>
        <v>0</v>
      </c>
      <c r="AB1646" s="3" t="str">
        <f>_xlfn.IFS(Y1646=SUM(Table1[[#This Row],[Race-F candidates]:[Race-? Candidates]]),"All-Female",Z1646=SUM(Table1[[#This Row],[Race-F candidates]:[Race-? Candidates]]),"All-Male",1=1,"Mixed-Gender")</f>
        <v>All-Male</v>
      </c>
      <c r="AC1646" s="3">
        <f>COUNTIFS(Table1[genoffice],Table1[[#This Row],[genoffice]],Table1[Gender],"F")</f>
        <v>168</v>
      </c>
      <c r="AD1646" s="3">
        <f>COUNTIFS(Table1[genoffice],Table1[[#This Row],[genoffice]],Table1[Gender],"M")</f>
        <v>290</v>
      </c>
      <c r="AE1646" s="3">
        <f>COUNTIFS(Table1[genoffice],Table1[[#This Row],[genoffice]],Table1[Gender],"~?")</f>
        <v>23</v>
      </c>
    </row>
    <row r="1647" spans="1:31" x14ac:dyDescent="0.35">
      <c r="A1647">
        <v>1646</v>
      </c>
      <c r="B1647">
        <f>IF(COUNTIF(C$2:C1646,C1647)&gt;0,B1646,B1646+1)</f>
        <v>498</v>
      </c>
      <c r="C1647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7" t="s">
        <v>2034</v>
      </c>
      <c r="E1647" t="s">
        <v>2158</v>
      </c>
      <c r="F1647" t="s">
        <v>2160</v>
      </c>
      <c r="G1647">
        <v>2014</v>
      </c>
      <c r="H1647" t="s">
        <v>109</v>
      </c>
      <c r="I1647" t="s">
        <v>23</v>
      </c>
      <c r="J1647">
        <v>160</v>
      </c>
      <c r="K1647">
        <v>4</v>
      </c>
      <c r="L1647">
        <f>COUNTIF(Table1[Race],Table1[Race])</f>
        <v>4</v>
      </c>
      <c r="M1647">
        <v>4</v>
      </c>
      <c r="N1647">
        <v>0</v>
      </c>
      <c r="O1647">
        <v>0</v>
      </c>
      <c r="P1647">
        <v>0</v>
      </c>
      <c r="Q1647" t="s">
        <v>20</v>
      </c>
      <c r="R1647" t="s">
        <v>21</v>
      </c>
      <c r="S1647" t="s">
        <v>1813</v>
      </c>
      <c r="T1647">
        <f>IFERROR(Table1[n_can_adj]/MID(Table1[district],FIND("(",Table1[district])+1,1),Table1[n_can_adj])</f>
        <v>1.3333333333333333</v>
      </c>
      <c r="U1647">
        <v>33765</v>
      </c>
      <c r="V1647" t="str">
        <f>IF(Table1[Voting Population]&lt;47000,"Rural","Urban")</f>
        <v>Rural</v>
      </c>
      <c r="W1647" s="3">
        <v>7.1942446043165575E-3</v>
      </c>
      <c r="X1647" s="3" t="s">
        <v>5414</v>
      </c>
      <c r="Y1647" s="3">
        <f>COUNTIFS(Table1[Race '#],Table1[[#This Row],[Race '#]],Table1[Gender],"F")</f>
        <v>0</v>
      </c>
      <c r="Z1647" s="3">
        <f>COUNTIFS(Table1[Race '#],Table1[[#This Row],[Race '#]],Table1[Gender],"M")</f>
        <v>4</v>
      </c>
      <c r="AA1647" s="3">
        <f>COUNTIFS(Table1[Race '#],Table1[[#This Row],[Race '#]],Table1[Gender],"~?")</f>
        <v>0</v>
      </c>
      <c r="AB1647" s="3" t="str">
        <f>_xlfn.IFS(Y1647=SUM(Table1[[#This Row],[Race-F candidates]:[Race-? Candidates]]),"All-Female",Z1647=SUM(Table1[[#This Row],[Race-F candidates]:[Race-? Candidates]]),"All-Male",1=1,"Mixed-Gender")</f>
        <v>All-Male</v>
      </c>
      <c r="AC1647" s="3">
        <f>COUNTIFS(Table1[genoffice],Table1[[#This Row],[genoffice]],Table1[Gender],"F")</f>
        <v>168</v>
      </c>
      <c r="AD1647" s="3">
        <f>COUNTIFS(Table1[genoffice],Table1[[#This Row],[genoffice]],Table1[Gender],"M")</f>
        <v>290</v>
      </c>
      <c r="AE1647" s="3">
        <f>COUNTIFS(Table1[genoffice],Table1[[#This Row],[genoffice]],Table1[Gender],"~?")</f>
        <v>23</v>
      </c>
    </row>
    <row r="1648" spans="1:31" x14ac:dyDescent="0.35">
      <c r="A1648">
        <v>1647</v>
      </c>
      <c r="B1648">
        <f>IF(COUNTIF(C$2:C1647,C1648)&gt;0,B1647,B1647+1)</f>
        <v>498</v>
      </c>
      <c r="C1648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8" t="s">
        <v>2034</v>
      </c>
      <c r="E1648" t="s">
        <v>2158</v>
      </c>
      <c r="F1648" t="s">
        <v>2161</v>
      </c>
      <c r="G1648">
        <v>2014</v>
      </c>
      <c r="H1648" t="s">
        <v>109</v>
      </c>
      <c r="I1648" t="s">
        <v>23</v>
      </c>
      <c r="J1648">
        <v>106</v>
      </c>
      <c r="K1648">
        <v>4</v>
      </c>
      <c r="L1648">
        <f>COUNTIF(Table1[Race],Table1[Race])</f>
        <v>4</v>
      </c>
      <c r="M1648">
        <v>4</v>
      </c>
      <c r="N1648">
        <v>0</v>
      </c>
      <c r="O1648">
        <v>0</v>
      </c>
      <c r="P1648">
        <v>0</v>
      </c>
      <c r="Q1648" t="s">
        <v>20</v>
      </c>
      <c r="R1648" t="s">
        <v>21</v>
      </c>
      <c r="S1648" t="s">
        <v>1813</v>
      </c>
      <c r="T1648">
        <f>IFERROR(Table1[n_can_adj]/MID(Table1[district],FIND("(",Table1[district])+1,1),Table1[n_can_adj])</f>
        <v>1.3333333333333333</v>
      </c>
      <c r="U1648">
        <v>33765</v>
      </c>
      <c r="V1648" t="str">
        <f>IF(Table1[Voting Population]&lt;47000,"Rural","Urban")</f>
        <v>Rural</v>
      </c>
      <c r="W1648" s="3">
        <v>7.1942446043165575E-3</v>
      </c>
      <c r="X1648" s="3" t="s">
        <v>5414</v>
      </c>
      <c r="Y1648" s="3">
        <f>COUNTIFS(Table1[Race '#],Table1[[#This Row],[Race '#]],Table1[Gender],"F")</f>
        <v>0</v>
      </c>
      <c r="Z1648" s="3">
        <f>COUNTIFS(Table1[Race '#],Table1[[#This Row],[Race '#]],Table1[Gender],"M")</f>
        <v>4</v>
      </c>
      <c r="AA1648" s="3">
        <f>COUNTIFS(Table1[Race '#],Table1[[#This Row],[Race '#]],Table1[Gender],"~?")</f>
        <v>0</v>
      </c>
      <c r="AB1648" s="3" t="str">
        <f>_xlfn.IFS(Y1648=SUM(Table1[[#This Row],[Race-F candidates]:[Race-? Candidates]]),"All-Female",Z1648=SUM(Table1[[#This Row],[Race-F candidates]:[Race-? Candidates]]),"All-Male",1=1,"Mixed-Gender")</f>
        <v>All-Male</v>
      </c>
      <c r="AC1648" s="3">
        <f>COUNTIFS(Table1[genoffice],Table1[[#This Row],[genoffice]],Table1[Gender],"F")</f>
        <v>168</v>
      </c>
      <c r="AD1648" s="3">
        <f>COUNTIFS(Table1[genoffice],Table1[[#This Row],[genoffice]],Table1[Gender],"M")</f>
        <v>290</v>
      </c>
      <c r="AE1648" s="3">
        <f>COUNTIFS(Table1[genoffice],Table1[[#This Row],[genoffice]],Table1[Gender],"~?")</f>
        <v>23</v>
      </c>
    </row>
    <row r="1649" spans="1:31" x14ac:dyDescent="0.35">
      <c r="A1649">
        <v>1648</v>
      </c>
      <c r="B1649">
        <f>IF(COUNTIF(C$2:C1648,C1649)&gt;0,B1648,B1648+1)</f>
        <v>498</v>
      </c>
      <c r="C1649" t="str">
        <f>Table1[[#This Row],[position]]&amp;IF(Table1[district]="NA","","-"&amp;Table1[district])&amp;IF(Table1[parish]="Multi-Parish Race","","-"&amp;Table1[parish])&amp;" ("&amp;Table1[year]&amp;")"</f>
        <v>Council Members-Village of Turkey Creek (3 to be elected)-Evangeline (2014)</v>
      </c>
      <c r="D1649" t="s">
        <v>2034</v>
      </c>
      <c r="E1649" t="s">
        <v>2158</v>
      </c>
      <c r="F1649" t="s">
        <v>2162</v>
      </c>
      <c r="G1649">
        <v>2014</v>
      </c>
      <c r="H1649" t="s">
        <v>109</v>
      </c>
      <c r="I1649" t="s">
        <v>23</v>
      </c>
      <c r="J1649">
        <v>164</v>
      </c>
      <c r="K1649">
        <v>4</v>
      </c>
      <c r="L1649">
        <f>COUNTIF(Table1[Race],Table1[Race])</f>
        <v>4</v>
      </c>
      <c r="M1649">
        <v>4</v>
      </c>
      <c r="N1649">
        <v>0</v>
      </c>
      <c r="O1649">
        <v>0</v>
      </c>
      <c r="P1649">
        <v>0</v>
      </c>
      <c r="Q1649" t="s">
        <v>20</v>
      </c>
      <c r="R1649" t="s">
        <v>21</v>
      </c>
      <c r="S1649" t="s">
        <v>1813</v>
      </c>
      <c r="T1649">
        <f>IFERROR(Table1[n_can_adj]/MID(Table1[district],FIND("(",Table1[district])+1,1),Table1[n_can_adj])</f>
        <v>1.3333333333333333</v>
      </c>
      <c r="U1649">
        <v>33765</v>
      </c>
      <c r="V1649" t="str">
        <f>IF(Table1[Voting Population]&lt;47000,"Rural","Urban")</f>
        <v>Rural</v>
      </c>
      <c r="W1649" s="3">
        <v>7.1942446043165575E-3</v>
      </c>
      <c r="X1649" s="3" t="s">
        <v>5414</v>
      </c>
      <c r="Y1649" s="3">
        <f>COUNTIFS(Table1[Race '#],Table1[[#This Row],[Race '#]],Table1[Gender],"F")</f>
        <v>0</v>
      </c>
      <c r="Z1649" s="3">
        <f>COUNTIFS(Table1[Race '#],Table1[[#This Row],[Race '#]],Table1[Gender],"M")</f>
        <v>4</v>
      </c>
      <c r="AA1649" s="3">
        <f>COUNTIFS(Table1[Race '#],Table1[[#This Row],[Race '#]],Table1[Gender],"~?")</f>
        <v>0</v>
      </c>
      <c r="AB1649" s="3" t="str">
        <f>_xlfn.IFS(Y1649=SUM(Table1[[#This Row],[Race-F candidates]:[Race-? Candidates]]),"All-Female",Z1649=SUM(Table1[[#This Row],[Race-F candidates]:[Race-? Candidates]]),"All-Male",1=1,"Mixed-Gender")</f>
        <v>All-Male</v>
      </c>
      <c r="AC1649" s="3">
        <f>COUNTIFS(Table1[genoffice],Table1[[#This Row],[genoffice]],Table1[Gender],"F")</f>
        <v>168</v>
      </c>
      <c r="AD1649" s="3">
        <f>COUNTIFS(Table1[genoffice],Table1[[#This Row],[genoffice]],Table1[Gender],"M")</f>
        <v>290</v>
      </c>
      <c r="AE1649" s="3">
        <f>COUNTIFS(Table1[genoffice],Table1[[#This Row],[genoffice]],Table1[Gender],"~?")</f>
        <v>23</v>
      </c>
    </row>
    <row r="1650" spans="1:31" x14ac:dyDescent="0.35">
      <c r="A1650">
        <v>1649</v>
      </c>
      <c r="B1650">
        <f>IF(COUNTIF(C$2:C1649,C1650)&gt;0,B1649,B1649+1)</f>
        <v>499</v>
      </c>
      <c r="C1650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0" t="s">
        <v>2163</v>
      </c>
      <c r="E1650" t="s">
        <v>2164</v>
      </c>
      <c r="F1650" t="s">
        <v>2165</v>
      </c>
      <c r="G1650">
        <v>2014</v>
      </c>
      <c r="H1650" t="s">
        <v>729</v>
      </c>
      <c r="I1650" t="s">
        <v>23</v>
      </c>
      <c r="J1650">
        <v>15</v>
      </c>
      <c r="K1650">
        <v>2</v>
      </c>
      <c r="L1650">
        <f>COUNTIF(Table1[Race],Table1[Race])</f>
        <v>2</v>
      </c>
      <c r="M1650">
        <v>2</v>
      </c>
      <c r="N1650">
        <v>0</v>
      </c>
      <c r="O1650">
        <v>0</v>
      </c>
      <c r="P1650">
        <v>0</v>
      </c>
      <c r="Q1650" t="s">
        <v>20</v>
      </c>
      <c r="R1650" t="s">
        <v>21</v>
      </c>
      <c r="S1650" t="s">
        <v>1813</v>
      </c>
      <c r="T1650">
        <f>IFERROR(Table1[n_can_adj]/MID(Table1[district],FIND("(",Table1[district])+1,1),Table1[n_can_adj])</f>
        <v>2</v>
      </c>
      <c r="U1650">
        <v>13924</v>
      </c>
      <c r="V1650" t="str">
        <f>IF(Table1[Voting Population]&lt;47000,"Rural","Urban")</f>
        <v>Rural</v>
      </c>
      <c r="W1650" s="3">
        <v>0.7</v>
      </c>
      <c r="X1650" s="3" t="s">
        <v>5414</v>
      </c>
      <c r="Y1650" s="3">
        <f>COUNTIFS(Table1[Race '#],Table1[[#This Row],[Race '#]],Table1[Gender],"F")</f>
        <v>1</v>
      </c>
      <c r="Z1650" s="3">
        <f>COUNTIFS(Table1[Race '#],Table1[[#This Row],[Race '#]],Table1[Gender],"M")</f>
        <v>1</v>
      </c>
      <c r="AA1650" s="3">
        <f>COUNTIFS(Table1[Race '#],Table1[[#This Row],[Race '#]],Table1[Gender],"~?")</f>
        <v>0</v>
      </c>
      <c r="AB1650" s="3" t="str">
        <f>_xlfn.IFS(Y1650=SUM(Table1[[#This Row],[Race-F candidates]:[Race-? Candidates]]),"All-Female",Z1650=SUM(Table1[[#This Row],[Race-F candidates]:[Race-? Candidates]]),"All-Male",1=1,"Mixed-Gender")</f>
        <v>Mixed-Gender</v>
      </c>
      <c r="AC1650" s="3">
        <f>COUNTIFS(Table1[genoffice],Table1[[#This Row],[genoffice]],Table1[Gender],"F")</f>
        <v>168</v>
      </c>
      <c r="AD1650" s="3">
        <f>COUNTIFS(Table1[genoffice],Table1[[#This Row],[genoffice]],Table1[Gender],"M")</f>
        <v>290</v>
      </c>
      <c r="AE1650" s="3">
        <f>COUNTIFS(Table1[genoffice],Table1[[#This Row],[genoffice]],Table1[Gender],"~?")</f>
        <v>23</v>
      </c>
    </row>
    <row r="1651" spans="1:31" x14ac:dyDescent="0.35">
      <c r="A1651">
        <v>1650</v>
      </c>
      <c r="B1651">
        <f>IF(COUNTIF(C$2:C1650,C1651)&gt;0,B1650,B1650+1)</f>
        <v>499</v>
      </c>
      <c r="C1651" t="str">
        <f>Table1[[#This Row],[position]]&amp;IF(Table1[district]="NA","","-"&amp;Table1[district])&amp;IF(Table1[parish]="Multi-Parish Race","","-"&amp;Table1[parish])&amp;" ("&amp;Table1[year]&amp;")"</f>
        <v>Councilman-District  1, Town of Ringgold-Bienville (2014)</v>
      </c>
      <c r="D1651" t="s">
        <v>2163</v>
      </c>
      <c r="E1651" t="s">
        <v>2164</v>
      </c>
      <c r="F1651" t="s">
        <v>2166</v>
      </c>
      <c r="G1651">
        <v>2014</v>
      </c>
      <c r="H1651" t="s">
        <v>729</v>
      </c>
      <c r="I1651" t="s">
        <v>23</v>
      </c>
      <c r="J1651">
        <v>85</v>
      </c>
      <c r="K1651">
        <v>2</v>
      </c>
      <c r="L1651">
        <f>COUNTIF(Table1[Race],Table1[Race])</f>
        <v>2</v>
      </c>
      <c r="M1651">
        <v>2</v>
      </c>
      <c r="N1651">
        <v>0</v>
      </c>
      <c r="O1651">
        <v>0</v>
      </c>
      <c r="P1651">
        <v>0</v>
      </c>
      <c r="Q1651" t="s">
        <v>20</v>
      </c>
      <c r="R1651" t="s">
        <v>21</v>
      </c>
      <c r="S1651" t="s">
        <v>1813</v>
      </c>
      <c r="T1651">
        <f>IFERROR(Table1[n_can_adj]/MID(Table1[district],FIND("(",Table1[district])+1,1),Table1[n_can_adj])</f>
        <v>2</v>
      </c>
      <c r="U1651">
        <v>13924</v>
      </c>
      <c r="V1651" t="str">
        <f>IF(Table1[Voting Population]&lt;47000,"Rural","Urban")</f>
        <v>Rural</v>
      </c>
      <c r="W1651" s="3">
        <v>0.7</v>
      </c>
      <c r="X1651" s="3" t="s">
        <v>5415</v>
      </c>
      <c r="Y1651" s="3">
        <f>COUNTIFS(Table1[Race '#],Table1[[#This Row],[Race '#]],Table1[Gender],"F")</f>
        <v>1</v>
      </c>
      <c r="Z1651" s="3">
        <f>COUNTIFS(Table1[Race '#],Table1[[#This Row],[Race '#]],Table1[Gender],"M")</f>
        <v>1</v>
      </c>
      <c r="AA1651" s="3">
        <f>COUNTIFS(Table1[Race '#],Table1[[#This Row],[Race '#]],Table1[Gender],"~?")</f>
        <v>0</v>
      </c>
      <c r="AB1651" s="3" t="str">
        <f>_xlfn.IFS(Y1651=SUM(Table1[[#This Row],[Race-F candidates]:[Race-? Candidates]]),"All-Female",Z1651=SUM(Table1[[#This Row],[Race-F candidates]:[Race-? Candidates]]),"All-Male",1=1,"Mixed-Gender")</f>
        <v>Mixed-Gender</v>
      </c>
      <c r="AC1651" s="3">
        <f>COUNTIFS(Table1[genoffice],Table1[[#This Row],[genoffice]],Table1[Gender],"F")</f>
        <v>168</v>
      </c>
      <c r="AD1651" s="3">
        <f>COUNTIFS(Table1[genoffice],Table1[[#This Row],[genoffice]],Table1[Gender],"M")</f>
        <v>290</v>
      </c>
      <c r="AE1651" s="3">
        <f>COUNTIFS(Table1[genoffice],Table1[[#This Row],[genoffice]],Table1[Gender],"~?")</f>
        <v>23</v>
      </c>
    </row>
    <row r="1652" spans="1:31" x14ac:dyDescent="0.35">
      <c r="A1652">
        <v>1651</v>
      </c>
      <c r="B1652">
        <f>IF(COUNTIF(C$2:C1651,C1652)&gt;0,B1651,B1651+1)</f>
        <v>500</v>
      </c>
      <c r="C1652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2" t="s">
        <v>2163</v>
      </c>
      <c r="E1652" t="s">
        <v>2167</v>
      </c>
      <c r="F1652" t="s">
        <v>2168</v>
      </c>
      <c r="G1652">
        <v>2016</v>
      </c>
      <c r="H1652" t="s">
        <v>422</v>
      </c>
      <c r="I1652" t="s">
        <v>30</v>
      </c>
      <c r="J1652">
        <v>400</v>
      </c>
      <c r="K1652">
        <v>2</v>
      </c>
      <c r="L1652">
        <f>COUNTIF(Table1[Race],Table1[Race])</f>
        <v>2</v>
      </c>
      <c r="M1652">
        <v>0</v>
      </c>
      <c r="N1652">
        <v>1</v>
      </c>
      <c r="O1652">
        <v>1</v>
      </c>
      <c r="P1652">
        <v>0</v>
      </c>
      <c r="Q1652" t="s">
        <v>20</v>
      </c>
      <c r="R1652" t="s">
        <v>21</v>
      </c>
      <c r="S1652" t="s">
        <v>1813</v>
      </c>
      <c r="T1652">
        <f>IFERROR(Table1[n_can_adj]/MID(Table1[district],FIND("(",Table1[district])+1,1),Table1[n_can_adj])</f>
        <v>2</v>
      </c>
      <c r="U1652">
        <v>53053</v>
      </c>
      <c r="V1652" t="str">
        <f>IF(Table1[Voting Population]&lt;47000,"Rural","Urban")</f>
        <v>Urban</v>
      </c>
      <c r="W1652" s="3">
        <v>3.7359900373599153E-3</v>
      </c>
      <c r="X1652" s="3" t="s">
        <v>5414</v>
      </c>
      <c r="Y1652" s="3">
        <f>COUNTIFS(Table1[Race '#],Table1[[#This Row],[Race '#]],Table1[Gender],"F")</f>
        <v>0</v>
      </c>
      <c r="Z1652" s="3">
        <f>COUNTIFS(Table1[Race '#],Table1[[#This Row],[Race '#]],Table1[Gender],"M")</f>
        <v>2</v>
      </c>
      <c r="AA1652" s="3">
        <f>COUNTIFS(Table1[Race '#],Table1[[#This Row],[Race '#]],Table1[Gender],"~?")</f>
        <v>0</v>
      </c>
      <c r="AB1652" s="3" t="str">
        <f>_xlfn.IFS(Y1652=SUM(Table1[[#This Row],[Race-F candidates]:[Race-? Candidates]]),"All-Female",Z1652=SUM(Table1[[#This Row],[Race-F candidates]:[Race-? Candidates]]),"All-Male",1=1,"Mixed-Gender")</f>
        <v>All-Male</v>
      </c>
      <c r="AC1652" s="3">
        <f>COUNTIFS(Table1[genoffice],Table1[[#This Row],[genoffice]],Table1[Gender],"F")</f>
        <v>168</v>
      </c>
      <c r="AD1652" s="3">
        <f>COUNTIFS(Table1[genoffice],Table1[[#This Row],[genoffice]],Table1[Gender],"M")</f>
        <v>290</v>
      </c>
      <c r="AE1652" s="3">
        <f>COUNTIFS(Table1[genoffice],Table1[[#This Row],[genoffice]],Table1[Gender],"~?")</f>
        <v>23</v>
      </c>
    </row>
    <row r="1653" spans="1:31" x14ac:dyDescent="0.35">
      <c r="A1653">
        <v>1652</v>
      </c>
      <c r="B1653">
        <f>IF(COUNTIF(C$2:C1652,C1653)&gt;0,B1652,B1652+1)</f>
        <v>500</v>
      </c>
      <c r="C1653" t="str">
        <f>Table1[[#This Row],[position]]&amp;IF(Table1[district]="NA","","-"&amp;Table1[district])&amp;IF(Table1[parish]="Multi-Parish Race","","-"&amp;Table1[parish])&amp;" ("&amp;Table1[year]&amp;")"</f>
        <v>Councilman-District  2, City of Morgan City-St. Mary (2016)</v>
      </c>
      <c r="D1653" t="s">
        <v>2163</v>
      </c>
      <c r="E1653" t="s">
        <v>2167</v>
      </c>
      <c r="F1653" t="s">
        <v>2169</v>
      </c>
      <c r="G1653">
        <v>2016</v>
      </c>
      <c r="H1653" t="s">
        <v>422</v>
      </c>
      <c r="I1653" t="s">
        <v>19</v>
      </c>
      <c r="J1653">
        <v>403</v>
      </c>
      <c r="K1653">
        <v>2</v>
      </c>
      <c r="L1653">
        <f>COUNTIF(Table1[Race],Table1[Race])</f>
        <v>2</v>
      </c>
      <c r="M1653">
        <v>0</v>
      </c>
      <c r="N1653">
        <v>1</v>
      </c>
      <c r="O1653">
        <v>1</v>
      </c>
      <c r="P1653">
        <v>0</v>
      </c>
      <c r="Q1653" t="s">
        <v>20</v>
      </c>
      <c r="R1653" t="s">
        <v>21</v>
      </c>
      <c r="S1653" t="s">
        <v>1813</v>
      </c>
      <c r="T1653">
        <f>IFERROR(Table1[n_can_adj]/MID(Table1[district],FIND("(",Table1[district])+1,1),Table1[n_can_adj])</f>
        <v>2</v>
      </c>
      <c r="U1653">
        <v>53053</v>
      </c>
      <c r="V1653" t="str">
        <f>IF(Table1[Voting Population]&lt;47000,"Rural","Urban")</f>
        <v>Urban</v>
      </c>
      <c r="W1653" s="3">
        <v>3.7359900373599153E-3</v>
      </c>
      <c r="X1653" s="3" t="s">
        <v>5414</v>
      </c>
      <c r="Y1653" s="3">
        <f>COUNTIFS(Table1[Race '#],Table1[[#This Row],[Race '#]],Table1[Gender],"F")</f>
        <v>0</v>
      </c>
      <c r="Z1653" s="3">
        <f>COUNTIFS(Table1[Race '#],Table1[[#This Row],[Race '#]],Table1[Gender],"M")</f>
        <v>2</v>
      </c>
      <c r="AA1653" s="3">
        <f>COUNTIFS(Table1[Race '#],Table1[[#This Row],[Race '#]],Table1[Gender],"~?")</f>
        <v>0</v>
      </c>
      <c r="AB1653" s="3" t="str">
        <f>_xlfn.IFS(Y1653=SUM(Table1[[#This Row],[Race-F candidates]:[Race-? Candidates]]),"All-Female",Z1653=SUM(Table1[[#This Row],[Race-F candidates]:[Race-? Candidates]]),"All-Male",1=1,"Mixed-Gender")</f>
        <v>All-Male</v>
      </c>
      <c r="AC1653" s="3">
        <f>COUNTIFS(Table1[genoffice],Table1[[#This Row],[genoffice]],Table1[Gender],"F")</f>
        <v>168</v>
      </c>
      <c r="AD1653" s="3">
        <f>COUNTIFS(Table1[genoffice],Table1[[#This Row],[genoffice]],Table1[Gender],"M")</f>
        <v>290</v>
      </c>
      <c r="AE1653" s="3">
        <f>COUNTIFS(Table1[genoffice],Table1[[#This Row],[genoffice]],Table1[Gender],"~?")</f>
        <v>23</v>
      </c>
    </row>
    <row r="1654" spans="1:31" x14ac:dyDescent="0.35">
      <c r="A1654">
        <v>1653</v>
      </c>
      <c r="B1654">
        <f>IF(COUNTIF(C$2:C1653,C1654)&gt;0,B1653,B1653+1)</f>
        <v>501</v>
      </c>
      <c r="C1654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4" t="s">
        <v>2163</v>
      </c>
      <c r="E1654" t="s">
        <v>2170</v>
      </c>
      <c r="F1654" t="s">
        <v>2171</v>
      </c>
      <c r="G1654">
        <v>2014</v>
      </c>
      <c r="H1654" t="s">
        <v>729</v>
      </c>
      <c r="I1654" t="s">
        <v>23</v>
      </c>
      <c r="J1654">
        <v>49</v>
      </c>
      <c r="K1654">
        <v>2</v>
      </c>
      <c r="L1654">
        <f>COUNTIF(Table1[Race],Table1[Race])</f>
        <v>2</v>
      </c>
      <c r="M1654">
        <v>1</v>
      </c>
      <c r="N1654">
        <v>1</v>
      </c>
      <c r="O1654">
        <v>0</v>
      </c>
      <c r="P1654">
        <v>0</v>
      </c>
      <c r="Q1654" t="s">
        <v>20</v>
      </c>
      <c r="R1654" t="s">
        <v>21</v>
      </c>
      <c r="S1654" t="s">
        <v>1813</v>
      </c>
      <c r="T1654">
        <f>IFERROR(Table1[n_can_adj]/MID(Table1[district],FIND("(",Table1[district])+1,1),Table1[n_can_adj])</f>
        <v>2</v>
      </c>
      <c r="U1654">
        <v>13924</v>
      </c>
      <c r="V1654" t="str">
        <f>IF(Table1[Voting Population]&lt;47000,"Rural","Urban")</f>
        <v>Rural</v>
      </c>
      <c r="W1654" s="3">
        <v>5.7692307692307709E-2</v>
      </c>
      <c r="X1654" s="3" t="s">
        <v>5415</v>
      </c>
      <c r="Y1654" s="3">
        <f>COUNTIFS(Table1[Race '#],Table1[[#This Row],[Race '#]],Table1[Gender],"F")</f>
        <v>1</v>
      </c>
      <c r="Z1654" s="3">
        <f>COUNTIFS(Table1[Race '#],Table1[[#This Row],[Race '#]],Table1[Gender],"M")</f>
        <v>1</v>
      </c>
      <c r="AA1654" s="3">
        <f>COUNTIFS(Table1[Race '#],Table1[[#This Row],[Race '#]],Table1[Gender],"~?")</f>
        <v>0</v>
      </c>
      <c r="AB1654" s="3" t="str">
        <f>_xlfn.IFS(Y1654=SUM(Table1[[#This Row],[Race-F candidates]:[Race-? Candidates]]),"All-Female",Z1654=SUM(Table1[[#This Row],[Race-F candidates]:[Race-? Candidates]]),"All-Male",1=1,"Mixed-Gender")</f>
        <v>Mixed-Gender</v>
      </c>
      <c r="AC1654" s="3">
        <f>COUNTIFS(Table1[genoffice],Table1[[#This Row],[genoffice]],Table1[Gender],"F")</f>
        <v>168</v>
      </c>
      <c r="AD1654" s="3">
        <f>COUNTIFS(Table1[genoffice],Table1[[#This Row],[genoffice]],Table1[Gender],"M")</f>
        <v>290</v>
      </c>
      <c r="AE1654" s="3">
        <f>COUNTIFS(Table1[genoffice],Table1[[#This Row],[genoffice]],Table1[Gender],"~?")</f>
        <v>23</v>
      </c>
    </row>
    <row r="1655" spans="1:31" x14ac:dyDescent="0.35">
      <c r="A1655">
        <v>1654</v>
      </c>
      <c r="B1655">
        <f>IF(COUNTIF(C$2:C1654,C1655)&gt;0,B1654,B1654+1)</f>
        <v>501</v>
      </c>
      <c r="C1655" t="str">
        <f>Table1[[#This Row],[position]]&amp;IF(Table1[district]="NA","","-"&amp;Table1[district])&amp;IF(Table1[parish]="Multi-Parish Race","","-"&amp;Table1[parish])&amp;" ("&amp;Table1[year]&amp;")"</f>
        <v>Councilman-District  2, Town of Ringgold-Bienville (2014)</v>
      </c>
      <c r="D1655" t="s">
        <v>2163</v>
      </c>
      <c r="E1655" t="s">
        <v>2170</v>
      </c>
      <c r="F1655" t="s">
        <v>2172</v>
      </c>
      <c r="G1655">
        <v>2014</v>
      </c>
      <c r="H1655" t="s">
        <v>729</v>
      </c>
      <c r="I1655" t="s">
        <v>19</v>
      </c>
      <c r="J1655">
        <v>55</v>
      </c>
      <c r="K1655">
        <v>2</v>
      </c>
      <c r="L1655">
        <f>COUNTIF(Table1[Race],Table1[Race])</f>
        <v>2</v>
      </c>
      <c r="M1655">
        <v>1</v>
      </c>
      <c r="N1655">
        <v>1</v>
      </c>
      <c r="O1655">
        <v>0</v>
      </c>
      <c r="P1655">
        <v>0</v>
      </c>
      <c r="Q1655" t="s">
        <v>20</v>
      </c>
      <c r="R1655" t="s">
        <v>21</v>
      </c>
      <c r="S1655" t="s">
        <v>1813</v>
      </c>
      <c r="T1655">
        <f>IFERROR(Table1[n_can_adj]/MID(Table1[district],FIND("(",Table1[district])+1,1),Table1[n_can_adj])</f>
        <v>2</v>
      </c>
      <c r="U1655">
        <v>13924</v>
      </c>
      <c r="V1655" t="str">
        <f>IF(Table1[Voting Population]&lt;47000,"Rural","Urban")</f>
        <v>Rural</v>
      </c>
      <c r="W1655" s="3">
        <v>5.7692307692307709E-2</v>
      </c>
      <c r="X1655" s="3" t="s">
        <v>5414</v>
      </c>
      <c r="Y1655" s="3">
        <f>COUNTIFS(Table1[Race '#],Table1[[#This Row],[Race '#]],Table1[Gender],"F")</f>
        <v>1</v>
      </c>
      <c r="Z1655" s="3">
        <f>COUNTIFS(Table1[Race '#],Table1[[#This Row],[Race '#]],Table1[Gender],"M")</f>
        <v>1</v>
      </c>
      <c r="AA1655" s="3">
        <f>COUNTIFS(Table1[Race '#],Table1[[#This Row],[Race '#]],Table1[Gender],"~?")</f>
        <v>0</v>
      </c>
      <c r="AB1655" s="3" t="str">
        <f>_xlfn.IFS(Y1655=SUM(Table1[[#This Row],[Race-F candidates]:[Race-? Candidates]]),"All-Female",Z1655=SUM(Table1[[#This Row],[Race-F candidates]:[Race-? Candidates]]),"All-Male",1=1,"Mixed-Gender")</f>
        <v>Mixed-Gender</v>
      </c>
      <c r="AC1655" s="3">
        <f>COUNTIFS(Table1[genoffice],Table1[[#This Row],[genoffice]],Table1[Gender],"F")</f>
        <v>168</v>
      </c>
      <c r="AD1655" s="3">
        <f>COUNTIFS(Table1[genoffice],Table1[[#This Row],[genoffice]],Table1[Gender],"M")</f>
        <v>290</v>
      </c>
      <c r="AE1655" s="3">
        <f>COUNTIFS(Table1[genoffice],Table1[[#This Row],[genoffice]],Table1[Gender],"~?")</f>
        <v>23</v>
      </c>
    </row>
    <row r="1656" spans="1:31" x14ac:dyDescent="0.35">
      <c r="A1656">
        <v>1655</v>
      </c>
      <c r="B1656">
        <f>IF(COUNTIF(C$2:C1655,C1656)&gt;0,B1655,B1655+1)</f>
        <v>502</v>
      </c>
      <c r="C1656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6" t="s">
        <v>2163</v>
      </c>
      <c r="E1656" t="s">
        <v>2173</v>
      </c>
      <c r="F1656" t="s">
        <v>2174</v>
      </c>
      <c r="G1656">
        <v>2016</v>
      </c>
      <c r="H1656" t="s">
        <v>422</v>
      </c>
      <c r="I1656" t="s">
        <v>23</v>
      </c>
      <c r="J1656">
        <v>475</v>
      </c>
      <c r="K1656">
        <v>2</v>
      </c>
      <c r="L1656">
        <f>COUNTIF(Table1[Race],Table1[Race])</f>
        <v>2</v>
      </c>
      <c r="M1656">
        <v>1</v>
      </c>
      <c r="N1656">
        <v>0</v>
      </c>
      <c r="O1656">
        <v>1</v>
      </c>
      <c r="P1656">
        <v>0</v>
      </c>
      <c r="Q1656" t="s">
        <v>20</v>
      </c>
      <c r="R1656" t="s">
        <v>21</v>
      </c>
      <c r="S1656" t="s">
        <v>1813</v>
      </c>
      <c r="T1656">
        <f>IFERROR(Table1[n_can_adj]/MID(Table1[district],FIND("(",Table1[district])+1,1),Table1[n_can_adj])</f>
        <v>2</v>
      </c>
      <c r="U1656">
        <v>53053</v>
      </c>
      <c r="V1656" t="str">
        <f>IF(Table1[Voting Population]&lt;47000,"Rural","Urban")</f>
        <v>Urban</v>
      </c>
      <c r="W1656" s="3">
        <v>0.20253164556962022</v>
      </c>
      <c r="X1656" s="3" t="s">
        <v>5414</v>
      </c>
      <c r="Y1656" s="3">
        <f>COUNTIFS(Table1[Race '#],Table1[[#This Row],[Race '#]],Table1[Gender],"F")</f>
        <v>0</v>
      </c>
      <c r="Z1656" s="3">
        <f>COUNTIFS(Table1[Race '#],Table1[[#This Row],[Race '#]],Table1[Gender],"M")</f>
        <v>2</v>
      </c>
      <c r="AA1656" s="3">
        <f>COUNTIFS(Table1[Race '#],Table1[[#This Row],[Race '#]],Table1[Gender],"~?")</f>
        <v>0</v>
      </c>
      <c r="AB1656" s="3" t="str">
        <f>_xlfn.IFS(Y1656=SUM(Table1[[#This Row],[Race-F candidates]:[Race-? Candidates]]),"All-Female",Z1656=SUM(Table1[[#This Row],[Race-F candidates]:[Race-? Candidates]]),"All-Male",1=1,"Mixed-Gender")</f>
        <v>All-Male</v>
      </c>
      <c r="AC1656" s="3">
        <f>COUNTIFS(Table1[genoffice],Table1[[#This Row],[genoffice]],Table1[Gender],"F")</f>
        <v>168</v>
      </c>
      <c r="AD1656" s="3">
        <f>COUNTIFS(Table1[genoffice],Table1[[#This Row],[genoffice]],Table1[Gender],"M")</f>
        <v>290</v>
      </c>
      <c r="AE1656" s="3">
        <f>COUNTIFS(Table1[genoffice],Table1[[#This Row],[genoffice]],Table1[Gender],"~?")</f>
        <v>23</v>
      </c>
    </row>
    <row r="1657" spans="1:31" x14ac:dyDescent="0.35">
      <c r="A1657">
        <v>1656</v>
      </c>
      <c r="B1657">
        <f>IF(COUNTIF(C$2:C1656,C1657)&gt;0,B1656,B1656+1)</f>
        <v>502</v>
      </c>
      <c r="C1657" t="str">
        <f>Table1[[#This Row],[position]]&amp;IF(Table1[district]="NA","","-"&amp;Table1[district])&amp;IF(Table1[parish]="Multi-Parish Race","","-"&amp;Table1[parish])&amp;" ("&amp;Table1[year]&amp;")"</f>
        <v>Councilman-District  3, City of Morgan City-St. Mary (2016)</v>
      </c>
      <c r="D1657" t="s">
        <v>2163</v>
      </c>
      <c r="E1657" t="s">
        <v>2173</v>
      </c>
      <c r="F1657" t="s">
        <v>2175</v>
      </c>
      <c r="G1657">
        <v>2016</v>
      </c>
      <c r="H1657" t="s">
        <v>422</v>
      </c>
      <c r="I1657" t="s">
        <v>30</v>
      </c>
      <c r="J1657">
        <v>315</v>
      </c>
      <c r="K1657">
        <v>2</v>
      </c>
      <c r="L1657">
        <f>COUNTIF(Table1[Race],Table1[Race])</f>
        <v>2</v>
      </c>
      <c r="M1657">
        <v>1</v>
      </c>
      <c r="N1657">
        <v>0</v>
      </c>
      <c r="O1657">
        <v>1</v>
      </c>
      <c r="P1657">
        <v>0</v>
      </c>
      <c r="Q1657" t="s">
        <v>20</v>
      </c>
      <c r="R1657" t="s">
        <v>21</v>
      </c>
      <c r="S1657" t="s">
        <v>1813</v>
      </c>
      <c r="T1657">
        <f>IFERROR(Table1[n_can_adj]/MID(Table1[district],FIND("(",Table1[district])+1,1),Table1[n_can_adj])</f>
        <v>2</v>
      </c>
      <c r="U1657">
        <v>53053</v>
      </c>
      <c r="V1657" t="str">
        <f>IF(Table1[Voting Population]&lt;47000,"Rural","Urban")</f>
        <v>Urban</v>
      </c>
      <c r="W1657" s="3">
        <v>0.20253164556962022</v>
      </c>
      <c r="X1657" s="3" t="s">
        <v>5414</v>
      </c>
      <c r="Y1657" s="3">
        <f>COUNTIFS(Table1[Race '#],Table1[[#This Row],[Race '#]],Table1[Gender],"F")</f>
        <v>0</v>
      </c>
      <c r="Z1657" s="3">
        <f>COUNTIFS(Table1[Race '#],Table1[[#This Row],[Race '#]],Table1[Gender],"M")</f>
        <v>2</v>
      </c>
      <c r="AA1657" s="3">
        <f>COUNTIFS(Table1[Race '#],Table1[[#This Row],[Race '#]],Table1[Gender],"~?")</f>
        <v>0</v>
      </c>
      <c r="AB1657" s="3" t="str">
        <f>_xlfn.IFS(Y1657=SUM(Table1[[#This Row],[Race-F candidates]:[Race-? Candidates]]),"All-Female",Z1657=SUM(Table1[[#This Row],[Race-F candidates]:[Race-? Candidates]]),"All-Male",1=1,"Mixed-Gender")</f>
        <v>All-Male</v>
      </c>
      <c r="AC1657" s="3">
        <f>COUNTIFS(Table1[genoffice],Table1[[#This Row],[genoffice]],Table1[Gender],"F")</f>
        <v>168</v>
      </c>
      <c r="AD1657" s="3">
        <f>COUNTIFS(Table1[genoffice],Table1[[#This Row],[genoffice]],Table1[Gender],"M")</f>
        <v>290</v>
      </c>
      <c r="AE1657" s="3">
        <f>COUNTIFS(Table1[genoffice],Table1[[#This Row],[genoffice]],Table1[Gender],"~?")</f>
        <v>23</v>
      </c>
    </row>
    <row r="1658" spans="1:31" x14ac:dyDescent="0.35">
      <c r="A1658">
        <v>1657</v>
      </c>
      <c r="B1658">
        <f>IF(COUNTIF(C$2:C1657,C1658)&gt;0,B1657,B1657+1)</f>
        <v>503</v>
      </c>
      <c r="C1658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8" t="s">
        <v>2163</v>
      </c>
      <c r="E1658" t="s">
        <v>2176</v>
      </c>
      <c r="F1658" t="s">
        <v>2177</v>
      </c>
      <c r="G1658">
        <v>2016</v>
      </c>
      <c r="H1658" t="s">
        <v>422</v>
      </c>
      <c r="I1658" t="s">
        <v>19</v>
      </c>
      <c r="J1658">
        <v>760</v>
      </c>
      <c r="K1658">
        <v>2</v>
      </c>
      <c r="L1658">
        <f>COUNTIF(Table1[Race],Table1[Race])</f>
        <v>2</v>
      </c>
      <c r="M1658">
        <v>0</v>
      </c>
      <c r="N1658">
        <v>1</v>
      </c>
      <c r="O1658">
        <v>1</v>
      </c>
      <c r="P1658">
        <v>0</v>
      </c>
      <c r="Q1658" t="s">
        <v>20</v>
      </c>
      <c r="R1658" t="s">
        <v>21</v>
      </c>
      <c r="S1658" t="s">
        <v>1813</v>
      </c>
      <c r="T1658">
        <f>IFERROR(Table1[n_can_adj]/MID(Table1[district],FIND("(",Table1[district])+1,1),Table1[n_can_adj])</f>
        <v>2</v>
      </c>
      <c r="U1658">
        <v>53053</v>
      </c>
      <c r="V1658" t="str">
        <f>IF(Table1[Voting Population]&lt;47000,"Rural","Urban")</f>
        <v>Urban</v>
      </c>
      <c r="W1658" s="3">
        <v>0.29361702127659578</v>
      </c>
      <c r="X1658" s="3" t="s">
        <v>5414</v>
      </c>
      <c r="Y1658" s="3">
        <f>COUNTIFS(Table1[Race '#],Table1[[#This Row],[Race '#]],Table1[Gender],"F")</f>
        <v>0</v>
      </c>
      <c r="Z1658" s="3">
        <f>COUNTIFS(Table1[Race '#],Table1[[#This Row],[Race '#]],Table1[Gender],"M")</f>
        <v>2</v>
      </c>
      <c r="AA1658" s="3">
        <f>COUNTIFS(Table1[Race '#],Table1[[#This Row],[Race '#]],Table1[Gender],"~?")</f>
        <v>0</v>
      </c>
      <c r="AB1658" s="3" t="str">
        <f>_xlfn.IFS(Y1658=SUM(Table1[[#This Row],[Race-F candidates]:[Race-? Candidates]]),"All-Female",Z1658=SUM(Table1[[#This Row],[Race-F candidates]:[Race-? Candidates]]),"All-Male",1=1,"Mixed-Gender")</f>
        <v>All-Male</v>
      </c>
      <c r="AC1658" s="3">
        <f>COUNTIFS(Table1[genoffice],Table1[[#This Row],[genoffice]],Table1[Gender],"F")</f>
        <v>168</v>
      </c>
      <c r="AD1658" s="3">
        <f>COUNTIFS(Table1[genoffice],Table1[[#This Row],[genoffice]],Table1[Gender],"M")</f>
        <v>290</v>
      </c>
      <c r="AE1658" s="3">
        <f>COUNTIFS(Table1[genoffice],Table1[[#This Row],[genoffice]],Table1[Gender],"~?")</f>
        <v>23</v>
      </c>
    </row>
    <row r="1659" spans="1:31" x14ac:dyDescent="0.35">
      <c r="A1659">
        <v>1658</v>
      </c>
      <c r="B1659">
        <f>IF(COUNTIF(C$2:C1658,C1659)&gt;0,B1658,B1658+1)</f>
        <v>503</v>
      </c>
      <c r="C1659" t="str">
        <f>Table1[[#This Row],[position]]&amp;IF(Table1[district]="NA","","-"&amp;Table1[district])&amp;IF(Table1[parish]="Multi-Parish Race","","-"&amp;Table1[parish])&amp;" ("&amp;Table1[year]&amp;")"</f>
        <v>Councilman-District  4, City of Morgan City-St. Mary (2016)</v>
      </c>
      <c r="D1659" t="s">
        <v>2163</v>
      </c>
      <c r="E1659" t="s">
        <v>2176</v>
      </c>
      <c r="F1659" t="s">
        <v>2178</v>
      </c>
      <c r="G1659">
        <v>2016</v>
      </c>
      <c r="H1659" t="s">
        <v>422</v>
      </c>
      <c r="I1659" t="s">
        <v>30</v>
      </c>
      <c r="J1659">
        <v>415</v>
      </c>
      <c r="K1659">
        <v>2</v>
      </c>
      <c r="L1659">
        <f>COUNTIF(Table1[Race],Table1[Race])</f>
        <v>2</v>
      </c>
      <c r="M1659">
        <v>0</v>
      </c>
      <c r="N1659">
        <v>1</v>
      </c>
      <c r="O1659">
        <v>1</v>
      </c>
      <c r="P1659">
        <v>0</v>
      </c>
      <c r="Q1659" t="s">
        <v>20</v>
      </c>
      <c r="R1659" t="s">
        <v>21</v>
      </c>
      <c r="S1659" t="s">
        <v>1813</v>
      </c>
      <c r="T1659">
        <f>IFERROR(Table1[n_can_adj]/MID(Table1[district],FIND("(",Table1[district])+1,1),Table1[n_can_adj])</f>
        <v>2</v>
      </c>
      <c r="U1659">
        <v>53053</v>
      </c>
      <c r="V1659" t="str">
        <f>IF(Table1[Voting Population]&lt;47000,"Rural","Urban")</f>
        <v>Urban</v>
      </c>
      <c r="W1659" s="3">
        <v>0.29361702127659578</v>
      </c>
      <c r="X1659" s="3" t="s">
        <v>5414</v>
      </c>
      <c r="Y1659" s="3">
        <f>COUNTIFS(Table1[Race '#],Table1[[#This Row],[Race '#]],Table1[Gender],"F")</f>
        <v>0</v>
      </c>
      <c r="Z1659" s="3">
        <f>COUNTIFS(Table1[Race '#],Table1[[#This Row],[Race '#]],Table1[Gender],"M")</f>
        <v>2</v>
      </c>
      <c r="AA1659" s="3">
        <f>COUNTIFS(Table1[Race '#],Table1[[#This Row],[Race '#]],Table1[Gender],"~?")</f>
        <v>0</v>
      </c>
      <c r="AB1659" s="3" t="str">
        <f>_xlfn.IFS(Y1659=SUM(Table1[[#This Row],[Race-F candidates]:[Race-? Candidates]]),"All-Female",Z1659=SUM(Table1[[#This Row],[Race-F candidates]:[Race-? Candidates]]),"All-Male",1=1,"Mixed-Gender")</f>
        <v>All-Male</v>
      </c>
      <c r="AC1659" s="3">
        <f>COUNTIFS(Table1[genoffice],Table1[[#This Row],[genoffice]],Table1[Gender],"F")</f>
        <v>168</v>
      </c>
      <c r="AD1659" s="3">
        <f>COUNTIFS(Table1[genoffice],Table1[[#This Row],[genoffice]],Table1[Gender],"M")</f>
        <v>290</v>
      </c>
      <c r="AE1659" s="3">
        <f>COUNTIFS(Table1[genoffice],Table1[[#This Row],[genoffice]],Table1[Gender],"~?")</f>
        <v>23</v>
      </c>
    </row>
    <row r="1660" spans="1:31" x14ac:dyDescent="0.35">
      <c r="A1660">
        <v>1659</v>
      </c>
      <c r="B1660">
        <f>IF(COUNTIF(C$2:C1659,C1660)&gt;0,B1659,B1659+1)</f>
        <v>504</v>
      </c>
      <c r="C1660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0" t="s">
        <v>2163</v>
      </c>
      <c r="E1660" t="s">
        <v>2179</v>
      </c>
      <c r="F1660" t="s">
        <v>2180</v>
      </c>
      <c r="G1660">
        <v>2014</v>
      </c>
      <c r="H1660" t="s">
        <v>73</v>
      </c>
      <c r="I1660" t="s">
        <v>127</v>
      </c>
      <c r="J1660">
        <v>612</v>
      </c>
      <c r="K1660">
        <v>4</v>
      </c>
      <c r="L1660">
        <f>COUNTIF(Table1[Race],Table1[Race])</f>
        <v>4</v>
      </c>
      <c r="M1660">
        <v>3</v>
      </c>
      <c r="N1660">
        <v>0</v>
      </c>
      <c r="O1660">
        <v>0</v>
      </c>
      <c r="P1660">
        <v>1</v>
      </c>
      <c r="Q1660" t="s">
        <v>20</v>
      </c>
      <c r="R1660" t="s">
        <v>21</v>
      </c>
      <c r="S1660" t="s">
        <v>1813</v>
      </c>
      <c r="T1660">
        <f>IFERROR(Table1[n_can_adj]/MID(Table1[district],FIND("(",Table1[district])+1,1),Table1[n_can_adj])</f>
        <v>4</v>
      </c>
      <c r="U1660">
        <v>1689</v>
      </c>
      <c r="V1660" t="str">
        <f>IF(Table1[Voting Population]&lt;47000,"Rural","Urban")</f>
        <v>Rural</v>
      </c>
      <c r="W1660" s="3">
        <v>4.3872477332551618E-4</v>
      </c>
      <c r="X1660" s="3" t="s">
        <v>5414</v>
      </c>
      <c r="Y1660" s="3">
        <f>COUNTIFS(Table1[Race '#],Table1[[#This Row],[Race '#]],Table1[Gender],"F")</f>
        <v>1</v>
      </c>
      <c r="Z1660" s="3">
        <f>COUNTIFS(Table1[Race '#],Table1[[#This Row],[Race '#]],Table1[Gender],"M")</f>
        <v>3</v>
      </c>
      <c r="AA1660" s="3">
        <f>COUNTIFS(Table1[Race '#],Table1[[#This Row],[Race '#]],Table1[Gender],"~?")</f>
        <v>0</v>
      </c>
      <c r="AB1660" s="3" t="str">
        <f>_xlfn.IFS(Y1660=SUM(Table1[[#This Row],[Race-F candidates]:[Race-? Candidates]]),"All-Female",Z1660=SUM(Table1[[#This Row],[Race-F candidates]:[Race-? Candidates]]),"All-Male",1=1,"Mixed-Gender")</f>
        <v>Mixed-Gender</v>
      </c>
      <c r="AC1660" s="3">
        <f>COUNTIFS(Table1[genoffice],Table1[[#This Row],[genoffice]],Table1[Gender],"F")</f>
        <v>168</v>
      </c>
      <c r="AD1660" s="3">
        <f>COUNTIFS(Table1[genoffice],Table1[[#This Row],[genoffice]],Table1[Gender],"M")</f>
        <v>290</v>
      </c>
      <c r="AE1660" s="3">
        <f>COUNTIFS(Table1[genoffice],Table1[[#This Row],[genoffice]],Table1[Gender],"~?")</f>
        <v>23</v>
      </c>
    </row>
    <row r="1661" spans="1:31" x14ac:dyDescent="0.35">
      <c r="A1661">
        <v>1660</v>
      </c>
      <c r="B1661">
        <f>IF(COUNTIF(C$2:C1660,C1661)&gt;0,B1660,B1660+1)</f>
        <v>504</v>
      </c>
      <c r="C1661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1" t="s">
        <v>2163</v>
      </c>
      <c r="E1661" t="s">
        <v>2179</v>
      </c>
      <c r="F1661" t="s">
        <v>2181</v>
      </c>
      <c r="G1661">
        <v>2014</v>
      </c>
      <c r="H1661" t="s">
        <v>73</v>
      </c>
      <c r="I1661" t="s">
        <v>23</v>
      </c>
      <c r="J1661">
        <v>1399</v>
      </c>
      <c r="K1661">
        <v>4</v>
      </c>
      <c r="L1661">
        <f>COUNTIF(Table1[Race],Table1[Race])</f>
        <v>4</v>
      </c>
      <c r="M1661">
        <v>3</v>
      </c>
      <c r="N1661">
        <v>0</v>
      </c>
      <c r="O1661">
        <v>0</v>
      </c>
      <c r="P1661">
        <v>1</v>
      </c>
      <c r="Q1661" t="s">
        <v>20</v>
      </c>
      <c r="R1661" t="s">
        <v>21</v>
      </c>
      <c r="S1661" t="s">
        <v>1813</v>
      </c>
      <c r="T1661">
        <f>IFERROR(Table1[n_can_adj]/MID(Table1[district],FIND("(",Table1[district])+1,1),Table1[n_can_adj])</f>
        <v>4</v>
      </c>
      <c r="U1661">
        <v>1689</v>
      </c>
      <c r="V1661" t="str">
        <f>IF(Table1[Voting Population]&lt;47000,"Rural","Urban")</f>
        <v>Rural</v>
      </c>
      <c r="W1661" s="3">
        <v>4.3872477332551618E-4</v>
      </c>
      <c r="X1661" s="3" t="s">
        <v>5414</v>
      </c>
      <c r="Y1661" s="3">
        <f>COUNTIFS(Table1[Race '#],Table1[[#This Row],[Race '#]],Table1[Gender],"F")</f>
        <v>1</v>
      </c>
      <c r="Z1661" s="3">
        <f>COUNTIFS(Table1[Race '#],Table1[[#This Row],[Race '#]],Table1[Gender],"M")</f>
        <v>3</v>
      </c>
      <c r="AA1661" s="3">
        <f>COUNTIFS(Table1[Race '#],Table1[[#This Row],[Race '#]],Table1[Gender],"~?")</f>
        <v>0</v>
      </c>
      <c r="AB1661" s="3" t="str">
        <f>_xlfn.IFS(Y1661=SUM(Table1[[#This Row],[Race-F candidates]:[Race-? Candidates]]),"All-Female",Z1661=SUM(Table1[[#This Row],[Race-F candidates]:[Race-? Candidates]]),"All-Male",1=1,"Mixed-Gender")</f>
        <v>Mixed-Gender</v>
      </c>
      <c r="AC1661" s="3">
        <f>COUNTIFS(Table1[genoffice],Table1[[#This Row],[genoffice]],Table1[Gender],"F")</f>
        <v>168</v>
      </c>
      <c r="AD1661" s="3">
        <f>COUNTIFS(Table1[genoffice],Table1[[#This Row],[genoffice]],Table1[Gender],"M")</f>
        <v>290</v>
      </c>
      <c r="AE1661" s="3">
        <f>COUNTIFS(Table1[genoffice],Table1[[#This Row],[genoffice]],Table1[Gender],"~?")</f>
        <v>23</v>
      </c>
    </row>
    <row r="1662" spans="1:31" x14ac:dyDescent="0.35">
      <c r="A1662">
        <v>1661</v>
      </c>
      <c r="B1662">
        <f>IF(COUNTIF(C$2:C1661,C1662)&gt;0,B1661,B1661+1)</f>
        <v>504</v>
      </c>
      <c r="C1662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2" t="s">
        <v>2163</v>
      </c>
      <c r="E1662" t="s">
        <v>2179</v>
      </c>
      <c r="F1662" t="s">
        <v>2182</v>
      </c>
      <c r="G1662">
        <v>2014</v>
      </c>
      <c r="H1662" t="s">
        <v>73</v>
      </c>
      <c r="I1662" t="s">
        <v>23</v>
      </c>
      <c r="J1662">
        <v>2412</v>
      </c>
      <c r="K1662">
        <v>4</v>
      </c>
      <c r="L1662">
        <f>COUNTIF(Table1[Race],Table1[Race])</f>
        <v>4</v>
      </c>
      <c r="M1662">
        <v>3</v>
      </c>
      <c r="N1662">
        <v>0</v>
      </c>
      <c r="O1662">
        <v>0</v>
      </c>
      <c r="P1662">
        <v>1</v>
      </c>
      <c r="Q1662" t="s">
        <v>20</v>
      </c>
      <c r="R1662" t="s">
        <v>21</v>
      </c>
      <c r="S1662" t="s">
        <v>1813</v>
      </c>
      <c r="T1662">
        <f>IFERROR(Table1[n_can_adj]/MID(Table1[district],FIND("(",Table1[district])+1,1),Table1[n_can_adj])</f>
        <v>4</v>
      </c>
      <c r="U1662">
        <v>1689</v>
      </c>
      <c r="V1662" t="str">
        <f>IF(Table1[Voting Population]&lt;47000,"Rural","Urban")</f>
        <v>Rural</v>
      </c>
      <c r="W1662" s="3">
        <v>4.3872477332551618E-4</v>
      </c>
      <c r="X1662" s="3" t="s">
        <v>5415</v>
      </c>
      <c r="Y1662" s="3">
        <f>COUNTIFS(Table1[Race '#],Table1[[#This Row],[Race '#]],Table1[Gender],"F")</f>
        <v>1</v>
      </c>
      <c r="Z1662" s="3">
        <f>COUNTIFS(Table1[Race '#],Table1[[#This Row],[Race '#]],Table1[Gender],"M")</f>
        <v>3</v>
      </c>
      <c r="AA1662" s="3">
        <f>COUNTIFS(Table1[Race '#],Table1[[#This Row],[Race '#]],Table1[Gender],"~?")</f>
        <v>0</v>
      </c>
      <c r="AB1662" s="3" t="str">
        <f>_xlfn.IFS(Y1662=SUM(Table1[[#This Row],[Race-F candidates]:[Race-? Candidates]]),"All-Female",Z1662=SUM(Table1[[#This Row],[Race-F candidates]:[Race-? Candidates]]),"All-Male",1=1,"Mixed-Gender")</f>
        <v>Mixed-Gender</v>
      </c>
      <c r="AC1662" s="3">
        <f>COUNTIFS(Table1[genoffice],Table1[[#This Row],[genoffice]],Table1[Gender],"F")</f>
        <v>168</v>
      </c>
      <c r="AD1662" s="3">
        <f>COUNTIFS(Table1[genoffice],Table1[[#This Row],[genoffice]],Table1[Gender],"M")</f>
        <v>290</v>
      </c>
      <c r="AE1662" s="3">
        <f>COUNTIFS(Table1[genoffice],Table1[[#This Row],[genoffice]],Table1[Gender],"~?")</f>
        <v>23</v>
      </c>
    </row>
    <row r="1663" spans="1:31" x14ac:dyDescent="0.35">
      <c r="A1663">
        <v>1662</v>
      </c>
      <c r="B1663">
        <f>IF(COUNTIF(C$2:C1662,C1663)&gt;0,B1662,B1662+1)</f>
        <v>504</v>
      </c>
      <c r="C1663" t="str">
        <f>Table1[[#This Row],[position]]&amp;IF(Table1[district]="NA","","-"&amp;Table1[district])&amp;IF(Table1[parish]="Multi-Parish Race","","-"&amp;Table1[parish])&amp;" ("&amp;Table1[year]&amp;")"</f>
        <v>Councilman-District  A, City of Shreveport (2014)</v>
      </c>
      <c r="D1663" t="s">
        <v>2163</v>
      </c>
      <c r="E1663" t="s">
        <v>2179</v>
      </c>
      <c r="F1663" t="s">
        <v>2183</v>
      </c>
      <c r="G1663">
        <v>2014</v>
      </c>
      <c r="H1663" t="s">
        <v>73</v>
      </c>
      <c r="I1663" t="s">
        <v>23</v>
      </c>
      <c r="J1663">
        <v>2415</v>
      </c>
      <c r="K1663">
        <v>4</v>
      </c>
      <c r="L1663">
        <f>COUNTIF(Table1[Race],Table1[Race])</f>
        <v>4</v>
      </c>
      <c r="M1663">
        <v>3</v>
      </c>
      <c r="N1663">
        <v>0</v>
      </c>
      <c r="O1663">
        <v>0</v>
      </c>
      <c r="P1663">
        <v>1</v>
      </c>
      <c r="Q1663" t="s">
        <v>20</v>
      </c>
      <c r="R1663" t="s">
        <v>21</v>
      </c>
      <c r="S1663" t="s">
        <v>1813</v>
      </c>
      <c r="T1663">
        <f>IFERROR(Table1[n_can_adj]/MID(Table1[district],FIND("(",Table1[district])+1,1),Table1[n_can_adj])</f>
        <v>4</v>
      </c>
      <c r="U1663">
        <v>1689</v>
      </c>
      <c r="V1663" t="str">
        <f>IF(Table1[Voting Population]&lt;47000,"Rural","Urban")</f>
        <v>Rural</v>
      </c>
      <c r="W1663" s="3">
        <v>4.3872477332551618E-4</v>
      </c>
      <c r="X1663" s="3" t="s">
        <v>5414</v>
      </c>
      <c r="Y1663" s="3">
        <f>COUNTIFS(Table1[Race '#],Table1[[#This Row],[Race '#]],Table1[Gender],"F")</f>
        <v>1</v>
      </c>
      <c r="Z1663" s="3">
        <f>COUNTIFS(Table1[Race '#],Table1[[#This Row],[Race '#]],Table1[Gender],"M")</f>
        <v>3</v>
      </c>
      <c r="AA1663" s="3">
        <f>COUNTIFS(Table1[Race '#],Table1[[#This Row],[Race '#]],Table1[Gender],"~?")</f>
        <v>0</v>
      </c>
      <c r="AB1663" s="3" t="str">
        <f>_xlfn.IFS(Y1663=SUM(Table1[[#This Row],[Race-F candidates]:[Race-? Candidates]]),"All-Female",Z1663=SUM(Table1[[#This Row],[Race-F candidates]:[Race-? Candidates]]),"All-Male",1=1,"Mixed-Gender")</f>
        <v>Mixed-Gender</v>
      </c>
      <c r="AC1663" s="3">
        <f>COUNTIFS(Table1[genoffice],Table1[[#This Row],[genoffice]],Table1[Gender],"F")</f>
        <v>168</v>
      </c>
      <c r="AD1663" s="3">
        <f>COUNTIFS(Table1[genoffice],Table1[[#This Row],[genoffice]],Table1[Gender],"M")</f>
        <v>290</v>
      </c>
      <c r="AE1663" s="3">
        <f>COUNTIFS(Table1[genoffice],Table1[[#This Row],[genoffice]],Table1[Gender],"~?")</f>
        <v>23</v>
      </c>
    </row>
    <row r="1664" spans="1:31" x14ac:dyDescent="0.35">
      <c r="A1664">
        <v>1663</v>
      </c>
      <c r="B1664">
        <f>IF(COUNTIF(C$2:C1663,C1664)&gt;0,B1663,B1663+1)</f>
        <v>505</v>
      </c>
      <c r="C1664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4" t="s">
        <v>2163</v>
      </c>
      <c r="E1664" t="s">
        <v>2184</v>
      </c>
      <c r="F1664" t="s">
        <v>2185</v>
      </c>
      <c r="G1664">
        <v>2014</v>
      </c>
      <c r="H1664" t="s">
        <v>73</v>
      </c>
      <c r="I1664" t="s">
        <v>23</v>
      </c>
      <c r="J1664">
        <v>2888</v>
      </c>
      <c r="K1664">
        <v>3</v>
      </c>
      <c r="L1664">
        <f>COUNTIF(Table1[Race],Table1[Race])</f>
        <v>3</v>
      </c>
      <c r="M1664">
        <v>2</v>
      </c>
      <c r="N1664">
        <v>0</v>
      </c>
      <c r="O1664">
        <v>0</v>
      </c>
      <c r="P1664">
        <v>1</v>
      </c>
      <c r="Q1664" t="s">
        <v>20</v>
      </c>
      <c r="R1664" t="s">
        <v>21</v>
      </c>
      <c r="S1664" t="s">
        <v>1813</v>
      </c>
      <c r="T1664">
        <f>IFERROR(Table1[n_can_adj]/MID(Table1[district],FIND("(",Table1[district])+1,1),Table1[n_can_adj])</f>
        <v>3</v>
      </c>
      <c r="U1664">
        <v>1689</v>
      </c>
      <c r="V1664" t="str">
        <f>IF(Table1[Voting Population]&lt;47000,"Rural","Urban")</f>
        <v>Rural</v>
      </c>
      <c r="W1664" s="3">
        <v>5.7320668195217805E-2</v>
      </c>
      <c r="X1664" s="3" t="s">
        <v>5414</v>
      </c>
      <c r="Y1664" s="3">
        <f>COUNTIFS(Table1[Race '#],Table1[[#This Row],[Race '#]],Table1[Gender],"F")</f>
        <v>1</v>
      </c>
      <c r="Z1664" s="3">
        <f>COUNTIFS(Table1[Race '#],Table1[[#This Row],[Race '#]],Table1[Gender],"M")</f>
        <v>2</v>
      </c>
      <c r="AA1664" s="3">
        <f>COUNTIFS(Table1[Race '#],Table1[[#This Row],[Race '#]],Table1[Gender],"~?")</f>
        <v>0</v>
      </c>
      <c r="AB1664" s="3" t="str">
        <f>_xlfn.IFS(Y1664=SUM(Table1[[#This Row],[Race-F candidates]:[Race-? Candidates]]),"All-Female",Z1664=SUM(Table1[[#This Row],[Race-F candidates]:[Race-? Candidates]]),"All-Male",1=1,"Mixed-Gender")</f>
        <v>Mixed-Gender</v>
      </c>
      <c r="AC1664" s="3">
        <f>COUNTIFS(Table1[genoffice],Table1[[#This Row],[genoffice]],Table1[Gender],"F")</f>
        <v>168</v>
      </c>
      <c r="AD1664" s="3">
        <f>COUNTIFS(Table1[genoffice],Table1[[#This Row],[genoffice]],Table1[Gender],"M")</f>
        <v>290</v>
      </c>
      <c r="AE1664" s="3">
        <f>COUNTIFS(Table1[genoffice],Table1[[#This Row],[genoffice]],Table1[Gender],"~?")</f>
        <v>23</v>
      </c>
    </row>
    <row r="1665" spans="1:31" x14ac:dyDescent="0.35">
      <c r="A1665">
        <v>1664</v>
      </c>
      <c r="B1665">
        <f>IF(COUNTIF(C$2:C1664,C1665)&gt;0,B1664,B1664+1)</f>
        <v>505</v>
      </c>
      <c r="C1665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5" t="s">
        <v>2163</v>
      </c>
      <c r="E1665" t="s">
        <v>2184</v>
      </c>
      <c r="F1665" t="s">
        <v>2186</v>
      </c>
      <c r="G1665">
        <v>2014</v>
      </c>
      <c r="H1665" t="s">
        <v>73</v>
      </c>
      <c r="I1665" t="s">
        <v>127</v>
      </c>
      <c r="J1665">
        <v>680</v>
      </c>
      <c r="K1665">
        <v>3</v>
      </c>
      <c r="L1665">
        <f>COUNTIF(Table1[Race],Table1[Race])</f>
        <v>3</v>
      </c>
      <c r="M1665">
        <v>2</v>
      </c>
      <c r="N1665">
        <v>0</v>
      </c>
      <c r="O1665">
        <v>0</v>
      </c>
      <c r="P1665">
        <v>1</v>
      </c>
      <c r="Q1665" t="s">
        <v>20</v>
      </c>
      <c r="R1665" t="s">
        <v>21</v>
      </c>
      <c r="S1665" t="s">
        <v>1813</v>
      </c>
      <c r="T1665">
        <f>IFERROR(Table1[n_can_adj]/MID(Table1[district],FIND("(",Table1[district])+1,1),Table1[n_can_adj])</f>
        <v>3</v>
      </c>
      <c r="U1665">
        <v>1689</v>
      </c>
      <c r="V1665" t="str">
        <f>IF(Table1[Voting Population]&lt;47000,"Rural","Urban")</f>
        <v>Rural</v>
      </c>
      <c r="W1665" s="3">
        <v>5.7320668195217805E-2</v>
      </c>
      <c r="X1665" s="3" t="s">
        <v>5414</v>
      </c>
      <c r="Y1665" s="3">
        <f>COUNTIFS(Table1[Race '#],Table1[[#This Row],[Race '#]],Table1[Gender],"F")</f>
        <v>1</v>
      </c>
      <c r="Z1665" s="3">
        <f>COUNTIFS(Table1[Race '#],Table1[[#This Row],[Race '#]],Table1[Gender],"M")</f>
        <v>2</v>
      </c>
      <c r="AA1665" s="3">
        <f>COUNTIFS(Table1[Race '#],Table1[[#This Row],[Race '#]],Table1[Gender],"~?")</f>
        <v>0</v>
      </c>
      <c r="AB1665" s="3" t="str">
        <f>_xlfn.IFS(Y1665=SUM(Table1[[#This Row],[Race-F candidates]:[Race-? Candidates]]),"All-Female",Z1665=SUM(Table1[[#This Row],[Race-F candidates]:[Race-? Candidates]]),"All-Male",1=1,"Mixed-Gender")</f>
        <v>Mixed-Gender</v>
      </c>
      <c r="AC1665" s="3">
        <f>COUNTIFS(Table1[genoffice],Table1[[#This Row],[genoffice]],Table1[Gender],"F")</f>
        <v>168</v>
      </c>
      <c r="AD1665" s="3">
        <f>COUNTIFS(Table1[genoffice],Table1[[#This Row],[genoffice]],Table1[Gender],"M")</f>
        <v>290</v>
      </c>
      <c r="AE1665" s="3">
        <f>COUNTIFS(Table1[genoffice],Table1[[#This Row],[genoffice]],Table1[Gender],"~?")</f>
        <v>23</v>
      </c>
    </row>
    <row r="1666" spans="1:31" x14ac:dyDescent="0.35">
      <c r="A1666">
        <v>1665</v>
      </c>
      <c r="B1666">
        <f>IF(COUNTIF(C$2:C1665,C1666)&gt;0,B1665,B1665+1)</f>
        <v>505</v>
      </c>
      <c r="C1666" t="str">
        <f>Table1[[#This Row],[position]]&amp;IF(Table1[district]="NA","","-"&amp;Table1[district])&amp;IF(Table1[parish]="Multi-Parish Race","","-"&amp;Table1[parish])&amp;" ("&amp;Table1[year]&amp;")"</f>
        <v>Councilman-District  B, City of Shreveport (2014)</v>
      </c>
      <c r="D1666" t="s">
        <v>2163</v>
      </c>
      <c r="E1666" t="s">
        <v>2184</v>
      </c>
      <c r="F1666" t="s">
        <v>2187</v>
      </c>
      <c r="G1666">
        <v>2014</v>
      </c>
      <c r="H1666" t="s">
        <v>73</v>
      </c>
      <c r="I1666" t="s">
        <v>23</v>
      </c>
      <c r="J1666">
        <v>2538</v>
      </c>
      <c r="K1666">
        <v>3</v>
      </c>
      <c r="L1666">
        <f>COUNTIF(Table1[Race],Table1[Race])</f>
        <v>3</v>
      </c>
      <c r="M1666">
        <v>2</v>
      </c>
      <c r="N1666">
        <v>0</v>
      </c>
      <c r="O1666">
        <v>0</v>
      </c>
      <c r="P1666">
        <v>1</v>
      </c>
      <c r="Q1666" t="s">
        <v>20</v>
      </c>
      <c r="R1666" t="s">
        <v>21</v>
      </c>
      <c r="S1666" t="s">
        <v>1813</v>
      </c>
      <c r="T1666">
        <f>IFERROR(Table1[n_can_adj]/MID(Table1[district],FIND("(",Table1[district])+1,1),Table1[n_can_adj])</f>
        <v>3</v>
      </c>
      <c r="U1666">
        <v>1689</v>
      </c>
      <c r="V1666" t="str">
        <f>IF(Table1[Voting Population]&lt;47000,"Rural","Urban")</f>
        <v>Rural</v>
      </c>
      <c r="W1666" s="3">
        <v>5.7320668195217805E-2</v>
      </c>
      <c r="X1666" s="3" t="s">
        <v>5415</v>
      </c>
      <c r="Y1666" s="3">
        <f>COUNTIFS(Table1[Race '#],Table1[[#This Row],[Race '#]],Table1[Gender],"F")</f>
        <v>1</v>
      </c>
      <c r="Z1666" s="3">
        <f>COUNTIFS(Table1[Race '#],Table1[[#This Row],[Race '#]],Table1[Gender],"M")</f>
        <v>2</v>
      </c>
      <c r="AA1666" s="3">
        <f>COUNTIFS(Table1[Race '#],Table1[[#This Row],[Race '#]],Table1[Gender],"~?")</f>
        <v>0</v>
      </c>
      <c r="AB1666" s="3" t="str">
        <f>_xlfn.IFS(Y1666=SUM(Table1[[#This Row],[Race-F candidates]:[Race-? Candidates]]),"All-Female",Z1666=SUM(Table1[[#This Row],[Race-F candidates]:[Race-? Candidates]]),"All-Male",1=1,"Mixed-Gender")</f>
        <v>Mixed-Gender</v>
      </c>
      <c r="AC1666" s="3">
        <f>COUNTIFS(Table1[genoffice],Table1[[#This Row],[genoffice]],Table1[Gender],"F")</f>
        <v>168</v>
      </c>
      <c r="AD1666" s="3">
        <f>COUNTIFS(Table1[genoffice],Table1[[#This Row],[genoffice]],Table1[Gender],"M")</f>
        <v>290</v>
      </c>
      <c r="AE1666" s="3">
        <f>COUNTIFS(Table1[genoffice],Table1[[#This Row],[genoffice]],Table1[Gender],"~?")</f>
        <v>23</v>
      </c>
    </row>
    <row r="1667" spans="1:31" x14ac:dyDescent="0.35">
      <c r="A1667">
        <v>1666</v>
      </c>
      <c r="B1667">
        <f>IF(COUNTIF(C$2:C1666,C1667)&gt;0,B1666,B1666+1)</f>
        <v>506</v>
      </c>
      <c r="C1667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7" t="s">
        <v>2163</v>
      </c>
      <c r="E1667" t="s">
        <v>2188</v>
      </c>
      <c r="F1667" t="s">
        <v>2189</v>
      </c>
      <c r="G1667">
        <v>2014</v>
      </c>
      <c r="H1667" t="s">
        <v>51</v>
      </c>
      <c r="I1667" t="s">
        <v>127</v>
      </c>
      <c r="J1667">
        <v>265</v>
      </c>
      <c r="K1667">
        <v>4</v>
      </c>
      <c r="L1667">
        <f>COUNTIF(Table1[Race],Table1[Race])</f>
        <v>4</v>
      </c>
      <c r="M1667">
        <v>1</v>
      </c>
      <c r="N1667">
        <v>1</v>
      </c>
      <c r="O1667">
        <v>0</v>
      </c>
      <c r="P1667">
        <v>2</v>
      </c>
      <c r="Q1667" t="s">
        <v>20</v>
      </c>
      <c r="R1667" t="s">
        <v>21</v>
      </c>
      <c r="S1667" t="s">
        <v>1813</v>
      </c>
      <c r="T1667">
        <f>IFERROR(Table1[n_can_adj]/MID(Table1[district],FIND("(",Table1[district])+1,1),Table1[n_can_adj])</f>
        <v>4</v>
      </c>
      <c r="U1667">
        <v>253125</v>
      </c>
      <c r="V1667" t="str">
        <f>IF(Table1[Voting Population]&lt;47000,"Rural","Urban")</f>
        <v>Urban</v>
      </c>
      <c r="W1667" s="3">
        <v>4.54969979986658E-2</v>
      </c>
      <c r="X1667" s="3" t="s">
        <v>5414</v>
      </c>
      <c r="Y1667" s="3">
        <f>COUNTIFS(Table1[Race '#],Table1[[#This Row],[Race '#]],Table1[Gender],"F")</f>
        <v>1</v>
      </c>
      <c r="Z1667" s="3">
        <f>COUNTIFS(Table1[Race '#],Table1[[#This Row],[Race '#]],Table1[Gender],"M")</f>
        <v>3</v>
      </c>
      <c r="AA1667" s="3">
        <f>COUNTIFS(Table1[Race '#],Table1[[#This Row],[Race '#]],Table1[Gender],"~?")</f>
        <v>0</v>
      </c>
      <c r="AB1667" s="3" t="str">
        <f>_xlfn.IFS(Y1667=SUM(Table1[[#This Row],[Race-F candidates]:[Race-? Candidates]]),"All-Female",Z1667=SUM(Table1[[#This Row],[Race-F candidates]:[Race-? Candidates]]),"All-Male",1=1,"Mixed-Gender")</f>
        <v>Mixed-Gender</v>
      </c>
      <c r="AC1667" s="3">
        <f>COUNTIFS(Table1[genoffice],Table1[[#This Row],[genoffice]],Table1[Gender],"F")</f>
        <v>168</v>
      </c>
      <c r="AD1667" s="3">
        <f>COUNTIFS(Table1[genoffice],Table1[[#This Row],[genoffice]],Table1[Gender],"M")</f>
        <v>290</v>
      </c>
      <c r="AE1667" s="3">
        <f>COUNTIFS(Table1[genoffice],Table1[[#This Row],[genoffice]],Table1[Gender],"~?")</f>
        <v>23</v>
      </c>
    </row>
    <row r="1668" spans="1:31" x14ac:dyDescent="0.35">
      <c r="A1668">
        <v>1667</v>
      </c>
      <c r="B1668">
        <f>IF(COUNTIF(C$2:C1667,C1668)&gt;0,B1667,B1667+1)</f>
        <v>506</v>
      </c>
      <c r="C1668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8" t="s">
        <v>2163</v>
      </c>
      <c r="E1668" t="s">
        <v>2188</v>
      </c>
      <c r="F1668" t="s">
        <v>2190</v>
      </c>
      <c r="G1668">
        <v>2014</v>
      </c>
      <c r="H1668" t="s">
        <v>51</v>
      </c>
      <c r="I1668" t="s">
        <v>23</v>
      </c>
      <c r="J1668">
        <v>2920</v>
      </c>
      <c r="K1668">
        <v>4</v>
      </c>
      <c r="L1668">
        <f>COUNTIF(Table1[Race],Table1[Race])</f>
        <v>4</v>
      </c>
      <c r="M1668">
        <v>1</v>
      </c>
      <c r="N1668">
        <v>1</v>
      </c>
      <c r="O1668">
        <v>0</v>
      </c>
      <c r="P1668">
        <v>2</v>
      </c>
      <c r="Q1668" t="s">
        <v>20</v>
      </c>
      <c r="R1668" t="s">
        <v>21</v>
      </c>
      <c r="S1668" t="s">
        <v>1813</v>
      </c>
      <c r="T1668">
        <f>IFERROR(Table1[n_can_adj]/MID(Table1[district],FIND("(",Table1[district])+1,1),Table1[n_can_adj])</f>
        <v>4</v>
      </c>
      <c r="U1668">
        <v>253125</v>
      </c>
      <c r="V1668" t="str">
        <f>IF(Table1[Voting Population]&lt;47000,"Rural","Urban")</f>
        <v>Urban</v>
      </c>
      <c r="W1668" s="3">
        <v>4.54969979986658E-2</v>
      </c>
      <c r="X1668" s="3" t="s">
        <v>5414</v>
      </c>
      <c r="Y1668" s="3">
        <f>COUNTIFS(Table1[Race '#],Table1[[#This Row],[Race '#]],Table1[Gender],"F")</f>
        <v>1</v>
      </c>
      <c r="Z1668" s="3">
        <f>COUNTIFS(Table1[Race '#],Table1[[#This Row],[Race '#]],Table1[Gender],"M")</f>
        <v>3</v>
      </c>
      <c r="AA1668" s="3">
        <f>COUNTIFS(Table1[Race '#],Table1[[#This Row],[Race '#]],Table1[Gender],"~?")</f>
        <v>0</v>
      </c>
      <c r="AB1668" s="3" t="str">
        <f>_xlfn.IFS(Y1668=SUM(Table1[[#This Row],[Race-F candidates]:[Race-? Candidates]]),"All-Female",Z1668=SUM(Table1[[#This Row],[Race-F candidates]:[Race-? Candidates]]),"All-Male",1=1,"Mixed-Gender")</f>
        <v>Mixed-Gender</v>
      </c>
      <c r="AC1668" s="3">
        <f>COUNTIFS(Table1[genoffice],Table1[[#This Row],[genoffice]],Table1[Gender],"F")</f>
        <v>168</v>
      </c>
      <c r="AD1668" s="3">
        <f>COUNTIFS(Table1[genoffice],Table1[[#This Row],[genoffice]],Table1[Gender],"M")</f>
        <v>290</v>
      </c>
      <c r="AE1668" s="3">
        <f>COUNTIFS(Table1[genoffice],Table1[[#This Row],[genoffice]],Table1[Gender],"~?")</f>
        <v>23</v>
      </c>
    </row>
    <row r="1669" spans="1:31" x14ac:dyDescent="0.35">
      <c r="A1669">
        <v>1668</v>
      </c>
      <c r="B1669">
        <f>IF(COUNTIF(C$2:C1668,C1669)&gt;0,B1668,B1668+1)</f>
        <v>506</v>
      </c>
      <c r="C1669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69" t="s">
        <v>2163</v>
      </c>
      <c r="E1669" t="s">
        <v>2188</v>
      </c>
      <c r="F1669" t="s">
        <v>2191</v>
      </c>
      <c r="G1669">
        <v>2014</v>
      </c>
      <c r="H1669" t="s">
        <v>51</v>
      </c>
      <c r="I1669" t="s">
        <v>19</v>
      </c>
      <c r="J1669">
        <v>3261</v>
      </c>
      <c r="K1669">
        <v>4</v>
      </c>
      <c r="L1669">
        <f>COUNTIF(Table1[Race],Table1[Race])</f>
        <v>4</v>
      </c>
      <c r="M1669">
        <v>1</v>
      </c>
      <c r="N1669">
        <v>1</v>
      </c>
      <c r="O1669">
        <v>0</v>
      </c>
      <c r="P1669">
        <v>2</v>
      </c>
      <c r="Q1669" t="s">
        <v>20</v>
      </c>
      <c r="R1669" t="s">
        <v>21</v>
      </c>
      <c r="S1669" t="s">
        <v>1813</v>
      </c>
      <c r="T1669">
        <f>IFERROR(Table1[n_can_adj]/MID(Table1[district],FIND("(",Table1[district])+1,1),Table1[n_can_adj])</f>
        <v>4</v>
      </c>
      <c r="U1669">
        <v>253125</v>
      </c>
      <c r="V1669" t="str">
        <f>IF(Table1[Voting Population]&lt;47000,"Rural","Urban")</f>
        <v>Urban</v>
      </c>
      <c r="W1669" s="3">
        <v>4.54969979986658E-2</v>
      </c>
      <c r="X1669" s="3" t="s">
        <v>5414</v>
      </c>
      <c r="Y1669" s="3">
        <f>COUNTIFS(Table1[Race '#],Table1[[#This Row],[Race '#]],Table1[Gender],"F")</f>
        <v>1</v>
      </c>
      <c r="Z1669" s="3">
        <f>COUNTIFS(Table1[Race '#],Table1[[#This Row],[Race '#]],Table1[Gender],"M")</f>
        <v>3</v>
      </c>
      <c r="AA1669" s="3">
        <f>COUNTIFS(Table1[Race '#],Table1[[#This Row],[Race '#]],Table1[Gender],"~?")</f>
        <v>0</v>
      </c>
      <c r="AB1669" s="3" t="str">
        <f>_xlfn.IFS(Y1669=SUM(Table1[[#This Row],[Race-F candidates]:[Race-? Candidates]]),"All-Female",Z1669=SUM(Table1[[#This Row],[Race-F candidates]:[Race-? Candidates]]),"All-Male",1=1,"Mixed-Gender")</f>
        <v>Mixed-Gender</v>
      </c>
      <c r="AC1669" s="3">
        <f>COUNTIFS(Table1[genoffice],Table1[[#This Row],[genoffice]],Table1[Gender],"F")</f>
        <v>168</v>
      </c>
      <c r="AD1669" s="3">
        <f>COUNTIFS(Table1[genoffice],Table1[[#This Row],[genoffice]],Table1[Gender],"M")</f>
        <v>290</v>
      </c>
      <c r="AE1669" s="3">
        <f>COUNTIFS(Table1[genoffice],Table1[[#This Row],[genoffice]],Table1[Gender],"~?")</f>
        <v>23</v>
      </c>
    </row>
    <row r="1670" spans="1:31" x14ac:dyDescent="0.35">
      <c r="A1670">
        <v>1669</v>
      </c>
      <c r="B1670">
        <f>IF(COUNTIF(C$2:C1669,C1670)&gt;0,B1669,B1669+1)</f>
        <v>506</v>
      </c>
      <c r="C1670" t="str">
        <f>Table1[[#This Row],[position]]&amp;IF(Table1[district]="NA","","-"&amp;Table1[district])&amp;IF(Table1[parish]="Multi-Parish Race","","-"&amp;Table1[parish])&amp;" ("&amp;Table1[year]&amp;")"</f>
        <v>Councilman-District  E, City of Shreveport-Caddo (2014)</v>
      </c>
      <c r="D1670" t="s">
        <v>2163</v>
      </c>
      <c r="E1670" t="s">
        <v>2188</v>
      </c>
      <c r="F1670" t="s">
        <v>2192</v>
      </c>
      <c r="G1670">
        <v>2014</v>
      </c>
      <c r="H1670" t="s">
        <v>51</v>
      </c>
      <c r="I1670" t="s">
        <v>127</v>
      </c>
      <c r="J1670">
        <v>1049</v>
      </c>
      <c r="K1670">
        <v>4</v>
      </c>
      <c r="L1670">
        <f>COUNTIF(Table1[Race],Table1[Race])</f>
        <v>4</v>
      </c>
      <c r="M1670">
        <v>1</v>
      </c>
      <c r="N1670">
        <v>1</v>
      </c>
      <c r="O1670">
        <v>0</v>
      </c>
      <c r="P1670">
        <v>2</v>
      </c>
      <c r="Q1670" t="s">
        <v>20</v>
      </c>
      <c r="R1670" t="s">
        <v>21</v>
      </c>
      <c r="S1670" t="s">
        <v>1813</v>
      </c>
      <c r="T1670">
        <f>IFERROR(Table1[n_can_adj]/MID(Table1[district],FIND("(",Table1[district])+1,1),Table1[n_can_adj])</f>
        <v>4</v>
      </c>
      <c r="U1670">
        <v>253125</v>
      </c>
      <c r="V1670" t="str">
        <f>IF(Table1[Voting Population]&lt;47000,"Rural","Urban")</f>
        <v>Urban</v>
      </c>
      <c r="W1670" s="3">
        <v>4.54969979986658E-2</v>
      </c>
      <c r="X1670" s="3" t="s">
        <v>5415</v>
      </c>
      <c r="Y1670" s="3">
        <f>COUNTIFS(Table1[Race '#],Table1[[#This Row],[Race '#]],Table1[Gender],"F")</f>
        <v>1</v>
      </c>
      <c r="Z1670" s="3">
        <f>COUNTIFS(Table1[Race '#],Table1[[#This Row],[Race '#]],Table1[Gender],"M")</f>
        <v>3</v>
      </c>
      <c r="AA1670" s="3">
        <f>COUNTIFS(Table1[Race '#],Table1[[#This Row],[Race '#]],Table1[Gender],"~?")</f>
        <v>0</v>
      </c>
      <c r="AB1670" s="3" t="str">
        <f>_xlfn.IFS(Y1670=SUM(Table1[[#This Row],[Race-F candidates]:[Race-? Candidates]]),"All-Female",Z1670=SUM(Table1[[#This Row],[Race-F candidates]:[Race-? Candidates]]),"All-Male",1=1,"Mixed-Gender")</f>
        <v>Mixed-Gender</v>
      </c>
      <c r="AC1670" s="3">
        <f>COUNTIFS(Table1[genoffice],Table1[[#This Row],[genoffice]],Table1[Gender],"F")</f>
        <v>168</v>
      </c>
      <c r="AD1670" s="3">
        <f>COUNTIFS(Table1[genoffice],Table1[[#This Row],[genoffice]],Table1[Gender],"M")</f>
        <v>290</v>
      </c>
      <c r="AE1670" s="3">
        <f>COUNTIFS(Table1[genoffice],Table1[[#This Row],[genoffice]],Table1[Gender],"~?")</f>
        <v>23</v>
      </c>
    </row>
    <row r="1671" spans="1:31" x14ac:dyDescent="0.35">
      <c r="A1671">
        <v>1670</v>
      </c>
      <c r="B1671">
        <f>IF(COUNTIF(C$2:C1670,C1671)&gt;0,B1670,B1670+1)</f>
        <v>507</v>
      </c>
      <c r="C1671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1" t="s">
        <v>2163</v>
      </c>
      <c r="E1671" t="s">
        <v>2193</v>
      </c>
      <c r="F1671" t="s">
        <v>2194</v>
      </c>
      <c r="G1671">
        <v>2014</v>
      </c>
      <c r="H1671" t="s">
        <v>51</v>
      </c>
      <c r="I1671" t="s">
        <v>23</v>
      </c>
      <c r="J1671">
        <v>2381</v>
      </c>
      <c r="K1671">
        <v>3</v>
      </c>
      <c r="L1671">
        <f>COUNTIF(Table1[Race],Table1[Race])</f>
        <v>3</v>
      </c>
      <c r="M1671">
        <v>3</v>
      </c>
      <c r="N1671">
        <v>0</v>
      </c>
      <c r="O1671">
        <v>0</v>
      </c>
      <c r="P1671">
        <v>0</v>
      </c>
      <c r="Q1671" t="s">
        <v>20</v>
      </c>
      <c r="R1671" t="s">
        <v>21</v>
      </c>
      <c r="S1671" t="s">
        <v>1813</v>
      </c>
      <c r="T1671">
        <f>IFERROR(Table1[n_can_adj]/MID(Table1[district],FIND("(",Table1[district])+1,1),Table1[n_can_adj])</f>
        <v>3</v>
      </c>
      <c r="U1671">
        <v>253125</v>
      </c>
      <c r="V1671" t="str">
        <f>IF(Table1[Voting Population]&lt;47000,"Rural","Urban")</f>
        <v>Urban</v>
      </c>
      <c r="W1671" s="3">
        <v>0.10431204151010914</v>
      </c>
      <c r="X1671" s="3" t="s">
        <v>5414</v>
      </c>
      <c r="Y1671" s="3">
        <f>COUNTIFS(Table1[Race '#],Table1[[#This Row],[Race '#]],Table1[Gender],"F")</f>
        <v>1</v>
      </c>
      <c r="Z1671" s="3">
        <f>COUNTIFS(Table1[Race '#],Table1[[#This Row],[Race '#]],Table1[Gender],"M")</f>
        <v>2</v>
      </c>
      <c r="AA1671" s="3">
        <f>COUNTIFS(Table1[Race '#],Table1[[#This Row],[Race '#]],Table1[Gender],"~?")</f>
        <v>0</v>
      </c>
      <c r="AB1671" s="3" t="str">
        <f>_xlfn.IFS(Y1671=SUM(Table1[[#This Row],[Race-F candidates]:[Race-? Candidates]]),"All-Female",Z1671=SUM(Table1[[#This Row],[Race-F candidates]:[Race-? Candidates]]),"All-Male",1=1,"Mixed-Gender")</f>
        <v>Mixed-Gender</v>
      </c>
      <c r="AC1671" s="3">
        <f>COUNTIFS(Table1[genoffice],Table1[[#This Row],[genoffice]],Table1[Gender],"F")</f>
        <v>168</v>
      </c>
      <c r="AD1671" s="3">
        <f>COUNTIFS(Table1[genoffice],Table1[[#This Row],[genoffice]],Table1[Gender],"M")</f>
        <v>290</v>
      </c>
      <c r="AE1671" s="3">
        <f>COUNTIFS(Table1[genoffice],Table1[[#This Row],[genoffice]],Table1[Gender],"~?")</f>
        <v>23</v>
      </c>
    </row>
    <row r="1672" spans="1:31" x14ac:dyDescent="0.35">
      <c r="A1672">
        <v>1671</v>
      </c>
      <c r="B1672">
        <f>IF(COUNTIF(C$2:C1671,C1672)&gt;0,B1671,B1671+1)</f>
        <v>507</v>
      </c>
      <c r="C1672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2" t="s">
        <v>2163</v>
      </c>
      <c r="E1672" t="s">
        <v>2193</v>
      </c>
      <c r="F1672" t="s">
        <v>2195</v>
      </c>
      <c r="G1672">
        <v>2014</v>
      </c>
      <c r="H1672" t="s">
        <v>51</v>
      </c>
      <c r="I1672" t="s">
        <v>23</v>
      </c>
      <c r="J1672">
        <v>244</v>
      </c>
      <c r="K1672">
        <v>3</v>
      </c>
      <c r="L1672">
        <f>COUNTIF(Table1[Race],Table1[Race])</f>
        <v>3</v>
      </c>
      <c r="M1672">
        <v>3</v>
      </c>
      <c r="N1672">
        <v>0</v>
      </c>
      <c r="O1672">
        <v>0</v>
      </c>
      <c r="P1672">
        <v>0</v>
      </c>
      <c r="Q1672" t="s">
        <v>20</v>
      </c>
      <c r="R1672" t="s">
        <v>21</v>
      </c>
      <c r="S1672" t="s">
        <v>1813</v>
      </c>
      <c r="T1672">
        <f>IFERROR(Table1[n_can_adj]/MID(Table1[district],FIND("(",Table1[district])+1,1),Table1[n_can_adj])</f>
        <v>3</v>
      </c>
      <c r="U1672">
        <v>253125</v>
      </c>
      <c r="V1672" t="str">
        <f>IF(Table1[Voting Population]&lt;47000,"Rural","Urban")</f>
        <v>Urban</v>
      </c>
      <c r="W1672" s="3">
        <v>0.10431204151010914</v>
      </c>
      <c r="X1672" s="3" t="s">
        <v>5414</v>
      </c>
      <c r="Y1672" s="3">
        <f>COUNTIFS(Table1[Race '#],Table1[[#This Row],[Race '#]],Table1[Gender],"F")</f>
        <v>1</v>
      </c>
      <c r="Z1672" s="3">
        <f>COUNTIFS(Table1[Race '#],Table1[[#This Row],[Race '#]],Table1[Gender],"M")</f>
        <v>2</v>
      </c>
      <c r="AA1672" s="3">
        <f>COUNTIFS(Table1[Race '#],Table1[[#This Row],[Race '#]],Table1[Gender],"~?")</f>
        <v>0</v>
      </c>
      <c r="AB1672" s="3" t="str">
        <f>_xlfn.IFS(Y1672=SUM(Table1[[#This Row],[Race-F candidates]:[Race-? Candidates]]),"All-Female",Z1672=SUM(Table1[[#This Row],[Race-F candidates]:[Race-? Candidates]]),"All-Male",1=1,"Mixed-Gender")</f>
        <v>Mixed-Gender</v>
      </c>
      <c r="AC1672" s="3">
        <f>COUNTIFS(Table1[genoffice],Table1[[#This Row],[genoffice]],Table1[Gender],"F")</f>
        <v>168</v>
      </c>
      <c r="AD1672" s="3">
        <f>COUNTIFS(Table1[genoffice],Table1[[#This Row],[genoffice]],Table1[Gender],"M")</f>
        <v>290</v>
      </c>
      <c r="AE1672" s="3">
        <f>COUNTIFS(Table1[genoffice],Table1[[#This Row],[genoffice]],Table1[Gender],"~?")</f>
        <v>23</v>
      </c>
    </row>
    <row r="1673" spans="1:31" x14ac:dyDescent="0.35">
      <c r="A1673">
        <v>1672</v>
      </c>
      <c r="B1673">
        <f>IF(COUNTIF(C$2:C1672,C1673)&gt;0,B1672,B1672+1)</f>
        <v>507</v>
      </c>
      <c r="C1673" t="str">
        <f>Table1[[#This Row],[position]]&amp;IF(Table1[district]="NA","","-"&amp;Table1[district])&amp;IF(Table1[parish]="Multi-Parish Race","","-"&amp;Table1[parish])&amp;" ("&amp;Table1[year]&amp;")"</f>
        <v>Councilman-District  F, City of Shreveport-Caddo (2014)</v>
      </c>
      <c r="D1673" t="s">
        <v>2163</v>
      </c>
      <c r="E1673" t="s">
        <v>2193</v>
      </c>
      <c r="F1673" t="s">
        <v>2196</v>
      </c>
      <c r="G1673">
        <v>2014</v>
      </c>
      <c r="H1673" t="s">
        <v>51</v>
      </c>
      <c r="I1673" t="s">
        <v>23</v>
      </c>
      <c r="J1673">
        <v>2964</v>
      </c>
      <c r="K1673">
        <v>3</v>
      </c>
      <c r="L1673">
        <f>COUNTIF(Table1[Race],Table1[Race])</f>
        <v>3</v>
      </c>
      <c r="M1673">
        <v>3</v>
      </c>
      <c r="N1673">
        <v>0</v>
      </c>
      <c r="O1673">
        <v>0</v>
      </c>
      <c r="P1673">
        <v>0</v>
      </c>
      <c r="Q1673" t="s">
        <v>20</v>
      </c>
      <c r="R1673" t="s">
        <v>21</v>
      </c>
      <c r="S1673" t="s">
        <v>1813</v>
      </c>
      <c r="T1673">
        <f>IFERROR(Table1[n_can_adj]/MID(Table1[district],FIND("(",Table1[district])+1,1),Table1[n_can_adj])</f>
        <v>3</v>
      </c>
      <c r="U1673">
        <v>253125</v>
      </c>
      <c r="V1673" t="str">
        <f>IF(Table1[Voting Population]&lt;47000,"Rural","Urban")</f>
        <v>Urban</v>
      </c>
      <c r="W1673" s="3">
        <v>0.10431204151010914</v>
      </c>
      <c r="X1673" s="3" t="s">
        <v>5415</v>
      </c>
      <c r="Y1673" s="3">
        <f>COUNTIFS(Table1[Race '#],Table1[[#This Row],[Race '#]],Table1[Gender],"F")</f>
        <v>1</v>
      </c>
      <c r="Z1673" s="3">
        <f>COUNTIFS(Table1[Race '#],Table1[[#This Row],[Race '#]],Table1[Gender],"M")</f>
        <v>2</v>
      </c>
      <c r="AA1673" s="3">
        <f>COUNTIFS(Table1[Race '#],Table1[[#This Row],[Race '#]],Table1[Gender],"~?")</f>
        <v>0</v>
      </c>
      <c r="AB1673" s="3" t="str">
        <f>_xlfn.IFS(Y1673=SUM(Table1[[#This Row],[Race-F candidates]:[Race-? Candidates]]),"All-Female",Z1673=SUM(Table1[[#This Row],[Race-F candidates]:[Race-? Candidates]]),"All-Male",1=1,"Mixed-Gender")</f>
        <v>Mixed-Gender</v>
      </c>
      <c r="AC1673" s="3">
        <f>COUNTIFS(Table1[genoffice],Table1[[#This Row],[genoffice]],Table1[Gender],"F")</f>
        <v>168</v>
      </c>
      <c r="AD1673" s="3">
        <f>COUNTIFS(Table1[genoffice],Table1[[#This Row],[genoffice]],Table1[Gender],"M")</f>
        <v>290</v>
      </c>
      <c r="AE1673" s="3">
        <f>COUNTIFS(Table1[genoffice],Table1[[#This Row],[genoffice]],Table1[Gender],"~?")</f>
        <v>23</v>
      </c>
    </row>
    <row r="1674" spans="1:31" x14ac:dyDescent="0.35">
      <c r="A1674">
        <v>1673</v>
      </c>
      <c r="B1674">
        <f>IF(COUNTIF(C$2:C1673,C1674)&gt;0,B1673,B1673+1)</f>
        <v>508</v>
      </c>
      <c r="C1674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4" t="s">
        <v>2163</v>
      </c>
      <c r="E1674" t="s">
        <v>2197</v>
      </c>
      <c r="F1674" t="s">
        <v>2198</v>
      </c>
      <c r="G1674">
        <v>2014</v>
      </c>
      <c r="H1674" t="s">
        <v>51</v>
      </c>
      <c r="I1674" t="s">
        <v>23</v>
      </c>
      <c r="J1674">
        <v>1009</v>
      </c>
      <c r="K1674">
        <v>4</v>
      </c>
      <c r="L1674">
        <f>COUNTIF(Table1[Race],Table1[Race])</f>
        <v>4</v>
      </c>
      <c r="M1674">
        <v>3</v>
      </c>
      <c r="N1674">
        <v>0</v>
      </c>
      <c r="O1674">
        <v>0</v>
      </c>
      <c r="P1674">
        <v>1</v>
      </c>
      <c r="Q1674" t="s">
        <v>20</v>
      </c>
      <c r="R1674" t="s">
        <v>21</v>
      </c>
      <c r="S1674" t="s">
        <v>1813</v>
      </c>
      <c r="T1674">
        <f>IFERROR(Table1[n_can_adj]/MID(Table1[district],FIND("(",Table1[district])+1,1),Table1[n_can_adj])</f>
        <v>4</v>
      </c>
      <c r="U1674">
        <v>253125</v>
      </c>
      <c r="V1674" t="str">
        <f>IF(Table1[Voting Population]&lt;47000,"Rural","Urban")</f>
        <v>Urban</v>
      </c>
      <c r="W1674" s="3">
        <v>0.31792614331132307</v>
      </c>
      <c r="X1674" s="3" t="s">
        <v>5414</v>
      </c>
      <c r="Y1674" s="3">
        <f>COUNTIFS(Table1[Race '#],Table1[[#This Row],[Race '#]],Table1[Gender],"F")</f>
        <v>1</v>
      </c>
      <c r="Z1674" s="3">
        <f>COUNTIFS(Table1[Race '#],Table1[[#This Row],[Race '#]],Table1[Gender],"M")</f>
        <v>3</v>
      </c>
      <c r="AA1674" s="3">
        <f>COUNTIFS(Table1[Race '#],Table1[[#This Row],[Race '#]],Table1[Gender],"~?")</f>
        <v>0</v>
      </c>
      <c r="AB1674" s="3" t="str">
        <f>_xlfn.IFS(Y1674=SUM(Table1[[#This Row],[Race-F candidates]:[Race-? Candidates]]),"All-Female",Z1674=SUM(Table1[[#This Row],[Race-F candidates]:[Race-? Candidates]]),"All-Male",1=1,"Mixed-Gender")</f>
        <v>Mixed-Gender</v>
      </c>
      <c r="AC1674" s="3">
        <f>COUNTIFS(Table1[genoffice],Table1[[#This Row],[genoffice]],Table1[Gender],"F")</f>
        <v>168</v>
      </c>
      <c r="AD1674" s="3">
        <f>COUNTIFS(Table1[genoffice],Table1[[#This Row],[genoffice]],Table1[Gender],"M")</f>
        <v>290</v>
      </c>
      <c r="AE1674" s="3">
        <f>COUNTIFS(Table1[genoffice],Table1[[#This Row],[genoffice]],Table1[Gender],"~?")</f>
        <v>23</v>
      </c>
    </row>
    <row r="1675" spans="1:31" x14ac:dyDescent="0.35">
      <c r="A1675">
        <v>1674</v>
      </c>
      <c r="B1675">
        <f>IF(COUNTIF(C$2:C1674,C1675)&gt;0,B1674,B1674+1)</f>
        <v>508</v>
      </c>
      <c r="C1675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5" t="s">
        <v>2163</v>
      </c>
      <c r="E1675" t="s">
        <v>2197</v>
      </c>
      <c r="F1675" t="s">
        <v>2199</v>
      </c>
      <c r="G1675">
        <v>2014</v>
      </c>
      <c r="H1675" t="s">
        <v>51</v>
      </c>
      <c r="I1675" t="s">
        <v>23</v>
      </c>
      <c r="J1675">
        <v>2056</v>
      </c>
      <c r="K1675">
        <v>4</v>
      </c>
      <c r="L1675">
        <f>COUNTIF(Table1[Race],Table1[Race])</f>
        <v>4</v>
      </c>
      <c r="M1675">
        <v>3</v>
      </c>
      <c r="N1675">
        <v>0</v>
      </c>
      <c r="O1675">
        <v>0</v>
      </c>
      <c r="P1675">
        <v>1</v>
      </c>
      <c r="Q1675" t="s">
        <v>20</v>
      </c>
      <c r="R1675" t="s">
        <v>21</v>
      </c>
      <c r="S1675" t="s">
        <v>1813</v>
      </c>
      <c r="T1675">
        <f>IFERROR(Table1[n_can_adj]/MID(Table1[district],FIND("(",Table1[district])+1,1),Table1[n_can_adj])</f>
        <v>4</v>
      </c>
      <c r="U1675">
        <v>253125</v>
      </c>
      <c r="V1675" t="str">
        <f>IF(Table1[Voting Population]&lt;47000,"Rural","Urban")</f>
        <v>Urban</v>
      </c>
      <c r="W1675" s="3">
        <v>0.31792614331132307</v>
      </c>
      <c r="X1675" s="3" t="s">
        <v>5414</v>
      </c>
      <c r="Y1675" s="3">
        <f>COUNTIFS(Table1[Race '#],Table1[[#This Row],[Race '#]],Table1[Gender],"F")</f>
        <v>1</v>
      </c>
      <c r="Z1675" s="3">
        <f>COUNTIFS(Table1[Race '#],Table1[[#This Row],[Race '#]],Table1[Gender],"M")</f>
        <v>3</v>
      </c>
      <c r="AA1675" s="3">
        <f>COUNTIFS(Table1[Race '#],Table1[[#This Row],[Race '#]],Table1[Gender],"~?")</f>
        <v>0</v>
      </c>
      <c r="AB1675" s="3" t="str">
        <f>_xlfn.IFS(Y1675=SUM(Table1[[#This Row],[Race-F candidates]:[Race-? Candidates]]),"All-Female",Z1675=SUM(Table1[[#This Row],[Race-F candidates]:[Race-? Candidates]]),"All-Male",1=1,"Mixed-Gender")</f>
        <v>Mixed-Gender</v>
      </c>
      <c r="AC1675" s="3">
        <f>COUNTIFS(Table1[genoffice],Table1[[#This Row],[genoffice]],Table1[Gender],"F")</f>
        <v>168</v>
      </c>
      <c r="AD1675" s="3">
        <f>COUNTIFS(Table1[genoffice],Table1[[#This Row],[genoffice]],Table1[Gender],"M")</f>
        <v>290</v>
      </c>
      <c r="AE1675" s="3">
        <f>COUNTIFS(Table1[genoffice],Table1[[#This Row],[genoffice]],Table1[Gender],"~?")</f>
        <v>23</v>
      </c>
    </row>
    <row r="1676" spans="1:31" x14ac:dyDescent="0.35">
      <c r="A1676">
        <v>1675</v>
      </c>
      <c r="B1676">
        <f>IF(COUNTIF(C$2:C1675,C1676)&gt;0,B1675,B1675+1)</f>
        <v>508</v>
      </c>
      <c r="C1676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6" t="s">
        <v>2163</v>
      </c>
      <c r="E1676" t="s">
        <v>2197</v>
      </c>
      <c r="F1676" t="s">
        <v>2200</v>
      </c>
      <c r="G1676">
        <v>2014</v>
      </c>
      <c r="H1676" t="s">
        <v>51</v>
      </c>
      <c r="I1676" t="s">
        <v>127</v>
      </c>
      <c r="J1676">
        <v>457</v>
      </c>
      <c r="K1676">
        <v>4</v>
      </c>
      <c r="L1676">
        <f>COUNTIF(Table1[Race],Table1[Race])</f>
        <v>4</v>
      </c>
      <c r="M1676">
        <v>3</v>
      </c>
      <c r="N1676">
        <v>0</v>
      </c>
      <c r="O1676">
        <v>0</v>
      </c>
      <c r="P1676">
        <v>1</v>
      </c>
      <c r="Q1676" t="s">
        <v>20</v>
      </c>
      <c r="R1676" t="s">
        <v>21</v>
      </c>
      <c r="S1676" t="s">
        <v>1813</v>
      </c>
      <c r="T1676">
        <f>IFERROR(Table1[n_can_adj]/MID(Table1[district],FIND("(",Table1[district])+1,1),Table1[n_can_adj])</f>
        <v>4</v>
      </c>
      <c r="U1676">
        <v>253125</v>
      </c>
      <c r="V1676" t="str">
        <f>IF(Table1[Voting Population]&lt;47000,"Rural","Urban")</f>
        <v>Urban</v>
      </c>
      <c r="W1676" s="3">
        <v>0.31792614331132307</v>
      </c>
      <c r="X1676" s="3" t="s">
        <v>5415</v>
      </c>
      <c r="Y1676" s="3">
        <f>COUNTIFS(Table1[Race '#],Table1[[#This Row],[Race '#]],Table1[Gender],"F")</f>
        <v>1</v>
      </c>
      <c r="Z1676" s="3">
        <f>COUNTIFS(Table1[Race '#],Table1[[#This Row],[Race '#]],Table1[Gender],"M")</f>
        <v>3</v>
      </c>
      <c r="AA1676" s="3">
        <f>COUNTIFS(Table1[Race '#],Table1[[#This Row],[Race '#]],Table1[Gender],"~?")</f>
        <v>0</v>
      </c>
      <c r="AB1676" s="3" t="str">
        <f>_xlfn.IFS(Y1676=SUM(Table1[[#This Row],[Race-F candidates]:[Race-? Candidates]]),"All-Female",Z1676=SUM(Table1[[#This Row],[Race-F candidates]:[Race-? Candidates]]),"All-Male",1=1,"Mixed-Gender")</f>
        <v>Mixed-Gender</v>
      </c>
      <c r="AC1676" s="3">
        <f>COUNTIFS(Table1[genoffice],Table1[[#This Row],[genoffice]],Table1[Gender],"F")</f>
        <v>168</v>
      </c>
      <c r="AD1676" s="3">
        <f>COUNTIFS(Table1[genoffice],Table1[[#This Row],[genoffice]],Table1[Gender],"M")</f>
        <v>290</v>
      </c>
      <c r="AE1676" s="3">
        <f>COUNTIFS(Table1[genoffice],Table1[[#This Row],[genoffice]],Table1[Gender],"~?")</f>
        <v>23</v>
      </c>
    </row>
    <row r="1677" spans="1:31" x14ac:dyDescent="0.35">
      <c r="A1677">
        <v>1676</v>
      </c>
      <c r="B1677">
        <f>IF(COUNTIF(C$2:C1676,C1677)&gt;0,B1676,B1676+1)</f>
        <v>508</v>
      </c>
      <c r="C1677" t="str">
        <f>Table1[[#This Row],[position]]&amp;IF(Table1[district]="NA","","-"&amp;Table1[district])&amp;IF(Table1[parish]="Multi-Parish Race","","-"&amp;Table1[parish])&amp;" ("&amp;Table1[year]&amp;")"</f>
        <v>Councilman-District  G, City of Shreveport-Caddo (2014)</v>
      </c>
      <c r="D1677" t="s">
        <v>2163</v>
      </c>
      <c r="E1677" t="s">
        <v>2197</v>
      </c>
      <c r="F1677" t="s">
        <v>2201</v>
      </c>
      <c r="G1677">
        <v>2014</v>
      </c>
      <c r="H1677" t="s">
        <v>51</v>
      </c>
      <c r="I1677" t="s">
        <v>23</v>
      </c>
      <c r="J1677">
        <v>4656</v>
      </c>
      <c r="K1677">
        <v>4</v>
      </c>
      <c r="L1677">
        <f>COUNTIF(Table1[Race],Table1[Race])</f>
        <v>4</v>
      </c>
      <c r="M1677">
        <v>3</v>
      </c>
      <c r="N1677">
        <v>0</v>
      </c>
      <c r="O1677">
        <v>0</v>
      </c>
      <c r="P1677">
        <v>1</v>
      </c>
      <c r="Q1677" t="s">
        <v>20</v>
      </c>
      <c r="R1677" t="s">
        <v>21</v>
      </c>
      <c r="S1677" t="s">
        <v>1813</v>
      </c>
      <c r="T1677">
        <f>IFERROR(Table1[n_can_adj]/MID(Table1[district],FIND("(",Table1[district])+1,1),Table1[n_can_adj])</f>
        <v>4</v>
      </c>
      <c r="U1677">
        <v>253125</v>
      </c>
      <c r="V1677" t="str">
        <f>IF(Table1[Voting Population]&lt;47000,"Rural","Urban")</f>
        <v>Urban</v>
      </c>
      <c r="W1677" s="3">
        <v>0.31792614331132307</v>
      </c>
      <c r="X1677" s="3" t="s">
        <v>5414</v>
      </c>
      <c r="Y1677" s="3">
        <f>COUNTIFS(Table1[Race '#],Table1[[#This Row],[Race '#]],Table1[Gender],"F")</f>
        <v>1</v>
      </c>
      <c r="Z1677" s="3">
        <f>COUNTIFS(Table1[Race '#],Table1[[#This Row],[Race '#]],Table1[Gender],"M")</f>
        <v>3</v>
      </c>
      <c r="AA1677" s="3">
        <f>COUNTIFS(Table1[Race '#],Table1[[#This Row],[Race '#]],Table1[Gender],"~?")</f>
        <v>0</v>
      </c>
      <c r="AB1677" s="3" t="str">
        <f>_xlfn.IFS(Y1677=SUM(Table1[[#This Row],[Race-F candidates]:[Race-? Candidates]]),"All-Female",Z1677=SUM(Table1[[#This Row],[Race-F candidates]:[Race-? Candidates]]),"All-Male",1=1,"Mixed-Gender")</f>
        <v>Mixed-Gender</v>
      </c>
      <c r="AC1677" s="3">
        <f>COUNTIFS(Table1[genoffice],Table1[[#This Row],[genoffice]],Table1[Gender],"F")</f>
        <v>168</v>
      </c>
      <c r="AD1677" s="3">
        <f>COUNTIFS(Table1[genoffice],Table1[[#This Row],[genoffice]],Table1[Gender],"M")</f>
        <v>290</v>
      </c>
      <c r="AE1677" s="3">
        <f>COUNTIFS(Table1[genoffice],Table1[[#This Row],[genoffice]],Table1[Gender],"~?")</f>
        <v>23</v>
      </c>
    </row>
    <row r="1678" spans="1:31" x14ac:dyDescent="0.35">
      <c r="A1678">
        <v>1677</v>
      </c>
      <c r="B1678">
        <f>IF(COUNTIF(C$2:C1677,C1678)&gt;0,B1677,B1677+1)</f>
        <v>509</v>
      </c>
      <c r="C1678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8" t="s">
        <v>2163</v>
      </c>
      <c r="E1678" t="s">
        <v>2202</v>
      </c>
      <c r="F1678" t="s">
        <v>2203</v>
      </c>
      <c r="G1678">
        <v>2016</v>
      </c>
      <c r="H1678" t="s">
        <v>1002</v>
      </c>
      <c r="I1678" t="s">
        <v>23</v>
      </c>
      <c r="J1678">
        <v>320</v>
      </c>
      <c r="K1678">
        <v>3</v>
      </c>
      <c r="L1678">
        <f>COUNTIF(Table1[Race],Table1[Race])</f>
        <v>3</v>
      </c>
      <c r="M1678">
        <v>1</v>
      </c>
      <c r="N1678">
        <v>2</v>
      </c>
      <c r="O1678">
        <v>0</v>
      </c>
      <c r="P1678">
        <v>0</v>
      </c>
      <c r="Q1678" t="s">
        <v>20</v>
      </c>
      <c r="R1678" t="s">
        <v>21</v>
      </c>
      <c r="S1678" t="s">
        <v>1813</v>
      </c>
      <c r="T1678">
        <f>IFERROR(Table1[n_can_adj]/MID(Table1[district],FIND("(",Table1[district])+1,1),Table1[n_can_adj])</f>
        <v>3</v>
      </c>
      <c r="U1678">
        <v>135925</v>
      </c>
      <c r="V1678" t="str">
        <f>IF(Table1[Voting Population]&lt;47000,"Rural","Urban")</f>
        <v>Urban</v>
      </c>
      <c r="W1678" s="3">
        <v>3.5509736540664361E-2</v>
      </c>
      <c r="X1678" s="3" t="s">
        <v>5414</v>
      </c>
      <c r="Y1678" s="3">
        <f>COUNTIFS(Table1[Race '#],Table1[[#This Row],[Race '#]],Table1[Gender],"F")</f>
        <v>0</v>
      </c>
      <c r="Z1678" s="3">
        <f>COUNTIFS(Table1[Race '#],Table1[[#This Row],[Race '#]],Table1[Gender],"M")</f>
        <v>3</v>
      </c>
      <c r="AA1678" s="3">
        <f>COUNTIFS(Table1[Race '#],Table1[[#This Row],[Race '#]],Table1[Gender],"~?")</f>
        <v>0</v>
      </c>
      <c r="AB1678" s="3" t="str">
        <f>_xlfn.IFS(Y1678=SUM(Table1[[#This Row],[Race-F candidates]:[Race-? Candidates]]),"All-Female",Z1678=SUM(Table1[[#This Row],[Race-F candidates]:[Race-? Candidates]]),"All-Male",1=1,"Mixed-Gender")</f>
        <v>All-Male</v>
      </c>
      <c r="AC1678" s="3">
        <f>COUNTIFS(Table1[genoffice],Table1[[#This Row],[genoffice]],Table1[Gender],"F")</f>
        <v>168</v>
      </c>
      <c r="AD1678" s="3">
        <f>COUNTIFS(Table1[genoffice],Table1[[#This Row],[genoffice]],Table1[Gender],"M")</f>
        <v>290</v>
      </c>
      <c r="AE1678" s="3">
        <f>COUNTIFS(Table1[genoffice],Table1[[#This Row],[genoffice]],Table1[Gender],"~?")</f>
        <v>23</v>
      </c>
    </row>
    <row r="1679" spans="1:31" x14ac:dyDescent="0.35">
      <c r="A1679">
        <v>1678</v>
      </c>
      <c r="B1679">
        <f>IF(COUNTIF(C$2:C1678,C1679)&gt;0,B1678,B1678+1)</f>
        <v>509</v>
      </c>
      <c r="C1679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79" t="s">
        <v>2163</v>
      </c>
      <c r="E1679" t="s">
        <v>2202</v>
      </c>
      <c r="F1679" t="s">
        <v>2204</v>
      </c>
      <c r="G1679">
        <v>2016</v>
      </c>
      <c r="H1679" t="s">
        <v>1002</v>
      </c>
      <c r="I1679" t="s">
        <v>19</v>
      </c>
      <c r="J1679">
        <v>289</v>
      </c>
      <c r="K1679">
        <v>3</v>
      </c>
      <c r="L1679">
        <f>COUNTIF(Table1[Race],Table1[Race])</f>
        <v>3</v>
      </c>
      <c r="M1679">
        <v>1</v>
      </c>
      <c r="N1679">
        <v>2</v>
      </c>
      <c r="O1679">
        <v>0</v>
      </c>
      <c r="P1679">
        <v>0</v>
      </c>
      <c r="Q1679" t="s">
        <v>20</v>
      </c>
      <c r="R1679" t="s">
        <v>21</v>
      </c>
      <c r="S1679" t="s">
        <v>1813</v>
      </c>
      <c r="T1679">
        <f>IFERROR(Table1[n_can_adj]/MID(Table1[district],FIND("(",Table1[district])+1,1),Table1[n_can_adj])</f>
        <v>3</v>
      </c>
      <c r="U1679">
        <v>135925</v>
      </c>
      <c r="V1679" t="str">
        <f>IF(Table1[Voting Population]&lt;47000,"Rural","Urban")</f>
        <v>Urban</v>
      </c>
      <c r="W1679" s="3">
        <v>3.5509736540664361E-2</v>
      </c>
      <c r="X1679" s="3" t="s">
        <v>5414</v>
      </c>
      <c r="Y1679" s="3">
        <f>COUNTIFS(Table1[Race '#],Table1[[#This Row],[Race '#]],Table1[Gender],"F")</f>
        <v>0</v>
      </c>
      <c r="Z1679" s="3">
        <f>COUNTIFS(Table1[Race '#],Table1[[#This Row],[Race '#]],Table1[Gender],"M")</f>
        <v>3</v>
      </c>
      <c r="AA1679" s="3">
        <f>COUNTIFS(Table1[Race '#],Table1[[#This Row],[Race '#]],Table1[Gender],"~?")</f>
        <v>0</v>
      </c>
      <c r="AB1679" s="3" t="str">
        <f>_xlfn.IFS(Y1679=SUM(Table1[[#This Row],[Race-F candidates]:[Race-? Candidates]]),"All-Female",Z1679=SUM(Table1[[#This Row],[Race-F candidates]:[Race-? Candidates]]),"All-Male",1=1,"Mixed-Gender")</f>
        <v>All-Male</v>
      </c>
      <c r="AC1679" s="3">
        <f>COUNTIFS(Table1[genoffice],Table1[[#This Row],[genoffice]],Table1[Gender],"F")</f>
        <v>168</v>
      </c>
      <c r="AD1679" s="3">
        <f>COUNTIFS(Table1[genoffice],Table1[[#This Row],[genoffice]],Table1[Gender],"M")</f>
        <v>290</v>
      </c>
      <c r="AE1679" s="3">
        <f>COUNTIFS(Table1[genoffice],Table1[[#This Row],[genoffice]],Table1[Gender],"~?")</f>
        <v>23</v>
      </c>
    </row>
    <row r="1680" spans="1:31" x14ac:dyDescent="0.35">
      <c r="A1680">
        <v>1679</v>
      </c>
      <c r="B1680">
        <f>IF(COUNTIF(C$2:C1679,C1680)&gt;0,B1679,B1679+1)</f>
        <v>509</v>
      </c>
      <c r="C1680" t="str">
        <f>Table1[[#This Row],[position]]&amp;IF(Table1[district]="NA","","-"&amp;Table1[district])&amp;IF(Table1[parish]="Multi-Parish Race","","-"&amp;Table1[parish])&amp;" ("&amp;Table1[year]&amp;")"</f>
        <v>Councilman-District 1, City of Walker-Livingston (2016)</v>
      </c>
      <c r="D1680" t="s">
        <v>2163</v>
      </c>
      <c r="E1680" t="s">
        <v>2202</v>
      </c>
      <c r="F1680" t="s">
        <v>2205</v>
      </c>
      <c r="G1680">
        <v>2016</v>
      </c>
      <c r="H1680" t="s">
        <v>1002</v>
      </c>
      <c r="I1680" t="s">
        <v>19</v>
      </c>
      <c r="J1680">
        <v>264</v>
      </c>
      <c r="K1680">
        <v>3</v>
      </c>
      <c r="L1680">
        <f>COUNTIF(Table1[Race],Table1[Race])</f>
        <v>3</v>
      </c>
      <c r="M1680">
        <v>1</v>
      </c>
      <c r="N1680">
        <v>2</v>
      </c>
      <c r="O1680">
        <v>0</v>
      </c>
      <c r="P1680">
        <v>0</v>
      </c>
      <c r="Q1680" t="s">
        <v>20</v>
      </c>
      <c r="R1680" t="s">
        <v>21</v>
      </c>
      <c r="S1680" t="s">
        <v>1813</v>
      </c>
      <c r="T1680">
        <f>IFERROR(Table1[n_can_adj]/MID(Table1[district],FIND("(",Table1[district])+1,1),Table1[n_can_adj])</f>
        <v>3</v>
      </c>
      <c r="U1680">
        <v>135925</v>
      </c>
      <c r="V1680" t="str">
        <f>IF(Table1[Voting Population]&lt;47000,"Rural","Urban")</f>
        <v>Urban</v>
      </c>
      <c r="W1680" s="3">
        <v>3.5509736540664361E-2</v>
      </c>
      <c r="X1680" s="3" t="s">
        <v>5414</v>
      </c>
      <c r="Y1680" s="3">
        <f>COUNTIFS(Table1[Race '#],Table1[[#This Row],[Race '#]],Table1[Gender],"F")</f>
        <v>0</v>
      </c>
      <c r="Z1680" s="3">
        <f>COUNTIFS(Table1[Race '#],Table1[[#This Row],[Race '#]],Table1[Gender],"M")</f>
        <v>3</v>
      </c>
      <c r="AA1680" s="3">
        <f>COUNTIFS(Table1[Race '#],Table1[[#This Row],[Race '#]],Table1[Gender],"~?")</f>
        <v>0</v>
      </c>
      <c r="AB1680" s="3" t="str">
        <f>_xlfn.IFS(Y1680=SUM(Table1[[#This Row],[Race-F candidates]:[Race-? Candidates]]),"All-Female",Z1680=SUM(Table1[[#This Row],[Race-F candidates]:[Race-? Candidates]]),"All-Male",1=1,"Mixed-Gender")</f>
        <v>All-Male</v>
      </c>
      <c r="AC1680" s="3">
        <f>COUNTIFS(Table1[genoffice],Table1[[#This Row],[genoffice]],Table1[Gender],"F")</f>
        <v>168</v>
      </c>
      <c r="AD1680" s="3">
        <f>COUNTIFS(Table1[genoffice],Table1[[#This Row],[genoffice]],Table1[Gender],"M")</f>
        <v>290</v>
      </c>
      <c r="AE1680" s="3">
        <f>COUNTIFS(Table1[genoffice],Table1[[#This Row],[genoffice]],Table1[Gender],"~?")</f>
        <v>23</v>
      </c>
    </row>
    <row r="1681" spans="1:31" x14ac:dyDescent="0.35">
      <c r="A1681">
        <v>1680</v>
      </c>
      <c r="B1681">
        <f>IF(COUNTIF(C$2:C1680,C1681)&gt;0,B1680,B1680+1)</f>
        <v>510</v>
      </c>
      <c r="C1681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1" t="s">
        <v>2163</v>
      </c>
      <c r="E1681" t="s">
        <v>2206</v>
      </c>
      <c r="F1681" t="s">
        <v>2207</v>
      </c>
      <c r="G1681">
        <v>2014</v>
      </c>
      <c r="H1681" t="s">
        <v>1008</v>
      </c>
      <c r="I1681" t="s">
        <v>30</v>
      </c>
      <c r="J1681">
        <v>151</v>
      </c>
      <c r="K1681">
        <v>2</v>
      </c>
      <c r="L1681">
        <f>COUNTIF(Table1[Race],Table1[Race])</f>
        <v>2</v>
      </c>
      <c r="M1681">
        <v>1</v>
      </c>
      <c r="N1681">
        <v>0</v>
      </c>
      <c r="O1681">
        <v>1</v>
      </c>
      <c r="P1681">
        <v>0</v>
      </c>
      <c r="Q1681" t="s">
        <v>20</v>
      </c>
      <c r="R1681" t="s">
        <v>21</v>
      </c>
      <c r="S1681" t="s">
        <v>1813</v>
      </c>
      <c r="T1681">
        <f>IFERROR(Table1[n_can_adj]/MID(Table1[district],FIND("(",Table1[district])+1,1),Table1[n_can_adj])</f>
        <v>2</v>
      </c>
      <c r="U1681">
        <v>197233</v>
      </c>
      <c r="V1681" t="str">
        <f>IF(Table1[Voting Population]&lt;47000,"Rural","Urban")</f>
        <v>Urban</v>
      </c>
      <c r="W1681" s="3">
        <v>0.12968299711815567</v>
      </c>
      <c r="X1681" s="3" t="s">
        <v>5415</v>
      </c>
      <c r="Y1681" s="3">
        <f>COUNTIFS(Table1[Race '#],Table1[[#This Row],[Race '#]],Table1[Gender],"F")</f>
        <v>2</v>
      </c>
      <c r="Z1681" s="3">
        <f>COUNTIFS(Table1[Race '#],Table1[[#This Row],[Race '#]],Table1[Gender],"M")</f>
        <v>0</v>
      </c>
      <c r="AA1681" s="3">
        <f>COUNTIFS(Table1[Race '#],Table1[[#This Row],[Race '#]],Table1[Gender],"~?")</f>
        <v>0</v>
      </c>
      <c r="AB1681" s="3" t="str">
        <f>_xlfn.IFS(Y1681=SUM(Table1[[#This Row],[Race-F candidates]:[Race-? Candidates]]),"All-Female",Z1681=SUM(Table1[[#This Row],[Race-F candidates]:[Race-? Candidates]]),"All-Male",1=1,"Mixed-Gender")</f>
        <v>All-Female</v>
      </c>
      <c r="AC1681" s="3">
        <f>COUNTIFS(Table1[genoffice],Table1[[#This Row],[genoffice]],Table1[Gender],"F")</f>
        <v>168</v>
      </c>
      <c r="AD1681" s="3">
        <f>COUNTIFS(Table1[genoffice],Table1[[#This Row],[genoffice]],Table1[Gender],"M")</f>
        <v>290</v>
      </c>
      <c r="AE1681" s="3">
        <f>COUNTIFS(Table1[genoffice],Table1[[#This Row],[genoffice]],Table1[Gender],"~?")</f>
        <v>23</v>
      </c>
    </row>
    <row r="1682" spans="1:31" x14ac:dyDescent="0.35">
      <c r="A1682">
        <v>1681</v>
      </c>
      <c r="B1682">
        <f>IF(COUNTIF(C$2:C1681,C1682)&gt;0,B1681,B1681+1)</f>
        <v>510</v>
      </c>
      <c r="C1682" t="str">
        <f>Table1[[#This Row],[position]]&amp;IF(Table1[district]="NA","","-"&amp;Table1[district])&amp;IF(Table1[parish]="Multi-Parish Race","","-"&amp;Table1[parish])&amp;" ("&amp;Table1[year]&amp;")"</f>
        <v>Councilman-District 2, City of DeQuincy-Calcasieu (2014)</v>
      </c>
      <c r="D1682" t="s">
        <v>2163</v>
      </c>
      <c r="E1682" t="s">
        <v>2206</v>
      </c>
      <c r="F1682" t="s">
        <v>2208</v>
      </c>
      <c r="G1682">
        <v>2014</v>
      </c>
      <c r="H1682" t="s">
        <v>1008</v>
      </c>
      <c r="I1682" t="s">
        <v>23</v>
      </c>
      <c r="J1682">
        <v>196</v>
      </c>
      <c r="K1682">
        <v>2</v>
      </c>
      <c r="L1682">
        <f>COUNTIF(Table1[Race],Table1[Race])</f>
        <v>2</v>
      </c>
      <c r="M1682">
        <v>1</v>
      </c>
      <c r="N1682">
        <v>0</v>
      </c>
      <c r="O1682">
        <v>1</v>
      </c>
      <c r="P1682">
        <v>0</v>
      </c>
      <c r="Q1682" t="s">
        <v>20</v>
      </c>
      <c r="R1682" t="s">
        <v>21</v>
      </c>
      <c r="S1682" t="s">
        <v>1813</v>
      </c>
      <c r="T1682">
        <f>IFERROR(Table1[n_can_adj]/MID(Table1[district],FIND("(",Table1[district])+1,1),Table1[n_can_adj])</f>
        <v>2</v>
      </c>
      <c r="U1682">
        <v>197233</v>
      </c>
      <c r="V1682" t="str">
        <f>IF(Table1[Voting Population]&lt;47000,"Rural","Urban")</f>
        <v>Urban</v>
      </c>
      <c r="W1682" s="3">
        <v>0.12968299711815567</v>
      </c>
      <c r="X1682" s="3" t="s">
        <v>5415</v>
      </c>
      <c r="Y1682" s="3">
        <f>COUNTIFS(Table1[Race '#],Table1[[#This Row],[Race '#]],Table1[Gender],"F")</f>
        <v>2</v>
      </c>
      <c r="Z1682" s="3">
        <f>COUNTIFS(Table1[Race '#],Table1[[#This Row],[Race '#]],Table1[Gender],"M")</f>
        <v>0</v>
      </c>
      <c r="AA1682" s="3">
        <f>COUNTIFS(Table1[Race '#],Table1[[#This Row],[Race '#]],Table1[Gender],"~?")</f>
        <v>0</v>
      </c>
      <c r="AB1682" s="3" t="str">
        <f>_xlfn.IFS(Y1682=SUM(Table1[[#This Row],[Race-F candidates]:[Race-? Candidates]]),"All-Female",Z1682=SUM(Table1[[#This Row],[Race-F candidates]:[Race-? Candidates]]),"All-Male",1=1,"Mixed-Gender")</f>
        <v>All-Female</v>
      </c>
      <c r="AC1682" s="3">
        <f>COUNTIFS(Table1[genoffice],Table1[[#This Row],[genoffice]],Table1[Gender],"F")</f>
        <v>168</v>
      </c>
      <c r="AD1682" s="3">
        <f>COUNTIFS(Table1[genoffice],Table1[[#This Row],[genoffice]],Table1[Gender],"M")</f>
        <v>290</v>
      </c>
      <c r="AE1682" s="3">
        <f>COUNTIFS(Table1[genoffice],Table1[[#This Row],[genoffice]],Table1[Gender],"~?")</f>
        <v>23</v>
      </c>
    </row>
    <row r="1683" spans="1:31" x14ac:dyDescent="0.35">
      <c r="A1683">
        <v>1682</v>
      </c>
      <c r="B1683">
        <f>IF(COUNTIF(C$2:C1682,C1683)&gt;0,B1682,B1682+1)</f>
        <v>511</v>
      </c>
      <c r="C1683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3" t="s">
        <v>2163</v>
      </c>
      <c r="E1683" t="s">
        <v>2209</v>
      </c>
      <c r="F1683" t="s">
        <v>2210</v>
      </c>
      <c r="G1683">
        <v>2016</v>
      </c>
      <c r="H1683" t="s">
        <v>1002</v>
      </c>
      <c r="I1683" t="s">
        <v>19</v>
      </c>
      <c r="J1683">
        <v>590</v>
      </c>
      <c r="K1683">
        <v>2</v>
      </c>
      <c r="L1683">
        <f>COUNTIF(Table1[Race],Table1[Race])</f>
        <v>2</v>
      </c>
      <c r="M1683">
        <v>1</v>
      </c>
      <c r="N1683">
        <v>1</v>
      </c>
      <c r="O1683">
        <v>0</v>
      </c>
      <c r="P1683">
        <v>0</v>
      </c>
      <c r="Q1683" t="s">
        <v>20</v>
      </c>
      <c r="R1683" t="s">
        <v>21</v>
      </c>
      <c r="S1683" t="s">
        <v>1813</v>
      </c>
      <c r="T1683">
        <f>IFERROR(Table1[n_can_adj]/MID(Table1[district],FIND("(",Table1[district])+1,1),Table1[n_can_adj])</f>
        <v>2</v>
      </c>
      <c r="U1683">
        <v>135925</v>
      </c>
      <c r="V1683" t="str">
        <f>IF(Table1[Voting Population]&lt;47000,"Rural","Urban")</f>
        <v>Urban</v>
      </c>
      <c r="W1683" s="3">
        <v>0.35321100917431192</v>
      </c>
      <c r="X1683" s="3" t="s">
        <v>5414</v>
      </c>
      <c r="Y1683" s="3">
        <f>COUNTIFS(Table1[Race '#],Table1[[#This Row],[Race '#]],Table1[Gender],"F")</f>
        <v>1</v>
      </c>
      <c r="Z1683" s="3">
        <f>COUNTIFS(Table1[Race '#],Table1[[#This Row],[Race '#]],Table1[Gender],"M")</f>
        <v>1</v>
      </c>
      <c r="AA1683" s="3">
        <f>COUNTIFS(Table1[Race '#],Table1[[#This Row],[Race '#]],Table1[Gender],"~?")</f>
        <v>0</v>
      </c>
      <c r="AB1683" s="3" t="str">
        <f>_xlfn.IFS(Y1683=SUM(Table1[[#This Row],[Race-F candidates]:[Race-? Candidates]]),"All-Female",Z1683=SUM(Table1[[#This Row],[Race-F candidates]:[Race-? Candidates]]),"All-Male",1=1,"Mixed-Gender")</f>
        <v>Mixed-Gender</v>
      </c>
      <c r="AC1683" s="3">
        <f>COUNTIFS(Table1[genoffice],Table1[[#This Row],[genoffice]],Table1[Gender],"F")</f>
        <v>168</v>
      </c>
      <c r="AD1683" s="3">
        <f>COUNTIFS(Table1[genoffice],Table1[[#This Row],[genoffice]],Table1[Gender],"M")</f>
        <v>290</v>
      </c>
      <c r="AE1683" s="3">
        <f>COUNTIFS(Table1[genoffice],Table1[[#This Row],[genoffice]],Table1[Gender],"~?")</f>
        <v>23</v>
      </c>
    </row>
    <row r="1684" spans="1:31" x14ac:dyDescent="0.35">
      <c r="A1684">
        <v>1683</v>
      </c>
      <c r="B1684">
        <f>IF(COUNTIF(C$2:C1683,C1684)&gt;0,B1683,B1683+1)</f>
        <v>511</v>
      </c>
      <c r="C1684" t="str">
        <f>Table1[[#This Row],[position]]&amp;IF(Table1[district]="NA","","-"&amp;Table1[district])&amp;IF(Table1[parish]="Multi-Parish Race","","-"&amp;Table1[parish])&amp;" ("&amp;Table1[year]&amp;")"</f>
        <v>Councilman-District 2, City of Walker-Livingston (2016)</v>
      </c>
      <c r="D1684" t="s">
        <v>2163</v>
      </c>
      <c r="E1684" t="s">
        <v>2209</v>
      </c>
      <c r="F1684" t="s">
        <v>2211</v>
      </c>
      <c r="G1684">
        <v>2016</v>
      </c>
      <c r="H1684" t="s">
        <v>1002</v>
      </c>
      <c r="I1684" t="s">
        <v>23</v>
      </c>
      <c r="J1684">
        <v>282</v>
      </c>
      <c r="K1684">
        <v>2</v>
      </c>
      <c r="L1684">
        <f>COUNTIF(Table1[Race],Table1[Race])</f>
        <v>2</v>
      </c>
      <c r="M1684">
        <v>1</v>
      </c>
      <c r="N1684">
        <v>1</v>
      </c>
      <c r="O1684">
        <v>0</v>
      </c>
      <c r="P1684">
        <v>0</v>
      </c>
      <c r="Q1684" t="s">
        <v>20</v>
      </c>
      <c r="R1684" t="s">
        <v>21</v>
      </c>
      <c r="S1684" t="s">
        <v>1813</v>
      </c>
      <c r="T1684">
        <f>IFERROR(Table1[n_can_adj]/MID(Table1[district],FIND("(",Table1[district])+1,1),Table1[n_can_adj])</f>
        <v>2</v>
      </c>
      <c r="U1684">
        <v>135925</v>
      </c>
      <c r="V1684" t="str">
        <f>IF(Table1[Voting Population]&lt;47000,"Rural","Urban")</f>
        <v>Urban</v>
      </c>
      <c r="W1684" s="3">
        <v>0.35321100917431192</v>
      </c>
      <c r="X1684" s="3" t="s">
        <v>5415</v>
      </c>
      <c r="Y1684" s="3">
        <f>COUNTIFS(Table1[Race '#],Table1[[#This Row],[Race '#]],Table1[Gender],"F")</f>
        <v>1</v>
      </c>
      <c r="Z1684" s="3">
        <f>COUNTIFS(Table1[Race '#],Table1[[#This Row],[Race '#]],Table1[Gender],"M")</f>
        <v>1</v>
      </c>
      <c r="AA1684" s="3">
        <f>COUNTIFS(Table1[Race '#],Table1[[#This Row],[Race '#]],Table1[Gender],"~?")</f>
        <v>0</v>
      </c>
      <c r="AB1684" s="3" t="str">
        <f>_xlfn.IFS(Y1684=SUM(Table1[[#This Row],[Race-F candidates]:[Race-? Candidates]]),"All-Female",Z1684=SUM(Table1[[#This Row],[Race-F candidates]:[Race-? Candidates]]),"All-Male",1=1,"Mixed-Gender")</f>
        <v>Mixed-Gender</v>
      </c>
      <c r="AC1684" s="3">
        <f>COUNTIFS(Table1[genoffice],Table1[[#This Row],[genoffice]],Table1[Gender],"F")</f>
        <v>168</v>
      </c>
      <c r="AD1684" s="3">
        <f>COUNTIFS(Table1[genoffice],Table1[[#This Row],[genoffice]],Table1[Gender],"M")</f>
        <v>290</v>
      </c>
      <c r="AE1684" s="3">
        <f>COUNTIFS(Table1[genoffice],Table1[[#This Row],[genoffice]],Table1[Gender],"~?")</f>
        <v>23</v>
      </c>
    </row>
    <row r="1685" spans="1:31" x14ac:dyDescent="0.35">
      <c r="A1685">
        <v>1684</v>
      </c>
      <c r="B1685">
        <f>IF(COUNTIF(C$2:C1684,C1685)&gt;0,B1684,B1684+1)</f>
        <v>512</v>
      </c>
      <c r="C1685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5" t="s">
        <v>2163</v>
      </c>
      <c r="E1685" t="s">
        <v>2212</v>
      </c>
      <c r="F1685" t="s">
        <v>2213</v>
      </c>
      <c r="G1685">
        <v>2016</v>
      </c>
      <c r="H1685" t="s">
        <v>238</v>
      </c>
      <c r="I1685" t="s">
        <v>23</v>
      </c>
      <c r="J1685">
        <v>1561</v>
      </c>
      <c r="K1685">
        <v>2</v>
      </c>
      <c r="L1685">
        <f>COUNTIF(Table1[Race],Table1[Race])</f>
        <v>2</v>
      </c>
      <c r="M1685">
        <v>2</v>
      </c>
      <c r="N1685">
        <v>0</v>
      </c>
      <c r="O1685">
        <v>0</v>
      </c>
      <c r="P1685">
        <v>0</v>
      </c>
      <c r="Q1685" t="s">
        <v>20</v>
      </c>
      <c r="R1685" t="s">
        <v>21</v>
      </c>
      <c r="S1685" t="s">
        <v>1813</v>
      </c>
      <c r="T1685">
        <f>IFERROR(Table1[n_can_adj]/MID(Table1[district],FIND("(",Table1[district])+1,1),Table1[n_can_adj])</f>
        <v>2</v>
      </c>
      <c r="U1685">
        <v>132373</v>
      </c>
      <c r="V1685" t="str">
        <f>IF(Table1[Voting Population]&lt;47000,"Rural","Urban")</f>
        <v>Urban</v>
      </c>
      <c r="W1685" s="3">
        <v>3.9975399753997554E-2</v>
      </c>
      <c r="X1685" s="3" t="s">
        <v>5415</v>
      </c>
      <c r="Y1685" s="3">
        <f>COUNTIFS(Table1[Race '#],Table1[[#This Row],[Race '#]],Table1[Gender],"F")</f>
        <v>1</v>
      </c>
      <c r="Z1685" s="3">
        <f>COUNTIFS(Table1[Race '#],Table1[[#This Row],[Race '#]],Table1[Gender],"M")</f>
        <v>1</v>
      </c>
      <c r="AA1685" s="3">
        <f>COUNTIFS(Table1[Race '#],Table1[[#This Row],[Race '#]],Table1[Gender],"~?")</f>
        <v>0</v>
      </c>
      <c r="AB1685" s="3" t="str">
        <f>_xlfn.IFS(Y1685=SUM(Table1[[#This Row],[Race-F candidates]:[Race-? Candidates]]),"All-Female",Z1685=SUM(Table1[[#This Row],[Race-F candidates]:[Race-? Candidates]]),"All-Male",1=1,"Mixed-Gender")</f>
        <v>Mixed-Gender</v>
      </c>
      <c r="AC1685" s="3">
        <f>COUNTIFS(Table1[genoffice],Table1[[#This Row],[genoffice]],Table1[Gender],"F")</f>
        <v>168</v>
      </c>
      <c r="AD1685" s="3">
        <f>COUNTIFS(Table1[genoffice],Table1[[#This Row],[genoffice]],Table1[Gender],"M")</f>
        <v>290</v>
      </c>
      <c r="AE1685" s="3">
        <f>COUNTIFS(Table1[genoffice],Table1[[#This Row],[genoffice]],Table1[Gender],"~?")</f>
        <v>23</v>
      </c>
    </row>
    <row r="1686" spans="1:31" x14ac:dyDescent="0.35">
      <c r="A1686">
        <v>1685</v>
      </c>
      <c r="B1686">
        <f>IF(COUNTIF(C$2:C1685,C1686)&gt;0,B1685,B1685+1)</f>
        <v>512</v>
      </c>
      <c r="C1686" t="str">
        <f>Table1[[#This Row],[position]]&amp;IF(Table1[district]="NA","","-"&amp;Table1[district])&amp;IF(Table1[parish]="Multi-Parish Race","","-"&amp;Table1[parish])&amp;" ("&amp;Table1[year]&amp;")"</f>
        <v>Councilman-District 3, City of Alexandria-Rapides (2016)</v>
      </c>
      <c r="D1686" t="s">
        <v>2163</v>
      </c>
      <c r="E1686" t="s">
        <v>2212</v>
      </c>
      <c r="F1686" t="s">
        <v>2214</v>
      </c>
      <c r="G1686">
        <v>2016</v>
      </c>
      <c r="H1686" t="s">
        <v>238</v>
      </c>
      <c r="I1686" t="s">
        <v>23</v>
      </c>
      <c r="J1686">
        <v>1691</v>
      </c>
      <c r="K1686">
        <v>2</v>
      </c>
      <c r="L1686">
        <f>COUNTIF(Table1[Race],Table1[Race])</f>
        <v>2</v>
      </c>
      <c r="M1686">
        <v>2</v>
      </c>
      <c r="N1686">
        <v>0</v>
      </c>
      <c r="O1686">
        <v>0</v>
      </c>
      <c r="P1686">
        <v>0</v>
      </c>
      <c r="Q1686" t="s">
        <v>20</v>
      </c>
      <c r="R1686" t="s">
        <v>21</v>
      </c>
      <c r="S1686" t="s">
        <v>1813</v>
      </c>
      <c r="T1686">
        <f>IFERROR(Table1[n_can_adj]/MID(Table1[district],FIND("(",Table1[district])+1,1),Table1[n_can_adj])</f>
        <v>2</v>
      </c>
      <c r="U1686">
        <v>132373</v>
      </c>
      <c r="V1686" t="str">
        <f>IF(Table1[Voting Population]&lt;47000,"Rural","Urban")</f>
        <v>Urban</v>
      </c>
      <c r="W1686" s="3">
        <v>3.9975399753997554E-2</v>
      </c>
      <c r="X1686" s="3" t="s">
        <v>5414</v>
      </c>
      <c r="Y1686" s="3">
        <f>COUNTIFS(Table1[Race '#],Table1[[#This Row],[Race '#]],Table1[Gender],"F")</f>
        <v>1</v>
      </c>
      <c r="Z1686" s="3">
        <f>COUNTIFS(Table1[Race '#],Table1[[#This Row],[Race '#]],Table1[Gender],"M")</f>
        <v>1</v>
      </c>
      <c r="AA1686" s="3">
        <f>COUNTIFS(Table1[Race '#],Table1[[#This Row],[Race '#]],Table1[Gender],"~?")</f>
        <v>0</v>
      </c>
      <c r="AB1686" s="3" t="str">
        <f>_xlfn.IFS(Y1686=SUM(Table1[[#This Row],[Race-F candidates]:[Race-? Candidates]]),"All-Female",Z1686=SUM(Table1[[#This Row],[Race-F candidates]:[Race-? Candidates]]),"All-Male",1=1,"Mixed-Gender")</f>
        <v>Mixed-Gender</v>
      </c>
      <c r="AC1686" s="3">
        <f>COUNTIFS(Table1[genoffice],Table1[[#This Row],[genoffice]],Table1[Gender],"F")</f>
        <v>168</v>
      </c>
      <c r="AD1686" s="3">
        <f>COUNTIFS(Table1[genoffice],Table1[[#This Row],[genoffice]],Table1[Gender],"M")</f>
        <v>290</v>
      </c>
      <c r="AE1686" s="3">
        <f>COUNTIFS(Table1[genoffice],Table1[[#This Row],[genoffice]],Table1[Gender],"~?")</f>
        <v>23</v>
      </c>
    </row>
    <row r="1687" spans="1:31" x14ac:dyDescent="0.35">
      <c r="A1687">
        <v>1686</v>
      </c>
      <c r="B1687">
        <f>IF(COUNTIF(C$2:C1686,C1687)&gt;0,B1686,B1686+1)</f>
        <v>513</v>
      </c>
      <c r="C1687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7" t="s">
        <v>2163</v>
      </c>
      <c r="E1687" t="s">
        <v>2215</v>
      </c>
      <c r="F1687" t="s">
        <v>2216</v>
      </c>
      <c r="G1687">
        <v>2014</v>
      </c>
      <c r="H1687" t="s">
        <v>1277</v>
      </c>
      <c r="I1687" t="s">
        <v>19</v>
      </c>
      <c r="J1687">
        <v>382</v>
      </c>
      <c r="K1687">
        <v>2</v>
      </c>
      <c r="L1687">
        <f>COUNTIF(Table1[Race],Table1[Race])</f>
        <v>2</v>
      </c>
      <c r="M1687">
        <v>0</v>
      </c>
      <c r="N1687">
        <v>2</v>
      </c>
      <c r="O1687">
        <v>0</v>
      </c>
      <c r="P1687">
        <v>0</v>
      </c>
      <c r="Q1687" t="s">
        <v>20</v>
      </c>
      <c r="R1687" t="s">
        <v>21</v>
      </c>
      <c r="S1687" t="s">
        <v>1813</v>
      </c>
      <c r="T1687">
        <f>IFERROR(Table1[n_can_adj]/MID(Table1[district],FIND("(",Table1[district])+1,1),Table1[n_can_adj])</f>
        <v>2</v>
      </c>
      <c r="U1687">
        <v>445337</v>
      </c>
      <c r="V1687" t="str">
        <f>IF(Table1[Voting Population]&lt;47000,"Rural","Urban")</f>
        <v>Urban</v>
      </c>
      <c r="W1687" s="3">
        <v>0.40031397174254318</v>
      </c>
      <c r="X1687" s="3" t="s">
        <v>5414</v>
      </c>
      <c r="Y1687" s="3">
        <f>COUNTIFS(Table1[Race '#],Table1[[#This Row],[Race '#]],Table1[Gender],"F")</f>
        <v>1</v>
      </c>
      <c r="Z1687" s="3">
        <f>COUNTIFS(Table1[Race '#],Table1[[#This Row],[Race '#]],Table1[Gender],"M")</f>
        <v>1</v>
      </c>
      <c r="AA1687" s="3">
        <f>COUNTIFS(Table1[Race '#],Table1[[#This Row],[Race '#]],Table1[Gender],"~?")</f>
        <v>0</v>
      </c>
      <c r="AB1687" s="3" t="str">
        <f>_xlfn.IFS(Y1687=SUM(Table1[[#This Row],[Race-F candidates]:[Race-? Candidates]]),"All-Female",Z1687=SUM(Table1[[#This Row],[Race-F candidates]:[Race-? Candidates]]),"All-Male",1=1,"Mixed-Gender")</f>
        <v>Mixed-Gender</v>
      </c>
      <c r="AC1687" s="3">
        <f>COUNTIFS(Table1[genoffice],Table1[[#This Row],[genoffice]],Table1[Gender],"F")</f>
        <v>168</v>
      </c>
      <c r="AD1687" s="3">
        <f>COUNTIFS(Table1[genoffice],Table1[[#This Row],[genoffice]],Table1[Gender],"M")</f>
        <v>290</v>
      </c>
      <c r="AE1687" s="3">
        <f>COUNTIFS(Table1[genoffice],Table1[[#This Row],[genoffice]],Table1[Gender],"~?")</f>
        <v>23</v>
      </c>
    </row>
    <row r="1688" spans="1:31" x14ac:dyDescent="0.35">
      <c r="A1688">
        <v>1687</v>
      </c>
      <c r="B1688">
        <f>IF(COUNTIF(C$2:C1687,C1688)&gt;0,B1687,B1687+1)</f>
        <v>513</v>
      </c>
      <c r="C1688" t="str">
        <f>Table1[[#This Row],[position]]&amp;IF(Table1[district]="NA","","-"&amp;Table1[district])&amp;IF(Table1[parish]="Multi-Parish Race","","-"&amp;Table1[parish])&amp;" ("&amp;Table1[year]&amp;")"</f>
        <v>Councilman-District 3, City of Zachary-East Baton Rouge (2014)</v>
      </c>
      <c r="D1688" t="s">
        <v>2163</v>
      </c>
      <c r="E1688" t="s">
        <v>2215</v>
      </c>
      <c r="F1688" t="s">
        <v>2217</v>
      </c>
      <c r="G1688">
        <v>2014</v>
      </c>
      <c r="H1688" t="s">
        <v>1277</v>
      </c>
      <c r="I1688" t="s">
        <v>19</v>
      </c>
      <c r="J1688">
        <v>892</v>
      </c>
      <c r="K1688">
        <v>2</v>
      </c>
      <c r="L1688">
        <f>COUNTIF(Table1[Race],Table1[Race])</f>
        <v>2</v>
      </c>
      <c r="M1688">
        <v>0</v>
      </c>
      <c r="N1688">
        <v>2</v>
      </c>
      <c r="O1688">
        <v>0</v>
      </c>
      <c r="P1688">
        <v>0</v>
      </c>
      <c r="Q1688" t="s">
        <v>20</v>
      </c>
      <c r="R1688" t="s">
        <v>21</v>
      </c>
      <c r="S1688" t="s">
        <v>1813</v>
      </c>
      <c r="T1688">
        <f>IFERROR(Table1[n_can_adj]/MID(Table1[district],FIND("(",Table1[district])+1,1),Table1[n_can_adj])</f>
        <v>2</v>
      </c>
      <c r="U1688">
        <v>445337</v>
      </c>
      <c r="V1688" t="str">
        <f>IF(Table1[Voting Population]&lt;47000,"Rural","Urban")</f>
        <v>Urban</v>
      </c>
      <c r="W1688" s="3">
        <v>0.40031397174254318</v>
      </c>
      <c r="X1688" s="3" t="s">
        <v>5415</v>
      </c>
      <c r="Y1688" s="3">
        <f>COUNTIFS(Table1[Race '#],Table1[[#This Row],[Race '#]],Table1[Gender],"F")</f>
        <v>1</v>
      </c>
      <c r="Z1688" s="3">
        <f>COUNTIFS(Table1[Race '#],Table1[[#This Row],[Race '#]],Table1[Gender],"M")</f>
        <v>1</v>
      </c>
      <c r="AA1688" s="3">
        <f>COUNTIFS(Table1[Race '#],Table1[[#This Row],[Race '#]],Table1[Gender],"~?")</f>
        <v>0</v>
      </c>
      <c r="AB1688" s="3" t="str">
        <f>_xlfn.IFS(Y1688=SUM(Table1[[#This Row],[Race-F candidates]:[Race-? Candidates]]),"All-Female",Z1688=SUM(Table1[[#This Row],[Race-F candidates]:[Race-? Candidates]]),"All-Male",1=1,"Mixed-Gender")</f>
        <v>Mixed-Gender</v>
      </c>
      <c r="AC1688" s="3">
        <f>COUNTIFS(Table1[genoffice],Table1[[#This Row],[genoffice]],Table1[Gender],"F")</f>
        <v>168</v>
      </c>
      <c r="AD1688" s="3">
        <f>COUNTIFS(Table1[genoffice],Table1[[#This Row],[genoffice]],Table1[Gender],"M")</f>
        <v>290</v>
      </c>
      <c r="AE1688" s="3">
        <f>COUNTIFS(Table1[genoffice],Table1[[#This Row],[genoffice]],Table1[Gender],"~?")</f>
        <v>23</v>
      </c>
    </row>
    <row r="1689" spans="1:31" x14ac:dyDescent="0.35">
      <c r="A1689">
        <v>1688</v>
      </c>
      <c r="B1689">
        <f>IF(COUNTIF(C$2:C1688,C1689)&gt;0,B1688,B1688+1)</f>
        <v>514</v>
      </c>
      <c r="C1689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89" t="s">
        <v>2163</v>
      </c>
      <c r="E1689" t="s">
        <v>2218</v>
      </c>
      <c r="F1689" t="s">
        <v>2219</v>
      </c>
      <c r="G1689">
        <v>2014</v>
      </c>
      <c r="H1689" t="s">
        <v>238</v>
      </c>
      <c r="I1689" t="s">
        <v>23</v>
      </c>
      <c r="J1689">
        <v>1878</v>
      </c>
      <c r="K1689">
        <v>3</v>
      </c>
      <c r="L1689">
        <f>COUNTIF(Table1[Race],Table1[Race])</f>
        <v>3</v>
      </c>
      <c r="M1689">
        <v>2</v>
      </c>
      <c r="N1689">
        <v>1</v>
      </c>
      <c r="O1689">
        <v>0</v>
      </c>
      <c r="P1689">
        <v>0</v>
      </c>
      <c r="Q1689" t="s">
        <v>20</v>
      </c>
      <c r="R1689" t="s">
        <v>21</v>
      </c>
      <c r="S1689" t="s">
        <v>1813</v>
      </c>
      <c r="T1689">
        <f>IFERROR(Table1[n_can_adj]/MID(Table1[district],FIND("(",Table1[district])+1,1),Table1[n_can_adj])</f>
        <v>3</v>
      </c>
      <c r="U1689">
        <v>132373</v>
      </c>
      <c r="V1689" t="str">
        <f>IF(Table1[Voting Population]&lt;47000,"Rural","Urban")</f>
        <v>Urban</v>
      </c>
      <c r="W1689" s="3">
        <v>0.37531172069825441</v>
      </c>
      <c r="X1689" s="3" t="s">
        <v>5414</v>
      </c>
      <c r="Y1689" s="3">
        <f>COUNTIFS(Table1[Race '#],Table1[[#This Row],[Race '#]],Table1[Gender],"F")</f>
        <v>1</v>
      </c>
      <c r="Z1689" s="3">
        <f>COUNTIFS(Table1[Race '#],Table1[[#This Row],[Race '#]],Table1[Gender],"M")</f>
        <v>2</v>
      </c>
      <c r="AA1689" s="3">
        <f>COUNTIFS(Table1[Race '#],Table1[[#This Row],[Race '#]],Table1[Gender],"~?")</f>
        <v>0</v>
      </c>
      <c r="AB1689" s="3" t="str">
        <f>_xlfn.IFS(Y1689=SUM(Table1[[#This Row],[Race-F candidates]:[Race-? Candidates]]),"All-Female",Z1689=SUM(Table1[[#This Row],[Race-F candidates]:[Race-? Candidates]]),"All-Male",1=1,"Mixed-Gender")</f>
        <v>Mixed-Gender</v>
      </c>
      <c r="AC1689" s="3">
        <f>COUNTIFS(Table1[genoffice],Table1[[#This Row],[genoffice]],Table1[Gender],"F")</f>
        <v>168</v>
      </c>
      <c r="AD1689" s="3">
        <f>COUNTIFS(Table1[genoffice],Table1[[#This Row],[genoffice]],Table1[Gender],"M")</f>
        <v>290</v>
      </c>
      <c r="AE1689" s="3">
        <f>COUNTIFS(Table1[genoffice],Table1[[#This Row],[genoffice]],Table1[Gender],"~?")</f>
        <v>23</v>
      </c>
    </row>
    <row r="1690" spans="1:31" x14ac:dyDescent="0.35">
      <c r="A1690">
        <v>1689</v>
      </c>
      <c r="B1690">
        <f>IF(COUNTIF(C$2:C1689,C1690)&gt;0,B1689,B1689+1)</f>
        <v>514</v>
      </c>
      <c r="C1690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0" t="s">
        <v>2163</v>
      </c>
      <c r="E1690" t="s">
        <v>2218</v>
      </c>
      <c r="F1690" t="s">
        <v>2220</v>
      </c>
      <c r="G1690">
        <v>2014</v>
      </c>
      <c r="H1690" t="s">
        <v>238</v>
      </c>
      <c r="I1690" t="s">
        <v>19</v>
      </c>
      <c r="J1690">
        <v>674</v>
      </c>
      <c r="K1690">
        <v>3</v>
      </c>
      <c r="L1690">
        <f>COUNTIF(Table1[Race],Table1[Race])</f>
        <v>3</v>
      </c>
      <c r="M1690">
        <v>2</v>
      </c>
      <c r="N1690">
        <v>1</v>
      </c>
      <c r="O1690">
        <v>0</v>
      </c>
      <c r="P1690">
        <v>0</v>
      </c>
      <c r="Q1690" t="s">
        <v>20</v>
      </c>
      <c r="R1690" t="s">
        <v>21</v>
      </c>
      <c r="S1690" t="s">
        <v>1813</v>
      </c>
      <c r="T1690">
        <f>IFERROR(Table1[n_can_adj]/MID(Table1[district],FIND("(",Table1[district])+1,1),Table1[n_can_adj])</f>
        <v>3</v>
      </c>
      <c r="U1690">
        <v>132373</v>
      </c>
      <c r="V1690" t="str">
        <f>IF(Table1[Voting Population]&lt;47000,"Rural","Urban")</f>
        <v>Urban</v>
      </c>
      <c r="W1690" s="3">
        <v>0.37531172069825441</v>
      </c>
      <c r="X1690" s="3" t="s">
        <v>5414</v>
      </c>
      <c r="Y1690" s="3">
        <f>COUNTIFS(Table1[Race '#],Table1[[#This Row],[Race '#]],Table1[Gender],"F")</f>
        <v>1</v>
      </c>
      <c r="Z1690" s="3">
        <f>COUNTIFS(Table1[Race '#],Table1[[#This Row],[Race '#]],Table1[Gender],"M")</f>
        <v>2</v>
      </c>
      <c r="AA1690" s="3">
        <f>COUNTIFS(Table1[Race '#],Table1[[#This Row],[Race '#]],Table1[Gender],"~?")</f>
        <v>0</v>
      </c>
      <c r="AB1690" s="3" t="str">
        <f>_xlfn.IFS(Y1690=SUM(Table1[[#This Row],[Race-F candidates]:[Race-? Candidates]]),"All-Female",Z1690=SUM(Table1[[#This Row],[Race-F candidates]:[Race-? Candidates]]),"All-Male",1=1,"Mixed-Gender")</f>
        <v>Mixed-Gender</v>
      </c>
      <c r="AC1690" s="3">
        <f>COUNTIFS(Table1[genoffice],Table1[[#This Row],[genoffice]],Table1[Gender],"F")</f>
        <v>168</v>
      </c>
      <c r="AD1690" s="3">
        <f>COUNTIFS(Table1[genoffice],Table1[[#This Row],[genoffice]],Table1[Gender],"M")</f>
        <v>290</v>
      </c>
      <c r="AE1690" s="3">
        <f>COUNTIFS(Table1[genoffice],Table1[[#This Row],[genoffice]],Table1[Gender],"~?")</f>
        <v>23</v>
      </c>
    </row>
    <row r="1691" spans="1:31" x14ac:dyDescent="0.35">
      <c r="A1691">
        <v>1690</v>
      </c>
      <c r="B1691">
        <f>IF(COUNTIF(C$2:C1690,C1691)&gt;0,B1690,B1690+1)</f>
        <v>514</v>
      </c>
      <c r="C1691" t="str">
        <f>Table1[[#This Row],[position]]&amp;IF(Table1[district]="NA","","-"&amp;Table1[district])&amp;IF(Table1[parish]="Multi-Parish Race","","-"&amp;Table1[parish])&amp;" ("&amp;Table1[year]&amp;")"</f>
        <v>Councilman-District 4, City of Alexandria-Rapides (2014)</v>
      </c>
      <c r="D1691" t="s">
        <v>2163</v>
      </c>
      <c r="E1691" t="s">
        <v>2218</v>
      </c>
      <c r="F1691" t="s">
        <v>2221</v>
      </c>
      <c r="G1691">
        <v>2014</v>
      </c>
      <c r="H1691" t="s">
        <v>238</v>
      </c>
      <c r="I1691" t="s">
        <v>23</v>
      </c>
      <c r="J1691">
        <v>656</v>
      </c>
      <c r="K1691">
        <v>3</v>
      </c>
      <c r="L1691">
        <f>COUNTIF(Table1[Race],Table1[Race])</f>
        <v>3</v>
      </c>
      <c r="M1691">
        <v>2</v>
      </c>
      <c r="N1691">
        <v>1</v>
      </c>
      <c r="O1691">
        <v>0</v>
      </c>
      <c r="P1691">
        <v>0</v>
      </c>
      <c r="Q1691" t="s">
        <v>20</v>
      </c>
      <c r="R1691" t="s">
        <v>21</v>
      </c>
      <c r="S1691" t="s">
        <v>1813</v>
      </c>
      <c r="T1691">
        <f>IFERROR(Table1[n_can_adj]/MID(Table1[district],FIND("(",Table1[district])+1,1),Table1[n_can_adj])</f>
        <v>3</v>
      </c>
      <c r="U1691">
        <v>132373</v>
      </c>
      <c r="V1691" t="str">
        <f>IF(Table1[Voting Population]&lt;47000,"Rural","Urban")</f>
        <v>Urban</v>
      </c>
      <c r="W1691" s="3">
        <v>0.37531172069825441</v>
      </c>
      <c r="X1691" s="3" t="s">
        <v>5415</v>
      </c>
      <c r="Y1691" s="3">
        <f>COUNTIFS(Table1[Race '#],Table1[[#This Row],[Race '#]],Table1[Gender],"F")</f>
        <v>1</v>
      </c>
      <c r="Z1691" s="3">
        <f>COUNTIFS(Table1[Race '#],Table1[[#This Row],[Race '#]],Table1[Gender],"M")</f>
        <v>2</v>
      </c>
      <c r="AA1691" s="3">
        <f>COUNTIFS(Table1[Race '#],Table1[[#This Row],[Race '#]],Table1[Gender],"~?")</f>
        <v>0</v>
      </c>
      <c r="AB1691" s="3" t="str">
        <f>_xlfn.IFS(Y1691=SUM(Table1[[#This Row],[Race-F candidates]:[Race-? Candidates]]),"All-Female",Z1691=SUM(Table1[[#This Row],[Race-F candidates]:[Race-? Candidates]]),"All-Male",1=1,"Mixed-Gender")</f>
        <v>Mixed-Gender</v>
      </c>
      <c r="AC1691" s="3">
        <f>COUNTIFS(Table1[genoffice],Table1[[#This Row],[genoffice]],Table1[Gender],"F")</f>
        <v>168</v>
      </c>
      <c r="AD1691" s="3">
        <f>COUNTIFS(Table1[genoffice],Table1[[#This Row],[genoffice]],Table1[Gender],"M")</f>
        <v>290</v>
      </c>
      <c r="AE1691" s="3">
        <f>COUNTIFS(Table1[genoffice],Table1[[#This Row],[genoffice]],Table1[Gender],"~?")</f>
        <v>23</v>
      </c>
    </row>
    <row r="1692" spans="1:31" x14ac:dyDescent="0.35">
      <c r="A1692">
        <v>1691</v>
      </c>
      <c r="B1692">
        <f>IF(COUNTIF(C$2:C1691,C1692)&gt;0,B1691,B1691+1)</f>
        <v>515</v>
      </c>
      <c r="C1692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2" t="s">
        <v>2163</v>
      </c>
      <c r="E1692" t="s">
        <v>2222</v>
      </c>
      <c r="F1692" t="s">
        <v>2223</v>
      </c>
      <c r="G1692">
        <v>2014</v>
      </c>
      <c r="H1692" t="s">
        <v>1012</v>
      </c>
      <c r="I1692" t="s">
        <v>23</v>
      </c>
      <c r="J1692">
        <v>171</v>
      </c>
      <c r="K1692">
        <v>2</v>
      </c>
      <c r="L1692">
        <f>COUNTIF(Table1[Race],Table1[Race])</f>
        <v>2</v>
      </c>
      <c r="M1692">
        <v>2</v>
      </c>
      <c r="N1692">
        <v>0</v>
      </c>
      <c r="O1692">
        <v>0</v>
      </c>
      <c r="P1692">
        <v>0</v>
      </c>
      <c r="Q1692" t="s">
        <v>20</v>
      </c>
      <c r="R1692" t="s">
        <v>21</v>
      </c>
      <c r="S1692" t="s">
        <v>1813</v>
      </c>
      <c r="T1692">
        <f>IFERROR(Table1[n_can_adj]/MID(Table1[district],FIND("(",Table1[district])+1,1),Table1[n_can_adj])</f>
        <v>2</v>
      </c>
      <c r="U1692">
        <v>234963</v>
      </c>
      <c r="V1692" t="str">
        <f>IF(Table1[Voting Population]&lt;47000,"Rural","Urban")</f>
        <v>Urban</v>
      </c>
      <c r="W1692" s="3">
        <v>6.5420560747663503E-2</v>
      </c>
      <c r="X1692" s="3" t="s">
        <v>5415</v>
      </c>
      <c r="Y1692" s="3">
        <f>COUNTIFS(Table1[Race '#],Table1[[#This Row],[Race '#]],Table1[Gender],"F")</f>
        <v>1</v>
      </c>
      <c r="Z1692" s="3">
        <f>COUNTIFS(Table1[Race '#],Table1[[#This Row],[Race '#]],Table1[Gender],"M")</f>
        <v>1</v>
      </c>
      <c r="AA1692" s="3">
        <f>COUNTIFS(Table1[Race '#],Table1[[#This Row],[Race '#]],Table1[Gender],"~?")</f>
        <v>0</v>
      </c>
      <c r="AB1692" s="3" t="str">
        <f>_xlfn.IFS(Y1692=SUM(Table1[[#This Row],[Race-F candidates]:[Race-? Candidates]]),"All-Female",Z1692=SUM(Table1[[#This Row],[Race-F candidates]:[Race-? Candidates]]),"All-Male",1=1,"Mixed-Gender")</f>
        <v>Mixed-Gender</v>
      </c>
      <c r="AC1692" s="3">
        <f>COUNTIFS(Table1[genoffice],Table1[[#This Row],[genoffice]],Table1[Gender],"F")</f>
        <v>168</v>
      </c>
      <c r="AD1692" s="3">
        <f>COUNTIFS(Table1[genoffice],Table1[[#This Row],[genoffice]],Table1[Gender],"M")</f>
        <v>290</v>
      </c>
      <c r="AE1692" s="3">
        <f>COUNTIFS(Table1[genoffice],Table1[[#This Row],[genoffice]],Table1[Gender],"~?")</f>
        <v>23</v>
      </c>
    </row>
    <row r="1693" spans="1:31" x14ac:dyDescent="0.35">
      <c r="A1693">
        <v>1692</v>
      </c>
      <c r="B1693">
        <f>IF(COUNTIF(C$2:C1692,C1693)&gt;0,B1692,B1692+1)</f>
        <v>515</v>
      </c>
      <c r="C1693" t="str">
        <f>Table1[[#This Row],[position]]&amp;IF(Table1[district]="NA","","-"&amp;Table1[district])&amp;IF(Table1[parish]="Multi-Parish Race","","-"&amp;Table1[parish])&amp;" ("&amp;Table1[year]&amp;")"</f>
        <v>Councilman-District 4, City of Broussard-Lafayette (2014)</v>
      </c>
      <c r="D1693" t="s">
        <v>2163</v>
      </c>
      <c r="E1693" t="s">
        <v>2222</v>
      </c>
      <c r="F1693" t="s">
        <v>2224</v>
      </c>
      <c r="G1693">
        <v>2014</v>
      </c>
      <c r="H1693" t="s">
        <v>1012</v>
      </c>
      <c r="I1693" t="s">
        <v>23</v>
      </c>
      <c r="J1693">
        <v>150</v>
      </c>
      <c r="K1693">
        <v>2</v>
      </c>
      <c r="L1693">
        <f>COUNTIF(Table1[Race],Table1[Race])</f>
        <v>2</v>
      </c>
      <c r="M1693">
        <v>2</v>
      </c>
      <c r="N1693">
        <v>0</v>
      </c>
      <c r="O1693">
        <v>0</v>
      </c>
      <c r="P1693">
        <v>0</v>
      </c>
      <c r="Q1693" t="s">
        <v>20</v>
      </c>
      <c r="R1693" t="s">
        <v>21</v>
      </c>
      <c r="S1693" t="s">
        <v>1813</v>
      </c>
      <c r="T1693">
        <f>IFERROR(Table1[n_can_adj]/MID(Table1[district],FIND("(",Table1[district])+1,1),Table1[n_can_adj])</f>
        <v>2</v>
      </c>
      <c r="U1693">
        <v>234963</v>
      </c>
      <c r="V1693" t="str">
        <f>IF(Table1[Voting Population]&lt;47000,"Rural","Urban")</f>
        <v>Urban</v>
      </c>
      <c r="W1693" s="3">
        <v>6.5420560747663503E-2</v>
      </c>
      <c r="X1693" s="3" t="s">
        <v>5414</v>
      </c>
      <c r="Y1693" s="3">
        <f>COUNTIFS(Table1[Race '#],Table1[[#This Row],[Race '#]],Table1[Gender],"F")</f>
        <v>1</v>
      </c>
      <c r="Z1693" s="3">
        <f>COUNTIFS(Table1[Race '#],Table1[[#This Row],[Race '#]],Table1[Gender],"M")</f>
        <v>1</v>
      </c>
      <c r="AA1693" s="3">
        <f>COUNTIFS(Table1[Race '#],Table1[[#This Row],[Race '#]],Table1[Gender],"~?")</f>
        <v>0</v>
      </c>
      <c r="AB1693" s="3" t="str">
        <f>_xlfn.IFS(Y1693=SUM(Table1[[#This Row],[Race-F candidates]:[Race-? Candidates]]),"All-Female",Z1693=SUM(Table1[[#This Row],[Race-F candidates]:[Race-? Candidates]]),"All-Male",1=1,"Mixed-Gender")</f>
        <v>Mixed-Gender</v>
      </c>
      <c r="AC1693" s="3">
        <f>COUNTIFS(Table1[genoffice],Table1[[#This Row],[genoffice]],Table1[Gender],"F")</f>
        <v>168</v>
      </c>
      <c r="AD1693" s="3">
        <f>COUNTIFS(Table1[genoffice],Table1[[#This Row],[genoffice]],Table1[Gender],"M")</f>
        <v>290</v>
      </c>
      <c r="AE1693" s="3">
        <f>COUNTIFS(Table1[genoffice],Table1[[#This Row],[genoffice]],Table1[Gender],"~?")</f>
        <v>23</v>
      </c>
    </row>
    <row r="1694" spans="1:31" x14ac:dyDescent="0.35">
      <c r="A1694">
        <v>1693</v>
      </c>
      <c r="B1694">
        <f>IF(COUNTIF(C$2:C1693,C1694)&gt;0,B1693,B1693+1)</f>
        <v>516</v>
      </c>
      <c r="C1694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4" t="s">
        <v>2163</v>
      </c>
      <c r="E1694" t="s">
        <v>2225</v>
      </c>
      <c r="F1694" t="s">
        <v>2226</v>
      </c>
      <c r="G1694">
        <v>2014</v>
      </c>
      <c r="H1694" t="s">
        <v>1277</v>
      </c>
      <c r="I1694" t="s">
        <v>19</v>
      </c>
      <c r="J1694">
        <v>663</v>
      </c>
      <c r="K1694">
        <v>2</v>
      </c>
      <c r="L1694">
        <f>COUNTIF(Table1[Race],Table1[Race])</f>
        <v>2</v>
      </c>
      <c r="M1694">
        <v>1</v>
      </c>
      <c r="N1694">
        <v>1</v>
      </c>
      <c r="O1694">
        <v>0</v>
      </c>
      <c r="P1694">
        <v>0</v>
      </c>
      <c r="Q1694" t="s">
        <v>20</v>
      </c>
      <c r="R1694" t="s">
        <v>21</v>
      </c>
      <c r="S1694" t="s">
        <v>1813</v>
      </c>
      <c r="T1694">
        <f>IFERROR(Table1[n_can_adj]/MID(Table1[district],FIND("(",Table1[district])+1,1),Table1[n_can_adj])</f>
        <v>2</v>
      </c>
      <c r="U1694">
        <v>445337</v>
      </c>
      <c r="V1694" t="str">
        <f>IF(Table1[Voting Population]&lt;47000,"Rural","Urban")</f>
        <v>Urban</v>
      </c>
      <c r="W1694" s="3">
        <v>0.41515474919957307</v>
      </c>
      <c r="X1694" s="3" t="s">
        <v>5414</v>
      </c>
      <c r="Y1694" s="3">
        <f>COUNTIFS(Table1[Race '#],Table1[[#This Row],[Race '#]],Table1[Gender],"F")</f>
        <v>1</v>
      </c>
      <c r="Z1694" s="3">
        <f>COUNTIFS(Table1[Race '#],Table1[[#This Row],[Race '#]],Table1[Gender],"M")</f>
        <v>1</v>
      </c>
      <c r="AA1694" s="3">
        <f>COUNTIFS(Table1[Race '#],Table1[[#This Row],[Race '#]],Table1[Gender],"~?")</f>
        <v>0</v>
      </c>
      <c r="AB1694" s="3" t="str">
        <f>_xlfn.IFS(Y1694=SUM(Table1[[#This Row],[Race-F candidates]:[Race-? Candidates]]),"All-Female",Z1694=SUM(Table1[[#This Row],[Race-F candidates]:[Race-? Candidates]]),"All-Male",1=1,"Mixed-Gender")</f>
        <v>Mixed-Gender</v>
      </c>
      <c r="AC1694" s="3">
        <f>COUNTIFS(Table1[genoffice],Table1[[#This Row],[genoffice]],Table1[Gender],"F")</f>
        <v>168</v>
      </c>
      <c r="AD1694" s="3">
        <f>COUNTIFS(Table1[genoffice],Table1[[#This Row],[genoffice]],Table1[Gender],"M")</f>
        <v>290</v>
      </c>
      <c r="AE1694" s="3">
        <f>COUNTIFS(Table1[genoffice],Table1[[#This Row],[genoffice]],Table1[Gender],"~?")</f>
        <v>23</v>
      </c>
    </row>
    <row r="1695" spans="1:31" x14ac:dyDescent="0.35">
      <c r="A1695">
        <v>1694</v>
      </c>
      <c r="B1695">
        <f>IF(COUNTIF(C$2:C1694,C1695)&gt;0,B1694,B1694+1)</f>
        <v>516</v>
      </c>
      <c r="C1695" t="str">
        <f>Table1[[#This Row],[position]]&amp;IF(Table1[district]="NA","","-"&amp;Table1[district])&amp;IF(Table1[parish]="Multi-Parish Race","","-"&amp;Table1[parish])&amp;" ("&amp;Table1[year]&amp;")"</f>
        <v>Councilman-District 4, City of Zachary-East Baton Rouge (2014)</v>
      </c>
      <c r="D1695" t="s">
        <v>2163</v>
      </c>
      <c r="E1695" t="s">
        <v>2225</v>
      </c>
      <c r="F1695" t="s">
        <v>2227</v>
      </c>
      <c r="G1695">
        <v>2014</v>
      </c>
      <c r="H1695" t="s">
        <v>1277</v>
      </c>
      <c r="I1695" t="s">
        <v>23</v>
      </c>
      <c r="J1695">
        <v>274</v>
      </c>
      <c r="K1695">
        <v>2</v>
      </c>
      <c r="L1695">
        <f>COUNTIF(Table1[Race],Table1[Race])</f>
        <v>2</v>
      </c>
      <c r="M1695">
        <v>1</v>
      </c>
      <c r="N1695">
        <v>1</v>
      </c>
      <c r="O1695">
        <v>0</v>
      </c>
      <c r="P1695">
        <v>0</v>
      </c>
      <c r="Q1695" t="s">
        <v>20</v>
      </c>
      <c r="R1695" t="s">
        <v>21</v>
      </c>
      <c r="S1695" t="s">
        <v>1813</v>
      </c>
      <c r="T1695">
        <f>IFERROR(Table1[n_can_adj]/MID(Table1[district],FIND("(",Table1[district])+1,1),Table1[n_can_adj])</f>
        <v>2</v>
      </c>
      <c r="U1695">
        <v>445337</v>
      </c>
      <c r="V1695" t="str">
        <f>IF(Table1[Voting Population]&lt;47000,"Rural","Urban")</f>
        <v>Urban</v>
      </c>
      <c r="W1695" s="3">
        <v>0.41515474919957307</v>
      </c>
      <c r="X1695" s="3" t="s">
        <v>5415</v>
      </c>
      <c r="Y1695" s="3">
        <f>COUNTIFS(Table1[Race '#],Table1[[#This Row],[Race '#]],Table1[Gender],"F")</f>
        <v>1</v>
      </c>
      <c r="Z1695" s="3">
        <f>COUNTIFS(Table1[Race '#],Table1[[#This Row],[Race '#]],Table1[Gender],"M")</f>
        <v>1</v>
      </c>
      <c r="AA1695" s="3">
        <f>COUNTIFS(Table1[Race '#],Table1[[#This Row],[Race '#]],Table1[Gender],"~?")</f>
        <v>0</v>
      </c>
      <c r="AB1695" s="3" t="str">
        <f>_xlfn.IFS(Y1695=SUM(Table1[[#This Row],[Race-F candidates]:[Race-? Candidates]]),"All-Female",Z1695=SUM(Table1[[#This Row],[Race-F candidates]:[Race-? Candidates]]),"All-Male",1=1,"Mixed-Gender")</f>
        <v>Mixed-Gender</v>
      </c>
      <c r="AC1695" s="3">
        <f>COUNTIFS(Table1[genoffice],Table1[[#This Row],[genoffice]],Table1[Gender],"F")</f>
        <v>168</v>
      </c>
      <c r="AD1695" s="3">
        <f>COUNTIFS(Table1[genoffice],Table1[[#This Row],[genoffice]],Table1[Gender],"M")</f>
        <v>290</v>
      </c>
      <c r="AE1695" s="3">
        <f>COUNTIFS(Table1[genoffice],Table1[[#This Row],[genoffice]],Table1[Gender],"~?")</f>
        <v>23</v>
      </c>
    </row>
    <row r="1696" spans="1:31" x14ac:dyDescent="0.35">
      <c r="A1696">
        <v>1695</v>
      </c>
      <c r="B1696">
        <f>IF(COUNTIF(C$2:C1695,C1696)&gt;0,B1695,B1695+1)</f>
        <v>517</v>
      </c>
      <c r="C1696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6" t="s">
        <v>2163</v>
      </c>
      <c r="E1696" t="s">
        <v>2228</v>
      </c>
      <c r="F1696" t="s">
        <v>2229</v>
      </c>
      <c r="G1696">
        <v>2014</v>
      </c>
      <c r="H1696" t="s">
        <v>519</v>
      </c>
      <c r="I1696" t="s">
        <v>23</v>
      </c>
      <c r="J1696">
        <v>120</v>
      </c>
      <c r="K1696">
        <v>3</v>
      </c>
      <c r="L1696">
        <f>COUNTIF(Table1[Race],Table1[Race])</f>
        <v>3</v>
      </c>
      <c r="M1696">
        <v>3</v>
      </c>
      <c r="N1696">
        <v>0</v>
      </c>
      <c r="O1696">
        <v>0</v>
      </c>
      <c r="P1696">
        <v>0</v>
      </c>
      <c r="Q1696" t="s">
        <v>20</v>
      </c>
      <c r="R1696" t="s">
        <v>21</v>
      </c>
      <c r="S1696" t="s">
        <v>1813</v>
      </c>
      <c r="T1696">
        <f>IFERROR(Table1[n_can_adj]/MID(Table1[district],FIND("(",Table1[district])+1,1),Table1[n_can_adj])</f>
        <v>3</v>
      </c>
      <c r="U1696">
        <v>46367</v>
      </c>
      <c r="V1696" t="str">
        <f>IF(Table1[Voting Population]&lt;47000,"Rural","Urban")</f>
        <v>Rural</v>
      </c>
      <c r="W1696" s="3">
        <v>6.122448979591838E-2</v>
      </c>
      <c r="X1696" s="3" t="s">
        <v>5414</v>
      </c>
      <c r="Y1696" s="3">
        <f>COUNTIFS(Table1[Race '#],Table1[[#This Row],[Race '#]],Table1[Gender],"F")</f>
        <v>2</v>
      </c>
      <c r="Z1696" s="3">
        <f>COUNTIFS(Table1[Race '#],Table1[[#This Row],[Race '#]],Table1[Gender],"M")</f>
        <v>1</v>
      </c>
      <c r="AA1696" s="3">
        <f>COUNTIFS(Table1[Race '#],Table1[[#This Row],[Race '#]],Table1[Gender],"~?")</f>
        <v>0</v>
      </c>
      <c r="AB1696" s="3" t="str">
        <f>_xlfn.IFS(Y1696=SUM(Table1[[#This Row],[Race-F candidates]:[Race-? Candidates]]),"All-Female",Z1696=SUM(Table1[[#This Row],[Race-F candidates]:[Race-? Candidates]]),"All-Male",1=1,"Mixed-Gender")</f>
        <v>Mixed-Gender</v>
      </c>
      <c r="AC1696" s="3">
        <f>COUNTIFS(Table1[genoffice],Table1[[#This Row],[genoffice]],Table1[Gender],"F")</f>
        <v>168</v>
      </c>
      <c r="AD1696" s="3">
        <f>COUNTIFS(Table1[genoffice],Table1[[#This Row],[genoffice]],Table1[Gender],"M")</f>
        <v>290</v>
      </c>
      <c r="AE1696" s="3">
        <f>COUNTIFS(Table1[genoffice],Table1[[#This Row],[genoffice]],Table1[Gender],"~?")</f>
        <v>23</v>
      </c>
    </row>
    <row r="1697" spans="1:31" x14ac:dyDescent="0.35">
      <c r="A1697">
        <v>1696</v>
      </c>
      <c r="B1697">
        <f>IF(COUNTIF(C$2:C1696,C1697)&gt;0,B1696,B1696+1)</f>
        <v>517</v>
      </c>
      <c r="C1697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7" t="s">
        <v>2163</v>
      </c>
      <c r="E1697" t="s">
        <v>2228</v>
      </c>
      <c r="F1697" t="s">
        <v>2230</v>
      </c>
      <c r="G1697">
        <v>2014</v>
      </c>
      <c r="H1697" t="s">
        <v>519</v>
      </c>
      <c r="I1697" t="s">
        <v>23</v>
      </c>
      <c r="J1697">
        <v>239</v>
      </c>
      <c r="K1697">
        <v>3</v>
      </c>
      <c r="L1697">
        <f>COUNTIF(Table1[Race],Table1[Race])</f>
        <v>3</v>
      </c>
      <c r="M1697">
        <v>3</v>
      </c>
      <c r="N1697">
        <v>0</v>
      </c>
      <c r="O1697">
        <v>0</v>
      </c>
      <c r="P1697">
        <v>0</v>
      </c>
      <c r="Q1697" t="s">
        <v>20</v>
      </c>
      <c r="R1697" t="s">
        <v>21</v>
      </c>
      <c r="S1697" t="s">
        <v>1813</v>
      </c>
      <c r="T1697">
        <f>IFERROR(Table1[n_can_adj]/MID(Table1[district],FIND("(",Table1[district])+1,1),Table1[n_can_adj])</f>
        <v>3</v>
      </c>
      <c r="U1697">
        <v>46367</v>
      </c>
      <c r="V1697" t="str">
        <f>IF(Table1[Voting Population]&lt;47000,"Rural","Urban")</f>
        <v>Rural</v>
      </c>
      <c r="W1697" s="3">
        <v>6.122448979591838E-2</v>
      </c>
      <c r="X1697" s="3" t="s">
        <v>5415</v>
      </c>
      <c r="Y1697" s="3">
        <f>COUNTIFS(Table1[Race '#],Table1[[#This Row],[Race '#]],Table1[Gender],"F")</f>
        <v>2</v>
      </c>
      <c r="Z1697" s="3">
        <f>COUNTIFS(Table1[Race '#],Table1[[#This Row],[Race '#]],Table1[Gender],"M")</f>
        <v>1</v>
      </c>
      <c r="AA1697" s="3">
        <f>COUNTIFS(Table1[Race '#],Table1[[#This Row],[Race '#]],Table1[Gender],"~?")</f>
        <v>0</v>
      </c>
      <c r="AB1697" s="3" t="str">
        <f>_xlfn.IFS(Y1697=SUM(Table1[[#This Row],[Race-F candidates]:[Race-? Candidates]]),"All-Female",Z1697=SUM(Table1[[#This Row],[Race-F candidates]:[Race-? Candidates]]),"All-Male",1=1,"Mixed-Gender")</f>
        <v>Mixed-Gender</v>
      </c>
      <c r="AC1697" s="3">
        <f>COUNTIFS(Table1[genoffice],Table1[[#This Row],[genoffice]],Table1[Gender],"F")</f>
        <v>168</v>
      </c>
      <c r="AD1697" s="3">
        <f>COUNTIFS(Table1[genoffice],Table1[[#This Row],[genoffice]],Table1[Gender],"M")</f>
        <v>290</v>
      </c>
      <c r="AE1697" s="3">
        <f>COUNTIFS(Table1[genoffice],Table1[[#This Row],[genoffice]],Table1[Gender],"~?")</f>
        <v>23</v>
      </c>
    </row>
    <row r="1698" spans="1:31" x14ac:dyDescent="0.35">
      <c r="A1698">
        <v>1697</v>
      </c>
      <c r="B1698">
        <f>IF(COUNTIF(C$2:C1697,C1698)&gt;0,B1697,B1697+1)</f>
        <v>517</v>
      </c>
      <c r="C1698" t="str">
        <f>Table1[[#This Row],[position]]&amp;IF(Table1[district]="NA","","-"&amp;Table1[district])&amp;IF(Table1[parish]="Multi-Parish Race","","-"&amp;Table1[parish])&amp;" ("&amp;Table1[year]&amp;")"</f>
        <v>Councilman-District A, City of Bogalusa-Washington (2014)</v>
      </c>
      <c r="D1698" t="s">
        <v>2163</v>
      </c>
      <c r="E1698" t="s">
        <v>2228</v>
      </c>
      <c r="F1698" t="s">
        <v>2231</v>
      </c>
      <c r="G1698">
        <v>2014</v>
      </c>
      <c r="H1698" t="s">
        <v>519</v>
      </c>
      <c r="I1698" t="s">
        <v>23</v>
      </c>
      <c r="J1698">
        <v>278</v>
      </c>
      <c r="K1698">
        <v>3</v>
      </c>
      <c r="L1698">
        <f>COUNTIF(Table1[Race],Table1[Race])</f>
        <v>3</v>
      </c>
      <c r="M1698">
        <v>3</v>
      </c>
      <c r="N1698">
        <v>0</v>
      </c>
      <c r="O1698">
        <v>0</v>
      </c>
      <c r="P1698">
        <v>0</v>
      </c>
      <c r="Q1698" t="s">
        <v>20</v>
      </c>
      <c r="R1698" t="s">
        <v>21</v>
      </c>
      <c r="S1698" t="s">
        <v>1813</v>
      </c>
      <c r="T1698">
        <f>IFERROR(Table1[n_can_adj]/MID(Table1[district],FIND("(",Table1[district])+1,1),Table1[n_can_adj])</f>
        <v>3</v>
      </c>
      <c r="U1698">
        <v>46367</v>
      </c>
      <c r="V1698" t="str">
        <f>IF(Table1[Voting Population]&lt;47000,"Rural","Urban")</f>
        <v>Rural</v>
      </c>
      <c r="W1698" s="3">
        <v>6.122448979591838E-2</v>
      </c>
      <c r="X1698" s="3" t="s">
        <v>5415</v>
      </c>
      <c r="Y1698" s="3">
        <f>COUNTIFS(Table1[Race '#],Table1[[#This Row],[Race '#]],Table1[Gender],"F")</f>
        <v>2</v>
      </c>
      <c r="Z1698" s="3">
        <f>COUNTIFS(Table1[Race '#],Table1[[#This Row],[Race '#]],Table1[Gender],"M")</f>
        <v>1</v>
      </c>
      <c r="AA1698" s="3">
        <f>COUNTIFS(Table1[Race '#],Table1[[#This Row],[Race '#]],Table1[Gender],"~?")</f>
        <v>0</v>
      </c>
      <c r="AB1698" s="3" t="str">
        <f>_xlfn.IFS(Y1698=SUM(Table1[[#This Row],[Race-F candidates]:[Race-? Candidates]]),"All-Female",Z1698=SUM(Table1[[#This Row],[Race-F candidates]:[Race-? Candidates]]),"All-Male",1=1,"Mixed-Gender")</f>
        <v>Mixed-Gender</v>
      </c>
      <c r="AC1698" s="3">
        <f>COUNTIFS(Table1[genoffice],Table1[[#This Row],[genoffice]],Table1[Gender],"F")</f>
        <v>168</v>
      </c>
      <c r="AD1698" s="3">
        <f>COUNTIFS(Table1[genoffice],Table1[[#This Row],[genoffice]],Table1[Gender],"M")</f>
        <v>290</v>
      </c>
      <c r="AE1698" s="3">
        <f>COUNTIFS(Table1[genoffice],Table1[[#This Row],[genoffice]],Table1[Gender],"~?")</f>
        <v>23</v>
      </c>
    </row>
    <row r="1699" spans="1:31" x14ac:dyDescent="0.35">
      <c r="A1699">
        <v>1698</v>
      </c>
      <c r="B1699">
        <f>IF(COUNTIF(C$2:C1698,C1699)&gt;0,B1698,B1698+1)</f>
        <v>518</v>
      </c>
      <c r="C1699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699" t="s">
        <v>2163</v>
      </c>
      <c r="E1699" t="s">
        <v>2232</v>
      </c>
      <c r="F1699" t="s">
        <v>2233</v>
      </c>
      <c r="G1699">
        <v>2014</v>
      </c>
      <c r="H1699" t="s">
        <v>940</v>
      </c>
      <c r="I1699" t="s">
        <v>23</v>
      </c>
      <c r="J1699">
        <v>758</v>
      </c>
      <c r="K1699">
        <v>2</v>
      </c>
      <c r="L1699">
        <f>COUNTIF(Table1[Race],Table1[Race])</f>
        <v>2</v>
      </c>
      <c r="M1699">
        <v>1</v>
      </c>
      <c r="N1699">
        <v>1</v>
      </c>
      <c r="O1699">
        <v>0</v>
      </c>
      <c r="P1699">
        <v>0</v>
      </c>
      <c r="Q1699" t="s">
        <v>20</v>
      </c>
      <c r="R1699" t="s">
        <v>21</v>
      </c>
      <c r="S1699" t="s">
        <v>1813</v>
      </c>
      <c r="T1699">
        <f>IFERROR(Table1[n_can_adj]/MID(Table1[district],FIND("(",Table1[district])+1,1),Table1[n_can_adj])</f>
        <v>2</v>
      </c>
      <c r="U1699">
        <v>97688</v>
      </c>
      <c r="V1699" t="str">
        <f>IF(Table1[Voting Population]&lt;47000,"Rural","Urban")</f>
        <v>Urban</v>
      </c>
      <c r="W1699" s="3">
        <v>0.19618239660657477</v>
      </c>
      <c r="X1699" s="3" t="s">
        <v>5414</v>
      </c>
      <c r="Y1699" s="3">
        <f>COUNTIFS(Table1[Race '#],Table1[[#This Row],[Race '#]],Table1[Gender],"F")</f>
        <v>0</v>
      </c>
      <c r="Z1699" s="3">
        <f>COUNTIFS(Table1[Race '#],Table1[[#This Row],[Race '#]],Table1[Gender],"M")</f>
        <v>2</v>
      </c>
      <c r="AA1699" s="3">
        <f>COUNTIFS(Table1[Race '#],Table1[[#This Row],[Race '#]],Table1[Gender],"~?")</f>
        <v>0</v>
      </c>
      <c r="AB1699" s="3" t="str">
        <f>_xlfn.IFS(Y1699=SUM(Table1[[#This Row],[Race-F candidates]:[Race-? Candidates]]),"All-Female",Z1699=SUM(Table1[[#This Row],[Race-F candidates]:[Race-? Candidates]]),"All-Male",1=1,"Mixed-Gender")</f>
        <v>All-Male</v>
      </c>
      <c r="AC1699" s="3">
        <f>COUNTIFS(Table1[genoffice],Table1[[#This Row],[genoffice]],Table1[Gender],"F")</f>
        <v>168</v>
      </c>
      <c r="AD1699" s="3">
        <f>COUNTIFS(Table1[genoffice],Table1[[#This Row],[genoffice]],Table1[Gender],"M")</f>
        <v>290</v>
      </c>
      <c r="AE1699" s="3">
        <f>COUNTIFS(Table1[genoffice],Table1[[#This Row],[genoffice]],Table1[Gender],"~?")</f>
        <v>23</v>
      </c>
    </row>
    <row r="1700" spans="1:31" x14ac:dyDescent="0.35">
      <c r="A1700">
        <v>1699</v>
      </c>
      <c r="B1700">
        <f>IF(COUNTIF(C$2:C1699,C1700)&gt;0,B1699,B1699+1)</f>
        <v>518</v>
      </c>
      <c r="C1700" t="str">
        <f>Table1[[#This Row],[position]]&amp;IF(Table1[district]="NA","","-"&amp;Table1[district])&amp;IF(Table1[parish]="Multi-Parish Race","","-"&amp;Table1[parish])&amp;" ("&amp;Table1[year]&amp;")"</f>
        <v>Councilman-District A, City of Thibodaux-Lafourche (2014)</v>
      </c>
      <c r="D1700" t="s">
        <v>2163</v>
      </c>
      <c r="E1700" t="s">
        <v>2232</v>
      </c>
      <c r="F1700" t="s">
        <v>2234</v>
      </c>
      <c r="G1700">
        <v>2014</v>
      </c>
      <c r="H1700" t="s">
        <v>940</v>
      </c>
      <c r="I1700" t="s">
        <v>19</v>
      </c>
      <c r="J1700">
        <v>1128</v>
      </c>
      <c r="K1700">
        <v>2</v>
      </c>
      <c r="L1700">
        <f>COUNTIF(Table1[Race],Table1[Race])</f>
        <v>2</v>
      </c>
      <c r="M1700">
        <v>1</v>
      </c>
      <c r="N1700">
        <v>1</v>
      </c>
      <c r="O1700">
        <v>0</v>
      </c>
      <c r="P1700">
        <v>0</v>
      </c>
      <c r="Q1700" t="s">
        <v>20</v>
      </c>
      <c r="R1700" t="s">
        <v>21</v>
      </c>
      <c r="S1700" t="s">
        <v>1813</v>
      </c>
      <c r="T1700">
        <f>IFERROR(Table1[n_can_adj]/MID(Table1[district],FIND("(",Table1[district])+1,1),Table1[n_can_adj])</f>
        <v>2</v>
      </c>
      <c r="U1700">
        <v>97688</v>
      </c>
      <c r="V1700" t="str">
        <f>IF(Table1[Voting Population]&lt;47000,"Rural","Urban")</f>
        <v>Urban</v>
      </c>
      <c r="W1700" s="3">
        <v>0.19618239660657477</v>
      </c>
      <c r="X1700" s="3" t="s">
        <v>5414</v>
      </c>
      <c r="Y1700" s="3">
        <f>COUNTIFS(Table1[Race '#],Table1[[#This Row],[Race '#]],Table1[Gender],"F")</f>
        <v>0</v>
      </c>
      <c r="Z1700" s="3">
        <f>COUNTIFS(Table1[Race '#],Table1[[#This Row],[Race '#]],Table1[Gender],"M")</f>
        <v>2</v>
      </c>
      <c r="AA1700" s="3">
        <f>COUNTIFS(Table1[Race '#],Table1[[#This Row],[Race '#]],Table1[Gender],"~?")</f>
        <v>0</v>
      </c>
      <c r="AB1700" s="3" t="str">
        <f>_xlfn.IFS(Y1700=SUM(Table1[[#This Row],[Race-F candidates]:[Race-? Candidates]]),"All-Female",Z1700=SUM(Table1[[#This Row],[Race-F candidates]:[Race-? Candidates]]),"All-Male",1=1,"Mixed-Gender")</f>
        <v>All-Male</v>
      </c>
      <c r="AC1700" s="3">
        <f>COUNTIFS(Table1[genoffice],Table1[[#This Row],[genoffice]],Table1[Gender],"F")</f>
        <v>168</v>
      </c>
      <c r="AD1700" s="3">
        <f>COUNTIFS(Table1[genoffice],Table1[[#This Row],[genoffice]],Table1[Gender],"M")</f>
        <v>290</v>
      </c>
      <c r="AE1700" s="3">
        <f>COUNTIFS(Table1[genoffice],Table1[[#This Row],[genoffice]],Table1[Gender],"~?")</f>
        <v>23</v>
      </c>
    </row>
    <row r="1701" spans="1:31" x14ac:dyDescent="0.35">
      <c r="A1701">
        <v>1700</v>
      </c>
      <c r="B1701">
        <f>IF(COUNTIF(C$2:C1700,C1701)&gt;0,B1700,B1700+1)</f>
        <v>519</v>
      </c>
      <c r="C1701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1" t="s">
        <v>2163</v>
      </c>
      <c r="E1701" t="s">
        <v>2235</v>
      </c>
      <c r="F1701" t="s">
        <v>2236</v>
      </c>
      <c r="G1701">
        <v>2014</v>
      </c>
      <c r="H1701" t="s">
        <v>519</v>
      </c>
      <c r="I1701" t="s">
        <v>23</v>
      </c>
      <c r="J1701">
        <v>54</v>
      </c>
      <c r="K1701">
        <v>4</v>
      </c>
      <c r="L1701">
        <f>COUNTIF(Table1[Race],Table1[Race])</f>
        <v>4</v>
      </c>
      <c r="M1701">
        <v>4</v>
      </c>
      <c r="N1701">
        <v>0</v>
      </c>
      <c r="O1701">
        <v>0</v>
      </c>
      <c r="P1701">
        <v>0</v>
      </c>
      <c r="Q1701" t="s">
        <v>20</v>
      </c>
      <c r="R1701" t="s">
        <v>21</v>
      </c>
      <c r="S1701" t="s">
        <v>1813</v>
      </c>
      <c r="T1701">
        <f>IFERROR(Table1[n_can_adj]/MID(Table1[district],FIND("(",Table1[district])+1,1),Table1[n_can_adj])</f>
        <v>4</v>
      </c>
      <c r="U1701">
        <v>46367</v>
      </c>
      <c r="V1701" t="str">
        <f>IF(Table1[Voting Population]&lt;47000,"Rural","Urban")</f>
        <v>Rural</v>
      </c>
      <c r="W1701" s="3">
        <v>0.11726384364820847</v>
      </c>
      <c r="X1701" s="3" t="s">
        <v>5415</v>
      </c>
      <c r="Y1701" s="3">
        <f>COUNTIFS(Table1[Race '#],Table1[[#This Row],[Race '#]],Table1[Gender],"F")</f>
        <v>2</v>
      </c>
      <c r="Z1701" s="3">
        <f>COUNTIFS(Table1[Race '#],Table1[[#This Row],[Race '#]],Table1[Gender],"M")</f>
        <v>2</v>
      </c>
      <c r="AA1701" s="3">
        <f>COUNTIFS(Table1[Race '#],Table1[[#This Row],[Race '#]],Table1[Gender],"~?")</f>
        <v>0</v>
      </c>
      <c r="AB1701" s="3" t="str">
        <f>_xlfn.IFS(Y1701=SUM(Table1[[#This Row],[Race-F candidates]:[Race-? Candidates]]),"All-Female",Z1701=SUM(Table1[[#This Row],[Race-F candidates]:[Race-? Candidates]]),"All-Male",1=1,"Mixed-Gender")</f>
        <v>Mixed-Gender</v>
      </c>
      <c r="AC1701" s="3">
        <f>COUNTIFS(Table1[genoffice],Table1[[#This Row],[genoffice]],Table1[Gender],"F")</f>
        <v>168</v>
      </c>
      <c r="AD1701" s="3">
        <f>COUNTIFS(Table1[genoffice],Table1[[#This Row],[genoffice]],Table1[Gender],"M")</f>
        <v>290</v>
      </c>
      <c r="AE1701" s="3">
        <f>COUNTIFS(Table1[genoffice],Table1[[#This Row],[genoffice]],Table1[Gender],"~?")</f>
        <v>23</v>
      </c>
    </row>
    <row r="1702" spans="1:31" x14ac:dyDescent="0.35">
      <c r="A1702">
        <v>1701</v>
      </c>
      <c r="B1702">
        <f>IF(COUNTIF(C$2:C1701,C1702)&gt;0,B1701,B1701+1)</f>
        <v>519</v>
      </c>
      <c r="C1702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2" t="s">
        <v>2163</v>
      </c>
      <c r="E1702" t="s">
        <v>2235</v>
      </c>
      <c r="F1702" t="s">
        <v>2237</v>
      </c>
      <c r="G1702">
        <v>2014</v>
      </c>
      <c r="H1702" t="s">
        <v>519</v>
      </c>
      <c r="I1702" t="s">
        <v>23</v>
      </c>
      <c r="J1702">
        <v>164</v>
      </c>
      <c r="K1702">
        <v>4</v>
      </c>
      <c r="L1702">
        <f>COUNTIF(Table1[Race],Table1[Race])</f>
        <v>4</v>
      </c>
      <c r="M1702">
        <v>4</v>
      </c>
      <c r="N1702">
        <v>0</v>
      </c>
      <c r="O1702">
        <v>0</v>
      </c>
      <c r="P1702">
        <v>0</v>
      </c>
      <c r="Q1702" t="s">
        <v>20</v>
      </c>
      <c r="R1702" t="s">
        <v>21</v>
      </c>
      <c r="S1702" t="s">
        <v>1813</v>
      </c>
      <c r="T1702">
        <f>IFERROR(Table1[n_can_adj]/MID(Table1[district],FIND("(",Table1[district])+1,1),Table1[n_can_adj])</f>
        <v>4</v>
      </c>
      <c r="U1702">
        <v>46367</v>
      </c>
      <c r="V1702" t="str">
        <f>IF(Table1[Voting Population]&lt;47000,"Rural","Urban")</f>
        <v>Rural</v>
      </c>
      <c r="W1702" s="3">
        <v>0.11726384364820847</v>
      </c>
      <c r="X1702" s="3" t="s">
        <v>5414</v>
      </c>
      <c r="Y1702" s="3">
        <f>COUNTIFS(Table1[Race '#],Table1[[#This Row],[Race '#]],Table1[Gender],"F")</f>
        <v>2</v>
      </c>
      <c r="Z1702" s="3">
        <f>COUNTIFS(Table1[Race '#],Table1[[#This Row],[Race '#]],Table1[Gender],"M")</f>
        <v>2</v>
      </c>
      <c r="AA1702" s="3">
        <f>COUNTIFS(Table1[Race '#],Table1[[#This Row],[Race '#]],Table1[Gender],"~?")</f>
        <v>0</v>
      </c>
      <c r="AB1702" s="3" t="str">
        <f>_xlfn.IFS(Y1702=SUM(Table1[[#This Row],[Race-F candidates]:[Race-? Candidates]]),"All-Female",Z1702=SUM(Table1[[#This Row],[Race-F candidates]:[Race-? Candidates]]),"All-Male",1=1,"Mixed-Gender")</f>
        <v>Mixed-Gender</v>
      </c>
      <c r="AC1702" s="3">
        <f>COUNTIFS(Table1[genoffice],Table1[[#This Row],[genoffice]],Table1[Gender],"F")</f>
        <v>168</v>
      </c>
      <c r="AD1702" s="3">
        <f>COUNTIFS(Table1[genoffice],Table1[[#This Row],[genoffice]],Table1[Gender],"M")</f>
        <v>290</v>
      </c>
      <c r="AE1702" s="3">
        <f>COUNTIFS(Table1[genoffice],Table1[[#This Row],[genoffice]],Table1[Gender],"~?")</f>
        <v>23</v>
      </c>
    </row>
    <row r="1703" spans="1:31" x14ac:dyDescent="0.35">
      <c r="A1703">
        <v>1702</v>
      </c>
      <c r="B1703">
        <f>IF(COUNTIF(C$2:C1702,C1703)&gt;0,B1702,B1702+1)</f>
        <v>519</v>
      </c>
      <c r="C1703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3" t="s">
        <v>2163</v>
      </c>
      <c r="E1703" t="s">
        <v>2235</v>
      </c>
      <c r="F1703" t="s">
        <v>2238</v>
      </c>
      <c r="G1703">
        <v>2014</v>
      </c>
      <c r="H1703" t="s">
        <v>519</v>
      </c>
      <c r="I1703" t="s">
        <v>23</v>
      </c>
      <c r="J1703">
        <v>160</v>
      </c>
      <c r="K1703">
        <v>4</v>
      </c>
      <c r="L1703">
        <f>COUNTIF(Table1[Race],Table1[Race])</f>
        <v>4</v>
      </c>
      <c r="M1703">
        <v>4</v>
      </c>
      <c r="N1703">
        <v>0</v>
      </c>
      <c r="O1703">
        <v>0</v>
      </c>
      <c r="P1703">
        <v>0</v>
      </c>
      <c r="Q1703" t="s">
        <v>20</v>
      </c>
      <c r="R1703" t="s">
        <v>21</v>
      </c>
      <c r="S1703" t="s">
        <v>1813</v>
      </c>
      <c r="T1703">
        <f>IFERROR(Table1[n_can_adj]/MID(Table1[district],FIND("(",Table1[district])+1,1),Table1[n_can_adj])</f>
        <v>4</v>
      </c>
      <c r="U1703">
        <v>46367</v>
      </c>
      <c r="V1703" t="str">
        <f>IF(Table1[Voting Population]&lt;47000,"Rural","Urban")</f>
        <v>Rural</v>
      </c>
      <c r="W1703" s="3">
        <v>0.11726384364820847</v>
      </c>
      <c r="X1703" s="3" t="s">
        <v>5414</v>
      </c>
      <c r="Y1703" s="3">
        <f>COUNTIFS(Table1[Race '#],Table1[[#This Row],[Race '#]],Table1[Gender],"F")</f>
        <v>2</v>
      </c>
      <c r="Z1703" s="3">
        <f>COUNTIFS(Table1[Race '#],Table1[[#This Row],[Race '#]],Table1[Gender],"M")</f>
        <v>2</v>
      </c>
      <c r="AA1703" s="3">
        <f>COUNTIFS(Table1[Race '#],Table1[[#This Row],[Race '#]],Table1[Gender],"~?")</f>
        <v>0</v>
      </c>
      <c r="AB1703" s="3" t="str">
        <f>_xlfn.IFS(Y1703=SUM(Table1[[#This Row],[Race-F candidates]:[Race-? Candidates]]),"All-Female",Z1703=SUM(Table1[[#This Row],[Race-F candidates]:[Race-? Candidates]]),"All-Male",1=1,"Mixed-Gender")</f>
        <v>Mixed-Gender</v>
      </c>
      <c r="AC1703" s="3">
        <f>COUNTIFS(Table1[genoffice],Table1[[#This Row],[genoffice]],Table1[Gender],"F")</f>
        <v>168</v>
      </c>
      <c r="AD1703" s="3">
        <f>COUNTIFS(Table1[genoffice],Table1[[#This Row],[genoffice]],Table1[Gender],"M")</f>
        <v>290</v>
      </c>
      <c r="AE1703" s="3">
        <f>COUNTIFS(Table1[genoffice],Table1[[#This Row],[genoffice]],Table1[Gender],"~?")</f>
        <v>23</v>
      </c>
    </row>
    <row r="1704" spans="1:31" x14ac:dyDescent="0.35">
      <c r="A1704">
        <v>1703</v>
      </c>
      <c r="B1704">
        <f>IF(COUNTIF(C$2:C1703,C1704)&gt;0,B1703,B1703+1)</f>
        <v>519</v>
      </c>
      <c r="C1704" t="str">
        <f>Table1[[#This Row],[position]]&amp;IF(Table1[district]="NA","","-"&amp;Table1[district])&amp;IF(Table1[parish]="Multi-Parish Race","","-"&amp;Table1[parish])&amp;" ("&amp;Table1[year]&amp;")"</f>
        <v>Councilman-District B, City of Bogalusa-Washington (2014)</v>
      </c>
      <c r="D1704" t="s">
        <v>2163</v>
      </c>
      <c r="E1704" t="s">
        <v>2235</v>
      </c>
      <c r="F1704" t="s">
        <v>2239</v>
      </c>
      <c r="G1704">
        <v>2014</v>
      </c>
      <c r="H1704" t="s">
        <v>519</v>
      </c>
      <c r="I1704" t="s">
        <v>23</v>
      </c>
      <c r="J1704">
        <v>236</v>
      </c>
      <c r="K1704">
        <v>4</v>
      </c>
      <c r="L1704">
        <f>COUNTIF(Table1[Race],Table1[Race])</f>
        <v>4</v>
      </c>
      <c r="M1704">
        <v>4</v>
      </c>
      <c r="N1704">
        <v>0</v>
      </c>
      <c r="O1704">
        <v>0</v>
      </c>
      <c r="P1704">
        <v>0</v>
      </c>
      <c r="Q1704" t="s">
        <v>20</v>
      </c>
      <c r="R1704" t="s">
        <v>21</v>
      </c>
      <c r="S1704" t="s">
        <v>1813</v>
      </c>
      <c r="T1704">
        <f>IFERROR(Table1[n_can_adj]/MID(Table1[district],FIND("(",Table1[district])+1,1),Table1[n_can_adj])</f>
        <v>4</v>
      </c>
      <c r="U1704">
        <v>46367</v>
      </c>
      <c r="V1704" t="str">
        <f>IF(Table1[Voting Population]&lt;47000,"Rural","Urban")</f>
        <v>Rural</v>
      </c>
      <c r="W1704" s="3">
        <v>0.11726384364820847</v>
      </c>
      <c r="X1704" s="3" t="s">
        <v>5415</v>
      </c>
      <c r="Y1704" s="3">
        <f>COUNTIFS(Table1[Race '#],Table1[[#This Row],[Race '#]],Table1[Gender],"F")</f>
        <v>2</v>
      </c>
      <c r="Z1704" s="3">
        <f>COUNTIFS(Table1[Race '#],Table1[[#This Row],[Race '#]],Table1[Gender],"M")</f>
        <v>2</v>
      </c>
      <c r="AA1704" s="3">
        <f>COUNTIFS(Table1[Race '#],Table1[[#This Row],[Race '#]],Table1[Gender],"~?")</f>
        <v>0</v>
      </c>
      <c r="AB1704" s="3" t="str">
        <f>_xlfn.IFS(Y1704=SUM(Table1[[#This Row],[Race-F candidates]:[Race-? Candidates]]),"All-Female",Z1704=SUM(Table1[[#This Row],[Race-F candidates]:[Race-? Candidates]]),"All-Male",1=1,"Mixed-Gender")</f>
        <v>Mixed-Gender</v>
      </c>
      <c r="AC1704" s="3">
        <f>COUNTIFS(Table1[genoffice],Table1[[#This Row],[genoffice]],Table1[Gender],"F")</f>
        <v>168</v>
      </c>
      <c r="AD1704" s="3">
        <f>COUNTIFS(Table1[genoffice],Table1[[#This Row],[genoffice]],Table1[Gender],"M")</f>
        <v>290</v>
      </c>
      <c r="AE1704" s="3">
        <f>COUNTIFS(Table1[genoffice],Table1[[#This Row],[genoffice]],Table1[Gender],"~?")</f>
        <v>23</v>
      </c>
    </row>
    <row r="1705" spans="1:31" x14ac:dyDescent="0.35">
      <c r="A1705">
        <v>1704</v>
      </c>
      <c r="B1705">
        <f>IF(COUNTIF(C$2:C1704,C1705)&gt;0,B1704,B1704+1)</f>
        <v>520</v>
      </c>
      <c r="C1705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5" t="s">
        <v>2163</v>
      </c>
      <c r="E1705" t="s">
        <v>2240</v>
      </c>
      <c r="F1705" t="s">
        <v>2241</v>
      </c>
      <c r="G1705">
        <v>2014</v>
      </c>
      <c r="H1705" t="s">
        <v>519</v>
      </c>
      <c r="I1705" t="s">
        <v>23</v>
      </c>
      <c r="J1705">
        <v>424</v>
      </c>
      <c r="K1705">
        <v>2</v>
      </c>
      <c r="L1705">
        <f>COUNTIF(Table1[Race],Table1[Race])</f>
        <v>2</v>
      </c>
      <c r="M1705">
        <v>2</v>
      </c>
      <c r="N1705">
        <v>0</v>
      </c>
      <c r="O1705">
        <v>0</v>
      </c>
      <c r="P1705">
        <v>0</v>
      </c>
      <c r="Q1705" t="s">
        <v>20</v>
      </c>
      <c r="R1705" t="s">
        <v>21</v>
      </c>
      <c r="S1705" t="s">
        <v>1813</v>
      </c>
      <c r="T1705">
        <f>IFERROR(Table1[n_can_adj]/MID(Table1[district],FIND("(",Table1[district])+1,1),Table1[n_can_adj])</f>
        <v>2</v>
      </c>
      <c r="U1705">
        <v>46367</v>
      </c>
      <c r="V1705" t="str">
        <f>IF(Table1[Voting Population]&lt;47000,"Rural","Urban")</f>
        <v>Rural</v>
      </c>
      <c r="W1705" s="3">
        <v>0.1827057182705718</v>
      </c>
      <c r="X1705" s="3" t="s">
        <v>5414</v>
      </c>
      <c r="Y1705" s="3">
        <f>COUNTIFS(Table1[Race '#],Table1[[#This Row],[Race '#]],Table1[Gender],"F")</f>
        <v>1</v>
      </c>
      <c r="Z1705" s="3">
        <f>COUNTIFS(Table1[Race '#],Table1[[#This Row],[Race '#]],Table1[Gender],"M")</f>
        <v>1</v>
      </c>
      <c r="AA1705" s="3">
        <f>COUNTIFS(Table1[Race '#],Table1[[#This Row],[Race '#]],Table1[Gender],"~?")</f>
        <v>0</v>
      </c>
      <c r="AB1705" s="3" t="str">
        <f>_xlfn.IFS(Y1705=SUM(Table1[[#This Row],[Race-F candidates]:[Race-? Candidates]]),"All-Female",Z1705=SUM(Table1[[#This Row],[Race-F candidates]:[Race-? Candidates]]),"All-Male",1=1,"Mixed-Gender")</f>
        <v>Mixed-Gender</v>
      </c>
      <c r="AC1705" s="3">
        <f>COUNTIFS(Table1[genoffice],Table1[[#This Row],[genoffice]],Table1[Gender],"F")</f>
        <v>168</v>
      </c>
      <c r="AD1705" s="3">
        <f>COUNTIFS(Table1[genoffice],Table1[[#This Row],[genoffice]],Table1[Gender],"M")</f>
        <v>290</v>
      </c>
      <c r="AE1705" s="3">
        <f>COUNTIFS(Table1[genoffice],Table1[[#This Row],[genoffice]],Table1[Gender],"~?")</f>
        <v>23</v>
      </c>
    </row>
    <row r="1706" spans="1:31" x14ac:dyDescent="0.35">
      <c r="A1706">
        <v>1705</v>
      </c>
      <c r="B1706">
        <f>IF(COUNTIF(C$2:C1705,C1706)&gt;0,B1705,B1705+1)</f>
        <v>520</v>
      </c>
      <c r="C1706" t="str">
        <f>Table1[[#This Row],[position]]&amp;IF(Table1[district]="NA","","-"&amp;Table1[district])&amp;IF(Table1[parish]="Multi-Parish Race","","-"&amp;Table1[parish])&amp;" ("&amp;Table1[year]&amp;")"</f>
        <v>Councilman-District C, City of Bogalusa-Washington (2014)</v>
      </c>
      <c r="D1706" t="s">
        <v>2163</v>
      </c>
      <c r="E1706" t="s">
        <v>2240</v>
      </c>
      <c r="F1706" t="s">
        <v>2242</v>
      </c>
      <c r="G1706">
        <v>2014</v>
      </c>
      <c r="H1706" t="s">
        <v>519</v>
      </c>
      <c r="I1706" t="s">
        <v>23</v>
      </c>
      <c r="J1706">
        <v>293</v>
      </c>
      <c r="K1706">
        <v>2</v>
      </c>
      <c r="L1706">
        <f>COUNTIF(Table1[Race],Table1[Race])</f>
        <v>2</v>
      </c>
      <c r="M1706">
        <v>2</v>
      </c>
      <c r="N1706">
        <v>0</v>
      </c>
      <c r="O1706">
        <v>0</v>
      </c>
      <c r="P1706">
        <v>0</v>
      </c>
      <c r="Q1706" t="s">
        <v>20</v>
      </c>
      <c r="R1706" t="s">
        <v>21</v>
      </c>
      <c r="S1706" t="s">
        <v>1813</v>
      </c>
      <c r="T1706">
        <f>IFERROR(Table1[n_can_adj]/MID(Table1[district],FIND("(",Table1[district])+1,1),Table1[n_can_adj])</f>
        <v>2</v>
      </c>
      <c r="U1706">
        <v>46367</v>
      </c>
      <c r="V1706" t="str">
        <f>IF(Table1[Voting Population]&lt;47000,"Rural","Urban")</f>
        <v>Rural</v>
      </c>
      <c r="W1706" s="3">
        <v>0.1827057182705718</v>
      </c>
      <c r="X1706" s="3" t="s">
        <v>5415</v>
      </c>
      <c r="Y1706" s="3">
        <f>COUNTIFS(Table1[Race '#],Table1[[#This Row],[Race '#]],Table1[Gender],"F")</f>
        <v>1</v>
      </c>
      <c r="Z1706" s="3">
        <f>COUNTIFS(Table1[Race '#],Table1[[#This Row],[Race '#]],Table1[Gender],"M")</f>
        <v>1</v>
      </c>
      <c r="AA1706" s="3">
        <f>COUNTIFS(Table1[Race '#],Table1[[#This Row],[Race '#]],Table1[Gender],"~?")</f>
        <v>0</v>
      </c>
      <c r="AB1706" s="3" t="str">
        <f>_xlfn.IFS(Y1706=SUM(Table1[[#This Row],[Race-F candidates]:[Race-? Candidates]]),"All-Female",Z1706=SUM(Table1[[#This Row],[Race-F candidates]:[Race-? Candidates]]),"All-Male",1=1,"Mixed-Gender")</f>
        <v>Mixed-Gender</v>
      </c>
      <c r="AC1706" s="3">
        <f>COUNTIFS(Table1[genoffice],Table1[[#This Row],[genoffice]],Table1[Gender],"F")</f>
        <v>168</v>
      </c>
      <c r="AD1706" s="3">
        <f>COUNTIFS(Table1[genoffice],Table1[[#This Row],[genoffice]],Table1[Gender],"M")</f>
        <v>290</v>
      </c>
      <c r="AE1706" s="3">
        <f>COUNTIFS(Table1[genoffice],Table1[[#This Row],[genoffice]],Table1[Gender],"~?")</f>
        <v>23</v>
      </c>
    </row>
    <row r="1707" spans="1:31" x14ac:dyDescent="0.35">
      <c r="A1707">
        <v>1706</v>
      </c>
      <c r="B1707">
        <f>IF(COUNTIF(C$2:C1706,C1707)&gt;0,B1706,B1706+1)</f>
        <v>521</v>
      </c>
      <c r="C1707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7" t="s">
        <v>2163</v>
      </c>
      <c r="E1707" t="s">
        <v>2243</v>
      </c>
      <c r="F1707" t="s">
        <v>2244</v>
      </c>
      <c r="G1707">
        <v>2014</v>
      </c>
      <c r="H1707" t="s">
        <v>69</v>
      </c>
      <c r="I1707" t="s">
        <v>23</v>
      </c>
      <c r="J1707">
        <v>322</v>
      </c>
      <c r="K1707">
        <v>2</v>
      </c>
      <c r="L1707">
        <f>COUNTIF(Table1[Race],Table1[Race])</f>
        <v>2</v>
      </c>
      <c r="M1707">
        <v>2</v>
      </c>
      <c r="N1707">
        <v>0</v>
      </c>
      <c r="O1707">
        <v>0</v>
      </c>
      <c r="P1707">
        <v>0</v>
      </c>
      <c r="Q1707" t="s">
        <v>20</v>
      </c>
      <c r="R1707" t="s">
        <v>21</v>
      </c>
      <c r="S1707" t="s">
        <v>1813</v>
      </c>
      <c r="T1707">
        <f>IFERROR(Table1[n_can_adj]/MID(Table1[district],FIND("(",Table1[district])+1,1),Table1[n_can_adj])</f>
        <v>2</v>
      </c>
      <c r="U1707">
        <v>40335</v>
      </c>
      <c r="V1707" t="str">
        <f>IF(Table1[Voting Population]&lt;47000,"Rural","Urban")</f>
        <v>Rural</v>
      </c>
      <c r="W1707" s="3">
        <v>7.7363896848137548E-2</v>
      </c>
      <c r="X1707" s="3" t="s">
        <v>5415</v>
      </c>
      <c r="Y1707" s="3">
        <f>COUNTIFS(Table1[Race '#],Table1[[#This Row],[Race '#]],Table1[Gender],"F")</f>
        <v>1</v>
      </c>
      <c r="Z1707" s="3">
        <f>COUNTIFS(Table1[Race '#],Table1[[#This Row],[Race '#]],Table1[Gender],"M")</f>
        <v>1</v>
      </c>
      <c r="AA1707" s="3">
        <f>COUNTIFS(Table1[Race '#],Table1[[#This Row],[Race '#]],Table1[Gender],"~?")</f>
        <v>0</v>
      </c>
      <c r="AB1707" s="3" t="str">
        <f>_xlfn.IFS(Y1707=SUM(Table1[[#This Row],[Race-F candidates]:[Race-? Candidates]]),"All-Female",Z1707=SUM(Table1[[#This Row],[Race-F candidates]:[Race-? Candidates]]),"All-Male",1=1,"Mixed-Gender")</f>
        <v>Mixed-Gender</v>
      </c>
      <c r="AC1707" s="3">
        <f>COUNTIFS(Table1[genoffice],Table1[[#This Row],[genoffice]],Table1[Gender],"F")</f>
        <v>168</v>
      </c>
      <c r="AD1707" s="3">
        <f>COUNTIFS(Table1[genoffice],Table1[[#This Row],[genoffice]],Table1[Gender],"M")</f>
        <v>290</v>
      </c>
      <c r="AE1707" s="3">
        <f>COUNTIFS(Table1[genoffice],Table1[[#This Row],[genoffice]],Table1[Gender],"~?")</f>
        <v>23</v>
      </c>
    </row>
    <row r="1708" spans="1:31" x14ac:dyDescent="0.35">
      <c r="A1708">
        <v>1707</v>
      </c>
      <c r="B1708">
        <f>IF(COUNTIF(C$2:C1707,C1708)&gt;0,B1707,B1707+1)</f>
        <v>521</v>
      </c>
      <c r="C1708" t="str">
        <f>Table1[[#This Row],[position]]&amp;IF(Table1[district]="NA","","-"&amp;Table1[district])&amp;IF(Table1[parish]="Multi-Parish Race","","-"&amp;Table1[parish])&amp;" ("&amp;Table1[year]&amp;")"</f>
        <v>Councilman-District C, City of Minden-Webster (2014)</v>
      </c>
      <c r="D1708" t="s">
        <v>2163</v>
      </c>
      <c r="E1708" t="s">
        <v>2243</v>
      </c>
      <c r="F1708" t="s">
        <v>2245</v>
      </c>
      <c r="G1708">
        <v>2014</v>
      </c>
      <c r="H1708" t="s">
        <v>69</v>
      </c>
      <c r="I1708" t="s">
        <v>23</v>
      </c>
      <c r="J1708">
        <v>376</v>
      </c>
      <c r="K1708">
        <v>2</v>
      </c>
      <c r="L1708">
        <f>COUNTIF(Table1[Race],Table1[Race])</f>
        <v>2</v>
      </c>
      <c r="M1708">
        <v>2</v>
      </c>
      <c r="N1708">
        <v>0</v>
      </c>
      <c r="O1708">
        <v>0</v>
      </c>
      <c r="P1708">
        <v>0</v>
      </c>
      <c r="Q1708" t="s">
        <v>20</v>
      </c>
      <c r="R1708" t="s">
        <v>21</v>
      </c>
      <c r="S1708" t="s">
        <v>1813</v>
      </c>
      <c r="T1708">
        <f>IFERROR(Table1[n_can_adj]/MID(Table1[district],FIND("(",Table1[district])+1,1),Table1[n_can_adj])</f>
        <v>2</v>
      </c>
      <c r="U1708">
        <v>40335</v>
      </c>
      <c r="V1708" t="str">
        <f>IF(Table1[Voting Population]&lt;47000,"Rural","Urban")</f>
        <v>Rural</v>
      </c>
      <c r="W1708" s="3">
        <v>7.7363896848137548E-2</v>
      </c>
      <c r="X1708" s="3" t="s">
        <v>5414</v>
      </c>
      <c r="Y1708" s="3">
        <f>COUNTIFS(Table1[Race '#],Table1[[#This Row],[Race '#]],Table1[Gender],"F")</f>
        <v>1</v>
      </c>
      <c r="Z1708" s="3">
        <f>COUNTIFS(Table1[Race '#],Table1[[#This Row],[Race '#]],Table1[Gender],"M")</f>
        <v>1</v>
      </c>
      <c r="AA1708" s="3">
        <f>COUNTIFS(Table1[Race '#],Table1[[#This Row],[Race '#]],Table1[Gender],"~?")</f>
        <v>0</v>
      </c>
      <c r="AB1708" s="3" t="str">
        <f>_xlfn.IFS(Y1708=SUM(Table1[[#This Row],[Race-F candidates]:[Race-? Candidates]]),"All-Female",Z1708=SUM(Table1[[#This Row],[Race-F candidates]:[Race-? Candidates]]),"All-Male",1=1,"Mixed-Gender")</f>
        <v>Mixed-Gender</v>
      </c>
      <c r="AC1708" s="3">
        <f>COUNTIFS(Table1[genoffice],Table1[[#This Row],[genoffice]],Table1[Gender],"F")</f>
        <v>168</v>
      </c>
      <c r="AD1708" s="3">
        <f>COUNTIFS(Table1[genoffice],Table1[[#This Row],[genoffice]],Table1[Gender],"M")</f>
        <v>290</v>
      </c>
      <c r="AE1708" s="3">
        <f>COUNTIFS(Table1[genoffice],Table1[[#This Row],[genoffice]],Table1[Gender],"~?")</f>
        <v>23</v>
      </c>
    </row>
    <row r="1709" spans="1:31" x14ac:dyDescent="0.35">
      <c r="A1709">
        <v>1708</v>
      </c>
      <c r="B1709">
        <f>IF(COUNTIF(C$2:C1708,C1709)&gt;0,B1708,B1708+1)</f>
        <v>522</v>
      </c>
      <c r="C1709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09" t="s">
        <v>2163</v>
      </c>
      <c r="E1709" t="s">
        <v>2246</v>
      </c>
      <c r="F1709" t="s">
        <v>2247</v>
      </c>
      <c r="G1709">
        <v>2014</v>
      </c>
      <c r="H1709" t="s">
        <v>940</v>
      </c>
      <c r="I1709" t="s">
        <v>23</v>
      </c>
      <c r="J1709">
        <v>729</v>
      </c>
      <c r="K1709">
        <v>2</v>
      </c>
      <c r="L1709">
        <f>COUNTIF(Table1[Race],Table1[Race])</f>
        <v>2</v>
      </c>
      <c r="M1709">
        <v>2</v>
      </c>
      <c r="N1709">
        <v>0</v>
      </c>
      <c r="O1709">
        <v>0</v>
      </c>
      <c r="P1709">
        <v>0</v>
      </c>
      <c r="Q1709" t="s">
        <v>20</v>
      </c>
      <c r="R1709" t="s">
        <v>21</v>
      </c>
      <c r="S1709" t="s">
        <v>1813</v>
      </c>
      <c r="T1709">
        <f>IFERROR(Table1[n_can_adj]/MID(Table1[district],FIND("(",Table1[district])+1,1),Table1[n_can_adj])</f>
        <v>2</v>
      </c>
      <c r="U1709">
        <v>97688</v>
      </c>
      <c r="V1709" t="str">
        <f>IF(Table1[Voting Population]&lt;47000,"Rural","Urban")</f>
        <v>Urban</v>
      </c>
      <c r="W1709" s="3">
        <v>0.17202572347266876</v>
      </c>
      <c r="X1709" s="3" t="s">
        <v>5415</v>
      </c>
      <c r="Y1709" s="3">
        <f>COUNTIFS(Table1[Race '#],Table1[[#This Row],[Race '#]],Table1[Gender],"F")</f>
        <v>1</v>
      </c>
      <c r="Z1709" s="3">
        <f>COUNTIFS(Table1[Race '#],Table1[[#This Row],[Race '#]],Table1[Gender],"M")</f>
        <v>1</v>
      </c>
      <c r="AA1709" s="3">
        <f>COUNTIFS(Table1[Race '#],Table1[[#This Row],[Race '#]],Table1[Gender],"~?")</f>
        <v>0</v>
      </c>
      <c r="AB1709" s="3" t="str">
        <f>_xlfn.IFS(Y1709=SUM(Table1[[#This Row],[Race-F candidates]:[Race-? Candidates]]),"All-Female",Z1709=SUM(Table1[[#This Row],[Race-F candidates]:[Race-? Candidates]]),"All-Male",1=1,"Mixed-Gender")</f>
        <v>Mixed-Gender</v>
      </c>
      <c r="AC1709" s="3">
        <f>COUNTIFS(Table1[genoffice],Table1[[#This Row],[genoffice]],Table1[Gender],"F")</f>
        <v>168</v>
      </c>
      <c r="AD1709" s="3">
        <f>COUNTIFS(Table1[genoffice],Table1[[#This Row],[genoffice]],Table1[Gender],"M")</f>
        <v>290</v>
      </c>
      <c r="AE1709" s="3">
        <f>COUNTIFS(Table1[genoffice],Table1[[#This Row],[genoffice]],Table1[Gender],"~?")</f>
        <v>23</v>
      </c>
    </row>
    <row r="1710" spans="1:31" x14ac:dyDescent="0.35">
      <c r="A1710">
        <v>1709</v>
      </c>
      <c r="B1710">
        <f>IF(COUNTIF(C$2:C1709,C1710)&gt;0,B1709,B1709+1)</f>
        <v>522</v>
      </c>
      <c r="C1710" t="str">
        <f>Table1[[#This Row],[position]]&amp;IF(Table1[district]="NA","","-"&amp;Table1[district])&amp;IF(Table1[parish]="Multi-Parish Race","","-"&amp;Table1[parish])&amp;" ("&amp;Table1[year]&amp;")"</f>
        <v>Councilman-District C, City of Thibodaux-Lafourche (2014)</v>
      </c>
      <c r="D1710" t="s">
        <v>2163</v>
      </c>
      <c r="E1710" t="s">
        <v>2246</v>
      </c>
      <c r="F1710" t="s">
        <v>2248</v>
      </c>
      <c r="G1710">
        <v>2014</v>
      </c>
      <c r="H1710" t="s">
        <v>940</v>
      </c>
      <c r="I1710" t="s">
        <v>23</v>
      </c>
      <c r="J1710">
        <v>515</v>
      </c>
      <c r="K1710">
        <v>2</v>
      </c>
      <c r="L1710">
        <f>COUNTIF(Table1[Race],Table1[Race])</f>
        <v>2</v>
      </c>
      <c r="M1710">
        <v>2</v>
      </c>
      <c r="N1710">
        <v>0</v>
      </c>
      <c r="O1710">
        <v>0</v>
      </c>
      <c r="P1710">
        <v>0</v>
      </c>
      <c r="Q1710" t="s">
        <v>20</v>
      </c>
      <c r="R1710" t="s">
        <v>21</v>
      </c>
      <c r="S1710" t="s">
        <v>1813</v>
      </c>
      <c r="T1710">
        <f>IFERROR(Table1[n_can_adj]/MID(Table1[district],FIND("(",Table1[district])+1,1),Table1[n_can_adj])</f>
        <v>2</v>
      </c>
      <c r="U1710">
        <v>97688</v>
      </c>
      <c r="V1710" t="str">
        <f>IF(Table1[Voting Population]&lt;47000,"Rural","Urban")</f>
        <v>Urban</v>
      </c>
      <c r="W1710" s="3">
        <v>0.17202572347266876</v>
      </c>
      <c r="X1710" s="3" t="s">
        <v>5414</v>
      </c>
      <c r="Y1710" s="3">
        <f>COUNTIFS(Table1[Race '#],Table1[[#This Row],[Race '#]],Table1[Gender],"F")</f>
        <v>1</v>
      </c>
      <c r="Z1710" s="3">
        <f>COUNTIFS(Table1[Race '#],Table1[[#This Row],[Race '#]],Table1[Gender],"M")</f>
        <v>1</v>
      </c>
      <c r="AA1710" s="3">
        <f>COUNTIFS(Table1[Race '#],Table1[[#This Row],[Race '#]],Table1[Gender],"~?")</f>
        <v>0</v>
      </c>
      <c r="AB1710" s="3" t="str">
        <f>_xlfn.IFS(Y1710=SUM(Table1[[#This Row],[Race-F candidates]:[Race-? Candidates]]),"All-Female",Z1710=SUM(Table1[[#This Row],[Race-F candidates]:[Race-? Candidates]]),"All-Male",1=1,"Mixed-Gender")</f>
        <v>Mixed-Gender</v>
      </c>
      <c r="AC1710" s="3">
        <f>COUNTIFS(Table1[genoffice],Table1[[#This Row],[genoffice]],Table1[Gender],"F")</f>
        <v>168</v>
      </c>
      <c r="AD1710" s="3">
        <f>COUNTIFS(Table1[genoffice],Table1[[#This Row],[genoffice]],Table1[Gender],"M")</f>
        <v>290</v>
      </c>
      <c r="AE1710" s="3">
        <f>COUNTIFS(Table1[genoffice],Table1[[#This Row],[genoffice]],Table1[Gender],"~?")</f>
        <v>23</v>
      </c>
    </row>
    <row r="1711" spans="1:31" x14ac:dyDescent="0.35">
      <c r="A1711">
        <v>1710</v>
      </c>
      <c r="B1711">
        <f>IF(COUNTIF(C$2:C1710,C1711)&gt;0,B1710,B1710+1)</f>
        <v>523</v>
      </c>
      <c r="C1711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1" t="s">
        <v>2163</v>
      </c>
      <c r="E1711" t="s">
        <v>2249</v>
      </c>
      <c r="F1711" t="s">
        <v>2250</v>
      </c>
      <c r="G1711">
        <v>2016</v>
      </c>
      <c r="H1711" t="s">
        <v>519</v>
      </c>
      <c r="I1711" t="s">
        <v>23</v>
      </c>
      <c r="J1711">
        <v>296</v>
      </c>
      <c r="K1711">
        <v>4</v>
      </c>
      <c r="L1711">
        <f>COUNTIF(Table1[Race],Table1[Race])</f>
        <v>4</v>
      </c>
      <c r="M1711">
        <v>4</v>
      </c>
      <c r="N1711">
        <v>0</v>
      </c>
      <c r="O1711">
        <v>0</v>
      </c>
      <c r="P1711">
        <v>0</v>
      </c>
      <c r="Q1711" t="s">
        <v>20</v>
      </c>
      <c r="R1711" t="s">
        <v>21</v>
      </c>
      <c r="S1711" t="s">
        <v>1813</v>
      </c>
      <c r="T1711">
        <f>IFERROR(Table1[n_can_adj]/MID(Table1[district],FIND("(",Table1[district])+1,1),Table1[n_can_adj])</f>
        <v>4</v>
      </c>
      <c r="U1711">
        <v>46367</v>
      </c>
      <c r="V1711" t="str">
        <f>IF(Table1[Voting Population]&lt;47000,"Rural","Urban")</f>
        <v>Rural</v>
      </c>
      <c r="W1711" s="3">
        <v>0.13910761154855639</v>
      </c>
      <c r="X1711" s="3" t="s">
        <v>5414</v>
      </c>
      <c r="Y1711" s="3">
        <f>COUNTIFS(Table1[Race '#],Table1[[#This Row],[Race '#]],Table1[Gender],"F")</f>
        <v>1</v>
      </c>
      <c r="Z1711" s="3">
        <f>COUNTIFS(Table1[Race '#],Table1[[#This Row],[Race '#]],Table1[Gender],"M")</f>
        <v>3</v>
      </c>
      <c r="AA1711" s="3">
        <f>COUNTIFS(Table1[Race '#],Table1[[#This Row],[Race '#]],Table1[Gender],"~?")</f>
        <v>0</v>
      </c>
      <c r="AB1711" s="3" t="str">
        <f>_xlfn.IFS(Y1711=SUM(Table1[[#This Row],[Race-F candidates]:[Race-? Candidates]]),"All-Female",Z1711=SUM(Table1[[#This Row],[Race-F candidates]:[Race-? Candidates]]),"All-Male",1=1,"Mixed-Gender")</f>
        <v>Mixed-Gender</v>
      </c>
      <c r="AC1711" s="3">
        <f>COUNTIFS(Table1[genoffice],Table1[[#This Row],[genoffice]],Table1[Gender],"F")</f>
        <v>168</v>
      </c>
      <c r="AD1711" s="3">
        <f>COUNTIFS(Table1[genoffice],Table1[[#This Row],[genoffice]],Table1[Gender],"M")</f>
        <v>290</v>
      </c>
      <c r="AE1711" s="3">
        <f>COUNTIFS(Table1[genoffice],Table1[[#This Row],[genoffice]],Table1[Gender],"~?")</f>
        <v>23</v>
      </c>
    </row>
    <row r="1712" spans="1:31" x14ac:dyDescent="0.35">
      <c r="A1712">
        <v>1711</v>
      </c>
      <c r="B1712">
        <f>IF(COUNTIF(C$2:C1711,C1712)&gt;0,B1711,B1711+1)</f>
        <v>523</v>
      </c>
      <c r="C1712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2" t="s">
        <v>2163</v>
      </c>
      <c r="E1712" t="s">
        <v>2249</v>
      </c>
      <c r="F1712" t="s">
        <v>2251</v>
      </c>
      <c r="G1712">
        <v>2016</v>
      </c>
      <c r="H1712" t="s">
        <v>519</v>
      </c>
      <c r="I1712" t="s">
        <v>23</v>
      </c>
      <c r="J1712">
        <v>402</v>
      </c>
      <c r="K1712">
        <v>4</v>
      </c>
      <c r="L1712">
        <f>COUNTIF(Table1[Race],Table1[Race])</f>
        <v>4</v>
      </c>
      <c r="M1712">
        <v>4</v>
      </c>
      <c r="N1712">
        <v>0</v>
      </c>
      <c r="O1712">
        <v>0</v>
      </c>
      <c r="P1712">
        <v>0</v>
      </c>
      <c r="Q1712" t="s">
        <v>20</v>
      </c>
      <c r="R1712" t="s">
        <v>21</v>
      </c>
      <c r="S1712" t="s">
        <v>1813</v>
      </c>
      <c r="T1712">
        <f>IFERROR(Table1[n_can_adj]/MID(Table1[district],FIND("(",Table1[district])+1,1),Table1[n_can_adj])</f>
        <v>4</v>
      </c>
      <c r="U1712">
        <v>46367</v>
      </c>
      <c r="V1712" t="str">
        <f>IF(Table1[Voting Population]&lt;47000,"Rural","Urban")</f>
        <v>Rural</v>
      </c>
      <c r="W1712" s="3">
        <v>0.13910761154855639</v>
      </c>
      <c r="X1712" s="3" t="s">
        <v>5414</v>
      </c>
      <c r="Y1712" s="3">
        <f>COUNTIFS(Table1[Race '#],Table1[[#This Row],[Race '#]],Table1[Gender],"F")</f>
        <v>1</v>
      </c>
      <c r="Z1712" s="3">
        <f>COUNTIFS(Table1[Race '#],Table1[[#This Row],[Race '#]],Table1[Gender],"M")</f>
        <v>3</v>
      </c>
      <c r="AA1712" s="3">
        <f>COUNTIFS(Table1[Race '#],Table1[[#This Row],[Race '#]],Table1[Gender],"~?")</f>
        <v>0</v>
      </c>
      <c r="AB1712" s="3" t="str">
        <f>_xlfn.IFS(Y1712=SUM(Table1[[#This Row],[Race-F candidates]:[Race-? Candidates]]),"All-Female",Z1712=SUM(Table1[[#This Row],[Race-F candidates]:[Race-? Candidates]]),"All-Male",1=1,"Mixed-Gender")</f>
        <v>Mixed-Gender</v>
      </c>
      <c r="AC1712" s="3">
        <f>COUNTIFS(Table1[genoffice],Table1[[#This Row],[genoffice]],Table1[Gender],"F")</f>
        <v>168</v>
      </c>
      <c r="AD1712" s="3">
        <f>COUNTIFS(Table1[genoffice],Table1[[#This Row],[genoffice]],Table1[Gender],"M")</f>
        <v>290</v>
      </c>
      <c r="AE1712" s="3">
        <f>COUNTIFS(Table1[genoffice],Table1[[#This Row],[genoffice]],Table1[Gender],"~?")</f>
        <v>23</v>
      </c>
    </row>
    <row r="1713" spans="1:31" x14ac:dyDescent="0.35">
      <c r="A1713">
        <v>1712</v>
      </c>
      <c r="B1713">
        <f>IF(COUNTIF(C$2:C1712,C1713)&gt;0,B1712,B1712+1)</f>
        <v>523</v>
      </c>
      <c r="C1713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3" t="s">
        <v>2163</v>
      </c>
      <c r="E1713" t="s">
        <v>2249</v>
      </c>
      <c r="F1713" t="s">
        <v>2252</v>
      </c>
      <c r="G1713">
        <v>2016</v>
      </c>
      <c r="H1713" t="s">
        <v>519</v>
      </c>
      <c r="I1713" t="s">
        <v>23</v>
      </c>
      <c r="J1713">
        <v>27</v>
      </c>
      <c r="K1713">
        <v>4</v>
      </c>
      <c r="L1713">
        <f>COUNTIF(Table1[Race],Table1[Race])</f>
        <v>4</v>
      </c>
      <c r="M1713">
        <v>4</v>
      </c>
      <c r="N1713">
        <v>0</v>
      </c>
      <c r="O1713">
        <v>0</v>
      </c>
      <c r="P1713">
        <v>0</v>
      </c>
      <c r="Q1713" t="s">
        <v>20</v>
      </c>
      <c r="R1713" t="s">
        <v>21</v>
      </c>
      <c r="S1713" t="s">
        <v>1813</v>
      </c>
      <c r="T1713">
        <f>IFERROR(Table1[n_can_adj]/MID(Table1[district],FIND("(",Table1[district])+1,1),Table1[n_can_adj])</f>
        <v>4</v>
      </c>
      <c r="U1713">
        <v>46367</v>
      </c>
      <c r="V1713" t="str">
        <f>IF(Table1[Voting Population]&lt;47000,"Rural","Urban")</f>
        <v>Rural</v>
      </c>
      <c r="W1713" s="3">
        <v>0.13910761154855639</v>
      </c>
      <c r="X1713" s="3" t="s">
        <v>5415</v>
      </c>
      <c r="Y1713" s="3">
        <f>COUNTIFS(Table1[Race '#],Table1[[#This Row],[Race '#]],Table1[Gender],"F")</f>
        <v>1</v>
      </c>
      <c r="Z1713" s="3">
        <f>COUNTIFS(Table1[Race '#],Table1[[#This Row],[Race '#]],Table1[Gender],"M")</f>
        <v>3</v>
      </c>
      <c r="AA1713" s="3">
        <f>COUNTIFS(Table1[Race '#],Table1[[#This Row],[Race '#]],Table1[Gender],"~?")</f>
        <v>0</v>
      </c>
      <c r="AB1713" s="3" t="str">
        <f>_xlfn.IFS(Y1713=SUM(Table1[[#This Row],[Race-F candidates]:[Race-? Candidates]]),"All-Female",Z1713=SUM(Table1[[#This Row],[Race-F candidates]:[Race-? Candidates]]),"All-Male",1=1,"Mixed-Gender")</f>
        <v>Mixed-Gender</v>
      </c>
      <c r="AC1713" s="3">
        <f>COUNTIFS(Table1[genoffice],Table1[[#This Row],[genoffice]],Table1[Gender],"F")</f>
        <v>168</v>
      </c>
      <c r="AD1713" s="3">
        <f>COUNTIFS(Table1[genoffice],Table1[[#This Row],[genoffice]],Table1[Gender],"M")</f>
        <v>290</v>
      </c>
      <c r="AE1713" s="3">
        <f>COUNTIFS(Table1[genoffice],Table1[[#This Row],[genoffice]],Table1[Gender],"~?")</f>
        <v>23</v>
      </c>
    </row>
    <row r="1714" spans="1:31" x14ac:dyDescent="0.35">
      <c r="A1714">
        <v>1713</v>
      </c>
      <c r="B1714">
        <f>IF(COUNTIF(C$2:C1713,C1714)&gt;0,B1713,B1713+1)</f>
        <v>523</v>
      </c>
      <c r="C1714" t="str">
        <f>Table1[[#This Row],[position]]&amp;IF(Table1[district]="NA","","-"&amp;Table1[district])&amp;IF(Table1[parish]="Multi-Parish Race","","-"&amp;Table1[parish])&amp;" ("&amp;Table1[year]&amp;")"</f>
        <v>Councilman-District D, City of Bogalusa-Washington (2016)</v>
      </c>
      <c r="D1714" t="s">
        <v>2163</v>
      </c>
      <c r="E1714" t="s">
        <v>2249</v>
      </c>
      <c r="F1714" t="s">
        <v>2253</v>
      </c>
      <c r="G1714">
        <v>2016</v>
      </c>
      <c r="H1714" t="s">
        <v>519</v>
      </c>
      <c r="I1714" t="s">
        <v>23</v>
      </c>
      <c r="J1714">
        <v>37</v>
      </c>
      <c r="K1714">
        <v>4</v>
      </c>
      <c r="L1714">
        <f>COUNTIF(Table1[Race],Table1[Race])</f>
        <v>4</v>
      </c>
      <c r="M1714">
        <v>4</v>
      </c>
      <c r="N1714">
        <v>0</v>
      </c>
      <c r="O1714">
        <v>0</v>
      </c>
      <c r="P1714">
        <v>0</v>
      </c>
      <c r="Q1714" t="s">
        <v>20</v>
      </c>
      <c r="R1714" t="s">
        <v>21</v>
      </c>
      <c r="S1714" t="s">
        <v>1813</v>
      </c>
      <c r="T1714">
        <f>IFERROR(Table1[n_can_adj]/MID(Table1[district],FIND("(",Table1[district])+1,1),Table1[n_can_adj])</f>
        <v>4</v>
      </c>
      <c r="U1714">
        <v>46367</v>
      </c>
      <c r="V1714" t="str">
        <f>IF(Table1[Voting Population]&lt;47000,"Rural","Urban")</f>
        <v>Rural</v>
      </c>
      <c r="W1714" s="3">
        <v>0.13910761154855639</v>
      </c>
      <c r="X1714" s="3" t="s">
        <v>5414</v>
      </c>
      <c r="Y1714" s="3">
        <f>COUNTIFS(Table1[Race '#],Table1[[#This Row],[Race '#]],Table1[Gender],"F")</f>
        <v>1</v>
      </c>
      <c r="Z1714" s="3">
        <f>COUNTIFS(Table1[Race '#],Table1[[#This Row],[Race '#]],Table1[Gender],"M")</f>
        <v>3</v>
      </c>
      <c r="AA1714" s="3">
        <f>COUNTIFS(Table1[Race '#],Table1[[#This Row],[Race '#]],Table1[Gender],"~?")</f>
        <v>0</v>
      </c>
      <c r="AB1714" s="3" t="str">
        <f>_xlfn.IFS(Y1714=SUM(Table1[[#This Row],[Race-F candidates]:[Race-? Candidates]]),"All-Female",Z1714=SUM(Table1[[#This Row],[Race-F candidates]:[Race-? Candidates]]),"All-Male",1=1,"Mixed-Gender")</f>
        <v>Mixed-Gender</v>
      </c>
      <c r="AC1714" s="3">
        <f>COUNTIFS(Table1[genoffice],Table1[[#This Row],[genoffice]],Table1[Gender],"F")</f>
        <v>168</v>
      </c>
      <c r="AD1714" s="3">
        <f>COUNTIFS(Table1[genoffice],Table1[[#This Row],[genoffice]],Table1[Gender],"M")</f>
        <v>290</v>
      </c>
      <c r="AE1714" s="3">
        <f>COUNTIFS(Table1[genoffice],Table1[[#This Row],[genoffice]],Table1[Gender],"~?")</f>
        <v>23</v>
      </c>
    </row>
    <row r="1715" spans="1:31" x14ac:dyDescent="0.35">
      <c r="A1715">
        <v>1714</v>
      </c>
      <c r="B1715">
        <f>IF(COUNTIF(C$2:C1714,C1715)&gt;0,B1714,B1714+1)</f>
        <v>524</v>
      </c>
      <c r="C1715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5" t="s">
        <v>2163</v>
      </c>
      <c r="E1715" t="s">
        <v>2254</v>
      </c>
      <c r="F1715" t="s">
        <v>2255</v>
      </c>
      <c r="G1715">
        <v>2014</v>
      </c>
      <c r="H1715" t="s">
        <v>69</v>
      </c>
      <c r="I1715" t="s">
        <v>19</v>
      </c>
      <c r="J1715">
        <v>603</v>
      </c>
      <c r="K1715">
        <v>2</v>
      </c>
      <c r="L1715">
        <f>COUNTIF(Table1[Race],Table1[Race])</f>
        <v>2</v>
      </c>
      <c r="M1715">
        <v>0</v>
      </c>
      <c r="N1715">
        <v>2</v>
      </c>
      <c r="O1715">
        <v>0</v>
      </c>
      <c r="P1715">
        <v>0</v>
      </c>
      <c r="Q1715" t="s">
        <v>20</v>
      </c>
      <c r="R1715" t="s">
        <v>21</v>
      </c>
      <c r="S1715" t="s">
        <v>1813</v>
      </c>
      <c r="T1715">
        <f>IFERROR(Table1[n_can_adj]/MID(Table1[district],FIND("(",Table1[district])+1,1),Table1[n_can_adj])</f>
        <v>2</v>
      </c>
      <c r="U1715">
        <v>40335</v>
      </c>
      <c r="V1715" t="str">
        <f>IF(Table1[Voting Population]&lt;47000,"Rural","Urban")</f>
        <v>Rural</v>
      </c>
      <c r="W1715" s="3">
        <v>0.28025477707006369</v>
      </c>
      <c r="X1715" s="3" t="s">
        <v>5414</v>
      </c>
      <c r="Y1715" s="3">
        <f>COUNTIFS(Table1[Race '#],Table1[[#This Row],[Race '#]],Table1[Gender],"F")</f>
        <v>0</v>
      </c>
      <c r="Z1715" s="3">
        <f>COUNTIFS(Table1[Race '#],Table1[[#This Row],[Race '#]],Table1[Gender],"M")</f>
        <v>2</v>
      </c>
      <c r="AA1715" s="3">
        <f>COUNTIFS(Table1[Race '#],Table1[[#This Row],[Race '#]],Table1[Gender],"~?")</f>
        <v>0</v>
      </c>
      <c r="AB1715" s="3" t="str">
        <f>_xlfn.IFS(Y1715=SUM(Table1[[#This Row],[Race-F candidates]:[Race-? Candidates]]),"All-Female",Z1715=SUM(Table1[[#This Row],[Race-F candidates]:[Race-? Candidates]]),"All-Male",1=1,"Mixed-Gender")</f>
        <v>All-Male</v>
      </c>
      <c r="AC1715" s="3">
        <f>COUNTIFS(Table1[genoffice],Table1[[#This Row],[genoffice]],Table1[Gender],"F")</f>
        <v>168</v>
      </c>
      <c r="AD1715" s="3">
        <f>COUNTIFS(Table1[genoffice],Table1[[#This Row],[genoffice]],Table1[Gender],"M")</f>
        <v>290</v>
      </c>
      <c r="AE1715" s="3">
        <f>COUNTIFS(Table1[genoffice],Table1[[#This Row],[genoffice]],Table1[Gender],"~?")</f>
        <v>23</v>
      </c>
    </row>
    <row r="1716" spans="1:31" x14ac:dyDescent="0.35">
      <c r="A1716">
        <v>1715</v>
      </c>
      <c r="B1716">
        <f>IF(COUNTIF(C$2:C1715,C1716)&gt;0,B1715,B1715+1)</f>
        <v>524</v>
      </c>
      <c r="C1716" t="str">
        <f>Table1[[#This Row],[position]]&amp;IF(Table1[district]="NA","","-"&amp;Table1[district])&amp;IF(Table1[parish]="Multi-Parish Race","","-"&amp;Table1[parish])&amp;" ("&amp;Table1[year]&amp;")"</f>
        <v>Councilman-District D, City of Minden-Webster (2014)</v>
      </c>
      <c r="D1716" t="s">
        <v>2163</v>
      </c>
      <c r="E1716" t="s">
        <v>2254</v>
      </c>
      <c r="F1716" t="s">
        <v>2256</v>
      </c>
      <c r="G1716">
        <v>2014</v>
      </c>
      <c r="H1716" t="s">
        <v>69</v>
      </c>
      <c r="I1716" t="s">
        <v>19</v>
      </c>
      <c r="J1716">
        <v>339</v>
      </c>
      <c r="K1716">
        <v>2</v>
      </c>
      <c r="L1716">
        <f>COUNTIF(Table1[Race],Table1[Race])</f>
        <v>2</v>
      </c>
      <c r="M1716">
        <v>0</v>
      </c>
      <c r="N1716">
        <v>2</v>
      </c>
      <c r="O1716">
        <v>0</v>
      </c>
      <c r="P1716">
        <v>0</v>
      </c>
      <c r="Q1716" t="s">
        <v>20</v>
      </c>
      <c r="R1716" t="s">
        <v>21</v>
      </c>
      <c r="S1716" t="s">
        <v>1813</v>
      </c>
      <c r="T1716">
        <f>IFERROR(Table1[n_can_adj]/MID(Table1[district],FIND("(",Table1[district])+1,1),Table1[n_can_adj])</f>
        <v>2</v>
      </c>
      <c r="U1716">
        <v>40335</v>
      </c>
      <c r="V1716" t="str">
        <f>IF(Table1[Voting Population]&lt;47000,"Rural","Urban")</f>
        <v>Rural</v>
      </c>
      <c r="W1716" s="3">
        <v>0.28025477707006369</v>
      </c>
      <c r="X1716" s="3" t="s">
        <v>5414</v>
      </c>
      <c r="Y1716" s="3">
        <f>COUNTIFS(Table1[Race '#],Table1[[#This Row],[Race '#]],Table1[Gender],"F")</f>
        <v>0</v>
      </c>
      <c r="Z1716" s="3">
        <f>COUNTIFS(Table1[Race '#],Table1[[#This Row],[Race '#]],Table1[Gender],"M")</f>
        <v>2</v>
      </c>
      <c r="AA1716" s="3">
        <f>COUNTIFS(Table1[Race '#],Table1[[#This Row],[Race '#]],Table1[Gender],"~?")</f>
        <v>0</v>
      </c>
      <c r="AB1716" s="3" t="str">
        <f>_xlfn.IFS(Y1716=SUM(Table1[[#This Row],[Race-F candidates]:[Race-? Candidates]]),"All-Female",Z1716=SUM(Table1[[#This Row],[Race-F candidates]:[Race-? Candidates]]),"All-Male",1=1,"Mixed-Gender")</f>
        <v>All-Male</v>
      </c>
      <c r="AC1716" s="3">
        <f>COUNTIFS(Table1[genoffice],Table1[[#This Row],[genoffice]],Table1[Gender],"F")</f>
        <v>168</v>
      </c>
      <c r="AD1716" s="3">
        <f>COUNTIFS(Table1[genoffice],Table1[[#This Row],[genoffice]],Table1[Gender],"M")</f>
        <v>290</v>
      </c>
      <c r="AE1716" s="3">
        <f>COUNTIFS(Table1[genoffice],Table1[[#This Row],[genoffice]],Table1[Gender],"~?")</f>
        <v>23</v>
      </c>
    </row>
    <row r="1717" spans="1:31" x14ac:dyDescent="0.35">
      <c r="A1717">
        <v>1716</v>
      </c>
      <c r="B1717">
        <f>IF(COUNTIF(C$2:C1716,C1717)&gt;0,B1716,B1716+1)</f>
        <v>525</v>
      </c>
      <c r="C1717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7" t="s">
        <v>2163</v>
      </c>
      <c r="E1717" t="s">
        <v>2257</v>
      </c>
      <c r="F1717" t="s">
        <v>2258</v>
      </c>
      <c r="G1717">
        <v>2014</v>
      </c>
      <c r="H1717" t="s">
        <v>519</v>
      </c>
      <c r="I1717" t="s">
        <v>30</v>
      </c>
      <c r="J1717">
        <v>83</v>
      </c>
      <c r="K1717">
        <v>5</v>
      </c>
      <c r="L1717">
        <f>COUNTIF(Table1[Race],Table1[Race])</f>
        <v>5</v>
      </c>
      <c r="M1717">
        <v>1</v>
      </c>
      <c r="N1717">
        <v>1</v>
      </c>
      <c r="O1717">
        <v>1</v>
      </c>
      <c r="P1717">
        <v>2</v>
      </c>
      <c r="Q1717" t="s">
        <v>20</v>
      </c>
      <c r="R1717" t="s">
        <v>21</v>
      </c>
      <c r="S1717" t="s">
        <v>1813</v>
      </c>
      <c r="T1717">
        <f>IFERROR(Table1[n_can_adj]/MID(Table1[district],FIND("(",Table1[district])+1,1),Table1[n_can_adj])</f>
        <v>5</v>
      </c>
      <c r="U1717">
        <v>46367</v>
      </c>
      <c r="V1717" t="str">
        <f>IF(Table1[Voting Population]&lt;47000,"Rural","Urban")</f>
        <v>Rural</v>
      </c>
      <c r="W1717" s="3">
        <v>7.4879227053140096E-2</v>
      </c>
      <c r="X1717" s="3" t="s">
        <v>5414</v>
      </c>
      <c r="Y1717" s="3">
        <f>COUNTIFS(Table1[Race '#],Table1[[#This Row],[Race '#]],Table1[Gender],"F")</f>
        <v>1</v>
      </c>
      <c r="Z1717" s="3">
        <f>COUNTIFS(Table1[Race '#],Table1[[#This Row],[Race '#]],Table1[Gender],"M")</f>
        <v>3</v>
      </c>
      <c r="AA1717" s="3">
        <f>COUNTIFS(Table1[Race '#],Table1[[#This Row],[Race '#]],Table1[Gender],"~?")</f>
        <v>1</v>
      </c>
      <c r="AB1717" s="3" t="str">
        <f>_xlfn.IFS(Y1717=SUM(Table1[[#This Row],[Race-F candidates]:[Race-? Candidates]]),"All-Female",Z1717=SUM(Table1[[#This Row],[Race-F candidates]:[Race-? Candidates]]),"All-Male",1=1,"Mixed-Gender")</f>
        <v>Mixed-Gender</v>
      </c>
      <c r="AC1717" s="3">
        <f>COUNTIFS(Table1[genoffice],Table1[[#This Row],[genoffice]],Table1[Gender],"F")</f>
        <v>168</v>
      </c>
      <c r="AD1717" s="3">
        <f>COUNTIFS(Table1[genoffice],Table1[[#This Row],[genoffice]],Table1[Gender],"M")</f>
        <v>290</v>
      </c>
      <c r="AE1717" s="3">
        <f>COUNTIFS(Table1[genoffice],Table1[[#This Row],[genoffice]],Table1[Gender],"~?")</f>
        <v>23</v>
      </c>
    </row>
    <row r="1718" spans="1:31" x14ac:dyDescent="0.35">
      <c r="A1718">
        <v>1717</v>
      </c>
      <c r="B1718">
        <f>IF(COUNTIF(C$2:C1717,C1718)&gt;0,B1717,B1717+1)</f>
        <v>525</v>
      </c>
      <c r="C1718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8" t="s">
        <v>2163</v>
      </c>
      <c r="E1718" t="s">
        <v>2257</v>
      </c>
      <c r="F1718" t="s">
        <v>2259</v>
      </c>
      <c r="G1718">
        <v>2014</v>
      </c>
      <c r="H1718" t="s">
        <v>519</v>
      </c>
      <c r="I1718" t="s">
        <v>23</v>
      </c>
      <c r="J1718">
        <v>103</v>
      </c>
      <c r="K1718">
        <v>5</v>
      </c>
      <c r="L1718">
        <f>COUNTIF(Table1[Race],Table1[Race])</f>
        <v>5</v>
      </c>
      <c r="M1718">
        <v>1</v>
      </c>
      <c r="N1718">
        <v>1</v>
      </c>
      <c r="O1718">
        <v>1</v>
      </c>
      <c r="P1718">
        <v>2</v>
      </c>
      <c r="Q1718" t="s">
        <v>20</v>
      </c>
      <c r="R1718" t="s">
        <v>21</v>
      </c>
      <c r="S1718" t="s">
        <v>1813</v>
      </c>
      <c r="T1718">
        <f>IFERROR(Table1[n_can_adj]/MID(Table1[district],FIND("(",Table1[district])+1,1),Table1[n_can_adj])</f>
        <v>5</v>
      </c>
      <c r="U1718">
        <v>46367</v>
      </c>
      <c r="V1718" t="str">
        <f>IF(Table1[Voting Population]&lt;47000,"Rural","Urban")</f>
        <v>Rural</v>
      </c>
      <c r="W1718" s="3">
        <v>7.4879227053140096E-2</v>
      </c>
      <c r="X1718" s="3" t="s">
        <v>5414</v>
      </c>
      <c r="Y1718" s="3">
        <f>COUNTIFS(Table1[Race '#],Table1[[#This Row],[Race '#]],Table1[Gender],"F")</f>
        <v>1</v>
      </c>
      <c r="Z1718" s="3">
        <f>COUNTIFS(Table1[Race '#],Table1[[#This Row],[Race '#]],Table1[Gender],"M")</f>
        <v>3</v>
      </c>
      <c r="AA1718" s="3">
        <f>COUNTIFS(Table1[Race '#],Table1[[#This Row],[Race '#]],Table1[Gender],"~?")</f>
        <v>1</v>
      </c>
      <c r="AB1718" s="3" t="str">
        <f>_xlfn.IFS(Y1718=SUM(Table1[[#This Row],[Race-F candidates]:[Race-? Candidates]]),"All-Female",Z1718=SUM(Table1[[#This Row],[Race-F candidates]:[Race-? Candidates]]),"All-Male",1=1,"Mixed-Gender")</f>
        <v>Mixed-Gender</v>
      </c>
      <c r="AC1718" s="3">
        <f>COUNTIFS(Table1[genoffice],Table1[[#This Row],[genoffice]],Table1[Gender],"F")</f>
        <v>168</v>
      </c>
      <c r="AD1718" s="3">
        <f>COUNTIFS(Table1[genoffice],Table1[[#This Row],[genoffice]],Table1[Gender],"M")</f>
        <v>290</v>
      </c>
      <c r="AE1718" s="3">
        <f>COUNTIFS(Table1[genoffice],Table1[[#This Row],[genoffice]],Table1[Gender],"~?")</f>
        <v>23</v>
      </c>
    </row>
    <row r="1719" spans="1:31" x14ac:dyDescent="0.35">
      <c r="A1719">
        <v>1718</v>
      </c>
      <c r="B1719">
        <f>IF(COUNTIF(C$2:C1718,C1719)&gt;0,B1718,B1718+1)</f>
        <v>525</v>
      </c>
      <c r="C1719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19" t="s">
        <v>2163</v>
      </c>
      <c r="E1719" t="s">
        <v>2257</v>
      </c>
      <c r="F1719" t="s">
        <v>2260</v>
      </c>
      <c r="G1719">
        <v>2014</v>
      </c>
      <c r="H1719" t="s">
        <v>519</v>
      </c>
      <c r="I1719" t="s">
        <v>127</v>
      </c>
      <c r="J1719">
        <v>78</v>
      </c>
      <c r="K1719">
        <v>5</v>
      </c>
      <c r="L1719">
        <f>COUNTIF(Table1[Race],Table1[Race])</f>
        <v>5</v>
      </c>
      <c r="M1719">
        <v>1</v>
      </c>
      <c r="N1719">
        <v>1</v>
      </c>
      <c r="O1719">
        <v>1</v>
      </c>
      <c r="P1719">
        <v>2</v>
      </c>
      <c r="Q1719" t="s">
        <v>20</v>
      </c>
      <c r="R1719" t="s">
        <v>21</v>
      </c>
      <c r="S1719" t="s">
        <v>1813</v>
      </c>
      <c r="T1719">
        <f>IFERROR(Table1[n_can_adj]/MID(Table1[district],FIND("(",Table1[district])+1,1),Table1[n_can_adj])</f>
        <v>5</v>
      </c>
      <c r="U1719">
        <v>46367</v>
      </c>
      <c r="V1719" t="str">
        <f>IF(Table1[Voting Population]&lt;47000,"Rural","Urban")</f>
        <v>Rural</v>
      </c>
      <c r="W1719" s="3">
        <v>7.4879227053140096E-2</v>
      </c>
      <c r="X1719" s="3" t="s">
        <v>5413</v>
      </c>
      <c r="Y1719" s="3">
        <f>COUNTIFS(Table1[Race '#],Table1[[#This Row],[Race '#]],Table1[Gender],"F")</f>
        <v>1</v>
      </c>
      <c r="Z1719" s="3">
        <f>COUNTIFS(Table1[Race '#],Table1[[#This Row],[Race '#]],Table1[Gender],"M")</f>
        <v>3</v>
      </c>
      <c r="AA1719" s="3">
        <f>COUNTIFS(Table1[Race '#],Table1[[#This Row],[Race '#]],Table1[Gender],"~?")</f>
        <v>1</v>
      </c>
      <c r="AB1719" s="3" t="str">
        <f>_xlfn.IFS(Y1719=SUM(Table1[[#This Row],[Race-F candidates]:[Race-? Candidates]]),"All-Female",Z1719=SUM(Table1[[#This Row],[Race-F candidates]:[Race-? Candidates]]),"All-Male",1=1,"Mixed-Gender")</f>
        <v>Mixed-Gender</v>
      </c>
      <c r="AC1719" s="3">
        <f>COUNTIFS(Table1[genoffice],Table1[[#This Row],[genoffice]],Table1[Gender],"F")</f>
        <v>168</v>
      </c>
      <c r="AD1719" s="3">
        <f>COUNTIFS(Table1[genoffice],Table1[[#This Row],[genoffice]],Table1[Gender],"M")</f>
        <v>290</v>
      </c>
      <c r="AE1719" s="3">
        <f>COUNTIFS(Table1[genoffice],Table1[[#This Row],[genoffice]],Table1[Gender],"~?")</f>
        <v>23</v>
      </c>
    </row>
    <row r="1720" spans="1:31" x14ac:dyDescent="0.35">
      <c r="A1720">
        <v>1719</v>
      </c>
      <c r="B1720">
        <f>IF(COUNTIF(C$2:C1719,C1720)&gt;0,B1719,B1719+1)</f>
        <v>525</v>
      </c>
      <c r="C1720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0" t="s">
        <v>2163</v>
      </c>
      <c r="E1720" t="s">
        <v>2257</v>
      </c>
      <c r="F1720" t="s">
        <v>2261</v>
      </c>
      <c r="G1720">
        <v>2014</v>
      </c>
      <c r="H1720" t="s">
        <v>519</v>
      </c>
      <c r="I1720" t="s">
        <v>127</v>
      </c>
      <c r="J1720">
        <v>16</v>
      </c>
      <c r="K1720">
        <v>5</v>
      </c>
      <c r="L1720">
        <f>COUNTIF(Table1[Race],Table1[Race])</f>
        <v>5</v>
      </c>
      <c r="M1720">
        <v>1</v>
      </c>
      <c r="N1720">
        <v>1</v>
      </c>
      <c r="O1720">
        <v>1</v>
      </c>
      <c r="P1720">
        <v>2</v>
      </c>
      <c r="Q1720" t="s">
        <v>20</v>
      </c>
      <c r="R1720" t="s">
        <v>21</v>
      </c>
      <c r="S1720" t="s">
        <v>1813</v>
      </c>
      <c r="T1720">
        <f>IFERROR(Table1[n_can_adj]/MID(Table1[district],FIND("(",Table1[district])+1,1),Table1[n_can_adj])</f>
        <v>5</v>
      </c>
      <c r="U1720">
        <v>46367</v>
      </c>
      <c r="V1720" t="str">
        <f>IF(Table1[Voting Population]&lt;47000,"Rural","Urban")</f>
        <v>Rural</v>
      </c>
      <c r="W1720" s="3">
        <v>7.4879227053140096E-2</v>
      </c>
      <c r="X1720" s="3" t="s">
        <v>5414</v>
      </c>
      <c r="Y1720" s="3">
        <f>COUNTIFS(Table1[Race '#],Table1[[#This Row],[Race '#]],Table1[Gender],"F")</f>
        <v>1</v>
      </c>
      <c r="Z1720" s="3">
        <f>COUNTIFS(Table1[Race '#],Table1[[#This Row],[Race '#]],Table1[Gender],"M")</f>
        <v>3</v>
      </c>
      <c r="AA1720" s="3">
        <f>COUNTIFS(Table1[Race '#],Table1[[#This Row],[Race '#]],Table1[Gender],"~?")</f>
        <v>1</v>
      </c>
      <c r="AB1720" s="3" t="str">
        <f>_xlfn.IFS(Y1720=SUM(Table1[[#This Row],[Race-F candidates]:[Race-? Candidates]]),"All-Female",Z1720=SUM(Table1[[#This Row],[Race-F candidates]:[Race-? Candidates]]),"All-Male",1=1,"Mixed-Gender")</f>
        <v>Mixed-Gender</v>
      </c>
      <c r="AC1720" s="3">
        <f>COUNTIFS(Table1[genoffice],Table1[[#This Row],[genoffice]],Table1[Gender],"F")</f>
        <v>168</v>
      </c>
      <c r="AD1720" s="3">
        <f>COUNTIFS(Table1[genoffice],Table1[[#This Row],[genoffice]],Table1[Gender],"M")</f>
        <v>290</v>
      </c>
      <c r="AE1720" s="3">
        <f>COUNTIFS(Table1[genoffice],Table1[[#This Row],[genoffice]],Table1[Gender],"~?")</f>
        <v>23</v>
      </c>
    </row>
    <row r="1721" spans="1:31" x14ac:dyDescent="0.35">
      <c r="A1721">
        <v>1720</v>
      </c>
      <c r="B1721">
        <f>IF(COUNTIF(C$2:C1720,C1721)&gt;0,B1720,B1720+1)</f>
        <v>525</v>
      </c>
      <c r="C1721" t="str">
        <f>Table1[[#This Row],[position]]&amp;IF(Table1[district]="NA","","-"&amp;Table1[district])&amp;IF(Table1[parish]="Multi-Parish Race","","-"&amp;Table1[parish])&amp;" ("&amp;Table1[year]&amp;")"</f>
        <v>Councilman-District E, City of Bogalusa-Washington (2014)</v>
      </c>
      <c r="D1721" t="s">
        <v>2163</v>
      </c>
      <c r="E1721" t="s">
        <v>2257</v>
      </c>
      <c r="F1721" t="s">
        <v>2262</v>
      </c>
      <c r="G1721">
        <v>2014</v>
      </c>
      <c r="H1721" t="s">
        <v>519</v>
      </c>
      <c r="I1721" t="s">
        <v>19</v>
      </c>
      <c r="J1721">
        <v>134</v>
      </c>
      <c r="K1721">
        <v>5</v>
      </c>
      <c r="L1721">
        <f>COUNTIF(Table1[Race],Table1[Race])</f>
        <v>5</v>
      </c>
      <c r="M1721">
        <v>1</v>
      </c>
      <c r="N1721">
        <v>1</v>
      </c>
      <c r="O1721">
        <v>1</v>
      </c>
      <c r="P1721">
        <v>2</v>
      </c>
      <c r="Q1721" t="s">
        <v>20</v>
      </c>
      <c r="R1721" t="s">
        <v>21</v>
      </c>
      <c r="S1721" t="s">
        <v>1813</v>
      </c>
      <c r="T1721">
        <f>IFERROR(Table1[n_can_adj]/MID(Table1[district],FIND("(",Table1[district])+1,1),Table1[n_can_adj])</f>
        <v>5</v>
      </c>
      <c r="U1721">
        <v>46367</v>
      </c>
      <c r="V1721" t="str">
        <f>IF(Table1[Voting Population]&lt;47000,"Rural","Urban")</f>
        <v>Rural</v>
      </c>
      <c r="W1721" s="3">
        <v>7.4879227053140096E-2</v>
      </c>
      <c r="X1721" s="3" t="s">
        <v>5415</v>
      </c>
      <c r="Y1721" s="3">
        <f>COUNTIFS(Table1[Race '#],Table1[[#This Row],[Race '#]],Table1[Gender],"F")</f>
        <v>1</v>
      </c>
      <c r="Z1721" s="3">
        <f>COUNTIFS(Table1[Race '#],Table1[[#This Row],[Race '#]],Table1[Gender],"M")</f>
        <v>3</v>
      </c>
      <c r="AA1721" s="3">
        <f>COUNTIFS(Table1[Race '#],Table1[[#This Row],[Race '#]],Table1[Gender],"~?")</f>
        <v>1</v>
      </c>
      <c r="AB1721" s="3" t="str">
        <f>_xlfn.IFS(Y1721=SUM(Table1[[#This Row],[Race-F candidates]:[Race-? Candidates]]),"All-Female",Z1721=SUM(Table1[[#This Row],[Race-F candidates]:[Race-? Candidates]]),"All-Male",1=1,"Mixed-Gender")</f>
        <v>Mixed-Gender</v>
      </c>
      <c r="AC1721" s="3">
        <f>COUNTIFS(Table1[genoffice],Table1[[#This Row],[genoffice]],Table1[Gender],"F")</f>
        <v>168</v>
      </c>
      <c r="AD1721" s="3">
        <f>COUNTIFS(Table1[genoffice],Table1[[#This Row],[genoffice]],Table1[Gender],"M")</f>
        <v>290</v>
      </c>
      <c r="AE1721" s="3">
        <f>COUNTIFS(Table1[genoffice],Table1[[#This Row],[genoffice]],Table1[Gender],"~?")</f>
        <v>23</v>
      </c>
    </row>
    <row r="1722" spans="1:31" x14ac:dyDescent="0.35">
      <c r="A1722">
        <v>1721</v>
      </c>
      <c r="B1722">
        <f>IF(COUNTIF(C$2:C1721,C1722)&gt;0,B1721,B1721+1)</f>
        <v>526</v>
      </c>
      <c r="C1722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2" t="s">
        <v>2163</v>
      </c>
      <c r="E1722" t="s">
        <v>2263</v>
      </c>
      <c r="F1722" t="s">
        <v>2264</v>
      </c>
      <c r="G1722">
        <v>2016</v>
      </c>
      <c r="H1722" t="s">
        <v>1277</v>
      </c>
      <c r="I1722" t="s">
        <v>23</v>
      </c>
      <c r="J1722">
        <v>5426</v>
      </c>
      <c r="K1722">
        <v>3</v>
      </c>
      <c r="L1722">
        <f>COUNTIF(Table1[Race],Table1[Race])</f>
        <v>3</v>
      </c>
      <c r="M1722">
        <v>3</v>
      </c>
      <c r="N1722">
        <v>0</v>
      </c>
      <c r="O1722">
        <v>0</v>
      </c>
      <c r="P1722">
        <v>0</v>
      </c>
      <c r="Q1722" t="s">
        <v>20</v>
      </c>
      <c r="R1722" t="s">
        <v>21</v>
      </c>
      <c r="S1722" t="s">
        <v>1813</v>
      </c>
      <c r="T1722">
        <f>IFERROR(Table1[n_can_adj]/MID(Table1[district],FIND("(",Table1[district])+1,1),Table1[n_can_adj])</f>
        <v>3</v>
      </c>
      <c r="U1722">
        <v>445337</v>
      </c>
      <c r="V1722" t="str">
        <f>IF(Table1[Voting Population]&lt;47000,"Rural","Urban")</f>
        <v>Urban</v>
      </c>
      <c r="W1722" s="3">
        <v>0.15217764060356653</v>
      </c>
      <c r="X1722" s="3" t="s">
        <v>5415</v>
      </c>
      <c r="Y1722" s="3">
        <f>COUNTIFS(Table1[Race '#],Table1[[#This Row],[Race '#]],Table1[Gender],"F")</f>
        <v>1</v>
      </c>
      <c r="Z1722" s="3">
        <f>COUNTIFS(Table1[Race '#],Table1[[#This Row],[Race '#]],Table1[Gender],"M")</f>
        <v>2</v>
      </c>
      <c r="AA1722" s="3">
        <f>COUNTIFS(Table1[Race '#],Table1[[#This Row],[Race '#]],Table1[Gender],"~?")</f>
        <v>0</v>
      </c>
      <c r="AB1722" s="3" t="str">
        <f>_xlfn.IFS(Y1722=SUM(Table1[[#This Row],[Race-F candidates]:[Race-? Candidates]]),"All-Female",Z1722=SUM(Table1[[#This Row],[Race-F candidates]:[Race-? Candidates]]),"All-Male",1=1,"Mixed-Gender")</f>
        <v>Mixed-Gender</v>
      </c>
      <c r="AC1722" s="3">
        <f>COUNTIFS(Table1[genoffice],Table1[[#This Row],[genoffice]],Table1[Gender],"F")</f>
        <v>168</v>
      </c>
      <c r="AD1722" s="3">
        <f>COUNTIFS(Table1[genoffice],Table1[[#This Row],[genoffice]],Table1[Gender],"M")</f>
        <v>290</v>
      </c>
      <c r="AE1722" s="3">
        <f>COUNTIFS(Table1[genoffice],Table1[[#This Row],[genoffice]],Table1[Gender],"~?")</f>
        <v>23</v>
      </c>
    </row>
    <row r="1723" spans="1:31" x14ac:dyDescent="0.35">
      <c r="A1723">
        <v>1722</v>
      </c>
      <c r="B1723">
        <f>IF(COUNTIF(C$2:C1722,C1723)&gt;0,B1722,B1722+1)</f>
        <v>526</v>
      </c>
      <c r="C1723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3" t="s">
        <v>2163</v>
      </c>
      <c r="E1723" t="s">
        <v>2263</v>
      </c>
      <c r="F1723" t="s">
        <v>2265</v>
      </c>
      <c r="G1723">
        <v>2016</v>
      </c>
      <c r="H1723" t="s">
        <v>1277</v>
      </c>
      <c r="I1723" t="s">
        <v>23</v>
      </c>
      <c r="J1723">
        <v>2587</v>
      </c>
      <c r="K1723">
        <v>3</v>
      </c>
      <c r="L1723">
        <f>COUNTIF(Table1[Race],Table1[Race])</f>
        <v>3</v>
      </c>
      <c r="M1723">
        <v>3</v>
      </c>
      <c r="N1723">
        <v>0</v>
      </c>
      <c r="O1723">
        <v>0</v>
      </c>
      <c r="P1723">
        <v>0</v>
      </c>
      <c r="Q1723" t="s">
        <v>20</v>
      </c>
      <c r="R1723" t="s">
        <v>21</v>
      </c>
      <c r="S1723" t="s">
        <v>1813</v>
      </c>
      <c r="T1723">
        <f>IFERROR(Table1[n_can_adj]/MID(Table1[district],FIND("(",Table1[district])+1,1),Table1[n_can_adj])</f>
        <v>3</v>
      </c>
      <c r="U1723">
        <v>445337</v>
      </c>
      <c r="V1723" t="str">
        <f>IF(Table1[Voting Population]&lt;47000,"Rural","Urban")</f>
        <v>Urban</v>
      </c>
      <c r="W1723" s="3">
        <v>0.15217764060356653</v>
      </c>
      <c r="X1723" s="3" t="s">
        <v>5414</v>
      </c>
      <c r="Y1723" s="3">
        <f>COUNTIFS(Table1[Race '#],Table1[[#This Row],[Race '#]],Table1[Gender],"F")</f>
        <v>1</v>
      </c>
      <c r="Z1723" s="3">
        <f>COUNTIFS(Table1[Race '#],Table1[[#This Row],[Race '#]],Table1[Gender],"M")</f>
        <v>2</v>
      </c>
      <c r="AA1723" s="3">
        <f>COUNTIFS(Table1[Race '#],Table1[[#This Row],[Race '#]],Table1[Gender],"~?")</f>
        <v>0</v>
      </c>
      <c r="AB1723" s="3" t="str">
        <f>_xlfn.IFS(Y1723=SUM(Table1[[#This Row],[Race-F candidates]:[Race-? Candidates]]),"All-Female",Z1723=SUM(Table1[[#This Row],[Race-F candidates]:[Race-? Candidates]]),"All-Male",1=1,"Mixed-Gender")</f>
        <v>Mixed-Gender</v>
      </c>
      <c r="AC1723" s="3">
        <f>COUNTIFS(Table1[genoffice],Table1[[#This Row],[genoffice]],Table1[Gender],"F")</f>
        <v>168</v>
      </c>
      <c r="AD1723" s="3">
        <f>COUNTIFS(Table1[genoffice],Table1[[#This Row],[genoffice]],Table1[Gender],"M")</f>
        <v>290</v>
      </c>
      <c r="AE1723" s="3">
        <f>COUNTIFS(Table1[genoffice],Table1[[#This Row],[genoffice]],Table1[Gender],"~?")</f>
        <v>23</v>
      </c>
    </row>
    <row r="1724" spans="1:31" x14ac:dyDescent="0.35">
      <c r="A1724">
        <v>1723</v>
      </c>
      <c r="B1724">
        <f>IF(COUNTIF(C$2:C1723,C1724)&gt;0,B1723,B1723+1)</f>
        <v>526</v>
      </c>
      <c r="C1724" t="str">
        <f>Table1[[#This Row],[position]]&amp;IF(Table1[district]="NA","","-"&amp;Table1[district])&amp;IF(Table1[parish]="Multi-Parish Race","","-"&amp;Table1[parish])&amp;" ("&amp;Table1[year]&amp;")"</f>
        <v>Councilman-Metro District  2-East Baton Rouge (2016)</v>
      </c>
      <c r="D1724" t="s">
        <v>2163</v>
      </c>
      <c r="E1724" t="s">
        <v>2263</v>
      </c>
      <c r="F1724" t="s">
        <v>2266</v>
      </c>
      <c r="G1724">
        <v>2016</v>
      </c>
      <c r="H1724" t="s">
        <v>1277</v>
      </c>
      <c r="I1724" t="s">
        <v>23</v>
      </c>
      <c r="J1724">
        <v>3651</v>
      </c>
      <c r="K1724">
        <v>3</v>
      </c>
      <c r="L1724">
        <f>COUNTIF(Table1[Race],Table1[Race])</f>
        <v>3</v>
      </c>
      <c r="M1724">
        <v>3</v>
      </c>
      <c r="N1724">
        <v>0</v>
      </c>
      <c r="O1724">
        <v>0</v>
      </c>
      <c r="P1724">
        <v>0</v>
      </c>
      <c r="Q1724" t="s">
        <v>20</v>
      </c>
      <c r="R1724" t="s">
        <v>21</v>
      </c>
      <c r="S1724" t="s">
        <v>1813</v>
      </c>
      <c r="T1724">
        <f>IFERROR(Table1[n_can_adj]/MID(Table1[district],FIND("(",Table1[district])+1,1),Table1[n_can_adj])</f>
        <v>3</v>
      </c>
      <c r="U1724">
        <v>445337</v>
      </c>
      <c r="V1724" t="str">
        <f>IF(Table1[Voting Population]&lt;47000,"Rural","Urban")</f>
        <v>Urban</v>
      </c>
      <c r="W1724" s="3">
        <v>0.15217764060356653</v>
      </c>
      <c r="X1724" s="3" t="s">
        <v>5414</v>
      </c>
      <c r="Y1724" s="3">
        <f>COUNTIFS(Table1[Race '#],Table1[[#This Row],[Race '#]],Table1[Gender],"F")</f>
        <v>1</v>
      </c>
      <c r="Z1724" s="3">
        <f>COUNTIFS(Table1[Race '#],Table1[[#This Row],[Race '#]],Table1[Gender],"M")</f>
        <v>2</v>
      </c>
      <c r="AA1724" s="3">
        <f>COUNTIFS(Table1[Race '#],Table1[[#This Row],[Race '#]],Table1[Gender],"~?")</f>
        <v>0</v>
      </c>
      <c r="AB1724" s="3" t="str">
        <f>_xlfn.IFS(Y1724=SUM(Table1[[#This Row],[Race-F candidates]:[Race-? Candidates]]),"All-Female",Z1724=SUM(Table1[[#This Row],[Race-F candidates]:[Race-? Candidates]]),"All-Male",1=1,"Mixed-Gender")</f>
        <v>Mixed-Gender</v>
      </c>
      <c r="AC1724" s="3">
        <f>COUNTIFS(Table1[genoffice],Table1[[#This Row],[genoffice]],Table1[Gender],"F")</f>
        <v>168</v>
      </c>
      <c r="AD1724" s="3">
        <f>COUNTIFS(Table1[genoffice],Table1[[#This Row],[genoffice]],Table1[Gender],"M")</f>
        <v>290</v>
      </c>
      <c r="AE1724" s="3">
        <f>COUNTIFS(Table1[genoffice],Table1[[#This Row],[genoffice]],Table1[Gender],"~?")</f>
        <v>23</v>
      </c>
    </row>
    <row r="1725" spans="1:31" x14ac:dyDescent="0.35">
      <c r="A1725">
        <v>1724</v>
      </c>
      <c r="B1725">
        <f>IF(COUNTIF(C$2:C1724,C1725)&gt;0,B1724,B1724+1)</f>
        <v>527</v>
      </c>
      <c r="C1725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5" t="s">
        <v>2163</v>
      </c>
      <c r="E1725" t="s">
        <v>2267</v>
      </c>
      <c r="F1725" t="s">
        <v>2268</v>
      </c>
      <c r="G1725">
        <v>2016</v>
      </c>
      <c r="H1725" t="s">
        <v>1277</v>
      </c>
      <c r="I1725" t="s">
        <v>19</v>
      </c>
      <c r="J1725">
        <v>9099</v>
      </c>
      <c r="K1725">
        <v>2</v>
      </c>
      <c r="L1725">
        <f>COUNTIF(Table1[Race],Table1[Race])</f>
        <v>2</v>
      </c>
      <c r="M1725">
        <v>1</v>
      </c>
      <c r="N1725">
        <v>1</v>
      </c>
      <c r="O1725">
        <v>0</v>
      </c>
      <c r="P1725">
        <v>0</v>
      </c>
      <c r="Q1725" t="s">
        <v>20</v>
      </c>
      <c r="R1725" t="s">
        <v>21</v>
      </c>
      <c r="S1725" t="s">
        <v>1813</v>
      </c>
      <c r="T1725">
        <f>IFERROR(Table1[n_can_adj]/MID(Table1[district],FIND("(",Table1[district])+1,1),Table1[n_can_adj])</f>
        <v>2</v>
      </c>
      <c r="U1725">
        <v>445337</v>
      </c>
      <c r="V1725" t="str">
        <f>IF(Table1[Voting Population]&lt;47000,"Rural","Urban")</f>
        <v>Urban</v>
      </c>
      <c r="W1725" s="3">
        <v>0.35866806032551884</v>
      </c>
      <c r="X1725" s="3" t="s">
        <v>5414</v>
      </c>
      <c r="Y1725" s="3">
        <f>COUNTIFS(Table1[Race '#],Table1[[#This Row],[Race '#]],Table1[Gender],"F")</f>
        <v>1</v>
      </c>
      <c r="Z1725" s="3">
        <f>COUNTIFS(Table1[Race '#],Table1[[#This Row],[Race '#]],Table1[Gender],"M")</f>
        <v>1</v>
      </c>
      <c r="AA1725" s="3">
        <f>COUNTIFS(Table1[Race '#],Table1[[#This Row],[Race '#]],Table1[Gender],"~?")</f>
        <v>0</v>
      </c>
      <c r="AB1725" s="3" t="str">
        <f>_xlfn.IFS(Y1725=SUM(Table1[[#This Row],[Race-F candidates]:[Race-? Candidates]]),"All-Female",Z1725=SUM(Table1[[#This Row],[Race-F candidates]:[Race-? Candidates]]),"All-Male",1=1,"Mixed-Gender")</f>
        <v>Mixed-Gender</v>
      </c>
      <c r="AC1725" s="3">
        <f>COUNTIFS(Table1[genoffice],Table1[[#This Row],[genoffice]],Table1[Gender],"F")</f>
        <v>168</v>
      </c>
      <c r="AD1725" s="3">
        <f>COUNTIFS(Table1[genoffice],Table1[[#This Row],[genoffice]],Table1[Gender],"M")</f>
        <v>290</v>
      </c>
      <c r="AE1725" s="3">
        <f>COUNTIFS(Table1[genoffice],Table1[[#This Row],[genoffice]],Table1[Gender],"~?")</f>
        <v>23</v>
      </c>
    </row>
    <row r="1726" spans="1:31" x14ac:dyDescent="0.35">
      <c r="A1726">
        <v>1725</v>
      </c>
      <c r="B1726">
        <f>IF(COUNTIF(C$2:C1725,C1726)&gt;0,B1725,B1725+1)</f>
        <v>527</v>
      </c>
      <c r="C1726" t="str">
        <f>Table1[[#This Row],[position]]&amp;IF(Table1[district]="NA","","-"&amp;Table1[district])&amp;IF(Table1[parish]="Multi-Parish Race","","-"&amp;Table1[parish])&amp;" ("&amp;Table1[year]&amp;")"</f>
        <v>Councilman-Metro District  3-East Baton Rouge (2016)</v>
      </c>
      <c r="D1726" t="s">
        <v>2163</v>
      </c>
      <c r="E1726" t="s">
        <v>2267</v>
      </c>
      <c r="F1726" t="s">
        <v>2269</v>
      </c>
      <c r="G1726">
        <v>2016</v>
      </c>
      <c r="H1726" t="s">
        <v>1277</v>
      </c>
      <c r="I1726" t="s">
        <v>23</v>
      </c>
      <c r="J1726">
        <v>4295</v>
      </c>
      <c r="K1726">
        <v>2</v>
      </c>
      <c r="L1726">
        <f>COUNTIF(Table1[Race],Table1[Race])</f>
        <v>2</v>
      </c>
      <c r="M1726">
        <v>1</v>
      </c>
      <c r="N1726">
        <v>1</v>
      </c>
      <c r="O1726">
        <v>0</v>
      </c>
      <c r="P1726">
        <v>0</v>
      </c>
      <c r="Q1726" t="s">
        <v>20</v>
      </c>
      <c r="R1726" t="s">
        <v>21</v>
      </c>
      <c r="S1726" t="s">
        <v>1813</v>
      </c>
      <c r="T1726">
        <f>IFERROR(Table1[n_can_adj]/MID(Table1[district],FIND("(",Table1[district])+1,1),Table1[n_can_adj])</f>
        <v>2</v>
      </c>
      <c r="U1726">
        <v>445337</v>
      </c>
      <c r="V1726" t="str">
        <f>IF(Table1[Voting Population]&lt;47000,"Rural","Urban")</f>
        <v>Urban</v>
      </c>
      <c r="W1726" s="3">
        <v>0.35866806032551884</v>
      </c>
      <c r="X1726" s="3" t="s">
        <v>5415</v>
      </c>
      <c r="Y1726" s="3">
        <f>COUNTIFS(Table1[Race '#],Table1[[#This Row],[Race '#]],Table1[Gender],"F")</f>
        <v>1</v>
      </c>
      <c r="Z1726" s="3">
        <f>COUNTIFS(Table1[Race '#],Table1[[#This Row],[Race '#]],Table1[Gender],"M")</f>
        <v>1</v>
      </c>
      <c r="AA1726" s="3">
        <f>COUNTIFS(Table1[Race '#],Table1[[#This Row],[Race '#]],Table1[Gender],"~?")</f>
        <v>0</v>
      </c>
      <c r="AB1726" s="3" t="str">
        <f>_xlfn.IFS(Y1726=SUM(Table1[[#This Row],[Race-F candidates]:[Race-? Candidates]]),"All-Female",Z1726=SUM(Table1[[#This Row],[Race-F candidates]:[Race-? Candidates]]),"All-Male",1=1,"Mixed-Gender")</f>
        <v>Mixed-Gender</v>
      </c>
      <c r="AC1726" s="3">
        <f>COUNTIFS(Table1[genoffice],Table1[[#This Row],[genoffice]],Table1[Gender],"F")</f>
        <v>168</v>
      </c>
      <c r="AD1726" s="3">
        <f>COUNTIFS(Table1[genoffice],Table1[[#This Row],[genoffice]],Table1[Gender],"M")</f>
        <v>290</v>
      </c>
      <c r="AE1726" s="3">
        <f>COUNTIFS(Table1[genoffice],Table1[[#This Row],[genoffice]],Table1[Gender],"~?")</f>
        <v>23</v>
      </c>
    </row>
    <row r="1727" spans="1:31" x14ac:dyDescent="0.35">
      <c r="A1727">
        <v>1726</v>
      </c>
      <c r="B1727">
        <f>IF(COUNTIF(C$2:C1726,C1727)&gt;0,B1726,B1726+1)</f>
        <v>528</v>
      </c>
      <c r="C1727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7" t="s">
        <v>2163</v>
      </c>
      <c r="E1727" t="s">
        <v>2270</v>
      </c>
      <c r="F1727" t="s">
        <v>2271</v>
      </c>
      <c r="G1727">
        <v>2016</v>
      </c>
      <c r="H1727" t="s">
        <v>1277</v>
      </c>
      <c r="I1727" t="s">
        <v>23</v>
      </c>
      <c r="J1727">
        <v>3578</v>
      </c>
      <c r="K1727">
        <v>2</v>
      </c>
      <c r="L1727">
        <f>COUNTIF(Table1[Race],Table1[Race])</f>
        <v>2</v>
      </c>
      <c r="M1727">
        <v>1</v>
      </c>
      <c r="N1727">
        <v>1</v>
      </c>
      <c r="O1727">
        <v>0</v>
      </c>
      <c r="P1727">
        <v>0</v>
      </c>
      <c r="Q1727" t="s">
        <v>20</v>
      </c>
      <c r="R1727" t="s">
        <v>21</v>
      </c>
      <c r="S1727" t="s">
        <v>1813</v>
      </c>
      <c r="T1727">
        <f>IFERROR(Table1[n_can_adj]/MID(Table1[district],FIND("(",Table1[district])+1,1),Table1[n_can_adj])</f>
        <v>2</v>
      </c>
      <c r="U1727">
        <v>445337</v>
      </c>
      <c r="V1727" t="str">
        <f>IF(Table1[Voting Population]&lt;47000,"Rural","Urban")</f>
        <v>Urban</v>
      </c>
      <c r="W1727" s="3">
        <v>0.52883855675533309</v>
      </c>
      <c r="X1727" s="3" t="s">
        <v>5415</v>
      </c>
      <c r="Y1727" s="3">
        <f>COUNTIFS(Table1[Race '#],Table1[[#This Row],[Race '#]],Table1[Gender],"F")</f>
        <v>1</v>
      </c>
      <c r="Z1727" s="3">
        <f>COUNTIFS(Table1[Race '#],Table1[[#This Row],[Race '#]],Table1[Gender],"M")</f>
        <v>1</v>
      </c>
      <c r="AA1727" s="3">
        <f>COUNTIFS(Table1[Race '#],Table1[[#This Row],[Race '#]],Table1[Gender],"~?")</f>
        <v>0</v>
      </c>
      <c r="AB1727" s="3" t="str">
        <f>_xlfn.IFS(Y1727=SUM(Table1[[#This Row],[Race-F candidates]:[Race-? Candidates]]),"All-Female",Z1727=SUM(Table1[[#This Row],[Race-F candidates]:[Race-? Candidates]]),"All-Male",1=1,"Mixed-Gender")</f>
        <v>Mixed-Gender</v>
      </c>
      <c r="AC1727" s="3">
        <f>COUNTIFS(Table1[genoffice],Table1[[#This Row],[genoffice]],Table1[Gender],"F")</f>
        <v>168</v>
      </c>
      <c r="AD1727" s="3">
        <f>COUNTIFS(Table1[genoffice],Table1[[#This Row],[genoffice]],Table1[Gender],"M")</f>
        <v>290</v>
      </c>
      <c r="AE1727" s="3">
        <f>COUNTIFS(Table1[genoffice],Table1[[#This Row],[genoffice]],Table1[Gender],"~?")</f>
        <v>23</v>
      </c>
    </row>
    <row r="1728" spans="1:31" x14ac:dyDescent="0.35">
      <c r="A1728">
        <v>1727</v>
      </c>
      <c r="B1728">
        <f>IF(COUNTIF(C$2:C1727,C1728)&gt;0,B1727,B1727+1)</f>
        <v>528</v>
      </c>
      <c r="C1728" t="str">
        <f>Table1[[#This Row],[position]]&amp;IF(Table1[district]="NA","","-"&amp;Table1[district])&amp;IF(Table1[parish]="Multi-Parish Race","","-"&amp;Table1[parish])&amp;" ("&amp;Table1[year]&amp;")"</f>
        <v>Councilman-Metro District  4-East Baton Rouge (2016)</v>
      </c>
      <c r="D1728" t="s">
        <v>2163</v>
      </c>
      <c r="E1728" t="s">
        <v>2270</v>
      </c>
      <c r="F1728" t="s">
        <v>2272</v>
      </c>
      <c r="G1728">
        <v>2016</v>
      </c>
      <c r="H1728" t="s">
        <v>1277</v>
      </c>
      <c r="I1728" t="s">
        <v>19</v>
      </c>
      <c r="J1728">
        <v>11610</v>
      </c>
      <c r="K1728">
        <v>2</v>
      </c>
      <c r="L1728">
        <f>COUNTIF(Table1[Race],Table1[Race])</f>
        <v>2</v>
      </c>
      <c r="M1728">
        <v>1</v>
      </c>
      <c r="N1728">
        <v>1</v>
      </c>
      <c r="O1728">
        <v>0</v>
      </c>
      <c r="P1728">
        <v>0</v>
      </c>
      <c r="Q1728" t="s">
        <v>20</v>
      </c>
      <c r="R1728" t="s">
        <v>21</v>
      </c>
      <c r="S1728" t="s">
        <v>1813</v>
      </c>
      <c r="T1728">
        <f>IFERROR(Table1[n_can_adj]/MID(Table1[district],FIND("(",Table1[district])+1,1),Table1[n_can_adj])</f>
        <v>2</v>
      </c>
      <c r="U1728">
        <v>445337</v>
      </c>
      <c r="V1728" t="str">
        <f>IF(Table1[Voting Population]&lt;47000,"Rural","Urban")</f>
        <v>Urban</v>
      </c>
      <c r="W1728" s="3">
        <v>0.52883855675533309</v>
      </c>
      <c r="X1728" s="3" t="s">
        <v>5414</v>
      </c>
      <c r="Y1728" s="3">
        <f>COUNTIFS(Table1[Race '#],Table1[[#This Row],[Race '#]],Table1[Gender],"F")</f>
        <v>1</v>
      </c>
      <c r="Z1728" s="3">
        <f>COUNTIFS(Table1[Race '#],Table1[[#This Row],[Race '#]],Table1[Gender],"M")</f>
        <v>1</v>
      </c>
      <c r="AA1728" s="3">
        <f>COUNTIFS(Table1[Race '#],Table1[[#This Row],[Race '#]],Table1[Gender],"~?")</f>
        <v>0</v>
      </c>
      <c r="AB1728" s="3" t="str">
        <f>_xlfn.IFS(Y1728=SUM(Table1[[#This Row],[Race-F candidates]:[Race-? Candidates]]),"All-Female",Z1728=SUM(Table1[[#This Row],[Race-F candidates]:[Race-? Candidates]]),"All-Male",1=1,"Mixed-Gender")</f>
        <v>Mixed-Gender</v>
      </c>
      <c r="AC1728" s="3">
        <f>COUNTIFS(Table1[genoffice],Table1[[#This Row],[genoffice]],Table1[Gender],"F")</f>
        <v>168</v>
      </c>
      <c r="AD1728" s="3">
        <f>COUNTIFS(Table1[genoffice],Table1[[#This Row],[genoffice]],Table1[Gender],"M")</f>
        <v>290</v>
      </c>
      <c r="AE1728" s="3">
        <f>COUNTIFS(Table1[genoffice],Table1[[#This Row],[genoffice]],Table1[Gender],"~?")</f>
        <v>23</v>
      </c>
    </row>
    <row r="1729" spans="1:31" x14ac:dyDescent="0.35">
      <c r="A1729">
        <v>1728</v>
      </c>
      <c r="B1729">
        <f>IF(COUNTIF(C$2:C1728,C1729)&gt;0,B1728,B1728+1)</f>
        <v>529</v>
      </c>
      <c r="C1729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29" t="s">
        <v>2163</v>
      </c>
      <c r="E1729" t="s">
        <v>2273</v>
      </c>
      <c r="F1729" t="s">
        <v>2274</v>
      </c>
      <c r="G1729">
        <v>2016</v>
      </c>
      <c r="H1729" t="s">
        <v>1277</v>
      </c>
      <c r="I1729" t="s">
        <v>23</v>
      </c>
      <c r="J1729">
        <v>161</v>
      </c>
      <c r="K1729">
        <v>5</v>
      </c>
      <c r="L1729">
        <f>COUNTIF(Table1[Race],Table1[Race])</f>
        <v>5</v>
      </c>
      <c r="M1729">
        <v>4</v>
      </c>
      <c r="N1729">
        <v>1</v>
      </c>
      <c r="O1729">
        <v>0</v>
      </c>
      <c r="P1729">
        <v>0</v>
      </c>
      <c r="Q1729" t="s">
        <v>20</v>
      </c>
      <c r="R1729" t="s">
        <v>21</v>
      </c>
      <c r="S1729" t="s">
        <v>1813</v>
      </c>
      <c r="T1729">
        <f>IFERROR(Table1[n_can_adj]/MID(Table1[district],FIND("(",Table1[district])+1,1),Table1[n_can_adj])</f>
        <v>5</v>
      </c>
      <c r="U1729">
        <v>445337</v>
      </c>
      <c r="V1729" t="str">
        <f>IF(Table1[Voting Population]&lt;47000,"Rural","Urban")</f>
        <v>Urban</v>
      </c>
      <c r="W1729" s="3">
        <v>0.12132495539523697</v>
      </c>
      <c r="X1729" s="3" t="s">
        <v>5415</v>
      </c>
      <c r="Y1729" s="3">
        <f>COUNTIFS(Table1[Race '#],Table1[[#This Row],[Race '#]],Table1[Gender],"F")</f>
        <v>3</v>
      </c>
      <c r="Z1729" s="3">
        <f>COUNTIFS(Table1[Race '#],Table1[[#This Row],[Race '#]],Table1[Gender],"M")</f>
        <v>2</v>
      </c>
      <c r="AA1729" s="3">
        <f>COUNTIFS(Table1[Race '#],Table1[[#This Row],[Race '#]],Table1[Gender],"~?")</f>
        <v>0</v>
      </c>
      <c r="AB1729" s="3" t="str">
        <f>_xlfn.IFS(Y1729=SUM(Table1[[#This Row],[Race-F candidates]:[Race-? Candidates]]),"All-Female",Z1729=SUM(Table1[[#This Row],[Race-F candidates]:[Race-? Candidates]]),"All-Male",1=1,"Mixed-Gender")</f>
        <v>Mixed-Gender</v>
      </c>
      <c r="AC1729" s="3">
        <f>COUNTIFS(Table1[genoffice],Table1[[#This Row],[genoffice]],Table1[Gender],"F")</f>
        <v>168</v>
      </c>
      <c r="AD1729" s="3">
        <f>COUNTIFS(Table1[genoffice],Table1[[#This Row],[genoffice]],Table1[Gender],"M")</f>
        <v>290</v>
      </c>
      <c r="AE1729" s="3">
        <f>COUNTIFS(Table1[genoffice],Table1[[#This Row],[genoffice]],Table1[Gender],"~?")</f>
        <v>23</v>
      </c>
    </row>
    <row r="1730" spans="1:31" x14ac:dyDescent="0.35">
      <c r="A1730">
        <v>1729</v>
      </c>
      <c r="B1730">
        <f>IF(COUNTIF(C$2:C1729,C1730)&gt;0,B1729,B1729+1)</f>
        <v>529</v>
      </c>
      <c r="C1730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0" t="s">
        <v>2163</v>
      </c>
      <c r="E1730" t="s">
        <v>2273</v>
      </c>
      <c r="F1730" t="s">
        <v>2275</v>
      </c>
      <c r="G1730">
        <v>2016</v>
      </c>
      <c r="H1730" t="s">
        <v>1277</v>
      </c>
      <c r="I1730" t="s">
        <v>19</v>
      </c>
      <c r="J1730">
        <v>874</v>
      </c>
      <c r="K1730">
        <v>5</v>
      </c>
      <c r="L1730">
        <f>COUNTIF(Table1[Race],Table1[Race])</f>
        <v>5</v>
      </c>
      <c r="M1730">
        <v>4</v>
      </c>
      <c r="N1730">
        <v>1</v>
      </c>
      <c r="O1730">
        <v>0</v>
      </c>
      <c r="P1730">
        <v>0</v>
      </c>
      <c r="Q1730" t="s">
        <v>20</v>
      </c>
      <c r="R1730" t="s">
        <v>21</v>
      </c>
      <c r="S1730" t="s">
        <v>1813</v>
      </c>
      <c r="T1730">
        <f>IFERROR(Table1[n_can_adj]/MID(Table1[district],FIND("(",Table1[district])+1,1),Table1[n_can_adj])</f>
        <v>5</v>
      </c>
      <c r="U1730">
        <v>445337</v>
      </c>
      <c r="V1730" t="str">
        <f>IF(Table1[Voting Population]&lt;47000,"Rural","Urban")</f>
        <v>Urban</v>
      </c>
      <c r="W1730" s="3">
        <v>0.12132495539523697</v>
      </c>
      <c r="X1730" s="3" t="s">
        <v>5414</v>
      </c>
      <c r="Y1730" s="3">
        <f>COUNTIFS(Table1[Race '#],Table1[[#This Row],[Race '#]],Table1[Gender],"F")</f>
        <v>3</v>
      </c>
      <c r="Z1730" s="3">
        <f>COUNTIFS(Table1[Race '#],Table1[[#This Row],[Race '#]],Table1[Gender],"M")</f>
        <v>2</v>
      </c>
      <c r="AA1730" s="3">
        <f>COUNTIFS(Table1[Race '#],Table1[[#This Row],[Race '#]],Table1[Gender],"~?")</f>
        <v>0</v>
      </c>
      <c r="AB1730" s="3" t="str">
        <f>_xlfn.IFS(Y1730=SUM(Table1[[#This Row],[Race-F candidates]:[Race-? Candidates]]),"All-Female",Z1730=SUM(Table1[[#This Row],[Race-F candidates]:[Race-? Candidates]]),"All-Male",1=1,"Mixed-Gender")</f>
        <v>Mixed-Gender</v>
      </c>
      <c r="AC1730" s="3">
        <f>COUNTIFS(Table1[genoffice],Table1[[#This Row],[genoffice]],Table1[Gender],"F")</f>
        <v>168</v>
      </c>
      <c r="AD1730" s="3">
        <f>COUNTIFS(Table1[genoffice],Table1[[#This Row],[genoffice]],Table1[Gender],"M")</f>
        <v>290</v>
      </c>
      <c r="AE1730" s="3">
        <f>COUNTIFS(Table1[genoffice],Table1[[#This Row],[genoffice]],Table1[Gender],"~?")</f>
        <v>23</v>
      </c>
    </row>
    <row r="1731" spans="1:31" x14ac:dyDescent="0.35">
      <c r="A1731">
        <v>1730</v>
      </c>
      <c r="B1731">
        <f>IF(COUNTIF(C$2:C1730,C1731)&gt;0,B1730,B1730+1)</f>
        <v>529</v>
      </c>
      <c r="C1731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1" t="s">
        <v>2163</v>
      </c>
      <c r="E1731" t="s">
        <v>2273</v>
      </c>
      <c r="F1731" t="s">
        <v>2276</v>
      </c>
      <c r="G1731">
        <v>2016</v>
      </c>
      <c r="H1731" t="s">
        <v>1277</v>
      </c>
      <c r="I1731" t="s">
        <v>23</v>
      </c>
      <c r="J1731">
        <v>2588</v>
      </c>
      <c r="K1731">
        <v>5</v>
      </c>
      <c r="L1731">
        <f>COUNTIF(Table1[Race],Table1[Race])</f>
        <v>5</v>
      </c>
      <c r="M1731">
        <v>4</v>
      </c>
      <c r="N1731">
        <v>1</v>
      </c>
      <c r="O1731">
        <v>0</v>
      </c>
      <c r="P1731">
        <v>0</v>
      </c>
      <c r="Q1731" t="s">
        <v>20</v>
      </c>
      <c r="R1731" t="s">
        <v>21</v>
      </c>
      <c r="S1731" t="s">
        <v>1813</v>
      </c>
      <c r="T1731">
        <f>IFERROR(Table1[n_can_adj]/MID(Table1[district],FIND("(",Table1[district])+1,1),Table1[n_can_adj])</f>
        <v>5</v>
      </c>
      <c r="U1731">
        <v>445337</v>
      </c>
      <c r="V1731" t="str">
        <f>IF(Table1[Voting Population]&lt;47000,"Rural","Urban")</f>
        <v>Urban</v>
      </c>
      <c r="W1731" s="3">
        <v>0.12132495539523697</v>
      </c>
      <c r="X1731" s="3" t="s">
        <v>5414</v>
      </c>
      <c r="Y1731" s="3">
        <f>COUNTIFS(Table1[Race '#],Table1[[#This Row],[Race '#]],Table1[Gender],"F")</f>
        <v>3</v>
      </c>
      <c r="Z1731" s="3">
        <f>COUNTIFS(Table1[Race '#],Table1[[#This Row],[Race '#]],Table1[Gender],"M")</f>
        <v>2</v>
      </c>
      <c r="AA1731" s="3">
        <f>COUNTIFS(Table1[Race '#],Table1[[#This Row],[Race '#]],Table1[Gender],"~?")</f>
        <v>0</v>
      </c>
      <c r="AB1731" s="3" t="str">
        <f>_xlfn.IFS(Y1731=SUM(Table1[[#This Row],[Race-F candidates]:[Race-? Candidates]]),"All-Female",Z1731=SUM(Table1[[#This Row],[Race-F candidates]:[Race-? Candidates]]),"All-Male",1=1,"Mixed-Gender")</f>
        <v>Mixed-Gender</v>
      </c>
      <c r="AC1731" s="3">
        <f>COUNTIFS(Table1[genoffice],Table1[[#This Row],[genoffice]],Table1[Gender],"F")</f>
        <v>168</v>
      </c>
      <c r="AD1731" s="3">
        <f>COUNTIFS(Table1[genoffice],Table1[[#This Row],[genoffice]],Table1[Gender],"M")</f>
        <v>290</v>
      </c>
      <c r="AE1731" s="3">
        <f>COUNTIFS(Table1[genoffice],Table1[[#This Row],[genoffice]],Table1[Gender],"~?")</f>
        <v>23</v>
      </c>
    </row>
    <row r="1732" spans="1:31" x14ac:dyDescent="0.35">
      <c r="A1732">
        <v>1731</v>
      </c>
      <c r="B1732">
        <f>IF(COUNTIF(C$2:C1731,C1732)&gt;0,B1731,B1731+1)</f>
        <v>529</v>
      </c>
      <c r="C1732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2" t="s">
        <v>2163</v>
      </c>
      <c r="E1732" t="s">
        <v>2273</v>
      </c>
      <c r="F1732" t="s">
        <v>2277</v>
      </c>
      <c r="G1732">
        <v>2016</v>
      </c>
      <c r="H1732" t="s">
        <v>1277</v>
      </c>
      <c r="I1732" t="s">
        <v>23</v>
      </c>
      <c r="J1732">
        <v>5416</v>
      </c>
      <c r="K1732">
        <v>5</v>
      </c>
      <c r="L1732">
        <f>COUNTIF(Table1[Race],Table1[Race])</f>
        <v>5</v>
      </c>
      <c r="M1732">
        <v>4</v>
      </c>
      <c r="N1732">
        <v>1</v>
      </c>
      <c r="O1732">
        <v>0</v>
      </c>
      <c r="P1732">
        <v>0</v>
      </c>
      <c r="Q1732" t="s">
        <v>20</v>
      </c>
      <c r="R1732" t="s">
        <v>21</v>
      </c>
      <c r="S1732" t="s">
        <v>1813</v>
      </c>
      <c r="T1732">
        <f>IFERROR(Table1[n_can_adj]/MID(Table1[district],FIND("(",Table1[district])+1,1),Table1[n_can_adj])</f>
        <v>5</v>
      </c>
      <c r="U1732">
        <v>445337</v>
      </c>
      <c r="V1732" t="str">
        <f>IF(Table1[Voting Population]&lt;47000,"Rural","Urban")</f>
        <v>Urban</v>
      </c>
      <c r="W1732" s="3">
        <v>0.12132495539523697</v>
      </c>
      <c r="X1732" s="3" t="s">
        <v>5415</v>
      </c>
      <c r="Y1732" s="3">
        <f>COUNTIFS(Table1[Race '#],Table1[[#This Row],[Race '#]],Table1[Gender],"F")</f>
        <v>3</v>
      </c>
      <c r="Z1732" s="3">
        <f>COUNTIFS(Table1[Race '#],Table1[[#This Row],[Race '#]],Table1[Gender],"M")</f>
        <v>2</v>
      </c>
      <c r="AA1732" s="3">
        <f>COUNTIFS(Table1[Race '#],Table1[[#This Row],[Race '#]],Table1[Gender],"~?")</f>
        <v>0</v>
      </c>
      <c r="AB1732" s="3" t="str">
        <f>_xlfn.IFS(Y1732=SUM(Table1[[#This Row],[Race-F candidates]:[Race-? Candidates]]),"All-Female",Z1732=SUM(Table1[[#This Row],[Race-F candidates]:[Race-? Candidates]]),"All-Male",1=1,"Mixed-Gender")</f>
        <v>Mixed-Gender</v>
      </c>
      <c r="AC1732" s="3">
        <f>COUNTIFS(Table1[genoffice],Table1[[#This Row],[genoffice]],Table1[Gender],"F")</f>
        <v>168</v>
      </c>
      <c r="AD1732" s="3">
        <f>COUNTIFS(Table1[genoffice],Table1[[#This Row],[genoffice]],Table1[Gender],"M")</f>
        <v>290</v>
      </c>
      <c r="AE1732" s="3">
        <f>COUNTIFS(Table1[genoffice],Table1[[#This Row],[genoffice]],Table1[Gender],"~?")</f>
        <v>23</v>
      </c>
    </row>
    <row r="1733" spans="1:31" x14ac:dyDescent="0.35">
      <c r="A1733">
        <v>1732</v>
      </c>
      <c r="B1733">
        <f>IF(COUNTIF(C$2:C1732,C1733)&gt;0,B1732,B1732+1)</f>
        <v>529</v>
      </c>
      <c r="C1733" t="str">
        <f>Table1[[#This Row],[position]]&amp;IF(Table1[district]="NA","","-"&amp;Table1[district])&amp;IF(Table1[parish]="Multi-Parish Race","","-"&amp;Table1[parish])&amp;" ("&amp;Table1[year]&amp;")"</f>
        <v>Councilman-Metro District  5-East Baton Rouge (2016)</v>
      </c>
      <c r="D1733" t="s">
        <v>2163</v>
      </c>
      <c r="E1733" t="s">
        <v>2273</v>
      </c>
      <c r="F1733" t="s">
        <v>2278</v>
      </c>
      <c r="G1733">
        <v>2016</v>
      </c>
      <c r="H1733" t="s">
        <v>1277</v>
      </c>
      <c r="I1733" t="s">
        <v>23</v>
      </c>
      <c r="J1733">
        <v>3852</v>
      </c>
      <c r="K1733">
        <v>5</v>
      </c>
      <c r="L1733">
        <f>COUNTIF(Table1[Race],Table1[Race])</f>
        <v>5</v>
      </c>
      <c r="M1733">
        <v>4</v>
      </c>
      <c r="N1733">
        <v>1</v>
      </c>
      <c r="O1733">
        <v>0</v>
      </c>
      <c r="P1733">
        <v>0</v>
      </c>
      <c r="Q1733" t="s">
        <v>20</v>
      </c>
      <c r="R1733" t="s">
        <v>21</v>
      </c>
      <c r="S1733" t="s">
        <v>1813</v>
      </c>
      <c r="T1733">
        <f>IFERROR(Table1[n_can_adj]/MID(Table1[district],FIND("(",Table1[district])+1,1),Table1[n_can_adj])</f>
        <v>5</v>
      </c>
      <c r="U1733">
        <v>445337</v>
      </c>
      <c r="V1733" t="str">
        <f>IF(Table1[Voting Population]&lt;47000,"Rural","Urban")</f>
        <v>Urban</v>
      </c>
      <c r="W1733" s="3">
        <v>0.12132495539523697</v>
      </c>
      <c r="X1733" s="3" t="s">
        <v>5415</v>
      </c>
      <c r="Y1733" s="3">
        <f>COUNTIFS(Table1[Race '#],Table1[[#This Row],[Race '#]],Table1[Gender],"F")</f>
        <v>3</v>
      </c>
      <c r="Z1733" s="3">
        <f>COUNTIFS(Table1[Race '#],Table1[[#This Row],[Race '#]],Table1[Gender],"M")</f>
        <v>2</v>
      </c>
      <c r="AA1733" s="3">
        <f>COUNTIFS(Table1[Race '#],Table1[[#This Row],[Race '#]],Table1[Gender],"~?")</f>
        <v>0</v>
      </c>
      <c r="AB1733" s="3" t="str">
        <f>_xlfn.IFS(Y1733=SUM(Table1[[#This Row],[Race-F candidates]:[Race-? Candidates]]),"All-Female",Z1733=SUM(Table1[[#This Row],[Race-F candidates]:[Race-? Candidates]]),"All-Male",1=1,"Mixed-Gender")</f>
        <v>Mixed-Gender</v>
      </c>
      <c r="AC1733" s="3">
        <f>COUNTIFS(Table1[genoffice],Table1[[#This Row],[genoffice]],Table1[Gender],"F")</f>
        <v>168</v>
      </c>
      <c r="AD1733" s="3">
        <f>COUNTIFS(Table1[genoffice],Table1[[#This Row],[genoffice]],Table1[Gender],"M")</f>
        <v>290</v>
      </c>
      <c r="AE1733" s="3">
        <f>COUNTIFS(Table1[genoffice],Table1[[#This Row],[genoffice]],Table1[Gender],"~?")</f>
        <v>23</v>
      </c>
    </row>
    <row r="1734" spans="1:31" x14ac:dyDescent="0.35">
      <c r="A1734">
        <v>1733</v>
      </c>
      <c r="B1734">
        <f>IF(COUNTIF(C$2:C1733,C1734)&gt;0,B1733,B1733+1)</f>
        <v>530</v>
      </c>
      <c r="C1734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4" t="s">
        <v>2163</v>
      </c>
      <c r="E1734" t="s">
        <v>2279</v>
      </c>
      <c r="F1734" t="s">
        <v>2280</v>
      </c>
      <c r="G1734">
        <v>2016</v>
      </c>
      <c r="H1734" t="s">
        <v>1277</v>
      </c>
      <c r="I1734" t="s">
        <v>127</v>
      </c>
      <c r="J1734">
        <v>1844</v>
      </c>
      <c r="K1734">
        <v>5</v>
      </c>
      <c r="L1734">
        <f>COUNTIF(Table1[Race],Table1[Race])</f>
        <v>5</v>
      </c>
      <c r="M1734">
        <v>4</v>
      </c>
      <c r="N1734">
        <v>0</v>
      </c>
      <c r="O1734">
        <v>0</v>
      </c>
      <c r="P1734">
        <v>1</v>
      </c>
      <c r="Q1734" t="s">
        <v>20</v>
      </c>
      <c r="R1734" t="s">
        <v>21</v>
      </c>
      <c r="S1734" t="s">
        <v>1813</v>
      </c>
      <c r="T1734">
        <f>IFERROR(Table1[n_can_adj]/MID(Table1[district],FIND("(",Table1[district])+1,1),Table1[n_can_adj])</f>
        <v>5</v>
      </c>
      <c r="U1734">
        <v>445337</v>
      </c>
      <c r="V1734" t="str">
        <f>IF(Table1[Voting Population]&lt;47000,"Rural","Urban")</f>
        <v>Urban</v>
      </c>
      <c r="W1734" s="3">
        <v>0.16598263614838199</v>
      </c>
      <c r="X1734" s="3" t="s">
        <v>5414</v>
      </c>
      <c r="Y1734" s="3">
        <f>COUNTIFS(Table1[Race '#],Table1[[#This Row],[Race '#]],Table1[Gender],"F")</f>
        <v>1</v>
      </c>
      <c r="Z1734" s="3">
        <f>COUNTIFS(Table1[Race '#],Table1[[#This Row],[Race '#]],Table1[Gender],"M")</f>
        <v>4</v>
      </c>
      <c r="AA1734" s="3">
        <f>COUNTIFS(Table1[Race '#],Table1[[#This Row],[Race '#]],Table1[Gender],"~?")</f>
        <v>0</v>
      </c>
      <c r="AB1734" s="3" t="str">
        <f>_xlfn.IFS(Y1734=SUM(Table1[[#This Row],[Race-F candidates]:[Race-? Candidates]]),"All-Female",Z1734=SUM(Table1[[#This Row],[Race-F candidates]:[Race-? Candidates]]),"All-Male",1=1,"Mixed-Gender")</f>
        <v>Mixed-Gender</v>
      </c>
      <c r="AC1734" s="3">
        <f>COUNTIFS(Table1[genoffice],Table1[[#This Row],[genoffice]],Table1[Gender],"F")</f>
        <v>168</v>
      </c>
      <c r="AD1734" s="3">
        <f>COUNTIFS(Table1[genoffice],Table1[[#This Row],[genoffice]],Table1[Gender],"M")</f>
        <v>290</v>
      </c>
      <c r="AE1734" s="3">
        <f>COUNTIFS(Table1[genoffice],Table1[[#This Row],[genoffice]],Table1[Gender],"~?")</f>
        <v>23</v>
      </c>
    </row>
    <row r="1735" spans="1:31" x14ac:dyDescent="0.35">
      <c r="A1735">
        <v>1734</v>
      </c>
      <c r="B1735">
        <f>IF(COUNTIF(C$2:C1734,C1735)&gt;0,B1734,B1734+1)</f>
        <v>530</v>
      </c>
      <c r="C1735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5" t="s">
        <v>2163</v>
      </c>
      <c r="E1735" t="s">
        <v>2279</v>
      </c>
      <c r="F1735" t="s">
        <v>2281</v>
      </c>
      <c r="G1735">
        <v>2016</v>
      </c>
      <c r="H1735" t="s">
        <v>1277</v>
      </c>
      <c r="I1735" t="s">
        <v>23</v>
      </c>
      <c r="J1735">
        <v>2598</v>
      </c>
      <c r="K1735">
        <v>5</v>
      </c>
      <c r="L1735">
        <f>COUNTIF(Table1[Race],Table1[Race])</f>
        <v>5</v>
      </c>
      <c r="M1735">
        <v>4</v>
      </c>
      <c r="N1735">
        <v>0</v>
      </c>
      <c r="O1735">
        <v>0</v>
      </c>
      <c r="P1735">
        <v>1</v>
      </c>
      <c r="Q1735" t="s">
        <v>20</v>
      </c>
      <c r="R1735" t="s">
        <v>21</v>
      </c>
      <c r="S1735" t="s">
        <v>1813</v>
      </c>
      <c r="T1735">
        <f>IFERROR(Table1[n_can_adj]/MID(Table1[district],FIND("(",Table1[district])+1,1),Table1[n_can_adj])</f>
        <v>5</v>
      </c>
      <c r="U1735">
        <v>445337</v>
      </c>
      <c r="V1735" t="str">
        <f>IF(Table1[Voting Population]&lt;47000,"Rural","Urban")</f>
        <v>Urban</v>
      </c>
      <c r="W1735" s="3">
        <v>0.16598263614838199</v>
      </c>
      <c r="X1735" s="3" t="s">
        <v>5414</v>
      </c>
      <c r="Y1735" s="3">
        <f>COUNTIFS(Table1[Race '#],Table1[[#This Row],[Race '#]],Table1[Gender],"F")</f>
        <v>1</v>
      </c>
      <c r="Z1735" s="3">
        <f>COUNTIFS(Table1[Race '#],Table1[[#This Row],[Race '#]],Table1[Gender],"M")</f>
        <v>4</v>
      </c>
      <c r="AA1735" s="3">
        <f>COUNTIFS(Table1[Race '#],Table1[[#This Row],[Race '#]],Table1[Gender],"~?")</f>
        <v>0</v>
      </c>
      <c r="AB1735" s="3" t="str">
        <f>_xlfn.IFS(Y1735=SUM(Table1[[#This Row],[Race-F candidates]:[Race-? Candidates]]),"All-Female",Z1735=SUM(Table1[[#This Row],[Race-F candidates]:[Race-? Candidates]]),"All-Male",1=1,"Mixed-Gender")</f>
        <v>Mixed-Gender</v>
      </c>
      <c r="AC1735" s="3">
        <f>COUNTIFS(Table1[genoffice],Table1[[#This Row],[genoffice]],Table1[Gender],"F")</f>
        <v>168</v>
      </c>
      <c r="AD1735" s="3">
        <f>COUNTIFS(Table1[genoffice],Table1[[#This Row],[genoffice]],Table1[Gender],"M")</f>
        <v>290</v>
      </c>
      <c r="AE1735" s="3">
        <f>COUNTIFS(Table1[genoffice],Table1[[#This Row],[genoffice]],Table1[Gender],"~?")</f>
        <v>23</v>
      </c>
    </row>
    <row r="1736" spans="1:31" x14ac:dyDescent="0.35">
      <c r="A1736">
        <v>1735</v>
      </c>
      <c r="B1736">
        <f>IF(COUNTIF(C$2:C1735,C1736)&gt;0,B1735,B1735+1)</f>
        <v>530</v>
      </c>
      <c r="C1736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6" t="s">
        <v>2163</v>
      </c>
      <c r="E1736" t="s">
        <v>2279</v>
      </c>
      <c r="F1736" t="s">
        <v>2282</v>
      </c>
      <c r="G1736">
        <v>2016</v>
      </c>
      <c r="H1736" t="s">
        <v>1277</v>
      </c>
      <c r="I1736" t="s">
        <v>23</v>
      </c>
      <c r="J1736">
        <v>2569</v>
      </c>
      <c r="K1736">
        <v>5</v>
      </c>
      <c r="L1736">
        <f>COUNTIF(Table1[Race],Table1[Race])</f>
        <v>5</v>
      </c>
      <c r="M1736">
        <v>4</v>
      </c>
      <c r="N1736">
        <v>0</v>
      </c>
      <c r="O1736">
        <v>0</v>
      </c>
      <c r="P1736">
        <v>1</v>
      </c>
      <c r="Q1736" t="s">
        <v>20</v>
      </c>
      <c r="R1736" t="s">
        <v>21</v>
      </c>
      <c r="S1736" t="s">
        <v>1813</v>
      </c>
      <c r="T1736">
        <f>IFERROR(Table1[n_can_adj]/MID(Table1[district],FIND("(",Table1[district])+1,1),Table1[n_can_adj])</f>
        <v>5</v>
      </c>
      <c r="U1736">
        <v>445337</v>
      </c>
      <c r="V1736" t="str">
        <f>IF(Table1[Voting Population]&lt;47000,"Rural","Urban")</f>
        <v>Urban</v>
      </c>
      <c r="W1736" s="3">
        <v>0.16598263614838199</v>
      </c>
      <c r="X1736" s="3" t="s">
        <v>5415</v>
      </c>
      <c r="Y1736" s="3">
        <f>COUNTIFS(Table1[Race '#],Table1[[#This Row],[Race '#]],Table1[Gender],"F")</f>
        <v>1</v>
      </c>
      <c r="Z1736" s="3">
        <f>COUNTIFS(Table1[Race '#],Table1[[#This Row],[Race '#]],Table1[Gender],"M")</f>
        <v>4</v>
      </c>
      <c r="AA1736" s="3">
        <f>COUNTIFS(Table1[Race '#],Table1[[#This Row],[Race '#]],Table1[Gender],"~?")</f>
        <v>0</v>
      </c>
      <c r="AB1736" s="3" t="str">
        <f>_xlfn.IFS(Y1736=SUM(Table1[[#This Row],[Race-F candidates]:[Race-? Candidates]]),"All-Female",Z1736=SUM(Table1[[#This Row],[Race-F candidates]:[Race-? Candidates]]),"All-Male",1=1,"Mixed-Gender")</f>
        <v>Mixed-Gender</v>
      </c>
      <c r="AC1736" s="3">
        <f>COUNTIFS(Table1[genoffice],Table1[[#This Row],[genoffice]],Table1[Gender],"F")</f>
        <v>168</v>
      </c>
      <c r="AD1736" s="3">
        <f>COUNTIFS(Table1[genoffice],Table1[[#This Row],[genoffice]],Table1[Gender],"M")</f>
        <v>290</v>
      </c>
      <c r="AE1736" s="3">
        <f>COUNTIFS(Table1[genoffice],Table1[[#This Row],[genoffice]],Table1[Gender],"~?")</f>
        <v>23</v>
      </c>
    </row>
    <row r="1737" spans="1:31" x14ac:dyDescent="0.35">
      <c r="A1737">
        <v>1736</v>
      </c>
      <c r="B1737">
        <f>IF(COUNTIF(C$2:C1736,C1737)&gt;0,B1736,B1736+1)</f>
        <v>530</v>
      </c>
      <c r="C1737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7" t="s">
        <v>2163</v>
      </c>
      <c r="E1737" t="s">
        <v>2279</v>
      </c>
      <c r="F1737" t="s">
        <v>2283</v>
      </c>
      <c r="G1737">
        <v>2016</v>
      </c>
      <c r="H1737" t="s">
        <v>1277</v>
      </c>
      <c r="I1737" t="s">
        <v>23</v>
      </c>
      <c r="J1737">
        <v>4701</v>
      </c>
      <c r="K1737">
        <v>5</v>
      </c>
      <c r="L1737">
        <f>COUNTIF(Table1[Race],Table1[Race])</f>
        <v>5</v>
      </c>
      <c r="M1737">
        <v>4</v>
      </c>
      <c r="N1737">
        <v>0</v>
      </c>
      <c r="O1737">
        <v>0</v>
      </c>
      <c r="P1737">
        <v>1</v>
      </c>
      <c r="Q1737" t="s">
        <v>20</v>
      </c>
      <c r="R1737" t="s">
        <v>21</v>
      </c>
      <c r="S1737" t="s">
        <v>1813</v>
      </c>
      <c r="T1737">
        <f>IFERROR(Table1[n_can_adj]/MID(Table1[district],FIND("(",Table1[district])+1,1),Table1[n_can_adj])</f>
        <v>5</v>
      </c>
      <c r="U1737">
        <v>445337</v>
      </c>
      <c r="V1737" t="str">
        <f>IF(Table1[Voting Population]&lt;47000,"Rural","Urban")</f>
        <v>Urban</v>
      </c>
      <c r="W1737" s="3">
        <v>0.16598263614838199</v>
      </c>
      <c r="X1737" s="3" t="s">
        <v>5414</v>
      </c>
      <c r="Y1737" s="3">
        <f>COUNTIFS(Table1[Race '#],Table1[[#This Row],[Race '#]],Table1[Gender],"F")</f>
        <v>1</v>
      </c>
      <c r="Z1737" s="3">
        <f>COUNTIFS(Table1[Race '#],Table1[[#This Row],[Race '#]],Table1[Gender],"M")</f>
        <v>4</v>
      </c>
      <c r="AA1737" s="3">
        <f>COUNTIFS(Table1[Race '#],Table1[[#This Row],[Race '#]],Table1[Gender],"~?")</f>
        <v>0</v>
      </c>
      <c r="AB1737" s="3" t="str">
        <f>_xlfn.IFS(Y1737=SUM(Table1[[#This Row],[Race-F candidates]:[Race-? Candidates]]),"All-Female",Z1737=SUM(Table1[[#This Row],[Race-F candidates]:[Race-? Candidates]]),"All-Male",1=1,"Mixed-Gender")</f>
        <v>Mixed-Gender</v>
      </c>
      <c r="AC1737" s="3">
        <f>COUNTIFS(Table1[genoffice],Table1[[#This Row],[genoffice]],Table1[Gender],"F")</f>
        <v>168</v>
      </c>
      <c r="AD1737" s="3">
        <f>COUNTIFS(Table1[genoffice],Table1[[#This Row],[genoffice]],Table1[Gender],"M")</f>
        <v>290</v>
      </c>
      <c r="AE1737" s="3">
        <f>COUNTIFS(Table1[genoffice],Table1[[#This Row],[genoffice]],Table1[Gender],"~?")</f>
        <v>23</v>
      </c>
    </row>
    <row r="1738" spans="1:31" x14ac:dyDescent="0.35">
      <c r="A1738">
        <v>1737</v>
      </c>
      <c r="B1738">
        <f>IF(COUNTIF(C$2:C1737,C1738)&gt;0,B1737,B1737+1)</f>
        <v>530</v>
      </c>
      <c r="C1738" t="str">
        <f>Table1[[#This Row],[position]]&amp;IF(Table1[district]="NA","","-"&amp;Table1[district])&amp;IF(Table1[parish]="Multi-Parish Race","","-"&amp;Table1[parish])&amp;" ("&amp;Table1[year]&amp;")"</f>
        <v>Councilman-Metro District  7-East Baton Rouge (2016)</v>
      </c>
      <c r="D1738" t="s">
        <v>2163</v>
      </c>
      <c r="E1738" t="s">
        <v>2279</v>
      </c>
      <c r="F1738" t="s">
        <v>2284</v>
      </c>
      <c r="G1738">
        <v>2016</v>
      </c>
      <c r="H1738" t="s">
        <v>1277</v>
      </c>
      <c r="I1738" t="s">
        <v>23</v>
      </c>
      <c r="J1738">
        <v>958</v>
      </c>
      <c r="K1738">
        <v>5</v>
      </c>
      <c r="L1738">
        <f>COUNTIF(Table1[Race],Table1[Race])</f>
        <v>5</v>
      </c>
      <c r="M1738">
        <v>4</v>
      </c>
      <c r="N1738">
        <v>0</v>
      </c>
      <c r="O1738">
        <v>0</v>
      </c>
      <c r="P1738">
        <v>1</v>
      </c>
      <c r="Q1738" t="s">
        <v>20</v>
      </c>
      <c r="R1738" t="s">
        <v>21</v>
      </c>
      <c r="S1738" t="s">
        <v>1813</v>
      </c>
      <c r="T1738">
        <f>IFERROR(Table1[n_can_adj]/MID(Table1[district],FIND("(",Table1[district])+1,1),Table1[n_can_adj])</f>
        <v>5</v>
      </c>
      <c r="U1738">
        <v>445337</v>
      </c>
      <c r="V1738" t="str">
        <f>IF(Table1[Voting Population]&lt;47000,"Rural","Urban")</f>
        <v>Urban</v>
      </c>
      <c r="W1738" s="3">
        <v>0.16598263614838199</v>
      </c>
      <c r="X1738" s="3" t="s">
        <v>5414</v>
      </c>
      <c r="Y1738" s="3">
        <f>COUNTIFS(Table1[Race '#],Table1[[#This Row],[Race '#]],Table1[Gender],"F")</f>
        <v>1</v>
      </c>
      <c r="Z1738" s="3">
        <f>COUNTIFS(Table1[Race '#],Table1[[#This Row],[Race '#]],Table1[Gender],"M")</f>
        <v>4</v>
      </c>
      <c r="AA1738" s="3">
        <f>COUNTIFS(Table1[Race '#],Table1[[#This Row],[Race '#]],Table1[Gender],"~?")</f>
        <v>0</v>
      </c>
      <c r="AB1738" s="3" t="str">
        <f>_xlfn.IFS(Y1738=SUM(Table1[[#This Row],[Race-F candidates]:[Race-? Candidates]]),"All-Female",Z1738=SUM(Table1[[#This Row],[Race-F candidates]:[Race-? Candidates]]),"All-Male",1=1,"Mixed-Gender")</f>
        <v>Mixed-Gender</v>
      </c>
      <c r="AC1738" s="3">
        <f>COUNTIFS(Table1[genoffice],Table1[[#This Row],[genoffice]],Table1[Gender],"F")</f>
        <v>168</v>
      </c>
      <c r="AD1738" s="3">
        <f>COUNTIFS(Table1[genoffice],Table1[[#This Row],[genoffice]],Table1[Gender],"M")</f>
        <v>290</v>
      </c>
      <c r="AE1738" s="3">
        <f>COUNTIFS(Table1[genoffice],Table1[[#This Row],[genoffice]],Table1[Gender],"~?")</f>
        <v>23</v>
      </c>
    </row>
    <row r="1739" spans="1:31" x14ac:dyDescent="0.35">
      <c r="A1739">
        <v>1738</v>
      </c>
      <c r="B1739">
        <f>IF(COUNTIF(C$2:C1738,C1739)&gt;0,B1738,B1738+1)</f>
        <v>531</v>
      </c>
      <c r="C1739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39" t="s">
        <v>2163</v>
      </c>
      <c r="E1739" t="s">
        <v>2285</v>
      </c>
      <c r="F1739" t="s">
        <v>2286</v>
      </c>
      <c r="G1739">
        <v>2016</v>
      </c>
      <c r="H1739" t="s">
        <v>1277</v>
      </c>
      <c r="I1739" t="s">
        <v>19</v>
      </c>
      <c r="J1739">
        <v>8489</v>
      </c>
      <c r="K1739">
        <v>3</v>
      </c>
      <c r="L1739">
        <f>COUNTIF(Table1[Race],Table1[Race])</f>
        <v>3</v>
      </c>
      <c r="M1739">
        <v>2</v>
      </c>
      <c r="N1739">
        <v>1</v>
      </c>
      <c r="O1739">
        <v>0</v>
      </c>
      <c r="P1739">
        <v>0</v>
      </c>
      <c r="Q1739" t="s">
        <v>20</v>
      </c>
      <c r="R1739" t="s">
        <v>21</v>
      </c>
      <c r="S1739" t="s">
        <v>1813</v>
      </c>
      <c r="T1739">
        <f>IFERROR(Table1[n_can_adj]/MID(Table1[district],FIND("(",Table1[district])+1,1),Table1[n_can_adj])</f>
        <v>3</v>
      </c>
      <c r="U1739">
        <v>445337</v>
      </c>
      <c r="V1739" t="str">
        <f>IF(Table1[Voting Population]&lt;47000,"Rural","Urban")</f>
        <v>Urban</v>
      </c>
      <c r="W1739" s="3">
        <v>0.43468415710158503</v>
      </c>
      <c r="X1739" s="3" t="s">
        <v>5414</v>
      </c>
      <c r="Y1739" s="3">
        <f>COUNTIFS(Table1[Race '#],Table1[[#This Row],[Race '#]],Table1[Gender],"F")</f>
        <v>0</v>
      </c>
      <c r="Z1739" s="3">
        <f>COUNTIFS(Table1[Race '#],Table1[[#This Row],[Race '#]],Table1[Gender],"M")</f>
        <v>3</v>
      </c>
      <c r="AA1739" s="3">
        <f>COUNTIFS(Table1[Race '#],Table1[[#This Row],[Race '#]],Table1[Gender],"~?")</f>
        <v>0</v>
      </c>
      <c r="AB1739" s="3" t="str">
        <f>_xlfn.IFS(Y1739=SUM(Table1[[#This Row],[Race-F candidates]:[Race-? Candidates]]),"All-Female",Z1739=SUM(Table1[[#This Row],[Race-F candidates]:[Race-? Candidates]]),"All-Male",1=1,"Mixed-Gender")</f>
        <v>All-Male</v>
      </c>
      <c r="AC1739" s="3">
        <f>COUNTIFS(Table1[genoffice],Table1[[#This Row],[genoffice]],Table1[Gender],"F")</f>
        <v>168</v>
      </c>
      <c r="AD1739" s="3">
        <f>COUNTIFS(Table1[genoffice],Table1[[#This Row],[genoffice]],Table1[Gender],"M")</f>
        <v>290</v>
      </c>
      <c r="AE1739" s="3">
        <f>COUNTIFS(Table1[genoffice],Table1[[#This Row],[genoffice]],Table1[Gender],"~?")</f>
        <v>23</v>
      </c>
    </row>
    <row r="1740" spans="1:31" x14ac:dyDescent="0.35">
      <c r="A1740">
        <v>1739</v>
      </c>
      <c r="B1740">
        <f>IF(COUNTIF(C$2:C1739,C1740)&gt;0,B1739,B1739+1)</f>
        <v>531</v>
      </c>
      <c r="C1740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0" t="s">
        <v>2163</v>
      </c>
      <c r="E1740" t="s">
        <v>2285</v>
      </c>
      <c r="F1740" t="s">
        <v>2287</v>
      </c>
      <c r="G1740">
        <v>2016</v>
      </c>
      <c r="H1740" t="s">
        <v>1277</v>
      </c>
      <c r="I1740" t="s">
        <v>23</v>
      </c>
      <c r="J1740">
        <v>2922</v>
      </c>
      <c r="K1740">
        <v>3</v>
      </c>
      <c r="L1740">
        <f>COUNTIF(Table1[Race],Table1[Race])</f>
        <v>3</v>
      </c>
      <c r="M1740">
        <v>2</v>
      </c>
      <c r="N1740">
        <v>1</v>
      </c>
      <c r="O1740">
        <v>0</v>
      </c>
      <c r="P1740">
        <v>0</v>
      </c>
      <c r="Q1740" t="s">
        <v>20</v>
      </c>
      <c r="R1740" t="s">
        <v>21</v>
      </c>
      <c r="S1740" t="s">
        <v>1813</v>
      </c>
      <c r="T1740">
        <f>IFERROR(Table1[n_can_adj]/MID(Table1[district],FIND("(",Table1[district])+1,1),Table1[n_can_adj])</f>
        <v>3</v>
      </c>
      <c r="U1740">
        <v>445337</v>
      </c>
      <c r="V1740" t="str">
        <f>IF(Table1[Voting Population]&lt;47000,"Rural","Urban")</f>
        <v>Urban</v>
      </c>
      <c r="W1740" s="3">
        <v>0.43468415710158503</v>
      </c>
      <c r="X1740" s="3" t="s">
        <v>5414</v>
      </c>
      <c r="Y1740" s="3">
        <f>COUNTIFS(Table1[Race '#],Table1[[#This Row],[Race '#]],Table1[Gender],"F")</f>
        <v>0</v>
      </c>
      <c r="Z1740" s="3">
        <f>COUNTIFS(Table1[Race '#],Table1[[#This Row],[Race '#]],Table1[Gender],"M")</f>
        <v>3</v>
      </c>
      <c r="AA1740" s="3">
        <f>COUNTIFS(Table1[Race '#],Table1[[#This Row],[Race '#]],Table1[Gender],"~?")</f>
        <v>0</v>
      </c>
      <c r="AB1740" s="3" t="str">
        <f>_xlfn.IFS(Y1740=SUM(Table1[[#This Row],[Race-F candidates]:[Race-? Candidates]]),"All-Female",Z1740=SUM(Table1[[#This Row],[Race-F candidates]:[Race-? Candidates]]),"All-Male",1=1,"Mixed-Gender")</f>
        <v>All-Male</v>
      </c>
      <c r="AC1740" s="3">
        <f>COUNTIFS(Table1[genoffice],Table1[[#This Row],[genoffice]],Table1[Gender],"F")</f>
        <v>168</v>
      </c>
      <c r="AD1740" s="3">
        <f>COUNTIFS(Table1[genoffice],Table1[[#This Row],[genoffice]],Table1[Gender],"M")</f>
        <v>290</v>
      </c>
      <c r="AE1740" s="3">
        <f>COUNTIFS(Table1[genoffice],Table1[[#This Row],[genoffice]],Table1[Gender],"~?")</f>
        <v>23</v>
      </c>
    </row>
    <row r="1741" spans="1:31" x14ac:dyDescent="0.35">
      <c r="A1741">
        <v>1740</v>
      </c>
      <c r="B1741">
        <f>IF(COUNTIF(C$2:C1740,C1741)&gt;0,B1740,B1740+1)</f>
        <v>531</v>
      </c>
      <c r="C1741" t="str">
        <f>Table1[[#This Row],[position]]&amp;IF(Table1[district]="NA","","-"&amp;Table1[district])&amp;IF(Table1[parish]="Multi-Parish Race","","-"&amp;Table1[parish])&amp;" ("&amp;Table1[year]&amp;")"</f>
        <v>Councilman-Metro District  8-East Baton Rouge (2016)</v>
      </c>
      <c r="D1741" t="s">
        <v>2163</v>
      </c>
      <c r="E1741" t="s">
        <v>2285</v>
      </c>
      <c r="F1741" t="s">
        <v>2288</v>
      </c>
      <c r="G1741">
        <v>2016</v>
      </c>
      <c r="H1741" t="s">
        <v>1277</v>
      </c>
      <c r="I1741" t="s">
        <v>23</v>
      </c>
      <c r="J1741">
        <v>1396</v>
      </c>
      <c r="K1741">
        <v>3</v>
      </c>
      <c r="L1741">
        <f>COUNTIF(Table1[Race],Table1[Race])</f>
        <v>3</v>
      </c>
      <c r="M1741">
        <v>2</v>
      </c>
      <c r="N1741">
        <v>1</v>
      </c>
      <c r="O1741">
        <v>0</v>
      </c>
      <c r="P1741">
        <v>0</v>
      </c>
      <c r="Q1741" t="s">
        <v>20</v>
      </c>
      <c r="R1741" t="s">
        <v>21</v>
      </c>
      <c r="S1741" t="s">
        <v>1813</v>
      </c>
      <c r="T1741">
        <f>IFERROR(Table1[n_can_adj]/MID(Table1[district],FIND("(",Table1[district])+1,1),Table1[n_can_adj])</f>
        <v>3</v>
      </c>
      <c r="U1741">
        <v>445337</v>
      </c>
      <c r="V1741" t="str">
        <f>IF(Table1[Voting Population]&lt;47000,"Rural","Urban")</f>
        <v>Urban</v>
      </c>
      <c r="W1741" s="3">
        <v>0.43468415710158503</v>
      </c>
      <c r="X1741" s="3" t="s">
        <v>5414</v>
      </c>
      <c r="Y1741" s="3">
        <f>COUNTIFS(Table1[Race '#],Table1[[#This Row],[Race '#]],Table1[Gender],"F")</f>
        <v>0</v>
      </c>
      <c r="Z1741" s="3">
        <f>COUNTIFS(Table1[Race '#],Table1[[#This Row],[Race '#]],Table1[Gender],"M")</f>
        <v>3</v>
      </c>
      <c r="AA1741" s="3">
        <f>COUNTIFS(Table1[Race '#],Table1[[#This Row],[Race '#]],Table1[Gender],"~?")</f>
        <v>0</v>
      </c>
      <c r="AB1741" s="3" t="str">
        <f>_xlfn.IFS(Y1741=SUM(Table1[[#This Row],[Race-F candidates]:[Race-? Candidates]]),"All-Female",Z1741=SUM(Table1[[#This Row],[Race-F candidates]:[Race-? Candidates]]),"All-Male",1=1,"Mixed-Gender")</f>
        <v>All-Male</v>
      </c>
      <c r="AC1741" s="3">
        <f>COUNTIFS(Table1[genoffice],Table1[[#This Row],[genoffice]],Table1[Gender],"F")</f>
        <v>168</v>
      </c>
      <c r="AD1741" s="3">
        <f>COUNTIFS(Table1[genoffice],Table1[[#This Row],[genoffice]],Table1[Gender],"M")</f>
        <v>290</v>
      </c>
      <c r="AE1741" s="3">
        <f>COUNTIFS(Table1[genoffice],Table1[[#This Row],[genoffice]],Table1[Gender],"~?")</f>
        <v>23</v>
      </c>
    </row>
    <row r="1742" spans="1:31" x14ac:dyDescent="0.35">
      <c r="A1742">
        <v>1741</v>
      </c>
      <c r="B1742">
        <f>IF(COUNTIF(C$2:C1741,C1742)&gt;0,B1741,B1741+1)</f>
        <v>532</v>
      </c>
      <c r="C1742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2" t="s">
        <v>2163</v>
      </c>
      <c r="E1742" t="s">
        <v>2289</v>
      </c>
      <c r="F1742" t="s">
        <v>2290</v>
      </c>
      <c r="G1742">
        <v>2016</v>
      </c>
      <c r="H1742" t="s">
        <v>1277</v>
      </c>
      <c r="I1742" t="s">
        <v>23</v>
      </c>
      <c r="J1742">
        <v>3330</v>
      </c>
      <c r="K1742">
        <v>5</v>
      </c>
      <c r="L1742">
        <f>COUNTIF(Table1[Race],Table1[Race])</f>
        <v>5</v>
      </c>
      <c r="M1742">
        <v>3</v>
      </c>
      <c r="N1742">
        <v>2</v>
      </c>
      <c r="O1742">
        <v>0</v>
      </c>
      <c r="P1742">
        <v>0</v>
      </c>
      <c r="Q1742" t="s">
        <v>20</v>
      </c>
      <c r="R1742" t="s">
        <v>21</v>
      </c>
      <c r="S1742" t="s">
        <v>1813</v>
      </c>
      <c r="T1742">
        <f>IFERROR(Table1[n_can_adj]/MID(Table1[district],FIND("(",Table1[district])+1,1),Table1[n_can_adj])</f>
        <v>5</v>
      </c>
      <c r="U1742">
        <v>445337</v>
      </c>
      <c r="V1742" t="str">
        <f>IF(Table1[Voting Population]&lt;47000,"Rural","Urban")</f>
        <v>Urban</v>
      </c>
      <c r="W1742" s="3">
        <v>5.2205675751615666E-2</v>
      </c>
      <c r="X1742" s="3" t="s">
        <v>5414</v>
      </c>
      <c r="Y1742" s="3">
        <f>COUNTIFS(Table1[Race '#],Table1[[#This Row],[Race '#]],Table1[Gender],"F")</f>
        <v>0</v>
      </c>
      <c r="Z1742" s="3">
        <f>COUNTIFS(Table1[Race '#],Table1[[#This Row],[Race '#]],Table1[Gender],"M")</f>
        <v>5</v>
      </c>
      <c r="AA1742" s="3">
        <f>COUNTIFS(Table1[Race '#],Table1[[#This Row],[Race '#]],Table1[Gender],"~?")</f>
        <v>0</v>
      </c>
      <c r="AB1742" s="3" t="str">
        <f>_xlfn.IFS(Y1742=SUM(Table1[[#This Row],[Race-F candidates]:[Race-? Candidates]]),"All-Female",Z1742=SUM(Table1[[#This Row],[Race-F candidates]:[Race-? Candidates]]),"All-Male",1=1,"Mixed-Gender")</f>
        <v>All-Male</v>
      </c>
      <c r="AC1742" s="3">
        <f>COUNTIFS(Table1[genoffice],Table1[[#This Row],[genoffice]],Table1[Gender],"F")</f>
        <v>168</v>
      </c>
      <c r="AD1742" s="3">
        <f>COUNTIFS(Table1[genoffice],Table1[[#This Row],[genoffice]],Table1[Gender],"M")</f>
        <v>290</v>
      </c>
      <c r="AE1742" s="3">
        <f>COUNTIFS(Table1[genoffice],Table1[[#This Row],[genoffice]],Table1[Gender],"~?")</f>
        <v>23</v>
      </c>
    </row>
    <row r="1743" spans="1:31" x14ac:dyDescent="0.35">
      <c r="A1743">
        <v>1742</v>
      </c>
      <c r="B1743">
        <f>IF(COUNTIF(C$2:C1742,C1743)&gt;0,B1742,B1742+1)</f>
        <v>532</v>
      </c>
      <c r="C1743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3" t="s">
        <v>2163</v>
      </c>
      <c r="E1743" t="s">
        <v>2289</v>
      </c>
      <c r="F1743" t="s">
        <v>2291</v>
      </c>
      <c r="G1743">
        <v>2016</v>
      </c>
      <c r="H1743" t="s">
        <v>1277</v>
      </c>
      <c r="I1743" t="s">
        <v>19</v>
      </c>
      <c r="J1743">
        <v>6509</v>
      </c>
      <c r="K1743">
        <v>5</v>
      </c>
      <c r="L1743">
        <f>COUNTIF(Table1[Race],Table1[Race])</f>
        <v>5</v>
      </c>
      <c r="M1743">
        <v>3</v>
      </c>
      <c r="N1743">
        <v>2</v>
      </c>
      <c r="O1743">
        <v>0</v>
      </c>
      <c r="P1743">
        <v>0</v>
      </c>
      <c r="Q1743" t="s">
        <v>20</v>
      </c>
      <c r="R1743" t="s">
        <v>21</v>
      </c>
      <c r="S1743" t="s">
        <v>1813</v>
      </c>
      <c r="T1743">
        <f>IFERROR(Table1[n_can_adj]/MID(Table1[district],FIND("(",Table1[district])+1,1),Table1[n_can_adj])</f>
        <v>5</v>
      </c>
      <c r="U1743">
        <v>445337</v>
      </c>
      <c r="V1743" t="str">
        <f>IF(Table1[Voting Population]&lt;47000,"Rural","Urban")</f>
        <v>Urban</v>
      </c>
      <c r="W1743" s="3">
        <v>5.2205675751615666E-2</v>
      </c>
      <c r="X1743" s="3" t="s">
        <v>5414</v>
      </c>
      <c r="Y1743" s="3">
        <f>COUNTIFS(Table1[Race '#],Table1[[#This Row],[Race '#]],Table1[Gender],"F")</f>
        <v>0</v>
      </c>
      <c r="Z1743" s="3">
        <f>COUNTIFS(Table1[Race '#],Table1[[#This Row],[Race '#]],Table1[Gender],"M")</f>
        <v>5</v>
      </c>
      <c r="AA1743" s="3">
        <f>COUNTIFS(Table1[Race '#],Table1[[#This Row],[Race '#]],Table1[Gender],"~?")</f>
        <v>0</v>
      </c>
      <c r="AB1743" s="3" t="str">
        <f>_xlfn.IFS(Y1743=SUM(Table1[[#This Row],[Race-F candidates]:[Race-? Candidates]]),"All-Female",Z1743=SUM(Table1[[#This Row],[Race-F candidates]:[Race-? Candidates]]),"All-Male",1=1,"Mixed-Gender")</f>
        <v>All-Male</v>
      </c>
      <c r="AC1743" s="3">
        <f>COUNTIFS(Table1[genoffice],Table1[[#This Row],[genoffice]],Table1[Gender],"F")</f>
        <v>168</v>
      </c>
      <c r="AD1743" s="3">
        <f>COUNTIFS(Table1[genoffice],Table1[[#This Row],[genoffice]],Table1[Gender],"M")</f>
        <v>290</v>
      </c>
      <c r="AE1743" s="3">
        <f>COUNTIFS(Table1[genoffice],Table1[[#This Row],[genoffice]],Table1[Gender],"~?")</f>
        <v>23</v>
      </c>
    </row>
    <row r="1744" spans="1:31" x14ac:dyDescent="0.35">
      <c r="A1744">
        <v>1743</v>
      </c>
      <c r="B1744">
        <f>IF(COUNTIF(C$2:C1743,C1744)&gt;0,B1743,B1743+1)</f>
        <v>532</v>
      </c>
      <c r="C1744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4" t="s">
        <v>2163</v>
      </c>
      <c r="E1744" t="s">
        <v>2289</v>
      </c>
      <c r="F1744" t="s">
        <v>2292</v>
      </c>
      <c r="G1744">
        <v>2016</v>
      </c>
      <c r="H1744" t="s">
        <v>1277</v>
      </c>
      <c r="I1744" t="s">
        <v>23</v>
      </c>
      <c r="J1744">
        <v>2002</v>
      </c>
      <c r="K1744">
        <v>5</v>
      </c>
      <c r="L1744">
        <f>COUNTIF(Table1[Race],Table1[Race])</f>
        <v>5</v>
      </c>
      <c r="M1744">
        <v>3</v>
      </c>
      <c r="N1744">
        <v>2</v>
      </c>
      <c r="O1744">
        <v>0</v>
      </c>
      <c r="P1744">
        <v>0</v>
      </c>
      <c r="Q1744" t="s">
        <v>20</v>
      </c>
      <c r="R1744" t="s">
        <v>21</v>
      </c>
      <c r="S1744" t="s">
        <v>1813</v>
      </c>
      <c r="T1744">
        <f>IFERROR(Table1[n_can_adj]/MID(Table1[district],FIND("(",Table1[district])+1,1),Table1[n_can_adj])</f>
        <v>5</v>
      </c>
      <c r="U1744">
        <v>445337</v>
      </c>
      <c r="V1744" t="str">
        <f>IF(Table1[Voting Population]&lt;47000,"Rural","Urban")</f>
        <v>Urban</v>
      </c>
      <c r="W1744" s="3">
        <v>5.2205675751615666E-2</v>
      </c>
      <c r="X1744" s="3" t="s">
        <v>5414</v>
      </c>
      <c r="Y1744" s="3">
        <f>COUNTIFS(Table1[Race '#],Table1[[#This Row],[Race '#]],Table1[Gender],"F")</f>
        <v>0</v>
      </c>
      <c r="Z1744" s="3">
        <f>COUNTIFS(Table1[Race '#],Table1[[#This Row],[Race '#]],Table1[Gender],"M")</f>
        <v>5</v>
      </c>
      <c r="AA1744" s="3">
        <f>COUNTIFS(Table1[Race '#],Table1[[#This Row],[Race '#]],Table1[Gender],"~?")</f>
        <v>0</v>
      </c>
      <c r="AB1744" s="3" t="str">
        <f>_xlfn.IFS(Y1744=SUM(Table1[[#This Row],[Race-F candidates]:[Race-? Candidates]]),"All-Female",Z1744=SUM(Table1[[#This Row],[Race-F candidates]:[Race-? Candidates]]),"All-Male",1=1,"Mixed-Gender")</f>
        <v>All-Male</v>
      </c>
      <c r="AC1744" s="3">
        <f>COUNTIFS(Table1[genoffice],Table1[[#This Row],[genoffice]],Table1[Gender],"F")</f>
        <v>168</v>
      </c>
      <c r="AD1744" s="3">
        <f>COUNTIFS(Table1[genoffice],Table1[[#This Row],[genoffice]],Table1[Gender],"M")</f>
        <v>290</v>
      </c>
      <c r="AE1744" s="3">
        <f>COUNTIFS(Table1[genoffice],Table1[[#This Row],[genoffice]],Table1[Gender],"~?")</f>
        <v>23</v>
      </c>
    </row>
    <row r="1745" spans="1:31" x14ac:dyDescent="0.35">
      <c r="A1745">
        <v>1744</v>
      </c>
      <c r="B1745">
        <f>IF(COUNTIF(C$2:C1744,C1745)&gt;0,B1744,B1744+1)</f>
        <v>532</v>
      </c>
      <c r="C1745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5" t="s">
        <v>2163</v>
      </c>
      <c r="E1745" t="s">
        <v>2289</v>
      </c>
      <c r="F1745" t="s">
        <v>2293</v>
      </c>
      <c r="G1745">
        <v>2016</v>
      </c>
      <c r="H1745" t="s">
        <v>1277</v>
      </c>
      <c r="I1745" t="s">
        <v>23</v>
      </c>
      <c r="J1745">
        <v>374</v>
      </c>
      <c r="K1745">
        <v>5</v>
      </c>
      <c r="L1745">
        <f>COUNTIF(Table1[Race],Table1[Race])</f>
        <v>5</v>
      </c>
      <c r="M1745">
        <v>3</v>
      </c>
      <c r="N1745">
        <v>2</v>
      </c>
      <c r="O1745">
        <v>0</v>
      </c>
      <c r="P1745">
        <v>0</v>
      </c>
      <c r="Q1745" t="s">
        <v>20</v>
      </c>
      <c r="R1745" t="s">
        <v>21</v>
      </c>
      <c r="S1745" t="s">
        <v>1813</v>
      </c>
      <c r="T1745">
        <f>IFERROR(Table1[n_can_adj]/MID(Table1[district],FIND("(",Table1[district])+1,1),Table1[n_can_adj])</f>
        <v>5</v>
      </c>
      <c r="U1745">
        <v>445337</v>
      </c>
      <c r="V1745" t="str">
        <f>IF(Table1[Voting Population]&lt;47000,"Rural","Urban")</f>
        <v>Urban</v>
      </c>
      <c r="W1745" s="3">
        <v>5.2205675751615666E-2</v>
      </c>
      <c r="X1745" s="3" t="s">
        <v>5414</v>
      </c>
      <c r="Y1745" s="3">
        <f>COUNTIFS(Table1[Race '#],Table1[[#This Row],[Race '#]],Table1[Gender],"F")</f>
        <v>0</v>
      </c>
      <c r="Z1745" s="3">
        <f>COUNTIFS(Table1[Race '#],Table1[[#This Row],[Race '#]],Table1[Gender],"M")</f>
        <v>5</v>
      </c>
      <c r="AA1745" s="3">
        <f>COUNTIFS(Table1[Race '#],Table1[[#This Row],[Race '#]],Table1[Gender],"~?")</f>
        <v>0</v>
      </c>
      <c r="AB1745" s="3" t="str">
        <f>_xlfn.IFS(Y1745=SUM(Table1[[#This Row],[Race-F candidates]:[Race-? Candidates]]),"All-Female",Z1745=SUM(Table1[[#This Row],[Race-F candidates]:[Race-? Candidates]]),"All-Male",1=1,"Mixed-Gender")</f>
        <v>All-Male</v>
      </c>
      <c r="AC1745" s="3">
        <f>COUNTIFS(Table1[genoffice],Table1[[#This Row],[genoffice]],Table1[Gender],"F")</f>
        <v>168</v>
      </c>
      <c r="AD1745" s="3">
        <f>COUNTIFS(Table1[genoffice],Table1[[#This Row],[genoffice]],Table1[Gender],"M")</f>
        <v>290</v>
      </c>
      <c r="AE1745" s="3">
        <f>COUNTIFS(Table1[genoffice],Table1[[#This Row],[genoffice]],Table1[Gender],"~?")</f>
        <v>23</v>
      </c>
    </row>
    <row r="1746" spans="1:31" x14ac:dyDescent="0.35">
      <c r="A1746">
        <v>1745</v>
      </c>
      <c r="B1746">
        <f>IF(COUNTIF(C$2:C1745,C1746)&gt;0,B1745,B1745+1)</f>
        <v>532</v>
      </c>
      <c r="C1746" t="str">
        <f>Table1[[#This Row],[position]]&amp;IF(Table1[district]="NA","","-"&amp;Table1[district])&amp;IF(Table1[parish]="Multi-Parish Race","","-"&amp;Table1[parish])&amp;" ("&amp;Table1[year]&amp;")"</f>
        <v>Councilman-Metro District  9-East Baton Rouge (2016)</v>
      </c>
      <c r="D1746" t="s">
        <v>2163</v>
      </c>
      <c r="E1746" t="s">
        <v>2289</v>
      </c>
      <c r="F1746" t="s">
        <v>2294</v>
      </c>
      <c r="G1746">
        <v>2016</v>
      </c>
      <c r="H1746" t="s">
        <v>1277</v>
      </c>
      <c r="I1746" t="s">
        <v>19</v>
      </c>
      <c r="J1746">
        <v>5580</v>
      </c>
      <c r="K1746">
        <v>5</v>
      </c>
      <c r="L1746">
        <f>COUNTIF(Table1[Race],Table1[Race])</f>
        <v>5</v>
      </c>
      <c r="M1746">
        <v>3</v>
      </c>
      <c r="N1746">
        <v>2</v>
      </c>
      <c r="O1746">
        <v>0</v>
      </c>
      <c r="P1746">
        <v>0</v>
      </c>
      <c r="Q1746" t="s">
        <v>20</v>
      </c>
      <c r="R1746" t="s">
        <v>21</v>
      </c>
      <c r="S1746" t="s">
        <v>1813</v>
      </c>
      <c r="T1746">
        <f>IFERROR(Table1[n_can_adj]/MID(Table1[district],FIND("(",Table1[district])+1,1),Table1[n_can_adj])</f>
        <v>5</v>
      </c>
      <c r="U1746">
        <v>445337</v>
      </c>
      <c r="V1746" t="str">
        <f>IF(Table1[Voting Population]&lt;47000,"Rural","Urban")</f>
        <v>Urban</v>
      </c>
      <c r="W1746" s="3">
        <v>5.2205675751615666E-2</v>
      </c>
      <c r="X1746" s="3" t="s">
        <v>5414</v>
      </c>
      <c r="Y1746" s="3">
        <f>COUNTIFS(Table1[Race '#],Table1[[#This Row],[Race '#]],Table1[Gender],"F")</f>
        <v>0</v>
      </c>
      <c r="Z1746" s="3">
        <f>COUNTIFS(Table1[Race '#],Table1[[#This Row],[Race '#]],Table1[Gender],"M")</f>
        <v>5</v>
      </c>
      <c r="AA1746" s="3">
        <f>COUNTIFS(Table1[Race '#],Table1[[#This Row],[Race '#]],Table1[Gender],"~?")</f>
        <v>0</v>
      </c>
      <c r="AB1746" s="3" t="str">
        <f>_xlfn.IFS(Y1746=SUM(Table1[[#This Row],[Race-F candidates]:[Race-? Candidates]]),"All-Female",Z1746=SUM(Table1[[#This Row],[Race-F candidates]:[Race-? Candidates]]),"All-Male",1=1,"Mixed-Gender")</f>
        <v>All-Male</v>
      </c>
      <c r="AC1746" s="3">
        <f>COUNTIFS(Table1[genoffice],Table1[[#This Row],[genoffice]],Table1[Gender],"F")</f>
        <v>168</v>
      </c>
      <c r="AD1746" s="3">
        <f>COUNTIFS(Table1[genoffice],Table1[[#This Row],[genoffice]],Table1[Gender],"M")</f>
        <v>290</v>
      </c>
      <c r="AE1746" s="3">
        <f>COUNTIFS(Table1[genoffice],Table1[[#This Row],[genoffice]],Table1[Gender],"~?")</f>
        <v>23</v>
      </c>
    </row>
    <row r="1747" spans="1:31" x14ac:dyDescent="0.35">
      <c r="A1747">
        <v>1746</v>
      </c>
      <c r="B1747">
        <f>IF(COUNTIF(C$2:C1746,C1747)&gt;0,B1746,B1746+1)</f>
        <v>533</v>
      </c>
      <c r="C1747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7" t="s">
        <v>2163</v>
      </c>
      <c r="E1747" t="s">
        <v>2295</v>
      </c>
      <c r="F1747" t="s">
        <v>2296</v>
      </c>
      <c r="G1747">
        <v>2016</v>
      </c>
      <c r="H1747" t="s">
        <v>1277</v>
      </c>
      <c r="I1747" t="s">
        <v>23</v>
      </c>
      <c r="J1747">
        <v>1619</v>
      </c>
      <c r="K1747">
        <v>5</v>
      </c>
      <c r="L1747">
        <f>COUNTIF(Table1[Race],Table1[Race])</f>
        <v>5</v>
      </c>
      <c r="M1747">
        <v>4</v>
      </c>
      <c r="N1747">
        <v>0</v>
      </c>
      <c r="O1747">
        <v>1</v>
      </c>
      <c r="P1747">
        <v>0</v>
      </c>
      <c r="Q1747" t="s">
        <v>20</v>
      </c>
      <c r="R1747" t="s">
        <v>21</v>
      </c>
      <c r="S1747" t="s">
        <v>1813</v>
      </c>
      <c r="T1747">
        <f>IFERROR(Table1[n_can_adj]/MID(Table1[district],FIND("(",Table1[district])+1,1),Table1[n_can_adj])</f>
        <v>5</v>
      </c>
      <c r="U1747">
        <v>445337</v>
      </c>
      <c r="V1747" t="str">
        <f>IF(Table1[Voting Population]&lt;47000,"Rural","Urban")</f>
        <v>Urban</v>
      </c>
      <c r="W1747" s="3">
        <v>0.17761380170442737</v>
      </c>
      <c r="X1747" s="3" t="s">
        <v>5415</v>
      </c>
      <c r="Y1747" s="3">
        <f>COUNTIFS(Table1[Race '#],Table1[[#This Row],[Race '#]],Table1[Gender],"F")</f>
        <v>5</v>
      </c>
      <c r="Z1747" s="3">
        <f>COUNTIFS(Table1[Race '#],Table1[[#This Row],[Race '#]],Table1[Gender],"M")</f>
        <v>0</v>
      </c>
      <c r="AA1747" s="3">
        <f>COUNTIFS(Table1[Race '#],Table1[[#This Row],[Race '#]],Table1[Gender],"~?")</f>
        <v>0</v>
      </c>
      <c r="AB1747" s="3" t="str">
        <f>_xlfn.IFS(Y1747=SUM(Table1[[#This Row],[Race-F candidates]:[Race-? Candidates]]),"All-Female",Z1747=SUM(Table1[[#This Row],[Race-F candidates]:[Race-? Candidates]]),"All-Male",1=1,"Mixed-Gender")</f>
        <v>All-Female</v>
      </c>
      <c r="AC1747" s="3">
        <f>COUNTIFS(Table1[genoffice],Table1[[#This Row],[genoffice]],Table1[Gender],"F")</f>
        <v>168</v>
      </c>
      <c r="AD1747" s="3">
        <f>COUNTIFS(Table1[genoffice],Table1[[#This Row],[genoffice]],Table1[Gender],"M")</f>
        <v>290</v>
      </c>
      <c r="AE1747" s="3">
        <f>COUNTIFS(Table1[genoffice],Table1[[#This Row],[genoffice]],Table1[Gender],"~?")</f>
        <v>23</v>
      </c>
    </row>
    <row r="1748" spans="1:31" x14ac:dyDescent="0.35">
      <c r="A1748">
        <v>1747</v>
      </c>
      <c r="B1748">
        <f>IF(COUNTIF(C$2:C1747,C1748)&gt;0,B1747,B1747+1)</f>
        <v>533</v>
      </c>
      <c r="C1748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8" t="s">
        <v>2163</v>
      </c>
      <c r="E1748" t="s">
        <v>2295</v>
      </c>
      <c r="F1748" t="s">
        <v>2297</v>
      </c>
      <c r="G1748">
        <v>2016</v>
      </c>
      <c r="H1748" t="s">
        <v>1277</v>
      </c>
      <c r="I1748" t="s">
        <v>23</v>
      </c>
      <c r="J1748">
        <v>2399</v>
      </c>
      <c r="K1748">
        <v>5</v>
      </c>
      <c r="L1748">
        <f>COUNTIF(Table1[Race],Table1[Race])</f>
        <v>5</v>
      </c>
      <c r="M1748">
        <v>4</v>
      </c>
      <c r="N1748">
        <v>0</v>
      </c>
      <c r="O1748">
        <v>1</v>
      </c>
      <c r="P1748">
        <v>0</v>
      </c>
      <c r="Q1748" t="s">
        <v>20</v>
      </c>
      <c r="R1748" t="s">
        <v>21</v>
      </c>
      <c r="S1748" t="s">
        <v>1813</v>
      </c>
      <c r="T1748">
        <f>IFERROR(Table1[n_can_adj]/MID(Table1[district],FIND("(",Table1[district])+1,1),Table1[n_can_adj])</f>
        <v>5</v>
      </c>
      <c r="U1748">
        <v>445337</v>
      </c>
      <c r="V1748" t="str">
        <f>IF(Table1[Voting Population]&lt;47000,"Rural","Urban")</f>
        <v>Urban</v>
      </c>
      <c r="W1748" s="3">
        <v>0.17761380170442737</v>
      </c>
      <c r="X1748" s="3" t="s">
        <v>5415</v>
      </c>
      <c r="Y1748" s="3">
        <f>COUNTIFS(Table1[Race '#],Table1[[#This Row],[Race '#]],Table1[Gender],"F")</f>
        <v>5</v>
      </c>
      <c r="Z1748" s="3">
        <f>COUNTIFS(Table1[Race '#],Table1[[#This Row],[Race '#]],Table1[Gender],"M")</f>
        <v>0</v>
      </c>
      <c r="AA1748" s="3">
        <f>COUNTIFS(Table1[Race '#],Table1[[#This Row],[Race '#]],Table1[Gender],"~?")</f>
        <v>0</v>
      </c>
      <c r="AB1748" s="3" t="str">
        <f>_xlfn.IFS(Y1748=SUM(Table1[[#This Row],[Race-F candidates]:[Race-? Candidates]]),"All-Female",Z1748=SUM(Table1[[#This Row],[Race-F candidates]:[Race-? Candidates]]),"All-Male",1=1,"Mixed-Gender")</f>
        <v>All-Female</v>
      </c>
      <c r="AC1748" s="3">
        <f>COUNTIFS(Table1[genoffice],Table1[[#This Row],[genoffice]],Table1[Gender],"F")</f>
        <v>168</v>
      </c>
      <c r="AD1748" s="3">
        <f>COUNTIFS(Table1[genoffice],Table1[[#This Row],[genoffice]],Table1[Gender],"M")</f>
        <v>290</v>
      </c>
      <c r="AE1748" s="3">
        <f>COUNTIFS(Table1[genoffice],Table1[[#This Row],[genoffice]],Table1[Gender],"~?")</f>
        <v>23</v>
      </c>
    </row>
    <row r="1749" spans="1:31" x14ac:dyDescent="0.35">
      <c r="A1749">
        <v>1748</v>
      </c>
      <c r="B1749">
        <f>IF(COUNTIF(C$2:C1748,C1749)&gt;0,B1748,B1748+1)</f>
        <v>533</v>
      </c>
      <c r="C1749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49" t="s">
        <v>2163</v>
      </c>
      <c r="E1749" t="s">
        <v>2295</v>
      </c>
      <c r="F1749" t="s">
        <v>2298</v>
      </c>
      <c r="G1749">
        <v>2016</v>
      </c>
      <c r="H1749" t="s">
        <v>1277</v>
      </c>
      <c r="I1749" t="s">
        <v>30</v>
      </c>
      <c r="J1749">
        <v>640</v>
      </c>
      <c r="K1749">
        <v>5</v>
      </c>
      <c r="L1749">
        <f>COUNTIF(Table1[Race],Table1[Race])</f>
        <v>5</v>
      </c>
      <c r="M1749">
        <v>4</v>
      </c>
      <c r="N1749">
        <v>0</v>
      </c>
      <c r="O1749">
        <v>1</v>
      </c>
      <c r="P1749">
        <v>0</v>
      </c>
      <c r="Q1749" t="s">
        <v>20</v>
      </c>
      <c r="R1749" t="s">
        <v>21</v>
      </c>
      <c r="S1749" t="s">
        <v>1813</v>
      </c>
      <c r="T1749">
        <f>IFERROR(Table1[n_can_adj]/MID(Table1[district],FIND("(",Table1[district])+1,1),Table1[n_can_adj])</f>
        <v>5</v>
      </c>
      <c r="U1749">
        <v>445337</v>
      </c>
      <c r="V1749" t="str">
        <f>IF(Table1[Voting Population]&lt;47000,"Rural","Urban")</f>
        <v>Urban</v>
      </c>
      <c r="W1749" s="3">
        <v>0.17761380170442737</v>
      </c>
      <c r="X1749" s="3" t="s">
        <v>5415</v>
      </c>
      <c r="Y1749" s="3">
        <f>COUNTIFS(Table1[Race '#],Table1[[#This Row],[Race '#]],Table1[Gender],"F")</f>
        <v>5</v>
      </c>
      <c r="Z1749" s="3">
        <f>COUNTIFS(Table1[Race '#],Table1[[#This Row],[Race '#]],Table1[Gender],"M")</f>
        <v>0</v>
      </c>
      <c r="AA1749" s="3">
        <f>COUNTIFS(Table1[Race '#],Table1[[#This Row],[Race '#]],Table1[Gender],"~?")</f>
        <v>0</v>
      </c>
      <c r="AB1749" s="3" t="str">
        <f>_xlfn.IFS(Y1749=SUM(Table1[[#This Row],[Race-F candidates]:[Race-? Candidates]]),"All-Female",Z1749=SUM(Table1[[#This Row],[Race-F candidates]:[Race-? Candidates]]),"All-Male",1=1,"Mixed-Gender")</f>
        <v>All-Female</v>
      </c>
      <c r="AC1749" s="3">
        <f>COUNTIFS(Table1[genoffice],Table1[[#This Row],[genoffice]],Table1[Gender],"F")</f>
        <v>168</v>
      </c>
      <c r="AD1749" s="3">
        <f>COUNTIFS(Table1[genoffice],Table1[[#This Row],[genoffice]],Table1[Gender],"M")</f>
        <v>290</v>
      </c>
      <c r="AE1749" s="3">
        <f>COUNTIFS(Table1[genoffice],Table1[[#This Row],[genoffice]],Table1[Gender],"~?")</f>
        <v>23</v>
      </c>
    </row>
    <row r="1750" spans="1:31" x14ac:dyDescent="0.35">
      <c r="A1750">
        <v>1749</v>
      </c>
      <c r="B1750">
        <f>IF(COUNTIF(C$2:C1749,C1750)&gt;0,B1749,B1749+1)</f>
        <v>533</v>
      </c>
      <c r="C1750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0" t="s">
        <v>2163</v>
      </c>
      <c r="E1750" t="s">
        <v>2295</v>
      </c>
      <c r="F1750" t="s">
        <v>2299</v>
      </c>
      <c r="G1750">
        <v>2016</v>
      </c>
      <c r="H1750" t="s">
        <v>1277</v>
      </c>
      <c r="I1750" t="s">
        <v>23</v>
      </c>
      <c r="J1750">
        <v>4108</v>
      </c>
      <c r="K1750">
        <v>5</v>
      </c>
      <c r="L1750">
        <f>COUNTIF(Table1[Race],Table1[Race])</f>
        <v>5</v>
      </c>
      <c r="M1750">
        <v>4</v>
      </c>
      <c r="N1750">
        <v>0</v>
      </c>
      <c r="O1750">
        <v>1</v>
      </c>
      <c r="P1750">
        <v>0</v>
      </c>
      <c r="Q1750" t="s">
        <v>20</v>
      </c>
      <c r="R1750" t="s">
        <v>21</v>
      </c>
      <c r="S1750" t="s">
        <v>1813</v>
      </c>
      <c r="T1750">
        <f>IFERROR(Table1[n_can_adj]/MID(Table1[district],FIND("(",Table1[district])+1,1),Table1[n_can_adj])</f>
        <v>5</v>
      </c>
      <c r="U1750">
        <v>445337</v>
      </c>
      <c r="V1750" t="str">
        <f>IF(Table1[Voting Population]&lt;47000,"Rural","Urban")</f>
        <v>Urban</v>
      </c>
      <c r="W1750" s="3">
        <v>0.17761380170442737</v>
      </c>
      <c r="X1750" s="3" t="s">
        <v>5415</v>
      </c>
      <c r="Y1750" s="3">
        <f>COUNTIFS(Table1[Race '#],Table1[[#This Row],[Race '#]],Table1[Gender],"F")</f>
        <v>5</v>
      </c>
      <c r="Z1750" s="3">
        <f>COUNTIFS(Table1[Race '#],Table1[[#This Row],[Race '#]],Table1[Gender],"M")</f>
        <v>0</v>
      </c>
      <c r="AA1750" s="3">
        <f>COUNTIFS(Table1[Race '#],Table1[[#This Row],[Race '#]],Table1[Gender],"~?")</f>
        <v>0</v>
      </c>
      <c r="AB1750" s="3" t="str">
        <f>_xlfn.IFS(Y1750=SUM(Table1[[#This Row],[Race-F candidates]:[Race-? Candidates]]),"All-Female",Z1750=SUM(Table1[[#This Row],[Race-F candidates]:[Race-? Candidates]]),"All-Male",1=1,"Mixed-Gender")</f>
        <v>All-Female</v>
      </c>
      <c r="AC1750" s="3">
        <f>COUNTIFS(Table1[genoffice],Table1[[#This Row],[genoffice]],Table1[Gender],"F")</f>
        <v>168</v>
      </c>
      <c r="AD1750" s="3">
        <f>COUNTIFS(Table1[genoffice],Table1[[#This Row],[genoffice]],Table1[Gender],"M")</f>
        <v>290</v>
      </c>
      <c r="AE1750" s="3">
        <f>COUNTIFS(Table1[genoffice],Table1[[#This Row],[genoffice]],Table1[Gender],"~?")</f>
        <v>23</v>
      </c>
    </row>
    <row r="1751" spans="1:31" x14ac:dyDescent="0.35">
      <c r="A1751">
        <v>1750</v>
      </c>
      <c r="B1751">
        <f>IF(COUNTIF(C$2:C1750,C1751)&gt;0,B1750,B1750+1)</f>
        <v>533</v>
      </c>
      <c r="C1751" t="str">
        <f>Table1[[#This Row],[position]]&amp;IF(Table1[district]="NA","","-"&amp;Table1[district])&amp;IF(Table1[parish]="Multi-Parish Race","","-"&amp;Table1[parish])&amp;" ("&amp;Table1[year]&amp;")"</f>
        <v>Councilman-Metro District 10-East Baton Rouge (2016)</v>
      </c>
      <c r="D1751" t="s">
        <v>2163</v>
      </c>
      <c r="E1751" t="s">
        <v>2295</v>
      </c>
      <c r="F1751" t="s">
        <v>2300</v>
      </c>
      <c r="G1751">
        <v>2016</v>
      </c>
      <c r="H1751" t="s">
        <v>1277</v>
      </c>
      <c r="I1751" t="s">
        <v>23</v>
      </c>
      <c r="J1751">
        <v>856</v>
      </c>
      <c r="K1751">
        <v>5</v>
      </c>
      <c r="L1751">
        <f>COUNTIF(Table1[Race],Table1[Race])</f>
        <v>5</v>
      </c>
      <c r="M1751">
        <v>4</v>
      </c>
      <c r="N1751">
        <v>0</v>
      </c>
      <c r="O1751">
        <v>1</v>
      </c>
      <c r="P1751">
        <v>0</v>
      </c>
      <c r="Q1751" t="s">
        <v>20</v>
      </c>
      <c r="R1751" t="s">
        <v>21</v>
      </c>
      <c r="S1751" t="s">
        <v>1813</v>
      </c>
      <c r="T1751">
        <f>IFERROR(Table1[n_can_adj]/MID(Table1[district],FIND("(",Table1[district])+1,1),Table1[n_can_adj])</f>
        <v>5</v>
      </c>
      <c r="U1751">
        <v>445337</v>
      </c>
      <c r="V1751" t="str">
        <f>IF(Table1[Voting Population]&lt;47000,"Rural","Urban")</f>
        <v>Urban</v>
      </c>
      <c r="W1751" s="3">
        <v>0.17761380170442737</v>
      </c>
      <c r="X1751" s="3" t="s">
        <v>5415</v>
      </c>
      <c r="Y1751" s="3">
        <f>COUNTIFS(Table1[Race '#],Table1[[#This Row],[Race '#]],Table1[Gender],"F")</f>
        <v>5</v>
      </c>
      <c r="Z1751" s="3">
        <f>COUNTIFS(Table1[Race '#],Table1[[#This Row],[Race '#]],Table1[Gender],"M")</f>
        <v>0</v>
      </c>
      <c r="AA1751" s="3">
        <f>COUNTIFS(Table1[Race '#],Table1[[#This Row],[Race '#]],Table1[Gender],"~?")</f>
        <v>0</v>
      </c>
      <c r="AB1751" s="3" t="str">
        <f>_xlfn.IFS(Y1751=SUM(Table1[[#This Row],[Race-F candidates]:[Race-? Candidates]]),"All-Female",Z1751=SUM(Table1[[#This Row],[Race-F candidates]:[Race-? Candidates]]),"All-Male",1=1,"Mixed-Gender")</f>
        <v>All-Female</v>
      </c>
      <c r="AC1751" s="3">
        <f>COUNTIFS(Table1[genoffice],Table1[[#This Row],[genoffice]],Table1[Gender],"F")</f>
        <v>168</v>
      </c>
      <c r="AD1751" s="3">
        <f>COUNTIFS(Table1[genoffice],Table1[[#This Row],[genoffice]],Table1[Gender],"M")</f>
        <v>290</v>
      </c>
      <c r="AE1751" s="3">
        <f>COUNTIFS(Table1[genoffice],Table1[[#This Row],[genoffice]],Table1[Gender],"~?")</f>
        <v>23</v>
      </c>
    </row>
    <row r="1752" spans="1:31" x14ac:dyDescent="0.35">
      <c r="A1752">
        <v>1751</v>
      </c>
      <c r="B1752">
        <f>IF(COUNTIF(C$2:C1751,C1752)&gt;0,B1751,B1751+1)</f>
        <v>534</v>
      </c>
      <c r="C1752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2" t="s">
        <v>2163</v>
      </c>
      <c r="E1752" t="s">
        <v>2301</v>
      </c>
      <c r="F1752" t="s">
        <v>2302</v>
      </c>
      <c r="G1752">
        <v>2016</v>
      </c>
      <c r="H1752" t="s">
        <v>1277</v>
      </c>
      <c r="I1752" t="s">
        <v>19</v>
      </c>
      <c r="J1752">
        <v>2653</v>
      </c>
      <c r="K1752">
        <v>3</v>
      </c>
      <c r="L1752">
        <f>COUNTIF(Table1[Race],Table1[Race])</f>
        <v>3</v>
      </c>
      <c r="M1752">
        <v>0</v>
      </c>
      <c r="N1752">
        <v>3</v>
      </c>
      <c r="O1752">
        <v>0</v>
      </c>
      <c r="P1752">
        <v>0</v>
      </c>
      <c r="Q1752" t="s">
        <v>20</v>
      </c>
      <c r="R1752" t="s">
        <v>21</v>
      </c>
      <c r="S1752" t="s">
        <v>1813</v>
      </c>
      <c r="T1752">
        <f>IFERROR(Table1[n_can_adj]/MID(Table1[district],FIND("(",Table1[district])+1,1),Table1[n_can_adj])</f>
        <v>3</v>
      </c>
      <c r="U1752">
        <v>445337</v>
      </c>
      <c r="V1752" t="str">
        <f>IF(Table1[Voting Population]&lt;47000,"Rural","Urban")</f>
        <v>Urban</v>
      </c>
      <c r="W1752" s="3">
        <v>0.28530480984340045</v>
      </c>
      <c r="X1752" s="3" t="s">
        <v>5415</v>
      </c>
      <c r="Y1752" s="3">
        <f>COUNTIFS(Table1[Race '#],Table1[[#This Row],[Race '#]],Table1[Gender],"F")</f>
        <v>1</v>
      </c>
      <c r="Z1752" s="3">
        <f>COUNTIFS(Table1[Race '#],Table1[[#This Row],[Race '#]],Table1[Gender],"M")</f>
        <v>2</v>
      </c>
      <c r="AA1752" s="3">
        <f>COUNTIFS(Table1[Race '#],Table1[[#This Row],[Race '#]],Table1[Gender],"~?")</f>
        <v>0</v>
      </c>
      <c r="AB1752" s="3" t="str">
        <f>_xlfn.IFS(Y1752=SUM(Table1[[#This Row],[Race-F candidates]:[Race-? Candidates]]),"All-Female",Z1752=SUM(Table1[[#This Row],[Race-F candidates]:[Race-? Candidates]]),"All-Male",1=1,"Mixed-Gender")</f>
        <v>Mixed-Gender</v>
      </c>
      <c r="AC1752" s="3">
        <f>COUNTIFS(Table1[genoffice],Table1[[#This Row],[genoffice]],Table1[Gender],"F")</f>
        <v>168</v>
      </c>
      <c r="AD1752" s="3">
        <f>COUNTIFS(Table1[genoffice],Table1[[#This Row],[genoffice]],Table1[Gender],"M")</f>
        <v>290</v>
      </c>
      <c r="AE1752" s="3">
        <f>COUNTIFS(Table1[genoffice],Table1[[#This Row],[genoffice]],Table1[Gender],"~?")</f>
        <v>23</v>
      </c>
    </row>
    <row r="1753" spans="1:31" x14ac:dyDescent="0.35">
      <c r="A1753">
        <v>1752</v>
      </c>
      <c r="B1753">
        <f>IF(COUNTIF(C$2:C1752,C1753)&gt;0,B1752,B1752+1)</f>
        <v>534</v>
      </c>
      <c r="C1753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3" t="s">
        <v>2163</v>
      </c>
      <c r="E1753" t="s">
        <v>2301</v>
      </c>
      <c r="F1753" t="s">
        <v>2303</v>
      </c>
      <c r="G1753">
        <v>2016</v>
      </c>
      <c r="H1753" t="s">
        <v>1277</v>
      </c>
      <c r="I1753" t="s">
        <v>19</v>
      </c>
      <c r="J1753">
        <v>3785</v>
      </c>
      <c r="K1753">
        <v>3</v>
      </c>
      <c r="L1753">
        <f>COUNTIF(Table1[Race],Table1[Race])</f>
        <v>3</v>
      </c>
      <c r="M1753">
        <v>0</v>
      </c>
      <c r="N1753">
        <v>3</v>
      </c>
      <c r="O1753">
        <v>0</v>
      </c>
      <c r="P1753">
        <v>0</v>
      </c>
      <c r="Q1753" t="s">
        <v>20</v>
      </c>
      <c r="R1753" t="s">
        <v>21</v>
      </c>
      <c r="S1753" t="s">
        <v>1813</v>
      </c>
      <c r="T1753">
        <f>IFERROR(Table1[n_can_adj]/MID(Table1[district],FIND("(",Table1[district])+1,1),Table1[n_can_adj])</f>
        <v>3</v>
      </c>
      <c r="U1753">
        <v>445337</v>
      </c>
      <c r="V1753" t="str">
        <f>IF(Table1[Voting Population]&lt;47000,"Rural","Urban")</f>
        <v>Urban</v>
      </c>
      <c r="W1753" s="3">
        <v>0.28530480984340045</v>
      </c>
      <c r="X1753" s="3" t="s">
        <v>5414</v>
      </c>
      <c r="Y1753" s="3">
        <f>COUNTIFS(Table1[Race '#],Table1[[#This Row],[Race '#]],Table1[Gender],"F")</f>
        <v>1</v>
      </c>
      <c r="Z1753" s="3">
        <f>COUNTIFS(Table1[Race '#],Table1[[#This Row],[Race '#]],Table1[Gender],"M")</f>
        <v>2</v>
      </c>
      <c r="AA1753" s="3">
        <f>COUNTIFS(Table1[Race '#],Table1[[#This Row],[Race '#]],Table1[Gender],"~?")</f>
        <v>0</v>
      </c>
      <c r="AB1753" s="3" t="str">
        <f>_xlfn.IFS(Y1753=SUM(Table1[[#This Row],[Race-F candidates]:[Race-? Candidates]]),"All-Female",Z1753=SUM(Table1[[#This Row],[Race-F candidates]:[Race-? Candidates]]),"All-Male",1=1,"Mixed-Gender")</f>
        <v>Mixed-Gender</v>
      </c>
      <c r="AC1753" s="3">
        <f>COUNTIFS(Table1[genoffice],Table1[[#This Row],[genoffice]],Table1[Gender],"F")</f>
        <v>168</v>
      </c>
      <c r="AD1753" s="3">
        <f>COUNTIFS(Table1[genoffice],Table1[[#This Row],[genoffice]],Table1[Gender],"M")</f>
        <v>290</v>
      </c>
      <c r="AE1753" s="3">
        <f>COUNTIFS(Table1[genoffice],Table1[[#This Row],[genoffice]],Table1[Gender],"~?")</f>
        <v>23</v>
      </c>
    </row>
    <row r="1754" spans="1:31" x14ac:dyDescent="0.35">
      <c r="A1754">
        <v>1753</v>
      </c>
      <c r="B1754">
        <f>IF(COUNTIF(C$2:C1753,C1754)&gt;0,B1753,B1753+1)</f>
        <v>534</v>
      </c>
      <c r="C1754" t="str">
        <f>Table1[[#This Row],[position]]&amp;IF(Table1[district]="NA","","-"&amp;Table1[district])&amp;IF(Table1[parish]="Multi-Parish Race","","-"&amp;Table1[parish])&amp;" ("&amp;Table1[year]&amp;")"</f>
        <v>Councilman-Metro District 11-East Baton Rouge (2016)</v>
      </c>
      <c r="D1754" t="s">
        <v>2163</v>
      </c>
      <c r="E1754" t="s">
        <v>2301</v>
      </c>
      <c r="F1754" t="s">
        <v>2304</v>
      </c>
      <c r="G1754">
        <v>2016</v>
      </c>
      <c r="H1754" t="s">
        <v>1277</v>
      </c>
      <c r="I1754" t="s">
        <v>19</v>
      </c>
      <c r="J1754">
        <v>7866</v>
      </c>
      <c r="K1754">
        <v>3</v>
      </c>
      <c r="L1754">
        <f>COUNTIF(Table1[Race],Table1[Race])</f>
        <v>3</v>
      </c>
      <c r="M1754">
        <v>0</v>
      </c>
      <c r="N1754">
        <v>3</v>
      </c>
      <c r="O1754">
        <v>0</v>
      </c>
      <c r="P1754">
        <v>0</v>
      </c>
      <c r="Q1754" t="s">
        <v>20</v>
      </c>
      <c r="R1754" t="s">
        <v>21</v>
      </c>
      <c r="S1754" t="s">
        <v>1813</v>
      </c>
      <c r="T1754">
        <f>IFERROR(Table1[n_can_adj]/MID(Table1[district],FIND("(",Table1[district])+1,1),Table1[n_can_adj])</f>
        <v>3</v>
      </c>
      <c r="U1754">
        <v>445337</v>
      </c>
      <c r="V1754" t="str">
        <f>IF(Table1[Voting Population]&lt;47000,"Rural","Urban")</f>
        <v>Urban</v>
      </c>
      <c r="W1754" s="3">
        <v>0.28530480984340045</v>
      </c>
      <c r="X1754" s="3" t="s">
        <v>5414</v>
      </c>
      <c r="Y1754" s="3">
        <f>COUNTIFS(Table1[Race '#],Table1[[#This Row],[Race '#]],Table1[Gender],"F")</f>
        <v>1</v>
      </c>
      <c r="Z1754" s="3">
        <f>COUNTIFS(Table1[Race '#],Table1[[#This Row],[Race '#]],Table1[Gender],"M")</f>
        <v>2</v>
      </c>
      <c r="AA1754" s="3">
        <f>COUNTIFS(Table1[Race '#],Table1[[#This Row],[Race '#]],Table1[Gender],"~?")</f>
        <v>0</v>
      </c>
      <c r="AB1754" s="3" t="str">
        <f>_xlfn.IFS(Y1754=SUM(Table1[[#This Row],[Race-F candidates]:[Race-? Candidates]]),"All-Female",Z1754=SUM(Table1[[#This Row],[Race-F candidates]:[Race-? Candidates]]),"All-Male",1=1,"Mixed-Gender")</f>
        <v>Mixed-Gender</v>
      </c>
      <c r="AC1754" s="3">
        <f>COUNTIFS(Table1[genoffice],Table1[[#This Row],[genoffice]],Table1[Gender],"F")</f>
        <v>168</v>
      </c>
      <c r="AD1754" s="3">
        <f>COUNTIFS(Table1[genoffice],Table1[[#This Row],[genoffice]],Table1[Gender],"M")</f>
        <v>290</v>
      </c>
      <c r="AE1754" s="3">
        <f>COUNTIFS(Table1[genoffice],Table1[[#This Row],[genoffice]],Table1[Gender],"~?")</f>
        <v>23</v>
      </c>
    </row>
    <row r="1755" spans="1:31" x14ac:dyDescent="0.35">
      <c r="A1755">
        <v>1754</v>
      </c>
      <c r="B1755">
        <f>IF(COUNTIF(C$2:C1754,C1755)&gt;0,B1754,B1754+1)</f>
        <v>535</v>
      </c>
      <c r="C1755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5" t="s">
        <v>2163</v>
      </c>
      <c r="E1755" t="s">
        <v>2305</v>
      </c>
      <c r="F1755" t="s">
        <v>2306</v>
      </c>
      <c r="G1755">
        <v>2016</v>
      </c>
      <c r="H1755" t="s">
        <v>1277</v>
      </c>
      <c r="I1755" t="s">
        <v>19</v>
      </c>
      <c r="J1755">
        <v>5519</v>
      </c>
      <c r="K1755">
        <v>6</v>
      </c>
      <c r="L1755">
        <f>COUNTIF(Table1[Race],Table1[Race])</f>
        <v>6</v>
      </c>
      <c r="M1755">
        <v>1</v>
      </c>
      <c r="N1755">
        <v>3</v>
      </c>
      <c r="O1755">
        <v>1</v>
      </c>
      <c r="P1755">
        <v>1</v>
      </c>
      <c r="Q1755" t="s">
        <v>20</v>
      </c>
      <c r="R1755" t="s">
        <v>21</v>
      </c>
      <c r="S1755" t="s">
        <v>1813</v>
      </c>
      <c r="T1755">
        <f>IFERROR(Table1[n_can_adj]/MID(Table1[district],FIND("(",Table1[district])+1,1),Table1[n_can_adj])</f>
        <v>6</v>
      </c>
      <c r="U1755">
        <v>445337</v>
      </c>
      <c r="V1755" t="str">
        <f>IF(Table1[Voting Population]&lt;47000,"Rural","Urban")</f>
        <v>Urban</v>
      </c>
      <c r="W1755" s="3">
        <v>9.5908433100907742E-2</v>
      </c>
      <c r="X1755" s="3" t="s">
        <v>5415</v>
      </c>
      <c r="Y1755" s="3">
        <f>COUNTIFS(Table1[Race '#],Table1[[#This Row],[Race '#]],Table1[Gender],"F")</f>
        <v>2</v>
      </c>
      <c r="Z1755" s="3">
        <f>COUNTIFS(Table1[Race '#],Table1[[#This Row],[Race '#]],Table1[Gender],"M")</f>
        <v>4</v>
      </c>
      <c r="AA1755" s="3">
        <f>COUNTIFS(Table1[Race '#],Table1[[#This Row],[Race '#]],Table1[Gender],"~?")</f>
        <v>0</v>
      </c>
      <c r="AB1755" s="3" t="str">
        <f>_xlfn.IFS(Y1755=SUM(Table1[[#This Row],[Race-F candidates]:[Race-? Candidates]]),"All-Female",Z1755=SUM(Table1[[#This Row],[Race-F candidates]:[Race-? Candidates]]),"All-Male",1=1,"Mixed-Gender")</f>
        <v>Mixed-Gender</v>
      </c>
      <c r="AC1755" s="3">
        <f>COUNTIFS(Table1[genoffice],Table1[[#This Row],[genoffice]],Table1[Gender],"F")</f>
        <v>168</v>
      </c>
      <c r="AD1755" s="3">
        <f>COUNTIFS(Table1[genoffice],Table1[[#This Row],[genoffice]],Table1[Gender],"M")</f>
        <v>290</v>
      </c>
      <c r="AE1755" s="3">
        <f>COUNTIFS(Table1[genoffice],Table1[[#This Row],[genoffice]],Table1[Gender],"~?")</f>
        <v>23</v>
      </c>
    </row>
    <row r="1756" spans="1:31" x14ac:dyDescent="0.35">
      <c r="A1756">
        <v>1755</v>
      </c>
      <c r="B1756">
        <f>IF(COUNTIF(C$2:C1755,C1756)&gt;0,B1755,B1755+1)</f>
        <v>535</v>
      </c>
      <c r="C1756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6" t="s">
        <v>2163</v>
      </c>
      <c r="E1756" t="s">
        <v>2305</v>
      </c>
      <c r="F1756" t="s">
        <v>2307</v>
      </c>
      <c r="G1756">
        <v>2016</v>
      </c>
      <c r="H1756" t="s">
        <v>1277</v>
      </c>
      <c r="I1756" t="s">
        <v>19</v>
      </c>
      <c r="J1756">
        <v>1205</v>
      </c>
      <c r="K1756">
        <v>6</v>
      </c>
      <c r="L1756">
        <f>COUNTIF(Table1[Race],Table1[Race])</f>
        <v>6</v>
      </c>
      <c r="M1756">
        <v>1</v>
      </c>
      <c r="N1756">
        <v>3</v>
      </c>
      <c r="O1756">
        <v>1</v>
      </c>
      <c r="P1756">
        <v>1</v>
      </c>
      <c r="Q1756" t="s">
        <v>20</v>
      </c>
      <c r="R1756" t="s">
        <v>21</v>
      </c>
      <c r="S1756" t="s">
        <v>1813</v>
      </c>
      <c r="T1756">
        <f>IFERROR(Table1[n_can_adj]/MID(Table1[district],FIND("(",Table1[district])+1,1),Table1[n_can_adj])</f>
        <v>6</v>
      </c>
      <c r="U1756">
        <v>445337</v>
      </c>
      <c r="V1756" t="str">
        <f>IF(Table1[Voting Population]&lt;47000,"Rural","Urban")</f>
        <v>Urban</v>
      </c>
      <c r="W1756" s="3">
        <v>9.5908433100907742E-2</v>
      </c>
      <c r="X1756" s="3" t="s">
        <v>5414</v>
      </c>
      <c r="Y1756" s="3">
        <f>COUNTIFS(Table1[Race '#],Table1[[#This Row],[Race '#]],Table1[Gender],"F")</f>
        <v>2</v>
      </c>
      <c r="Z1756" s="3">
        <f>COUNTIFS(Table1[Race '#],Table1[[#This Row],[Race '#]],Table1[Gender],"M")</f>
        <v>4</v>
      </c>
      <c r="AA1756" s="3">
        <f>COUNTIFS(Table1[Race '#],Table1[[#This Row],[Race '#]],Table1[Gender],"~?")</f>
        <v>0</v>
      </c>
      <c r="AB1756" s="3" t="str">
        <f>_xlfn.IFS(Y1756=SUM(Table1[[#This Row],[Race-F candidates]:[Race-? Candidates]]),"All-Female",Z1756=SUM(Table1[[#This Row],[Race-F candidates]:[Race-? Candidates]]),"All-Male",1=1,"Mixed-Gender")</f>
        <v>Mixed-Gender</v>
      </c>
      <c r="AC1756" s="3">
        <f>COUNTIFS(Table1[genoffice],Table1[[#This Row],[genoffice]],Table1[Gender],"F")</f>
        <v>168</v>
      </c>
      <c r="AD1756" s="3">
        <f>COUNTIFS(Table1[genoffice],Table1[[#This Row],[genoffice]],Table1[Gender],"M")</f>
        <v>290</v>
      </c>
      <c r="AE1756" s="3">
        <f>COUNTIFS(Table1[genoffice],Table1[[#This Row],[genoffice]],Table1[Gender],"~?")</f>
        <v>23</v>
      </c>
    </row>
    <row r="1757" spans="1:31" x14ac:dyDescent="0.35">
      <c r="A1757">
        <v>1756</v>
      </c>
      <c r="B1757">
        <f>IF(COUNTIF(C$2:C1756,C1757)&gt;0,B1756,B1756+1)</f>
        <v>535</v>
      </c>
      <c r="C1757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7" t="s">
        <v>2163</v>
      </c>
      <c r="E1757" t="s">
        <v>2305</v>
      </c>
      <c r="F1757" t="s">
        <v>2308</v>
      </c>
      <c r="G1757">
        <v>2016</v>
      </c>
      <c r="H1757" t="s">
        <v>1277</v>
      </c>
      <c r="I1757" t="s">
        <v>23</v>
      </c>
      <c r="J1757">
        <v>4061</v>
      </c>
      <c r="K1757">
        <v>6</v>
      </c>
      <c r="L1757">
        <f>COUNTIF(Table1[Race],Table1[Race])</f>
        <v>6</v>
      </c>
      <c r="M1757">
        <v>1</v>
      </c>
      <c r="N1757">
        <v>3</v>
      </c>
      <c r="O1757">
        <v>1</v>
      </c>
      <c r="P1757">
        <v>1</v>
      </c>
      <c r="Q1757" t="s">
        <v>20</v>
      </c>
      <c r="R1757" t="s">
        <v>21</v>
      </c>
      <c r="S1757" t="s">
        <v>1813</v>
      </c>
      <c r="T1757">
        <f>IFERROR(Table1[n_can_adj]/MID(Table1[district],FIND("(",Table1[district])+1,1),Table1[n_can_adj])</f>
        <v>6</v>
      </c>
      <c r="U1757">
        <v>445337</v>
      </c>
      <c r="V1757" t="str">
        <f>IF(Table1[Voting Population]&lt;47000,"Rural","Urban")</f>
        <v>Urban</v>
      </c>
      <c r="W1757" s="3">
        <v>9.5908433100907742E-2</v>
      </c>
      <c r="X1757" s="3" t="s">
        <v>5415</v>
      </c>
      <c r="Y1757" s="3">
        <f>COUNTIFS(Table1[Race '#],Table1[[#This Row],[Race '#]],Table1[Gender],"F")</f>
        <v>2</v>
      </c>
      <c r="Z1757" s="3">
        <f>COUNTIFS(Table1[Race '#],Table1[[#This Row],[Race '#]],Table1[Gender],"M")</f>
        <v>4</v>
      </c>
      <c r="AA1757" s="3">
        <f>COUNTIFS(Table1[Race '#],Table1[[#This Row],[Race '#]],Table1[Gender],"~?")</f>
        <v>0</v>
      </c>
      <c r="AB1757" s="3" t="str">
        <f>_xlfn.IFS(Y1757=SUM(Table1[[#This Row],[Race-F candidates]:[Race-? Candidates]]),"All-Female",Z1757=SUM(Table1[[#This Row],[Race-F candidates]:[Race-? Candidates]]),"All-Male",1=1,"Mixed-Gender")</f>
        <v>Mixed-Gender</v>
      </c>
      <c r="AC1757" s="3">
        <f>COUNTIFS(Table1[genoffice],Table1[[#This Row],[genoffice]],Table1[Gender],"F")</f>
        <v>168</v>
      </c>
      <c r="AD1757" s="3">
        <f>COUNTIFS(Table1[genoffice],Table1[[#This Row],[genoffice]],Table1[Gender],"M")</f>
        <v>290</v>
      </c>
      <c r="AE1757" s="3">
        <f>COUNTIFS(Table1[genoffice],Table1[[#This Row],[genoffice]],Table1[Gender],"~?")</f>
        <v>23</v>
      </c>
    </row>
    <row r="1758" spans="1:31" x14ac:dyDescent="0.35">
      <c r="A1758">
        <v>1757</v>
      </c>
      <c r="B1758">
        <f>IF(COUNTIF(C$2:C1757,C1758)&gt;0,B1757,B1757+1)</f>
        <v>535</v>
      </c>
      <c r="C1758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8" t="s">
        <v>2163</v>
      </c>
      <c r="E1758" t="s">
        <v>2305</v>
      </c>
      <c r="F1758" t="s">
        <v>2309</v>
      </c>
      <c r="G1758">
        <v>2016</v>
      </c>
      <c r="H1758" t="s">
        <v>1277</v>
      </c>
      <c r="I1758" t="s">
        <v>19</v>
      </c>
      <c r="J1758">
        <v>3562</v>
      </c>
      <c r="K1758">
        <v>6</v>
      </c>
      <c r="L1758">
        <f>COUNTIF(Table1[Race],Table1[Race])</f>
        <v>6</v>
      </c>
      <c r="M1758">
        <v>1</v>
      </c>
      <c r="N1758">
        <v>3</v>
      </c>
      <c r="O1758">
        <v>1</v>
      </c>
      <c r="P1758">
        <v>1</v>
      </c>
      <c r="Q1758" t="s">
        <v>20</v>
      </c>
      <c r="R1758" t="s">
        <v>21</v>
      </c>
      <c r="S1758" t="s">
        <v>1813</v>
      </c>
      <c r="T1758">
        <f>IFERROR(Table1[n_can_adj]/MID(Table1[district],FIND("(",Table1[district])+1,1),Table1[n_can_adj])</f>
        <v>6</v>
      </c>
      <c r="U1758">
        <v>445337</v>
      </c>
      <c r="V1758" t="str">
        <f>IF(Table1[Voting Population]&lt;47000,"Rural","Urban")</f>
        <v>Urban</v>
      </c>
      <c r="W1758" s="3">
        <v>9.5908433100907742E-2</v>
      </c>
      <c r="X1758" s="3" t="s">
        <v>5414</v>
      </c>
      <c r="Y1758" s="3">
        <f>COUNTIFS(Table1[Race '#],Table1[[#This Row],[Race '#]],Table1[Gender],"F")</f>
        <v>2</v>
      </c>
      <c r="Z1758" s="3">
        <f>COUNTIFS(Table1[Race '#],Table1[[#This Row],[Race '#]],Table1[Gender],"M")</f>
        <v>4</v>
      </c>
      <c r="AA1758" s="3">
        <f>COUNTIFS(Table1[Race '#],Table1[[#This Row],[Race '#]],Table1[Gender],"~?")</f>
        <v>0</v>
      </c>
      <c r="AB1758" s="3" t="str">
        <f>_xlfn.IFS(Y1758=SUM(Table1[[#This Row],[Race-F candidates]:[Race-? Candidates]]),"All-Female",Z1758=SUM(Table1[[#This Row],[Race-F candidates]:[Race-? Candidates]]),"All-Male",1=1,"Mixed-Gender")</f>
        <v>Mixed-Gender</v>
      </c>
      <c r="AC1758" s="3">
        <f>COUNTIFS(Table1[genoffice],Table1[[#This Row],[genoffice]],Table1[Gender],"F")</f>
        <v>168</v>
      </c>
      <c r="AD1758" s="3">
        <f>COUNTIFS(Table1[genoffice],Table1[[#This Row],[genoffice]],Table1[Gender],"M")</f>
        <v>290</v>
      </c>
      <c r="AE1758" s="3">
        <f>COUNTIFS(Table1[genoffice],Table1[[#This Row],[genoffice]],Table1[Gender],"~?")</f>
        <v>23</v>
      </c>
    </row>
    <row r="1759" spans="1:31" x14ac:dyDescent="0.35">
      <c r="A1759">
        <v>1758</v>
      </c>
      <c r="B1759">
        <f>IF(COUNTIF(C$2:C1758,C1759)&gt;0,B1758,B1758+1)</f>
        <v>535</v>
      </c>
      <c r="C1759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59" t="s">
        <v>2163</v>
      </c>
      <c r="E1759" t="s">
        <v>2305</v>
      </c>
      <c r="F1759" t="s">
        <v>2310</v>
      </c>
      <c r="G1759">
        <v>2016</v>
      </c>
      <c r="H1759" t="s">
        <v>1277</v>
      </c>
      <c r="I1759" t="s">
        <v>30</v>
      </c>
      <c r="J1759">
        <v>552</v>
      </c>
      <c r="K1759">
        <v>6</v>
      </c>
      <c r="L1759">
        <f>COUNTIF(Table1[Race],Table1[Race])</f>
        <v>6</v>
      </c>
      <c r="M1759">
        <v>1</v>
      </c>
      <c r="N1759">
        <v>3</v>
      </c>
      <c r="O1759">
        <v>1</v>
      </c>
      <c r="P1759">
        <v>1</v>
      </c>
      <c r="Q1759" t="s">
        <v>20</v>
      </c>
      <c r="R1759" t="s">
        <v>21</v>
      </c>
      <c r="S1759" t="s">
        <v>1813</v>
      </c>
      <c r="T1759">
        <f>IFERROR(Table1[n_can_adj]/MID(Table1[district],FIND("(",Table1[district])+1,1),Table1[n_can_adj])</f>
        <v>6</v>
      </c>
      <c r="U1759">
        <v>445337</v>
      </c>
      <c r="V1759" t="str">
        <f>IF(Table1[Voting Population]&lt;47000,"Rural","Urban")</f>
        <v>Urban</v>
      </c>
      <c r="W1759" s="3">
        <v>9.5908433100907742E-2</v>
      </c>
      <c r="X1759" s="3" t="s">
        <v>5414</v>
      </c>
      <c r="Y1759" s="3">
        <f>COUNTIFS(Table1[Race '#],Table1[[#This Row],[Race '#]],Table1[Gender],"F")</f>
        <v>2</v>
      </c>
      <c r="Z1759" s="3">
        <f>COUNTIFS(Table1[Race '#],Table1[[#This Row],[Race '#]],Table1[Gender],"M")</f>
        <v>4</v>
      </c>
      <c r="AA1759" s="3">
        <f>COUNTIFS(Table1[Race '#],Table1[[#This Row],[Race '#]],Table1[Gender],"~?")</f>
        <v>0</v>
      </c>
      <c r="AB1759" s="3" t="str">
        <f>_xlfn.IFS(Y1759=SUM(Table1[[#This Row],[Race-F candidates]:[Race-? Candidates]]),"All-Female",Z1759=SUM(Table1[[#This Row],[Race-F candidates]:[Race-? Candidates]]),"All-Male",1=1,"Mixed-Gender")</f>
        <v>Mixed-Gender</v>
      </c>
      <c r="AC1759" s="3">
        <f>COUNTIFS(Table1[genoffice],Table1[[#This Row],[genoffice]],Table1[Gender],"F")</f>
        <v>168</v>
      </c>
      <c r="AD1759" s="3">
        <f>COUNTIFS(Table1[genoffice],Table1[[#This Row],[genoffice]],Table1[Gender],"M")</f>
        <v>290</v>
      </c>
      <c r="AE1759" s="3">
        <f>COUNTIFS(Table1[genoffice],Table1[[#This Row],[genoffice]],Table1[Gender],"~?")</f>
        <v>23</v>
      </c>
    </row>
    <row r="1760" spans="1:31" x14ac:dyDescent="0.35">
      <c r="A1760">
        <v>1759</v>
      </c>
      <c r="B1760">
        <f>IF(COUNTIF(C$2:C1759,C1760)&gt;0,B1759,B1759+1)</f>
        <v>535</v>
      </c>
      <c r="C1760" t="str">
        <f>Table1[[#This Row],[position]]&amp;IF(Table1[district]="NA","","-"&amp;Table1[district])&amp;IF(Table1[parish]="Multi-Parish Race","","-"&amp;Table1[parish])&amp;" ("&amp;Table1[year]&amp;")"</f>
        <v>Councilman-Metro District 12-East Baton Rouge (2016)</v>
      </c>
      <c r="D1760" t="s">
        <v>2163</v>
      </c>
      <c r="E1760" t="s">
        <v>2305</v>
      </c>
      <c r="F1760" t="s">
        <v>2311</v>
      </c>
      <c r="G1760">
        <v>2016</v>
      </c>
      <c r="H1760" t="s">
        <v>1277</v>
      </c>
      <c r="I1760" t="s">
        <v>127</v>
      </c>
      <c r="J1760">
        <v>303</v>
      </c>
      <c r="K1760">
        <v>6</v>
      </c>
      <c r="L1760">
        <f>COUNTIF(Table1[Race],Table1[Race])</f>
        <v>6</v>
      </c>
      <c r="M1760">
        <v>1</v>
      </c>
      <c r="N1760">
        <v>3</v>
      </c>
      <c r="O1760">
        <v>1</v>
      </c>
      <c r="P1760">
        <v>1</v>
      </c>
      <c r="Q1760" t="s">
        <v>20</v>
      </c>
      <c r="R1760" t="s">
        <v>21</v>
      </c>
      <c r="S1760" t="s">
        <v>1813</v>
      </c>
      <c r="T1760">
        <f>IFERROR(Table1[n_can_adj]/MID(Table1[district],FIND("(",Table1[district])+1,1),Table1[n_can_adj])</f>
        <v>6</v>
      </c>
      <c r="U1760">
        <v>445337</v>
      </c>
      <c r="V1760" t="str">
        <f>IF(Table1[Voting Population]&lt;47000,"Rural","Urban")</f>
        <v>Urban</v>
      </c>
      <c r="W1760" s="3">
        <v>9.5908433100907742E-2</v>
      </c>
      <c r="X1760" s="3" t="s">
        <v>5414</v>
      </c>
      <c r="Y1760" s="3">
        <f>COUNTIFS(Table1[Race '#],Table1[[#This Row],[Race '#]],Table1[Gender],"F")</f>
        <v>2</v>
      </c>
      <c r="Z1760" s="3">
        <f>COUNTIFS(Table1[Race '#],Table1[[#This Row],[Race '#]],Table1[Gender],"M")</f>
        <v>4</v>
      </c>
      <c r="AA1760" s="3">
        <f>COUNTIFS(Table1[Race '#],Table1[[#This Row],[Race '#]],Table1[Gender],"~?")</f>
        <v>0</v>
      </c>
      <c r="AB1760" s="3" t="str">
        <f>_xlfn.IFS(Y1760=SUM(Table1[[#This Row],[Race-F candidates]:[Race-? Candidates]]),"All-Female",Z1760=SUM(Table1[[#This Row],[Race-F candidates]:[Race-? Candidates]]),"All-Male",1=1,"Mixed-Gender")</f>
        <v>Mixed-Gender</v>
      </c>
      <c r="AC1760" s="3">
        <f>COUNTIFS(Table1[genoffice],Table1[[#This Row],[genoffice]],Table1[Gender],"F")</f>
        <v>168</v>
      </c>
      <c r="AD1760" s="3">
        <f>COUNTIFS(Table1[genoffice],Table1[[#This Row],[genoffice]],Table1[Gender],"M")</f>
        <v>290</v>
      </c>
      <c r="AE1760" s="3">
        <f>COUNTIFS(Table1[genoffice],Table1[[#This Row],[genoffice]],Table1[Gender],"~?")</f>
        <v>23</v>
      </c>
    </row>
    <row r="1761" spans="1:31" x14ac:dyDescent="0.35">
      <c r="A1761">
        <v>1760</v>
      </c>
      <c r="B1761">
        <f>IF(COUNTIF(C$2:C1760,C1761)&gt;0,B1760,B1760+1)</f>
        <v>536</v>
      </c>
      <c r="C1761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1" t="s">
        <v>2163</v>
      </c>
      <c r="E1761" t="s">
        <v>2312</v>
      </c>
      <c r="F1761" t="s">
        <v>2313</v>
      </c>
      <c r="G1761">
        <v>2014</v>
      </c>
      <c r="H1761" t="s">
        <v>145</v>
      </c>
      <c r="I1761" t="s">
        <v>19</v>
      </c>
      <c r="J1761">
        <v>157</v>
      </c>
      <c r="K1761">
        <v>2</v>
      </c>
      <c r="L1761">
        <f>COUNTIF(Table1[Race],Table1[Race])</f>
        <v>2</v>
      </c>
      <c r="M1761">
        <v>0</v>
      </c>
      <c r="N1761">
        <v>1</v>
      </c>
      <c r="O1761">
        <v>0</v>
      </c>
      <c r="P1761">
        <v>1</v>
      </c>
      <c r="Q1761" t="s">
        <v>20</v>
      </c>
      <c r="R1761" t="s">
        <v>21</v>
      </c>
      <c r="S1761" t="s">
        <v>1813</v>
      </c>
      <c r="T1761">
        <f>IFERROR(Table1[n_can_adj]/MID(Table1[district],FIND("(",Table1[district])+1,1),Table1[n_can_adj])</f>
        <v>2</v>
      </c>
      <c r="U1761">
        <v>53385</v>
      </c>
      <c r="V1761" t="str">
        <f>IF(Table1[Voting Population]&lt;47000,"Rural","Urban")</f>
        <v>Urban</v>
      </c>
      <c r="W1761" s="3">
        <v>0.25768321513002368</v>
      </c>
      <c r="X1761" s="3" t="s">
        <v>5413</v>
      </c>
      <c r="Y1761" s="3">
        <f>COUNTIFS(Table1[Race '#],Table1[[#This Row],[Race '#]],Table1[Gender],"F")</f>
        <v>0</v>
      </c>
      <c r="Z1761" s="3">
        <f>COUNTIFS(Table1[Race '#],Table1[[#This Row],[Race '#]],Table1[Gender],"M")</f>
        <v>1</v>
      </c>
      <c r="AA1761" s="3">
        <f>COUNTIFS(Table1[Race '#],Table1[[#This Row],[Race '#]],Table1[Gender],"~?")</f>
        <v>1</v>
      </c>
      <c r="AB1761" s="3" t="str">
        <f>_xlfn.IFS(Y1761=SUM(Table1[[#This Row],[Race-F candidates]:[Race-? Candidates]]),"All-Female",Z1761=SUM(Table1[[#This Row],[Race-F candidates]:[Race-? Candidates]]),"All-Male",1=1,"Mixed-Gender")</f>
        <v>Mixed-Gender</v>
      </c>
      <c r="AC1761" s="3">
        <f>COUNTIFS(Table1[genoffice],Table1[[#This Row],[genoffice]],Table1[Gender],"F")</f>
        <v>168</v>
      </c>
      <c r="AD1761" s="3">
        <f>COUNTIFS(Table1[genoffice],Table1[[#This Row],[genoffice]],Table1[Gender],"M")</f>
        <v>290</v>
      </c>
      <c r="AE1761" s="3">
        <f>COUNTIFS(Table1[genoffice],Table1[[#This Row],[genoffice]],Table1[Gender],"~?")</f>
        <v>23</v>
      </c>
    </row>
    <row r="1762" spans="1:31" x14ac:dyDescent="0.35">
      <c r="A1762">
        <v>1761</v>
      </c>
      <c r="B1762">
        <f>IF(COUNTIF(C$2:C1761,C1762)&gt;0,B1761,B1761+1)</f>
        <v>536</v>
      </c>
      <c r="C1762" t="str">
        <f>Table1[[#This Row],[position]]&amp;IF(Table1[district]="NA","","-"&amp;Table1[district])&amp;IF(Table1[parish]="Multi-Parish Race","","-"&amp;Table1[parish])&amp;" ("&amp;Table1[year]&amp;")"</f>
        <v>Councilman-Town of Henderson-St. Martin (2014)</v>
      </c>
      <c r="D1762" t="s">
        <v>2163</v>
      </c>
      <c r="E1762" t="s">
        <v>2312</v>
      </c>
      <c r="F1762" t="s">
        <v>2314</v>
      </c>
      <c r="G1762">
        <v>2014</v>
      </c>
      <c r="H1762" t="s">
        <v>145</v>
      </c>
      <c r="I1762" t="s">
        <v>127</v>
      </c>
      <c r="J1762">
        <v>266</v>
      </c>
      <c r="K1762">
        <v>2</v>
      </c>
      <c r="L1762">
        <f>COUNTIF(Table1[Race],Table1[Race])</f>
        <v>2</v>
      </c>
      <c r="M1762">
        <v>0</v>
      </c>
      <c r="N1762">
        <v>1</v>
      </c>
      <c r="O1762">
        <v>0</v>
      </c>
      <c r="P1762">
        <v>1</v>
      </c>
      <c r="Q1762" t="s">
        <v>20</v>
      </c>
      <c r="R1762" t="s">
        <v>21</v>
      </c>
      <c r="S1762" t="s">
        <v>1813</v>
      </c>
      <c r="T1762">
        <f>IFERROR(Table1[n_can_adj]/MID(Table1[district],FIND("(",Table1[district])+1,1),Table1[n_can_adj])</f>
        <v>2</v>
      </c>
      <c r="U1762">
        <v>53385</v>
      </c>
      <c r="V1762" t="str">
        <f>IF(Table1[Voting Population]&lt;47000,"Rural","Urban")</f>
        <v>Urban</v>
      </c>
      <c r="W1762" s="3">
        <v>0.25768321513002368</v>
      </c>
      <c r="X1762" s="3" t="s">
        <v>5414</v>
      </c>
      <c r="Y1762" s="3">
        <f>COUNTIFS(Table1[Race '#],Table1[[#This Row],[Race '#]],Table1[Gender],"F")</f>
        <v>0</v>
      </c>
      <c r="Z1762" s="3">
        <f>COUNTIFS(Table1[Race '#],Table1[[#This Row],[Race '#]],Table1[Gender],"M")</f>
        <v>1</v>
      </c>
      <c r="AA1762" s="3">
        <f>COUNTIFS(Table1[Race '#],Table1[[#This Row],[Race '#]],Table1[Gender],"~?")</f>
        <v>1</v>
      </c>
      <c r="AB1762" s="3" t="str">
        <f>_xlfn.IFS(Y1762=SUM(Table1[[#This Row],[Race-F candidates]:[Race-? Candidates]]),"All-Female",Z1762=SUM(Table1[[#This Row],[Race-F candidates]:[Race-? Candidates]]),"All-Male",1=1,"Mixed-Gender")</f>
        <v>Mixed-Gender</v>
      </c>
      <c r="AC1762" s="3">
        <f>COUNTIFS(Table1[genoffice],Table1[[#This Row],[genoffice]],Table1[Gender],"F")</f>
        <v>168</v>
      </c>
      <c r="AD1762" s="3">
        <f>COUNTIFS(Table1[genoffice],Table1[[#This Row],[genoffice]],Table1[Gender],"M")</f>
        <v>290</v>
      </c>
      <c r="AE1762" s="3">
        <f>COUNTIFS(Table1[genoffice],Table1[[#This Row],[genoffice]],Table1[Gender],"~?")</f>
        <v>23</v>
      </c>
    </row>
    <row r="1763" spans="1:31" x14ac:dyDescent="0.35">
      <c r="A1763">
        <v>1762</v>
      </c>
      <c r="B1763">
        <f>IF(COUNTIF(C$2:C1762,C1763)&gt;0,B1762,B1762+1)</f>
        <v>537</v>
      </c>
      <c r="C1763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3" t="s">
        <v>2315</v>
      </c>
      <c r="E1763" t="s">
        <v>2316</v>
      </c>
      <c r="F1763" t="s">
        <v>2317</v>
      </c>
      <c r="G1763">
        <v>2014</v>
      </c>
      <c r="H1763" t="s">
        <v>238</v>
      </c>
      <c r="I1763" t="s">
        <v>23</v>
      </c>
      <c r="J1763">
        <v>5703</v>
      </c>
      <c r="K1763">
        <v>3</v>
      </c>
      <c r="L1763">
        <f>COUNTIF(Table1[Race],Table1[Race])</f>
        <v>3</v>
      </c>
      <c r="M1763">
        <v>2</v>
      </c>
      <c r="N1763">
        <v>1</v>
      </c>
      <c r="O1763">
        <v>0</v>
      </c>
      <c r="P1763">
        <v>0</v>
      </c>
      <c r="Q1763" t="s">
        <v>20</v>
      </c>
      <c r="R1763" t="s">
        <v>21</v>
      </c>
      <c r="S1763" t="s">
        <v>1813</v>
      </c>
      <c r="T1763">
        <f>IFERROR(Table1[n_can_adj]/MID(Table1[district],FIND("(",Table1[district])+1,1),Table1[n_can_adj])</f>
        <v>3</v>
      </c>
      <c r="U1763">
        <v>132373</v>
      </c>
      <c r="V1763" t="str">
        <f>IF(Table1[Voting Population]&lt;47000,"Rural","Urban")</f>
        <v>Urban</v>
      </c>
      <c r="W1763" s="3">
        <v>1.8323719036308084E-2</v>
      </c>
      <c r="X1763" s="3" t="s">
        <v>5414</v>
      </c>
      <c r="Y1763" s="3">
        <f>COUNTIFS(Table1[Race '#],Table1[[#This Row],[Race '#]],Table1[Gender],"F")</f>
        <v>0</v>
      </c>
      <c r="Z1763" s="3">
        <f>COUNTIFS(Table1[Race '#],Table1[[#This Row],[Race '#]],Table1[Gender],"M")</f>
        <v>3</v>
      </c>
      <c r="AA1763" s="3">
        <f>COUNTIFS(Table1[Race '#],Table1[[#This Row],[Race '#]],Table1[Gender],"~?")</f>
        <v>0</v>
      </c>
      <c r="AB1763" s="3" t="str">
        <f>_xlfn.IFS(Y1763=SUM(Table1[[#This Row],[Race-F candidates]:[Race-? Candidates]]),"All-Female",Z1763=SUM(Table1[[#This Row],[Race-F candidates]:[Race-? Candidates]]),"All-Male",1=1,"Mixed-Gender")</f>
        <v>All-Male</v>
      </c>
      <c r="AC1763" s="3">
        <f>COUNTIFS(Table1[genoffice],Table1[[#This Row],[genoffice]],Table1[Gender],"F")</f>
        <v>168</v>
      </c>
      <c r="AD1763" s="3">
        <f>COUNTIFS(Table1[genoffice],Table1[[#This Row],[genoffice]],Table1[Gender],"M")</f>
        <v>290</v>
      </c>
      <c r="AE1763" s="3">
        <f>COUNTIFS(Table1[genoffice],Table1[[#This Row],[genoffice]],Table1[Gender],"~?")</f>
        <v>23</v>
      </c>
    </row>
    <row r="1764" spans="1:31" x14ac:dyDescent="0.35">
      <c r="A1764">
        <v>1764</v>
      </c>
      <c r="B1764">
        <f>IF(COUNTIF(C$2:C1763,C1764)&gt;0,B1763,B1763+1)</f>
        <v>537</v>
      </c>
      <c r="C1764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4" t="s">
        <v>2315</v>
      </c>
      <c r="E1764" t="s">
        <v>2316</v>
      </c>
      <c r="F1764" t="s">
        <v>2319</v>
      </c>
      <c r="G1764">
        <v>2014</v>
      </c>
      <c r="H1764" t="s">
        <v>238</v>
      </c>
      <c r="I1764" t="s">
        <v>19</v>
      </c>
      <c r="J1764">
        <v>3059</v>
      </c>
      <c r="K1764">
        <v>3</v>
      </c>
      <c r="L1764">
        <f>COUNTIF(Table1[Race],Table1[Race])</f>
        <v>3</v>
      </c>
      <c r="M1764">
        <v>2</v>
      </c>
      <c r="N1764">
        <v>1</v>
      </c>
      <c r="O1764">
        <v>0</v>
      </c>
      <c r="P1764">
        <v>0</v>
      </c>
      <c r="Q1764" t="s">
        <v>20</v>
      </c>
      <c r="R1764" t="s">
        <v>21</v>
      </c>
      <c r="S1764" t="s">
        <v>1813</v>
      </c>
      <c r="T1764">
        <f>IFERROR(Table1[n_can_adj]/MID(Table1[district],FIND("(",Table1[district])+1,1),Table1[n_can_adj])</f>
        <v>3</v>
      </c>
      <c r="U1764">
        <v>132373</v>
      </c>
      <c r="V1764" t="str">
        <f>IF(Table1[Voting Population]&lt;47000,"Rural","Urban")</f>
        <v>Urban</v>
      </c>
      <c r="W1764" s="3">
        <v>1.8323719036308084E-2</v>
      </c>
      <c r="X1764" s="3" t="s">
        <v>5414</v>
      </c>
      <c r="Y1764" s="3">
        <f>COUNTIFS(Table1[Race '#],Table1[[#This Row],[Race '#]],Table1[Gender],"F")</f>
        <v>0</v>
      </c>
      <c r="Z1764" s="3">
        <f>COUNTIFS(Table1[Race '#],Table1[[#This Row],[Race '#]],Table1[Gender],"M")</f>
        <v>3</v>
      </c>
      <c r="AA1764" s="3">
        <f>COUNTIFS(Table1[Race '#],Table1[[#This Row],[Race '#]],Table1[Gender],"~?")</f>
        <v>0</v>
      </c>
      <c r="AB1764" s="3" t="str">
        <f>_xlfn.IFS(Y1764=SUM(Table1[[#This Row],[Race-F candidates]:[Race-? Candidates]]),"All-Female",Z1764=SUM(Table1[[#This Row],[Race-F candidates]:[Race-? Candidates]]),"All-Male",1=1,"Mixed-Gender")</f>
        <v>All-Male</v>
      </c>
      <c r="AC1764" s="3">
        <f>COUNTIFS(Table1[genoffice],Table1[[#This Row],[genoffice]],Table1[Gender],"F")</f>
        <v>168</v>
      </c>
      <c r="AD1764" s="3">
        <f>COUNTIFS(Table1[genoffice],Table1[[#This Row],[genoffice]],Table1[Gender],"M")</f>
        <v>290</v>
      </c>
      <c r="AE1764" s="3">
        <f>COUNTIFS(Table1[genoffice],Table1[[#This Row],[genoffice]],Table1[Gender],"~?")</f>
        <v>23</v>
      </c>
    </row>
    <row r="1765" spans="1:31" x14ac:dyDescent="0.35">
      <c r="A1765">
        <v>1766</v>
      </c>
      <c r="B1765">
        <f>IF(COUNTIF(C$2:C1764,C1765)&gt;0,B1764,B1764+1)</f>
        <v>537</v>
      </c>
      <c r="C1765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(2014)</v>
      </c>
      <c r="D1765" t="s">
        <v>2315</v>
      </c>
      <c r="E1765" t="s">
        <v>2316</v>
      </c>
      <c r="F1765" t="s">
        <v>2321</v>
      </c>
      <c r="G1765">
        <v>2014</v>
      </c>
      <c r="H1765" t="s">
        <v>238</v>
      </c>
      <c r="I1765" t="s">
        <v>23</v>
      </c>
      <c r="J1765">
        <v>5973</v>
      </c>
      <c r="K1765">
        <v>3</v>
      </c>
      <c r="L1765">
        <f>COUNTIF(Table1[Race],Table1[Race])</f>
        <v>3</v>
      </c>
      <c r="M1765">
        <v>2</v>
      </c>
      <c r="N1765">
        <v>1</v>
      </c>
      <c r="O1765">
        <v>0</v>
      </c>
      <c r="P1765">
        <v>0</v>
      </c>
      <c r="Q1765" t="s">
        <v>20</v>
      </c>
      <c r="R1765" t="s">
        <v>21</v>
      </c>
      <c r="S1765" t="s">
        <v>1813</v>
      </c>
      <c r="T1765">
        <f>IFERROR(Table1[n_can_adj]/MID(Table1[district],FIND("(",Table1[district])+1,1),Table1[n_can_adj])</f>
        <v>3</v>
      </c>
      <c r="U1765">
        <v>132373</v>
      </c>
      <c r="V1765" t="str">
        <f>IF(Table1[Voting Population]&lt;47000,"Rural","Urban")</f>
        <v>Urban</v>
      </c>
      <c r="W1765" s="3">
        <v>1.8323719036308084E-2</v>
      </c>
      <c r="X1765" s="3" t="s">
        <v>5414</v>
      </c>
      <c r="Y1765" s="3">
        <f>COUNTIFS(Table1[Race '#],Table1[[#This Row],[Race '#]],Table1[Gender],"F")</f>
        <v>0</v>
      </c>
      <c r="Z1765" s="3">
        <f>COUNTIFS(Table1[Race '#],Table1[[#This Row],[Race '#]],Table1[Gender],"M")</f>
        <v>3</v>
      </c>
      <c r="AA1765" s="3">
        <f>COUNTIFS(Table1[Race '#],Table1[[#This Row],[Race '#]],Table1[Gender],"~?")</f>
        <v>0</v>
      </c>
      <c r="AB1765" s="3" t="str">
        <f>_xlfn.IFS(Y1765=SUM(Table1[[#This Row],[Race-F candidates]:[Race-? Candidates]]),"All-Female",Z1765=SUM(Table1[[#This Row],[Race-F candidates]:[Race-? Candidates]]),"All-Male",1=1,"Mixed-Gender")</f>
        <v>All-Male</v>
      </c>
      <c r="AC1765" s="3">
        <f>COUNTIFS(Table1[genoffice],Table1[[#This Row],[genoffice]],Table1[Gender],"F")</f>
        <v>168</v>
      </c>
      <c r="AD1765" s="3">
        <f>COUNTIFS(Table1[genoffice],Table1[[#This Row],[genoffice]],Table1[Gender],"M")</f>
        <v>290</v>
      </c>
      <c r="AE1765" s="3">
        <f>COUNTIFS(Table1[genoffice],Table1[[#This Row],[genoffice]],Table1[Gender],"~?")</f>
        <v>23</v>
      </c>
    </row>
    <row r="1766" spans="1:31" x14ac:dyDescent="0.35">
      <c r="A1766">
        <v>1763</v>
      </c>
      <c r="B1766">
        <f>IF(COUNTIF(C$2:C1765,C1766)&gt;0,B1765,B1765+1)</f>
        <v>538</v>
      </c>
      <c r="C1766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6" t="s">
        <v>2315</v>
      </c>
      <c r="E1766" t="s">
        <v>2316</v>
      </c>
      <c r="F1766" t="s">
        <v>2318</v>
      </c>
      <c r="G1766">
        <v>2016</v>
      </c>
      <c r="H1766" t="s">
        <v>238</v>
      </c>
      <c r="I1766" t="s">
        <v>23</v>
      </c>
      <c r="J1766">
        <v>8808</v>
      </c>
      <c r="K1766">
        <v>2</v>
      </c>
      <c r="L1766">
        <f>COUNTIF(Table1[Race],Table1[Race])</f>
        <v>2</v>
      </c>
      <c r="M1766">
        <v>1</v>
      </c>
      <c r="N1766">
        <v>0</v>
      </c>
      <c r="O1766">
        <v>0</v>
      </c>
      <c r="P1766">
        <v>1</v>
      </c>
      <c r="Q1766" t="s">
        <v>20</v>
      </c>
      <c r="R1766" t="s">
        <v>21</v>
      </c>
      <c r="S1766" t="s">
        <v>1813</v>
      </c>
      <c r="T1766">
        <f>IFERROR(Table1[n_can_adj]/MID(Table1[district],FIND("(",Table1[district])+1,1),Table1[n_can_adj])</f>
        <v>2</v>
      </c>
      <c r="U1766">
        <v>132373</v>
      </c>
      <c r="V1766" t="str">
        <f>IF(Table1[Voting Population]&lt;47000,"Rural","Urban")</f>
        <v>Urban</v>
      </c>
      <c r="W1766" s="3">
        <v>3.5808784618098388E-2</v>
      </c>
      <c r="X1766" s="3" t="s">
        <v>5414</v>
      </c>
      <c r="Y1766" s="3">
        <f>COUNTIFS(Table1[Race '#],Table1[[#This Row],[Race '#]],Table1[Gender],"F")</f>
        <v>0</v>
      </c>
      <c r="Z1766" s="3">
        <f>COUNTIFS(Table1[Race '#],Table1[[#This Row],[Race '#]],Table1[Gender],"M")</f>
        <v>2</v>
      </c>
      <c r="AA1766" s="3">
        <f>COUNTIFS(Table1[Race '#],Table1[[#This Row],[Race '#]],Table1[Gender],"~?")</f>
        <v>0</v>
      </c>
      <c r="AB1766" s="3" t="str">
        <f>_xlfn.IFS(Y1766=SUM(Table1[[#This Row],[Race-F candidates]:[Race-? Candidates]]),"All-Female",Z1766=SUM(Table1[[#This Row],[Race-F candidates]:[Race-? Candidates]]),"All-Male",1=1,"Mixed-Gender")</f>
        <v>All-Male</v>
      </c>
      <c r="AC1766" s="3">
        <f>COUNTIFS(Table1[genoffice],Table1[[#This Row],[genoffice]],Table1[Gender],"F")</f>
        <v>168</v>
      </c>
      <c r="AD1766" s="3">
        <f>COUNTIFS(Table1[genoffice],Table1[[#This Row],[genoffice]],Table1[Gender],"M")</f>
        <v>290</v>
      </c>
      <c r="AE1766" s="3">
        <f>COUNTIFS(Table1[genoffice],Table1[[#This Row],[genoffice]],Table1[Gender],"~?")</f>
        <v>23</v>
      </c>
    </row>
    <row r="1767" spans="1:31" x14ac:dyDescent="0.35">
      <c r="A1767">
        <v>1765</v>
      </c>
      <c r="B1767">
        <f>IF(COUNTIF(C$2:C1766,C1767)&gt;0,B1766,B1766+1)</f>
        <v>538</v>
      </c>
      <c r="C1767" t="str">
        <f>Table1[[#This Row],[position]]&amp;IF(Table1[district]="NA","","-"&amp;Table1[district])&amp;IF(Table1[parish]="Multi-Parish Race","","-"&amp;Table1[parish])&amp;" ("&amp;Table1[year]&amp;")"</f>
        <v>Councilman at Large-City of Alexandria-Rapides (2016)</v>
      </c>
      <c r="D1767" t="s">
        <v>2315</v>
      </c>
      <c r="E1767" t="s">
        <v>2316</v>
      </c>
      <c r="F1767" t="s">
        <v>2320</v>
      </c>
      <c r="G1767">
        <v>2016</v>
      </c>
      <c r="H1767" t="s">
        <v>238</v>
      </c>
      <c r="I1767" t="s">
        <v>127</v>
      </c>
      <c r="J1767">
        <v>8199</v>
      </c>
      <c r="K1767">
        <v>2</v>
      </c>
      <c r="L1767">
        <f>COUNTIF(Table1[Race],Table1[Race])</f>
        <v>2</v>
      </c>
      <c r="M1767">
        <v>1</v>
      </c>
      <c r="N1767">
        <v>0</v>
      </c>
      <c r="O1767">
        <v>0</v>
      </c>
      <c r="P1767">
        <v>1</v>
      </c>
      <c r="Q1767" t="s">
        <v>20</v>
      </c>
      <c r="R1767" t="s">
        <v>21</v>
      </c>
      <c r="S1767" t="s">
        <v>1813</v>
      </c>
      <c r="T1767">
        <f>IFERROR(Table1[n_can_adj]/MID(Table1[district],FIND("(",Table1[district])+1,1),Table1[n_can_adj])</f>
        <v>2</v>
      </c>
      <c r="U1767">
        <v>132373</v>
      </c>
      <c r="V1767" t="str">
        <f>IF(Table1[Voting Population]&lt;47000,"Rural","Urban")</f>
        <v>Urban</v>
      </c>
      <c r="W1767" s="3">
        <v>3.5808784618098388E-2</v>
      </c>
      <c r="X1767" s="3" t="s">
        <v>5414</v>
      </c>
      <c r="Y1767" s="3">
        <f>COUNTIFS(Table1[Race '#],Table1[[#This Row],[Race '#]],Table1[Gender],"F")</f>
        <v>0</v>
      </c>
      <c r="Z1767" s="3">
        <f>COUNTIFS(Table1[Race '#],Table1[[#This Row],[Race '#]],Table1[Gender],"M")</f>
        <v>2</v>
      </c>
      <c r="AA1767" s="3">
        <f>COUNTIFS(Table1[Race '#],Table1[[#This Row],[Race '#]],Table1[Gender],"~?")</f>
        <v>0</v>
      </c>
      <c r="AB1767" s="3" t="str">
        <f>_xlfn.IFS(Y1767=SUM(Table1[[#This Row],[Race-F candidates]:[Race-? Candidates]]),"All-Female",Z1767=SUM(Table1[[#This Row],[Race-F candidates]:[Race-? Candidates]]),"All-Male",1=1,"Mixed-Gender")</f>
        <v>All-Male</v>
      </c>
      <c r="AC1767" s="3">
        <f>COUNTIFS(Table1[genoffice],Table1[[#This Row],[genoffice]],Table1[Gender],"F")</f>
        <v>168</v>
      </c>
      <c r="AD1767" s="3">
        <f>COUNTIFS(Table1[genoffice],Table1[[#This Row],[genoffice]],Table1[Gender],"M")</f>
        <v>290</v>
      </c>
      <c r="AE1767" s="3">
        <f>COUNTIFS(Table1[genoffice],Table1[[#This Row],[genoffice]],Table1[Gender],"~?")</f>
        <v>23</v>
      </c>
    </row>
    <row r="1768" spans="1:31" x14ac:dyDescent="0.35">
      <c r="A1768">
        <v>1767</v>
      </c>
      <c r="B1768">
        <f>IF(COUNTIF(C$2:C1767,C1768)&gt;0,B1767,B1767+1)</f>
        <v>539</v>
      </c>
      <c r="C1768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8" t="s">
        <v>2315</v>
      </c>
      <c r="E1768" t="s">
        <v>2322</v>
      </c>
      <c r="F1768" t="s">
        <v>2323</v>
      </c>
      <c r="G1768">
        <v>2016</v>
      </c>
      <c r="H1768" t="s">
        <v>1442</v>
      </c>
      <c r="I1768" t="s">
        <v>19</v>
      </c>
      <c r="J1768">
        <v>13933</v>
      </c>
      <c r="K1768">
        <v>2</v>
      </c>
      <c r="L1768">
        <f>COUNTIF(Table1[Race],Table1[Race])</f>
        <v>2</v>
      </c>
      <c r="M1768">
        <v>0</v>
      </c>
      <c r="N1768">
        <v>2</v>
      </c>
      <c r="O1768">
        <v>0</v>
      </c>
      <c r="P1768">
        <v>0</v>
      </c>
      <c r="Q1768" t="s">
        <v>20</v>
      </c>
      <c r="R1768" t="s">
        <v>21</v>
      </c>
      <c r="S1768" t="s">
        <v>1813</v>
      </c>
      <c r="T1768">
        <f>IFERROR(Table1[n_can_adj]/MID(Table1[district],FIND("(",Table1[district])+1,1),Table1[n_can_adj])</f>
        <v>2</v>
      </c>
      <c r="U1768">
        <v>435204</v>
      </c>
      <c r="V1768" t="str">
        <f>IF(Table1[Voting Population]&lt;47000,"Rural","Urban")</f>
        <v>Urban</v>
      </c>
      <c r="W1768" s="3">
        <v>0.45400469606052701</v>
      </c>
      <c r="X1768" s="3" t="s">
        <v>5414</v>
      </c>
      <c r="Y1768" s="3">
        <f>COUNTIFS(Table1[Race '#],Table1[[#This Row],[Race '#]],Table1[Gender],"F")</f>
        <v>0</v>
      </c>
      <c r="Z1768" s="3">
        <f>COUNTIFS(Table1[Race '#],Table1[[#This Row],[Race '#]],Table1[Gender],"M")</f>
        <v>2</v>
      </c>
      <c r="AA1768" s="3">
        <f>COUNTIFS(Table1[Race '#],Table1[[#This Row],[Race '#]],Table1[Gender],"~?")</f>
        <v>0</v>
      </c>
      <c r="AB1768" s="3" t="str">
        <f>_xlfn.IFS(Y1768=SUM(Table1[[#This Row],[Race-F candidates]:[Race-? Candidates]]),"All-Female",Z1768=SUM(Table1[[#This Row],[Race-F candidates]:[Race-? Candidates]]),"All-Male",1=1,"Mixed-Gender")</f>
        <v>All-Male</v>
      </c>
      <c r="AC1768" s="3">
        <f>COUNTIFS(Table1[genoffice],Table1[[#This Row],[genoffice]],Table1[Gender],"F")</f>
        <v>168</v>
      </c>
      <c r="AD1768" s="3">
        <f>COUNTIFS(Table1[genoffice],Table1[[#This Row],[genoffice]],Table1[Gender],"M")</f>
        <v>290</v>
      </c>
      <c r="AE1768" s="3">
        <f>COUNTIFS(Table1[genoffice],Table1[[#This Row],[genoffice]],Table1[Gender],"~?")</f>
        <v>23</v>
      </c>
    </row>
    <row r="1769" spans="1:31" x14ac:dyDescent="0.35">
      <c r="A1769">
        <v>1768</v>
      </c>
      <c r="B1769">
        <f>IF(COUNTIF(C$2:C1768,C1769)&gt;0,B1768,B1768+1)</f>
        <v>539</v>
      </c>
      <c r="C1769" t="str">
        <f>Table1[[#This Row],[position]]&amp;IF(Table1[district]="NA","","-"&amp;Table1[district])&amp;IF(Table1[parish]="Multi-Parish Race","","-"&amp;Table1[parish])&amp;" ("&amp;Table1[year]&amp;")"</f>
        <v>Councilman at Large-Division B, City of Kenner-Jefferson (2016)</v>
      </c>
      <c r="D1769" t="s">
        <v>2315</v>
      </c>
      <c r="E1769" t="s">
        <v>2322</v>
      </c>
      <c r="F1769" t="s">
        <v>2324</v>
      </c>
      <c r="G1769">
        <v>2016</v>
      </c>
      <c r="H1769" t="s">
        <v>1442</v>
      </c>
      <c r="I1769" t="s">
        <v>19</v>
      </c>
      <c r="J1769">
        <v>5232</v>
      </c>
      <c r="K1769">
        <v>2</v>
      </c>
      <c r="L1769">
        <f>COUNTIF(Table1[Race],Table1[Race])</f>
        <v>2</v>
      </c>
      <c r="M1769">
        <v>0</v>
      </c>
      <c r="N1769">
        <v>2</v>
      </c>
      <c r="O1769">
        <v>0</v>
      </c>
      <c r="P1769">
        <v>0</v>
      </c>
      <c r="Q1769" t="s">
        <v>20</v>
      </c>
      <c r="R1769" t="s">
        <v>21</v>
      </c>
      <c r="S1769" t="s">
        <v>1813</v>
      </c>
      <c r="T1769">
        <f>IFERROR(Table1[n_can_adj]/MID(Table1[district],FIND("(",Table1[district])+1,1),Table1[n_can_adj])</f>
        <v>2</v>
      </c>
      <c r="U1769">
        <v>435204</v>
      </c>
      <c r="V1769" t="str">
        <f>IF(Table1[Voting Population]&lt;47000,"Rural","Urban")</f>
        <v>Urban</v>
      </c>
      <c r="W1769" s="3">
        <v>0.45400469606052701</v>
      </c>
      <c r="X1769" s="3" t="s">
        <v>5414</v>
      </c>
      <c r="Y1769" s="3">
        <f>COUNTIFS(Table1[Race '#],Table1[[#This Row],[Race '#]],Table1[Gender],"F")</f>
        <v>0</v>
      </c>
      <c r="Z1769" s="3">
        <f>COUNTIFS(Table1[Race '#],Table1[[#This Row],[Race '#]],Table1[Gender],"M")</f>
        <v>2</v>
      </c>
      <c r="AA1769" s="3">
        <f>COUNTIFS(Table1[Race '#],Table1[[#This Row],[Race '#]],Table1[Gender],"~?")</f>
        <v>0</v>
      </c>
      <c r="AB1769" s="3" t="str">
        <f>_xlfn.IFS(Y1769=SUM(Table1[[#This Row],[Race-F candidates]:[Race-? Candidates]]),"All-Female",Z1769=SUM(Table1[[#This Row],[Race-F candidates]:[Race-? Candidates]]),"All-Male",1=1,"Mixed-Gender")</f>
        <v>All-Male</v>
      </c>
      <c r="AC1769" s="3">
        <f>COUNTIFS(Table1[genoffice],Table1[[#This Row],[genoffice]],Table1[Gender],"F")</f>
        <v>168</v>
      </c>
      <c r="AD1769" s="3">
        <f>COUNTIFS(Table1[genoffice],Table1[[#This Row],[genoffice]],Table1[Gender],"M")</f>
        <v>290</v>
      </c>
      <c r="AE1769" s="3">
        <f>COUNTIFS(Table1[genoffice],Table1[[#This Row],[genoffice]],Table1[Gender],"~?")</f>
        <v>23</v>
      </c>
    </row>
    <row r="1770" spans="1:31" x14ac:dyDescent="0.35">
      <c r="A1770">
        <v>1769</v>
      </c>
      <c r="B1770">
        <f>IF(COUNTIF(C$2:C1769,C1770)&gt;0,B1769,B1769+1)</f>
        <v>540</v>
      </c>
      <c r="C1770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0" t="s">
        <v>2325</v>
      </c>
      <c r="E1770" t="s">
        <v>2326</v>
      </c>
      <c r="F1770" t="s">
        <v>2327</v>
      </c>
      <c r="G1770">
        <v>2014</v>
      </c>
      <c r="H1770" t="s">
        <v>1442</v>
      </c>
      <c r="I1770" t="s">
        <v>19</v>
      </c>
      <c r="J1770">
        <v>1460</v>
      </c>
      <c r="K1770">
        <v>10</v>
      </c>
      <c r="L1770">
        <f>COUNTIF(Table1[Race],Table1[Race])</f>
        <v>10</v>
      </c>
      <c r="M1770">
        <v>0</v>
      </c>
      <c r="N1770">
        <v>10</v>
      </c>
      <c r="O1770">
        <v>0</v>
      </c>
      <c r="P1770">
        <v>0</v>
      </c>
      <c r="Q1770" t="s">
        <v>20</v>
      </c>
      <c r="R1770" t="s">
        <v>21</v>
      </c>
      <c r="S1770" t="s">
        <v>1813</v>
      </c>
      <c r="T1770">
        <f>IFERROR(Table1[n_can_adj]/MID(Table1[district],FIND("(",Table1[district])+1,1),Table1[n_can_adj])</f>
        <v>2</v>
      </c>
      <c r="U1770">
        <v>435204</v>
      </c>
      <c r="V1770" t="str">
        <f>IF(Table1[Voting Population]&lt;47000,"Rural","Urban")</f>
        <v>Urban</v>
      </c>
      <c r="W1770" s="3">
        <v>2.4062444979165432E-3</v>
      </c>
      <c r="X1770" s="3" t="s">
        <v>5415</v>
      </c>
      <c r="Y1770" s="3">
        <f>COUNTIFS(Table1[Race '#],Table1[[#This Row],[Race '#]],Table1[Gender],"F")</f>
        <v>4</v>
      </c>
      <c r="Z1770" s="3">
        <f>COUNTIFS(Table1[Race '#],Table1[[#This Row],[Race '#]],Table1[Gender],"M")</f>
        <v>5</v>
      </c>
      <c r="AA1770" s="3">
        <f>COUNTIFS(Table1[Race '#],Table1[[#This Row],[Race '#]],Table1[Gender],"~?")</f>
        <v>1</v>
      </c>
      <c r="AB1770" s="3" t="str">
        <f>_xlfn.IFS(Y1770=SUM(Table1[[#This Row],[Race-F candidates]:[Race-? Candidates]]),"All-Female",Z1770=SUM(Table1[[#This Row],[Race-F candidates]:[Race-? Candidates]]),"All-Male",1=1,"Mixed-Gender")</f>
        <v>Mixed-Gender</v>
      </c>
      <c r="AC1770" s="3">
        <f>COUNTIFS(Table1[genoffice],Table1[[#This Row],[genoffice]],Table1[Gender],"F")</f>
        <v>168</v>
      </c>
      <c r="AD1770" s="3">
        <f>COUNTIFS(Table1[genoffice],Table1[[#This Row],[genoffice]],Table1[Gender],"M")</f>
        <v>290</v>
      </c>
      <c r="AE1770" s="3">
        <f>COUNTIFS(Table1[genoffice],Table1[[#This Row],[genoffice]],Table1[Gender],"~?")</f>
        <v>23</v>
      </c>
    </row>
    <row r="1771" spans="1:31" x14ac:dyDescent="0.35">
      <c r="A1771">
        <v>1770</v>
      </c>
      <c r="B1771">
        <f>IF(COUNTIF(C$2:C1770,C1771)&gt;0,B1770,B1770+1)</f>
        <v>540</v>
      </c>
      <c r="C1771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1" t="s">
        <v>2325</v>
      </c>
      <c r="E1771" t="s">
        <v>2326</v>
      </c>
      <c r="F1771" t="s">
        <v>2328</v>
      </c>
      <c r="G1771">
        <v>2014</v>
      </c>
      <c r="H1771" t="s">
        <v>1442</v>
      </c>
      <c r="I1771" t="s">
        <v>19</v>
      </c>
      <c r="J1771">
        <v>1887</v>
      </c>
      <c r="K1771">
        <v>10</v>
      </c>
      <c r="L1771">
        <f>COUNTIF(Table1[Race],Table1[Race])</f>
        <v>10</v>
      </c>
      <c r="M1771">
        <v>0</v>
      </c>
      <c r="N1771">
        <v>10</v>
      </c>
      <c r="O1771">
        <v>0</v>
      </c>
      <c r="P1771">
        <v>0</v>
      </c>
      <c r="Q1771" t="s">
        <v>20</v>
      </c>
      <c r="R1771" t="s">
        <v>21</v>
      </c>
      <c r="S1771" t="s">
        <v>1813</v>
      </c>
      <c r="T1771">
        <f>IFERROR(Table1[n_can_adj]/MID(Table1[district],FIND("(",Table1[district])+1,1),Table1[n_can_adj])</f>
        <v>2</v>
      </c>
      <c r="U1771">
        <v>435204</v>
      </c>
      <c r="V1771" t="str">
        <f>IF(Table1[Voting Population]&lt;47000,"Rural","Urban")</f>
        <v>Urban</v>
      </c>
      <c r="W1771" s="3">
        <v>2.4062444979165432E-3</v>
      </c>
      <c r="X1771" s="3" t="s">
        <v>5414</v>
      </c>
      <c r="Y1771" s="3">
        <f>COUNTIFS(Table1[Race '#],Table1[[#This Row],[Race '#]],Table1[Gender],"F")</f>
        <v>4</v>
      </c>
      <c r="Z1771" s="3">
        <f>COUNTIFS(Table1[Race '#],Table1[[#This Row],[Race '#]],Table1[Gender],"M")</f>
        <v>5</v>
      </c>
      <c r="AA1771" s="3">
        <f>COUNTIFS(Table1[Race '#],Table1[[#This Row],[Race '#]],Table1[Gender],"~?")</f>
        <v>1</v>
      </c>
      <c r="AB1771" s="3" t="str">
        <f>_xlfn.IFS(Y1771=SUM(Table1[[#This Row],[Race-F candidates]:[Race-? Candidates]]),"All-Female",Z1771=SUM(Table1[[#This Row],[Race-F candidates]:[Race-? Candidates]]),"All-Male",1=1,"Mixed-Gender")</f>
        <v>Mixed-Gender</v>
      </c>
      <c r="AC1771" s="3">
        <f>COUNTIFS(Table1[genoffice],Table1[[#This Row],[genoffice]],Table1[Gender],"F")</f>
        <v>168</v>
      </c>
      <c r="AD1771" s="3">
        <f>COUNTIFS(Table1[genoffice],Table1[[#This Row],[genoffice]],Table1[Gender],"M")</f>
        <v>290</v>
      </c>
      <c r="AE1771" s="3">
        <f>COUNTIFS(Table1[genoffice],Table1[[#This Row],[genoffice]],Table1[Gender],"~?")</f>
        <v>23</v>
      </c>
    </row>
    <row r="1772" spans="1:31" x14ac:dyDescent="0.35">
      <c r="A1772">
        <v>1771</v>
      </c>
      <c r="B1772">
        <f>IF(COUNTIF(C$2:C1771,C1772)&gt;0,B1771,B1771+1)</f>
        <v>540</v>
      </c>
      <c r="C1772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2" t="s">
        <v>2325</v>
      </c>
      <c r="E1772" t="s">
        <v>2326</v>
      </c>
      <c r="F1772" t="s">
        <v>2329</v>
      </c>
      <c r="G1772">
        <v>2014</v>
      </c>
      <c r="H1772" t="s">
        <v>1442</v>
      </c>
      <c r="I1772" t="s">
        <v>19</v>
      </c>
      <c r="J1772">
        <v>1269</v>
      </c>
      <c r="K1772">
        <v>10</v>
      </c>
      <c r="L1772">
        <f>COUNTIF(Table1[Race],Table1[Race])</f>
        <v>10</v>
      </c>
      <c r="M1772">
        <v>0</v>
      </c>
      <c r="N1772">
        <v>10</v>
      </c>
      <c r="O1772">
        <v>0</v>
      </c>
      <c r="P1772">
        <v>0</v>
      </c>
      <c r="Q1772" t="s">
        <v>20</v>
      </c>
      <c r="R1772" t="s">
        <v>21</v>
      </c>
      <c r="S1772" t="s">
        <v>1813</v>
      </c>
      <c r="T1772">
        <f>IFERROR(Table1[n_can_adj]/MID(Table1[district],FIND("(",Table1[district])+1,1),Table1[n_can_adj])</f>
        <v>2</v>
      </c>
      <c r="U1772">
        <v>435204</v>
      </c>
      <c r="V1772" t="str">
        <f>IF(Table1[Voting Population]&lt;47000,"Rural","Urban")</f>
        <v>Urban</v>
      </c>
      <c r="W1772" s="3">
        <v>2.4062444979165432E-3</v>
      </c>
      <c r="X1772" s="3" t="s">
        <v>5414</v>
      </c>
      <c r="Y1772" s="3">
        <f>COUNTIFS(Table1[Race '#],Table1[[#This Row],[Race '#]],Table1[Gender],"F")</f>
        <v>4</v>
      </c>
      <c r="Z1772" s="3">
        <f>COUNTIFS(Table1[Race '#],Table1[[#This Row],[Race '#]],Table1[Gender],"M")</f>
        <v>5</v>
      </c>
      <c r="AA1772" s="3">
        <f>COUNTIFS(Table1[Race '#],Table1[[#This Row],[Race '#]],Table1[Gender],"~?")</f>
        <v>1</v>
      </c>
      <c r="AB1772" s="3" t="str">
        <f>_xlfn.IFS(Y1772=SUM(Table1[[#This Row],[Race-F candidates]:[Race-? Candidates]]),"All-Female",Z1772=SUM(Table1[[#This Row],[Race-F candidates]:[Race-? Candidates]]),"All-Male",1=1,"Mixed-Gender")</f>
        <v>Mixed-Gender</v>
      </c>
      <c r="AC1772" s="3">
        <f>COUNTIFS(Table1[genoffice],Table1[[#This Row],[genoffice]],Table1[Gender],"F")</f>
        <v>168</v>
      </c>
      <c r="AD1772" s="3">
        <f>COUNTIFS(Table1[genoffice],Table1[[#This Row],[genoffice]],Table1[Gender],"M")</f>
        <v>290</v>
      </c>
      <c r="AE1772" s="3">
        <f>COUNTIFS(Table1[genoffice],Table1[[#This Row],[genoffice]],Table1[Gender],"~?")</f>
        <v>23</v>
      </c>
    </row>
    <row r="1773" spans="1:31" x14ac:dyDescent="0.35">
      <c r="A1773">
        <v>1772</v>
      </c>
      <c r="B1773">
        <f>IF(COUNTIF(C$2:C1772,C1773)&gt;0,B1772,B1772+1)</f>
        <v>540</v>
      </c>
      <c r="C1773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3" t="s">
        <v>2325</v>
      </c>
      <c r="E1773" t="s">
        <v>2326</v>
      </c>
      <c r="F1773" t="s">
        <v>2330</v>
      </c>
      <c r="G1773">
        <v>2014</v>
      </c>
      <c r="H1773" t="s">
        <v>1442</v>
      </c>
      <c r="I1773" t="s">
        <v>19</v>
      </c>
      <c r="J1773">
        <v>1611</v>
      </c>
      <c r="K1773">
        <v>10</v>
      </c>
      <c r="L1773">
        <f>COUNTIF(Table1[Race],Table1[Race])</f>
        <v>10</v>
      </c>
      <c r="M1773">
        <v>0</v>
      </c>
      <c r="N1773">
        <v>10</v>
      </c>
      <c r="O1773">
        <v>0</v>
      </c>
      <c r="P1773">
        <v>0</v>
      </c>
      <c r="Q1773" t="s">
        <v>20</v>
      </c>
      <c r="R1773" t="s">
        <v>21</v>
      </c>
      <c r="S1773" t="s">
        <v>1813</v>
      </c>
      <c r="T1773">
        <f>IFERROR(Table1[n_can_adj]/MID(Table1[district],FIND("(",Table1[district])+1,1),Table1[n_can_adj])</f>
        <v>2</v>
      </c>
      <c r="U1773">
        <v>435204</v>
      </c>
      <c r="V1773" t="str">
        <f>IF(Table1[Voting Population]&lt;47000,"Rural","Urban")</f>
        <v>Urban</v>
      </c>
      <c r="W1773" s="3">
        <v>2.4062444979165432E-3</v>
      </c>
      <c r="X1773" s="3" t="s">
        <v>5414</v>
      </c>
      <c r="Y1773" s="3">
        <f>COUNTIFS(Table1[Race '#],Table1[[#This Row],[Race '#]],Table1[Gender],"F")</f>
        <v>4</v>
      </c>
      <c r="Z1773" s="3">
        <f>COUNTIFS(Table1[Race '#],Table1[[#This Row],[Race '#]],Table1[Gender],"M")</f>
        <v>5</v>
      </c>
      <c r="AA1773" s="3">
        <f>COUNTIFS(Table1[Race '#],Table1[[#This Row],[Race '#]],Table1[Gender],"~?")</f>
        <v>1</v>
      </c>
      <c r="AB1773" s="3" t="str">
        <f>_xlfn.IFS(Y1773=SUM(Table1[[#This Row],[Race-F candidates]:[Race-? Candidates]]),"All-Female",Z1773=SUM(Table1[[#This Row],[Race-F candidates]:[Race-? Candidates]]),"All-Male",1=1,"Mixed-Gender")</f>
        <v>Mixed-Gender</v>
      </c>
      <c r="AC1773" s="3">
        <f>COUNTIFS(Table1[genoffice],Table1[[#This Row],[genoffice]],Table1[Gender],"F")</f>
        <v>168</v>
      </c>
      <c r="AD1773" s="3">
        <f>COUNTIFS(Table1[genoffice],Table1[[#This Row],[genoffice]],Table1[Gender],"M")</f>
        <v>290</v>
      </c>
      <c r="AE1773" s="3">
        <f>COUNTIFS(Table1[genoffice],Table1[[#This Row],[genoffice]],Table1[Gender],"~?")</f>
        <v>23</v>
      </c>
    </row>
    <row r="1774" spans="1:31" x14ac:dyDescent="0.35">
      <c r="A1774">
        <v>1773</v>
      </c>
      <c r="B1774">
        <f>IF(COUNTIF(C$2:C1773,C1774)&gt;0,B1773,B1773+1)</f>
        <v>540</v>
      </c>
      <c r="C1774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4" t="s">
        <v>2325</v>
      </c>
      <c r="E1774" t="s">
        <v>2326</v>
      </c>
      <c r="F1774" t="s">
        <v>2331</v>
      </c>
      <c r="G1774">
        <v>2014</v>
      </c>
      <c r="H1774" t="s">
        <v>1442</v>
      </c>
      <c r="I1774" t="s">
        <v>19</v>
      </c>
      <c r="J1774">
        <v>2100</v>
      </c>
      <c r="K1774">
        <v>10</v>
      </c>
      <c r="L1774">
        <f>COUNTIF(Table1[Race],Table1[Race])</f>
        <v>10</v>
      </c>
      <c r="M1774">
        <v>0</v>
      </c>
      <c r="N1774">
        <v>10</v>
      </c>
      <c r="O1774">
        <v>0</v>
      </c>
      <c r="P1774">
        <v>0</v>
      </c>
      <c r="Q1774" t="s">
        <v>20</v>
      </c>
      <c r="R1774" t="s">
        <v>21</v>
      </c>
      <c r="S1774" t="s">
        <v>1813</v>
      </c>
      <c r="T1774">
        <f>IFERROR(Table1[n_can_adj]/MID(Table1[district],FIND("(",Table1[district])+1,1),Table1[n_can_adj])</f>
        <v>2</v>
      </c>
      <c r="U1774">
        <v>435204</v>
      </c>
      <c r="V1774" t="str">
        <f>IF(Table1[Voting Population]&lt;47000,"Rural","Urban")</f>
        <v>Urban</v>
      </c>
      <c r="W1774" s="3">
        <v>2.4062444979165432E-3</v>
      </c>
      <c r="X1774" s="3" t="s">
        <v>5415</v>
      </c>
      <c r="Y1774" s="3">
        <f>COUNTIFS(Table1[Race '#],Table1[[#This Row],[Race '#]],Table1[Gender],"F")</f>
        <v>4</v>
      </c>
      <c r="Z1774" s="3">
        <f>COUNTIFS(Table1[Race '#],Table1[[#This Row],[Race '#]],Table1[Gender],"M")</f>
        <v>5</v>
      </c>
      <c r="AA1774" s="3">
        <f>COUNTIFS(Table1[Race '#],Table1[[#This Row],[Race '#]],Table1[Gender],"~?")</f>
        <v>1</v>
      </c>
      <c r="AB1774" s="3" t="str">
        <f>_xlfn.IFS(Y1774=SUM(Table1[[#This Row],[Race-F candidates]:[Race-? Candidates]]),"All-Female",Z1774=SUM(Table1[[#This Row],[Race-F candidates]:[Race-? Candidates]]),"All-Male",1=1,"Mixed-Gender")</f>
        <v>Mixed-Gender</v>
      </c>
      <c r="AC1774" s="3">
        <f>COUNTIFS(Table1[genoffice],Table1[[#This Row],[genoffice]],Table1[Gender],"F")</f>
        <v>168</v>
      </c>
      <c r="AD1774" s="3">
        <f>COUNTIFS(Table1[genoffice],Table1[[#This Row],[genoffice]],Table1[Gender],"M")</f>
        <v>290</v>
      </c>
      <c r="AE1774" s="3">
        <f>COUNTIFS(Table1[genoffice],Table1[[#This Row],[genoffice]],Table1[Gender],"~?")</f>
        <v>23</v>
      </c>
    </row>
    <row r="1775" spans="1:31" x14ac:dyDescent="0.35">
      <c r="A1775">
        <v>1774</v>
      </c>
      <c r="B1775">
        <f>IF(COUNTIF(C$2:C1774,C1775)&gt;0,B1774,B1774+1)</f>
        <v>540</v>
      </c>
      <c r="C1775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5" t="s">
        <v>2325</v>
      </c>
      <c r="E1775" t="s">
        <v>2326</v>
      </c>
      <c r="F1775" t="s">
        <v>2332</v>
      </c>
      <c r="G1775">
        <v>2014</v>
      </c>
      <c r="H1775" t="s">
        <v>1442</v>
      </c>
      <c r="I1775" t="s">
        <v>19</v>
      </c>
      <c r="J1775">
        <v>2141</v>
      </c>
      <c r="K1775">
        <v>10</v>
      </c>
      <c r="L1775">
        <f>COUNTIF(Table1[Race],Table1[Race])</f>
        <v>10</v>
      </c>
      <c r="M1775">
        <v>0</v>
      </c>
      <c r="N1775">
        <v>10</v>
      </c>
      <c r="O1775">
        <v>0</v>
      </c>
      <c r="P1775">
        <v>0</v>
      </c>
      <c r="Q1775" t="s">
        <v>20</v>
      </c>
      <c r="R1775" t="s">
        <v>21</v>
      </c>
      <c r="S1775" t="s">
        <v>1813</v>
      </c>
      <c r="T1775">
        <f>IFERROR(Table1[n_can_adj]/MID(Table1[district],FIND("(",Table1[district])+1,1),Table1[n_can_adj])</f>
        <v>2</v>
      </c>
      <c r="U1775">
        <v>435204</v>
      </c>
      <c r="V1775" t="str">
        <f>IF(Table1[Voting Population]&lt;47000,"Rural","Urban")</f>
        <v>Urban</v>
      </c>
      <c r="W1775" s="3">
        <v>2.4062444979165432E-3</v>
      </c>
      <c r="X1775" s="3" t="s">
        <v>5414</v>
      </c>
      <c r="Y1775" s="3">
        <f>COUNTIFS(Table1[Race '#],Table1[[#This Row],[Race '#]],Table1[Gender],"F")</f>
        <v>4</v>
      </c>
      <c r="Z1775" s="3">
        <f>COUNTIFS(Table1[Race '#],Table1[[#This Row],[Race '#]],Table1[Gender],"M")</f>
        <v>5</v>
      </c>
      <c r="AA1775" s="3">
        <f>COUNTIFS(Table1[Race '#],Table1[[#This Row],[Race '#]],Table1[Gender],"~?")</f>
        <v>1</v>
      </c>
      <c r="AB1775" s="3" t="str">
        <f>_xlfn.IFS(Y1775=SUM(Table1[[#This Row],[Race-F candidates]:[Race-? Candidates]]),"All-Female",Z1775=SUM(Table1[[#This Row],[Race-F candidates]:[Race-? Candidates]]),"All-Male",1=1,"Mixed-Gender")</f>
        <v>Mixed-Gender</v>
      </c>
      <c r="AC1775" s="3">
        <f>COUNTIFS(Table1[genoffice],Table1[[#This Row],[genoffice]],Table1[Gender],"F")</f>
        <v>168</v>
      </c>
      <c r="AD1775" s="3">
        <f>COUNTIFS(Table1[genoffice],Table1[[#This Row],[genoffice]],Table1[Gender],"M")</f>
        <v>290</v>
      </c>
      <c r="AE1775" s="3">
        <f>COUNTIFS(Table1[genoffice],Table1[[#This Row],[genoffice]],Table1[Gender],"~?")</f>
        <v>23</v>
      </c>
    </row>
    <row r="1776" spans="1:31" x14ac:dyDescent="0.35">
      <c r="A1776">
        <v>1775</v>
      </c>
      <c r="B1776">
        <f>IF(COUNTIF(C$2:C1775,C1776)&gt;0,B1775,B1775+1)</f>
        <v>540</v>
      </c>
      <c r="C1776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6" t="s">
        <v>2325</v>
      </c>
      <c r="E1776" t="s">
        <v>2326</v>
      </c>
      <c r="F1776" t="s">
        <v>2333</v>
      </c>
      <c r="G1776">
        <v>2014</v>
      </c>
      <c r="H1776" t="s">
        <v>1442</v>
      </c>
      <c r="I1776" t="s">
        <v>19</v>
      </c>
      <c r="J1776">
        <v>2028</v>
      </c>
      <c r="K1776">
        <v>10</v>
      </c>
      <c r="L1776">
        <f>COUNTIF(Table1[Race],Table1[Race])</f>
        <v>10</v>
      </c>
      <c r="M1776">
        <v>0</v>
      </c>
      <c r="N1776">
        <v>10</v>
      </c>
      <c r="O1776">
        <v>0</v>
      </c>
      <c r="P1776">
        <v>0</v>
      </c>
      <c r="Q1776" t="s">
        <v>20</v>
      </c>
      <c r="R1776" t="s">
        <v>21</v>
      </c>
      <c r="S1776" t="s">
        <v>1813</v>
      </c>
      <c r="T1776">
        <f>IFERROR(Table1[n_can_adj]/MID(Table1[district],FIND("(",Table1[district])+1,1),Table1[n_can_adj])</f>
        <v>2</v>
      </c>
      <c r="U1776">
        <v>435204</v>
      </c>
      <c r="V1776" t="str">
        <f>IF(Table1[Voting Population]&lt;47000,"Rural","Urban")</f>
        <v>Urban</v>
      </c>
      <c r="W1776" s="3">
        <v>2.4062444979165432E-3</v>
      </c>
      <c r="X1776" s="3" t="s">
        <v>5415</v>
      </c>
      <c r="Y1776" s="3">
        <f>COUNTIFS(Table1[Race '#],Table1[[#This Row],[Race '#]],Table1[Gender],"F")</f>
        <v>4</v>
      </c>
      <c r="Z1776" s="3">
        <f>COUNTIFS(Table1[Race '#],Table1[[#This Row],[Race '#]],Table1[Gender],"M")</f>
        <v>5</v>
      </c>
      <c r="AA1776" s="3">
        <f>COUNTIFS(Table1[Race '#],Table1[[#This Row],[Race '#]],Table1[Gender],"~?")</f>
        <v>1</v>
      </c>
      <c r="AB1776" s="3" t="str">
        <f>_xlfn.IFS(Y1776=SUM(Table1[[#This Row],[Race-F candidates]:[Race-? Candidates]]),"All-Female",Z1776=SUM(Table1[[#This Row],[Race-F candidates]:[Race-? Candidates]]),"All-Male",1=1,"Mixed-Gender")</f>
        <v>Mixed-Gender</v>
      </c>
      <c r="AC1776" s="3">
        <f>COUNTIFS(Table1[genoffice],Table1[[#This Row],[genoffice]],Table1[Gender],"F")</f>
        <v>168</v>
      </c>
      <c r="AD1776" s="3">
        <f>COUNTIFS(Table1[genoffice],Table1[[#This Row],[genoffice]],Table1[Gender],"M")</f>
        <v>290</v>
      </c>
      <c r="AE1776" s="3">
        <f>COUNTIFS(Table1[genoffice],Table1[[#This Row],[genoffice]],Table1[Gender],"~?")</f>
        <v>23</v>
      </c>
    </row>
    <row r="1777" spans="1:31" x14ac:dyDescent="0.35">
      <c r="A1777">
        <v>1776</v>
      </c>
      <c r="B1777">
        <f>IF(COUNTIF(C$2:C1776,C1777)&gt;0,B1776,B1776+1)</f>
        <v>540</v>
      </c>
      <c r="C1777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7" t="s">
        <v>2325</v>
      </c>
      <c r="E1777" t="s">
        <v>2326</v>
      </c>
      <c r="F1777" t="s">
        <v>2334</v>
      </c>
      <c r="G1777">
        <v>2014</v>
      </c>
      <c r="H1777" t="s">
        <v>1442</v>
      </c>
      <c r="I1777" t="s">
        <v>19</v>
      </c>
      <c r="J1777">
        <v>1131</v>
      </c>
      <c r="K1777">
        <v>10</v>
      </c>
      <c r="L1777">
        <f>COUNTIF(Table1[Race],Table1[Race])</f>
        <v>10</v>
      </c>
      <c r="M1777">
        <v>0</v>
      </c>
      <c r="N1777">
        <v>10</v>
      </c>
      <c r="O1777">
        <v>0</v>
      </c>
      <c r="P1777">
        <v>0</v>
      </c>
      <c r="Q1777" t="s">
        <v>20</v>
      </c>
      <c r="R1777" t="s">
        <v>21</v>
      </c>
      <c r="S1777" t="s">
        <v>1813</v>
      </c>
      <c r="T1777">
        <f>IFERROR(Table1[n_can_adj]/MID(Table1[district],FIND("(",Table1[district])+1,1),Table1[n_can_adj])</f>
        <v>2</v>
      </c>
      <c r="U1777">
        <v>435204</v>
      </c>
      <c r="V1777" t="str">
        <f>IF(Table1[Voting Population]&lt;47000,"Rural","Urban")</f>
        <v>Urban</v>
      </c>
      <c r="W1777" s="3">
        <v>2.4062444979165432E-3</v>
      </c>
      <c r="X1777" s="3" t="s">
        <v>5414</v>
      </c>
      <c r="Y1777" s="3">
        <f>COUNTIFS(Table1[Race '#],Table1[[#This Row],[Race '#]],Table1[Gender],"F")</f>
        <v>4</v>
      </c>
      <c r="Z1777" s="3">
        <f>COUNTIFS(Table1[Race '#],Table1[[#This Row],[Race '#]],Table1[Gender],"M")</f>
        <v>5</v>
      </c>
      <c r="AA1777" s="3">
        <f>COUNTIFS(Table1[Race '#],Table1[[#This Row],[Race '#]],Table1[Gender],"~?")</f>
        <v>1</v>
      </c>
      <c r="AB1777" s="3" t="str">
        <f>_xlfn.IFS(Y1777=SUM(Table1[[#This Row],[Race-F candidates]:[Race-? Candidates]]),"All-Female",Z1777=SUM(Table1[[#This Row],[Race-F candidates]:[Race-? Candidates]]),"All-Male",1=1,"Mixed-Gender")</f>
        <v>Mixed-Gender</v>
      </c>
      <c r="AC1777" s="3">
        <f>COUNTIFS(Table1[genoffice],Table1[[#This Row],[genoffice]],Table1[Gender],"F")</f>
        <v>168</v>
      </c>
      <c r="AD1777" s="3">
        <f>COUNTIFS(Table1[genoffice],Table1[[#This Row],[genoffice]],Table1[Gender],"M")</f>
        <v>290</v>
      </c>
      <c r="AE1777" s="3">
        <f>COUNTIFS(Table1[genoffice],Table1[[#This Row],[genoffice]],Table1[Gender],"~?")</f>
        <v>23</v>
      </c>
    </row>
    <row r="1778" spans="1:31" x14ac:dyDescent="0.35">
      <c r="A1778">
        <v>1777</v>
      </c>
      <c r="B1778">
        <f>IF(COUNTIF(C$2:C1777,C1778)&gt;0,B1777,B1777+1)</f>
        <v>540</v>
      </c>
      <c r="C1778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8" t="s">
        <v>2325</v>
      </c>
      <c r="E1778" t="s">
        <v>2326</v>
      </c>
      <c r="F1778" t="s">
        <v>2335</v>
      </c>
      <c r="G1778">
        <v>2014</v>
      </c>
      <c r="H1778" t="s">
        <v>1442</v>
      </c>
      <c r="I1778" t="s">
        <v>19</v>
      </c>
      <c r="J1778">
        <v>1580</v>
      </c>
      <c r="K1778">
        <v>10</v>
      </c>
      <c r="L1778">
        <f>COUNTIF(Table1[Race],Table1[Race])</f>
        <v>10</v>
      </c>
      <c r="M1778">
        <v>0</v>
      </c>
      <c r="N1778">
        <v>10</v>
      </c>
      <c r="O1778">
        <v>0</v>
      </c>
      <c r="P1778">
        <v>0</v>
      </c>
      <c r="Q1778" t="s">
        <v>20</v>
      </c>
      <c r="R1778" t="s">
        <v>21</v>
      </c>
      <c r="S1778" t="s">
        <v>1813</v>
      </c>
      <c r="T1778">
        <f>IFERROR(Table1[n_can_adj]/MID(Table1[district],FIND("(",Table1[district])+1,1),Table1[n_can_adj])</f>
        <v>2</v>
      </c>
      <c r="U1778">
        <v>435204</v>
      </c>
      <c r="V1778" t="str">
        <f>IF(Table1[Voting Population]&lt;47000,"Rural","Urban")</f>
        <v>Urban</v>
      </c>
      <c r="W1778" s="3">
        <v>2.4062444979165432E-3</v>
      </c>
      <c r="X1778" s="3" t="s">
        <v>5413</v>
      </c>
      <c r="Y1778" s="3">
        <f>COUNTIFS(Table1[Race '#],Table1[[#This Row],[Race '#]],Table1[Gender],"F")</f>
        <v>4</v>
      </c>
      <c r="Z1778" s="3">
        <f>COUNTIFS(Table1[Race '#],Table1[[#This Row],[Race '#]],Table1[Gender],"M")</f>
        <v>5</v>
      </c>
      <c r="AA1778" s="3">
        <f>COUNTIFS(Table1[Race '#],Table1[[#This Row],[Race '#]],Table1[Gender],"~?")</f>
        <v>1</v>
      </c>
      <c r="AB1778" s="3" t="str">
        <f>_xlfn.IFS(Y1778=SUM(Table1[[#This Row],[Race-F candidates]:[Race-? Candidates]]),"All-Female",Z1778=SUM(Table1[[#This Row],[Race-F candidates]:[Race-? Candidates]]),"All-Male",1=1,"Mixed-Gender")</f>
        <v>Mixed-Gender</v>
      </c>
      <c r="AC1778" s="3">
        <f>COUNTIFS(Table1[genoffice],Table1[[#This Row],[genoffice]],Table1[Gender],"F")</f>
        <v>168</v>
      </c>
      <c r="AD1778" s="3">
        <f>COUNTIFS(Table1[genoffice],Table1[[#This Row],[genoffice]],Table1[Gender],"M")</f>
        <v>290</v>
      </c>
      <c r="AE1778" s="3">
        <f>COUNTIFS(Table1[genoffice],Table1[[#This Row],[genoffice]],Table1[Gender],"~?")</f>
        <v>23</v>
      </c>
    </row>
    <row r="1779" spans="1:31" x14ac:dyDescent="0.35">
      <c r="A1779">
        <v>1778</v>
      </c>
      <c r="B1779">
        <f>IF(COUNTIF(C$2:C1778,C1779)&gt;0,B1778,B1778+1)</f>
        <v>540</v>
      </c>
      <c r="C1779" t="str">
        <f>Table1[[#This Row],[position]]&amp;IF(Table1[district]="NA","","-"&amp;Table1[district])&amp;IF(Table1[parish]="Multi-Parish Race","","-"&amp;Table1[parish])&amp;" ("&amp;Table1[year]&amp;")"</f>
        <v>Councilmen-City of Harahan (5 to be elected)-Jefferson (2014)</v>
      </c>
      <c r="D1779" t="s">
        <v>2325</v>
      </c>
      <c r="E1779" t="s">
        <v>2326</v>
      </c>
      <c r="F1779" t="s">
        <v>2336</v>
      </c>
      <c r="G1779">
        <v>2014</v>
      </c>
      <c r="H1779" t="s">
        <v>1442</v>
      </c>
      <c r="I1779" t="s">
        <v>19</v>
      </c>
      <c r="J1779">
        <v>1832</v>
      </c>
      <c r="K1779">
        <v>10</v>
      </c>
      <c r="L1779">
        <f>COUNTIF(Table1[Race],Table1[Race])</f>
        <v>10</v>
      </c>
      <c r="M1779">
        <v>0</v>
      </c>
      <c r="N1779">
        <v>10</v>
      </c>
      <c r="O1779">
        <v>0</v>
      </c>
      <c r="P1779">
        <v>0</v>
      </c>
      <c r="Q1779" t="s">
        <v>20</v>
      </c>
      <c r="R1779" t="s">
        <v>21</v>
      </c>
      <c r="S1779" t="s">
        <v>1813</v>
      </c>
      <c r="T1779">
        <f>IFERROR(Table1[n_can_adj]/MID(Table1[district],FIND("(",Table1[district])+1,1),Table1[n_can_adj])</f>
        <v>2</v>
      </c>
      <c r="U1779">
        <v>435204</v>
      </c>
      <c r="V1779" t="str">
        <f>IF(Table1[Voting Population]&lt;47000,"Rural","Urban")</f>
        <v>Urban</v>
      </c>
      <c r="W1779" s="3">
        <v>2.4062444979165432E-3</v>
      </c>
      <c r="X1779" s="3" t="s">
        <v>5415</v>
      </c>
      <c r="Y1779" s="3">
        <f>COUNTIFS(Table1[Race '#],Table1[[#This Row],[Race '#]],Table1[Gender],"F")</f>
        <v>4</v>
      </c>
      <c r="Z1779" s="3">
        <f>COUNTIFS(Table1[Race '#],Table1[[#This Row],[Race '#]],Table1[Gender],"M")</f>
        <v>5</v>
      </c>
      <c r="AA1779" s="3">
        <f>COUNTIFS(Table1[Race '#],Table1[[#This Row],[Race '#]],Table1[Gender],"~?")</f>
        <v>1</v>
      </c>
      <c r="AB1779" s="3" t="str">
        <f>_xlfn.IFS(Y1779=SUM(Table1[[#This Row],[Race-F candidates]:[Race-? Candidates]]),"All-Female",Z1779=SUM(Table1[[#This Row],[Race-F candidates]:[Race-? Candidates]]),"All-Male",1=1,"Mixed-Gender")</f>
        <v>Mixed-Gender</v>
      </c>
      <c r="AC1779" s="3">
        <f>COUNTIFS(Table1[genoffice],Table1[[#This Row],[genoffice]],Table1[Gender],"F")</f>
        <v>168</v>
      </c>
      <c r="AD1779" s="3">
        <f>COUNTIFS(Table1[genoffice],Table1[[#This Row],[genoffice]],Table1[Gender],"M")</f>
        <v>290</v>
      </c>
      <c r="AE1779" s="3">
        <f>COUNTIFS(Table1[genoffice],Table1[[#This Row],[genoffice]],Table1[Gender],"~?")</f>
        <v>23</v>
      </c>
    </row>
    <row r="1780" spans="1:31" x14ac:dyDescent="0.35">
      <c r="A1780">
        <v>1779</v>
      </c>
      <c r="B1780">
        <f>IF(COUNTIF(C$2:C1779,C1780)&gt;0,B1779,B1779+1)</f>
        <v>541</v>
      </c>
      <c r="C1780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0" t="s">
        <v>2325</v>
      </c>
      <c r="E1780" t="s">
        <v>2337</v>
      </c>
      <c r="F1780" t="s">
        <v>2338</v>
      </c>
      <c r="G1780">
        <v>2014</v>
      </c>
      <c r="H1780" t="s">
        <v>422</v>
      </c>
      <c r="I1780" t="s">
        <v>19</v>
      </c>
      <c r="J1780">
        <v>1182</v>
      </c>
      <c r="K1780">
        <v>6</v>
      </c>
      <c r="L1780">
        <f>COUNTIF(Table1[Race],Table1[Race])</f>
        <v>6</v>
      </c>
      <c r="M1780">
        <v>1</v>
      </c>
      <c r="N1780">
        <v>3</v>
      </c>
      <c r="O1780">
        <v>2</v>
      </c>
      <c r="P1780">
        <v>0</v>
      </c>
      <c r="Q1780" t="s">
        <v>20</v>
      </c>
      <c r="R1780" t="s">
        <v>21</v>
      </c>
      <c r="S1780" t="s">
        <v>1813</v>
      </c>
      <c r="T1780">
        <f>IFERROR(Table1[n_can_adj]/MID(Table1[district],FIND("(",Table1[district])+1,1),Table1[n_can_adj])</f>
        <v>1.2</v>
      </c>
      <c r="U1780">
        <v>53053</v>
      </c>
      <c r="V1780" t="str">
        <f>IF(Table1[Voting Population]&lt;47000,"Rural","Urban")</f>
        <v>Urban</v>
      </c>
      <c r="W1780" s="3">
        <v>1.5003750937733762E-4</v>
      </c>
      <c r="X1780" s="3" t="s">
        <v>5414</v>
      </c>
      <c r="Y1780" s="3">
        <f>COUNTIFS(Table1[Race '#],Table1[[#This Row],[Race '#]],Table1[Gender],"F")</f>
        <v>1</v>
      </c>
      <c r="Z1780" s="3">
        <f>COUNTIFS(Table1[Race '#],Table1[[#This Row],[Race '#]],Table1[Gender],"M")</f>
        <v>5</v>
      </c>
      <c r="AA1780" s="3">
        <f>COUNTIFS(Table1[Race '#],Table1[[#This Row],[Race '#]],Table1[Gender],"~?")</f>
        <v>0</v>
      </c>
      <c r="AB1780" s="3" t="str">
        <f>_xlfn.IFS(Y1780=SUM(Table1[[#This Row],[Race-F candidates]:[Race-? Candidates]]),"All-Female",Z1780=SUM(Table1[[#This Row],[Race-F candidates]:[Race-? Candidates]]),"All-Male",1=1,"Mixed-Gender")</f>
        <v>Mixed-Gender</v>
      </c>
      <c r="AC1780" s="3">
        <f>COUNTIFS(Table1[genoffice],Table1[[#This Row],[genoffice]],Table1[Gender],"F")</f>
        <v>168</v>
      </c>
      <c r="AD1780" s="3">
        <f>COUNTIFS(Table1[genoffice],Table1[[#This Row],[genoffice]],Table1[Gender],"M")</f>
        <v>290</v>
      </c>
      <c r="AE1780" s="3">
        <f>COUNTIFS(Table1[genoffice],Table1[[#This Row],[genoffice]],Table1[Gender],"~?")</f>
        <v>23</v>
      </c>
    </row>
    <row r="1781" spans="1:31" x14ac:dyDescent="0.35">
      <c r="A1781">
        <v>1780</v>
      </c>
      <c r="B1781">
        <f>IF(COUNTIF(C$2:C1780,C1781)&gt;0,B1780,B1780+1)</f>
        <v>541</v>
      </c>
      <c r="C1781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1" t="s">
        <v>2325</v>
      </c>
      <c r="E1781" t="s">
        <v>2337</v>
      </c>
      <c r="F1781" t="s">
        <v>2339</v>
      </c>
      <c r="G1781">
        <v>2014</v>
      </c>
      <c r="H1781" t="s">
        <v>422</v>
      </c>
      <c r="I1781" t="s">
        <v>19</v>
      </c>
      <c r="J1781">
        <v>1183</v>
      </c>
      <c r="K1781">
        <v>6</v>
      </c>
      <c r="L1781">
        <f>COUNTIF(Table1[Race],Table1[Race])</f>
        <v>6</v>
      </c>
      <c r="M1781">
        <v>1</v>
      </c>
      <c r="N1781">
        <v>3</v>
      </c>
      <c r="O1781">
        <v>2</v>
      </c>
      <c r="P1781">
        <v>0</v>
      </c>
      <c r="Q1781" t="s">
        <v>20</v>
      </c>
      <c r="R1781" t="s">
        <v>21</v>
      </c>
      <c r="S1781" t="s">
        <v>1813</v>
      </c>
      <c r="T1781">
        <f>IFERROR(Table1[n_can_adj]/MID(Table1[district],FIND("(",Table1[district])+1,1),Table1[n_can_adj])</f>
        <v>1.2</v>
      </c>
      <c r="U1781">
        <v>53053</v>
      </c>
      <c r="V1781" t="str">
        <f>IF(Table1[Voting Population]&lt;47000,"Rural","Urban")</f>
        <v>Urban</v>
      </c>
      <c r="W1781" s="3">
        <v>1.5003750937733762E-4</v>
      </c>
      <c r="X1781" s="3" t="s">
        <v>5415</v>
      </c>
      <c r="Y1781" s="3">
        <f>COUNTIFS(Table1[Race '#],Table1[[#This Row],[Race '#]],Table1[Gender],"F")</f>
        <v>1</v>
      </c>
      <c r="Z1781" s="3">
        <f>COUNTIFS(Table1[Race '#],Table1[[#This Row],[Race '#]],Table1[Gender],"M")</f>
        <v>5</v>
      </c>
      <c r="AA1781" s="3">
        <f>COUNTIFS(Table1[Race '#],Table1[[#This Row],[Race '#]],Table1[Gender],"~?")</f>
        <v>0</v>
      </c>
      <c r="AB1781" s="3" t="str">
        <f>_xlfn.IFS(Y1781=SUM(Table1[[#This Row],[Race-F candidates]:[Race-? Candidates]]),"All-Female",Z1781=SUM(Table1[[#This Row],[Race-F candidates]:[Race-? Candidates]]),"All-Male",1=1,"Mixed-Gender")</f>
        <v>Mixed-Gender</v>
      </c>
      <c r="AC1781" s="3">
        <f>COUNTIFS(Table1[genoffice],Table1[[#This Row],[genoffice]],Table1[Gender],"F")</f>
        <v>168</v>
      </c>
      <c r="AD1781" s="3">
        <f>COUNTIFS(Table1[genoffice],Table1[[#This Row],[genoffice]],Table1[Gender],"M")</f>
        <v>290</v>
      </c>
      <c r="AE1781" s="3">
        <f>COUNTIFS(Table1[genoffice],Table1[[#This Row],[genoffice]],Table1[Gender],"~?")</f>
        <v>23</v>
      </c>
    </row>
    <row r="1782" spans="1:31" x14ac:dyDescent="0.35">
      <c r="A1782">
        <v>1781</v>
      </c>
      <c r="B1782">
        <f>IF(COUNTIF(C$2:C1781,C1782)&gt;0,B1781,B1781+1)</f>
        <v>541</v>
      </c>
      <c r="C1782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2" t="s">
        <v>2325</v>
      </c>
      <c r="E1782" t="s">
        <v>2337</v>
      </c>
      <c r="F1782" t="s">
        <v>2340</v>
      </c>
      <c r="G1782">
        <v>2014</v>
      </c>
      <c r="H1782" t="s">
        <v>422</v>
      </c>
      <c r="I1782" t="s">
        <v>30</v>
      </c>
      <c r="J1782">
        <v>1069</v>
      </c>
      <c r="K1782">
        <v>6</v>
      </c>
      <c r="L1782">
        <f>COUNTIF(Table1[Race],Table1[Race])</f>
        <v>6</v>
      </c>
      <c r="M1782">
        <v>1</v>
      </c>
      <c r="N1782">
        <v>3</v>
      </c>
      <c r="O1782">
        <v>2</v>
      </c>
      <c r="P1782">
        <v>0</v>
      </c>
      <c r="Q1782" t="s">
        <v>20</v>
      </c>
      <c r="R1782" t="s">
        <v>21</v>
      </c>
      <c r="S1782" t="s">
        <v>1813</v>
      </c>
      <c r="T1782">
        <f>IFERROR(Table1[n_can_adj]/MID(Table1[district],FIND("(",Table1[district])+1,1),Table1[n_can_adj])</f>
        <v>1.2</v>
      </c>
      <c r="U1782">
        <v>53053</v>
      </c>
      <c r="V1782" t="str">
        <f>IF(Table1[Voting Population]&lt;47000,"Rural","Urban")</f>
        <v>Urban</v>
      </c>
      <c r="W1782" s="3">
        <v>1.5003750937733762E-4</v>
      </c>
      <c r="X1782" s="3" t="s">
        <v>5414</v>
      </c>
      <c r="Y1782" s="3">
        <f>COUNTIFS(Table1[Race '#],Table1[[#This Row],[Race '#]],Table1[Gender],"F")</f>
        <v>1</v>
      </c>
      <c r="Z1782" s="3">
        <f>COUNTIFS(Table1[Race '#],Table1[[#This Row],[Race '#]],Table1[Gender],"M")</f>
        <v>5</v>
      </c>
      <c r="AA1782" s="3">
        <f>COUNTIFS(Table1[Race '#],Table1[[#This Row],[Race '#]],Table1[Gender],"~?")</f>
        <v>0</v>
      </c>
      <c r="AB1782" s="3" t="str">
        <f>_xlfn.IFS(Y1782=SUM(Table1[[#This Row],[Race-F candidates]:[Race-? Candidates]]),"All-Female",Z1782=SUM(Table1[[#This Row],[Race-F candidates]:[Race-? Candidates]]),"All-Male",1=1,"Mixed-Gender")</f>
        <v>Mixed-Gender</v>
      </c>
      <c r="AC1782" s="3">
        <f>COUNTIFS(Table1[genoffice],Table1[[#This Row],[genoffice]],Table1[Gender],"F")</f>
        <v>168</v>
      </c>
      <c r="AD1782" s="3">
        <f>COUNTIFS(Table1[genoffice],Table1[[#This Row],[genoffice]],Table1[Gender],"M")</f>
        <v>290</v>
      </c>
      <c r="AE1782" s="3">
        <f>COUNTIFS(Table1[genoffice],Table1[[#This Row],[genoffice]],Table1[Gender],"~?")</f>
        <v>23</v>
      </c>
    </row>
    <row r="1783" spans="1:31" x14ac:dyDescent="0.35">
      <c r="A1783">
        <v>1782</v>
      </c>
      <c r="B1783">
        <f>IF(COUNTIF(C$2:C1782,C1783)&gt;0,B1782,B1782+1)</f>
        <v>541</v>
      </c>
      <c r="C1783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3" t="s">
        <v>2325</v>
      </c>
      <c r="E1783" t="s">
        <v>2337</v>
      </c>
      <c r="F1783" t="s">
        <v>2341</v>
      </c>
      <c r="G1783">
        <v>2014</v>
      </c>
      <c r="H1783" t="s">
        <v>422</v>
      </c>
      <c r="I1783" t="s">
        <v>23</v>
      </c>
      <c r="J1783">
        <v>1124</v>
      </c>
      <c r="K1783">
        <v>6</v>
      </c>
      <c r="L1783">
        <f>COUNTIF(Table1[Race],Table1[Race])</f>
        <v>6</v>
      </c>
      <c r="M1783">
        <v>1</v>
      </c>
      <c r="N1783">
        <v>3</v>
      </c>
      <c r="O1783">
        <v>2</v>
      </c>
      <c r="P1783">
        <v>0</v>
      </c>
      <c r="Q1783" t="s">
        <v>20</v>
      </c>
      <c r="R1783" t="s">
        <v>21</v>
      </c>
      <c r="S1783" t="s">
        <v>1813</v>
      </c>
      <c r="T1783">
        <f>IFERROR(Table1[n_can_adj]/MID(Table1[district],FIND("(",Table1[district])+1,1),Table1[n_can_adj])</f>
        <v>1.2</v>
      </c>
      <c r="U1783">
        <v>53053</v>
      </c>
      <c r="V1783" t="str">
        <f>IF(Table1[Voting Population]&lt;47000,"Rural","Urban")</f>
        <v>Urban</v>
      </c>
      <c r="W1783" s="3">
        <v>1.5003750937733762E-4</v>
      </c>
      <c r="X1783" s="3" t="s">
        <v>5414</v>
      </c>
      <c r="Y1783" s="3">
        <f>COUNTIFS(Table1[Race '#],Table1[[#This Row],[Race '#]],Table1[Gender],"F")</f>
        <v>1</v>
      </c>
      <c r="Z1783" s="3">
        <f>COUNTIFS(Table1[Race '#],Table1[[#This Row],[Race '#]],Table1[Gender],"M")</f>
        <v>5</v>
      </c>
      <c r="AA1783" s="3">
        <f>COUNTIFS(Table1[Race '#],Table1[[#This Row],[Race '#]],Table1[Gender],"~?")</f>
        <v>0</v>
      </c>
      <c r="AB1783" s="3" t="str">
        <f>_xlfn.IFS(Y1783=SUM(Table1[[#This Row],[Race-F candidates]:[Race-? Candidates]]),"All-Female",Z1783=SUM(Table1[[#This Row],[Race-F candidates]:[Race-? Candidates]]),"All-Male",1=1,"Mixed-Gender")</f>
        <v>Mixed-Gender</v>
      </c>
      <c r="AC1783" s="3">
        <f>COUNTIFS(Table1[genoffice],Table1[[#This Row],[genoffice]],Table1[Gender],"F")</f>
        <v>168</v>
      </c>
      <c r="AD1783" s="3">
        <f>COUNTIFS(Table1[genoffice],Table1[[#This Row],[genoffice]],Table1[Gender],"M")</f>
        <v>290</v>
      </c>
      <c r="AE1783" s="3">
        <f>COUNTIFS(Table1[genoffice],Table1[[#This Row],[genoffice]],Table1[Gender],"~?")</f>
        <v>23</v>
      </c>
    </row>
    <row r="1784" spans="1:31" x14ac:dyDescent="0.35">
      <c r="A1784">
        <v>1783</v>
      </c>
      <c r="B1784">
        <f>IF(COUNTIF(C$2:C1783,C1784)&gt;0,B1783,B1783+1)</f>
        <v>541</v>
      </c>
      <c r="C1784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4" t="s">
        <v>2325</v>
      </c>
      <c r="E1784" t="s">
        <v>2337</v>
      </c>
      <c r="F1784" t="s">
        <v>2342</v>
      </c>
      <c r="G1784">
        <v>2014</v>
      </c>
      <c r="H1784" t="s">
        <v>422</v>
      </c>
      <c r="I1784" t="s">
        <v>19</v>
      </c>
      <c r="J1784">
        <v>981</v>
      </c>
      <c r="K1784">
        <v>6</v>
      </c>
      <c r="L1784">
        <f>COUNTIF(Table1[Race],Table1[Race])</f>
        <v>6</v>
      </c>
      <c r="M1784">
        <v>1</v>
      </c>
      <c r="N1784">
        <v>3</v>
      </c>
      <c r="O1784">
        <v>2</v>
      </c>
      <c r="P1784">
        <v>0</v>
      </c>
      <c r="Q1784" t="s">
        <v>20</v>
      </c>
      <c r="R1784" t="s">
        <v>21</v>
      </c>
      <c r="S1784" t="s">
        <v>1813</v>
      </c>
      <c r="T1784">
        <f>IFERROR(Table1[n_can_adj]/MID(Table1[district],FIND("(",Table1[district])+1,1),Table1[n_can_adj])</f>
        <v>1.2</v>
      </c>
      <c r="U1784">
        <v>53053</v>
      </c>
      <c r="V1784" t="str">
        <f>IF(Table1[Voting Population]&lt;47000,"Rural","Urban")</f>
        <v>Urban</v>
      </c>
      <c r="W1784" s="3">
        <v>1.5003750937733762E-4</v>
      </c>
      <c r="X1784" s="3" t="s">
        <v>5414</v>
      </c>
      <c r="Y1784" s="3">
        <f>COUNTIFS(Table1[Race '#],Table1[[#This Row],[Race '#]],Table1[Gender],"F")</f>
        <v>1</v>
      </c>
      <c r="Z1784" s="3">
        <f>COUNTIFS(Table1[Race '#],Table1[[#This Row],[Race '#]],Table1[Gender],"M")</f>
        <v>5</v>
      </c>
      <c r="AA1784" s="3">
        <f>COUNTIFS(Table1[Race '#],Table1[[#This Row],[Race '#]],Table1[Gender],"~?")</f>
        <v>0</v>
      </c>
      <c r="AB1784" s="3" t="str">
        <f>_xlfn.IFS(Y1784=SUM(Table1[[#This Row],[Race-F candidates]:[Race-? Candidates]]),"All-Female",Z1784=SUM(Table1[[#This Row],[Race-F candidates]:[Race-? Candidates]]),"All-Male",1=1,"Mixed-Gender")</f>
        <v>Mixed-Gender</v>
      </c>
      <c r="AC1784" s="3">
        <f>COUNTIFS(Table1[genoffice],Table1[[#This Row],[genoffice]],Table1[Gender],"F")</f>
        <v>168</v>
      </c>
      <c r="AD1784" s="3">
        <f>COUNTIFS(Table1[genoffice],Table1[[#This Row],[genoffice]],Table1[Gender],"M")</f>
        <v>290</v>
      </c>
      <c r="AE1784" s="3">
        <f>COUNTIFS(Table1[genoffice],Table1[[#This Row],[genoffice]],Table1[Gender],"~?")</f>
        <v>23</v>
      </c>
    </row>
    <row r="1785" spans="1:31" x14ac:dyDescent="0.35">
      <c r="A1785">
        <v>1784</v>
      </c>
      <c r="B1785">
        <f>IF(COUNTIF(C$2:C1784,C1785)&gt;0,B1784,B1784+1)</f>
        <v>541</v>
      </c>
      <c r="C1785" t="str">
        <f>Table1[[#This Row],[position]]&amp;IF(Table1[district]="NA","","-"&amp;Table1[district])&amp;IF(Table1[parish]="Multi-Parish Race","","-"&amp;Table1[parish])&amp;" ("&amp;Table1[year]&amp;")"</f>
        <v>Councilmen-Town of Berwick (5 to be elected)-St. Mary (2014)</v>
      </c>
      <c r="D1785" t="s">
        <v>2325</v>
      </c>
      <c r="E1785" t="s">
        <v>2337</v>
      </c>
      <c r="F1785" t="s">
        <v>2343</v>
      </c>
      <c r="G1785">
        <v>2014</v>
      </c>
      <c r="H1785" t="s">
        <v>422</v>
      </c>
      <c r="I1785" t="s">
        <v>30</v>
      </c>
      <c r="J1785">
        <v>1126</v>
      </c>
      <c r="K1785">
        <v>6</v>
      </c>
      <c r="L1785">
        <f>COUNTIF(Table1[Race],Table1[Race])</f>
        <v>6</v>
      </c>
      <c r="M1785">
        <v>1</v>
      </c>
      <c r="N1785">
        <v>3</v>
      </c>
      <c r="O1785">
        <v>2</v>
      </c>
      <c r="P1785">
        <v>0</v>
      </c>
      <c r="Q1785" t="s">
        <v>20</v>
      </c>
      <c r="R1785" t="s">
        <v>21</v>
      </c>
      <c r="S1785" t="s">
        <v>1813</v>
      </c>
      <c r="T1785">
        <f>IFERROR(Table1[n_can_adj]/MID(Table1[district],FIND("(",Table1[district])+1,1),Table1[n_can_adj])</f>
        <v>1.2</v>
      </c>
      <c r="U1785">
        <v>53053</v>
      </c>
      <c r="V1785" t="str">
        <f>IF(Table1[Voting Population]&lt;47000,"Rural","Urban")</f>
        <v>Urban</v>
      </c>
      <c r="W1785" s="3">
        <v>1.5003750937733762E-4</v>
      </c>
      <c r="X1785" s="3" t="s">
        <v>5414</v>
      </c>
      <c r="Y1785" s="3">
        <f>COUNTIFS(Table1[Race '#],Table1[[#This Row],[Race '#]],Table1[Gender],"F")</f>
        <v>1</v>
      </c>
      <c r="Z1785" s="3">
        <f>COUNTIFS(Table1[Race '#],Table1[[#This Row],[Race '#]],Table1[Gender],"M")</f>
        <v>5</v>
      </c>
      <c r="AA1785" s="3">
        <f>COUNTIFS(Table1[Race '#],Table1[[#This Row],[Race '#]],Table1[Gender],"~?")</f>
        <v>0</v>
      </c>
      <c r="AB1785" s="3" t="str">
        <f>_xlfn.IFS(Y1785=SUM(Table1[[#This Row],[Race-F candidates]:[Race-? Candidates]]),"All-Female",Z1785=SUM(Table1[[#This Row],[Race-F candidates]:[Race-? Candidates]]),"All-Male",1=1,"Mixed-Gender")</f>
        <v>Mixed-Gender</v>
      </c>
      <c r="AC1785" s="3">
        <f>COUNTIFS(Table1[genoffice],Table1[[#This Row],[genoffice]],Table1[Gender],"F")</f>
        <v>168</v>
      </c>
      <c r="AD1785" s="3">
        <f>COUNTIFS(Table1[genoffice],Table1[[#This Row],[genoffice]],Table1[Gender],"M")</f>
        <v>290</v>
      </c>
      <c r="AE1785" s="3">
        <f>COUNTIFS(Table1[genoffice],Table1[[#This Row],[genoffice]],Table1[Gender],"~?")</f>
        <v>23</v>
      </c>
    </row>
    <row r="1786" spans="1:31" x14ac:dyDescent="0.35">
      <c r="A1786">
        <v>1785</v>
      </c>
      <c r="B1786">
        <f>IF(COUNTIF(C$2:C1785,C1786)&gt;0,B1785,B1785+1)</f>
        <v>542</v>
      </c>
      <c r="C178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6" t="s">
        <v>2325</v>
      </c>
      <c r="E1786" t="s">
        <v>2344</v>
      </c>
      <c r="F1786" t="s">
        <v>2345</v>
      </c>
      <c r="G1786">
        <v>2016</v>
      </c>
      <c r="H1786" t="s">
        <v>760</v>
      </c>
      <c r="I1786" t="s">
        <v>19</v>
      </c>
      <c r="J1786">
        <v>220</v>
      </c>
      <c r="K1786">
        <v>11</v>
      </c>
      <c r="L1786">
        <f>COUNTIF(Table1[Race],Table1[Race])</f>
        <v>11</v>
      </c>
      <c r="M1786">
        <v>10</v>
      </c>
      <c r="N1786">
        <v>1</v>
      </c>
      <c r="O1786">
        <v>0</v>
      </c>
      <c r="P1786">
        <v>0</v>
      </c>
      <c r="Q1786" t="s">
        <v>20</v>
      </c>
      <c r="R1786" t="s">
        <v>21</v>
      </c>
      <c r="S1786" t="s">
        <v>1813</v>
      </c>
      <c r="T1786">
        <f>IFERROR(Table1[n_can_adj]/MID(Table1[district],FIND("(",Table1[district])+1,1),Table1[n_can_adj])</f>
        <v>2.2000000000000002</v>
      </c>
      <c r="U1786">
        <v>8757</v>
      </c>
      <c r="V1786" t="str">
        <f>IF(Table1[Voting Population]&lt;47000,"Rural","Urban")</f>
        <v>Rural</v>
      </c>
      <c r="W1786" s="3">
        <v>2.2451728783116909E-4</v>
      </c>
      <c r="X1786" s="3" t="s">
        <v>5414</v>
      </c>
      <c r="Y1786" s="3">
        <f>COUNTIFS(Table1[Race '#],Table1[[#This Row],[Race '#]],Table1[Gender],"F")</f>
        <v>5</v>
      </c>
      <c r="Z1786" s="3">
        <f>COUNTIFS(Table1[Race '#],Table1[[#This Row],[Race '#]],Table1[Gender],"M")</f>
        <v>5</v>
      </c>
      <c r="AA1786" s="3">
        <f>COUNTIFS(Table1[Race '#],Table1[[#This Row],[Race '#]],Table1[Gender],"~?")</f>
        <v>1</v>
      </c>
      <c r="AB1786" s="3" t="str">
        <f>_xlfn.IFS(Y1786=SUM(Table1[[#This Row],[Race-F candidates]:[Race-? Candidates]]),"All-Female",Z1786=SUM(Table1[[#This Row],[Race-F candidates]:[Race-? Candidates]]),"All-Male",1=1,"Mixed-Gender")</f>
        <v>Mixed-Gender</v>
      </c>
      <c r="AC1786" s="3">
        <f>COUNTIFS(Table1[genoffice],Table1[[#This Row],[genoffice]],Table1[Gender],"F")</f>
        <v>168</v>
      </c>
      <c r="AD1786" s="3">
        <f>COUNTIFS(Table1[genoffice],Table1[[#This Row],[genoffice]],Table1[Gender],"M")</f>
        <v>290</v>
      </c>
      <c r="AE1786" s="3">
        <f>COUNTIFS(Table1[genoffice],Table1[[#This Row],[genoffice]],Table1[Gender],"~?")</f>
        <v>23</v>
      </c>
    </row>
    <row r="1787" spans="1:31" x14ac:dyDescent="0.35">
      <c r="A1787">
        <v>1786</v>
      </c>
      <c r="B1787">
        <f>IF(COUNTIF(C$2:C1786,C1787)&gt;0,B1786,B1786+1)</f>
        <v>542</v>
      </c>
      <c r="C1787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7" t="s">
        <v>2325</v>
      </c>
      <c r="E1787" t="s">
        <v>2344</v>
      </c>
      <c r="F1787" t="s">
        <v>2346</v>
      </c>
      <c r="G1787">
        <v>2016</v>
      </c>
      <c r="H1787" t="s">
        <v>760</v>
      </c>
      <c r="I1787" t="s">
        <v>23</v>
      </c>
      <c r="J1787">
        <v>378</v>
      </c>
      <c r="K1787">
        <v>11</v>
      </c>
      <c r="L1787">
        <f>COUNTIF(Table1[Race],Table1[Race])</f>
        <v>11</v>
      </c>
      <c r="M1787">
        <v>10</v>
      </c>
      <c r="N1787">
        <v>1</v>
      </c>
      <c r="O1787">
        <v>0</v>
      </c>
      <c r="P1787">
        <v>0</v>
      </c>
      <c r="Q1787" t="s">
        <v>20</v>
      </c>
      <c r="R1787" t="s">
        <v>21</v>
      </c>
      <c r="S1787" t="s">
        <v>1813</v>
      </c>
      <c r="T1787">
        <f>IFERROR(Table1[n_can_adj]/MID(Table1[district],FIND("(",Table1[district])+1,1),Table1[n_can_adj])</f>
        <v>2.2000000000000002</v>
      </c>
      <c r="U1787">
        <v>8757</v>
      </c>
      <c r="V1787" t="str">
        <f>IF(Table1[Voting Population]&lt;47000,"Rural","Urban")</f>
        <v>Rural</v>
      </c>
      <c r="W1787" s="3">
        <v>2.2451728783116909E-4</v>
      </c>
      <c r="X1787" s="3" t="s">
        <v>5414</v>
      </c>
      <c r="Y1787" s="3">
        <f>COUNTIFS(Table1[Race '#],Table1[[#This Row],[Race '#]],Table1[Gender],"F")</f>
        <v>5</v>
      </c>
      <c r="Z1787" s="3">
        <f>COUNTIFS(Table1[Race '#],Table1[[#This Row],[Race '#]],Table1[Gender],"M")</f>
        <v>5</v>
      </c>
      <c r="AA1787" s="3">
        <f>COUNTIFS(Table1[Race '#],Table1[[#This Row],[Race '#]],Table1[Gender],"~?")</f>
        <v>1</v>
      </c>
      <c r="AB1787" s="3" t="str">
        <f>_xlfn.IFS(Y1787=SUM(Table1[[#This Row],[Race-F candidates]:[Race-? Candidates]]),"All-Female",Z1787=SUM(Table1[[#This Row],[Race-F candidates]:[Race-? Candidates]]),"All-Male",1=1,"Mixed-Gender")</f>
        <v>Mixed-Gender</v>
      </c>
      <c r="AC1787" s="3">
        <f>COUNTIFS(Table1[genoffice],Table1[[#This Row],[genoffice]],Table1[Gender],"F")</f>
        <v>168</v>
      </c>
      <c r="AD1787" s="3">
        <f>COUNTIFS(Table1[genoffice],Table1[[#This Row],[genoffice]],Table1[Gender],"M")</f>
        <v>290</v>
      </c>
      <c r="AE1787" s="3">
        <f>COUNTIFS(Table1[genoffice],Table1[[#This Row],[genoffice]],Table1[Gender],"~?")</f>
        <v>23</v>
      </c>
    </row>
    <row r="1788" spans="1:31" x14ac:dyDescent="0.35">
      <c r="A1788">
        <v>1787</v>
      </c>
      <c r="B1788">
        <f>IF(COUNTIF(C$2:C1787,C1788)&gt;0,B1787,B1787+1)</f>
        <v>542</v>
      </c>
      <c r="C1788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8" t="s">
        <v>2325</v>
      </c>
      <c r="E1788" t="s">
        <v>2344</v>
      </c>
      <c r="F1788" t="s">
        <v>2347</v>
      </c>
      <c r="G1788">
        <v>2016</v>
      </c>
      <c r="H1788" t="s">
        <v>760</v>
      </c>
      <c r="I1788" t="s">
        <v>23</v>
      </c>
      <c r="J1788">
        <v>374</v>
      </c>
      <c r="K1788">
        <v>11</v>
      </c>
      <c r="L1788">
        <f>COUNTIF(Table1[Race],Table1[Race])</f>
        <v>11</v>
      </c>
      <c r="M1788">
        <v>10</v>
      </c>
      <c r="N1788">
        <v>1</v>
      </c>
      <c r="O1788">
        <v>0</v>
      </c>
      <c r="P1788">
        <v>0</v>
      </c>
      <c r="Q1788" t="s">
        <v>20</v>
      </c>
      <c r="R1788" t="s">
        <v>21</v>
      </c>
      <c r="S1788" t="s">
        <v>1813</v>
      </c>
      <c r="T1788">
        <f>IFERROR(Table1[n_can_adj]/MID(Table1[district],FIND("(",Table1[district])+1,1),Table1[n_can_adj])</f>
        <v>2.2000000000000002</v>
      </c>
      <c r="U1788">
        <v>8757</v>
      </c>
      <c r="V1788" t="str">
        <f>IF(Table1[Voting Population]&lt;47000,"Rural","Urban")</f>
        <v>Rural</v>
      </c>
      <c r="W1788" s="3">
        <v>2.2451728783116909E-4</v>
      </c>
      <c r="X1788" s="3" t="s">
        <v>5413</v>
      </c>
      <c r="Y1788" s="3">
        <f>COUNTIFS(Table1[Race '#],Table1[[#This Row],[Race '#]],Table1[Gender],"F")</f>
        <v>5</v>
      </c>
      <c r="Z1788" s="3">
        <f>COUNTIFS(Table1[Race '#],Table1[[#This Row],[Race '#]],Table1[Gender],"M")</f>
        <v>5</v>
      </c>
      <c r="AA1788" s="3">
        <f>COUNTIFS(Table1[Race '#],Table1[[#This Row],[Race '#]],Table1[Gender],"~?")</f>
        <v>1</v>
      </c>
      <c r="AB1788" s="3" t="str">
        <f>_xlfn.IFS(Y1788=SUM(Table1[[#This Row],[Race-F candidates]:[Race-? Candidates]]),"All-Female",Z1788=SUM(Table1[[#This Row],[Race-F candidates]:[Race-? Candidates]]),"All-Male",1=1,"Mixed-Gender")</f>
        <v>Mixed-Gender</v>
      </c>
      <c r="AC1788" s="3">
        <f>COUNTIFS(Table1[genoffice],Table1[[#This Row],[genoffice]],Table1[Gender],"F")</f>
        <v>168</v>
      </c>
      <c r="AD1788" s="3">
        <f>COUNTIFS(Table1[genoffice],Table1[[#This Row],[genoffice]],Table1[Gender],"M")</f>
        <v>290</v>
      </c>
      <c r="AE1788" s="3">
        <f>COUNTIFS(Table1[genoffice],Table1[[#This Row],[genoffice]],Table1[Gender],"~?")</f>
        <v>23</v>
      </c>
    </row>
    <row r="1789" spans="1:31" x14ac:dyDescent="0.35">
      <c r="A1789">
        <v>1788</v>
      </c>
      <c r="B1789">
        <f>IF(COUNTIF(C$2:C1788,C1789)&gt;0,B1788,B1788+1)</f>
        <v>542</v>
      </c>
      <c r="C1789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89" t="s">
        <v>2325</v>
      </c>
      <c r="E1789" t="s">
        <v>2344</v>
      </c>
      <c r="F1789" t="s">
        <v>2348</v>
      </c>
      <c r="G1789">
        <v>2016</v>
      </c>
      <c r="H1789" t="s">
        <v>760</v>
      </c>
      <c r="I1789" t="s">
        <v>23</v>
      </c>
      <c r="J1789">
        <v>518</v>
      </c>
      <c r="K1789">
        <v>11</v>
      </c>
      <c r="L1789">
        <f>COUNTIF(Table1[Race],Table1[Race])</f>
        <v>11</v>
      </c>
      <c r="M1789">
        <v>10</v>
      </c>
      <c r="N1789">
        <v>1</v>
      </c>
      <c r="O1789">
        <v>0</v>
      </c>
      <c r="P1789">
        <v>0</v>
      </c>
      <c r="Q1789" t="s">
        <v>20</v>
      </c>
      <c r="R1789" t="s">
        <v>21</v>
      </c>
      <c r="S1789" t="s">
        <v>1813</v>
      </c>
      <c r="T1789">
        <f>IFERROR(Table1[n_can_adj]/MID(Table1[district],FIND("(",Table1[district])+1,1),Table1[n_can_adj])</f>
        <v>2.2000000000000002</v>
      </c>
      <c r="U1789">
        <v>8757</v>
      </c>
      <c r="V1789" t="str">
        <f>IF(Table1[Voting Population]&lt;47000,"Rural","Urban")</f>
        <v>Rural</v>
      </c>
      <c r="W1789" s="3">
        <v>2.2451728783116909E-4</v>
      </c>
      <c r="X1789" s="3" t="s">
        <v>5415</v>
      </c>
      <c r="Y1789" s="3">
        <f>COUNTIFS(Table1[Race '#],Table1[[#This Row],[Race '#]],Table1[Gender],"F")</f>
        <v>5</v>
      </c>
      <c r="Z1789" s="3">
        <f>COUNTIFS(Table1[Race '#],Table1[[#This Row],[Race '#]],Table1[Gender],"M")</f>
        <v>5</v>
      </c>
      <c r="AA1789" s="3">
        <f>COUNTIFS(Table1[Race '#],Table1[[#This Row],[Race '#]],Table1[Gender],"~?")</f>
        <v>1</v>
      </c>
      <c r="AB1789" s="3" t="str">
        <f>_xlfn.IFS(Y1789=SUM(Table1[[#This Row],[Race-F candidates]:[Race-? Candidates]]),"All-Female",Z1789=SUM(Table1[[#This Row],[Race-F candidates]:[Race-? Candidates]]),"All-Male",1=1,"Mixed-Gender")</f>
        <v>Mixed-Gender</v>
      </c>
      <c r="AC1789" s="3">
        <f>COUNTIFS(Table1[genoffice],Table1[[#This Row],[genoffice]],Table1[Gender],"F")</f>
        <v>168</v>
      </c>
      <c r="AD1789" s="3">
        <f>COUNTIFS(Table1[genoffice],Table1[[#This Row],[genoffice]],Table1[Gender],"M")</f>
        <v>290</v>
      </c>
      <c r="AE1789" s="3">
        <f>COUNTIFS(Table1[genoffice],Table1[[#This Row],[genoffice]],Table1[Gender],"~?")</f>
        <v>23</v>
      </c>
    </row>
    <row r="1790" spans="1:31" x14ac:dyDescent="0.35">
      <c r="A1790">
        <v>1789</v>
      </c>
      <c r="B1790">
        <f>IF(COUNTIF(C$2:C1789,C1790)&gt;0,B1789,B1789+1)</f>
        <v>542</v>
      </c>
      <c r="C1790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0" t="s">
        <v>2325</v>
      </c>
      <c r="E1790" t="s">
        <v>2344</v>
      </c>
      <c r="F1790" t="s">
        <v>2349</v>
      </c>
      <c r="G1790">
        <v>2016</v>
      </c>
      <c r="H1790" t="s">
        <v>760</v>
      </c>
      <c r="I1790" t="s">
        <v>23</v>
      </c>
      <c r="J1790">
        <v>493</v>
      </c>
      <c r="K1790">
        <v>11</v>
      </c>
      <c r="L1790">
        <f>COUNTIF(Table1[Race],Table1[Race])</f>
        <v>11</v>
      </c>
      <c r="M1790">
        <v>10</v>
      </c>
      <c r="N1790">
        <v>1</v>
      </c>
      <c r="O1790">
        <v>0</v>
      </c>
      <c r="P1790">
        <v>0</v>
      </c>
      <c r="Q1790" t="s">
        <v>20</v>
      </c>
      <c r="R1790" t="s">
        <v>21</v>
      </c>
      <c r="S1790" t="s">
        <v>1813</v>
      </c>
      <c r="T1790">
        <f>IFERROR(Table1[n_can_adj]/MID(Table1[district],FIND("(",Table1[district])+1,1),Table1[n_can_adj])</f>
        <v>2.2000000000000002</v>
      </c>
      <c r="U1790">
        <v>8757</v>
      </c>
      <c r="V1790" t="str">
        <f>IF(Table1[Voting Population]&lt;47000,"Rural","Urban")</f>
        <v>Rural</v>
      </c>
      <c r="W1790" s="3">
        <v>2.2451728783116909E-4</v>
      </c>
      <c r="X1790" s="3" t="s">
        <v>5415</v>
      </c>
      <c r="Y1790" s="3">
        <f>COUNTIFS(Table1[Race '#],Table1[[#This Row],[Race '#]],Table1[Gender],"F")</f>
        <v>5</v>
      </c>
      <c r="Z1790" s="3">
        <f>COUNTIFS(Table1[Race '#],Table1[[#This Row],[Race '#]],Table1[Gender],"M")</f>
        <v>5</v>
      </c>
      <c r="AA1790" s="3">
        <f>COUNTIFS(Table1[Race '#],Table1[[#This Row],[Race '#]],Table1[Gender],"~?")</f>
        <v>1</v>
      </c>
      <c r="AB1790" s="3" t="str">
        <f>_xlfn.IFS(Y1790=SUM(Table1[[#This Row],[Race-F candidates]:[Race-? Candidates]]),"All-Female",Z1790=SUM(Table1[[#This Row],[Race-F candidates]:[Race-? Candidates]]),"All-Male",1=1,"Mixed-Gender")</f>
        <v>Mixed-Gender</v>
      </c>
      <c r="AC1790" s="3">
        <f>COUNTIFS(Table1[genoffice],Table1[[#This Row],[genoffice]],Table1[Gender],"F")</f>
        <v>168</v>
      </c>
      <c r="AD1790" s="3">
        <f>COUNTIFS(Table1[genoffice],Table1[[#This Row],[genoffice]],Table1[Gender],"M")</f>
        <v>290</v>
      </c>
      <c r="AE1790" s="3">
        <f>COUNTIFS(Table1[genoffice],Table1[[#This Row],[genoffice]],Table1[Gender],"~?")</f>
        <v>23</v>
      </c>
    </row>
    <row r="1791" spans="1:31" x14ac:dyDescent="0.35">
      <c r="A1791">
        <v>1790</v>
      </c>
      <c r="B1791">
        <f>IF(COUNTIF(C$2:C1790,C1791)&gt;0,B1790,B1790+1)</f>
        <v>542</v>
      </c>
      <c r="C1791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1" t="s">
        <v>2325</v>
      </c>
      <c r="E1791" t="s">
        <v>2344</v>
      </c>
      <c r="F1791" t="s">
        <v>2350</v>
      </c>
      <c r="G1791">
        <v>2016</v>
      </c>
      <c r="H1791" t="s">
        <v>760</v>
      </c>
      <c r="I1791" t="s">
        <v>23</v>
      </c>
      <c r="J1791">
        <v>317</v>
      </c>
      <c r="K1791">
        <v>11</v>
      </c>
      <c r="L1791">
        <f>COUNTIF(Table1[Race],Table1[Race])</f>
        <v>11</v>
      </c>
      <c r="M1791">
        <v>10</v>
      </c>
      <c r="N1791">
        <v>1</v>
      </c>
      <c r="O1791">
        <v>0</v>
      </c>
      <c r="P1791">
        <v>0</v>
      </c>
      <c r="Q1791" t="s">
        <v>20</v>
      </c>
      <c r="R1791" t="s">
        <v>21</v>
      </c>
      <c r="S1791" t="s">
        <v>1813</v>
      </c>
      <c r="T1791">
        <f>IFERROR(Table1[n_can_adj]/MID(Table1[district],FIND("(",Table1[district])+1,1),Table1[n_can_adj])</f>
        <v>2.2000000000000002</v>
      </c>
      <c r="U1791">
        <v>8757</v>
      </c>
      <c r="V1791" t="str">
        <f>IF(Table1[Voting Population]&lt;47000,"Rural","Urban")</f>
        <v>Rural</v>
      </c>
      <c r="W1791" s="3">
        <v>2.2451728783116909E-4</v>
      </c>
      <c r="X1791" s="3" t="s">
        <v>5414</v>
      </c>
      <c r="Y1791" s="3">
        <f>COUNTIFS(Table1[Race '#],Table1[[#This Row],[Race '#]],Table1[Gender],"F")</f>
        <v>5</v>
      </c>
      <c r="Z1791" s="3">
        <f>COUNTIFS(Table1[Race '#],Table1[[#This Row],[Race '#]],Table1[Gender],"M")</f>
        <v>5</v>
      </c>
      <c r="AA1791" s="3">
        <f>COUNTIFS(Table1[Race '#],Table1[[#This Row],[Race '#]],Table1[Gender],"~?")</f>
        <v>1</v>
      </c>
      <c r="AB1791" s="3" t="str">
        <f>_xlfn.IFS(Y1791=SUM(Table1[[#This Row],[Race-F candidates]:[Race-? Candidates]]),"All-Female",Z1791=SUM(Table1[[#This Row],[Race-F candidates]:[Race-? Candidates]]),"All-Male",1=1,"Mixed-Gender")</f>
        <v>Mixed-Gender</v>
      </c>
      <c r="AC1791" s="3">
        <f>COUNTIFS(Table1[genoffice],Table1[[#This Row],[genoffice]],Table1[Gender],"F")</f>
        <v>168</v>
      </c>
      <c r="AD1791" s="3">
        <f>COUNTIFS(Table1[genoffice],Table1[[#This Row],[genoffice]],Table1[Gender],"M")</f>
        <v>290</v>
      </c>
      <c r="AE1791" s="3">
        <f>COUNTIFS(Table1[genoffice],Table1[[#This Row],[genoffice]],Table1[Gender],"~?")</f>
        <v>23</v>
      </c>
    </row>
    <row r="1792" spans="1:31" x14ac:dyDescent="0.35">
      <c r="A1792">
        <v>1791</v>
      </c>
      <c r="B1792">
        <f>IF(COUNTIF(C$2:C1791,C1792)&gt;0,B1791,B1791+1)</f>
        <v>542</v>
      </c>
      <c r="C1792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2" t="s">
        <v>2325</v>
      </c>
      <c r="E1792" t="s">
        <v>2344</v>
      </c>
      <c r="F1792" t="s">
        <v>2351</v>
      </c>
      <c r="G1792">
        <v>2016</v>
      </c>
      <c r="H1792" t="s">
        <v>760</v>
      </c>
      <c r="I1792" t="s">
        <v>23</v>
      </c>
      <c r="J1792">
        <v>503</v>
      </c>
      <c r="K1792">
        <v>11</v>
      </c>
      <c r="L1792">
        <f>COUNTIF(Table1[Race],Table1[Race])</f>
        <v>11</v>
      </c>
      <c r="M1792">
        <v>10</v>
      </c>
      <c r="N1792">
        <v>1</v>
      </c>
      <c r="O1792">
        <v>0</v>
      </c>
      <c r="P1792">
        <v>0</v>
      </c>
      <c r="Q1792" t="s">
        <v>20</v>
      </c>
      <c r="R1792" t="s">
        <v>21</v>
      </c>
      <c r="S1792" t="s">
        <v>1813</v>
      </c>
      <c r="T1792">
        <f>IFERROR(Table1[n_can_adj]/MID(Table1[district],FIND("(",Table1[district])+1,1),Table1[n_can_adj])</f>
        <v>2.2000000000000002</v>
      </c>
      <c r="U1792">
        <v>8757</v>
      </c>
      <c r="V1792" t="str">
        <f>IF(Table1[Voting Population]&lt;47000,"Rural","Urban")</f>
        <v>Rural</v>
      </c>
      <c r="W1792" s="3">
        <v>2.2451728783116909E-4</v>
      </c>
      <c r="X1792" s="3" t="s">
        <v>5414</v>
      </c>
      <c r="Y1792" s="3">
        <f>COUNTIFS(Table1[Race '#],Table1[[#This Row],[Race '#]],Table1[Gender],"F")</f>
        <v>5</v>
      </c>
      <c r="Z1792" s="3">
        <f>COUNTIFS(Table1[Race '#],Table1[[#This Row],[Race '#]],Table1[Gender],"M")</f>
        <v>5</v>
      </c>
      <c r="AA1792" s="3">
        <f>COUNTIFS(Table1[Race '#],Table1[[#This Row],[Race '#]],Table1[Gender],"~?")</f>
        <v>1</v>
      </c>
      <c r="AB1792" s="3" t="str">
        <f>_xlfn.IFS(Y1792=SUM(Table1[[#This Row],[Race-F candidates]:[Race-? Candidates]]),"All-Female",Z1792=SUM(Table1[[#This Row],[Race-F candidates]:[Race-? Candidates]]),"All-Male",1=1,"Mixed-Gender")</f>
        <v>Mixed-Gender</v>
      </c>
      <c r="AC1792" s="3">
        <f>COUNTIFS(Table1[genoffice],Table1[[#This Row],[genoffice]],Table1[Gender],"F")</f>
        <v>168</v>
      </c>
      <c r="AD1792" s="3">
        <f>COUNTIFS(Table1[genoffice],Table1[[#This Row],[genoffice]],Table1[Gender],"M")</f>
        <v>290</v>
      </c>
      <c r="AE1792" s="3">
        <f>COUNTIFS(Table1[genoffice],Table1[[#This Row],[genoffice]],Table1[Gender],"~?")</f>
        <v>23</v>
      </c>
    </row>
    <row r="1793" spans="1:31" x14ac:dyDescent="0.35">
      <c r="A1793">
        <v>1792</v>
      </c>
      <c r="B1793">
        <f>IF(COUNTIF(C$2:C1792,C1793)&gt;0,B1792,B1792+1)</f>
        <v>542</v>
      </c>
      <c r="C1793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3" t="s">
        <v>2325</v>
      </c>
      <c r="E1793" t="s">
        <v>2344</v>
      </c>
      <c r="F1793" t="s">
        <v>2352</v>
      </c>
      <c r="G1793">
        <v>2016</v>
      </c>
      <c r="H1793" t="s">
        <v>760</v>
      </c>
      <c r="I1793" t="s">
        <v>23</v>
      </c>
      <c r="J1793">
        <v>517</v>
      </c>
      <c r="K1793">
        <v>11</v>
      </c>
      <c r="L1793">
        <f>COUNTIF(Table1[Race],Table1[Race])</f>
        <v>11</v>
      </c>
      <c r="M1793">
        <v>10</v>
      </c>
      <c r="N1793">
        <v>1</v>
      </c>
      <c r="O1793">
        <v>0</v>
      </c>
      <c r="P1793">
        <v>0</v>
      </c>
      <c r="Q1793" t="s">
        <v>20</v>
      </c>
      <c r="R1793" t="s">
        <v>21</v>
      </c>
      <c r="S1793" t="s">
        <v>1813</v>
      </c>
      <c r="T1793">
        <f>IFERROR(Table1[n_can_adj]/MID(Table1[district],FIND("(",Table1[district])+1,1),Table1[n_can_adj])</f>
        <v>2.2000000000000002</v>
      </c>
      <c r="U1793">
        <v>8757</v>
      </c>
      <c r="V1793" t="str">
        <f>IF(Table1[Voting Population]&lt;47000,"Rural","Urban")</f>
        <v>Rural</v>
      </c>
      <c r="W1793" s="3">
        <v>2.2451728783116909E-4</v>
      </c>
      <c r="X1793" s="3" t="s">
        <v>5414</v>
      </c>
      <c r="Y1793" s="3">
        <f>COUNTIFS(Table1[Race '#],Table1[[#This Row],[Race '#]],Table1[Gender],"F")</f>
        <v>5</v>
      </c>
      <c r="Z1793" s="3">
        <f>COUNTIFS(Table1[Race '#],Table1[[#This Row],[Race '#]],Table1[Gender],"M")</f>
        <v>5</v>
      </c>
      <c r="AA1793" s="3">
        <f>COUNTIFS(Table1[Race '#],Table1[[#This Row],[Race '#]],Table1[Gender],"~?")</f>
        <v>1</v>
      </c>
      <c r="AB1793" s="3" t="str">
        <f>_xlfn.IFS(Y1793=SUM(Table1[[#This Row],[Race-F candidates]:[Race-? Candidates]]),"All-Female",Z1793=SUM(Table1[[#This Row],[Race-F candidates]:[Race-? Candidates]]),"All-Male",1=1,"Mixed-Gender")</f>
        <v>Mixed-Gender</v>
      </c>
      <c r="AC1793" s="3">
        <f>COUNTIFS(Table1[genoffice],Table1[[#This Row],[genoffice]],Table1[Gender],"F")</f>
        <v>168</v>
      </c>
      <c r="AD1793" s="3">
        <f>COUNTIFS(Table1[genoffice],Table1[[#This Row],[genoffice]],Table1[Gender],"M")</f>
        <v>290</v>
      </c>
      <c r="AE1793" s="3">
        <f>COUNTIFS(Table1[genoffice],Table1[[#This Row],[genoffice]],Table1[Gender],"~?")</f>
        <v>23</v>
      </c>
    </row>
    <row r="1794" spans="1:31" x14ac:dyDescent="0.35">
      <c r="A1794">
        <v>1793</v>
      </c>
      <c r="B1794">
        <f>IF(COUNTIF(C$2:C1793,C1794)&gt;0,B1793,B1793+1)</f>
        <v>542</v>
      </c>
      <c r="C1794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4" t="s">
        <v>2325</v>
      </c>
      <c r="E1794" t="s">
        <v>2344</v>
      </c>
      <c r="F1794" t="s">
        <v>2353</v>
      </c>
      <c r="G1794">
        <v>2016</v>
      </c>
      <c r="H1794" t="s">
        <v>760</v>
      </c>
      <c r="I1794" t="s">
        <v>23</v>
      </c>
      <c r="J1794">
        <v>439</v>
      </c>
      <c r="K1794">
        <v>11</v>
      </c>
      <c r="L1794">
        <f>COUNTIF(Table1[Race],Table1[Race])</f>
        <v>11</v>
      </c>
      <c r="M1794">
        <v>10</v>
      </c>
      <c r="N1794">
        <v>1</v>
      </c>
      <c r="O1794">
        <v>0</v>
      </c>
      <c r="P1794">
        <v>0</v>
      </c>
      <c r="Q1794" t="s">
        <v>20</v>
      </c>
      <c r="R1794" t="s">
        <v>21</v>
      </c>
      <c r="S1794" t="s">
        <v>1813</v>
      </c>
      <c r="T1794">
        <f>IFERROR(Table1[n_can_adj]/MID(Table1[district],FIND("(",Table1[district])+1,1),Table1[n_can_adj])</f>
        <v>2.2000000000000002</v>
      </c>
      <c r="U1794">
        <v>8757</v>
      </c>
      <c r="V1794" t="str">
        <f>IF(Table1[Voting Population]&lt;47000,"Rural","Urban")</f>
        <v>Rural</v>
      </c>
      <c r="W1794" s="3">
        <v>2.2451728783116909E-4</v>
      </c>
      <c r="X1794" s="3" t="s">
        <v>5415</v>
      </c>
      <c r="Y1794" s="3">
        <f>COUNTIFS(Table1[Race '#],Table1[[#This Row],[Race '#]],Table1[Gender],"F")</f>
        <v>5</v>
      </c>
      <c r="Z1794" s="3">
        <f>COUNTIFS(Table1[Race '#],Table1[[#This Row],[Race '#]],Table1[Gender],"M")</f>
        <v>5</v>
      </c>
      <c r="AA1794" s="3">
        <f>COUNTIFS(Table1[Race '#],Table1[[#This Row],[Race '#]],Table1[Gender],"~?")</f>
        <v>1</v>
      </c>
      <c r="AB1794" s="3" t="str">
        <f>_xlfn.IFS(Y1794=SUM(Table1[[#This Row],[Race-F candidates]:[Race-? Candidates]]),"All-Female",Z1794=SUM(Table1[[#This Row],[Race-F candidates]:[Race-? Candidates]]),"All-Male",1=1,"Mixed-Gender")</f>
        <v>Mixed-Gender</v>
      </c>
      <c r="AC1794" s="3">
        <f>COUNTIFS(Table1[genoffice],Table1[[#This Row],[genoffice]],Table1[Gender],"F")</f>
        <v>168</v>
      </c>
      <c r="AD1794" s="3">
        <f>COUNTIFS(Table1[genoffice],Table1[[#This Row],[genoffice]],Table1[Gender],"M")</f>
        <v>290</v>
      </c>
      <c r="AE1794" s="3">
        <f>COUNTIFS(Table1[genoffice],Table1[[#This Row],[genoffice]],Table1[Gender],"~?")</f>
        <v>23</v>
      </c>
    </row>
    <row r="1795" spans="1:31" x14ac:dyDescent="0.35">
      <c r="A1795">
        <v>1794</v>
      </c>
      <c r="B1795">
        <f>IF(COUNTIF(C$2:C1794,C1795)&gt;0,B1794,B1794+1)</f>
        <v>542</v>
      </c>
      <c r="C1795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5" t="s">
        <v>2325</v>
      </c>
      <c r="E1795" t="s">
        <v>2344</v>
      </c>
      <c r="F1795" t="s">
        <v>2354</v>
      </c>
      <c r="G1795">
        <v>2016</v>
      </c>
      <c r="H1795" t="s">
        <v>760</v>
      </c>
      <c r="I1795" t="s">
        <v>23</v>
      </c>
      <c r="J1795">
        <v>351</v>
      </c>
      <c r="K1795">
        <v>11</v>
      </c>
      <c r="L1795">
        <f>COUNTIF(Table1[Race],Table1[Race])</f>
        <v>11</v>
      </c>
      <c r="M1795">
        <v>10</v>
      </c>
      <c r="N1795">
        <v>1</v>
      </c>
      <c r="O1795">
        <v>0</v>
      </c>
      <c r="P1795">
        <v>0</v>
      </c>
      <c r="Q1795" t="s">
        <v>20</v>
      </c>
      <c r="R1795" t="s">
        <v>21</v>
      </c>
      <c r="S1795" t="s">
        <v>1813</v>
      </c>
      <c r="T1795">
        <f>IFERROR(Table1[n_can_adj]/MID(Table1[district],FIND("(",Table1[district])+1,1),Table1[n_can_adj])</f>
        <v>2.2000000000000002</v>
      </c>
      <c r="U1795">
        <v>8757</v>
      </c>
      <c r="V1795" t="str">
        <f>IF(Table1[Voting Population]&lt;47000,"Rural","Urban")</f>
        <v>Rural</v>
      </c>
      <c r="W1795" s="3">
        <v>2.2451728783116909E-4</v>
      </c>
      <c r="X1795" s="3" t="s">
        <v>5415</v>
      </c>
      <c r="Y1795" s="3">
        <f>COUNTIFS(Table1[Race '#],Table1[[#This Row],[Race '#]],Table1[Gender],"F")</f>
        <v>5</v>
      </c>
      <c r="Z1795" s="3">
        <f>COUNTIFS(Table1[Race '#],Table1[[#This Row],[Race '#]],Table1[Gender],"M")</f>
        <v>5</v>
      </c>
      <c r="AA1795" s="3">
        <f>COUNTIFS(Table1[Race '#],Table1[[#This Row],[Race '#]],Table1[Gender],"~?")</f>
        <v>1</v>
      </c>
      <c r="AB1795" s="3" t="str">
        <f>_xlfn.IFS(Y1795=SUM(Table1[[#This Row],[Race-F candidates]:[Race-? Candidates]]),"All-Female",Z1795=SUM(Table1[[#This Row],[Race-F candidates]:[Race-? Candidates]]),"All-Male",1=1,"Mixed-Gender")</f>
        <v>Mixed-Gender</v>
      </c>
      <c r="AC1795" s="3">
        <f>COUNTIFS(Table1[genoffice],Table1[[#This Row],[genoffice]],Table1[Gender],"F")</f>
        <v>168</v>
      </c>
      <c r="AD1795" s="3">
        <f>COUNTIFS(Table1[genoffice],Table1[[#This Row],[genoffice]],Table1[Gender],"M")</f>
        <v>290</v>
      </c>
      <c r="AE1795" s="3">
        <f>COUNTIFS(Table1[genoffice],Table1[[#This Row],[genoffice]],Table1[Gender],"~?")</f>
        <v>23</v>
      </c>
    </row>
    <row r="1796" spans="1:31" x14ac:dyDescent="0.35">
      <c r="A1796">
        <v>1795</v>
      </c>
      <c r="B1796">
        <f>IF(COUNTIF(C$2:C1795,C1796)&gt;0,B1795,B1795+1)</f>
        <v>542</v>
      </c>
      <c r="C1796" t="str">
        <f>Table1[[#This Row],[position]]&amp;IF(Table1[district]="NA","","-"&amp;Table1[district])&amp;IF(Table1[parish]="Multi-Parish Race","","-"&amp;Table1[parish])&amp;" ("&amp;Table1[year]&amp;")"</f>
        <v>Councilmen-Town of Coushatta (5 to be elected)-Red River (2016)</v>
      </c>
      <c r="D1796" t="s">
        <v>2325</v>
      </c>
      <c r="E1796" t="s">
        <v>2344</v>
      </c>
      <c r="F1796" t="s">
        <v>2355</v>
      </c>
      <c r="G1796">
        <v>2016</v>
      </c>
      <c r="H1796" t="s">
        <v>760</v>
      </c>
      <c r="I1796" t="s">
        <v>23</v>
      </c>
      <c r="J1796">
        <v>344</v>
      </c>
      <c r="K1796">
        <v>11</v>
      </c>
      <c r="L1796">
        <f>COUNTIF(Table1[Race],Table1[Race])</f>
        <v>11</v>
      </c>
      <c r="M1796">
        <v>10</v>
      </c>
      <c r="N1796">
        <v>1</v>
      </c>
      <c r="O1796">
        <v>0</v>
      </c>
      <c r="P1796">
        <v>0</v>
      </c>
      <c r="Q1796" t="s">
        <v>20</v>
      </c>
      <c r="R1796" t="s">
        <v>21</v>
      </c>
      <c r="S1796" t="s">
        <v>1813</v>
      </c>
      <c r="T1796">
        <f>IFERROR(Table1[n_can_adj]/MID(Table1[district],FIND("(",Table1[district])+1,1),Table1[n_can_adj])</f>
        <v>2.2000000000000002</v>
      </c>
      <c r="U1796">
        <v>8757</v>
      </c>
      <c r="V1796" t="str">
        <f>IF(Table1[Voting Population]&lt;47000,"Rural","Urban")</f>
        <v>Rural</v>
      </c>
      <c r="W1796" s="3">
        <v>2.2451728783116909E-4</v>
      </c>
      <c r="X1796" s="3" t="s">
        <v>5415</v>
      </c>
      <c r="Y1796" s="3">
        <f>COUNTIFS(Table1[Race '#],Table1[[#This Row],[Race '#]],Table1[Gender],"F")</f>
        <v>5</v>
      </c>
      <c r="Z1796" s="3">
        <f>COUNTIFS(Table1[Race '#],Table1[[#This Row],[Race '#]],Table1[Gender],"M")</f>
        <v>5</v>
      </c>
      <c r="AA1796" s="3">
        <f>COUNTIFS(Table1[Race '#],Table1[[#This Row],[Race '#]],Table1[Gender],"~?")</f>
        <v>1</v>
      </c>
      <c r="AB1796" s="3" t="str">
        <f>_xlfn.IFS(Y1796=SUM(Table1[[#This Row],[Race-F candidates]:[Race-? Candidates]]),"All-Female",Z1796=SUM(Table1[[#This Row],[Race-F candidates]:[Race-? Candidates]]),"All-Male",1=1,"Mixed-Gender")</f>
        <v>Mixed-Gender</v>
      </c>
      <c r="AC1796" s="3">
        <f>COUNTIFS(Table1[genoffice],Table1[[#This Row],[genoffice]],Table1[Gender],"F")</f>
        <v>168</v>
      </c>
      <c r="AD1796" s="3">
        <f>COUNTIFS(Table1[genoffice],Table1[[#This Row],[genoffice]],Table1[Gender],"M")</f>
        <v>290</v>
      </c>
      <c r="AE1796" s="3">
        <f>COUNTIFS(Table1[genoffice],Table1[[#This Row],[genoffice]],Table1[Gender],"~?")</f>
        <v>23</v>
      </c>
    </row>
    <row r="1797" spans="1:31" x14ac:dyDescent="0.35">
      <c r="A1797">
        <v>1796</v>
      </c>
      <c r="B1797">
        <f>IF(COUNTIF(C$2:C1796,C1797)&gt;0,B1796,B1796+1)</f>
        <v>543</v>
      </c>
      <c r="C179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7" t="s">
        <v>2325</v>
      </c>
      <c r="E1797" t="s">
        <v>2356</v>
      </c>
      <c r="F1797" t="s">
        <v>2357</v>
      </c>
      <c r="G1797">
        <v>2016</v>
      </c>
      <c r="H1797" t="s">
        <v>940</v>
      </c>
      <c r="I1797" t="s">
        <v>30</v>
      </c>
      <c r="J1797">
        <v>438</v>
      </c>
      <c r="K1797">
        <v>11</v>
      </c>
      <c r="L1797">
        <f>COUNTIF(Table1[Race],Table1[Race])</f>
        <v>11</v>
      </c>
      <c r="M1797">
        <v>1</v>
      </c>
      <c r="N1797">
        <v>4</v>
      </c>
      <c r="O1797">
        <v>4</v>
      </c>
      <c r="P1797">
        <v>2</v>
      </c>
      <c r="Q1797" t="s">
        <v>20</v>
      </c>
      <c r="R1797" t="s">
        <v>21</v>
      </c>
      <c r="S1797" t="s">
        <v>1813</v>
      </c>
      <c r="T1797">
        <f>IFERROR(Table1[n_can_adj]/MID(Table1[district],FIND("(",Table1[district])+1,1),Table1[n_can_adj])</f>
        <v>2.2000000000000002</v>
      </c>
      <c r="U1797">
        <v>97688</v>
      </c>
      <c r="V1797" t="str">
        <f>IF(Table1[Voting Population]&lt;47000,"Rural","Urban")</f>
        <v>Urban</v>
      </c>
      <c r="W1797" s="3">
        <v>2.7120315581854043E-3</v>
      </c>
      <c r="X1797" s="3" t="s">
        <v>5413</v>
      </c>
      <c r="Y1797" s="3">
        <f>COUNTIFS(Table1[Race '#],Table1[[#This Row],[Race '#]],Table1[Gender],"F")</f>
        <v>3</v>
      </c>
      <c r="Z1797" s="3">
        <f>COUNTIFS(Table1[Race '#],Table1[[#This Row],[Race '#]],Table1[Gender],"M")</f>
        <v>7</v>
      </c>
      <c r="AA1797" s="3">
        <f>COUNTIFS(Table1[Race '#],Table1[[#This Row],[Race '#]],Table1[Gender],"~?")</f>
        <v>1</v>
      </c>
      <c r="AB1797" s="3" t="str">
        <f>_xlfn.IFS(Y1797=SUM(Table1[[#This Row],[Race-F candidates]:[Race-? Candidates]]),"All-Female",Z1797=SUM(Table1[[#This Row],[Race-F candidates]:[Race-? Candidates]]),"All-Male",1=1,"Mixed-Gender")</f>
        <v>Mixed-Gender</v>
      </c>
      <c r="AC1797" s="3">
        <f>COUNTIFS(Table1[genoffice],Table1[[#This Row],[genoffice]],Table1[Gender],"F")</f>
        <v>168</v>
      </c>
      <c r="AD1797" s="3">
        <f>COUNTIFS(Table1[genoffice],Table1[[#This Row],[genoffice]],Table1[Gender],"M")</f>
        <v>290</v>
      </c>
      <c r="AE1797" s="3">
        <f>COUNTIFS(Table1[genoffice],Table1[[#This Row],[genoffice]],Table1[Gender],"~?")</f>
        <v>23</v>
      </c>
    </row>
    <row r="1798" spans="1:31" x14ac:dyDescent="0.35">
      <c r="A1798">
        <v>1797</v>
      </c>
      <c r="B1798">
        <f>IF(COUNTIF(C$2:C1797,C1798)&gt;0,B1797,B1797+1)</f>
        <v>543</v>
      </c>
      <c r="C1798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8" t="s">
        <v>2325</v>
      </c>
      <c r="E1798" t="s">
        <v>2356</v>
      </c>
      <c r="F1798" t="s">
        <v>2358</v>
      </c>
      <c r="G1798">
        <v>2016</v>
      </c>
      <c r="H1798" t="s">
        <v>940</v>
      </c>
      <c r="I1798" t="s">
        <v>19</v>
      </c>
      <c r="J1798">
        <v>241</v>
      </c>
      <c r="K1798">
        <v>11</v>
      </c>
      <c r="L1798">
        <f>COUNTIF(Table1[Race],Table1[Race])</f>
        <v>11</v>
      </c>
      <c r="M1798">
        <v>1</v>
      </c>
      <c r="N1798">
        <v>4</v>
      </c>
      <c r="O1798">
        <v>4</v>
      </c>
      <c r="P1798">
        <v>2</v>
      </c>
      <c r="Q1798" t="s">
        <v>20</v>
      </c>
      <c r="R1798" t="s">
        <v>21</v>
      </c>
      <c r="S1798" t="s">
        <v>1813</v>
      </c>
      <c r="T1798">
        <f>IFERROR(Table1[n_can_adj]/MID(Table1[district],FIND("(",Table1[district])+1,1),Table1[n_can_adj])</f>
        <v>2.2000000000000002</v>
      </c>
      <c r="U1798">
        <v>97688</v>
      </c>
      <c r="V1798" t="str">
        <f>IF(Table1[Voting Population]&lt;47000,"Rural","Urban")</f>
        <v>Urban</v>
      </c>
      <c r="W1798" s="3">
        <v>2.7120315581854043E-3</v>
      </c>
      <c r="X1798" s="3" t="s">
        <v>5414</v>
      </c>
      <c r="Y1798" s="3">
        <f>COUNTIFS(Table1[Race '#],Table1[[#This Row],[Race '#]],Table1[Gender],"F")</f>
        <v>3</v>
      </c>
      <c r="Z1798" s="3">
        <f>COUNTIFS(Table1[Race '#],Table1[[#This Row],[Race '#]],Table1[Gender],"M")</f>
        <v>7</v>
      </c>
      <c r="AA1798" s="3">
        <f>COUNTIFS(Table1[Race '#],Table1[[#This Row],[Race '#]],Table1[Gender],"~?")</f>
        <v>1</v>
      </c>
      <c r="AB1798" s="3" t="str">
        <f>_xlfn.IFS(Y1798=SUM(Table1[[#This Row],[Race-F candidates]:[Race-? Candidates]]),"All-Female",Z1798=SUM(Table1[[#This Row],[Race-F candidates]:[Race-? Candidates]]),"All-Male",1=1,"Mixed-Gender")</f>
        <v>Mixed-Gender</v>
      </c>
      <c r="AC1798" s="3">
        <f>COUNTIFS(Table1[genoffice],Table1[[#This Row],[genoffice]],Table1[Gender],"F")</f>
        <v>168</v>
      </c>
      <c r="AD1798" s="3">
        <f>COUNTIFS(Table1[genoffice],Table1[[#This Row],[genoffice]],Table1[Gender],"M")</f>
        <v>290</v>
      </c>
      <c r="AE1798" s="3">
        <f>COUNTIFS(Table1[genoffice],Table1[[#This Row],[genoffice]],Table1[Gender],"~?")</f>
        <v>23</v>
      </c>
    </row>
    <row r="1799" spans="1:31" x14ac:dyDescent="0.35">
      <c r="A1799">
        <v>1798</v>
      </c>
      <c r="B1799">
        <f>IF(COUNTIF(C$2:C1798,C1799)&gt;0,B1798,B1798+1)</f>
        <v>543</v>
      </c>
      <c r="C1799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799" t="s">
        <v>2325</v>
      </c>
      <c r="E1799" t="s">
        <v>2356</v>
      </c>
      <c r="F1799" t="s">
        <v>2359</v>
      </c>
      <c r="G1799">
        <v>2016</v>
      </c>
      <c r="H1799" t="s">
        <v>940</v>
      </c>
      <c r="I1799" t="s">
        <v>30</v>
      </c>
      <c r="J1799">
        <v>359</v>
      </c>
      <c r="K1799">
        <v>11</v>
      </c>
      <c r="L1799">
        <f>COUNTIF(Table1[Race],Table1[Race])</f>
        <v>11</v>
      </c>
      <c r="M1799">
        <v>1</v>
      </c>
      <c r="N1799">
        <v>4</v>
      </c>
      <c r="O1799">
        <v>4</v>
      </c>
      <c r="P1799">
        <v>2</v>
      </c>
      <c r="Q1799" t="s">
        <v>20</v>
      </c>
      <c r="R1799" t="s">
        <v>21</v>
      </c>
      <c r="S1799" t="s">
        <v>1813</v>
      </c>
      <c r="T1799">
        <f>IFERROR(Table1[n_can_adj]/MID(Table1[district],FIND("(",Table1[district])+1,1),Table1[n_can_adj])</f>
        <v>2.2000000000000002</v>
      </c>
      <c r="U1799">
        <v>97688</v>
      </c>
      <c r="V1799" t="str">
        <f>IF(Table1[Voting Population]&lt;47000,"Rural","Urban")</f>
        <v>Urban</v>
      </c>
      <c r="W1799" s="3">
        <v>2.7120315581854043E-3</v>
      </c>
      <c r="X1799" s="3" t="s">
        <v>5414</v>
      </c>
      <c r="Y1799" s="3">
        <f>COUNTIFS(Table1[Race '#],Table1[[#This Row],[Race '#]],Table1[Gender],"F")</f>
        <v>3</v>
      </c>
      <c r="Z1799" s="3">
        <f>COUNTIFS(Table1[Race '#],Table1[[#This Row],[Race '#]],Table1[Gender],"M")</f>
        <v>7</v>
      </c>
      <c r="AA1799" s="3">
        <f>COUNTIFS(Table1[Race '#],Table1[[#This Row],[Race '#]],Table1[Gender],"~?")</f>
        <v>1</v>
      </c>
      <c r="AB1799" s="3" t="str">
        <f>_xlfn.IFS(Y1799=SUM(Table1[[#This Row],[Race-F candidates]:[Race-? Candidates]]),"All-Female",Z1799=SUM(Table1[[#This Row],[Race-F candidates]:[Race-? Candidates]]),"All-Male",1=1,"Mixed-Gender")</f>
        <v>Mixed-Gender</v>
      </c>
      <c r="AC1799" s="3">
        <f>COUNTIFS(Table1[genoffice],Table1[[#This Row],[genoffice]],Table1[Gender],"F")</f>
        <v>168</v>
      </c>
      <c r="AD1799" s="3">
        <f>COUNTIFS(Table1[genoffice],Table1[[#This Row],[genoffice]],Table1[Gender],"M")</f>
        <v>290</v>
      </c>
      <c r="AE1799" s="3">
        <f>COUNTIFS(Table1[genoffice],Table1[[#This Row],[genoffice]],Table1[Gender],"~?")</f>
        <v>23</v>
      </c>
    </row>
    <row r="1800" spans="1:31" x14ac:dyDescent="0.35">
      <c r="A1800">
        <v>1799</v>
      </c>
      <c r="B1800">
        <f>IF(COUNTIF(C$2:C1799,C1800)&gt;0,B1799,B1799+1)</f>
        <v>543</v>
      </c>
      <c r="C1800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0" t="s">
        <v>2325</v>
      </c>
      <c r="E1800" t="s">
        <v>2356</v>
      </c>
      <c r="F1800" t="s">
        <v>2360</v>
      </c>
      <c r="G1800">
        <v>2016</v>
      </c>
      <c r="H1800" t="s">
        <v>940</v>
      </c>
      <c r="I1800" t="s">
        <v>30</v>
      </c>
      <c r="J1800">
        <v>164</v>
      </c>
      <c r="K1800">
        <v>11</v>
      </c>
      <c r="L1800">
        <f>COUNTIF(Table1[Race],Table1[Race])</f>
        <v>11</v>
      </c>
      <c r="M1800">
        <v>1</v>
      </c>
      <c r="N1800">
        <v>4</v>
      </c>
      <c r="O1800">
        <v>4</v>
      </c>
      <c r="P1800">
        <v>2</v>
      </c>
      <c r="Q1800" t="s">
        <v>20</v>
      </c>
      <c r="R1800" t="s">
        <v>21</v>
      </c>
      <c r="S1800" t="s">
        <v>1813</v>
      </c>
      <c r="T1800">
        <f>IFERROR(Table1[n_can_adj]/MID(Table1[district],FIND("(",Table1[district])+1,1),Table1[n_can_adj])</f>
        <v>2.2000000000000002</v>
      </c>
      <c r="U1800">
        <v>97688</v>
      </c>
      <c r="V1800" t="str">
        <f>IF(Table1[Voting Population]&lt;47000,"Rural","Urban")</f>
        <v>Urban</v>
      </c>
      <c r="W1800" s="3">
        <v>2.7120315581854043E-3</v>
      </c>
      <c r="X1800" s="3" t="s">
        <v>5414</v>
      </c>
      <c r="Y1800" s="3">
        <f>COUNTIFS(Table1[Race '#],Table1[[#This Row],[Race '#]],Table1[Gender],"F")</f>
        <v>3</v>
      </c>
      <c r="Z1800" s="3">
        <f>COUNTIFS(Table1[Race '#],Table1[[#This Row],[Race '#]],Table1[Gender],"M")</f>
        <v>7</v>
      </c>
      <c r="AA1800" s="3">
        <f>COUNTIFS(Table1[Race '#],Table1[[#This Row],[Race '#]],Table1[Gender],"~?")</f>
        <v>1</v>
      </c>
      <c r="AB1800" s="3" t="str">
        <f>_xlfn.IFS(Y1800=SUM(Table1[[#This Row],[Race-F candidates]:[Race-? Candidates]]),"All-Female",Z1800=SUM(Table1[[#This Row],[Race-F candidates]:[Race-? Candidates]]),"All-Male",1=1,"Mixed-Gender")</f>
        <v>Mixed-Gender</v>
      </c>
      <c r="AC1800" s="3">
        <f>COUNTIFS(Table1[genoffice],Table1[[#This Row],[genoffice]],Table1[Gender],"F")</f>
        <v>168</v>
      </c>
      <c r="AD1800" s="3">
        <f>COUNTIFS(Table1[genoffice],Table1[[#This Row],[genoffice]],Table1[Gender],"M")</f>
        <v>290</v>
      </c>
      <c r="AE1800" s="3">
        <f>COUNTIFS(Table1[genoffice],Table1[[#This Row],[genoffice]],Table1[Gender],"~?")</f>
        <v>23</v>
      </c>
    </row>
    <row r="1801" spans="1:31" x14ac:dyDescent="0.35">
      <c r="A1801">
        <v>1800</v>
      </c>
      <c r="B1801">
        <f>IF(COUNTIF(C$2:C1800,C1801)&gt;0,B1800,B1800+1)</f>
        <v>543</v>
      </c>
      <c r="C1801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1" t="s">
        <v>2325</v>
      </c>
      <c r="E1801" t="s">
        <v>2356</v>
      </c>
      <c r="F1801" t="s">
        <v>2361</v>
      </c>
      <c r="G1801">
        <v>2016</v>
      </c>
      <c r="H1801" t="s">
        <v>940</v>
      </c>
      <c r="I1801" t="s">
        <v>127</v>
      </c>
      <c r="J1801">
        <v>496</v>
      </c>
      <c r="K1801">
        <v>11</v>
      </c>
      <c r="L1801">
        <f>COUNTIF(Table1[Race],Table1[Race])</f>
        <v>11</v>
      </c>
      <c r="M1801">
        <v>1</v>
      </c>
      <c r="N1801">
        <v>4</v>
      </c>
      <c r="O1801">
        <v>4</v>
      </c>
      <c r="P1801">
        <v>2</v>
      </c>
      <c r="Q1801" t="s">
        <v>20</v>
      </c>
      <c r="R1801" t="s">
        <v>21</v>
      </c>
      <c r="S1801" t="s">
        <v>1813</v>
      </c>
      <c r="T1801">
        <f>IFERROR(Table1[n_can_adj]/MID(Table1[district],FIND("(",Table1[district])+1,1),Table1[n_can_adj])</f>
        <v>2.2000000000000002</v>
      </c>
      <c r="U1801">
        <v>97688</v>
      </c>
      <c r="V1801" t="str">
        <f>IF(Table1[Voting Population]&lt;47000,"Rural","Urban")</f>
        <v>Urban</v>
      </c>
      <c r="W1801" s="3">
        <v>2.7120315581854043E-3</v>
      </c>
      <c r="X1801" s="3" t="s">
        <v>5415</v>
      </c>
      <c r="Y1801" s="3">
        <f>COUNTIFS(Table1[Race '#],Table1[[#This Row],[Race '#]],Table1[Gender],"F")</f>
        <v>3</v>
      </c>
      <c r="Z1801" s="3">
        <f>COUNTIFS(Table1[Race '#],Table1[[#This Row],[Race '#]],Table1[Gender],"M")</f>
        <v>7</v>
      </c>
      <c r="AA1801" s="3">
        <f>COUNTIFS(Table1[Race '#],Table1[[#This Row],[Race '#]],Table1[Gender],"~?")</f>
        <v>1</v>
      </c>
      <c r="AB1801" s="3" t="str">
        <f>_xlfn.IFS(Y1801=SUM(Table1[[#This Row],[Race-F candidates]:[Race-? Candidates]]),"All-Female",Z1801=SUM(Table1[[#This Row],[Race-F candidates]:[Race-? Candidates]]),"All-Male",1=1,"Mixed-Gender")</f>
        <v>Mixed-Gender</v>
      </c>
      <c r="AC1801" s="3">
        <f>COUNTIFS(Table1[genoffice],Table1[[#This Row],[genoffice]],Table1[Gender],"F")</f>
        <v>168</v>
      </c>
      <c r="AD1801" s="3">
        <f>COUNTIFS(Table1[genoffice],Table1[[#This Row],[genoffice]],Table1[Gender],"M")</f>
        <v>290</v>
      </c>
      <c r="AE1801" s="3">
        <f>COUNTIFS(Table1[genoffice],Table1[[#This Row],[genoffice]],Table1[Gender],"~?")</f>
        <v>23</v>
      </c>
    </row>
    <row r="1802" spans="1:31" x14ac:dyDescent="0.35">
      <c r="A1802">
        <v>1801</v>
      </c>
      <c r="B1802">
        <f>IF(COUNTIF(C$2:C1801,C1802)&gt;0,B1801,B1801+1)</f>
        <v>543</v>
      </c>
      <c r="C1802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2" t="s">
        <v>2325</v>
      </c>
      <c r="E1802" t="s">
        <v>2356</v>
      </c>
      <c r="F1802" t="s">
        <v>2362</v>
      </c>
      <c r="G1802">
        <v>2016</v>
      </c>
      <c r="H1802" t="s">
        <v>940</v>
      </c>
      <c r="I1802" t="s">
        <v>19</v>
      </c>
      <c r="J1802">
        <v>399</v>
      </c>
      <c r="K1802">
        <v>11</v>
      </c>
      <c r="L1802">
        <f>COUNTIF(Table1[Race],Table1[Race])</f>
        <v>11</v>
      </c>
      <c r="M1802">
        <v>1</v>
      </c>
      <c r="N1802">
        <v>4</v>
      </c>
      <c r="O1802">
        <v>4</v>
      </c>
      <c r="P1802">
        <v>2</v>
      </c>
      <c r="Q1802" t="s">
        <v>20</v>
      </c>
      <c r="R1802" t="s">
        <v>21</v>
      </c>
      <c r="S1802" t="s">
        <v>1813</v>
      </c>
      <c r="T1802">
        <f>IFERROR(Table1[n_can_adj]/MID(Table1[district],FIND("(",Table1[district])+1,1),Table1[n_can_adj])</f>
        <v>2.2000000000000002</v>
      </c>
      <c r="U1802">
        <v>97688</v>
      </c>
      <c r="V1802" t="str">
        <f>IF(Table1[Voting Population]&lt;47000,"Rural","Urban")</f>
        <v>Urban</v>
      </c>
      <c r="W1802" s="3">
        <v>2.7120315581854043E-3</v>
      </c>
      <c r="X1802" s="3" t="s">
        <v>5414</v>
      </c>
      <c r="Y1802" s="3">
        <f>COUNTIFS(Table1[Race '#],Table1[[#This Row],[Race '#]],Table1[Gender],"F")</f>
        <v>3</v>
      </c>
      <c r="Z1802" s="3">
        <f>COUNTIFS(Table1[Race '#],Table1[[#This Row],[Race '#]],Table1[Gender],"M")</f>
        <v>7</v>
      </c>
      <c r="AA1802" s="3">
        <f>COUNTIFS(Table1[Race '#],Table1[[#This Row],[Race '#]],Table1[Gender],"~?")</f>
        <v>1</v>
      </c>
      <c r="AB1802" s="3" t="str">
        <f>_xlfn.IFS(Y1802=SUM(Table1[[#This Row],[Race-F candidates]:[Race-? Candidates]]),"All-Female",Z1802=SUM(Table1[[#This Row],[Race-F candidates]:[Race-? Candidates]]),"All-Male",1=1,"Mixed-Gender")</f>
        <v>Mixed-Gender</v>
      </c>
      <c r="AC1802" s="3">
        <f>COUNTIFS(Table1[genoffice],Table1[[#This Row],[genoffice]],Table1[Gender],"F")</f>
        <v>168</v>
      </c>
      <c r="AD1802" s="3">
        <f>COUNTIFS(Table1[genoffice],Table1[[#This Row],[genoffice]],Table1[Gender],"M")</f>
        <v>290</v>
      </c>
      <c r="AE1802" s="3">
        <f>COUNTIFS(Table1[genoffice],Table1[[#This Row],[genoffice]],Table1[Gender],"~?")</f>
        <v>23</v>
      </c>
    </row>
    <row r="1803" spans="1:31" x14ac:dyDescent="0.35">
      <c r="A1803">
        <v>1802</v>
      </c>
      <c r="B1803">
        <f>IF(COUNTIF(C$2:C1802,C1803)&gt;0,B1802,B1802+1)</f>
        <v>543</v>
      </c>
      <c r="C1803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3" t="s">
        <v>2325</v>
      </c>
      <c r="E1803" t="s">
        <v>2356</v>
      </c>
      <c r="F1803" t="s">
        <v>2363</v>
      </c>
      <c r="G1803">
        <v>2016</v>
      </c>
      <c r="H1803" t="s">
        <v>940</v>
      </c>
      <c r="I1803" t="s">
        <v>19</v>
      </c>
      <c r="J1803">
        <v>449</v>
      </c>
      <c r="K1803">
        <v>11</v>
      </c>
      <c r="L1803">
        <f>COUNTIF(Table1[Race],Table1[Race])</f>
        <v>11</v>
      </c>
      <c r="M1803">
        <v>1</v>
      </c>
      <c r="N1803">
        <v>4</v>
      </c>
      <c r="O1803">
        <v>4</v>
      </c>
      <c r="P1803">
        <v>2</v>
      </c>
      <c r="Q1803" t="s">
        <v>20</v>
      </c>
      <c r="R1803" t="s">
        <v>21</v>
      </c>
      <c r="S1803" t="s">
        <v>1813</v>
      </c>
      <c r="T1803">
        <f>IFERROR(Table1[n_can_adj]/MID(Table1[district],FIND("(",Table1[district])+1,1),Table1[n_can_adj])</f>
        <v>2.2000000000000002</v>
      </c>
      <c r="U1803">
        <v>97688</v>
      </c>
      <c r="V1803" t="str">
        <f>IF(Table1[Voting Population]&lt;47000,"Rural","Urban")</f>
        <v>Urban</v>
      </c>
      <c r="W1803" s="3">
        <v>2.7120315581854043E-3</v>
      </c>
      <c r="X1803" s="3" t="s">
        <v>5415</v>
      </c>
      <c r="Y1803" s="3">
        <f>COUNTIFS(Table1[Race '#],Table1[[#This Row],[Race '#]],Table1[Gender],"F")</f>
        <v>3</v>
      </c>
      <c r="Z1803" s="3">
        <f>COUNTIFS(Table1[Race '#],Table1[[#This Row],[Race '#]],Table1[Gender],"M")</f>
        <v>7</v>
      </c>
      <c r="AA1803" s="3">
        <f>COUNTIFS(Table1[Race '#],Table1[[#This Row],[Race '#]],Table1[Gender],"~?")</f>
        <v>1</v>
      </c>
      <c r="AB1803" s="3" t="str">
        <f>_xlfn.IFS(Y1803=SUM(Table1[[#This Row],[Race-F candidates]:[Race-? Candidates]]),"All-Female",Z1803=SUM(Table1[[#This Row],[Race-F candidates]:[Race-? Candidates]]),"All-Male",1=1,"Mixed-Gender")</f>
        <v>Mixed-Gender</v>
      </c>
      <c r="AC1803" s="3">
        <f>COUNTIFS(Table1[genoffice],Table1[[#This Row],[genoffice]],Table1[Gender],"F")</f>
        <v>168</v>
      </c>
      <c r="AD1803" s="3">
        <f>COUNTIFS(Table1[genoffice],Table1[[#This Row],[genoffice]],Table1[Gender],"M")</f>
        <v>290</v>
      </c>
      <c r="AE1803" s="3">
        <f>COUNTIFS(Table1[genoffice],Table1[[#This Row],[genoffice]],Table1[Gender],"~?")</f>
        <v>23</v>
      </c>
    </row>
    <row r="1804" spans="1:31" x14ac:dyDescent="0.35">
      <c r="A1804">
        <v>1803</v>
      </c>
      <c r="B1804">
        <f>IF(COUNTIF(C$2:C1803,C1804)&gt;0,B1803,B1803+1)</f>
        <v>543</v>
      </c>
      <c r="C1804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4" t="s">
        <v>2325</v>
      </c>
      <c r="E1804" t="s">
        <v>2356</v>
      </c>
      <c r="F1804" t="s">
        <v>2364</v>
      </c>
      <c r="G1804">
        <v>2016</v>
      </c>
      <c r="H1804" t="s">
        <v>940</v>
      </c>
      <c r="I1804" t="s">
        <v>127</v>
      </c>
      <c r="J1804">
        <v>447</v>
      </c>
      <c r="K1804">
        <v>11</v>
      </c>
      <c r="L1804">
        <f>COUNTIF(Table1[Race],Table1[Race])</f>
        <v>11</v>
      </c>
      <c r="M1804">
        <v>1</v>
      </c>
      <c r="N1804">
        <v>4</v>
      </c>
      <c r="O1804">
        <v>4</v>
      </c>
      <c r="P1804">
        <v>2</v>
      </c>
      <c r="Q1804" t="s">
        <v>20</v>
      </c>
      <c r="R1804" t="s">
        <v>21</v>
      </c>
      <c r="S1804" t="s">
        <v>1813</v>
      </c>
      <c r="T1804">
        <f>IFERROR(Table1[n_can_adj]/MID(Table1[district],FIND("(",Table1[district])+1,1),Table1[n_can_adj])</f>
        <v>2.2000000000000002</v>
      </c>
      <c r="U1804">
        <v>97688</v>
      </c>
      <c r="V1804" t="str">
        <f>IF(Table1[Voting Population]&lt;47000,"Rural","Urban")</f>
        <v>Urban</v>
      </c>
      <c r="W1804" s="3">
        <v>2.7120315581854043E-3</v>
      </c>
      <c r="X1804" s="3" t="s">
        <v>5414</v>
      </c>
      <c r="Y1804" s="3">
        <f>COUNTIFS(Table1[Race '#],Table1[[#This Row],[Race '#]],Table1[Gender],"F")</f>
        <v>3</v>
      </c>
      <c r="Z1804" s="3">
        <f>COUNTIFS(Table1[Race '#],Table1[[#This Row],[Race '#]],Table1[Gender],"M")</f>
        <v>7</v>
      </c>
      <c r="AA1804" s="3">
        <f>COUNTIFS(Table1[Race '#],Table1[[#This Row],[Race '#]],Table1[Gender],"~?")</f>
        <v>1</v>
      </c>
      <c r="AB1804" s="3" t="str">
        <f>_xlfn.IFS(Y1804=SUM(Table1[[#This Row],[Race-F candidates]:[Race-? Candidates]]),"All-Female",Z1804=SUM(Table1[[#This Row],[Race-F candidates]:[Race-? Candidates]]),"All-Male",1=1,"Mixed-Gender")</f>
        <v>Mixed-Gender</v>
      </c>
      <c r="AC1804" s="3">
        <f>COUNTIFS(Table1[genoffice],Table1[[#This Row],[genoffice]],Table1[Gender],"F")</f>
        <v>168</v>
      </c>
      <c r="AD1804" s="3">
        <f>COUNTIFS(Table1[genoffice],Table1[[#This Row],[genoffice]],Table1[Gender],"M")</f>
        <v>290</v>
      </c>
      <c r="AE1804" s="3">
        <f>COUNTIFS(Table1[genoffice],Table1[[#This Row],[genoffice]],Table1[Gender],"~?")</f>
        <v>23</v>
      </c>
    </row>
    <row r="1805" spans="1:31" x14ac:dyDescent="0.35">
      <c r="A1805">
        <v>1804</v>
      </c>
      <c r="B1805">
        <f>IF(COUNTIF(C$2:C1804,C1805)&gt;0,B1804,B1804+1)</f>
        <v>543</v>
      </c>
      <c r="C1805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5" t="s">
        <v>2325</v>
      </c>
      <c r="E1805" t="s">
        <v>2356</v>
      </c>
      <c r="F1805" t="s">
        <v>2365</v>
      </c>
      <c r="G1805">
        <v>2016</v>
      </c>
      <c r="H1805" t="s">
        <v>940</v>
      </c>
      <c r="I1805" t="s">
        <v>30</v>
      </c>
      <c r="J1805">
        <v>272</v>
      </c>
      <c r="K1805">
        <v>11</v>
      </c>
      <c r="L1805">
        <f>COUNTIF(Table1[Race],Table1[Race])</f>
        <v>11</v>
      </c>
      <c r="M1805">
        <v>1</v>
      </c>
      <c r="N1805">
        <v>4</v>
      </c>
      <c r="O1805">
        <v>4</v>
      </c>
      <c r="P1805">
        <v>2</v>
      </c>
      <c r="Q1805" t="s">
        <v>20</v>
      </c>
      <c r="R1805" t="s">
        <v>21</v>
      </c>
      <c r="S1805" t="s">
        <v>1813</v>
      </c>
      <c r="T1805">
        <f>IFERROR(Table1[n_can_adj]/MID(Table1[district],FIND("(",Table1[district])+1,1),Table1[n_can_adj])</f>
        <v>2.2000000000000002</v>
      </c>
      <c r="U1805">
        <v>97688</v>
      </c>
      <c r="V1805" t="str">
        <f>IF(Table1[Voting Population]&lt;47000,"Rural","Urban")</f>
        <v>Urban</v>
      </c>
      <c r="W1805" s="3">
        <v>2.7120315581854043E-3</v>
      </c>
      <c r="X1805" s="3" t="s">
        <v>5415</v>
      </c>
      <c r="Y1805" s="3">
        <f>COUNTIFS(Table1[Race '#],Table1[[#This Row],[Race '#]],Table1[Gender],"F")</f>
        <v>3</v>
      </c>
      <c r="Z1805" s="3">
        <f>COUNTIFS(Table1[Race '#],Table1[[#This Row],[Race '#]],Table1[Gender],"M")</f>
        <v>7</v>
      </c>
      <c r="AA1805" s="3">
        <f>COUNTIFS(Table1[Race '#],Table1[[#This Row],[Race '#]],Table1[Gender],"~?")</f>
        <v>1</v>
      </c>
      <c r="AB1805" s="3" t="str">
        <f>_xlfn.IFS(Y1805=SUM(Table1[[#This Row],[Race-F candidates]:[Race-? Candidates]]),"All-Female",Z1805=SUM(Table1[[#This Row],[Race-F candidates]:[Race-? Candidates]]),"All-Male",1=1,"Mixed-Gender")</f>
        <v>Mixed-Gender</v>
      </c>
      <c r="AC1805" s="3">
        <f>COUNTIFS(Table1[genoffice],Table1[[#This Row],[genoffice]],Table1[Gender],"F")</f>
        <v>168</v>
      </c>
      <c r="AD1805" s="3">
        <f>COUNTIFS(Table1[genoffice],Table1[[#This Row],[genoffice]],Table1[Gender],"M")</f>
        <v>290</v>
      </c>
      <c r="AE1805" s="3">
        <f>COUNTIFS(Table1[genoffice],Table1[[#This Row],[genoffice]],Table1[Gender],"~?")</f>
        <v>23</v>
      </c>
    </row>
    <row r="1806" spans="1:31" x14ac:dyDescent="0.35">
      <c r="A1806">
        <v>1805</v>
      </c>
      <c r="B1806">
        <f>IF(COUNTIF(C$2:C1805,C1806)&gt;0,B1805,B1805+1)</f>
        <v>543</v>
      </c>
      <c r="C1806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6" t="s">
        <v>2325</v>
      </c>
      <c r="E1806" t="s">
        <v>2356</v>
      </c>
      <c r="F1806" t="s">
        <v>2366</v>
      </c>
      <c r="G1806">
        <v>2016</v>
      </c>
      <c r="H1806" t="s">
        <v>940</v>
      </c>
      <c r="I1806" t="s">
        <v>23</v>
      </c>
      <c r="J1806">
        <v>306</v>
      </c>
      <c r="K1806">
        <v>11</v>
      </c>
      <c r="L1806">
        <f>COUNTIF(Table1[Race],Table1[Race])</f>
        <v>11</v>
      </c>
      <c r="M1806">
        <v>1</v>
      </c>
      <c r="N1806">
        <v>4</v>
      </c>
      <c r="O1806">
        <v>4</v>
      </c>
      <c r="P1806">
        <v>2</v>
      </c>
      <c r="Q1806" t="s">
        <v>20</v>
      </c>
      <c r="R1806" t="s">
        <v>21</v>
      </c>
      <c r="S1806" t="s">
        <v>1813</v>
      </c>
      <c r="T1806">
        <f>IFERROR(Table1[n_can_adj]/MID(Table1[district],FIND("(",Table1[district])+1,1),Table1[n_can_adj])</f>
        <v>2.2000000000000002</v>
      </c>
      <c r="U1806">
        <v>97688</v>
      </c>
      <c r="V1806" t="str">
        <f>IF(Table1[Voting Population]&lt;47000,"Rural","Urban")</f>
        <v>Urban</v>
      </c>
      <c r="W1806" s="3">
        <v>2.7120315581854043E-3</v>
      </c>
      <c r="X1806" s="3" t="s">
        <v>5414</v>
      </c>
      <c r="Y1806" s="3">
        <f>COUNTIFS(Table1[Race '#],Table1[[#This Row],[Race '#]],Table1[Gender],"F")</f>
        <v>3</v>
      </c>
      <c r="Z1806" s="3">
        <f>COUNTIFS(Table1[Race '#],Table1[[#This Row],[Race '#]],Table1[Gender],"M")</f>
        <v>7</v>
      </c>
      <c r="AA1806" s="3">
        <f>COUNTIFS(Table1[Race '#],Table1[[#This Row],[Race '#]],Table1[Gender],"~?")</f>
        <v>1</v>
      </c>
      <c r="AB1806" s="3" t="str">
        <f>_xlfn.IFS(Y1806=SUM(Table1[[#This Row],[Race-F candidates]:[Race-? Candidates]]),"All-Female",Z1806=SUM(Table1[[#This Row],[Race-F candidates]:[Race-? Candidates]]),"All-Male",1=1,"Mixed-Gender")</f>
        <v>Mixed-Gender</v>
      </c>
      <c r="AC1806" s="3">
        <f>COUNTIFS(Table1[genoffice],Table1[[#This Row],[genoffice]],Table1[Gender],"F")</f>
        <v>168</v>
      </c>
      <c r="AD1806" s="3">
        <f>COUNTIFS(Table1[genoffice],Table1[[#This Row],[genoffice]],Table1[Gender],"M")</f>
        <v>290</v>
      </c>
      <c r="AE1806" s="3">
        <f>COUNTIFS(Table1[genoffice],Table1[[#This Row],[genoffice]],Table1[Gender],"~?")</f>
        <v>23</v>
      </c>
    </row>
    <row r="1807" spans="1:31" x14ac:dyDescent="0.35">
      <c r="A1807">
        <v>1806</v>
      </c>
      <c r="B1807">
        <f>IF(COUNTIF(C$2:C1806,C1807)&gt;0,B1806,B1806+1)</f>
        <v>543</v>
      </c>
      <c r="C1807" t="str">
        <f>Table1[[#This Row],[position]]&amp;IF(Table1[district]="NA","","-"&amp;Table1[district])&amp;IF(Table1[parish]="Multi-Parish Race","","-"&amp;Table1[parish])&amp;" ("&amp;Table1[year]&amp;")"</f>
        <v>Councilmen-Town of Golden Meadow (5 to be elected)-Lafourche (2016)</v>
      </c>
      <c r="D1807" t="s">
        <v>2325</v>
      </c>
      <c r="E1807" t="s">
        <v>2356</v>
      </c>
      <c r="F1807" t="s">
        <v>2367</v>
      </c>
      <c r="G1807">
        <v>2016</v>
      </c>
      <c r="H1807" t="s">
        <v>940</v>
      </c>
      <c r="I1807" t="s">
        <v>19</v>
      </c>
      <c r="J1807">
        <v>485</v>
      </c>
      <c r="K1807">
        <v>11</v>
      </c>
      <c r="L1807">
        <f>COUNTIF(Table1[Race],Table1[Race])</f>
        <v>11</v>
      </c>
      <c r="M1807">
        <v>1</v>
      </c>
      <c r="N1807">
        <v>4</v>
      </c>
      <c r="O1807">
        <v>4</v>
      </c>
      <c r="P1807">
        <v>2</v>
      </c>
      <c r="Q1807" t="s">
        <v>20</v>
      </c>
      <c r="R1807" t="s">
        <v>21</v>
      </c>
      <c r="S1807" t="s">
        <v>1813</v>
      </c>
      <c r="T1807">
        <f>IFERROR(Table1[n_can_adj]/MID(Table1[district],FIND("(",Table1[district])+1,1),Table1[n_can_adj])</f>
        <v>2.2000000000000002</v>
      </c>
      <c r="U1807">
        <v>97688</v>
      </c>
      <c r="V1807" t="str">
        <f>IF(Table1[Voting Population]&lt;47000,"Rural","Urban")</f>
        <v>Urban</v>
      </c>
      <c r="W1807" s="3">
        <v>2.7120315581854043E-3</v>
      </c>
      <c r="X1807" s="3" t="s">
        <v>5414</v>
      </c>
      <c r="Y1807" s="3">
        <f>COUNTIFS(Table1[Race '#],Table1[[#This Row],[Race '#]],Table1[Gender],"F")</f>
        <v>3</v>
      </c>
      <c r="Z1807" s="3">
        <f>COUNTIFS(Table1[Race '#],Table1[[#This Row],[Race '#]],Table1[Gender],"M")</f>
        <v>7</v>
      </c>
      <c r="AA1807" s="3">
        <f>COUNTIFS(Table1[Race '#],Table1[[#This Row],[Race '#]],Table1[Gender],"~?")</f>
        <v>1</v>
      </c>
      <c r="AB1807" s="3" t="str">
        <f>_xlfn.IFS(Y1807=SUM(Table1[[#This Row],[Race-F candidates]:[Race-? Candidates]]),"All-Female",Z1807=SUM(Table1[[#This Row],[Race-F candidates]:[Race-? Candidates]]),"All-Male",1=1,"Mixed-Gender")</f>
        <v>Mixed-Gender</v>
      </c>
      <c r="AC1807" s="3">
        <f>COUNTIFS(Table1[genoffice],Table1[[#This Row],[genoffice]],Table1[Gender],"F")</f>
        <v>168</v>
      </c>
      <c r="AD1807" s="3">
        <f>COUNTIFS(Table1[genoffice],Table1[[#This Row],[genoffice]],Table1[Gender],"M")</f>
        <v>290</v>
      </c>
      <c r="AE1807" s="3">
        <f>COUNTIFS(Table1[genoffice],Table1[[#This Row],[genoffice]],Table1[Gender],"~?")</f>
        <v>23</v>
      </c>
    </row>
    <row r="1808" spans="1:31" x14ac:dyDescent="0.35">
      <c r="A1808">
        <v>1807</v>
      </c>
      <c r="B1808">
        <f>IF(COUNTIF(C$2:C1807,C1808)&gt;0,B1807,B1807+1)</f>
        <v>544</v>
      </c>
      <c r="C1808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8" t="s">
        <v>2325</v>
      </c>
      <c r="E1808" t="s">
        <v>2368</v>
      </c>
      <c r="F1808" t="s">
        <v>2369</v>
      </c>
      <c r="G1808">
        <v>2014</v>
      </c>
      <c r="H1808" t="s">
        <v>1498</v>
      </c>
      <c r="I1808" t="s">
        <v>19</v>
      </c>
      <c r="J1808">
        <v>59</v>
      </c>
      <c r="K1808">
        <v>7</v>
      </c>
      <c r="L1808">
        <f>COUNTIF(Table1[Race],Table1[Race])</f>
        <v>7</v>
      </c>
      <c r="M1808">
        <v>3</v>
      </c>
      <c r="N1808">
        <v>2</v>
      </c>
      <c r="O1808">
        <v>1</v>
      </c>
      <c r="P1808">
        <v>1</v>
      </c>
      <c r="Q1808" t="s">
        <v>20</v>
      </c>
      <c r="R1808" t="s">
        <v>21</v>
      </c>
      <c r="S1808" t="s">
        <v>1813</v>
      </c>
      <c r="T1808">
        <f>IFERROR(Table1[n_can_adj]/MID(Table1[district],FIND("(",Table1[district])+1,1),Table1[n_can_adj])</f>
        <v>1.4</v>
      </c>
      <c r="U1808">
        <v>27047</v>
      </c>
      <c r="V1808" t="str">
        <f>IF(Table1[Voting Population]&lt;47000,"Rural","Urban")</f>
        <v>Rural</v>
      </c>
      <c r="W1808" s="3">
        <v>0</v>
      </c>
      <c r="X1808" s="3" t="s">
        <v>5415</v>
      </c>
      <c r="Y1808" s="3">
        <f>COUNTIFS(Table1[Race '#],Table1[[#This Row],[Race '#]],Table1[Gender],"F")</f>
        <v>5</v>
      </c>
      <c r="Z1808" s="3">
        <f>COUNTIFS(Table1[Race '#],Table1[[#This Row],[Race '#]],Table1[Gender],"M")</f>
        <v>2</v>
      </c>
      <c r="AA1808" s="3">
        <f>COUNTIFS(Table1[Race '#],Table1[[#This Row],[Race '#]],Table1[Gender],"~?")</f>
        <v>0</v>
      </c>
      <c r="AB1808" s="3" t="str">
        <f>_xlfn.IFS(Y1808=SUM(Table1[[#This Row],[Race-F candidates]:[Race-? Candidates]]),"All-Female",Z1808=SUM(Table1[[#This Row],[Race-F candidates]:[Race-? Candidates]]),"All-Male",1=1,"Mixed-Gender")</f>
        <v>Mixed-Gender</v>
      </c>
      <c r="AC1808" s="3">
        <f>COUNTIFS(Table1[genoffice],Table1[[#This Row],[genoffice]],Table1[Gender],"F")</f>
        <v>168</v>
      </c>
      <c r="AD1808" s="3">
        <f>COUNTIFS(Table1[genoffice],Table1[[#This Row],[genoffice]],Table1[Gender],"M")</f>
        <v>290</v>
      </c>
      <c r="AE1808" s="3">
        <f>COUNTIFS(Table1[genoffice],Table1[[#This Row],[genoffice]],Table1[Gender],"~?")</f>
        <v>23</v>
      </c>
    </row>
    <row r="1809" spans="1:31" x14ac:dyDescent="0.35">
      <c r="A1809">
        <v>1808</v>
      </c>
      <c r="B1809">
        <f>IF(COUNTIF(C$2:C1808,C1809)&gt;0,B1808,B1808+1)</f>
        <v>544</v>
      </c>
      <c r="C1809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09" t="s">
        <v>2325</v>
      </c>
      <c r="E1809" t="s">
        <v>2368</v>
      </c>
      <c r="F1809" t="s">
        <v>2370</v>
      </c>
      <c r="G1809">
        <v>2014</v>
      </c>
      <c r="H1809" t="s">
        <v>1498</v>
      </c>
      <c r="I1809" t="s">
        <v>23</v>
      </c>
      <c r="J1809">
        <v>99</v>
      </c>
      <c r="K1809">
        <v>7</v>
      </c>
      <c r="L1809">
        <f>COUNTIF(Table1[Race],Table1[Race])</f>
        <v>7</v>
      </c>
      <c r="M1809">
        <v>3</v>
      </c>
      <c r="N1809">
        <v>2</v>
      </c>
      <c r="O1809">
        <v>1</v>
      </c>
      <c r="P1809">
        <v>1</v>
      </c>
      <c r="Q1809" t="s">
        <v>20</v>
      </c>
      <c r="R1809" t="s">
        <v>21</v>
      </c>
      <c r="S1809" t="s">
        <v>1813</v>
      </c>
      <c r="T1809">
        <f>IFERROR(Table1[n_can_adj]/MID(Table1[district],FIND("(",Table1[district])+1,1),Table1[n_can_adj])</f>
        <v>1.4</v>
      </c>
      <c r="U1809">
        <v>27047</v>
      </c>
      <c r="V1809" t="str">
        <f>IF(Table1[Voting Population]&lt;47000,"Rural","Urban")</f>
        <v>Rural</v>
      </c>
      <c r="W1809" s="3">
        <v>0</v>
      </c>
      <c r="X1809" s="3" t="s">
        <v>5415</v>
      </c>
      <c r="Y1809" s="3">
        <f>COUNTIFS(Table1[Race '#],Table1[[#This Row],[Race '#]],Table1[Gender],"F")</f>
        <v>5</v>
      </c>
      <c r="Z1809" s="3">
        <f>COUNTIFS(Table1[Race '#],Table1[[#This Row],[Race '#]],Table1[Gender],"M")</f>
        <v>2</v>
      </c>
      <c r="AA1809" s="3">
        <f>COUNTIFS(Table1[Race '#],Table1[[#This Row],[Race '#]],Table1[Gender],"~?")</f>
        <v>0</v>
      </c>
      <c r="AB1809" s="3" t="str">
        <f>_xlfn.IFS(Y1809=SUM(Table1[[#This Row],[Race-F candidates]:[Race-? Candidates]]),"All-Female",Z1809=SUM(Table1[[#This Row],[Race-F candidates]:[Race-? Candidates]]),"All-Male",1=1,"Mixed-Gender")</f>
        <v>Mixed-Gender</v>
      </c>
      <c r="AC1809" s="3">
        <f>COUNTIFS(Table1[genoffice],Table1[[#This Row],[genoffice]],Table1[Gender],"F")</f>
        <v>168</v>
      </c>
      <c r="AD1809" s="3">
        <f>COUNTIFS(Table1[genoffice],Table1[[#This Row],[genoffice]],Table1[Gender],"M")</f>
        <v>290</v>
      </c>
      <c r="AE1809" s="3">
        <f>COUNTIFS(Table1[genoffice],Table1[[#This Row],[genoffice]],Table1[Gender],"~?")</f>
        <v>23</v>
      </c>
    </row>
    <row r="1810" spans="1:31" x14ac:dyDescent="0.35">
      <c r="A1810">
        <v>1809</v>
      </c>
      <c r="B1810">
        <f>IF(COUNTIF(C$2:C1809,C1810)&gt;0,B1809,B1809+1)</f>
        <v>544</v>
      </c>
      <c r="C1810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0" t="s">
        <v>2325</v>
      </c>
      <c r="E1810" t="s">
        <v>2368</v>
      </c>
      <c r="F1810" t="s">
        <v>2371</v>
      </c>
      <c r="G1810">
        <v>2014</v>
      </c>
      <c r="H1810" t="s">
        <v>1498</v>
      </c>
      <c r="I1810" t="s">
        <v>23</v>
      </c>
      <c r="J1810">
        <v>95</v>
      </c>
      <c r="K1810">
        <v>7</v>
      </c>
      <c r="L1810">
        <f>COUNTIF(Table1[Race],Table1[Race])</f>
        <v>7</v>
      </c>
      <c r="M1810">
        <v>3</v>
      </c>
      <c r="N1810">
        <v>2</v>
      </c>
      <c r="O1810">
        <v>1</v>
      </c>
      <c r="P1810">
        <v>1</v>
      </c>
      <c r="Q1810" t="s">
        <v>20</v>
      </c>
      <c r="R1810" t="s">
        <v>21</v>
      </c>
      <c r="S1810" t="s">
        <v>1813</v>
      </c>
      <c r="T1810">
        <f>IFERROR(Table1[n_can_adj]/MID(Table1[district],FIND("(",Table1[district])+1,1),Table1[n_can_adj])</f>
        <v>1.4</v>
      </c>
      <c r="U1810">
        <v>27047</v>
      </c>
      <c r="V1810" t="str">
        <f>IF(Table1[Voting Population]&lt;47000,"Rural","Urban")</f>
        <v>Rural</v>
      </c>
      <c r="W1810" s="3">
        <v>0</v>
      </c>
      <c r="X1810" s="3" t="s">
        <v>5415</v>
      </c>
      <c r="Y1810" s="3">
        <f>COUNTIFS(Table1[Race '#],Table1[[#This Row],[Race '#]],Table1[Gender],"F")</f>
        <v>5</v>
      </c>
      <c r="Z1810" s="3">
        <f>COUNTIFS(Table1[Race '#],Table1[[#This Row],[Race '#]],Table1[Gender],"M")</f>
        <v>2</v>
      </c>
      <c r="AA1810" s="3">
        <f>COUNTIFS(Table1[Race '#],Table1[[#This Row],[Race '#]],Table1[Gender],"~?")</f>
        <v>0</v>
      </c>
      <c r="AB1810" s="3" t="str">
        <f>_xlfn.IFS(Y1810=SUM(Table1[[#This Row],[Race-F candidates]:[Race-? Candidates]]),"All-Female",Z1810=SUM(Table1[[#This Row],[Race-F candidates]:[Race-? Candidates]]),"All-Male",1=1,"Mixed-Gender")</f>
        <v>Mixed-Gender</v>
      </c>
      <c r="AC1810" s="3">
        <f>COUNTIFS(Table1[genoffice],Table1[[#This Row],[genoffice]],Table1[Gender],"F")</f>
        <v>168</v>
      </c>
      <c r="AD1810" s="3">
        <f>COUNTIFS(Table1[genoffice],Table1[[#This Row],[genoffice]],Table1[Gender],"M")</f>
        <v>290</v>
      </c>
      <c r="AE1810" s="3">
        <f>COUNTIFS(Table1[genoffice],Table1[[#This Row],[genoffice]],Table1[Gender],"~?")</f>
        <v>23</v>
      </c>
    </row>
    <row r="1811" spans="1:31" x14ac:dyDescent="0.35">
      <c r="A1811">
        <v>1810</v>
      </c>
      <c r="B1811">
        <f>IF(COUNTIF(C$2:C1810,C1811)&gt;0,B1810,B1810+1)</f>
        <v>544</v>
      </c>
      <c r="C1811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1" t="s">
        <v>2325</v>
      </c>
      <c r="E1811" t="s">
        <v>2368</v>
      </c>
      <c r="F1811" t="s">
        <v>2372</v>
      </c>
      <c r="G1811">
        <v>2014</v>
      </c>
      <c r="H1811" t="s">
        <v>1498</v>
      </c>
      <c r="I1811" t="s">
        <v>19</v>
      </c>
      <c r="J1811">
        <v>49</v>
      </c>
      <c r="K1811">
        <v>7</v>
      </c>
      <c r="L1811">
        <f>COUNTIF(Table1[Race],Table1[Race])</f>
        <v>7</v>
      </c>
      <c r="M1811">
        <v>3</v>
      </c>
      <c r="N1811">
        <v>2</v>
      </c>
      <c r="O1811">
        <v>1</v>
      </c>
      <c r="P1811">
        <v>1</v>
      </c>
      <c r="Q1811" t="s">
        <v>20</v>
      </c>
      <c r="R1811" t="s">
        <v>21</v>
      </c>
      <c r="S1811" t="s">
        <v>1813</v>
      </c>
      <c r="T1811">
        <f>IFERROR(Table1[n_can_adj]/MID(Table1[district],FIND("(",Table1[district])+1,1),Table1[n_can_adj])</f>
        <v>1.4</v>
      </c>
      <c r="U1811">
        <v>27047</v>
      </c>
      <c r="V1811" t="str">
        <f>IF(Table1[Voting Population]&lt;47000,"Rural","Urban")</f>
        <v>Rural</v>
      </c>
      <c r="W1811" s="3">
        <v>0</v>
      </c>
      <c r="X1811" s="3" t="s">
        <v>5414</v>
      </c>
      <c r="Y1811" s="3">
        <f>COUNTIFS(Table1[Race '#],Table1[[#This Row],[Race '#]],Table1[Gender],"F")</f>
        <v>5</v>
      </c>
      <c r="Z1811" s="3">
        <f>COUNTIFS(Table1[Race '#],Table1[[#This Row],[Race '#]],Table1[Gender],"M")</f>
        <v>2</v>
      </c>
      <c r="AA1811" s="3">
        <f>COUNTIFS(Table1[Race '#],Table1[[#This Row],[Race '#]],Table1[Gender],"~?")</f>
        <v>0</v>
      </c>
      <c r="AB1811" s="3" t="str">
        <f>_xlfn.IFS(Y1811=SUM(Table1[[#This Row],[Race-F candidates]:[Race-? Candidates]]),"All-Female",Z1811=SUM(Table1[[#This Row],[Race-F candidates]:[Race-? Candidates]]),"All-Male",1=1,"Mixed-Gender")</f>
        <v>Mixed-Gender</v>
      </c>
      <c r="AC1811" s="3">
        <f>COUNTIFS(Table1[genoffice],Table1[[#This Row],[genoffice]],Table1[Gender],"F")</f>
        <v>168</v>
      </c>
      <c r="AD1811" s="3">
        <f>COUNTIFS(Table1[genoffice],Table1[[#This Row],[genoffice]],Table1[Gender],"M")</f>
        <v>290</v>
      </c>
      <c r="AE1811" s="3">
        <f>COUNTIFS(Table1[genoffice],Table1[[#This Row],[genoffice]],Table1[Gender],"~?")</f>
        <v>23</v>
      </c>
    </row>
    <row r="1812" spans="1:31" x14ac:dyDescent="0.35">
      <c r="A1812">
        <v>1811</v>
      </c>
      <c r="B1812">
        <f>IF(COUNTIF(C$2:C1811,C1812)&gt;0,B1811,B1811+1)</f>
        <v>544</v>
      </c>
      <c r="C1812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2" t="s">
        <v>2325</v>
      </c>
      <c r="E1812" t="s">
        <v>2368</v>
      </c>
      <c r="F1812" t="s">
        <v>2373</v>
      </c>
      <c r="G1812">
        <v>2014</v>
      </c>
      <c r="H1812" t="s">
        <v>1498</v>
      </c>
      <c r="I1812" t="s">
        <v>30</v>
      </c>
      <c r="J1812">
        <v>105</v>
      </c>
      <c r="K1812">
        <v>7</v>
      </c>
      <c r="L1812">
        <f>COUNTIF(Table1[Race],Table1[Race])</f>
        <v>7</v>
      </c>
      <c r="M1812">
        <v>3</v>
      </c>
      <c r="N1812">
        <v>2</v>
      </c>
      <c r="O1812">
        <v>1</v>
      </c>
      <c r="P1812">
        <v>1</v>
      </c>
      <c r="Q1812" t="s">
        <v>20</v>
      </c>
      <c r="R1812" t="s">
        <v>21</v>
      </c>
      <c r="S1812" t="s">
        <v>1813</v>
      </c>
      <c r="T1812">
        <f>IFERROR(Table1[n_can_adj]/MID(Table1[district],FIND("(",Table1[district])+1,1),Table1[n_can_adj])</f>
        <v>1.4</v>
      </c>
      <c r="U1812">
        <v>27047</v>
      </c>
      <c r="V1812" t="str">
        <f>IF(Table1[Voting Population]&lt;47000,"Rural","Urban")</f>
        <v>Rural</v>
      </c>
      <c r="W1812" s="3">
        <v>0</v>
      </c>
      <c r="X1812" s="3" t="s">
        <v>5415</v>
      </c>
      <c r="Y1812" s="3">
        <f>COUNTIFS(Table1[Race '#],Table1[[#This Row],[Race '#]],Table1[Gender],"F")</f>
        <v>5</v>
      </c>
      <c r="Z1812" s="3">
        <f>COUNTIFS(Table1[Race '#],Table1[[#This Row],[Race '#]],Table1[Gender],"M")</f>
        <v>2</v>
      </c>
      <c r="AA1812" s="3">
        <f>COUNTIFS(Table1[Race '#],Table1[[#This Row],[Race '#]],Table1[Gender],"~?")</f>
        <v>0</v>
      </c>
      <c r="AB1812" s="3" t="str">
        <f>_xlfn.IFS(Y1812=SUM(Table1[[#This Row],[Race-F candidates]:[Race-? Candidates]]),"All-Female",Z1812=SUM(Table1[[#This Row],[Race-F candidates]:[Race-? Candidates]]),"All-Male",1=1,"Mixed-Gender")</f>
        <v>Mixed-Gender</v>
      </c>
      <c r="AC1812" s="3">
        <f>COUNTIFS(Table1[genoffice],Table1[[#This Row],[genoffice]],Table1[Gender],"F")</f>
        <v>168</v>
      </c>
      <c r="AD1812" s="3">
        <f>COUNTIFS(Table1[genoffice],Table1[[#This Row],[genoffice]],Table1[Gender],"M")</f>
        <v>290</v>
      </c>
      <c r="AE1812" s="3">
        <f>COUNTIFS(Table1[genoffice],Table1[[#This Row],[genoffice]],Table1[Gender],"~?")</f>
        <v>23</v>
      </c>
    </row>
    <row r="1813" spans="1:31" x14ac:dyDescent="0.35">
      <c r="A1813">
        <v>1812</v>
      </c>
      <c r="B1813">
        <f>IF(COUNTIF(C$2:C1812,C1813)&gt;0,B1812,B1812+1)</f>
        <v>544</v>
      </c>
      <c r="C1813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3" t="s">
        <v>2325</v>
      </c>
      <c r="E1813" t="s">
        <v>2368</v>
      </c>
      <c r="F1813" t="s">
        <v>2374</v>
      </c>
      <c r="G1813">
        <v>2014</v>
      </c>
      <c r="H1813" t="s">
        <v>1498</v>
      </c>
      <c r="I1813" t="s">
        <v>23</v>
      </c>
      <c r="J1813">
        <v>102</v>
      </c>
      <c r="K1813">
        <v>7</v>
      </c>
      <c r="L1813">
        <f>COUNTIF(Table1[Race],Table1[Race])</f>
        <v>7</v>
      </c>
      <c r="M1813">
        <v>3</v>
      </c>
      <c r="N1813">
        <v>2</v>
      </c>
      <c r="O1813">
        <v>1</v>
      </c>
      <c r="P1813">
        <v>1</v>
      </c>
      <c r="Q1813" t="s">
        <v>20</v>
      </c>
      <c r="R1813" t="s">
        <v>21</v>
      </c>
      <c r="S1813" t="s">
        <v>1813</v>
      </c>
      <c r="T1813">
        <f>IFERROR(Table1[n_can_adj]/MID(Table1[district],FIND("(",Table1[district])+1,1),Table1[n_can_adj])</f>
        <v>1.4</v>
      </c>
      <c r="U1813">
        <v>27047</v>
      </c>
      <c r="V1813" t="str">
        <f>IF(Table1[Voting Population]&lt;47000,"Rural","Urban")</f>
        <v>Rural</v>
      </c>
      <c r="W1813" s="3">
        <v>0</v>
      </c>
      <c r="X1813" s="3" t="s">
        <v>5415</v>
      </c>
      <c r="Y1813" s="3">
        <f>COUNTIFS(Table1[Race '#],Table1[[#This Row],[Race '#]],Table1[Gender],"F")</f>
        <v>5</v>
      </c>
      <c r="Z1813" s="3">
        <f>COUNTIFS(Table1[Race '#],Table1[[#This Row],[Race '#]],Table1[Gender],"M")</f>
        <v>2</v>
      </c>
      <c r="AA1813" s="3">
        <f>COUNTIFS(Table1[Race '#],Table1[[#This Row],[Race '#]],Table1[Gender],"~?")</f>
        <v>0</v>
      </c>
      <c r="AB1813" s="3" t="str">
        <f>_xlfn.IFS(Y1813=SUM(Table1[[#This Row],[Race-F candidates]:[Race-? Candidates]]),"All-Female",Z1813=SUM(Table1[[#This Row],[Race-F candidates]:[Race-? Candidates]]),"All-Male",1=1,"Mixed-Gender")</f>
        <v>Mixed-Gender</v>
      </c>
      <c r="AC1813" s="3">
        <f>COUNTIFS(Table1[genoffice],Table1[[#This Row],[genoffice]],Table1[Gender],"F")</f>
        <v>168</v>
      </c>
      <c r="AD1813" s="3">
        <f>COUNTIFS(Table1[genoffice],Table1[[#This Row],[genoffice]],Table1[Gender],"M")</f>
        <v>290</v>
      </c>
      <c r="AE1813" s="3">
        <f>COUNTIFS(Table1[genoffice],Table1[[#This Row],[genoffice]],Table1[Gender],"~?")</f>
        <v>23</v>
      </c>
    </row>
    <row r="1814" spans="1:31" x14ac:dyDescent="0.35">
      <c r="A1814">
        <v>1813</v>
      </c>
      <c r="B1814">
        <f>IF(COUNTIF(C$2:C1813,C1814)&gt;0,B1813,B1813+1)</f>
        <v>544</v>
      </c>
      <c r="C1814" t="str">
        <f>Table1[[#This Row],[position]]&amp;IF(Table1[district]="NA","","-"&amp;Table1[district])&amp;IF(Table1[parish]="Multi-Parish Race","","-"&amp;Table1[parish])&amp;" ("&amp;Table1[year]&amp;")"</f>
        <v>Councilmen-Town of Keachi (5 to be elected)-De Soto (2014)</v>
      </c>
      <c r="D1814" t="s">
        <v>2325</v>
      </c>
      <c r="E1814" t="s">
        <v>2368</v>
      </c>
      <c r="F1814" t="s">
        <v>2375</v>
      </c>
      <c r="G1814">
        <v>2014</v>
      </c>
      <c r="H1814" t="s">
        <v>1498</v>
      </c>
      <c r="I1814" t="s">
        <v>127</v>
      </c>
      <c r="J1814">
        <v>105</v>
      </c>
      <c r="K1814">
        <v>7</v>
      </c>
      <c r="L1814">
        <f>COUNTIF(Table1[Race],Table1[Race])</f>
        <v>7</v>
      </c>
      <c r="M1814">
        <v>3</v>
      </c>
      <c r="N1814">
        <v>2</v>
      </c>
      <c r="O1814">
        <v>1</v>
      </c>
      <c r="P1814">
        <v>1</v>
      </c>
      <c r="Q1814" t="s">
        <v>20</v>
      </c>
      <c r="R1814" t="s">
        <v>21</v>
      </c>
      <c r="S1814" t="s">
        <v>1813</v>
      </c>
      <c r="T1814">
        <f>IFERROR(Table1[n_can_adj]/MID(Table1[district],FIND("(",Table1[district])+1,1),Table1[n_can_adj])</f>
        <v>1.4</v>
      </c>
      <c r="U1814">
        <v>27047</v>
      </c>
      <c r="V1814" t="str">
        <f>IF(Table1[Voting Population]&lt;47000,"Rural","Urban")</f>
        <v>Rural</v>
      </c>
      <c r="W1814" s="3">
        <v>0</v>
      </c>
      <c r="X1814" s="3" t="s">
        <v>5414</v>
      </c>
      <c r="Y1814" s="3">
        <f>COUNTIFS(Table1[Race '#],Table1[[#This Row],[Race '#]],Table1[Gender],"F")</f>
        <v>5</v>
      </c>
      <c r="Z1814" s="3">
        <f>COUNTIFS(Table1[Race '#],Table1[[#This Row],[Race '#]],Table1[Gender],"M")</f>
        <v>2</v>
      </c>
      <c r="AA1814" s="3">
        <f>COUNTIFS(Table1[Race '#],Table1[[#This Row],[Race '#]],Table1[Gender],"~?")</f>
        <v>0</v>
      </c>
      <c r="AB1814" s="3" t="str">
        <f>_xlfn.IFS(Y1814=SUM(Table1[[#This Row],[Race-F candidates]:[Race-? Candidates]]),"All-Female",Z1814=SUM(Table1[[#This Row],[Race-F candidates]:[Race-? Candidates]]),"All-Male",1=1,"Mixed-Gender")</f>
        <v>Mixed-Gender</v>
      </c>
      <c r="AC1814" s="3">
        <f>COUNTIFS(Table1[genoffice],Table1[[#This Row],[genoffice]],Table1[Gender],"F")</f>
        <v>168</v>
      </c>
      <c r="AD1814" s="3">
        <f>COUNTIFS(Table1[genoffice],Table1[[#This Row],[genoffice]],Table1[Gender],"M")</f>
        <v>290</v>
      </c>
      <c r="AE1814" s="3">
        <f>COUNTIFS(Table1[genoffice],Table1[[#This Row],[genoffice]],Table1[Gender],"~?")</f>
        <v>23</v>
      </c>
    </row>
    <row r="1815" spans="1:31" x14ac:dyDescent="0.35">
      <c r="A1815">
        <v>1814</v>
      </c>
      <c r="B1815">
        <f>IF(COUNTIF(C$2:C1814,C1815)&gt;0,B1814,B1814+1)</f>
        <v>545</v>
      </c>
      <c r="C1815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5" t="s">
        <v>2325</v>
      </c>
      <c r="E1815" t="s">
        <v>2376</v>
      </c>
      <c r="F1815" t="s">
        <v>2377</v>
      </c>
      <c r="G1815">
        <v>2014</v>
      </c>
      <c r="H1815" t="s">
        <v>1197</v>
      </c>
      <c r="I1815" t="s">
        <v>23</v>
      </c>
      <c r="J1815">
        <v>309</v>
      </c>
      <c r="K1815">
        <v>10</v>
      </c>
      <c r="L1815">
        <f>COUNTIF(Table1[Race],Table1[Race])</f>
        <v>10</v>
      </c>
      <c r="M1815">
        <v>10</v>
      </c>
      <c r="N1815">
        <v>0</v>
      </c>
      <c r="O1815">
        <v>0</v>
      </c>
      <c r="P1815">
        <v>0</v>
      </c>
      <c r="Q1815" t="s">
        <v>20</v>
      </c>
      <c r="R1815" t="s">
        <v>21</v>
      </c>
      <c r="S1815" t="s">
        <v>1813</v>
      </c>
      <c r="T1815">
        <f>IFERROR(Table1[n_can_adj]/MID(Table1[district],FIND("(",Table1[district])+1,1),Table1[n_can_adj])</f>
        <v>2</v>
      </c>
      <c r="U1815">
        <v>24144</v>
      </c>
      <c r="V1815" t="str">
        <f>IF(Table1[Voting Population]&lt;47000,"Rural","Urban")</f>
        <v>Rural</v>
      </c>
      <c r="W1815" s="3">
        <v>1.489284416999638E-2</v>
      </c>
      <c r="X1815" s="3" t="s">
        <v>5414</v>
      </c>
      <c r="Y1815" s="3">
        <f>COUNTIFS(Table1[Race '#],Table1[[#This Row],[Race '#]],Table1[Gender],"F")</f>
        <v>6</v>
      </c>
      <c r="Z1815" s="3">
        <f>COUNTIFS(Table1[Race '#],Table1[[#This Row],[Race '#]],Table1[Gender],"M")</f>
        <v>4</v>
      </c>
      <c r="AA1815" s="3">
        <f>COUNTIFS(Table1[Race '#],Table1[[#This Row],[Race '#]],Table1[Gender],"~?")</f>
        <v>0</v>
      </c>
      <c r="AB1815" s="3" t="str">
        <f>_xlfn.IFS(Y1815=SUM(Table1[[#This Row],[Race-F candidates]:[Race-? Candidates]]),"All-Female",Z1815=SUM(Table1[[#This Row],[Race-F candidates]:[Race-? Candidates]]),"All-Male",1=1,"Mixed-Gender")</f>
        <v>Mixed-Gender</v>
      </c>
      <c r="AC1815" s="3">
        <f>COUNTIFS(Table1[genoffice],Table1[[#This Row],[genoffice]],Table1[Gender],"F")</f>
        <v>168</v>
      </c>
      <c r="AD1815" s="3">
        <f>COUNTIFS(Table1[genoffice],Table1[[#This Row],[genoffice]],Table1[Gender],"M")</f>
        <v>290</v>
      </c>
      <c r="AE1815" s="3">
        <f>COUNTIFS(Table1[genoffice],Table1[[#This Row],[genoffice]],Table1[Gender],"~?")</f>
        <v>23</v>
      </c>
    </row>
    <row r="1816" spans="1:31" x14ac:dyDescent="0.35">
      <c r="A1816">
        <v>1815</v>
      </c>
      <c r="B1816">
        <f>IF(COUNTIF(C$2:C1815,C1816)&gt;0,B1815,B1815+1)</f>
        <v>545</v>
      </c>
      <c r="C1816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6" t="s">
        <v>2325</v>
      </c>
      <c r="E1816" t="s">
        <v>2376</v>
      </c>
      <c r="F1816" t="s">
        <v>2378</v>
      </c>
      <c r="G1816">
        <v>2014</v>
      </c>
      <c r="H1816" t="s">
        <v>1197</v>
      </c>
      <c r="I1816" t="s">
        <v>23</v>
      </c>
      <c r="J1816">
        <v>350</v>
      </c>
      <c r="K1816">
        <v>10</v>
      </c>
      <c r="L1816">
        <f>COUNTIF(Table1[Race],Table1[Race])</f>
        <v>10</v>
      </c>
      <c r="M1816">
        <v>10</v>
      </c>
      <c r="N1816">
        <v>0</v>
      </c>
      <c r="O1816">
        <v>0</v>
      </c>
      <c r="P1816">
        <v>0</v>
      </c>
      <c r="Q1816" t="s">
        <v>20</v>
      </c>
      <c r="R1816" t="s">
        <v>21</v>
      </c>
      <c r="S1816" t="s">
        <v>1813</v>
      </c>
      <c r="T1816">
        <f>IFERROR(Table1[n_can_adj]/MID(Table1[district],FIND("(",Table1[district])+1,1),Table1[n_can_adj])</f>
        <v>2</v>
      </c>
      <c r="U1816">
        <v>24144</v>
      </c>
      <c r="V1816" t="str">
        <f>IF(Table1[Voting Population]&lt;47000,"Rural","Urban")</f>
        <v>Rural</v>
      </c>
      <c r="W1816" s="3">
        <v>1.489284416999638E-2</v>
      </c>
      <c r="X1816" s="3" t="s">
        <v>5414</v>
      </c>
      <c r="Y1816" s="3">
        <f>COUNTIFS(Table1[Race '#],Table1[[#This Row],[Race '#]],Table1[Gender],"F")</f>
        <v>6</v>
      </c>
      <c r="Z1816" s="3">
        <f>COUNTIFS(Table1[Race '#],Table1[[#This Row],[Race '#]],Table1[Gender],"M")</f>
        <v>4</v>
      </c>
      <c r="AA1816" s="3">
        <f>COUNTIFS(Table1[Race '#],Table1[[#This Row],[Race '#]],Table1[Gender],"~?")</f>
        <v>0</v>
      </c>
      <c r="AB1816" s="3" t="str">
        <f>_xlfn.IFS(Y1816=SUM(Table1[[#This Row],[Race-F candidates]:[Race-? Candidates]]),"All-Female",Z1816=SUM(Table1[[#This Row],[Race-F candidates]:[Race-? Candidates]]),"All-Male",1=1,"Mixed-Gender")</f>
        <v>Mixed-Gender</v>
      </c>
      <c r="AC1816" s="3">
        <f>COUNTIFS(Table1[genoffice],Table1[[#This Row],[genoffice]],Table1[Gender],"F")</f>
        <v>168</v>
      </c>
      <c r="AD1816" s="3">
        <f>COUNTIFS(Table1[genoffice],Table1[[#This Row],[genoffice]],Table1[Gender],"M")</f>
        <v>290</v>
      </c>
      <c r="AE1816" s="3">
        <f>COUNTIFS(Table1[genoffice],Table1[[#This Row],[genoffice]],Table1[Gender],"~?")</f>
        <v>23</v>
      </c>
    </row>
    <row r="1817" spans="1:31" x14ac:dyDescent="0.35">
      <c r="A1817">
        <v>1816</v>
      </c>
      <c r="B1817">
        <f>IF(COUNTIF(C$2:C1816,C1817)&gt;0,B1816,B1816+1)</f>
        <v>545</v>
      </c>
      <c r="C1817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7" t="s">
        <v>2325</v>
      </c>
      <c r="E1817" t="s">
        <v>2376</v>
      </c>
      <c r="F1817" t="s">
        <v>2379</v>
      </c>
      <c r="G1817">
        <v>2014</v>
      </c>
      <c r="H1817" t="s">
        <v>1197</v>
      </c>
      <c r="I1817" t="s">
        <v>23</v>
      </c>
      <c r="J1817">
        <v>201</v>
      </c>
      <c r="K1817">
        <v>10</v>
      </c>
      <c r="L1817">
        <f>COUNTIF(Table1[Race],Table1[Race])</f>
        <v>10</v>
      </c>
      <c r="M1817">
        <v>10</v>
      </c>
      <c r="N1817">
        <v>0</v>
      </c>
      <c r="O1817">
        <v>0</v>
      </c>
      <c r="P1817">
        <v>0</v>
      </c>
      <c r="Q1817" t="s">
        <v>20</v>
      </c>
      <c r="R1817" t="s">
        <v>21</v>
      </c>
      <c r="S1817" t="s">
        <v>1813</v>
      </c>
      <c r="T1817">
        <f>IFERROR(Table1[n_can_adj]/MID(Table1[district],FIND("(",Table1[district])+1,1),Table1[n_can_adj])</f>
        <v>2</v>
      </c>
      <c r="U1817">
        <v>24144</v>
      </c>
      <c r="V1817" t="str">
        <f>IF(Table1[Voting Population]&lt;47000,"Rural","Urban")</f>
        <v>Rural</v>
      </c>
      <c r="W1817" s="3">
        <v>1.489284416999638E-2</v>
      </c>
      <c r="X1817" s="3" t="s">
        <v>5415</v>
      </c>
      <c r="Y1817" s="3">
        <f>COUNTIFS(Table1[Race '#],Table1[[#This Row],[Race '#]],Table1[Gender],"F")</f>
        <v>6</v>
      </c>
      <c r="Z1817" s="3">
        <f>COUNTIFS(Table1[Race '#],Table1[[#This Row],[Race '#]],Table1[Gender],"M")</f>
        <v>4</v>
      </c>
      <c r="AA1817" s="3">
        <f>COUNTIFS(Table1[Race '#],Table1[[#This Row],[Race '#]],Table1[Gender],"~?")</f>
        <v>0</v>
      </c>
      <c r="AB1817" s="3" t="str">
        <f>_xlfn.IFS(Y1817=SUM(Table1[[#This Row],[Race-F candidates]:[Race-? Candidates]]),"All-Female",Z1817=SUM(Table1[[#This Row],[Race-F candidates]:[Race-? Candidates]]),"All-Male",1=1,"Mixed-Gender")</f>
        <v>Mixed-Gender</v>
      </c>
      <c r="AC1817" s="3">
        <f>COUNTIFS(Table1[genoffice],Table1[[#This Row],[genoffice]],Table1[Gender],"F")</f>
        <v>168</v>
      </c>
      <c r="AD1817" s="3">
        <f>COUNTIFS(Table1[genoffice],Table1[[#This Row],[genoffice]],Table1[Gender],"M")</f>
        <v>290</v>
      </c>
      <c r="AE1817" s="3">
        <f>COUNTIFS(Table1[genoffice],Table1[[#This Row],[genoffice]],Table1[Gender],"~?")</f>
        <v>23</v>
      </c>
    </row>
    <row r="1818" spans="1:31" x14ac:dyDescent="0.35">
      <c r="A1818">
        <v>1817</v>
      </c>
      <c r="B1818">
        <f>IF(COUNTIF(C$2:C1817,C1818)&gt;0,B1817,B1817+1)</f>
        <v>545</v>
      </c>
      <c r="C1818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8" t="s">
        <v>2325</v>
      </c>
      <c r="E1818" t="s">
        <v>2376</v>
      </c>
      <c r="F1818" t="s">
        <v>2380</v>
      </c>
      <c r="G1818">
        <v>2014</v>
      </c>
      <c r="H1818" t="s">
        <v>1197</v>
      </c>
      <c r="I1818" t="s">
        <v>23</v>
      </c>
      <c r="J1818">
        <v>290</v>
      </c>
      <c r="K1818">
        <v>10</v>
      </c>
      <c r="L1818">
        <f>COUNTIF(Table1[Race],Table1[Race])</f>
        <v>10</v>
      </c>
      <c r="M1818">
        <v>10</v>
      </c>
      <c r="N1818">
        <v>0</v>
      </c>
      <c r="O1818">
        <v>0</v>
      </c>
      <c r="P1818">
        <v>0</v>
      </c>
      <c r="Q1818" t="s">
        <v>20</v>
      </c>
      <c r="R1818" t="s">
        <v>21</v>
      </c>
      <c r="S1818" t="s">
        <v>1813</v>
      </c>
      <c r="T1818">
        <f>IFERROR(Table1[n_can_adj]/MID(Table1[district],FIND("(",Table1[district])+1,1),Table1[n_can_adj])</f>
        <v>2</v>
      </c>
      <c r="U1818">
        <v>24144</v>
      </c>
      <c r="V1818" t="str">
        <f>IF(Table1[Voting Population]&lt;47000,"Rural","Urban")</f>
        <v>Rural</v>
      </c>
      <c r="W1818" s="3">
        <v>1.489284416999638E-2</v>
      </c>
      <c r="X1818" s="3" t="s">
        <v>5415</v>
      </c>
      <c r="Y1818" s="3">
        <f>COUNTIFS(Table1[Race '#],Table1[[#This Row],[Race '#]],Table1[Gender],"F")</f>
        <v>6</v>
      </c>
      <c r="Z1818" s="3">
        <f>COUNTIFS(Table1[Race '#],Table1[[#This Row],[Race '#]],Table1[Gender],"M")</f>
        <v>4</v>
      </c>
      <c r="AA1818" s="3">
        <f>COUNTIFS(Table1[Race '#],Table1[[#This Row],[Race '#]],Table1[Gender],"~?")</f>
        <v>0</v>
      </c>
      <c r="AB1818" s="3" t="str">
        <f>_xlfn.IFS(Y1818=SUM(Table1[[#This Row],[Race-F candidates]:[Race-? Candidates]]),"All-Female",Z1818=SUM(Table1[[#This Row],[Race-F candidates]:[Race-? Candidates]]),"All-Male",1=1,"Mixed-Gender")</f>
        <v>Mixed-Gender</v>
      </c>
      <c r="AC1818" s="3">
        <f>COUNTIFS(Table1[genoffice],Table1[[#This Row],[genoffice]],Table1[Gender],"F")</f>
        <v>168</v>
      </c>
      <c r="AD1818" s="3">
        <f>COUNTIFS(Table1[genoffice],Table1[[#This Row],[genoffice]],Table1[Gender],"M")</f>
        <v>290</v>
      </c>
      <c r="AE1818" s="3">
        <f>COUNTIFS(Table1[genoffice],Table1[[#This Row],[genoffice]],Table1[Gender],"~?")</f>
        <v>23</v>
      </c>
    </row>
    <row r="1819" spans="1:31" x14ac:dyDescent="0.35">
      <c r="A1819">
        <v>1818</v>
      </c>
      <c r="B1819">
        <f>IF(COUNTIF(C$2:C1818,C1819)&gt;0,B1818,B1818+1)</f>
        <v>545</v>
      </c>
      <c r="C1819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19" t="s">
        <v>2325</v>
      </c>
      <c r="E1819" t="s">
        <v>2376</v>
      </c>
      <c r="F1819" t="s">
        <v>2381</v>
      </c>
      <c r="G1819">
        <v>2014</v>
      </c>
      <c r="H1819" t="s">
        <v>1197</v>
      </c>
      <c r="I1819" t="s">
        <v>23</v>
      </c>
      <c r="J1819">
        <v>230</v>
      </c>
      <c r="K1819">
        <v>10</v>
      </c>
      <c r="L1819">
        <f>COUNTIF(Table1[Race],Table1[Race])</f>
        <v>10</v>
      </c>
      <c r="M1819">
        <v>10</v>
      </c>
      <c r="N1819">
        <v>0</v>
      </c>
      <c r="O1819">
        <v>0</v>
      </c>
      <c r="P1819">
        <v>0</v>
      </c>
      <c r="Q1819" t="s">
        <v>20</v>
      </c>
      <c r="R1819" t="s">
        <v>21</v>
      </c>
      <c r="S1819" t="s">
        <v>1813</v>
      </c>
      <c r="T1819">
        <f>IFERROR(Table1[n_can_adj]/MID(Table1[district],FIND("(",Table1[district])+1,1),Table1[n_can_adj])</f>
        <v>2</v>
      </c>
      <c r="U1819">
        <v>24144</v>
      </c>
      <c r="V1819" t="str">
        <f>IF(Table1[Voting Population]&lt;47000,"Rural","Urban")</f>
        <v>Rural</v>
      </c>
      <c r="W1819" s="3">
        <v>1.489284416999638E-2</v>
      </c>
      <c r="X1819" s="3" t="s">
        <v>5415</v>
      </c>
      <c r="Y1819" s="3">
        <f>COUNTIFS(Table1[Race '#],Table1[[#This Row],[Race '#]],Table1[Gender],"F")</f>
        <v>6</v>
      </c>
      <c r="Z1819" s="3">
        <f>COUNTIFS(Table1[Race '#],Table1[[#This Row],[Race '#]],Table1[Gender],"M")</f>
        <v>4</v>
      </c>
      <c r="AA1819" s="3">
        <f>COUNTIFS(Table1[Race '#],Table1[[#This Row],[Race '#]],Table1[Gender],"~?")</f>
        <v>0</v>
      </c>
      <c r="AB1819" s="3" t="str">
        <f>_xlfn.IFS(Y1819=SUM(Table1[[#This Row],[Race-F candidates]:[Race-? Candidates]]),"All-Female",Z1819=SUM(Table1[[#This Row],[Race-F candidates]:[Race-? Candidates]]),"All-Male",1=1,"Mixed-Gender")</f>
        <v>Mixed-Gender</v>
      </c>
      <c r="AC1819" s="3">
        <f>COUNTIFS(Table1[genoffice],Table1[[#This Row],[genoffice]],Table1[Gender],"F")</f>
        <v>168</v>
      </c>
      <c r="AD1819" s="3">
        <f>COUNTIFS(Table1[genoffice],Table1[[#This Row],[genoffice]],Table1[Gender],"M")</f>
        <v>290</v>
      </c>
      <c r="AE1819" s="3">
        <f>COUNTIFS(Table1[genoffice],Table1[[#This Row],[genoffice]],Table1[Gender],"~?")</f>
        <v>23</v>
      </c>
    </row>
    <row r="1820" spans="1:31" x14ac:dyDescent="0.35">
      <c r="A1820">
        <v>1819</v>
      </c>
      <c r="B1820">
        <f>IF(COUNTIF(C$2:C1819,C1820)&gt;0,B1819,B1819+1)</f>
        <v>545</v>
      </c>
      <c r="C1820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0" t="s">
        <v>2325</v>
      </c>
      <c r="E1820" t="s">
        <v>2376</v>
      </c>
      <c r="F1820" t="s">
        <v>2382</v>
      </c>
      <c r="G1820">
        <v>2014</v>
      </c>
      <c r="H1820" t="s">
        <v>1197</v>
      </c>
      <c r="I1820" t="s">
        <v>23</v>
      </c>
      <c r="J1820">
        <v>299</v>
      </c>
      <c r="K1820">
        <v>10</v>
      </c>
      <c r="L1820">
        <f>COUNTIF(Table1[Race],Table1[Race])</f>
        <v>10</v>
      </c>
      <c r="M1820">
        <v>10</v>
      </c>
      <c r="N1820">
        <v>0</v>
      </c>
      <c r="O1820">
        <v>0</v>
      </c>
      <c r="P1820">
        <v>0</v>
      </c>
      <c r="Q1820" t="s">
        <v>20</v>
      </c>
      <c r="R1820" t="s">
        <v>21</v>
      </c>
      <c r="S1820" t="s">
        <v>1813</v>
      </c>
      <c r="T1820">
        <f>IFERROR(Table1[n_can_adj]/MID(Table1[district],FIND("(",Table1[district])+1,1),Table1[n_can_adj])</f>
        <v>2</v>
      </c>
      <c r="U1820">
        <v>24144</v>
      </c>
      <c r="V1820" t="str">
        <f>IF(Table1[Voting Population]&lt;47000,"Rural","Urban")</f>
        <v>Rural</v>
      </c>
      <c r="W1820" s="3">
        <v>1.489284416999638E-2</v>
      </c>
      <c r="X1820" s="3" t="s">
        <v>5415</v>
      </c>
      <c r="Y1820" s="3">
        <f>COUNTIFS(Table1[Race '#],Table1[[#This Row],[Race '#]],Table1[Gender],"F")</f>
        <v>6</v>
      </c>
      <c r="Z1820" s="3">
        <f>COUNTIFS(Table1[Race '#],Table1[[#This Row],[Race '#]],Table1[Gender],"M")</f>
        <v>4</v>
      </c>
      <c r="AA1820" s="3">
        <f>COUNTIFS(Table1[Race '#],Table1[[#This Row],[Race '#]],Table1[Gender],"~?")</f>
        <v>0</v>
      </c>
      <c r="AB1820" s="3" t="str">
        <f>_xlfn.IFS(Y1820=SUM(Table1[[#This Row],[Race-F candidates]:[Race-? Candidates]]),"All-Female",Z1820=SUM(Table1[[#This Row],[Race-F candidates]:[Race-? Candidates]]),"All-Male",1=1,"Mixed-Gender")</f>
        <v>Mixed-Gender</v>
      </c>
      <c r="AC1820" s="3">
        <f>COUNTIFS(Table1[genoffice],Table1[[#This Row],[genoffice]],Table1[Gender],"F")</f>
        <v>168</v>
      </c>
      <c r="AD1820" s="3">
        <f>COUNTIFS(Table1[genoffice],Table1[[#This Row],[genoffice]],Table1[Gender],"M")</f>
        <v>290</v>
      </c>
      <c r="AE1820" s="3">
        <f>COUNTIFS(Table1[genoffice],Table1[[#This Row],[genoffice]],Table1[Gender],"~?")</f>
        <v>23</v>
      </c>
    </row>
    <row r="1821" spans="1:31" x14ac:dyDescent="0.35">
      <c r="A1821">
        <v>1820</v>
      </c>
      <c r="B1821">
        <f>IF(COUNTIF(C$2:C1820,C1821)&gt;0,B1820,B1820+1)</f>
        <v>545</v>
      </c>
      <c r="C1821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1" t="s">
        <v>2325</v>
      </c>
      <c r="E1821" t="s">
        <v>2376</v>
      </c>
      <c r="F1821" t="s">
        <v>2383</v>
      </c>
      <c r="G1821">
        <v>2014</v>
      </c>
      <c r="H1821" t="s">
        <v>1197</v>
      </c>
      <c r="I1821" t="s">
        <v>23</v>
      </c>
      <c r="J1821">
        <v>278</v>
      </c>
      <c r="K1821">
        <v>10</v>
      </c>
      <c r="L1821">
        <f>COUNTIF(Table1[Race],Table1[Race])</f>
        <v>10</v>
      </c>
      <c r="M1821">
        <v>10</v>
      </c>
      <c r="N1821">
        <v>0</v>
      </c>
      <c r="O1821">
        <v>0</v>
      </c>
      <c r="P1821">
        <v>0</v>
      </c>
      <c r="Q1821" t="s">
        <v>20</v>
      </c>
      <c r="R1821" t="s">
        <v>21</v>
      </c>
      <c r="S1821" t="s">
        <v>1813</v>
      </c>
      <c r="T1821">
        <f>IFERROR(Table1[n_can_adj]/MID(Table1[district],FIND("(",Table1[district])+1,1),Table1[n_can_adj])</f>
        <v>2</v>
      </c>
      <c r="U1821">
        <v>24144</v>
      </c>
      <c r="V1821" t="str">
        <f>IF(Table1[Voting Population]&lt;47000,"Rural","Urban")</f>
        <v>Rural</v>
      </c>
      <c r="W1821" s="3">
        <v>1.489284416999638E-2</v>
      </c>
      <c r="X1821" s="3" t="s">
        <v>5414</v>
      </c>
      <c r="Y1821" s="3">
        <f>COUNTIFS(Table1[Race '#],Table1[[#This Row],[Race '#]],Table1[Gender],"F")</f>
        <v>6</v>
      </c>
      <c r="Z1821" s="3">
        <f>COUNTIFS(Table1[Race '#],Table1[[#This Row],[Race '#]],Table1[Gender],"M")</f>
        <v>4</v>
      </c>
      <c r="AA1821" s="3">
        <f>COUNTIFS(Table1[Race '#],Table1[[#This Row],[Race '#]],Table1[Gender],"~?")</f>
        <v>0</v>
      </c>
      <c r="AB1821" s="3" t="str">
        <f>_xlfn.IFS(Y1821=SUM(Table1[[#This Row],[Race-F candidates]:[Race-? Candidates]]),"All-Female",Z1821=SUM(Table1[[#This Row],[Race-F candidates]:[Race-? Candidates]]),"All-Male",1=1,"Mixed-Gender")</f>
        <v>Mixed-Gender</v>
      </c>
      <c r="AC1821" s="3">
        <f>COUNTIFS(Table1[genoffice],Table1[[#This Row],[genoffice]],Table1[Gender],"F")</f>
        <v>168</v>
      </c>
      <c r="AD1821" s="3">
        <f>COUNTIFS(Table1[genoffice],Table1[[#This Row],[genoffice]],Table1[Gender],"M")</f>
        <v>290</v>
      </c>
      <c r="AE1821" s="3">
        <f>COUNTIFS(Table1[genoffice],Table1[[#This Row],[genoffice]],Table1[Gender],"~?")</f>
        <v>23</v>
      </c>
    </row>
    <row r="1822" spans="1:31" x14ac:dyDescent="0.35">
      <c r="A1822">
        <v>1821</v>
      </c>
      <c r="B1822">
        <f>IF(COUNTIF(C$2:C1821,C1822)&gt;0,B1821,B1821+1)</f>
        <v>545</v>
      </c>
      <c r="C1822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2" t="s">
        <v>2325</v>
      </c>
      <c r="E1822" t="s">
        <v>2376</v>
      </c>
      <c r="F1822" t="s">
        <v>2384</v>
      </c>
      <c r="G1822">
        <v>2014</v>
      </c>
      <c r="H1822" t="s">
        <v>1197</v>
      </c>
      <c r="I1822" t="s">
        <v>23</v>
      </c>
      <c r="J1822">
        <v>244</v>
      </c>
      <c r="K1822">
        <v>10</v>
      </c>
      <c r="L1822">
        <f>COUNTIF(Table1[Race],Table1[Race])</f>
        <v>10</v>
      </c>
      <c r="M1822">
        <v>10</v>
      </c>
      <c r="N1822">
        <v>0</v>
      </c>
      <c r="O1822">
        <v>0</v>
      </c>
      <c r="P1822">
        <v>0</v>
      </c>
      <c r="Q1822" t="s">
        <v>20</v>
      </c>
      <c r="R1822" t="s">
        <v>21</v>
      </c>
      <c r="S1822" t="s">
        <v>1813</v>
      </c>
      <c r="T1822">
        <f>IFERROR(Table1[n_can_adj]/MID(Table1[district],FIND("(",Table1[district])+1,1),Table1[n_can_adj])</f>
        <v>2</v>
      </c>
      <c r="U1822">
        <v>24144</v>
      </c>
      <c r="V1822" t="str">
        <f>IF(Table1[Voting Population]&lt;47000,"Rural","Urban")</f>
        <v>Rural</v>
      </c>
      <c r="W1822" s="3">
        <v>1.489284416999638E-2</v>
      </c>
      <c r="X1822" s="3" t="s">
        <v>5414</v>
      </c>
      <c r="Y1822" s="3">
        <f>COUNTIFS(Table1[Race '#],Table1[[#This Row],[Race '#]],Table1[Gender],"F")</f>
        <v>6</v>
      </c>
      <c r="Z1822" s="3">
        <f>COUNTIFS(Table1[Race '#],Table1[[#This Row],[Race '#]],Table1[Gender],"M")</f>
        <v>4</v>
      </c>
      <c r="AA1822" s="3">
        <f>COUNTIFS(Table1[Race '#],Table1[[#This Row],[Race '#]],Table1[Gender],"~?")</f>
        <v>0</v>
      </c>
      <c r="AB1822" s="3" t="str">
        <f>_xlfn.IFS(Y1822=SUM(Table1[[#This Row],[Race-F candidates]:[Race-? Candidates]]),"All-Female",Z1822=SUM(Table1[[#This Row],[Race-F candidates]:[Race-? Candidates]]),"All-Male",1=1,"Mixed-Gender")</f>
        <v>Mixed-Gender</v>
      </c>
      <c r="AC1822" s="3">
        <f>COUNTIFS(Table1[genoffice],Table1[[#This Row],[genoffice]],Table1[Gender],"F")</f>
        <v>168</v>
      </c>
      <c r="AD1822" s="3">
        <f>COUNTIFS(Table1[genoffice],Table1[[#This Row],[genoffice]],Table1[Gender],"M")</f>
        <v>290</v>
      </c>
      <c r="AE1822" s="3">
        <f>COUNTIFS(Table1[genoffice],Table1[[#This Row],[genoffice]],Table1[Gender],"~?")</f>
        <v>23</v>
      </c>
    </row>
    <row r="1823" spans="1:31" x14ac:dyDescent="0.35">
      <c r="A1823">
        <v>1822</v>
      </c>
      <c r="B1823">
        <f>IF(COUNTIF(C$2:C1822,C1823)&gt;0,B1822,B1822+1)</f>
        <v>545</v>
      </c>
      <c r="C1823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3" t="s">
        <v>2325</v>
      </c>
      <c r="E1823" t="s">
        <v>2376</v>
      </c>
      <c r="F1823" t="s">
        <v>2385</v>
      </c>
      <c r="G1823">
        <v>2014</v>
      </c>
      <c r="H1823" t="s">
        <v>1197</v>
      </c>
      <c r="I1823" t="s">
        <v>23</v>
      </c>
      <c r="J1823">
        <v>290</v>
      </c>
      <c r="K1823">
        <v>10</v>
      </c>
      <c r="L1823">
        <f>COUNTIF(Table1[Race],Table1[Race])</f>
        <v>10</v>
      </c>
      <c r="M1823">
        <v>10</v>
      </c>
      <c r="N1823">
        <v>0</v>
      </c>
      <c r="O1823">
        <v>0</v>
      </c>
      <c r="P1823">
        <v>0</v>
      </c>
      <c r="Q1823" t="s">
        <v>20</v>
      </c>
      <c r="R1823" t="s">
        <v>21</v>
      </c>
      <c r="S1823" t="s">
        <v>1813</v>
      </c>
      <c r="T1823">
        <f>IFERROR(Table1[n_can_adj]/MID(Table1[district],FIND("(",Table1[district])+1,1),Table1[n_can_adj])</f>
        <v>2</v>
      </c>
      <c r="U1823">
        <v>24144</v>
      </c>
      <c r="V1823" t="str">
        <f>IF(Table1[Voting Population]&lt;47000,"Rural","Urban")</f>
        <v>Rural</v>
      </c>
      <c r="W1823" s="3">
        <v>1.489284416999638E-2</v>
      </c>
      <c r="X1823" s="3" t="s">
        <v>5415</v>
      </c>
      <c r="Y1823" s="3">
        <f>COUNTIFS(Table1[Race '#],Table1[[#This Row],[Race '#]],Table1[Gender],"F")</f>
        <v>6</v>
      </c>
      <c r="Z1823" s="3">
        <f>COUNTIFS(Table1[Race '#],Table1[[#This Row],[Race '#]],Table1[Gender],"M")</f>
        <v>4</v>
      </c>
      <c r="AA1823" s="3">
        <f>COUNTIFS(Table1[Race '#],Table1[[#This Row],[Race '#]],Table1[Gender],"~?")</f>
        <v>0</v>
      </c>
      <c r="AB1823" s="3" t="str">
        <f>_xlfn.IFS(Y1823=SUM(Table1[[#This Row],[Race-F candidates]:[Race-? Candidates]]),"All-Female",Z1823=SUM(Table1[[#This Row],[Race-F candidates]:[Race-? Candidates]]),"All-Male",1=1,"Mixed-Gender")</f>
        <v>Mixed-Gender</v>
      </c>
      <c r="AC1823" s="3">
        <f>COUNTIFS(Table1[genoffice],Table1[[#This Row],[genoffice]],Table1[Gender],"F")</f>
        <v>168</v>
      </c>
      <c r="AD1823" s="3">
        <f>COUNTIFS(Table1[genoffice],Table1[[#This Row],[genoffice]],Table1[Gender],"M")</f>
        <v>290</v>
      </c>
      <c r="AE1823" s="3">
        <f>COUNTIFS(Table1[genoffice],Table1[[#This Row],[genoffice]],Table1[Gender],"~?")</f>
        <v>23</v>
      </c>
    </row>
    <row r="1824" spans="1:31" x14ac:dyDescent="0.35">
      <c r="A1824">
        <v>1823</v>
      </c>
      <c r="B1824">
        <f>IF(COUNTIF(C$2:C1823,C1824)&gt;0,B1823,B1823+1)</f>
        <v>545</v>
      </c>
      <c r="C1824" t="str">
        <f>Table1[[#This Row],[position]]&amp;IF(Table1[district]="NA","","-"&amp;Table1[district])&amp;IF(Table1[parish]="Multi-Parish Race","","-"&amp;Table1[parish])&amp;" ("&amp;Table1[year]&amp;")"</f>
        <v>Councilmen-Town of Zwolle (5 to be elected)-Sabine (2014)</v>
      </c>
      <c r="D1824" t="s">
        <v>2325</v>
      </c>
      <c r="E1824" t="s">
        <v>2376</v>
      </c>
      <c r="F1824" t="s">
        <v>2386</v>
      </c>
      <c r="G1824">
        <v>2014</v>
      </c>
      <c r="H1824" t="s">
        <v>1197</v>
      </c>
      <c r="I1824" t="s">
        <v>23</v>
      </c>
      <c r="J1824">
        <v>262</v>
      </c>
      <c r="K1824">
        <v>10</v>
      </c>
      <c r="L1824">
        <f>COUNTIF(Table1[Race],Table1[Race])</f>
        <v>10</v>
      </c>
      <c r="M1824">
        <v>10</v>
      </c>
      <c r="N1824">
        <v>0</v>
      </c>
      <c r="O1824">
        <v>0</v>
      </c>
      <c r="P1824">
        <v>0</v>
      </c>
      <c r="Q1824" t="s">
        <v>20</v>
      </c>
      <c r="R1824" t="s">
        <v>21</v>
      </c>
      <c r="S1824" t="s">
        <v>1813</v>
      </c>
      <c r="T1824">
        <f>IFERROR(Table1[n_can_adj]/MID(Table1[district],FIND("(",Table1[district])+1,1),Table1[n_can_adj])</f>
        <v>2</v>
      </c>
      <c r="U1824">
        <v>24144</v>
      </c>
      <c r="V1824" t="str">
        <f>IF(Table1[Voting Population]&lt;47000,"Rural","Urban")</f>
        <v>Rural</v>
      </c>
      <c r="W1824" s="3">
        <v>1.489284416999638E-2</v>
      </c>
      <c r="X1824" s="3" t="s">
        <v>5415</v>
      </c>
      <c r="Y1824" s="3">
        <f>COUNTIFS(Table1[Race '#],Table1[[#This Row],[Race '#]],Table1[Gender],"F")</f>
        <v>6</v>
      </c>
      <c r="Z1824" s="3">
        <f>COUNTIFS(Table1[Race '#],Table1[[#This Row],[Race '#]],Table1[Gender],"M")</f>
        <v>4</v>
      </c>
      <c r="AA1824" s="3">
        <f>COUNTIFS(Table1[Race '#],Table1[[#This Row],[Race '#]],Table1[Gender],"~?")</f>
        <v>0</v>
      </c>
      <c r="AB1824" s="3" t="str">
        <f>_xlfn.IFS(Y1824=SUM(Table1[[#This Row],[Race-F candidates]:[Race-? Candidates]]),"All-Female",Z1824=SUM(Table1[[#This Row],[Race-F candidates]:[Race-? Candidates]]),"All-Male",1=1,"Mixed-Gender")</f>
        <v>Mixed-Gender</v>
      </c>
      <c r="AC1824" s="3">
        <f>COUNTIFS(Table1[genoffice],Table1[[#This Row],[genoffice]],Table1[Gender],"F")</f>
        <v>168</v>
      </c>
      <c r="AD1824" s="3">
        <f>COUNTIFS(Table1[genoffice],Table1[[#This Row],[genoffice]],Table1[Gender],"M")</f>
        <v>290</v>
      </c>
      <c r="AE1824" s="3">
        <f>COUNTIFS(Table1[genoffice],Table1[[#This Row],[genoffice]],Table1[Gender],"~?")</f>
        <v>23</v>
      </c>
    </row>
    <row r="1825" spans="1:31" x14ac:dyDescent="0.35">
      <c r="A1825">
        <v>1824</v>
      </c>
      <c r="B1825">
        <f>IF(COUNTIF(C$2:C1824,C1825)&gt;0,B1824,B1824+1)</f>
        <v>546</v>
      </c>
      <c r="C1825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5" t="s">
        <v>2387</v>
      </c>
      <c r="E1825" t="s">
        <v>2388</v>
      </c>
      <c r="F1825" t="s">
        <v>2389</v>
      </c>
      <c r="G1825">
        <v>2014</v>
      </c>
      <c r="H1825" t="s">
        <v>519</v>
      </c>
      <c r="I1825" t="s">
        <v>23</v>
      </c>
      <c r="J1825">
        <v>1411</v>
      </c>
      <c r="K1825">
        <v>4</v>
      </c>
      <c r="L1825">
        <f>COUNTIF(Table1[Race],Table1[Race])</f>
        <v>4</v>
      </c>
      <c r="M1825">
        <v>3</v>
      </c>
      <c r="N1825">
        <v>0</v>
      </c>
      <c r="O1825">
        <v>1</v>
      </c>
      <c r="P1825">
        <v>0</v>
      </c>
      <c r="Q1825" t="s">
        <v>20</v>
      </c>
      <c r="R1825" t="s">
        <v>21</v>
      </c>
      <c r="S1825" t="s">
        <v>1813</v>
      </c>
      <c r="T1825">
        <f>IFERROR(Table1[n_can_adj]/MID(Table1[district],FIND("(",Table1[district])+1,1),Table1[n_can_adj])</f>
        <v>2</v>
      </c>
      <c r="U1825">
        <v>46367</v>
      </c>
      <c r="V1825" t="str">
        <f>IF(Table1[Voting Population]&lt;47000,"Rural","Urban")</f>
        <v>Rural</v>
      </c>
      <c r="W1825" s="3">
        <v>2.9759392148585917E-2</v>
      </c>
      <c r="X1825" s="3" t="s">
        <v>5414</v>
      </c>
      <c r="Y1825" s="3">
        <f>COUNTIFS(Table1[Race '#],Table1[[#This Row],[Race '#]],Table1[Gender],"F")</f>
        <v>1</v>
      </c>
      <c r="Z1825" s="3">
        <f>COUNTIFS(Table1[Race '#],Table1[[#This Row],[Race '#]],Table1[Gender],"M")</f>
        <v>3</v>
      </c>
      <c r="AA1825" s="3">
        <f>COUNTIFS(Table1[Race '#],Table1[[#This Row],[Race '#]],Table1[Gender],"~?")</f>
        <v>0</v>
      </c>
      <c r="AB1825" s="3" t="str">
        <f>_xlfn.IFS(Y1825=SUM(Table1[[#This Row],[Race-F candidates]:[Race-? Candidates]]),"All-Female",Z1825=SUM(Table1[[#This Row],[Race-F candidates]:[Race-? Candidates]]),"All-Male",1=1,"Mixed-Gender")</f>
        <v>Mixed-Gender</v>
      </c>
      <c r="AC1825" s="3">
        <f>COUNTIFS(Table1[genoffice],Table1[[#This Row],[genoffice]],Table1[Gender],"F")</f>
        <v>168</v>
      </c>
      <c r="AD1825" s="3">
        <f>COUNTIFS(Table1[genoffice],Table1[[#This Row],[genoffice]],Table1[Gender],"M")</f>
        <v>290</v>
      </c>
      <c r="AE1825" s="3">
        <f>COUNTIFS(Table1[genoffice],Table1[[#This Row],[genoffice]],Table1[Gender],"~?")</f>
        <v>23</v>
      </c>
    </row>
    <row r="1826" spans="1:31" x14ac:dyDescent="0.35">
      <c r="A1826">
        <v>1825</v>
      </c>
      <c r="B1826">
        <f>IF(COUNTIF(C$2:C1825,C1826)&gt;0,B1825,B1825+1)</f>
        <v>546</v>
      </c>
      <c r="C1826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6" t="s">
        <v>2387</v>
      </c>
      <c r="E1826" t="s">
        <v>2388</v>
      </c>
      <c r="F1826" t="s">
        <v>2390</v>
      </c>
      <c r="G1826">
        <v>2014</v>
      </c>
      <c r="H1826" t="s">
        <v>519</v>
      </c>
      <c r="I1826" t="s">
        <v>23</v>
      </c>
      <c r="J1826">
        <v>811</v>
      </c>
      <c r="K1826">
        <v>4</v>
      </c>
      <c r="L1826">
        <f>COUNTIF(Table1[Race],Table1[Race])</f>
        <v>4</v>
      </c>
      <c r="M1826">
        <v>3</v>
      </c>
      <c r="N1826">
        <v>0</v>
      </c>
      <c r="O1826">
        <v>1</v>
      </c>
      <c r="P1826">
        <v>0</v>
      </c>
      <c r="Q1826" t="s">
        <v>20</v>
      </c>
      <c r="R1826" t="s">
        <v>21</v>
      </c>
      <c r="S1826" t="s">
        <v>1813</v>
      </c>
      <c r="T1826">
        <f>IFERROR(Table1[n_can_adj]/MID(Table1[district],FIND("(",Table1[district])+1,1),Table1[n_can_adj])</f>
        <v>2</v>
      </c>
      <c r="U1826">
        <v>46367</v>
      </c>
      <c r="V1826" t="str">
        <f>IF(Table1[Voting Population]&lt;47000,"Rural","Urban")</f>
        <v>Rural</v>
      </c>
      <c r="W1826" s="3">
        <v>2.9759392148585917E-2</v>
      </c>
      <c r="X1826" s="3" t="s">
        <v>5415</v>
      </c>
      <c r="Y1826" s="3">
        <f>COUNTIFS(Table1[Race '#],Table1[[#This Row],[Race '#]],Table1[Gender],"F")</f>
        <v>1</v>
      </c>
      <c r="Z1826" s="3">
        <f>COUNTIFS(Table1[Race '#],Table1[[#This Row],[Race '#]],Table1[Gender],"M")</f>
        <v>3</v>
      </c>
      <c r="AA1826" s="3">
        <f>COUNTIFS(Table1[Race '#],Table1[[#This Row],[Race '#]],Table1[Gender],"~?")</f>
        <v>0</v>
      </c>
      <c r="AB1826" s="3" t="str">
        <f>_xlfn.IFS(Y1826=SUM(Table1[[#This Row],[Race-F candidates]:[Race-? Candidates]]),"All-Female",Z1826=SUM(Table1[[#This Row],[Race-F candidates]:[Race-? Candidates]]),"All-Male",1=1,"Mixed-Gender")</f>
        <v>Mixed-Gender</v>
      </c>
      <c r="AC1826" s="3">
        <f>COUNTIFS(Table1[genoffice],Table1[[#This Row],[genoffice]],Table1[Gender],"F")</f>
        <v>168</v>
      </c>
      <c r="AD1826" s="3">
        <f>COUNTIFS(Table1[genoffice],Table1[[#This Row],[genoffice]],Table1[Gender],"M")</f>
        <v>290</v>
      </c>
      <c r="AE1826" s="3">
        <f>COUNTIFS(Table1[genoffice],Table1[[#This Row],[genoffice]],Table1[Gender],"~?")</f>
        <v>23</v>
      </c>
    </row>
    <row r="1827" spans="1:31" x14ac:dyDescent="0.35">
      <c r="A1827">
        <v>1826</v>
      </c>
      <c r="B1827">
        <f>IF(COUNTIF(C$2:C1826,C1827)&gt;0,B1826,B1826+1)</f>
        <v>546</v>
      </c>
      <c r="C1827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7" t="s">
        <v>2387</v>
      </c>
      <c r="E1827" t="s">
        <v>2388</v>
      </c>
      <c r="F1827" t="s">
        <v>2391</v>
      </c>
      <c r="G1827">
        <v>2014</v>
      </c>
      <c r="H1827" t="s">
        <v>519</v>
      </c>
      <c r="I1827" t="s">
        <v>23</v>
      </c>
      <c r="J1827">
        <v>964</v>
      </c>
      <c r="K1827">
        <v>4</v>
      </c>
      <c r="L1827">
        <f>COUNTIF(Table1[Race],Table1[Race])</f>
        <v>4</v>
      </c>
      <c r="M1827">
        <v>3</v>
      </c>
      <c r="N1827">
        <v>0</v>
      </c>
      <c r="O1827">
        <v>1</v>
      </c>
      <c r="P1827">
        <v>0</v>
      </c>
      <c r="Q1827" t="s">
        <v>20</v>
      </c>
      <c r="R1827" t="s">
        <v>21</v>
      </c>
      <c r="S1827" t="s">
        <v>1813</v>
      </c>
      <c r="T1827">
        <f>IFERROR(Table1[n_can_adj]/MID(Table1[district],FIND("(",Table1[district])+1,1),Table1[n_can_adj])</f>
        <v>2</v>
      </c>
      <c r="U1827">
        <v>46367</v>
      </c>
      <c r="V1827" t="str">
        <f>IF(Table1[Voting Population]&lt;47000,"Rural","Urban")</f>
        <v>Rural</v>
      </c>
      <c r="W1827" s="3">
        <v>2.9759392148585917E-2</v>
      </c>
      <c r="X1827" s="3" t="s">
        <v>5414</v>
      </c>
      <c r="Y1827" s="3">
        <f>COUNTIFS(Table1[Race '#],Table1[[#This Row],[Race '#]],Table1[Gender],"F")</f>
        <v>1</v>
      </c>
      <c r="Z1827" s="3">
        <f>COUNTIFS(Table1[Race '#],Table1[[#This Row],[Race '#]],Table1[Gender],"M")</f>
        <v>3</v>
      </c>
      <c r="AA1827" s="3">
        <f>COUNTIFS(Table1[Race '#],Table1[[#This Row],[Race '#]],Table1[Gender],"~?")</f>
        <v>0</v>
      </c>
      <c r="AB1827" s="3" t="str">
        <f>_xlfn.IFS(Y1827=SUM(Table1[[#This Row],[Race-F candidates]:[Race-? Candidates]]),"All-Female",Z1827=SUM(Table1[[#This Row],[Race-F candidates]:[Race-? Candidates]]),"All-Male",1=1,"Mixed-Gender")</f>
        <v>Mixed-Gender</v>
      </c>
      <c r="AC1827" s="3">
        <f>COUNTIFS(Table1[genoffice],Table1[[#This Row],[genoffice]],Table1[Gender],"F")</f>
        <v>168</v>
      </c>
      <c r="AD1827" s="3">
        <f>COUNTIFS(Table1[genoffice],Table1[[#This Row],[genoffice]],Table1[Gender],"M")</f>
        <v>290</v>
      </c>
      <c r="AE1827" s="3">
        <f>COUNTIFS(Table1[genoffice],Table1[[#This Row],[genoffice]],Table1[Gender],"~?")</f>
        <v>23</v>
      </c>
    </row>
    <row r="1828" spans="1:31" x14ac:dyDescent="0.35">
      <c r="A1828">
        <v>1827</v>
      </c>
      <c r="B1828">
        <f>IF(COUNTIF(C$2:C1827,C1828)&gt;0,B1827,B1827+1)</f>
        <v>546</v>
      </c>
      <c r="C1828" t="str">
        <f>Table1[[#This Row],[position]]&amp;IF(Table1[district]="NA","","-"&amp;Table1[district])&amp;IF(Table1[parish]="Multi-Parish Race","","-"&amp;Table1[parish])&amp;" ("&amp;Table1[year]&amp;")"</f>
        <v>Councilmen at Large-City of Bogalusa (2 to be elected)-Washington (2014)</v>
      </c>
      <c r="D1828" t="s">
        <v>2387</v>
      </c>
      <c r="E1828" t="s">
        <v>2388</v>
      </c>
      <c r="F1828" t="s">
        <v>2392</v>
      </c>
      <c r="G1828">
        <v>2014</v>
      </c>
      <c r="H1828" t="s">
        <v>519</v>
      </c>
      <c r="I1828" t="s">
        <v>30</v>
      </c>
      <c r="J1828">
        <v>1552</v>
      </c>
      <c r="K1828">
        <v>4</v>
      </c>
      <c r="L1828">
        <f>COUNTIF(Table1[Race],Table1[Race])</f>
        <v>4</v>
      </c>
      <c r="M1828">
        <v>3</v>
      </c>
      <c r="N1828">
        <v>0</v>
      </c>
      <c r="O1828">
        <v>1</v>
      </c>
      <c r="P1828">
        <v>0</v>
      </c>
      <c r="Q1828" t="s">
        <v>20</v>
      </c>
      <c r="R1828" t="s">
        <v>21</v>
      </c>
      <c r="S1828" t="s">
        <v>1813</v>
      </c>
      <c r="T1828">
        <f>IFERROR(Table1[n_can_adj]/MID(Table1[district],FIND("(",Table1[district])+1,1),Table1[n_can_adj])</f>
        <v>2</v>
      </c>
      <c r="U1828">
        <v>46367</v>
      </c>
      <c r="V1828" t="str">
        <f>IF(Table1[Voting Population]&lt;47000,"Rural","Urban")</f>
        <v>Rural</v>
      </c>
      <c r="W1828" s="3">
        <v>2.9759392148585917E-2</v>
      </c>
      <c r="X1828" s="3" t="s">
        <v>5414</v>
      </c>
      <c r="Y1828" s="3">
        <f>COUNTIFS(Table1[Race '#],Table1[[#This Row],[Race '#]],Table1[Gender],"F")</f>
        <v>1</v>
      </c>
      <c r="Z1828" s="3">
        <f>COUNTIFS(Table1[Race '#],Table1[[#This Row],[Race '#]],Table1[Gender],"M")</f>
        <v>3</v>
      </c>
      <c r="AA1828" s="3">
        <f>COUNTIFS(Table1[Race '#],Table1[[#This Row],[Race '#]],Table1[Gender],"~?")</f>
        <v>0</v>
      </c>
      <c r="AB1828" s="3" t="str">
        <f>_xlfn.IFS(Y1828=SUM(Table1[[#This Row],[Race-F candidates]:[Race-? Candidates]]),"All-Female",Z1828=SUM(Table1[[#This Row],[Race-F candidates]:[Race-? Candidates]]),"All-Male",1=1,"Mixed-Gender")</f>
        <v>Mixed-Gender</v>
      </c>
      <c r="AC1828" s="3">
        <f>COUNTIFS(Table1[genoffice],Table1[[#This Row],[genoffice]],Table1[Gender],"F")</f>
        <v>168</v>
      </c>
      <c r="AD1828" s="3">
        <f>COUNTIFS(Table1[genoffice],Table1[[#This Row],[genoffice]],Table1[Gender],"M")</f>
        <v>290</v>
      </c>
      <c r="AE1828" s="3">
        <f>COUNTIFS(Table1[genoffice],Table1[[#This Row],[genoffice]],Table1[Gender],"~?")</f>
        <v>23</v>
      </c>
    </row>
    <row r="1829" spans="1:31" x14ac:dyDescent="0.35">
      <c r="A1829">
        <v>1835</v>
      </c>
      <c r="B1829">
        <f>IF(COUNTIF(C$2:C1828,C1829)&gt;0,B1828,B1828+1)</f>
        <v>547</v>
      </c>
      <c r="C1829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29" t="s">
        <v>2393</v>
      </c>
      <c r="E1829" t="s">
        <v>2404</v>
      </c>
      <c r="F1829" t="s">
        <v>2405</v>
      </c>
      <c r="G1829">
        <v>2014</v>
      </c>
      <c r="H1829" t="s">
        <v>1008</v>
      </c>
      <c r="I1829" t="s">
        <v>23</v>
      </c>
      <c r="J1829">
        <v>25819</v>
      </c>
      <c r="K1829">
        <v>2</v>
      </c>
      <c r="L1829">
        <f>COUNTIF(Table1[Race],Table1[Race])</f>
        <v>2</v>
      </c>
      <c r="M1829">
        <v>2</v>
      </c>
      <c r="N1829">
        <v>0</v>
      </c>
      <c r="O1829">
        <v>0</v>
      </c>
      <c r="P1829">
        <v>0</v>
      </c>
      <c r="Q1829" t="s">
        <v>20</v>
      </c>
      <c r="R1829" t="s">
        <v>947</v>
      </c>
      <c r="S1829" t="s">
        <v>2393</v>
      </c>
      <c r="T1829">
        <f>IFERROR(Table1[n_can_adj]/MID(Table1[district],FIND("(",Table1[district])+1,1),Table1[n_can_adj])</f>
        <v>2</v>
      </c>
      <c r="U1829">
        <v>197233</v>
      </c>
      <c r="V1829" t="str">
        <f>IF(Table1[Voting Population]&lt;47000,"Rural","Urban")</f>
        <v>Urban</v>
      </c>
      <c r="W1829" s="3">
        <v>0.13693570222794205</v>
      </c>
      <c r="X1829" s="3" t="s">
        <v>5414</v>
      </c>
      <c r="Y1829" s="3">
        <f>COUNTIFS(Table1[Race '#],Table1[[#This Row],[Race '#]],Table1[Gender],"F")</f>
        <v>0</v>
      </c>
      <c r="Z1829" s="3">
        <f>COUNTIFS(Table1[Race '#],Table1[[#This Row],[Race '#]],Table1[Gender],"M")</f>
        <v>2</v>
      </c>
      <c r="AA1829" s="3">
        <f>COUNTIFS(Table1[Race '#],Table1[[#This Row],[Race '#]],Table1[Gender],"~?")</f>
        <v>0</v>
      </c>
      <c r="AB1829" s="3" t="str">
        <f>_xlfn.IFS(Y1829=SUM(Table1[[#This Row],[Race-F candidates]:[Race-? Candidates]]),"All-Female",Z1829=SUM(Table1[[#This Row],[Race-F candidates]:[Race-? Candidates]]),"All-Male",1=1,"Mixed-Gender")</f>
        <v>All-Male</v>
      </c>
      <c r="AC1829" s="3">
        <f>COUNTIFS(Table1[genoffice],Table1[[#This Row],[genoffice]],Table1[Gender],"F")</f>
        <v>2</v>
      </c>
      <c r="AD1829" s="3">
        <f>COUNTIFS(Table1[genoffice],Table1[[#This Row],[genoffice]],Table1[Gender],"M")</f>
        <v>33</v>
      </c>
      <c r="AE1829" s="3">
        <f>COUNTIFS(Table1[genoffice],Table1[[#This Row],[genoffice]],Table1[Gender],"~?")</f>
        <v>0</v>
      </c>
    </row>
    <row r="1830" spans="1:31" x14ac:dyDescent="0.35">
      <c r="A1830">
        <v>1836</v>
      </c>
      <c r="B1830">
        <f>IF(COUNTIF(C$2:C1829,C1830)&gt;0,B1829,B1829+1)</f>
        <v>547</v>
      </c>
      <c r="C1830" t="str">
        <f>Table1[[#This Row],[position]]&amp;IF(Table1[district]="NA","","-"&amp;Table1[district])&amp;IF(Table1[parish]="Multi-Parish Race","","-"&amp;Table1[parish])&amp;" ("&amp;Table1[year]&amp;")"</f>
        <v>District Attorney-14th Judicial District Court-Calcasieu (2014)</v>
      </c>
      <c r="D1830" t="s">
        <v>2393</v>
      </c>
      <c r="E1830" t="s">
        <v>2404</v>
      </c>
      <c r="F1830" t="s">
        <v>2406</v>
      </c>
      <c r="G1830">
        <v>2014</v>
      </c>
      <c r="H1830" t="s">
        <v>1008</v>
      </c>
      <c r="I1830" t="s">
        <v>23</v>
      </c>
      <c r="J1830">
        <v>34012</v>
      </c>
      <c r="K1830">
        <v>2</v>
      </c>
      <c r="L1830">
        <f>COUNTIF(Table1[Race],Table1[Race])</f>
        <v>2</v>
      </c>
      <c r="M1830">
        <v>2</v>
      </c>
      <c r="N1830">
        <v>0</v>
      </c>
      <c r="O1830">
        <v>0</v>
      </c>
      <c r="P1830">
        <v>0</v>
      </c>
      <c r="Q1830" t="s">
        <v>20</v>
      </c>
      <c r="R1830" t="s">
        <v>947</v>
      </c>
      <c r="S1830" t="s">
        <v>2393</v>
      </c>
      <c r="T1830">
        <f>IFERROR(Table1[n_can_adj]/MID(Table1[district],FIND("(",Table1[district])+1,1),Table1[n_can_adj])</f>
        <v>2</v>
      </c>
      <c r="U1830">
        <v>197233</v>
      </c>
      <c r="V1830" t="str">
        <f>IF(Table1[Voting Population]&lt;47000,"Rural","Urban")</f>
        <v>Urban</v>
      </c>
      <c r="W1830" s="3">
        <v>0.13693570222794205</v>
      </c>
      <c r="X1830" s="3" t="s">
        <v>5414</v>
      </c>
      <c r="Y1830" s="3">
        <f>COUNTIFS(Table1[Race '#],Table1[[#This Row],[Race '#]],Table1[Gender],"F")</f>
        <v>0</v>
      </c>
      <c r="Z1830" s="3">
        <f>COUNTIFS(Table1[Race '#],Table1[[#This Row],[Race '#]],Table1[Gender],"M")</f>
        <v>2</v>
      </c>
      <c r="AA1830" s="3">
        <f>COUNTIFS(Table1[Race '#],Table1[[#This Row],[Race '#]],Table1[Gender],"~?")</f>
        <v>0</v>
      </c>
      <c r="AB1830" s="3" t="str">
        <f>_xlfn.IFS(Y1830=SUM(Table1[[#This Row],[Race-F candidates]:[Race-? Candidates]]),"All-Female",Z1830=SUM(Table1[[#This Row],[Race-F candidates]:[Race-? Candidates]]),"All-Male",1=1,"Mixed-Gender")</f>
        <v>All-Male</v>
      </c>
      <c r="AC1830" s="3">
        <f>COUNTIFS(Table1[genoffice],Table1[[#This Row],[genoffice]],Table1[Gender],"F")</f>
        <v>2</v>
      </c>
      <c r="AD1830" s="3">
        <f>COUNTIFS(Table1[genoffice],Table1[[#This Row],[genoffice]],Table1[Gender],"M")</f>
        <v>33</v>
      </c>
      <c r="AE1830" s="3">
        <f>COUNTIFS(Table1[genoffice],Table1[[#This Row],[genoffice]],Table1[Gender],"~?")</f>
        <v>0</v>
      </c>
    </row>
    <row r="1831" spans="1:31" x14ac:dyDescent="0.35">
      <c r="A1831">
        <v>1837</v>
      </c>
      <c r="B1831">
        <f>IF(COUNTIF(C$2:C1830,C1831)&gt;0,B1830,B1830+1)</f>
        <v>548</v>
      </c>
      <c r="C1831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1" t="s">
        <v>2393</v>
      </c>
      <c r="E1831" t="s">
        <v>2407</v>
      </c>
      <c r="F1831" t="s">
        <v>2408</v>
      </c>
      <c r="G1831">
        <v>2014</v>
      </c>
      <c r="H1831" t="s">
        <v>73</v>
      </c>
      <c r="I1831" t="s">
        <v>23</v>
      </c>
      <c r="J1831">
        <v>52799</v>
      </c>
      <c r="K1831">
        <v>2</v>
      </c>
      <c r="L1831">
        <f>COUNTIF(Table1[Race],Table1[Race])</f>
        <v>2</v>
      </c>
      <c r="M1831">
        <v>1</v>
      </c>
      <c r="N1831">
        <v>1</v>
      </c>
      <c r="O1831">
        <v>0</v>
      </c>
      <c r="P1831">
        <v>0</v>
      </c>
      <c r="Q1831" t="s">
        <v>20</v>
      </c>
      <c r="R1831" t="s">
        <v>947</v>
      </c>
      <c r="S1831" t="s">
        <v>2393</v>
      </c>
      <c r="T1831">
        <f>IFERROR(Table1[n_can_adj]/MID(Table1[district],FIND("(",Table1[district])+1,1),Table1[n_can_adj])</f>
        <v>2</v>
      </c>
      <c r="U1831">
        <v>0</v>
      </c>
      <c r="W1831" s="3">
        <v>5.4018704984412524E-2</v>
      </c>
      <c r="X1831" s="3" t="s">
        <v>5414</v>
      </c>
      <c r="Y1831" s="3">
        <f>COUNTIFS(Table1[Race '#],Table1[[#This Row],[Race '#]],Table1[Gender],"F")</f>
        <v>0</v>
      </c>
      <c r="Z1831" s="3">
        <f>COUNTIFS(Table1[Race '#],Table1[[#This Row],[Race '#]],Table1[Gender],"M")</f>
        <v>2</v>
      </c>
      <c r="AA1831" s="3">
        <f>COUNTIFS(Table1[Race '#],Table1[[#This Row],[Race '#]],Table1[Gender],"~?")</f>
        <v>0</v>
      </c>
      <c r="AB1831" s="3" t="str">
        <f>_xlfn.IFS(Y1831=SUM(Table1[[#This Row],[Race-F candidates]:[Race-? Candidates]]),"All-Female",Z1831=SUM(Table1[[#This Row],[Race-F candidates]:[Race-? Candidates]]),"All-Male",1=1,"Mixed-Gender")</f>
        <v>All-Male</v>
      </c>
      <c r="AC1831" s="3">
        <f>COUNTIFS(Table1[genoffice],Table1[[#This Row],[genoffice]],Table1[Gender],"F")</f>
        <v>2</v>
      </c>
      <c r="AD1831" s="3">
        <f>COUNTIFS(Table1[genoffice],Table1[[#This Row],[genoffice]],Table1[Gender],"M")</f>
        <v>33</v>
      </c>
      <c r="AE1831" s="3">
        <f>COUNTIFS(Table1[genoffice],Table1[[#This Row],[genoffice]],Table1[Gender],"~?")</f>
        <v>0</v>
      </c>
    </row>
    <row r="1832" spans="1:31" x14ac:dyDescent="0.35">
      <c r="A1832">
        <v>1838</v>
      </c>
      <c r="B1832">
        <f>IF(COUNTIF(C$2:C1831,C1832)&gt;0,B1831,B1831+1)</f>
        <v>548</v>
      </c>
      <c r="C1832" t="str">
        <f>Table1[[#This Row],[position]]&amp;IF(Table1[district]="NA","","-"&amp;Table1[district])&amp;IF(Table1[parish]="Multi-Parish Race","","-"&amp;Table1[parish])&amp;" ("&amp;Table1[year]&amp;")"</f>
        <v>District Attorney-15th Judicial District Court (2014)</v>
      </c>
      <c r="D1832" t="s">
        <v>2393</v>
      </c>
      <c r="E1832" t="s">
        <v>2407</v>
      </c>
      <c r="F1832" t="s">
        <v>2409</v>
      </c>
      <c r="G1832">
        <v>2014</v>
      </c>
      <c r="H1832" t="s">
        <v>73</v>
      </c>
      <c r="I1832" t="s">
        <v>19</v>
      </c>
      <c r="J1832">
        <v>58829</v>
      </c>
      <c r="K1832">
        <v>2</v>
      </c>
      <c r="L1832">
        <f>COUNTIF(Table1[Race],Table1[Race])</f>
        <v>2</v>
      </c>
      <c r="M1832">
        <v>1</v>
      </c>
      <c r="N1832">
        <v>1</v>
      </c>
      <c r="O1832">
        <v>0</v>
      </c>
      <c r="P1832">
        <v>0</v>
      </c>
      <c r="Q1832" t="s">
        <v>20</v>
      </c>
      <c r="R1832" t="s">
        <v>947</v>
      </c>
      <c r="S1832" t="s">
        <v>2393</v>
      </c>
      <c r="T1832">
        <f>IFERROR(Table1[n_can_adj]/MID(Table1[district],FIND("(",Table1[district])+1,1),Table1[n_can_adj])</f>
        <v>2</v>
      </c>
      <c r="U1832">
        <v>0</v>
      </c>
      <c r="W1832" s="3">
        <v>5.4018704984412524E-2</v>
      </c>
      <c r="X1832" s="3" t="s">
        <v>5414</v>
      </c>
      <c r="Y1832" s="3">
        <f>COUNTIFS(Table1[Race '#],Table1[[#This Row],[Race '#]],Table1[Gender],"F")</f>
        <v>0</v>
      </c>
      <c r="Z1832" s="3">
        <f>COUNTIFS(Table1[Race '#],Table1[[#This Row],[Race '#]],Table1[Gender],"M")</f>
        <v>2</v>
      </c>
      <c r="AA1832" s="3">
        <f>COUNTIFS(Table1[Race '#],Table1[[#This Row],[Race '#]],Table1[Gender],"~?")</f>
        <v>0</v>
      </c>
      <c r="AB1832" s="3" t="str">
        <f>_xlfn.IFS(Y1832=SUM(Table1[[#This Row],[Race-F candidates]:[Race-? Candidates]]),"All-Female",Z1832=SUM(Table1[[#This Row],[Race-F candidates]:[Race-? Candidates]]),"All-Male",1=1,"Mixed-Gender")</f>
        <v>All-Male</v>
      </c>
      <c r="AC1832" s="3">
        <f>COUNTIFS(Table1[genoffice],Table1[[#This Row],[genoffice]],Table1[Gender],"F")</f>
        <v>2</v>
      </c>
      <c r="AD1832" s="3">
        <f>COUNTIFS(Table1[genoffice],Table1[[#This Row],[genoffice]],Table1[Gender],"M")</f>
        <v>33</v>
      </c>
      <c r="AE1832" s="3">
        <f>COUNTIFS(Table1[genoffice],Table1[[#This Row],[genoffice]],Table1[Gender],"~?")</f>
        <v>0</v>
      </c>
    </row>
    <row r="1833" spans="1:31" x14ac:dyDescent="0.35">
      <c r="A1833">
        <v>1839</v>
      </c>
      <c r="B1833">
        <f>IF(COUNTIF(C$2:C1832,C1833)&gt;0,B1832,B1832+1)</f>
        <v>549</v>
      </c>
      <c r="C1833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3" t="s">
        <v>2393</v>
      </c>
      <c r="E1833" t="s">
        <v>2410</v>
      </c>
      <c r="F1833" t="s">
        <v>2411</v>
      </c>
      <c r="G1833">
        <v>2014</v>
      </c>
      <c r="H1833" t="s">
        <v>73</v>
      </c>
      <c r="I1833" t="s">
        <v>23</v>
      </c>
      <c r="J1833">
        <v>8276</v>
      </c>
      <c r="K1833">
        <v>2</v>
      </c>
      <c r="L1833">
        <f>COUNTIF(Table1[Race],Table1[Race])</f>
        <v>2</v>
      </c>
      <c r="M1833">
        <v>2</v>
      </c>
      <c r="N1833">
        <v>0</v>
      </c>
      <c r="O1833">
        <v>0</v>
      </c>
      <c r="P1833">
        <v>0</v>
      </c>
      <c r="Q1833" t="s">
        <v>20</v>
      </c>
      <c r="R1833" t="s">
        <v>947</v>
      </c>
      <c r="S1833" t="s">
        <v>2393</v>
      </c>
      <c r="T1833">
        <f>IFERROR(Table1[n_can_adj]/MID(Table1[district],FIND("(",Table1[district])+1,1),Table1[n_can_adj])</f>
        <v>2</v>
      </c>
      <c r="U1833">
        <v>0</v>
      </c>
      <c r="W1833" s="3">
        <v>0.31594848147559235</v>
      </c>
      <c r="X1833" s="3" t="s">
        <v>5414</v>
      </c>
      <c r="Y1833" s="3">
        <f>COUNTIFS(Table1[Race '#],Table1[[#This Row],[Race '#]],Table1[Gender],"F")</f>
        <v>0</v>
      </c>
      <c r="Z1833" s="3">
        <f>COUNTIFS(Table1[Race '#],Table1[[#This Row],[Race '#]],Table1[Gender],"M")</f>
        <v>2</v>
      </c>
      <c r="AA1833" s="3">
        <f>COUNTIFS(Table1[Race '#],Table1[[#This Row],[Race '#]],Table1[Gender],"~?")</f>
        <v>0</v>
      </c>
      <c r="AB1833" s="3" t="str">
        <f>_xlfn.IFS(Y1833=SUM(Table1[[#This Row],[Race-F candidates]:[Race-? Candidates]]),"All-Female",Z1833=SUM(Table1[[#This Row],[Race-F candidates]:[Race-? Candidates]]),"All-Male",1=1,"Mixed-Gender")</f>
        <v>All-Male</v>
      </c>
      <c r="AC1833" s="3">
        <f>COUNTIFS(Table1[genoffice],Table1[[#This Row],[genoffice]],Table1[Gender],"F")</f>
        <v>2</v>
      </c>
      <c r="AD1833" s="3">
        <f>COUNTIFS(Table1[genoffice],Table1[[#This Row],[genoffice]],Table1[Gender],"M")</f>
        <v>33</v>
      </c>
      <c r="AE1833" s="3">
        <f>COUNTIFS(Table1[genoffice],Table1[[#This Row],[genoffice]],Table1[Gender],"~?")</f>
        <v>0</v>
      </c>
    </row>
    <row r="1834" spans="1:31" x14ac:dyDescent="0.35">
      <c r="A1834">
        <v>1840</v>
      </c>
      <c r="B1834">
        <f>IF(COUNTIF(C$2:C1833,C1834)&gt;0,B1833,B1833+1)</f>
        <v>549</v>
      </c>
      <c r="C1834" t="str">
        <f>Table1[[#This Row],[position]]&amp;IF(Table1[district]="NA","","-"&amp;Table1[district])&amp;IF(Table1[parish]="Multi-Parish Race","","-"&amp;Table1[parish])&amp;" ("&amp;Table1[year]&amp;")"</f>
        <v>District Attorney-20th Judicial District Court (2014)</v>
      </c>
      <c r="D1834" t="s">
        <v>2393</v>
      </c>
      <c r="E1834" t="s">
        <v>2410</v>
      </c>
      <c r="F1834" t="s">
        <v>2412</v>
      </c>
      <c r="G1834">
        <v>2014</v>
      </c>
      <c r="H1834" t="s">
        <v>73</v>
      </c>
      <c r="I1834" t="s">
        <v>23</v>
      </c>
      <c r="J1834">
        <v>4302</v>
      </c>
      <c r="K1834">
        <v>2</v>
      </c>
      <c r="L1834">
        <f>COUNTIF(Table1[Race],Table1[Race])</f>
        <v>2</v>
      </c>
      <c r="M1834">
        <v>2</v>
      </c>
      <c r="N1834">
        <v>0</v>
      </c>
      <c r="O1834">
        <v>0</v>
      </c>
      <c r="P1834">
        <v>0</v>
      </c>
      <c r="Q1834" t="s">
        <v>20</v>
      </c>
      <c r="R1834" t="s">
        <v>947</v>
      </c>
      <c r="S1834" t="s">
        <v>2393</v>
      </c>
      <c r="T1834">
        <f>IFERROR(Table1[n_can_adj]/MID(Table1[district],FIND("(",Table1[district])+1,1),Table1[n_can_adj])</f>
        <v>2</v>
      </c>
      <c r="U1834">
        <v>0</v>
      </c>
      <c r="W1834" s="3">
        <v>0.31594848147559235</v>
      </c>
      <c r="X1834" s="3" t="s">
        <v>5414</v>
      </c>
      <c r="Y1834" s="3">
        <f>COUNTIFS(Table1[Race '#],Table1[[#This Row],[Race '#]],Table1[Gender],"F")</f>
        <v>0</v>
      </c>
      <c r="Z1834" s="3">
        <f>COUNTIFS(Table1[Race '#],Table1[[#This Row],[Race '#]],Table1[Gender],"M")</f>
        <v>2</v>
      </c>
      <c r="AA1834" s="3">
        <f>COUNTIFS(Table1[Race '#],Table1[[#This Row],[Race '#]],Table1[Gender],"~?")</f>
        <v>0</v>
      </c>
      <c r="AB1834" s="3" t="str">
        <f>_xlfn.IFS(Y1834=SUM(Table1[[#This Row],[Race-F candidates]:[Race-? Candidates]]),"All-Female",Z1834=SUM(Table1[[#This Row],[Race-F candidates]:[Race-? Candidates]]),"All-Male",1=1,"Mixed-Gender")</f>
        <v>All-Male</v>
      </c>
      <c r="AC1834" s="3">
        <f>COUNTIFS(Table1[genoffice],Table1[[#This Row],[genoffice]],Table1[Gender],"F")</f>
        <v>2</v>
      </c>
      <c r="AD1834" s="3">
        <f>COUNTIFS(Table1[genoffice],Table1[[#This Row],[genoffice]],Table1[Gender],"M")</f>
        <v>33</v>
      </c>
      <c r="AE1834" s="3">
        <f>COUNTIFS(Table1[genoffice],Table1[[#This Row],[genoffice]],Table1[Gender],"~?")</f>
        <v>0</v>
      </c>
    </row>
    <row r="1835" spans="1:31" x14ac:dyDescent="0.35">
      <c r="A1835">
        <v>1841</v>
      </c>
      <c r="B1835">
        <f>IF(COUNTIF(C$2:C1834,C1835)&gt;0,B1834,B1834+1)</f>
        <v>550</v>
      </c>
      <c r="C1835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5" t="s">
        <v>2393</v>
      </c>
      <c r="E1835" t="s">
        <v>2413</v>
      </c>
      <c r="F1835" t="s">
        <v>2414</v>
      </c>
      <c r="G1835">
        <v>2014</v>
      </c>
      <c r="H1835" t="s">
        <v>73</v>
      </c>
      <c r="I1835" t="s">
        <v>19</v>
      </c>
      <c r="J1835">
        <v>18999</v>
      </c>
      <c r="K1835">
        <v>4</v>
      </c>
      <c r="L1835">
        <f>COUNTIF(Table1[Race],Table1[Race])</f>
        <v>4</v>
      </c>
      <c r="M1835">
        <v>0</v>
      </c>
      <c r="N1835">
        <v>4</v>
      </c>
      <c r="O1835">
        <v>0</v>
      </c>
      <c r="P1835">
        <v>0</v>
      </c>
      <c r="Q1835" t="s">
        <v>20</v>
      </c>
      <c r="R1835" t="s">
        <v>947</v>
      </c>
      <c r="S1835" t="s">
        <v>2393</v>
      </c>
      <c r="T1835">
        <f>IFERROR(Table1[n_can_adj]/MID(Table1[district],FIND("(",Table1[district])+1,1),Table1[n_can_adj])</f>
        <v>4</v>
      </c>
      <c r="U1835">
        <v>0</v>
      </c>
      <c r="W1835" s="3">
        <v>0.12874011597258828</v>
      </c>
      <c r="X1835" s="3" t="s">
        <v>5414</v>
      </c>
      <c r="Y1835" s="3">
        <f>COUNTIFS(Table1[Race '#],Table1[[#This Row],[Race '#]],Table1[Gender],"F")</f>
        <v>0</v>
      </c>
      <c r="Z1835" s="3">
        <f>COUNTIFS(Table1[Race '#],Table1[[#This Row],[Race '#]],Table1[Gender],"M")</f>
        <v>4</v>
      </c>
      <c r="AA1835" s="3">
        <f>COUNTIFS(Table1[Race '#],Table1[[#This Row],[Race '#]],Table1[Gender],"~?")</f>
        <v>0</v>
      </c>
      <c r="AB1835" s="3" t="str">
        <f>_xlfn.IFS(Y1835=SUM(Table1[[#This Row],[Race-F candidates]:[Race-? Candidates]]),"All-Female",Z1835=SUM(Table1[[#This Row],[Race-F candidates]:[Race-? Candidates]]),"All-Male",1=1,"Mixed-Gender")</f>
        <v>All-Male</v>
      </c>
      <c r="AC1835" s="3">
        <f>COUNTIFS(Table1[genoffice],Table1[[#This Row],[genoffice]],Table1[Gender],"F")</f>
        <v>2</v>
      </c>
      <c r="AD1835" s="3">
        <f>COUNTIFS(Table1[genoffice],Table1[[#This Row],[genoffice]],Table1[Gender],"M")</f>
        <v>33</v>
      </c>
      <c r="AE1835" s="3">
        <f>COUNTIFS(Table1[genoffice],Table1[[#This Row],[genoffice]],Table1[Gender],"~?")</f>
        <v>0</v>
      </c>
    </row>
    <row r="1836" spans="1:31" x14ac:dyDescent="0.35">
      <c r="A1836">
        <v>1842</v>
      </c>
      <c r="B1836">
        <f>IF(COUNTIF(C$2:C1835,C1836)&gt;0,B1835,B1835+1)</f>
        <v>550</v>
      </c>
      <c r="C1836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6" t="s">
        <v>2393</v>
      </c>
      <c r="E1836" t="s">
        <v>2413</v>
      </c>
      <c r="F1836" t="s">
        <v>2415</v>
      </c>
      <c r="G1836">
        <v>2014</v>
      </c>
      <c r="H1836" t="s">
        <v>73</v>
      </c>
      <c r="I1836" t="s">
        <v>19</v>
      </c>
      <c r="J1836">
        <v>36225</v>
      </c>
      <c r="K1836">
        <v>4</v>
      </c>
      <c r="L1836">
        <f>COUNTIF(Table1[Race],Table1[Race])</f>
        <v>4</v>
      </c>
      <c r="M1836">
        <v>0</v>
      </c>
      <c r="N1836">
        <v>4</v>
      </c>
      <c r="O1836">
        <v>0</v>
      </c>
      <c r="P1836">
        <v>0</v>
      </c>
      <c r="Q1836" t="s">
        <v>20</v>
      </c>
      <c r="R1836" t="s">
        <v>947</v>
      </c>
      <c r="S1836" t="s">
        <v>2393</v>
      </c>
      <c r="T1836">
        <f>IFERROR(Table1[n_can_adj]/MID(Table1[district],FIND("(",Table1[district])+1,1),Table1[n_can_adj])</f>
        <v>4</v>
      </c>
      <c r="U1836">
        <v>0</v>
      </c>
      <c r="W1836" s="3">
        <v>0.12874011597258828</v>
      </c>
      <c r="X1836" s="3" t="s">
        <v>5414</v>
      </c>
      <c r="Y1836" s="3">
        <f>COUNTIFS(Table1[Race '#],Table1[[#This Row],[Race '#]],Table1[Gender],"F")</f>
        <v>0</v>
      </c>
      <c r="Z1836" s="3">
        <f>COUNTIFS(Table1[Race '#],Table1[[#This Row],[Race '#]],Table1[Gender],"M")</f>
        <v>4</v>
      </c>
      <c r="AA1836" s="3">
        <f>COUNTIFS(Table1[Race '#],Table1[[#This Row],[Race '#]],Table1[Gender],"~?")</f>
        <v>0</v>
      </c>
      <c r="AB1836" s="3" t="str">
        <f>_xlfn.IFS(Y1836=SUM(Table1[[#This Row],[Race-F candidates]:[Race-? Candidates]]),"All-Female",Z1836=SUM(Table1[[#This Row],[Race-F candidates]:[Race-? Candidates]]),"All-Male",1=1,"Mixed-Gender")</f>
        <v>All-Male</v>
      </c>
      <c r="AC1836" s="3">
        <f>COUNTIFS(Table1[genoffice],Table1[[#This Row],[genoffice]],Table1[Gender],"F")</f>
        <v>2</v>
      </c>
      <c r="AD1836" s="3">
        <f>COUNTIFS(Table1[genoffice],Table1[[#This Row],[genoffice]],Table1[Gender],"M")</f>
        <v>33</v>
      </c>
      <c r="AE1836" s="3">
        <f>COUNTIFS(Table1[genoffice],Table1[[#This Row],[genoffice]],Table1[Gender],"~?")</f>
        <v>0</v>
      </c>
    </row>
    <row r="1837" spans="1:31" x14ac:dyDescent="0.35">
      <c r="A1837">
        <v>1843</v>
      </c>
      <c r="B1837">
        <f>IF(COUNTIF(C$2:C1836,C1837)&gt;0,B1836,B1836+1)</f>
        <v>550</v>
      </c>
      <c r="C1837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7" t="s">
        <v>2393</v>
      </c>
      <c r="E1837" t="s">
        <v>2413</v>
      </c>
      <c r="F1837" t="s">
        <v>2416</v>
      </c>
      <c r="G1837">
        <v>2014</v>
      </c>
      <c r="H1837" t="s">
        <v>73</v>
      </c>
      <c r="I1837" t="s">
        <v>19</v>
      </c>
      <c r="J1837">
        <v>15612</v>
      </c>
      <c r="K1837">
        <v>4</v>
      </c>
      <c r="L1837">
        <f>COUNTIF(Table1[Race],Table1[Race])</f>
        <v>4</v>
      </c>
      <c r="M1837">
        <v>0</v>
      </c>
      <c r="N1837">
        <v>4</v>
      </c>
      <c r="O1837">
        <v>0</v>
      </c>
      <c r="P1837">
        <v>0</v>
      </c>
      <c r="Q1837" t="s">
        <v>20</v>
      </c>
      <c r="R1837" t="s">
        <v>947</v>
      </c>
      <c r="S1837" t="s">
        <v>2393</v>
      </c>
      <c r="T1837">
        <f>IFERROR(Table1[n_can_adj]/MID(Table1[district],FIND("(",Table1[district])+1,1),Table1[n_can_adj])</f>
        <v>4</v>
      </c>
      <c r="U1837">
        <v>0</v>
      </c>
      <c r="W1837" s="3">
        <v>0.12874011597258828</v>
      </c>
      <c r="X1837" s="3" t="s">
        <v>5414</v>
      </c>
      <c r="Y1837" s="3">
        <f>COUNTIFS(Table1[Race '#],Table1[[#This Row],[Race '#]],Table1[Gender],"F")</f>
        <v>0</v>
      </c>
      <c r="Z1837" s="3">
        <f>COUNTIFS(Table1[Race '#],Table1[[#This Row],[Race '#]],Table1[Gender],"M")</f>
        <v>4</v>
      </c>
      <c r="AA1837" s="3">
        <f>COUNTIFS(Table1[Race '#],Table1[[#This Row],[Race '#]],Table1[Gender],"~?")</f>
        <v>0</v>
      </c>
      <c r="AB1837" s="3" t="str">
        <f>_xlfn.IFS(Y1837=SUM(Table1[[#This Row],[Race-F candidates]:[Race-? Candidates]]),"All-Female",Z1837=SUM(Table1[[#This Row],[Race-F candidates]:[Race-? Candidates]]),"All-Male",1=1,"Mixed-Gender")</f>
        <v>All-Male</v>
      </c>
      <c r="AC1837" s="3">
        <f>COUNTIFS(Table1[genoffice],Table1[[#This Row],[genoffice]],Table1[Gender],"F")</f>
        <v>2</v>
      </c>
      <c r="AD1837" s="3">
        <f>COUNTIFS(Table1[genoffice],Table1[[#This Row],[genoffice]],Table1[Gender],"M")</f>
        <v>33</v>
      </c>
      <c r="AE1837" s="3">
        <f>COUNTIFS(Table1[genoffice],Table1[[#This Row],[genoffice]],Table1[Gender],"~?")</f>
        <v>0</v>
      </c>
    </row>
    <row r="1838" spans="1:31" x14ac:dyDescent="0.35">
      <c r="A1838">
        <v>1844</v>
      </c>
      <c r="B1838">
        <f>IF(COUNTIF(C$2:C1837,C1838)&gt;0,B1837,B1837+1)</f>
        <v>550</v>
      </c>
      <c r="C1838" t="str">
        <f>Table1[[#This Row],[position]]&amp;IF(Table1[district]="NA","","-"&amp;Table1[district])&amp;IF(Table1[parish]="Multi-Parish Race","","-"&amp;Table1[parish])&amp;" ("&amp;Table1[year]&amp;")"</f>
        <v>District Attorney-22nd Judicial District Court (2014)</v>
      </c>
      <c r="D1838" t="s">
        <v>2393</v>
      </c>
      <c r="E1838" t="s">
        <v>2413</v>
      </c>
      <c r="F1838" t="s">
        <v>2417</v>
      </c>
      <c r="G1838">
        <v>2014</v>
      </c>
      <c r="H1838" t="s">
        <v>73</v>
      </c>
      <c r="I1838" t="s">
        <v>19</v>
      </c>
      <c r="J1838">
        <v>24014</v>
      </c>
      <c r="K1838">
        <v>4</v>
      </c>
      <c r="L1838">
        <f>COUNTIF(Table1[Race],Table1[Race])</f>
        <v>4</v>
      </c>
      <c r="M1838">
        <v>0</v>
      </c>
      <c r="N1838">
        <v>4</v>
      </c>
      <c r="O1838">
        <v>0</v>
      </c>
      <c r="P1838">
        <v>0</v>
      </c>
      <c r="Q1838" t="s">
        <v>20</v>
      </c>
      <c r="R1838" t="s">
        <v>947</v>
      </c>
      <c r="S1838" t="s">
        <v>2393</v>
      </c>
      <c r="T1838">
        <f>IFERROR(Table1[n_can_adj]/MID(Table1[district],FIND("(",Table1[district])+1,1),Table1[n_can_adj])</f>
        <v>4</v>
      </c>
      <c r="U1838">
        <v>0</v>
      </c>
      <c r="W1838" s="3">
        <v>0.12874011597258828</v>
      </c>
      <c r="X1838" s="3" t="s">
        <v>5414</v>
      </c>
      <c r="Y1838" s="3">
        <f>COUNTIFS(Table1[Race '#],Table1[[#This Row],[Race '#]],Table1[Gender],"F")</f>
        <v>0</v>
      </c>
      <c r="Z1838" s="3">
        <f>COUNTIFS(Table1[Race '#],Table1[[#This Row],[Race '#]],Table1[Gender],"M")</f>
        <v>4</v>
      </c>
      <c r="AA1838" s="3">
        <f>COUNTIFS(Table1[Race '#],Table1[[#This Row],[Race '#]],Table1[Gender],"~?")</f>
        <v>0</v>
      </c>
      <c r="AB1838" s="3" t="str">
        <f>_xlfn.IFS(Y1838=SUM(Table1[[#This Row],[Race-F candidates]:[Race-? Candidates]]),"All-Female",Z1838=SUM(Table1[[#This Row],[Race-F candidates]:[Race-? Candidates]]),"All-Male",1=1,"Mixed-Gender")</f>
        <v>All-Male</v>
      </c>
      <c r="AC1838" s="3">
        <f>COUNTIFS(Table1[genoffice],Table1[[#This Row],[genoffice]],Table1[Gender],"F")</f>
        <v>2</v>
      </c>
      <c r="AD1838" s="3">
        <f>COUNTIFS(Table1[genoffice],Table1[[#This Row],[genoffice]],Table1[Gender],"M")</f>
        <v>33</v>
      </c>
      <c r="AE1838" s="3">
        <f>COUNTIFS(Table1[genoffice],Table1[[#This Row],[genoffice]],Table1[Gender],"~?")</f>
        <v>0</v>
      </c>
    </row>
    <row r="1839" spans="1:31" x14ac:dyDescent="0.35">
      <c r="A1839">
        <v>1845</v>
      </c>
      <c r="B1839">
        <f>IF(COUNTIF(C$2:C1838,C1839)&gt;0,B1838,B1838+1)</f>
        <v>551</v>
      </c>
      <c r="C1839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39" t="s">
        <v>2393</v>
      </c>
      <c r="E1839" t="s">
        <v>2418</v>
      </c>
      <c r="F1839" t="s">
        <v>2419</v>
      </c>
      <c r="G1839">
        <v>2014</v>
      </c>
      <c r="H1839" t="s">
        <v>73</v>
      </c>
      <c r="I1839" t="s">
        <v>19</v>
      </c>
      <c r="J1839">
        <v>21216</v>
      </c>
      <c r="K1839">
        <v>2</v>
      </c>
      <c r="L1839">
        <f>COUNTIF(Table1[Race],Table1[Race])</f>
        <v>2</v>
      </c>
      <c r="M1839">
        <v>0</v>
      </c>
      <c r="N1839">
        <v>2</v>
      </c>
      <c r="O1839">
        <v>0</v>
      </c>
      <c r="P1839">
        <v>0</v>
      </c>
      <c r="Q1839" t="s">
        <v>20</v>
      </c>
      <c r="R1839" t="s">
        <v>947</v>
      </c>
      <c r="S1839" t="s">
        <v>2393</v>
      </c>
      <c r="T1839">
        <f>IFERROR(Table1[n_can_adj]/MID(Table1[district],FIND("(",Table1[district])+1,1),Table1[n_can_adj])</f>
        <v>2</v>
      </c>
      <c r="U1839">
        <v>0</v>
      </c>
      <c r="W1839" s="3">
        <v>5.7234269463206588E-2</v>
      </c>
      <c r="X1839" s="3" t="s">
        <v>5414</v>
      </c>
      <c r="Y1839" s="3">
        <f>COUNTIFS(Table1[Race '#],Table1[[#This Row],[Race '#]],Table1[Gender],"F")</f>
        <v>0</v>
      </c>
      <c r="Z1839" s="3">
        <f>COUNTIFS(Table1[Race '#],Table1[[#This Row],[Race '#]],Table1[Gender],"M")</f>
        <v>2</v>
      </c>
      <c r="AA1839" s="3">
        <f>COUNTIFS(Table1[Race '#],Table1[[#This Row],[Race '#]],Table1[Gender],"~?")</f>
        <v>0</v>
      </c>
      <c r="AB1839" s="3" t="str">
        <f>_xlfn.IFS(Y1839=SUM(Table1[[#This Row],[Race-F candidates]:[Race-? Candidates]]),"All-Female",Z1839=SUM(Table1[[#This Row],[Race-F candidates]:[Race-? Candidates]]),"All-Male",1=1,"Mixed-Gender")</f>
        <v>All-Male</v>
      </c>
      <c r="AC1839" s="3">
        <f>COUNTIFS(Table1[genoffice],Table1[[#This Row],[genoffice]],Table1[Gender],"F")</f>
        <v>2</v>
      </c>
      <c r="AD1839" s="3">
        <f>COUNTIFS(Table1[genoffice],Table1[[#This Row],[genoffice]],Table1[Gender],"M")</f>
        <v>33</v>
      </c>
      <c r="AE1839" s="3">
        <f>COUNTIFS(Table1[genoffice],Table1[[#This Row],[genoffice]],Table1[Gender],"~?")</f>
        <v>0</v>
      </c>
    </row>
    <row r="1840" spans="1:31" x14ac:dyDescent="0.35">
      <c r="A1840">
        <v>1846</v>
      </c>
      <c r="B1840">
        <f>IF(COUNTIF(C$2:C1839,C1840)&gt;0,B1839,B1839+1)</f>
        <v>551</v>
      </c>
      <c r="C1840" t="str">
        <f>Table1[[#This Row],[position]]&amp;IF(Table1[district]="NA","","-"&amp;Table1[district])&amp;IF(Table1[parish]="Multi-Parish Race","","-"&amp;Table1[parish])&amp;" ("&amp;Table1[year]&amp;")"</f>
        <v>District Attorney-26th Judicial District Court (2014)</v>
      </c>
      <c r="D1840" t="s">
        <v>2393</v>
      </c>
      <c r="E1840" t="s">
        <v>2418</v>
      </c>
      <c r="F1840" t="s">
        <v>2420</v>
      </c>
      <c r="G1840">
        <v>2014</v>
      </c>
      <c r="H1840" t="s">
        <v>73</v>
      </c>
      <c r="I1840" t="s">
        <v>19</v>
      </c>
      <c r="J1840">
        <v>23792</v>
      </c>
      <c r="K1840">
        <v>2</v>
      </c>
      <c r="L1840">
        <f>COUNTIF(Table1[Race],Table1[Race])</f>
        <v>2</v>
      </c>
      <c r="M1840">
        <v>0</v>
      </c>
      <c r="N1840">
        <v>2</v>
      </c>
      <c r="O1840">
        <v>0</v>
      </c>
      <c r="P1840">
        <v>0</v>
      </c>
      <c r="Q1840" t="s">
        <v>20</v>
      </c>
      <c r="R1840" t="s">
        <v>947</v>
      </c>
      <c r="S1840" t="s">
        <v>2393</v>
      </c>
      <c r="T1840">
        <f>IFERROR(Table1[n_can_adj]/MID(Table1[district],FIND("(",Table1[district])+1,1),Table1[n_can_adj])</f>
        <v>2</v>
      </c>
      <c r="U1840">
        <v>0</v>
      </c>
      <c r="W1840" s="3">
        <v>5.7234269463206588E-2</v>
      </c>
      <c r="X1840" s="3" t="s">
        <v>5414</v>
      </c>
      <c r="Y1840" s="3">
        <f>COUNTIFS(Table1[Race '#],Table1[[#This Row],[Race '#]],Table1[Gender],"F")</f>
        <v>0</v>
      </c>
      <c r="Z1840" s="3">
        <f>COUNTIFS(Table1[Race '#],Table1[[#This Row],[Race '#]],Table1[Gender],"M")</f>
        <v>2</v>
      </c>
      <c r="AA1840" s="3">
        <f>COUNTIFS(Table1[Race '#],Table1[[#This Row],[Race '#]],Table1[Gender],"~?")</f>
        <v>0</v>
      </c>
      <c r="AB1840" s="3" t="str">
        <f>_xlfn.IFS(Y1840=SUM(Table1[[#This Row],[Race-F candidates]:[Race-? Candidates]]),"All-Female",Z1840=SUM(Table1[[#This Row],[Race-F candidates]:[Race-? Candidates]]),"All-Male",1=1,"Mixed-Gender")</f>
        <v>All-Male</v>
      </c>
      <c r="AC1840" s="3">
        <f>COUNTIFS(Table1[genoffice],Table1[[#This Row],[genoffice]],Table1[Gender],"F")</f>
        <v>2</v>
      </c>
      <c r="AD1840" s="3">
        <f>COUNTIFS(Table1[genoffice],Table1[[#This Row],[genoffice]],Table1[Gender],"M")</f>
        <v>33</v>
      </c>
      <c r="AE1840" s="3">
        <f>COUNTIFS(Table1[genoffice],Table1[[#This Row],[genoffice]],Table1[Gender],"~?")</f>
        <v>0</v>
      </c>
    </row>
    <row r="1841" spans="1:31" x14ac:dyDescent="0.35">
      <c r="A1841">
        <v>1847</v>
      </c>
      <c r="B1841">
        <f>IF(COUNTIF(C$2:C1840,C1841)&gt;0,B1840,B1840+1)</f>
        <v>552</v>
      </c>
      <c r="C1841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1" t="s">
        <v>2393</v>
      </c>
      <c r="E1841" t="s">
        <v>2421</v>
      </c>
      <c r="F1841" t="s">
        <v>2422</v>
      </c>
      <c r="G1841">
        <v>2014</v>
      </c>
      <c r="H1841" t="s">
        <v>83</v>
      </c>
      <c r="I1841" t="s">
        <v>23</v>
      </c>
      <c r="J1841">
        <v>19076</v>
      </c>
      <c r="K1841">
        <v>2</v>
      </c>
      <c r="L1841">
        <f>COUNTIF(Table1[Race],Table1[Race])</f>
        <v>2</v>
      </c>
      <c r="M1841">
        <v>2</v>
      </c>
      <c r="N1841">
        <v>0</v>
      </c>
      <c r="O1841">
        <v>0</v>
      </c>
      <c r="P1841">
        <v>0</v>
      </c>
      <c r="Q1841" t="s">
        <v>20</v>
      </c>
      <c r="R1841" t="s">
        <v>947</v>
      </c>
      <c r="S1841" t="s">
        <v>2393</v>
      </c>
      <c r="T1841">
        <f>IFERROR(Table1[n_can_adj]/MID(Table1[district],FIND("(",Table1[district])+1,1),Table1[n_can_adj])</f>
        <v>2</v>
      </c>
      <c r="U1841">
        <v>83699</v>
      </c>
      <c r="V1841" t="str">
        <f>IF(Table1[Voting Population]&lt;47000,"Rural","Urban")</f>
        <v>Urban</v>
      </c>
      <c r="W1841" s="3">
        <v>0.17800351993083646</v>
      </c>
      <c r="X1841" s="3" t="s">
        <v>5414</v>
      </c>
      <c r="Y1841" s="3">
        <f>COUNTIFS(Table1[Race '#],Table1[[#This Row],[Race '#]],Table1[Gender],"F")</f>
        <v>0</v>
      </c>
      <c r="Z1841" s="3">
        <f>COUNTIFS(Table1[Race '#],Table1[[#This Row],[Race '#]],Table1[Gender],"M")</f>
        <v>2</v>
      </c>
      <c r="AA1841" s="3">
        <f>COUNTIFS(Table1[Race '#],Table1[[#This Row],[Race '#]],Table1[Gender],"~?")</f>
        <v>0</v>
      </c>
      <c r="AB1841" s="3" t="str">
        <f>_xlfn.IFS(Y1841=SUM(Table1[[#This Row],[Race-F candidates]:[Race-? Candidates]]),"All-Female",Z1841=SUM(Table1[[#This Row],[Race-F candidates]:[Race-? Candidates]]),"All-Male",1=1,"Mixed-Gender")</f>
        <v>All-Male</v>
      </c>
      <c r="AC1841" s="3">
        <f>COUNTIFS(Table1[genoffice],Table1[[#This Row],[genoffice]],Table1[Gender],"F")</f>
        <v>2</v>
      </c>
      <c r="AD1841" s="3">
        <f>COUNTIFS(Table1[genoffice],Table1[[#This Row],[genoffice]],Table1[Gender],"M")</f>
        <v>33</v>
      </c>
      <c r="AE1841" s="3">
        <f>COUNTIFS(Table1[genoffice],Table1[[#This Row],[genoffice]],Table1[Gender],"~?")</f>
        <v>0</v>
      </c>
    </row>
    <row r="1842" spans="1:31" x14ac:dyDescent="0.35">
      <c r="A1842">
        <v>1848</v>
      </c>
      <c r="B1842">
        <f>IF(COUNTIF(C$2:C1841,C1842)&gt;0,B1841,B1841+1)</f>
        <v>552</v>
      </c>
      <c r="C1842" t="str">
        <f>Table1[[#This Row],[position]]&amp;IF(Table1[district]="NA","","-"&amp;Table1[district])&amp;IF(Table1[parish]="Multi-Parish Race","","-"&amp;Table1[parish])&amp;" ("&amp;Table1[year]&amp;")"</f>
        <v>District Attorney-27th Judicial District Court-St. Landry (2014)</v>
      </c>
      <c r="D1842" t="s">
        <v>2393</v>
      </c>
      <c r="E1842" t="s">
        <v>2421</v>
      </c>
      <c r="F1842" t="s">
        <v>2423</v>
      </c>
      <c r="G1842">
        <v>2014</v>
      </c>
      <c r="H1842" t="s">
        <v>83</v>
      </c>
      <c r="I1842" t="s">
        <v>23</v>
      </c>
      <c r="J1842">
        <v>13311</v>
      </c>
      <c r="K1842">
        <v>2</v>
      </c>
      <c r="L1842">
        <f>COUNTIF(Table1[Race],Table1[Race])</f>
        <v>2</v>
      </c>
      <c r="M1842">
        <v>2</v>
      </c>
      <c r="N1842">
        <v>0</v>
      </c>
      <c r="O1842">
        <v>0</v>
      </c>
      <c r="P1842">
        <v>0</v>
      </c>
      <c r="Q1842" t="s">
        <v>20</v>
      </c>
      <c r="R1842" t="s">
        <v>947</v>
      </c>
      <c r="S1842" t="s">
        <v>2393</v>
      </c>
      <c r="T1842">
        <f>IFERROR(Table1[n_can_adj]/MID(Table1[district],FIND("(",Table1[district])+1,1),Table1[n_can_adj])</f>
        <v>2</v>
      </c>
      <c r="U1842">
        <v>83699</v>
      </c>
      <c r="V1842" t="str">
        <f>IF(Table1[Voting Population]&lt;47000,"Rural","Urban")</f>
        <v>Urban</v>
      </c>
      <c r="W1842" s="3">
        <v>0.17800351993083646</v>
      </c>
      <c r="X1842" s="3" t="s">
        <v>5414</v>
      </c>
      <c r="Y1842" s="3">
        <f>COUNTIFS(Table1[Race '#],Table1[[#This Row],[Race '#]],Table1[Gender],"F")</f>
        <v>0</v>
      </c>
      <c r="Z1842" s="3">
        <f>COUNTIFS(Table1[Race '#],Table1[[#This Row],[Race '#]],Table1[Gender],"M")</f>
        <v>2</v>
      </c>
      <c r="AA1842" s="3">
        <f>COUNTIFS(Table1[Race '#],Table1[[#This Row],[Race '#]],Table1[Gender],"~?")</f>
        <v>0</v>
      </c>
      <c r="AB1842" s="3" t="str">
        <f>_xlfn.IFS(Y1842=SUM(Table1[[#This Row],[Race-F candidates]:[Race-? Candidates]]),"All-Female",Z1842=SUM(Table1[[#This Row],[Race-F candidates]:[Race-? Candidates]]),"All-Male",1=1,"Mixed-Gender")</f>
        <v>All-Male</v>
      </c>
      <c r="AC1842" s="3">
        <f>COUNTIFS(Table1[genoffice],Table1[[#This Row],[genoffice]],Table1[Gender],"F")</f>
        <v>2</v>
      </c>
      <c r="AD1842" s="3">
        <f>COUNTIFS(Table1[genoffice],Table1[[#This Row],[genoffice]],Table1[Gender],"M")</f>
        <v>33</v>
      </c>
      <c r="AE1842" s="3">
        <f>COUNTIFS(Table1[genoffice],Table1[[#This Row],[genoffice]],Table1[Gender],"~?")</f>
        <v>0</v>
      </c>
    </row>
    <row r="1843" spans="1:31" x14ac:dyDescent="0.35">
      <c r="A1843">
        <v>1828</v>
      </c>
      <c r="B1843">
        <f>IF(COUNTIF(C$2:C1842,C1843)&gt;0,B1842,B1842+1)</f>
        <v>553</v>
      </c>
      <c r="C1843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3" t="s">
        <v>2393</v>
      </c>
      <c r="E1843" t="s">
        <v>2394</v>
      </c>
      <c r="F1843" t="s">
        <v>2395</v>
      </c>
      <c r="G1843">
        <v>2014</v>
      </c>
      <c r="H1843" t="s">
        <v>73</v>
      </c>
      <c r="I1843" t="s">
        <v>23</v>
      </c>
      <c r="J1843">
        <v>5756</v>
      </c>
      <c r="K1843">
        <v>2</v>
      </c>
      <c r="L1843">
        <f>COUNTIF(Table1[Race],Table1[Race])</f>
        <v>2</v>
      </c>
      <c r="M1843">
        <v>2</v>
      </c>
      <c r="N1843">
        <v>0</v>
      </c>
      <c r="O1843">
        <v>0</v>
      </c>
      <c r="P1843">
        <v>0</v>
      </c>
      <c r="Q1843" t="s">
        <v>20</v>
      </c>
      <c r="R1843" t="s">
        <v>947</v>
      </c>
      <c r="S1843" t="s">
        <v>2393</v>
      </c>
      <c r="T1843">
        <f>IFERROR(Table1[n_can_adj]/MID(Table1[district],FIND("(",Table1[district])+1,1),Table1[n_can_adj])</f>
        <v>2</v>
      </c>
      <c r="U1843">
        <v>0</v>
      </c>
      <c r="W1843" s="3">
        <v>0.20999176502882239</v>
      </c>
      <c r="X1843" s="3" t="s">
        <v>5414</v>
      </c>
      <c r="Y1843" s="3">
        <f>COUNTIFS(Table1[Race '#],Table1[[#This Row],[Race '#]],Table1[Gender],"F")</f>
        <v>0</v>
      </c>
      <c r="Z1843" s="3">
        <f>COUNTIFS(Table1[Race '#],Table1[[#This Row],[Race '#]],Table1[Gender],"M")</f>
        <v>2</v>
      </c>
      <c r="AA1843" s="3">
        <f>COUNTIFS(Table1[Race '#],Table1[[#This Row],[Race '#]],Table1[Gender],"~?")</f>
        <v>0</v>
      </c>
      <c r="AB1843" s="3" t="str">
        <f>_xlfn.IFS(Y1843=SUM(Table1[[#This Row],[Race-F candidates]:[Race-? Candidates]]),"All-Female",Z1843=SUM(Table1[[#This Row],[Race-F candidates]:[Race-? Candidates]]),"All-Male",1=1,"Mixed-Gender")</f>
        <v>All-Male</v>
      </c>
      <c r="AC1843" s="3">
        <f>COUNTIFS(Table1[genoffice],Table1[[#This Row],[genoffice]],Table1[Gender],"F")</f>
        <v>2</v>
      </c>
      <c r="AD1843" s="3">
        <f>COUNTIFS(Table1[genoffice],Table1[[#This Row],[genoffice]],Table1[Gender],"M")</f>
        <v>33</v>
      </c>
      <c r="AE1843" s="3">
        <f>COUNTIFS(Table1[genoffice],Table1[[#This Row],[genoffice]],Table1[Gender],"~?")</f>
        <v>0</v>
      </c>
    </row>
    <row r="1844" spans="1:31" x14ac:dyDescent="0.35">
      <c r="A1844">
        <v>1829</v>
      </c>
      <c r="B1844">
        <f>IF(COUNTIF(C$2:C1843,C1844)&gt;0,B1843,B1843+1)</f>
        <v>553</v>
      </c>
      <c r="C1844" t="str">
        <f>Table1[[#This Row],[position]]&amp;IF(Table1[district]="NA","","-"&amp;Table1[district])&amp;IF(Table1[parish]="Multi-Parish Race","","-"&amp;Table1[parish])&amp;" ("&amp;Table1[year]&amp;")"</f>
        <v>District Attorney-2nd Judicial District Court (2014)</v>
      </c>
      <c r="D1844" t="s">
        <v>2393</v>
      </c>
      <c r="E1844" t="s">
        <v>2394</v>
      </c>
      <c r="F1844" t="s">
        <v>2396</v>
      </c>
      <c r="G1844">
        <v>2014</v>
      </c>
      <c r="H1844" t="s">
        <v>73</v>
      </c>
      <c r="I1844" t="s">
        <v>23</v>
      </c>
      <c r="J1844">
        <v>8816</v>
      </c>
      <c r="K1844">
        <v>2</v>
      </c>
      <c r="L1844">
        <f>COUNTIF(Table1[Race],Table1[Race])</f>
        <v>2</v>
      </c>
      <c r="M1844">
        <v>2</v>
      </c>
      <c r="N1844">
        <v>0</v>
      </c>
      <c r="O1844">
        <v>0</v>
      </c>
      <c r="P1844">
        <v>0</v>
      </c>
      <c r="Q1844" t="s">
        <v>20</v>
      </c>
      <c r="R1844" t="s">
        <v>947</v>
      </c>
      <c r="S1844" t="s">
        <v>2393</v>
      </c>
      <c r="T1844">
        <f>IFERROR(Table1[n_can_adj]/MID(Table1[district],FIND("(",Table1[district])+1,1),Table1[n_can_adj])</f>
        <v>2</v>
      </c>
      <c r="U1844">
        <v>0</v>
      </c>
      <c r="W1844" s="3">
        <v>0.20999176502882239</v>
      </c>
      <c r="X1844" s="3" t="s">
        <v>5414</v>
      </c>
      <c r="Y1844" s="3">
        <f>COUNTIFS(Table1[Race '#],Table1[[#This Row],[Race '#]],Table1[Gender],"F")</f>
        <v>0</v>
      </c>
      <c r="Z1844" s="3">
        <f>COUNTIFS(Table1[Race '#],Table1[[#This Row],[Race '#]],Table1[Gender],"M")</f>
        <v>2</v>
      </c>
      <c r="AA1844" s="3">
        <f>COUNTIFS(Table1[Race '#],Table1[[#This Row],[Race '#]],Table1[Gender],"~?")</f>
        <v>0</v>
      </c>
      <c r="AB1844" s="3" t="str">
        <f>_xlfn.IFS(Y1844=SUM(Table1[[#This Row],[Race-F candidates]:[Race-? Candidates]]),"All-Female",Z1844=SUM(Table1[[#This Row],[Race-F candidates]:[Race-? Candidates]]),"All-Male",1=1,"Mixed-Gender")</f>
        <v>All-Male</v>
      </c>
      <c r="AC1844" s="3">
        <f>COUNTIFS(Table1[genoffice],Table1[[#This Row],[genoffice]],Table1[Gender],"F")</f>
        <v>2</v>
      </c>
      <c r="AD1844" s="3">
        <f>COUNTIFS(Table1[genoffice],Table1[[#This Row],[genoffice]],Table1[Gender],"M")</f>
        <v>33</v>
      </c>
      <c r="AE1844" s="3">
        <f>COUNTIFS(Table1[genoffice],Table1[[#This Row],[genoffice]],Table1[Gender],"~?")</f>
        <v>0</v>
      </c>
    </row>
    <row r="1845" spans="1:31" x14ac:dyDescent="0.35">
      <c r="A1845">
        <v>1849</v>
      </c>
      <c r="B1845">
        <f>IF(COUNTIF(C$2:C1844,C1845)&gt;0,B1844,B1844+1)</f>
        <v>554</v>
      </c>
      <c r="C1845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5" t="s">
        <v>2393</v>
      </c>
      <c r="E1845" t="s">
        <v>2424</v>
      </c>
      <c r="F1845" t="s">
        <v>2425</v>
      </c>
      <c r="G1845">
        <v>2014</v>
      </c>
      <c r="H1845" t="s">
        <v>695</v>
      </c>
      <c r="I1845" t="s">
        <v>23</v>
      </c>
      <c r="J1845">
        <v>5609</v>
      </c>
      <c r="K1845">
        <v>2</v>
      </c>
      <c r="L1845">
        <f>COUNTIF(Table1[Race],Table1[Race])</f>
        <v>2</v>
      </c>
      <c r="M1845">
        <v>1</v>
      </c>
      <c r="N1845">
        <v>1</v>
      </c>
      <c r="O1845">
        <v>0</v>
      </c>
      <c r="P1845">
        <v>0</v>
      </c>
      <c r="Q1845" t="s">
        <v>20</v>
      </c>
      <c r="R1845" t="s">
        <v>947</v>
      </c>
      <c r="S1845" t="s">
        <v>2393</v>
      </c>
      <c r="T1845">
        <f>IFERROR(Table1[n_can_adj]/MID(Table1[district],FIND("(",Table1[district])+1,1),Table1[n_can_adj])</f>
        <v>2</v>
      </c>
      <c r="U1845">
        <v>31399</v>
      </c>
      <c r="V1845" t="str">
        <f>IF(Table1[Voting Population]&lt;47000,"Rural","Urban")</f>
        <v>Rural</v>
      </c>
      <c r="W1845" s="3">
        <v>3.6209126177720263E-2</v>
      </c>
      <c r="X1845" s="3" t="s">
        <v>5414</v>
      </c>
      <c r="Y1845" s="3">
        <f>COUNTIFS(Table1[Race '#],Table1[[#This Row],[Race '#]],Table1[Gender],"F")</f>
        <v>0</v>
      </c>
      <c r="Z1845" s="3">
        <f>COUNTIFS(Table1[Race '#],Table1[[#This Row],[Race '#]],Table1[Gender],"M")</f>
        <v>2</v>
      </c>
      <c r="AA1845" s="3">
        <f>COUNTIFS(Table1[Race '#],Table1[[#This Row],[Race '#]],Table1[Gender],"~?")</f>
        <v>0</v>
      </c>
      <c r="AB1845" s="3" t="str">
        <f>_xlfn.IFS(Y1845=SUM(Table1[[#This Row],[Race-F candidates]:[Race-? Candidates]]),"All-Female",Z1845=SUM(Table1[[#This Row],[Race-F candidates]:[Race-? Candidates]]),"All-Male",1=1,"Mixed-Gender")</f>
        <v>All-Male</v>
      </c>
      <c r="AC1845" s="3">
        <f>COUNTIFS(Table1[genoffice],Table1[[#This Row],[genoffice]],Table1[Gender],"F")</f>
        <v>2</v>
      </c>
      <c r="AD1845" s="3">
        <f>COUNTIFS(Table1[genoffice],Table1[[#This Row],[genoffice]],Table1[Gender],"M")</f>
        <v>33</v>
      </c>
      <c r="AE1845" s="3">
        <f>COUNTIFS(Table1[genoffice],Table1[[#This Row],[genoffice]],Table1[Gender],"~?")</f>
        <v>0</v>
      </c>
    </row>
    <row r="1846" spans="1:31" x14ac:dyDescent="0.35">
      <c r="A1846">
        <v>1850</v>
      </c>
      <c r="B1846">
        <f>IF(COUNTIF(C$2:C1845,C1846)&gt;0,B1845,B1845+1)</f>
        <v>554</v>
      </c>
      <c r="C1846" t="str">
        <f>Table1[[#This Row],[position]]&amp;IF(Table1[district]="NA","","-"&amp;Table1[district])&amp;IF(Table1[parish]="Multi-Parish Race","","-"&amp;Table1[parish])&amp;" ("&amp;Table1[year]&amp;")"</f>
        <v>District Attorney-31st Judicial District Court-Jefferson Davis (2014)</v>
      </c>
      <c r="D1846" t="s">
        <v>2393</v>
      </c>
      <c r="E1846" t="s">
        <v>2424</v>
      </c>
      <c r="F1846" t="s">
        <v>2426</v>
      </c>
      <c r="G1846">
        <v>2014</v>
      </c>
      <c r="H1846" t="s">
        <v>695</v>
      </c>
      <c r="I1846" t="s">
        <v>19</v>
      </c>
      <c r="J1846">
        <v>5217</v>
      </c>
      <c r="K1846">
        <v>2</v>
      </c>
      <c r="L1846">
        <f>COUNTIF(Table1[Race],Table1[Race])</f>
        <v>2</v>
      </c>
      <c r="M1846">
        <v>1</v>
      </c>
      <c r="N1846">
        <v>1</v>
      </c>
      <c r="O1846">
        <v>0</v>
      </c>
      <c r="P1846">
        <v>0</v>
      </c>
      <c r="Q1846" t="s">
        <v>20</v>
      </c>
      <c r="R1846" t="s">
        <v>947</v>
      </c>
      <c r="S1846" t="s">
        <v>2393</v>
      </c>
      <c r="T1846">
        <f>IFERROR(Table1[n_can_adj]/MID(Table1[district],FIND("(",Table1[district])+1,1),Table1[n_can_adj])</f>
        <v>2</v>
      </c>
      <c r="U1846">
        <v>31399</v>
      </c>
      <c r="V1846" t="str">
        <f>IF(Table1[Voting Population]&lt;47000,"Rural","Urban")</f>
        <v>Rural</v>
      </c>
      <c r="W1846" s="3">
        <v>3.6209126177720263E-2</v>
      </c>
      <c r="X1846" s="3" t="s">
        <v>5414</v>
      </c>
      <c r="Y1846" s="3">
        <f>COUNTIFS(Table1[Race '#],Table1[[#This Row],[Race '#]],Table1[Gender],"F")</f>
        <v>0</v>
      </c>
      <c r="Z1846" s="3">
        <f>COUNTIFS(Table1[Race '#],Table1[[#This Row],[Race '#]],Table1[Gender],"M")</f>
        <v>2</v>
      </c>
      <c r="AA1846" s="3">
        <f>COUNTIFS(Table1[Race '#],Table1[[#This Row],[Race '#]],Table1[Gender],"~?")</f>
        <v>0</v>
      </c>
      <c r="AB1846" s="3" t="str">
        <f>_xlfn.IFS(Y1846=SUM(Table1[[#This Row],[Race-F candidates]:[Race-? Candidates]]),"All-Female",Z1846=SUM(Table1[[#This Row],[Race-F candidates]:[Race-? Candidates]]),"All-Male",1=1,"Mixed-Gender")</f>
        <v>All-Male</v>
      </c>
      <c r="AC1846" s="3">
        <f>COUNTIFS(Table1[genoffice],Table1[[#This Row],[genoffice]],Table1[Gender],"F")</f>
        <v>2</v>
      </c>
      <c r="AD1846" s="3">
        <f>COUNTIFS(Table1[genoffice],Table1[[#This Row],[genoffice]],Table1[Gender],"M")</f>
        <v>33</v>
      </c>
      <c r="AE1846" s="3">
        <f>COUNTIFS(Table1[genoffice],Table1[[#This Row],[genoffice]],Table1[Gender],"~?")</f>
        <v>0</v>
      </c>
    </row>
    <row r="1847" spans="1:31" x14ac:dyDescent="0.35">
      <c r="A1847">
        <v>1851</v>
      </c>
      <c r="B1847">
        <f>IF(COUNTIF(C$2:C1846,C1847)&gt;0,B1846,B1846+1)</f>
        <v>555</v>
      </c>
      <c r="C1847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7" t="s">
        <v>2393</v>
      </c>
      <c r="E1847" t="s">
        <v>2427</v>
      </c>
      <c r="F1847" t="s">
        <v>2428</v>
      </c>
      <c r="G1847">
        <v>2014</v>
      </c>
      <c r="H1847" t="s">
        <v>1292</v>
      </c>
      <c r="I1847" t="s">
        <v>127</v>
      </c>
      <c r="J1847">
        <v>8241</v>
      </c>
      <c r="K1847">
        <v>2</v>
      </c>
      <c r="L1847">
        <f>COUNTIF(Table1[Race],Table1[Race])</f>
        <v>2</v>
      </c>
      <c r="M1847">
        <v>0</v>
      </c>
      <c r="N1847">
        <v>1</v>
      </c>
      <c r="O1847">
        <v>0</v>
      </c>
      <c r="P1847">
        <v>1</v>
      </c>
      <c r="Q1847" t="s">
        <v>20</v>
      </c>
      <c r="R1847" t="s">
        <v>947</v>
      </c>
      <c r="S1847" t="s">
        <v>2393</v>
      </c>
      <c r="T1847">
        <f>IFERROR(Table1[n_can_adj]/MID(Table1[district],FIND("(",Table1[district])+1,1),Table1[n_can_adj])</f>
        <v>2</v>
      </c>
      <c r="U1847">
        <v>113099</v>
      </c>
      <c r="V1847" t="str">
        <f>IF(Table1[Voting Population]&lt;47000,"Rural","Urban")</f>
        <v>Urban</v>
      </c>
      <c r="W1847" s="3">
        <v>0.43496743229345219</v>
      </c>
      <c r="X1847" s="3" t="s">
        <v>5414</v>
      </c>
      <c r="Y1847" s="3">
        <f>COUNTIFS(Table1[Race '#],Table1[[#This Row],[Race '#]],Table1[Gender],"F")</f>
        <v>0</v>
      </c>
      <c r="Z1847" s="3">
        <f>COUNTIFS(Table1[Race '#],Table1[[#This Row],[Race '#]],Table1[Gender],"M")</f>
        <v>2</v>
      </c>
      <c r="AA1847" s="3">
        <f>COUNTIFS(Table1[Race '#],Table1[[#This Row],[Race '#]],Table1[Gender],"~?")</f>
        <v>0</v>
      </c>
      <c r="AB1847" s="3" t="str">
        <f>_xlfn.IFS(Y1847=SUM(Table1[[#This Row],[Race-F candidates]:[Race-? Candidates]]),"All-Female",Z1847=SUM(Table1[[#This Row],[Race-F candidates]:[Race-? Candidates]]),"All-Male",1=1,"Mixed-Gender")</f>
        <v>All-Male</v>
      </c>
      <c r="AC1847" s="3">
        <f>COUNTIFS(Table1[genoffice],Table1[[#This Row],[genoffice]],Table1[Gender],"F")</f>
        <v>2</v>
      </c>
      <c r="AD1847" s="3">
        <f>COUNTIFS(Table1[genoffice],Table1[[#This Row],[genoffice]],Table1[Gender],"M")</f>
        <v>33</v>
      </c>
      <c r="AE1847" s="3">
        <f>COUNTIFS(Table1[genoffice],Table1[[#This Row],[genoffice]],Table1[Gender],"~?")</f>
        <v>0</v>
      </c>
    </row>
    <row r="1848" spans="1:31" x14ac:dyDescent="0.35">
      <c r="A1848">
        <v>1852</v>
      </c>
      <c r="B1848">
        <f>IF(COUNTIF(C$2:C1847,C1848)&gt;0,B1847,B1847+1)</f>
        <v>555</v>
      </c>
      <c r="C1848" t="str">
        <f>Table1[[#This Row],[position]]&amp;IF(Table1[district]="NA","","-"&amp;Table1[district])&amp;IF(Table1[parish]="Multi-Parish Race","","-"&amp;Table1[parish])&amp;" ("&amp;Table1[year]&amp;")"</f>
        <v>District Attorney-32nd Judicial District Court-Terrebonne (2014)</v>
      </c>
      <c r="D1848" t="s">
        <v>2393</v>
      </c>
      <c r="E1848" t="s">
        <v>2427</v>
      </c>
      <c r="F1848" t="s">
        <v>2429</v>
      </c>
      <c r="G1848">
        <v>2014</v>
      </c>
      <c r="H1848" t="s">
        <v>1292</v>
      </c>
      <c r="I1848" t="s">
        <v>19</v>
      </c>
      <c r="J1848">
        <v>20929</v>
      </c>
      <c r="K1848">
        <v>2</v>
      </c>
      <c r="L1848">
        <f>COUNTIF(Table1[Race],Table1[Race])</f>
        <v>2</v>
      </c>
      <c r="M1848">
        <v>0</v>
      </c>
      <c r="N1848">
        <v>1</v>
      </c>
      <c r="O1848">
        <v>0</v>
      </c>
      <c r="P1848">
        <v>1</v>
      </c>
      <c r="Q1848" t="s">
        <v>20</v>
      </c>
      <c r="R1848" t="s">
        <v>947</v>
      </c>
      <c r="S1848" t="s">
        <v>2393</v>
      </c>
      <c r="T1848">
        <f>IFERROR(Table1[n_can_adj]/MID(Table1[district],FIND("(",Table1[district])+1,1),Table1[n_can_adj])</f>
        <v>2</v>
      </c>
      <c r="U1848">
        <v>113099</v>
      </c>
      <c r="V1848" t="str">
        <f>IF(Table1[Voting Population]&lt;47000,"Rural","Urban")</f>
        <v>Urban</v>
      </c>
      <c r="W1848" s="3">
        <v>0.43496743229345219</v>
      </c>
      <c r="X1848" s="3" t="s">
        <v>5414</v>
      </c>
      <c r="Y1848" s="3">
        <f>COUNTIFS(Table1[Race '#],Table1[[#This Row],[Race '#]],Table1[Gender],"F")</f>
        <v>0</v>
      </c>
      <c r="Z1848" s="3">
        <f>COUNTIFS(Table1[Race '#],Table1[[#This Row],[Race '#]],Table1[Gender],"M")</f>
        <v>2</v>
      </c>
      <c r="AA1848" s="3">
        <f>COUNTIFS(Table1[Race '#],Table1[[#This Row],[Race '#]],Table1[Gender],"~?")</f>
        <v>0</v>
      </c>
      <c r="AB1848" s="3" t="str">
        <f>_xlfn.IFS(Y1848=SUM(Table1[[#This Row],[Race-F candidates]:[Race-? Candidates]]),"All-Female",Z1848=SUM(Table1[[#This Row],[Race-F candidates]:[Race-? Candidates]]),"All-Male",1=1,"Mixed-Gender")</f>
        <v>All-Male</v>
      </c>
      <c r="AC1848" s="3">
        <f>COUNTIFS(Table1[genoffice],Table1[[#This Row],[genoffice]],Table1[Gender],"F")</f>
        <v>2</v>
      </c>
      <c r="AD1848" s="3">
        <f>COUNTIFS(Table1[genoffice],Table1[[#This Row],[genoffice]],Table1[Gender],"M")</f>
        <v>33</v>
      </c>
      <c r="AE1848" s="3">
        <f>COUNTIFS(Table1[genoffice],Table1[[#This Row],[genoffice]],Table1[Gender],"~?")</f>
        <v>0</v>
      </c>
    </row>
    <row r="1849" spans="1:31" x14ac:dyDescent="0.35">
      <c r="A1849">
        <v>1853</v>
      </c>
      <c r="B1849">
        <f>IF(COUNTIF(C$2:C1848,C1849)&gt;0,B1848,B1848+1)</f>
        <v>556</v>
      </c>
      <c r="C1849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49" t="s">
        <v>2393</v>
      </c>
      <c r="E1849" t="s">
        <v>2430</v>
      </c>
      <c r="F1849" t="s">
        <v>2431</v>
      </c>
      <c r="G1849">
        <v>2014</v>
      </c>
      <c r="H1849" t="s">
        <v>1737</v>
      </c>
      <c r="I1849" t="s">
        <v>127</v>
      </c>
      <c r="J1849">
        <v>2163</v>
      </c>
      <c r="K1849">
        <v>3</v>
      </c>
      <c r="L1849">
        <f>COUNTIF(Table1[Race],Table1[Race])</f>
        <v>3</v>
      </c>
      <c r="M1849">
        <v>1</v>
      </c>
      <c r="N1849">
        <v>1</v>
      </c>
      <c r="O1849">
        <v>0</v>
      </c>
      <c r="P1849">
        <v>1</v>
      </c>
      <c r="Q1849" t="s">
        <v>20</v>
      </c>
      <c r="R1849" t="s">
        <v>947</v>
      </c>
      <c r="S1849" t="s">
        <v>2393</v>
      </c>
      <c r="T1849">
        <f>IFERROR(Table1[n_can_adj]/MID(Table1[district],FIND("(",Table1[district])+1,1),Table1[n_can_adj])</f>
        <v>3</v>
      </c>
      <c r="U1849">
        <v>44091</v>
      </c>
      <c r="V1849" t="str">
        <f>IF(Table1[Voting Population]&lt;47000,"Rural","Urban")</f>
        <v>Rural</v>
      </c>
      <c r="W1849" s="3">
        <v>0.19229809531730852</v>
      </c>
      <c r="X1849" s="3" t="s">
        <v>5414</v>
      </c>
      <c r="Y1849" s="3">
        <f>COUNTIFS(Table1[Race '#],Table1[[#This Row],[Race '#]],Table1[Gender],"F")</f>
        <v>0</v>
      </c>
      <c r="Z1849" s="3">
        <f>COUNTIFS(Table1[Race '#],Table1[[#This Row],[Race '#]],Table1[Gender],"M")</f>
        <v>3</v>
      </c>
      <c r="AA1849" s="3">
        <f>COUNTIFS(Table1[Race '#],Table1[[#This Row],[Race '#]],Table1[Gender],"~?")</f>
        <v>0</v>
      </c>
      <c r="AB1849" s="3" t="str">
        <f>_xlfn.IFS(Y1849=SUM(Table1[[#This Row],[Race-F candidates]:[Race-? Candidates]]),"All-Female",Z1849=SUM(Table1[[#This Row],[Race-F candidates]:[Race-? Candidates]]),"All-Male",1=1,"Mixed-Gender")</f>
        <v>All-Male</v>
      </c>
      <c r="AC1849" s="3">
        <f>COUNTIFS(Table1[genoffice],Table1[[#This Row],[genoffice]],Table1[Gender],"F")</f>
        <v>2</v>
      </c>
      <c r="AD1849" s="3">
        <f>COUNTIFS(Table1[genoffice],Table1[[#This Row],[genoffice]],Table1[Gender],"M")</f>
        <v>33</v>
      </c>
      <c r="AE1849" s="3">
        <f>COUNTIFS(Table1[genoffice],Table1[[#This Row],[genoffice]],Table1[Gender],"~?")</f>
        <v>0</v>
      </c>
    </row>
    <row r="1850" spans="1:31" x14ac:dyDescent="0.35">
      <c r="A1850">
        <v>1854</v>
      </c>
      <c r="B1850">
        <f>IF(COUNTIF(C$2:C1849,C1850)&gt;0,B1849,B1849+1)</f>
        <v>556</v>
      </c>
      <c r="C1850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0" t="s">
        <v>2393</v>
      </c>
      <c r="E1850" t="s">
        <v>2430</v>
      </c>
      <c r="F1850" t="s">
        <v>2432</v>
      </c>
      <c r="G1850">
        <v>2014</v>
      </c>
      <c r="H1850" t="s">
        <v>1737</v>
      </c>
      <c r="I1850" t="s">
        <v>19</v>
      </c>
      <c r="J1850">
        <v>3774</v>
      </c>
      <c r="K1850">
        <v>3</v>
      </c>
      <c r="L1850">
        <f>COUNTIF(Table1[Race],Table1[Race])</f>
        <v>3</v>
      </c>
      <c r="M1850">
        <v>1</v>
      </c>
      <c r="N1850">
        <v>1</v>
      </c>
      <c r="O1850">
        <v>0</v>
      </c>
      <c r="P1850">
        <v>1</v>
      </c>
      <c r="Q1850" t="s">
        <v>20</v>
      </c>
      <c r="R1850" t="s">
        <v>947</v>
      </c>
      <c r="S1850" t="s">
        <v>2393</v>
      </c>
      <c r="T1850">
        <f>IFERROR(Table1[n_can_adj]/MID(Table1[district],FIND("(",Table1[district])+1,1),Table1[n_can_adj])</f>
        <v>3</v>
      </c>
      <c r="U1850">
        <v>44091</v>
      </c>
      <c r="V1850" t="str">
        <f>IF(Table1[Voting Population]&lt;47000,"Rural","Urban")</f>
        <v>Rural</v>
      </c>
      <c r="W1850" s="3">
        <v>0.19229809531730852</v>
      </c>
      <c r="X1850" s="3" t="s">
        <v>5414</v>
      </c>
      <c r="Y1850" s="3">
        <f>COUNTIFS(Table1[Race '#],Table1[[#This Row],[Race '#]],Table1[Gender],"F")</f>
        <v>0</v>
      </c>
      <c r="Z1850" s="3">
        <f>COUNTIFS(Table1[Race '#],Table1[[#This Row],[Race '#]],Table1[Gender],"M")</f>
        <v>3</v>
      </c>
      <c r="AA1850" s="3">
        <f>COUNTIFS(Table1[Race '#],Table1[[#This Row],[Race '#]],Table1[Gender],"~?")</f>
        <v>0</v>
      </c>
      <c r="AB1850" s="3" t="str">
        <f>_xlfn.IFS(Y1850=SUM(Table1[[#This Row],[Race-F candidates]:[Race-? Candidates]]),"All-Female",Z1850=SUM(Table1[[#This Row],[Race-F candidates]:[Race-? Candidates]]),"All-Male",1=1,"Mixed-Gender")</f>
        <v>All-Male</v>
      </c>
      <c r="AC1850" s="3">
        <f>COUNTIFS(Table1[genoffice],Table1[[#This Row],[genoffice]],Table1[Gender],"F")</f>
        <v>2</v>
      </c>
      <c r="AD1850" s="3">
        <f>COUNTIFS(Table1[genoffice],Table1[[#This Row],[genoffice]],Table1[Gender],"M")</f>
        <v>33</v>
      </c>
      <c r="AE1850" s="3">
        <f>COUNTIFS(Table1[genoffice],Table1[[#This Row],[genoffice]],Table1[Gender],"~?")</f>
        <v>0</v>
      </c>
    </row>
    <row r="1851" spans="1:31" x14ac:dyDescent="0.35">
      <c r="A1851">
        <v>1855</v>
      </c>
      <c r="B1851">
        <f>IF(COUNTIF(C$2:C1850,C1851)&gt;0,B1850,B1850+1)</f>
        <v>556</v>
      </c>
      <c r="C1851" t="str">
        <f>Table1[[#This Row],[position]]&amp;IF(Table1[district]="NA","","-"&amp;Table1[district])&amp;IF(Table1[parish]="Multi-Parish Race","","-"&amp;Table1[parish])&amp;" ("&amp;Table1[year]&amp;")"</f>
        <v>District Attorney-34th Judicial District Court-St. Bernard (2014)</v>
      </c>
      <c r="D1851" t="s">
        <v>2393</v>
      </c>
      <c r="E1851" t="s">
        <v>2430</v>
      </c>
      <c r="F1851" t="s">
        <v>2433</v>
      </c>
      <c r="G1851">
        <v>2014</v>
      </c>
      <c r="H1851" t="s">
        <v>1737</v>
      </c>
      <c r="I1851" t="s">
        <v>23</v>
      </c>
      <c r="J1851">
        <v>6086</v>
      </c>
      <c r="K1851">
        <v>3</v>
      </c>
      <c r="L1851">
        <f>COUNTIF(Table1[Race],Table1[Race])</f>
        <v>3</v>
      </c>
      <c r="M1851">
        <v>1</v>
      </c>
      <c r="N1851">
        <v>1</v>
      </c>
      <c r="O1851">
        <v>0</v>
      </c>
      <c r="P1851">
        <v>1</v>
      </c>
      <c r="Q1851" t="s">
        <v>20</v>
      </c>
      <c r="R1851" t="s">
        <v>947</v>
      </c>
      <c r="S1851" t="s">
        <v>2393</v>
      </c>
      <c r="T1851">
        <f>IFERROR(Table1[n_can_adj]/MID(Table1[district],FIND("(",Table1[district])+1,1),Table1[n_can_adj])</f>
        <v>3</v>
      </c>
      <c r="U1851">
        <v>44091</v>
      </c>
      <c r="V1851" t="str">
        <f>IF(Table1[Voting Population]&lt;47000,"Rural","Urban")</f>
        <v>Rural</v>
      </c>
      <c r="W1851" s="3">
        <v>0.19229809531730852</v>
      </c>
      <c r="X1851" s="3" t="s">
        <v>5414</v>
      </c>
      <c r="Y1851" s="3">
        <f>COUNTIFS(Table1[Race '#],Table1[[#This Row],[Race '#]],Table1[Gender],"F")</f>
        <v>0</v>
      </c>
      <c r="Z1851" s="3">
        <f>COUNTIFS(Table1[Race '#],Table1[[#This Row],[Race '#]],Table1[Gender],"M")</f>
        <v>3</v>
      </c>
      <c r="AA1851" s="3">
        <f>COUNTIFS(Table1[Race '#],Table1[[#This Row],[Race '#]],Table1[Gender],"~?")</f>
        <v>0</v>
      </c>
      <c r="AB1851" s="3" t="str">
        <f>_xlfn.IFS(Y1851=SUM(Table1[[#This Row],[Race-F candidates]:[Race-? Candidates]]),"All-Female",Z1851=SUM(Table1[[#This Row],[Race-F candidates]:[Race-? Candidates]]),"All-Male",1=1,"Mixed-Gender")</f>
        <v>All-Male</v>
      </c>
      <c r="AC1851" s="3">
        <f>COUNTIFS(Table1[genoffice],Table1[[#This Row],[genoffice]],Table1[Gender],"F")</f>
        <v>2</v>
      </c>
      <c r="AD1851" s="3">
        <f>COUNTIFS(Table1[genoffice],Table1[[#This Row],[genoffice]],Table1[Gender],"M")</f>
        <v>33</v>
      </c>
      <c r="AE1851" s="3">
        <f>COUNTIFS(Table1[genoffice],Table1[[#This Row],[genoffice]],Table1[Gender],"~?")</f>
        <v>0</v>
      </c>
    </row>
    <row r="1852" spans="1:31" x14ac:dyDescent="0.35">
      <c r="A1852">
        <v>1856</v>
      </c>
      <c r="B1852">
        <f>IF(COUNTIF(C$2:C1851,C1852)&gt;0,B1851,B1851+1)</f>
        <v>557</v>
      </c>
      <c r="C1852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2" t="s">
        <v>2393</v>
      </c>
      <c r="E1852" t="s">
        <v>2434</v>
      </c>
      <c r="F1852" t="s">
        <v>2435</v>
      </c>
      <c r="G1852">
        <v>2014</v>
      </c>
      <c r="H1852" t="s">
        <v>449</v>
      </c>
      <c r="I1852" t="s">
        <v>127</v>
      </c>
      <c r="J1852">
        <v>2443</v>
      </c>
      <c r="K1852">
        <v>2</v>
      </c>
      <c r="L1852">
        <f>COUNTIF(Table1[Race],Table1[Race])</f>
        <v>2</v>
      </c>
      <c r="M1852">
        <v>1</v>
      </c>
      <c r="N1852">
        <v>0</v>
      </c>
      <c r="O1852">
        <v>0</v>
      </c>
      <c r="P1852">
        <v>1</v>
      </c>
      <c r="Q1852" t="s">
        <v>20</v>
      </c>
      <c r="R1852" t="s">
        <v>947</v>
      </c>
      <c r="S1852" t="s">
        <v>2393</v>
      </c>
      <c r="T1852">
        <f>IFERROR(Table1[n_can_adj]/MID(Table1[district],FIND("(",Table1[district])+1,1),Table1[n_can_adj])</f>
        <v>2</v>
      </c>
      <c r="U1852">
        <v>9997</v>
      </c>
      <c r="V1852" t="str">
        <f>IF(Table1[Voting Population]&lt;47000,"Rural","Urban")</f>
        <v>Rural</v>
      </c>
      <c r="W1852" s="3">
        <v>0.23539823008849559</v>
      </c>
      <c r="X1852" s="3" t="s">
        <v>5414</v>
      </c>
      <c r="Y1852" s="3">
        <f>COUNTIFS(Table1[Race '#],Table1[[#This Row],[Race '#]],Table1[Gender],"F")</f>
        <v>0</v>
      </c>
      <c r="Z1852" s="3">
        <f>COUNTIFS(Table1[Race '#],Table1[[#This Row],[Race '#]],Table1[Gender],"M")</f>
        <v>2</v>
      </c>
      <c r="AA1852" s="3">
        <f>COUNTIFS(Table1[Race '#],Table1[[#This Row],[Race '#]],Table1[Gender],"~?")</f>
        <v>0</v>
      </c>
      <c r="AB1852" s="3" t="str">
        <f>_xlfn.IFS(Y1852=SUM(Table1[[#This Row],[Race-F candidates]:[Race-? Candidates]]),"All-Female",Z1852=SUM(Table1[[#This Row],[Race-F candidates]:[Race-? Candidates]]),"All-Male",1=1,"Mixed-Gender")</f>
        <v>All-Male</v>
      </c>
      <c r="AC1852" s="3">
        <f>COUNTIFS(Table1[genoffice],Table1[[#This Row],[genoffice]],Table1[Gender],"F")</f>
        <v>2</v>
      </c>
      <c r="AD1852" s="3">
        <f>COUNTIFS(Table1[genoffice],Table1[[#This Row],[genoffice]],Table1[Gender],"M")</f>
        <v>33</v>
      </c>
      <c r="AE1852" s="3">
        <f>COUNTIFS(Table1[genoffice],Table1[[#This Row],[genoffice]],Table1[Gender],"~?")</f>
        <v>0</v>
      </c>
    </row>
    <row r="1853" spans="1:31" x14ac:dyDescent="0.35">
      <c r="A1853">
        <v>1857</v>
      </c>
      <c r="B1853">
        <f>IF(COUNTIF(C$2:C1852,C1853)&gt;0,B1852,B1852+1)</f>
        <v>557</v>
      </c>
      <c r="C1853" t="str">
        <f>Table1[[#This Row],[position]]&amp;IF(Table1[district]="NA","","-"&amp;Table1[district])&amp;IF(Table1[parish]="Multi-Parish Race","","-"&amp;Table1[parish])&amp;" ("&amp;Table1[year]&amp;")"</f>
        <v>District Attorney-37th Judicial District Court-Caldwell (2014)</v>
      </c>
      <c r="D1853" t="s">
        <v>2393</v>
      </c>
      <c r="E1853" t="s">
        <v>2434</v>
      </c>
      <c r="F1853" t="s">
        <v>2436</v>
      </c>
      <c r="G1853">
        <v>2014</v>
      </c>
      <c r="H1853" t="s">
        <v>449</v>
      </c>
      <c r="I1853" t="s">
        <v>23</v>
      </c>
      <c r="J1853">
        <v>1512</v>
      </c>
      <c r="K1853">
        <v>2</v>
      </c>
      <c r="L1853">
        <f>COUNTIF(Table1[Race],Table1[Race])</f>
        <v>2</v>
      </c>
      <c r="M1853">
        <v>1</v>
      </c>
      <c r="N1853">
        <v>0</v>
      </c>
      <c r="O1853">
        <v>0</v>
      </c>
      <c r="P1853">
        <v>1</v>
      </c>
      <c r="Q1853" t="s">
        <v>20</v>
      </c>
      <c r="R1853" t="s">
        <v>947</v>
      </c>
      <c r="S1853" t="s">
        <v>2393</v>
      </c>
      <c r="T1853">
        <f>IFERROR(Table1[n_can_adj]/MID(Table1[district],FIND("(",Table1[district])+1,1),Table1[n_can_adj])</f>
        <v>2</v>
      </c>
      <c r="U1853">
        <v>9997</v>
      </c>
      <c r="V1853" t="str">
        <f>IF(Table1[Voting Population]&lt;47000,"Rural","Urban")</f>
        <v>Rural</v>
      </c>
      <c r="W1853" s="3">
        <v>0.23539823008849559</v>
      </c>
      <c r="X1853" s="3" t="s">
        <v>5414</v>
      </c>
      <c r="Y1853" s="3">
        <f>COUNTIFS(Table1[Race '#],Table1[[#This Row],[Race '#]],Table1[Gender],"F")</f>
        <v>0</v>
      </c>
      <c r="Z1853" s="3">
        <f>COUNTIFS(Table1[Race '#],Table1[[#This Row],[Race '#]],Table1[Gender],"M")</f>
        <v>2</v>
      </c>
      <c r="AA1853" s="3">
        <f>COUNTIFS(Table1[Race '#],Table1[[#This Row],[Race '#]],Table1[Gender],"~?")</f>
        <v>0</v>
      </c>
      <c r="AB1853" s="3" t="str">
        <f>_xlfn.IFS(Y1853=SUM(Table1[[#This Row],[Race-F candidates]:[Race-? Candidates]]),"All-Female",Z1853=SUM(Table1[[#This Row],[Race-F candidates]:[Race-? Candidates]]),"All-Male",1=1,"Mixed-Gender")</f>
        <v>All-Male</v>
      </c>
      <c r="AC1853" s="3">
        <f>COUNTIFS(Table1[genoffice],Table1[[#This Row],[genoffice]],Table1[Gender],"F")</f>
        <v>2</v>
      </c>
      <c r="AD1853" s="3">
        <f>COUNTIFS(Table1[genoffice],Table1[[#This Row],[genoffice]],Table1[Gender],"M")</f>
        <v>33</v>
      </c>
      <c r="AE1853" s="3">
        <f>COUNTIFS(Table1[genoffice],Table1[[#This Row],[genoffice]],Table1[Gender],"~?")</f>
        <v>0</v>
      </c>
    </row>
    <row r="1854" spans="1:31" x14ac:dyDescent="0.35">
      <c r="A1854">
        <v>1830</v>
      </c>
      <c r="B1854">
        <f>IF(COUNTIF(C$2:C1853,C1854)&gt;0,B1853,B1853+1)</f>
        <v>558</v>
      </c>
      <c r="C1854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4" t="s">
        <v>2393</v>
      </c>
      <c r="E1854" t="s">
        <v>2397</v>
      </c>
      <c r="F1854" t="s">
        <v>2398</v>
      </c>
      <c r="G1854">
        <v>2014</v>
      </c>
      <c r="H1854" t="s">
        <v>73</v>
      </c>
      <c r="I1854" t="s">
        <v>30</v>
      </c>
      <c r="J1854">
        <v>10497</v>
      </c>
      <c r="K1854">
        <v>2</v>
      </c>
      <c r="L1854">
        <f>COUNTIF(Table1[Race],Table1[Race])</f>
        <v>2</v>
      </c>
      <c r="M1854">
        <v>0</v>
      </c>
      <c r="N1854">
        <v>0</v>
      </c>
      <c r="O1854">
        <v>2</v>
      </c>
      <c r="P1854">
        <v>0</v>
      </c>
      <c r="Q1854" t="s">
        <v>20</v>
      </c>
      <c r="R1854" t="s">
        <v>947</v>
      </c>
      <c r="S1854" t="s">
        <v>2393</v>
      </c>
      <c r="T1854">
        <f>IFERROR(Table1[n_can_adj]/MID(Table1[district],FIND("(",Table1[district])+1,1),Table1[n_can_adj])</f>
        <v>2</v>
      </c>
      <c r="U1854">
        <v>0</v>
      </c>
      <c r="W1854" s="3">
        <v>9.9504833765621803E-3</v>
      </c>
      <c r="X1854" s="3" t="s">
        <v>5414</v>
      </c>
      <c r="Y1854" s="3">
        <f>COUNTIFS(Table1[Race '#],Table1[[#This Row],[Race '#]],Table1[Gender],"F")</f>
        <v>0</v>
      </c>
      <c r="Z1854" s="3">
        <f>COUNTIFS(Table1[Race '#],Table1[[#This Row],[Race '#]],Table1[Gender],"M")</f>
        <v>2</v>
      </c>
      <c r="AA1854" s="3">
        <f>COUNTIFS(Table1[Race '#],Table1[[#This Row],[Race '#]],Table1[Gender],"~?")</f>
        <v>0</v>
      </c>
      <c r="AB1854" s="3" t="str">
        <f>_xlfn.IFS(Y1854=SUM(Table1[[#This Row],[Race-F candidates]:[Race-? Candidates]]),"All-Female",Z1854=SUM(Table1[[#This Row],[Race-F candidates]:[Race-? Candidates]]),"All-Male",1=1,"Mixed-Gender")</f>
        <v>All-Male</v>
      </c>
      <c r="AC1854" s="3">
        <f>COUNTIFS(Table1[genoffice],Table1[[#This Row],[genoffice]],Table1[Gender],"F")</f>
        <v>2</v>
      </c>
      <c r="AD1854" s="3">
        <f>COUNTIFS(Table1[genoffice],Table1[[#This Row],[genoffice]],Table1[Gender],"M")</f>
        <v>33</v>
      </c>
      <c r="AE1854" s="3">
        <f>COUNTIFS(Table1[genoffice],Table1[[#This Row],[genoffice]],Table1[Gender],"~?")</f>
        <v>0</v>
      </c>
    </row>
    <row r="1855" spans="1:31" x14ac:dyDescent="0.35">
      <c r="A1855">
        <v>1831</v>
      </c>
      <c r="B1855">
        <f>IF(COUNTIF(C$2:C1854,C1855)&gt;0,B1854,B1854+1)</f>
        <v>558</v>
      </c>
      <c r="C1855" t="str">
        <f>Table1[[#This Row],[position]]&amp;IF(Table1[district]="NA","","-"&amp;Table1[district])&amp;IF(Table1[parish]="Multi-Parish Race","","-"&amp;Table1[parish])&amp;" ("&amp;Table1[year]&amp;")"</f>
        <v>District Attorney-3rd Judicial District Court (2014)</v>
      </c>
      <c r="D1855" t="s">
        <v>2393</v>
      </c>
      <c r="E1855" t="s">
        <v>2397</v>
      </c>
      <c r="F1855" t="s">
        <v>2399</v>
      </c>
      <c r="G1855">
        <v>2014</v>
      </c>
      <c r="H1855" t="s">
        <v>73</v>
      </c>
      <c r="I1855" t="s">
        <v>30</v>
      </c>
      <c r="J1855">
        <v>10708</v>
      </c>
      <c r="K1855">
        <v>2</v>
      </c>
      <c r="L1855">
        <f>COUNTIF(Table1[Race],Table1[Race])</f>
        <v>2</v>
      </c>
      <c r="M1855">
        <v>0</v>
      </c>
      <c r="N1855">
        <v>0</v>
      </c>
      <c r="O1855">
        <v>2</v>
      </c>
      <c r="P1855">
        <v>0</v>
      </c>
      <c r="Q1855" t="s">
        <v>20</v>
      </c>
      <c r="R1855" t="s">
        <v>947</v>
      </c>
      <c r="S1855" t="s">
        <v>2393</v>
      </c>
      <c r="T1855">
        <f>IFERROR(Table1[n_can_adj]/MID(Table1[district],FIND("(",Table1[district])+1,1),Table1[n_can_adj])</f>
        <v>2</v>
      </c>
      <c r="U1855">
        <v>0</v>
      </c>
      <c r="W1855" s="3">
        <v>9.9504833765621803E-3</v>
      </c>
      <c r="X1855" s="3" t="s">
        <v>5414</v>
      </c>
      <c r="Y1855" s="3">
        <f>COUNTIFS(Table1[Race '#],Table1[[#This Row],[Race '#]],Table1[Gender],"F")</f>
        <v>0</v>
      </c>
      <c r="Z1855" s="3">
        <f>COUNTIFS(Table1[Race '#],Table1[[#This Row],[Race '#]],Table1[Gender],"M")</f>
        <v>2</v>
      </c>
      <c r="AA1855" s="3">
        <f>COUNTIFS(Table1[Race '#],Table1[[#This Row],[Race '#]],Table1[Gender],"~?")</f>
        <v>0</v>
      </c>
      <c r="AB1855" s="3" t="str">
        <f>_xlfn.IFS(Y1855=SUM(Table1[[#This Row],[Race-F candidates]:[Race-? Candidates]]),"All-Female",Z1855=SUM(Table1[[#This Row],[Race-F candidates]:[Race-? Candidates]]),"All-Male",1=1,"Mixed-Gender")</f>
        <v>All-Male</v>
      </c>
      <c r="AC1855" s="3">
        <f>COUNTIFS(Table1[genoffice],Table1[[#This Row],[genoffice]],Table1[Gender],"F")</f>
        <v>2</v>
      </c>
      <c r="AD1855" s="3">
        <f>COUNTIFS(Table1[genoffice],Table1[[#This Row],[genoffice]],Table1[Gender],"M")</f>
        <v>33</v>
      </c>
      <c r="AE1855" s="3">
        <f>COUNTIFS(Table1[genoffice],Table1[[#This Row],[genoffice]],Table1[Gender],"~?")</f>
        <v>0</v>
      </c>
    </row>
    <row r="1856" spans="1:31" x14ac:dyDescent="0.35">
      <c r="A1856">
        <v>1858</v>
      </c>
      <c r="B1856">
        <f>IF(COUNTIF(C$2:C1855,C1856)&gt;0,B1855,B1855+1)</f>
        <v>559</v>
      </c>
      <c r="C1856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6" t="s">
        <v>2393</v>
      </c>
      <c r="E1856" t="s">
        <v>2437</v>
      </c>
      <c r="F1856" t="s">
        <v>2438</v>
      </c>
      <c r="G1856">
        <v>2014</v>
      </c>
      <c r="H1856" t="s">
        <v>2439</v>
      </c>
      <c r="I1856" t="s">
        <v>23</v>
      </c>
      <c r="J1856">
        <v>2954</v>
      </c>
      <c r="K1856">
        <v>3</v>
      </c>
      <c r="L1856">
        <f>COUNTIF(Table1[Race],Table1[Race])</f>
        <v>3</v>
      </c>
      <c r="M1856">
        <v>2</v>
      </c>
      <c r="N1856">
        <v>0</v>
      </c>
      <c r="O1856">
        <v>1</v>
      </c>
      <c r="P1856">
        <v>0</v>
      </c>
      <c r="Q1856" t="s">
        <v>20</v>
      </c>
      <c r="R1856" t="s">
        <v>947</v>
      </c>
      <c r="S1856" t="s">
        <v>2393</v>
      </c>
      <c r="T1856">
        <f>IFERROR(Table1[n_can_adj]/MID(Table1[district],FIND("(",Table1[district])+1,1),Table1[n_can_adj])</f>
        <v>3</v>
      </c>
      <c r="U1856">
        <v>43888</v>
      </c>
      <c r="V1856" t="str">
        <f>IF(Table1[Voting Population]&lt;47000,"Rural","Urban")</f>
        <v>Rural</v>
      </c>
      <c r="W1856" s="3">
        <v>0.11950513292971832</v>
      </c>
      <c r="X1856" s="3" t="s">
        <v>5415</v>
      </c>
      <c r="Y1856" s="3">
        <f>COUNTIFS(Table1[Race '#],Table1[[#This Row],[Race '#]],Table1[Gender],"F")</f>
        <v>2</v>
      </c>
      <c r="Z1856" s="3">
        <f>COUNTIFS(Table1[Race '#],Table1[[#This Row],[Race '#]],Table1[Gender],"M")</f>
        <v>1</v>
      </c>
      <c r="AA1856" s="3">
        <f>COUNTIFS(Table1[Race '#],Table1[[#This Row],[Race '#]],Table1[Gender],"~?")</f>
        <v>0</v>
      </c>
      <c r="AB1856" s="3" t="str">
        <f>_xlfn.IFS(Y1856=SUM(Table1[[#This Row],[Race-F candidates]:[Race-? Candidates]]),"All-Female",Z1856=SUM(Table1[[#This Row],[Race-F candidates]:[Race-? Candidates]]),"All-Male",1=1,"Mixed-Gender")</f>
        <v>Mixed-Gender</v>
      </c>
      <c r="AC1856" s="3">
        <f>COUNTIFS(Table1[genoffice],Table1[[#This Row],[genoffice]],Table1[Gender],"F")</f>
        <v>2</v>
      </c>
      <c r="AD1856" s="3">
        <f>COUNTIFS(Table1[genoffice],Table1[[#This Row],[genoffice]],Table1[Gender],"M")</f>
        <v>33</v>
      </c>
      <c r="AE1856" s="3">
        <f>COUNTIFS(Table1[genoffice],Table1[[#This Row],[genoffice]],Table1[Gender],"~?")</f>
        <v>0</v>
      </c>
    </row>
    <row r="1857" spans="1:31" x14ac:dyDescent="0.35">
      <c r="A1857">
        <v>1859</v>
      </c>
      <c r="B1857">
        <f>IF(COUNTIF(C$2:C1856,C1857)&gt;0,B1856,B1856+1)</f>
        <v>559</v>
      </c>
      <c r="C1857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7" t="s">
        <v>2393</v>
      </c>
      <c r="E1857" t="s">
        <v>2437</v>
      </c>
      <c r="F1857" t="s">
        <v>2440</v>
      </c>
      <c r="G1857">
        <v>2014</v>
      </c>
      <c r="H1857" t="s">
        <v>2439</v>
      </c>
      <c r="I1857" t="s">
        <v>23</v>
      </c>
      <c r="J1857">
        <v>5213</v>
      </c>
      <c r="K1857">
        <v>3</v>
      </c>
      <c r="L1857">
        <f>COUNTIF(Table1[Race],Table1[Race])</f>
        <v>3</v>
      </c>
      <c r="M1857">
        <v>2</v>
      </c>
      <c r="N1857">
        <v>0</v>
      </c>
      <c r="O1857">
        <v>1</v>
      </c>
      <c r="P1857">
        <v>0</v>
      </c>
      <c r="Q1857" t="s">
        <v>20</v>
      </c>
      <c r="R1857" t="s">
        <v>947</v>
      </c>
      <c r="S1857" t="s">
        <v>2393</v>
      </c>
      <c r="T1857">
        <f>IFERROR(Table1[n_can_adj]/MID(Table1[district],FIND("(",Table1[district])+1,1),Table1[n_can_adj])</f>
        <v>3</v>
      </c>
      <c r="U1857">
        <v>43888</v>
      </c>
      <c r="V1857" t="str">
        <f>IF(Table1[Voting Population]&lt;47000,"Rural","Urban")</f>
        <v>Rural</v>
      </c>
      <c r="W1857" s="3">
        <v>0.11950513292971832</v>
      </c>
      <c r="X1857" s="3" t="s">
        <v>5415</v>
      </c>
      <c r="Y1857" s="3">
        <f>COUNTIFS(Table1[Race '#],Table1[[#This Row],[Race '#]],Table1[Gender],"F")</f>
        <v>2</v>
      </c>
      <c r="Z1857" s="3">
        <f>COUNTIFS(Table1[Race '#],Table1[[#This Row],[Race '#]],Table1[Gender],"M")</f>
        <v>1</v>
      </c>
      <c r="AA1857" s="3">
        <f>COUNTIFS(Table1[Race '#],Table1[[#This Row],[Race '#]],Table1[Gender],"~?")</f>
        <v>0</v>
      </c>
      <c r="AB1857" s="3" t="str">
        <f>_xlfn.IFS(Y1857=SUM(Table1[[#This Row],[Race-F candidates]:[Race-? Candidates]]),"All-Female",Z1857=SUM(Table1[[#This Row],[Race-F candidates]:[Race-? Candidates]]),"All-Male",1=1,"Mixed-Gender")</f>
        <v>Mixed-Gender</v>
      </c>
      <c r="AC1857" s="3">
        <f>COUNTIFS(Table1[genoffice],Table1[[#This Row],[genoffice]],Table1[Gender],"F")</f>
        <v>2</v>
      </c>
      <c r="AD1857" s="3">
        <f>COUNTIFS(Table1[genoffice],Table1[[#This Row],[genoffice]],Table1[Gender],"M")</f>
        <v>33</v>
      </c>
      <c r="AE1857" s="3">
        <f>COUNTIFS(Table1[genoffice],Table1[[#This Row],[genoffice]],Table1[Gender],"~?")</f>
        <v>0</v>
      </c>
    </row>
    <row r="1858" spans="1:31" x14ac:dyDescent="0.35">
      <c r="A1858">
        <v>1860</v>
      </c>
      <c r="B1858">
        <f>IF(COUNTIF(C$2:C1857,C1858)&gt;0,B1857,B1857+1)</f>
        <v>559</v>
      </c>
      <c r="C1858" t="str">
        <f>Table1[[#This Row],[position]]&amp;IF(Table1[district]="NA","","-"&amp;Table1[district])&amp;IF(Table1[parish]="Multi-Parish Race","","-"&amp;Table1[parish])&amp;" ("&amp;Table1[year]&amp;")"</f>
        <v>District Attorney-40th Judicial District Court-St. John The Baptist (2014)</v>
      </c>
      <c r="D1858" t="s">
        <v>2393</v>
      </c>
      <c r="E1858" t="s">
        <v>2437</v>
      </c>
      <c r="F1858" t="s">
        <v>2441</v>
      </c>
      <c r="G1858">
        <v>2014</v>
      </c>
      <c r="H1858" t="s">
        <v>2439</v>
      </c>
      <c r="I1858" t="s">
        <v>30</v>
      </c>
      <c r="J1858">
        <v>7029</v>
      </c>
      <c r="K1858">
        <v>3</v>
      </c>
      <c r="L1858">
        <f>COUNTIF(Table1[Race],Table1[Race])</f>
        <v>3</v>
      </c>
      <c r="M1858">
        <v>2</v>
      </c>
      <c r="N1858">
        <v>0</v>
      </c>
      <c r="O1858">
        <v>1</v>
      </c>
      <c r="P1858">
        <v>0</v>
      </c>
      <c r="Q1858" t="s">
        <v>20</v>
      </c>
      <c r="R1858" t="s">
        <v>947</v>
      </c>
      <c r="S1858" t="s">
        <v>2393</v>
      </c>
      <c r="T1858">
        <f>IFERROR(Table1[n_can_adj]/MID(Table1[district],FIND("(",Table1[district])+1,1),Table1[n_can_adj])</f>
        <v>3</v>
      </c>
      <c r="U1858">
        <v>43888</v>
      </c>
      <c r="V1858" t="str">
        <f>IF(Table1[Voting Population]&lt;47000,"Rural","Urban")</f>
        <v>Rural</v>
      </c>
      <c r="W1858" s="3">
        <v>0.11950513292971832</v>
      </c>
      <c r="X1858" s="3" t="s">
        <v>5414</v>
      </c>
      <c r="Y1858" s="3">
        <f>COUNTIFS(Table1[Race '#],Table1[[#This Row],[Race '#]],Table1[Gender],"F")</f>
        <v>2</v>
      </c>
      <c r="Z1858" s="3">
        <f>COUNTIFS(Table1[Race '#],Table1[[#This Row],[Race '#]],Table1[Gender],"M")</f>
        <v>1</v>
      </c>
      <c r="AA1858" s="3">
        <f>COUNTIFS(Table1[Race '#],Table1[[#This Row],[Race '#]],Table1[Gender],"~?")</f>
        <v>0</v>
      </c>
      <c r="AB1858" s="3" t="str">
        <f>_xlfn.IFS(Y1858=SUM(Table1[[#This Row],[Race-F candidates]:[Race-? Candidates]]),"All-Female",Z1858=SUM(Table1[[#This Row],[Race-F candidates]:[Race-? Candidates]]),"All-Male",1=1,"Mixed-Gender")</f>
        <v>Mixed-Gender</v>
      </c>
      <c r="AC1858" s="3">
        <f>COUNTIFS(Table1[genoffice],Table1[[#This Row],[genoffice]],Table1[Gender],"F")</f>
        <v>2</v>
      </c>
      <c r="AD1858" s="3">
        <f>COUNTIFS(Table1[genoffice],Table1[[#This Row],[genoffice]],Table1[Gender],"M")</f>
        <v>33</v>
      </c>
      <c r="AE1858" s="3">
        <f>COUNTIFS(Table1[genoffice],Table1[[#This Row],[genoffice]],Table1[Gender],"~?")</f>
        <v>0</v>
      </c>
    </row>
    <row r="1859" spans="1:31" x14ac:dyDescent="0.35">
      <c r="A1859">
        <v>1861</v>
      </c>
      <c r="B1859">
        <f>IF(COUNTIF(C$2:C1858,C1859)&gt;0,B1858,B1858+1)</f>
        <v>560</v>
      </c>
      <c r="C1859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59" t="s">
        <v>2393</v>
      </c>
      <c r="E1859" t="s">
        <v>2442</v>
      </c>
      <c r="F1859" t="s">
        <v>2443</v>
      </c>
      <c r="G1859">
        <v>2014</v>
      </c>
      <c r="H1859" t="s">
        <v>1498</v>
      </c>
      <c r="I1859" t="s">
        <v>23</v>
      </c>
      <c r="J1859">
        <v>5001</v>
      </c>
      <c r="K1859">
        <v>2</v>
      </c>
      <c r="L1859">
        <f>COUNTIF(Table1[Race],Table1[Race])</f>
        <v>2</v>
      </c>
      <c r="M1859">
        <v>2</v>
      </c>
      <c r="N1859">
        <v>0</v>
      </c>
      <c r="O1859">
        <v>0</v>
      </c>
      <c r="P1859">
        <v>0</v>
      </c>
      <c r="Q1859" t="s">
        <v>20</v>
      </c>
      <c r="R1859" t="s">
        <v>947</v>
      </c>
      <c r="S1859" t="s">
        <v>2393</v>
      </c>
      <c r="T1859">
        <f>IFERROR(Table1[n_can_adj]/MID(Table1[district],FIND("(",Table1[district])+1,1),Table1[n_can_adj])</f>
        <v>2</v>
      </c>
      <c r="U1859">
        <v>27047</v>
      </c>
      <c r="V1859" t="str">
        <f>IF(Table1[Voting Population]&lt;47000,"Rural","Urban")</f>
        <v>Rural</v>
      </c>
      <c r="W1859" s="3">
        <v>4.8977451494494006E-2</v>
      </c>
      <c r="X1859" s="3" t="s">
        <v>5414</v>
      </c>
      <c r="Y1859" s="3">
        <f>COUNTIFS(Table1[Race '#],Table1[[#This Row],[Race '#]],Table1[Gender],"F")</f>
        <v>0</v>
      </c>
      <c r="Z1859" s="3">
        <f>COUNTIFS(Table1[Race '#],Table1[[#This Row],[Race '#]],Table1[Gender],"M")</f>
        <v>2</v>
      </c>
      <c r="AA1859" s="3">
        <f>COUNTIFS(Table1[Race '#],Table1[[#This Row],[Race '#]],Table1[Gender],"~?")</f>
        <v>0</v>
      </c>
      <c r="AB1859" s="3" t="str">
        <f>_xlfn.IFS(Y1859=SUM(Table1[[#This Row],[Race-F candidates]:[Race-? Candidates]]),"All-Female",Z1859=SUM(Table1[[#This Row],[Race-F candidates]:[Race-? Candidates]]),"All-Male",1=1,"Mixed-Gender")</f>
        <v>All-Male</v>
      </c>
      <c r="AC1859" s="3">
        <f>COUNTIFS(Table1[genoffice],Table1[[#This Row],[genoffice]],Table1[Gender],"F")</f>
        <v>2</v>
      </c>
      <c r="AD1859" s="3">
        <f>COUNTIFS(Table1[genoffice],Table1[[#This Row],[genoffice]],Table1[Gender],"M")</f>
        <v>33</v>
      </c>
      <c r="AE1859" s="3">
        <f>COUNTIFS(Table1[genoffice],Table1[[#This Row],[genoffice]],Table1[Gender],"~?")</f>
        <v>0</v>
      </c>
    </row>
    <row r="1860" spans="1:31" x14ac:dyDescent="0.35">
      <c r="A1860">
        <v>1862</v>
      </c>
      <c r="B1860">
        <f>IF(COUNTIF(C$2:C1859,C1860)&gt;0,B1859,B1859+1)</f>
        <v>560</v>
      </c>
      <c r="C1860" t="str">
        <f>Table1[[#This Row],[position]]&amp;IF(Table1[district]="NA","","-"&amp;Table1[district])&amp;IF(Table1[parish]="Multi-Parish Race","","-"&amp;Table1[parish])&amp;" ("&amp;Table1[year]&amp;")"</f>
        <v>District Attorney-42nd Judicial District Court-De Soto (2014)</v>
      </c>
      <c r="D1860" t="s">
        <v>2393</v>
      </c>
      <c r="E1860" t="s">
        <v>2442</v>
      </c>
      <c r="F1860" t="s">
        <v>2444</v>
      </c>
      <c r="G1860">
        <v>2014</v>
      </c>
      <c r="H1860" t="s">
        <v>1498</v>
      </c>
      <c r="I1860" t="s">
        <v>23</v>
      </c>
      <c r="J1860">
        <v>4534</v>
      </c>
      <c r="K1860">
        <v>2</v>
      </c>
      <c r="L1860">
        <f>COUNTIF(Table1[Race],Table1[Race])</f>
        <v>2</v>
      </c>
      <c r="M1860">
        <v>2</v>
      </c>
      <c r="N1860">
        <v>0</v>
      </c>
      <c r="O1860">
        <v>0</v>
      </c>
      <c r="P1860">
        <v>0</v>
      </c>
      <c r="Q1860" t="s">
        <v>20</v>
      </c>
      <c r="R1860" t="s">
        <v>947</v>
      </c>
      <c r="S1860" t="s">
        <v>2393</v>
      </c>
      <c r="T1860">
        <f>IFERROR(Table1[n_can_adj]/MID(Table1[district],FIND("(",Table1[district])+1,1),Table1[n_can_adj])</f>
        <v>2</v>
      </c>
      <c r="U1860">
        <v>27047</v>
      </c>
      <c r="V1860" t="str">
        <f>IF(Table1[Voting Population]&lt;47000,"Rural","Urban")</f>
        <v>Rural</v>
      </c>
      <c r="W1860" s="3">
        <v>4.8977451494494006E-2</v>
      </c>
      <c r="X1860" s="3" t="s">
        <v>5414</v>
      </c>
      <c r="Y1860" s="3">
        <f>COUNTIFS(Table1[Race '#],Table1[[#This Row],[Race '#]],Table1[Gender],"F")</f>
        <v>0</v>
      </c>
      <c r="Z1860" s="3">
        <f>COUNTIFS(Table1[Race '#],Table1[[#This Row],[Race '#]],Table1[Gender],"M")</f>
        <v>2</v>
      </c>
      <c r="AA1860" s="3">
        <f>COUNTIFS(Table1[Race '#],Table1[[#This Row],[Race '#]],Table1[Gender],"~?")</f>
        <v>0</v>
      </c>
      <c r="AB1860" s="3" t="str">
        <f>_xlfn.IFS(Y1860=SUM(Table1[[#This Row],[Race-F candidates]:[Race-? Candidates]]),"All-Female",Z1860=SUM(Table1[[#This Row],[Race-F candidates]:[Race-? Candidates]]),"All-Male",1=1,"Mixed-Gender")</f>
        <v>All-Male</v>
      </c>
      <c r="AC1860" s="3">
        <f>COUNTIFS(Table1[genoffice],Table1[[#This Row],[genoffice]],Table1[Gender],"F")</f>
        <v>2</v>
      </c>
      <c r="AD1860" s="3">
        <f>COUNTIFS(Table1[genoffice],Table1[[#This Row],[genoffice]],Table1[Gender],"M")</f>
        <v>33</v>
      </c>
      <c r="AE1860" s="3">
        <f>COUNTIFS(Table1[genoffice],Table1[[#This Row],[genoffice]],Table1[Gender],"~?")</f>
        <v>0</v>
      </c>
    </row>
    <row r="1861" spans="1:31" x14ac:dyDescent="0.35">
      <c r="A1861">
        <v>1832</v>
      </c>
      <c r="B1861">
        <f>IF(COUNTIF(C$2:C1860,C1861)&gt;0,B1860,B1860+1)</f>
        <v>561</v>
      </c>
      <c r="C1861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1" t="s">
        <v>2393</v>
      </c>
      <c r="E1861" t="s">
        <v>2400</v>
      </c>
      <c r="F1861" t="s">
        <v>2401</v>
      </c>
      <c r="G1861">
        <v>2014</v>
      </c>
      <c r="H1861" t="s">
        <v>238</v>
      </c>
      <c r="I1861" t="s">
        <v>19</v>
      </c>
      <c r="J1861">
        <v>15001</v>
      </c>
      <c r="K1861">
        <v>3</v>
      </c>
      <c r="L1861">
        <f>COUNTIF(Table1[Race],Table1[Race])</f>
        <v>3</v>
      </c>
      <c r="M1861">
        <v>2</v>
      </c>
      <c r="N1861">
        <v>1</v>
      </c>
      <c r="O1861">
        <v>0</v>
      </c>
      <c r="P1861">
        <v>0</v>
      </c>
      <c r="Q1861" t="s">
        <v>20</v>
      </c>
      <c r="R1861" t="s">
        <v>947</v>
      </c>
      <c r="S1861" t="s">
        <v>2393</v>
      </c>
      <c r="T1861">
        <f>IFERROR(Table1[n_can_adj]/MID(Table1[district],FIND("(",Table1[district])+1,1),Table1[n_can_adj])</f>
        <v>3</v>
      </c>
      <c r="U1861">
        <v>132373</v>
      </c>
      <c r="V1861" t="str">
        <f>IF(Table1[Voting Population]&lt;47000,"Rural","Urban")</f>
        <v>Urban</v>
      </c>
      <c r="W1861" s="3">
        <v>5.6315923096452725E-3</v>
      </c>
      <c r="X1861" s="3" t="s">
        <v>5414</v>
      </c>
      <c r="Y1861" s="3">
        <f>COUNTIFS(Table1[Race '#],Table1[[#This Row],[Race '#]],Table1[Gender],"F")</f>
        <v>0</v>
      </c>
      <c r="Z1861" s="3">
        <f>COUNTIFS(Table1[Race '#],Table1[[#This Row],[Race '#]],Table1[Gender],"M")</f>
        <v>3</v>
      </c>
      <c r="AA1861" s="3">
        <f>COUNTIFS(Table1[Race '#],Table1[[#This Row],[Race '#]],Table1[Gender],"~?")</f>
        <v>0</v>
      </c>
      <c r="AB1861" s="3" t="str">
        <f>_xlfn.IFS(Y1861=SUM(Table1[[#This Row],[Race-F candidates]:[Race-? Candidates]]),"All-Female",Z1861=SUM(Table1[[#This Row],[Race-F candidates]:[Race-? Candidates]]),"All-Male",1=1,"Mixed-Gender")</f>
        <v>All-Male</v>
      </c>
      <c r="AC1861" s="3">
        <f>COUNTIFS(Table1[genoffice],Table1[[#This Row],[genoffice]],Table1[Gender],"F")</f>
        <v>2</v>
      </c>
      <c r="AD1861" s="3">
        <f>COUNTIFS(Table1[genoffice],Table1[[#This Row],[genoffice]],Table1[Gender],"M")</f>
        <v>33</v>
      </c>
      <c r="AE1861" s="3">
        <f>COUNTIFS(Table1[genoffice],Table1[[#This Row],[genoffice]],Table1[Gender],"~?")</f>
        <v>0</v>
      </c>
    </row>
    <row r="1862" spans="1:31" x14ac:dyDescent="0.35">
      <c r="A1862">
        <v>1833</v>
      </c>
      <c r="B1862">
        <f>IF(COUNTIF(C$2:C1861,C1862)&gt;0,B1861,B1861+1)</f>
        <v>561</v>
      </c>
      <c r="C1862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2" t="s">
        <v>2393</v>
      </c>
      <c r="E1862" t="s">
        <v>2400</v>
      </c>
      <c r="F1862" t="s">
        <v>2402</v>
      </c>
      <c r="G1862">
        <v>2014</v>
      </c>
      <c r="H1862" t="s">
        <v>238</v>
      </c>
      <c r="I1862" t="s">
        <v>23</v>
      </c>
      <c r="J1862">
        <v>13081</v>
      </c>
      <c r="K1862">
        <v>3</v>
      </c>
      <c r="L1862">
        <f>COUNTIF(Table1[Race],Table1[Race])</f>
        <v>3</v>
      </c>
      <c r="M1862">
        <v>2</v>
      </c>
      <c r="N1862">
        <v>1</v>
      </c>
      <c r="O1862">
        <v>0</v>
      </c>
      <c r="P1862">
        <v>0</v>
      </c>
      <c r="Q1862" t="s">
        <v>20</v>
      </c>
      <c r="R1862" t="s">
        <v>947</v>
      </c>
      <c r="S1862" t="s">
        <v>2393</v>
      </c>
      <c r="T1862">
        <f>IFERROR(Table1[n_can_adj]/MID(Table1[district],FIND("(",Table1[district])+1,1),Table1[n_can_adj])</f>
        <v>3</v>
      </c>
      <c r="U1862">
        <v>132373</v>
      </c>
      <c r="V1862" t="str">
        <f>IF(Table1[Voting Population]&lt;47000,"Rural","Urban")</f>
        <v>Urban</v>
      </c>
      <c r="W1862" s="3">
        <v>5.6315923096452725E-3</v>
      </c>
      <c r="X1862" s="3" t="s">
        <v>5414</v>
      </c>
      <c r="Y1862" s="3">
        <f>COUNTIFS(Table1[Race '#],Table1[[#This Row],[Race '#]],Table1[Gender],"F")</f>
        <v>0</v>
      </c>
      <c r="Z1862" s="3">
        <f>COUNTIFS(Table1[Race '#],Table1[[#This Row],[Race '#]],Table1[Gender],"M")</f>
        <v>3</v>
      </c>
      <c r="AA1862" s="3">
        <f>COUNTIFS(Table1[Race '#],Table1[[#This Row],[Race '#]],Table1[Gender],"~?")</f>
        <v>0</v>
      </c>
      <c r="AB1862" s="3" t="str">
        <f>_xlfn.IFS(Y1862=SUM(Table1[[#This Row],[Race-F candidates]:[Race-? Candidates]]),"All-Female",Z1862=SUM(Table1[[#This Row],[Race-F candidates]:[Race-? Candidates]]),"All-Male",1=1,"Mixed-Gender")</f>
        <v>All-Male</v>
      </c>
      <c r="AC1862" s="3">
        <f>COUNTIFS(Table1[genoffice],Table1[[#This Row],[genoffice]],Table1[Gender],"F")</f>
        <v>2</v>
      </c>
      <c r="AD1862" s="3">
        <f>COUNTIFS(Table1[genoffice],Table1[[#This Row],[genoffice]],Table1[Gender],"M")</f>
        <v>33</v>
      </c>
      <c r="AE1862" s="3">
        <f>COUNTIFS(Table1[genoffice],Table1[[#This Row],[genoffice]],Table1[Gender],"~?")</f>
        <v>0</v>
      </c>
    </row>
    <row r="1863" spans="1:31" x14ac:dyDescent="0.35">
      <c r="A1863">
        <v>1834</v>
      </c>
      <c r="B1863">
        <f>IF(COUNTIF(C$2:C1862,C1863)&gt;0,B1862,B1862+1)</f>
        <v>561</v>
      </c>
      <c r="C1863" t="str">
        <f>Table1[[#This Row],[position]]&amp;IF(Table1[district]="NA","","-"&amp;Table1[district])&amp;IF(Table1[parish]="Multi-Parish Race","","-"&amp;Table1[parish])&amp;" ("&amp;Table1[year]&amp;")"</f>
        <v>District Attorney-9th Judicial District Court-Rapides (2014)</v>
      </c>
      <c r="D1863" t="s">
        <v>2393</v>
      </c>
      <c r="E1863" t="s">
        <v>2400</v>
      </c>
      <c r="F1863" t="s">
        <v>2403</v>
      </c>
      <c r="G1863">
        <v>2014</v>
      </c>
      <c r="H1863" t="s">
        <v>238</v>
      </c>
      <c r="I1863" t="s">
        <v>23</v>
      </c>
      <c r="J1863">
        <v>15245</v>
      </c>
      <c r="K1863">
        <v>3</v>
      </c>
      <c r="L1863">
        <f>COUNTIF(Table1[Race],Table1[Race])</f>
        <v>3</v>
      </c>
      <c r="M1863">
        <v>2</v>
      </c>
      <c r="N1863">
        <v>1</v>
      </c>
      <c r="O1863">
        <v>0</v>
      </c>
      <c r="P1863">
        <v>0</v>
      </c>
      <c r="Q1863" t="s">
        <v>20</v>
      </c>
      <c r="R1863" t="s">
        <v>947</v>
      </c>
      <c r="S1863" t="s">
        <v>2393</v>
      </c>
      <c r="T1863">
        <f>IFERROR(Table1[n_can_adj]/MID(Table1[district],FIND("(",Table1[district])+1,1),Table1[n_can_adj])</f>
        <v>3</v>
      </c>
      <c r="U1863">
        <v>132373</v>
      </c>
      <c r="V1863" t="str">
        <f>IF(Table1[Voting Population]&lt;47000,"Rural","Urban")</f>
        <v>Urban</v>
      </c>
      <c r="W1863" s="3">
        <v>5.6315923096452725E-3</v>
      </c>
      <c r="X1863" s="3" t="s">
        <v>5414</v>
      </c>
      <c r="Y1863" s="3">
        <f>COUNTIFS(Table1[Race '#],Table1[[#This Row],[Race '#]],Table1[Gender],"F")</f>
        <v>0</v>
      </c>
      <c r="Z1863" s="3">
        <f>COUNTIFS(Table1[Race '#],Table1[[#This Row],[Race '#]],Table1[Gender],"M")</f>
        <v>3</v>
      </c>
      <c r="AA1863" s="3">
        <f>COUNTIFS(Table1[Race '#],Table1[[#This Row],[Race '#]],Table1[Gender],"~?")</f>
        <v>0</v>
      </c>
      <c r="AB1863" s="3" t="str">
        <f>_xlfn.IFS(Y1863=SUM(Table1[[#This Row],[Race-F candidates]:[Race-? Candidates]]),"All-Female",Z1863=SUM(Table1[[#This Row],[Race-F candidates]:[Race-? Candidates]]),"All-Male",1=1,"Mixed-Gender")</f>
        <v>All-Male</v>
      </c>
      <c r="AC1863" s="3">
        <f>COUNTIFS(Table1[genoffice],Table1[[#This Row],[genoffice]],Table1[Gender],"F")</f>
        <v>2</v>
      </c>
      <c r="AD1863" s="3">
        <f>COUNTIFS(Table1[genoffice],Table1[[#This Row],[genoffice]],Table1[Gender],"M")</f>
        <v>33</v>
      </c>
      <c r="AE1863" s="3">
        <f>COUNTIFS(Table1[genoffice],Table1[[#This Row],[genoffice]],Table1[Gender],"~?")</f>
        <v>0</v>
      </c>
    </row>
    <row r="1864" spans="1:31" x14ac:dyDescent="0.35">
      <c r="A1864">
        <v>1890</v>
      </c>
      <c r="B1864">
        <f>IF(COUNTIF(C$2:C1863,C1864)&gt;0,B1863,B1863+1)</f>
        <v>562</v>
      </c>
      <c r="C1864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4" t="s">
        <v>2445</v>
      </c>
      <c r="E1864" t="s">
        <v>2483</v>
      </c>
      <c r="F1864" t="s">
        <v>2484</v>
      </c>
      <c r="G1864">
        <v>2014</v>
      </c>
      <c r="H1864" t="s">
        <v>263</v>
      </c>
      <c r="I1864" t="s">
        <v>23</v>
      </c>
      <c r="J1864">
        <v>6836</v>
      </c>
      <c r="K1864">
        <v>2</v>
      </c>
      <c r="L1864">
        <f>COUNTIF(Table1[Race],Table1[Race])</f>
        <v>2</v>
      </c>
      <c r="M1864">
        <v>1</v>
      </c>
      <c r="N1864">
        <v>0</v>
      </c>
      <c r="O1864">
        <v>0</v>
      </c>
      <c r="P1864">
        <v>1</v>
      </c>
      <c r="Q1864" t="s">
        <v>20</v>
      </c>
      <c r="R1864" t="s">
        <v>947</v>
      </c>
      <c r="S1864" t="s">
        <v>2625</v>
      </c>
      <c r="T1864">
        <f>IFERROR(Table1[n_can_adj]/MID(Table1[district],FIND("(",Table1[district])+1,1),Table1[n_can_adj])</f>
        <v>2</v>
      </c>
      <c r="U1864">
        <v>39258</v>
      </c>
      <c r="V1864" t="str">
        <f>IF(Table1[Voting Population]&lt;47000,"Rural","Urban")</f>
        <v>Rural</v>
      </c>
      <c r="W1864" s="3">
        <v>0.10036217303822936</v>
      </c>
      <c r="X1864" s="3" t="s">
        <v>5415</v>
      </c>
      <c r="Y1864" s="3">
        <f>COUNTIFS(Table1[Race '#],Table1[[#This Row],[Race '#]],Table1[Gender],"F")</f>
        <v>1</v>
      </c>
      <c r="Z1864" s="3">
        <f>COUNTIFS(Table1[Race '#],Table1[[#This Row],[Race '#]],Table1[Gender],"M")</f>
        <v>1</v>
      </c>
      <c r="AA1864" s="3">
        <f>COUNTIFS(Table1[Race '#],Table1[[#This Row],[Race '#]],Table1[Gender],"~?")</f>
        <v>0</v>
      </c>
      <c r="AB1864" s="3" t="str">
        <f>_xlfn.IFS(Y1864=SUM(Table1[[#This Row],[Race-F candidates]:[Race-? Candidates]]),"All-Female",Z1864=SUM(Table1[[#This Row],[Race-F candidates]:[Race-? Candidates]]),"All-Male",1=1,"Mixed-Gender")</f>
        <v>Mixed-Gender</v>
      </c>
      <c r="AC1864" s="3">
        <f>COUNTIFS(Table1[genoffice],Table1[[#This Row],[genoffice]],Table1[Gender],"F")</f>
        <v>77</v>
      </c>
      <c r="AD1864" s="3">
        <f>COUNTIFS(Table1[genoffice],Table1[[#This Row],[genoffice]],Table1[Gender],"M")</f>
        <v>143</v>
      </c>
      <c r="AE1864" s="3">
        <f>COUNTIFS(Table1[genoffice],Table1[[#This Row],[genoffice]],Table1[Gender],"~?")</f>
        <v>9</v>
      </c>
    </row>
    <row r="1865" spans="1:31" x14ac:dyDescent="0.35">
      <c r="A1865">
        <v>1891</v>
      </c>
      <c r="B1865">
        <f>IF(COUNTIF(C$2:C1864,C1865)&gt;0,B1864,B1864+1)</f>
        <v>562</v>
      </c>
      <c r="C1865" t="str">
        <f>Table1[[#This Row],[position]]&amp;IF(Table1[district]="NA","","-"&amp;Table1[district])&amp;IF(Table1[parish]="Multi-Parish Race","","-"&amp;Table1[parish])&amp;" ("&amp;Table1[year]&amp;")"</f>
        <v>District Judge-10th Judicial District Court, Div. A-Natchitoches (2014)</v>
      </c>
      <c r="D1865" t="s">
        <v>2445</v>
      </c>
      <c r="E1865" t="s">
        <v>2483</v>
      </c>
      <c r="F1865" t="s">
        <v>2485</v>
      </c>
      <c r="G1865">
        <v>2014</v>
      </c>
      <c r="H1865" t="s">
        <v>263</v>
      </c>
      <c r="I1865" t="s">
        <v>127</v>
      </c>
      <c r="J1865">
        <v>5589</v>
      </c>
      <c r="K1865">
        <v>2</v>
      </c>
      <c r="L1865">
        <f>COUNTIF(Table1[Race],Table1[Race])</f>
        <v>2</v>
      </c>
      <c r="M1865">
        <v>1</v>
      </c>
      <c r="N1865">
        <v>0</v>
      </c>
      <c r="O1865">
        <v>0</v>
      </c>
      <c r="P1865">
        <v>1</v>
      </c>
      <c r="Q1865" t="s">
        <v>20</v>
      </c>
      <c r="R1865" t="s">
        <v>947</v>
      </c>
      <c r="S1865" t="s">
        <v>2625</v>
      </c>
      <c r="T1865">
        <f>IFERROR(Table1[n_can_adj]/MID(Table1[district],FIND("(",Table1[district])+1,1),Table1[n_can_adj])</f>
        <v>2</v>
      </c>
      <c r="U1865">
        <v>39258</v>
      </c>
      <c r="V1865" t="str">
        <f>IF(Table1[Voting Population]&lt;47000,"Rural","Urban")</f>
        <v>Rural</v>
      </c>
      <c r="W1865" s="3">
        <v>0.10036217303822936</v>
      </c>
      <c r="X1865" s="3" t="s">
        <v>5414</v>
      </c>
      <c r="Y1865" s="3">
        <f>COUNTIFS(Table1[Race '#],Table1[[#This Row],[Race '#]],Table1[Gender],"F")</f>
        <v>1</v>
      </c>
      <c r="Z1865" s="3">
        <f>COUNTIFS(Table1[Race '#],Table1[[#This Row],[Race '#]],Table1[Gender],"M")</f>
        <v>1</v>
      </c>
      <c r="AA1865" s="3">
        <f>COUNTIFS(Table1[Race '#],Table1[[#This Row],[Race '#]],Table1[Gender],"~?")</f>
        <v>0</v>
      </c>
      <c r="AB1865" s="3" t="str">
        <f>_xlfn.IFS(Y1865=SUM(Table1[[#This Row],[Race-F candidates]:[Race-? Candidates]]),"All-Female",Z1865=SUM(Table1[[#This Row],[Race-F candidates]:[Race-? Candidates]]),"All-Male",1=1,"Mixed-Gender")</f>
        <v>Mixed-Gender</v>
      </c>
      <c r="AC1865" s="3">
        <f>COUNTIFS(Table1[genoffice],Table1[[#This Row],[genoffice]],Table1[Gender],"F")</f>
        <v>77</v>
      </c>
      <c r="AD1865" s="3">
        <f>COUNTIFS(Table1[genoffice],Table1[[#This Row],[genoffice]],Table1[Gender],"M")</f>
        <v>143</v>
      </c>
      <c r="AE1865" s="3">
        <f>COUNTIFS(Table1[genoffice],Table1[[#This Row],[genoffice]],Table1[Gender],"~?")</f>
        <v>9</v>
      </c>
    </row>
    <row r="1866" spans="1:31" x14ac:dyDescent="0.35">
      <c r="A1866">
        <v>1892</v>
      </c>
      <c r="B1866">
        <f>IF(COUNTIF(C$2:C1865,C1866)&gt;0,B1865,B1865+1)</f>
        <v>563</v>
      </c>
      <c r="C1866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6" t="s">
        <v>2445</v>
      </c>
      <c r="E1866" t="s">
        <v>2486</v>
      </c>
      <c r="F1866" t="s">
        <v>2487</v>
      </c>
      <c r="G1866">
        <v>2014</v>
      </c>
      <c r="H1866" t="s">
        <v>64</v>
      </c>
      <c r="I1866" t="s">
        <v>23</v>
      </c>
      <c r="J1866">
        <v>5056</v>
      </c>
      <c r="K1866">
        <v>3</v>
      </c>
      <c r="L1866">
        <f>COUNTIF(Table1[Race],Table1[Race])</f>
        <v>3</v>
      </c>
      <c r="M1866">
        <v>2</v>
      </c>
      <c r="N1866">
        <v>1</v>
      </c>
      <c r="O1866">
        <v>0</v>
      </c>
      <c r="P1866">
        <v>0</v>
      </c>
      <c r="Q1866" t="s">
        <v>20</v>
      </c>
      <c r="R1866" t="s">
        <v>947</v>
      </c>
      <c r="S1866" t="s">
        <v>2625</v>
      </c>
      <c r="T1866">
        <f>IFERROR(Table1[n_can_adj]/MID(Table1[district],FIND("(",Table1[district])+1,1),Table1[n_can_adj])</f>
        <v>3</v>
      </c>
      <c r="U1866">
        <v>41252</v>
      </c>
      <c r="V1866" t="str">
        <f>IF(Table1[Voting Population]&lt;47000,"Rural","Urban")</f>
        <v>Rural</v>
      </c>
      <c r="W1866" s="3">
        <v>8.9994706193753327E-2</v>
      </c>
      <c r="X1866" s="3" t="s">
        <v>5415</v>
      </c>
      <c r="Y1866" s="3">
        <f>COUNTIFS(Table1[Race '#],Table1[[#This Row],[Race '#]],Table1[Gender],"F")</f>
        <v>1</v>
      </c>
      <c r="Z1866" s="3">
        <f>COUNTIFS(Table1[Race '#],Table1[[#This Row],[Race '#]],Table1[Gender],"M")</f>
        <v>1</v>
      </c>
      <c r="AA1866" s="3">
        <f>COUNTIFS(Table1[Race '#],Table1[[#This Row],[Race '#]],Table1[Gender],"~?")</f>
        <v>1</v>
      </c>
      <c r="AB1866" s="3" t="str">
        <f>_xlfn.IFS(Y1866=SUM(Table1[[#This Row],[Race-F candidates]:[Race-? Candidates]]),"All-Female",Z1866=SUM(Table1[[#This Row],[Race-F candidates]:[Race-? Candidates]]),"All-Male",1=1,"Mixed-Gender")</f>
        <v>Mixed-Gender</v>
      </c>
      <c r="AC1866" s="3">
        <f>COUNTIFS(Table1[genoffice],Table1[[#This Row],[genoffice]],Table1[Gender],"F")</f>
        <v>77</v>
      </c>
      <c r="AD1866" s="3">
        <f>COUNTIFS(Table1[genoffice],Table1[[#This Row],[genoffice]],Table1[Gender],"M")</f>
        <v>143</v>
      </c>
      <c r="AE1866" s="3">
        <f>COUNTIFS(Table1[genoffice],Table1[[#This Row],[genoffice]],Table1[Gender],"~?")</f>
        <v>9</v>
      </c>
    </row>
    <row r="1867" spans="1:31" x14ac:dyDescent="0.35">
      <c r="A1867">
        <v>1893</v>
      </c>
      <c r="B1867">
        <f>IF(COUNTIF(C$2:C1866,C1867)&gt;0,B1866,B1866+1)</f>
        <v>563</v>
      </c>
      <c r="C1867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7" t="s">
        <v>2445</v>
      </c>
      <c r="E1867" t="s">
        <v>2486</v>
      </c>
      <c r="F1867" t="s">
        <v>2488</v>
      </c>
      <c r="G1867">
        <v>2014</v>
      </c>
      <c r="H1867" t="s">
        <v>64</v>
      </c>
      <c r="I1867" t="s">
        <v>19</v>
      </c>
      <c r="J1867">
        <v>1921</v>
      </c>
      <c r="K1867">
        <v>3</v>
      </c>
      <c r="L1867">
        <f>COUNTIF(Table1[Race],Table1[Race])</f>
        <v>3</v>
      </c>
      <c r="M1867">
        <v>2</v>
      </c>
      <c r="N1867">
        <v>1</v>
      </c>
      <c r="O1867">
        <v>0</v>
      </c>
      <c r="P1867">
        <v>0</v>
      </c>
      <c r="Q1867" t="s">
        <v>20</v>
      </c>
      <c r="R1867" t="s">
        <v>947</v>
      </c>
      <c r="S1867" t="s">
        <v>2625</v>
      </c>
      <c r="T1867">
        <f>IFERROR(Table1[n_can_adj]/MID(Table1[district],FIND("(",Table1[district])+1,1),Table1[n_can_adj])</f>
        <v>3</v>
      </c>
      <c r="U1867">
        <v>41252</v>
      </c>
      <c r="V1867" t="str">
        <f>IF(Table1[Voting Population]&lt;47000,"Rural","Urban")</f>
        <v>Rural</v>
      </c>
      <c r="W1867" s="3">
        <v>8.9994706193753327E-2</v>
      </c>
      <c r="X1867" s="3" t="s">
        <v>5414</v>
      </c>
      <c r="Y1867" s="3">
        <f>COUNTIFS(Table1[Race '#],Table1[[#This Row],[Race '#]],Table1[Gender],"F")</f>
        <v>1</v>
      </c>
      <c r="Z1867" s="3">
        <f>COUNTIFS(Table1[Race '#],Table1[[#This Row],[Race '#]],Table1[Gender],"M")</f>
        <v>1</v>
      </c>
      <c r="AA1867" s="3">
        <f>COUNTIFS(Table1[Race '#],Table1[[#This Row],[Race '#]],Table1[Gender],"~?")</f>
        <v>1</v>
      </c>
      <c r="AB1867" s="3" t="str">
        <f>_xlfn.IFS(Y1867=SUM(Table1[[#This Row],[Race-F candidates]:[Race-? Candidates]]),"All-Female",Z1867=SUM(Table1[[#This Row],[Race-F candidates]:[Race-? Candidates]]),"All-Male",1=1,"Mixed-Gender")</f>
        <v>Mixed-Gender</v>
      </c>
      <c r="AC1867" s="3">
        <f>COUNTIFS(Table1[genoffice],Table1[[#This Row],[genoffice]],Table1[Gender],"F")</f>
        <v>77</v>
      </c>
      <c r="AD1867" s="3">
        <f>COUNTIFS(Table1[genoffice],Table1[[#This Row],[genoffice]],Table1[Gender],"M")</f>
        <v>143</v>
      </c>
      <c r="AE1867" s="3">
        <f>COUNTIFS(Table1[genoffice],Table1[[#This Row],[genoffice]],Table1[Gender],"~?")</f>
        <v>9</v>
      </c>
    </row>
    <row r="1868" spans="1:31" x14ac:dyDescent="0.35">
      <c r="A1868">
        <v>1894</v>
      </c>
      <c r="B1868">
        <f>IF(COUNTIF(C$2:C1867,C1868)&gt;0,B1867,B1867+1)</f>
        <v>563</v>
      </c>
      <c r="C1868" t="str">
        <f>Table1[[#This Row],[position]]&amp;IF(Table1[district]="NA","","-"&amp;Table1[district])&amp;IF(Table1[parish]="Multi-Parish Race","","-"&amp;Table1[parish])&amp;" ("&amp;Table1[year]&amp;")"</f>
        <v>District Judge-12th Judicial District Court, Division A-Avoyelles (2014)</v>
      </c>
      <c r="D1868" t="s">
        <v>2445</v>
      </c>
      <c r="E1868" t="s">
        <v>2486</v>
      </c>
      <c r="F1868" t="s">
        <v>2489</v>
      </c>
      <c r="G1868">
        <v>2014</v>
      </c>
      <c r="H1868" t="s">
        <v>64</v>
      </c>
      <c r="I1868" t="s">
        <v>23</v>
      </c>
      <c r="J1868">
        <v>6246</v>
      </c>
      <c r="K1868">
        <v>3</v>
      </c>
      <c r="L1868">
        <f>COUNTIF(Table1[Race],Table1[Race])</f>
        <v>3</v>
      </c>
      <c r="M1868">
        <v>2</v>
      </c>
      <c r="N1868">
        <v>1</v>
      </c>
      <c r="O1868">
        <v>0</v>
      </c>
      <c r="P1868">
        <v>0</v>
      </c>
      <c r="Q1868" t="s">
        <v>20</v>
      </c>
      <c r="R1868" t="s">
        <v>947</v>
      </c>
      <c r="S1868" t="s">
        <v>2625</v>
      </c>
      <c r="T1868">
        <f>IFERROR(Table1[n_can_adj]/MID(Table1[district],FIND("(",Table1[district])+1,1),Table1[n_can_adj])</f>
        <v>3</v>
      </c>
      <c r="U1868">
        <v>41252</v>
      </c>
      <c r="V1868" t="str">
        <f>IF(Table1[Voting Population]&lt;47000,"Rural","Urban")</f>
        <v>Rural</v>
      </c>
      <c r="W1868" s="3">
        <v>8.9994706193753327E-2</v>
      </c>
      <c r="X1868" s="3" t="s">
        <v>5413</v>
      </c>
      <c r="Y1868" s="3">
        <f>COUNTIFS(Table1[Race '#],Table1[[#This Row],[Race '#]],Table1[Gender],"F")</f>
        <v>1</v>
      </c>
      <c r="Z1868" s="3">
        <f>COUNTIFS(Table1[Race '#],Table1[[#This Row],[Race '#]],Table1[Gender],"M")</f>
        <v>1</v>
      </c>
      <c r="AA1868" s="3">
        <f>COUNTIFS(Table1[Race '#],Table1[[#This Row],[Race '#]],Table1[Gender],"~?")</f>
        <v>1</v>
      </c>
      <c r="AB1868" s="3" t="str">
        <f>_xlfn.IFS(Y1868=SUM(Table1[[#This Row],[Race-F candidates]:[Race-? Candidates]]),"All-Female",Z1868=SUM(Table1[[#This Row],[Race-F candidates]:[Race-? Candidates]]),"All-Male",1=1,"Mixed-Gender")</f>
        <v>Mixed-Gender</v>
      </c>
      <c r="AC1868" s="3">
        <f>COUNTIFS(Table1[genoffice],Table1[[#This Row],[genoffice]],Table1[Gender],"F")</f>
        <v>77</v>
      </c>
      <c r="AD1868" s="3">
        <f>COUNTIFS(Table1[genoffice],Table1[[#This Row],[genoffice]],Table1[Gender],"M")</f>
        <v>143</v>
      </c>
      <c r="AE1868" s="3">
        <f>COUNTIFS(Table1[genoffice],Table1[[#This Row],[genoffice]],Table1[Gender],"~?")</f>
        <v>9</v>
      </c>
    </row>
    <row r="1869" spans="1:31" x14ac:dyDescent="0.35">
      <c r="A1869">
        <v>1895</v>
      </c>
      <c r="B1869">
        <f>IF(COUNTIF(C$2:C1868,C1869)&gt;0,B1868,B1868+1)</f>
        <v>564</v>
      </c>
      <c r="C1869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69" t="s">
        <v>2445</v>
      </c>
      <c r="E1869" t="s">
        <v>2490</v>
      </c>
      <c r="F1869" t="s">
        <v>2491</v>
      </c>
      <c r="G1869">
        <v>2014</v>
      </c>
      <c r="H1869" t="s">
        <v>109</v>
      </c>
      <c r="I1869" t="s">
        <v>23</v>
      </c>
      <c r="J1869">
        <v>2985</v>
      </c>
      <c r="K1869">
        <v>3</v>
      </c>
      <c r="L1869">
        <f>COUNTIF(Table1[Race],Table1[Race])</f>
        <v>3</v>
      </c>
      <c r="M1869">
        <v>3</v>
      </c>
      <c r="N1869">
        <v>0</v>
      </c>
      <c r="O1869">
        <v>0</v>
      </c>
      <c r="P1869">
        <v>0</v>
      </c>
      <c r="Q1869" t="s">
        <v>20</v>
      </c>
      <c r="R1869" t="s">
        <v>947</v>
      </c>
      <c r="S1869" t="s">
        <v>2625</v>
      </c>
      <c r="T1869">
        <f>IFERROR(Table1[n_can_adj]/MID(Table1[district],FIND("(",Table1[district])+1,1),Table1[n_can_adj])</f>
        <v>3</v>
      </c>
      <c r="U1869">
        <v>33765</v>
      </c>
      <c r="V1869" t="str">
        <f>IF(Table1[Voting Population]&lt;47000,"Rural","Urban")</f>
        <v>Rural</v>
      </c>
      <c r="W1869" s="3">
        <v>0.28904098155412739</v>
      </c>
      <c r="X1869" s="3" t="s">
        <v>5414</v>
      </c>
      <c r="Y1869" s="3">
        <f>COUNTIFS(Table1[Race '#],Table1[[#This Row],[Race '#]],Table1[Gender],"F")</f>
        <v>0</v>
      </c>
      <c r="Z1869" s="3">
        <f>COUNTIFS(Table1[Race '#],Table1[[#This Row],[Race '#]],Table1[Gender],"M")</f>
        <v>3</v>
      </c>
      <c r="AA1869" s="3">
        <f>COUNTIFS(Table1[Race '#],Table1[[#This Row],[Race '#]],Table1[Gender],"~?")</f>
        <v>0</v>
      </c>
      <c r="AB1869" s="3" t="str">
        <f>_xlfn.IFS(Y1869=SUM(Table1[[#This Row],[Race-F candidates]:[Race-? Candidates]]),"All-Female",Z1869=SUM(Table1[[#This Row],[Race-F candidates]:[Race-? Candidates]]),"All-Male",1=1,"Mixed-Gender")</f>
        <v>All-Male</v>
      </c>
      <c r="AC1869" s="3">
        <f>COUNTIFS(Table1[genoffice],Table1[[#This Row],[genoffice]],Table1[Gender],"F")</f>
        <v>77</v>
      </c>
      <c r="AD1869" s="3">
        <f>COUNTIFS(Table1[genoffice],Table1[[#This Row],[genoffice]],Table1[Gender],"M")</f>
        <v>143</v>
      </c>
      <c r="AE1869" s="3">
        <f>COUNTIFS(Table1[genoffice],Table1[[#This Row],[genoffice]],Table1[Gender],"~?")</f>
        <v>9</v>
      </c>
    </row>
    <row r="1870" spans="1:31" x14ac:dyDescent="0.35">
      <c r="A1870">
        <v>1896</v>
      </c>
      <c r="B1870">
        <f>IF(COUNTIF(C$2:C1869,C1870)&gt;0,B1869,B1869+1)</f>
        <v>564</v>
      </c>
      <c r="C1870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0" t="s">
        <v>2445</v>
      </c>
      <c r="E1870" t="s">
        <v>2490</v>
      </c>
      <c r="F1870" t="s">
        <v>2492</v>
      </c>
      <c r="G1870">
        <v>2014</v>
      </c>
      <c r="H1870" t="s">
        <v>109</v>
      </c>
      <c r="I1870" t="s">
        <v>23</v>
      </c>
      <c r="J1870">
        <v>6448</v>
      </c>
      <c r="K1870">
        <v>3</v>
      </c>
      <c r="L1870">
        <f>COUNTIF(Table1[Race],Table1[Race])</f>
        <v>3</v>
      </c>
      <c r="M1870">
        <v>3</v>
      </c>
      <c r="N1870">
        <v>0</v>
      </c>
      <c r="O1870">
        <v>0</v>
      </c>
      <c r="P1870">
        <v>0</v>
      </c>
      <c r="Q1870" t="s">
        <v>20</v>
      </c>
      <c r="R1870" t="s">
        <v>947</v>
      </c>
      <c r="S1870" t="s">
        <v>2625</v>
      </c>
      <c r="T1870">
        <f>IFERROR(Table1[n_can_adj]/MID(Table1[district],FIND("(",Table1[district])+1,1),Table1[n_can_adj])</f>
        <v>3</v>
      </c>
      <c r="U1870">
        <v>33765</v>
      </c>
      <c r="V1870" t="str">
        <f>IF(Table1[Voting Population]&lt;47000,"Rural","Urban")</f>
        <v>Rural</v>
      </c>
      <c r="W1870" s="3">
        <v>0.28904098155412739</v>
      </c>
      <c r="X1870" s="3" t="s">
        <v>5414</v>
      </c>
      <c r="Y1870" s="3">
        <f>COUNTIFS(Table1[Race '#],Table1[[#This Row],[Race '#]],Table1[Gender],"F")</f>
        <v>0</v>
      </c>
      <c r="Z1870" s="3">
        <f>COUNTIFS(Table1[Race '#],Table1[[#This Row],[Race '#]],Table1[Gender],"M")</f>
        <v>3</v>
      </c>
      <c r="AA1870" s="3">
        <f>COUNTIFS(Table1[Race '#],Table1[[#This Row],[Race '#]],Table1[Gender],"~?")</f>
        <v>0</v>
      </c>
      <c r="AB1870" s="3" t="str">
        <f>_xlfn.IFS(Y1870=SUM(Table1[[#This Row],[Race-F candidates]:[Race-? Candidates]]),"All-Female",Z1870=SUM(Table1[[#This Row],[Race-F candidates]:[Race-? Candidates]]),"All-Male",1=1,"Mixed-Gender")</f>
        <v>All-Male</v>
      </c>
      <c r="AC1870" s="3">
        <f>COUNTIFS(Table1[genoffice],Table1[[#This Row],[genoffice]],Table1[Gender],"F")</f>
        <v>77</v>
      </c>
      <c r="AD1870" s="3">
        <f>COUNTIFS(Table1[genoffice],Table1[[#This Row],[genoffice]],Table1[Gender],"M")</f>
        <v>143</v>
      </c>
      <c r="AE1870" s="3">
        <f>COUNTIFS(Table1[genoffice],Table1[[#This Row],[genoffice]],Table1[Gender],"~?")</f>
        <v>9</v>
      </c>
    </row>
    <row r="1871" spans="1:31" x14ac:dyDescent="0.35">
      <c r="A1871">
        <v>1897</v>
      </c>
      <c r="B1871">
        <f>IF(COUNTIF(C$2:C1870,C1871)&gt;0,B1870,B1870+1)</f>
        <v>564</v>
      </c>
      <c r="C1871" t="str">
        <f>Table1[[#This Row],[position]]&amp;IF(Table1[district]="NA","","-"&amp;Table1[district])&amp;IF(Table1[parish]="Multi-Parish Race","","-"&amp;Table1[parish])&amp;" ("&amp;Table1[year]&amp;")"</f>
        <v>District Judge-13th Judicial District Court, Division A-Evangeline (2014)</v>
      </c>
      <c r="D1871" t="s">
        <v>2445</v>
      </c>
      <c r="E1871" t="s">
        <v>2490</v>
      </c>
      <c r="F1871" t="s">
        <v>2493</v>
      </c>
      <c r="G1871">
        <v>2014</v>
      </c>
      <c r="H1871" t="s">
        <v>109</v>
      </c>
      <c r="I1871" t="s">
        <v>23</v>
      </c>
      <c r="J1871">
        <v>2548</v>
      </c>
      <c r="K1871">
        <v>3</v>
      </c>
      <c r="L1871">
        <f>COUNTIF(Table1[Race],Table1[Race])</f>
        <v>3</v>
      </c>
      <c r="M1871">
        <v>3</v>
      </c>
      <c r="N1871">
        <v>0</v>
      </c>
      <c r="O1871">
        <v>0</v>
      </c>
      <c r="P1871">
        <v>0</v>
      </c>
      <c r="Q1871" t="s">
        <v>20</v>
      </c>
      <c r="R1871" t="s">
        <v>947</v>
      </c>
      <c r="S1871" t="s">
        <v>2625</v>
      </c>
      <c r="T1871">
        <f>IFERROR(Table1[n_can_adj]/MID(Table1[district],FIND("(",Table1[district])+1,1),Table1[n_can_adj])</f>
        <v>3</v>
      </c>
      <c r="U1871">
        <v>33765</v>
      </c>
      <c r="V1871" t="str">
        <f>IF(Table1[Voting Population]&lt;47000,"Rural","Urban")</f>
        <v>Rural</v>
      </c>
      <c r="W1871" s="3">
        <v>0.28904098155412739</v>
      </c>
      <c r="X1871" s="3" t="s">
        <v>5414</v>
      </c>
      <c r="Y1871" s="3">
        <f>COUNTIFS(Table1[Race '#],Table1[[#This Row],[Race '#]],Table1[Gender],"F")</f>
        <v>0</v>
      </c>
      <c r="Z1871" s="3">
        <f>COUNTIFS(Table1[Race '#],Table1[[#This Row],[Race '#]],Table1[Gender],"M")</f>
        <v>3</v>
      </c>
      <c r="AA1871" s="3">
        <f>COUNTIFS(Table1[Race '#],Table1[[#This Row],[Race '#]],Table1[Gender],"~?")</f>
        <v>0</v>
      </c>
      <c r="AB1871" s="3" t="str">
        <f>_xlfn.IFS(Y1871=SUM(Table1[[#This Row],[Race-F candidates]:[Race-? Candidates]]),"All-Female",Z1871=SUM(Table1[[#This Row],[Race-F candidates]:[Race-? Candidates]]),"All-Male",1=1,"Mixed-Gender")</f>
        <v>All-Male</v>
      </c>
      <c r="AC1871" s="3">
        <f>COUNTIFS(Table1[genoffice],Table1[[#This Row],[genoffice]],Table1[Gender],"F")</f>
        <v>77</v>
      </c>
      <c r="AD1871" s="3">
        <f>COUNTIFS(Table1[genoffice],Table1[[#This Row],[genoffice]],Table1[Gender],"M")</f>
        <v>143</v>
      </c>
      <c r="AE1871" s="3">
        <f>COUNTIFS(Table1[genoffice],Table1[[#This Row],[genoffice]],Table1[Gender],"~?")</f>
        <v>9</v>
      </c>
    </row>
    <row r="1872" spans="1:31" x14ac:dyDescent="0.35">
      <c r="A1872">
        <v>1898</v>
      </c>
      <c r="B1872">
        <f>IF(COUNTIF(C$2:C1871,C1872)&gt;0,B1871,B1871+1)</f>
        <v>565</v>
      </c>
      <c r="C1872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2" t="s">
        <v>2445</v>
      </c>
      <c r="E1872" t="s">
        <v>2494</v>
      </c>
      <c r="F1872" t="s">
        <v>2495</v>
      </c>
      <c r="G1872">
        <v>2014</v>
      </c>
      <c r="H1872" t="s">
        <v>1008</v>
      </c>
      <c r="I1872" t="s">
        <v>19</v>
      </c>
      <c r="J1872">
        <v>3950</v>
      </c>
      <c r="K1872">
        <v>3</v>
      </c>
      <c r="L1872">
        <f>COUNTIF(Table1[Race],Table1[Race])</f>
        <v>3</v>
      </c>
      <c r="M1872">
        <v>1</v>
      </c>
      <c r="N1872">
        <v>2</v>
      </c>
      <c r="O1872">
        <v>0</v>
      </c>
      <c r="P1872">
        <v>0</v>
      </c>
      <c r="Q1872" t="s">
        <v>20</v>
      </c>
      <c r="R1872" t="s">
        <v>947</v>
      </c>
      <c r="S1872" t="s">
        <v>2625</v>
      </c>
      <c r="T1872">
        <f>IFERROR(Table1[n_can_adj]/MID(Table1[district],FIND("(",Table1[district])+1,1),Table1[n_can_adj])</f>
        <v>3</v>
      </c>
      <c r="U1872">
        <v>197233</v>
      </c>
      <c r="V1872" t="str">
        <f>IF(Table1[Voting Population]&lt;47000,"Rural","Urban")</f>
        <v>Urban</v>
      </c>
      <c r="W1872" s="3">
        <v>0.14249363867684478</v>
      </c>
      <c r="X1872" s="3" t="s">
        <v>5414</v>
      </c>
      <c r="Y1872" s="3">
        <f>COUNTIFS(Table1[Race '#],Table1[[#This Row],[Race '#]],Table1[Gender],"F")</f>
        <v>0</v>
      </c>
      <c r="Z1872" s="3">
        <f>COUNTIFS(Table1[Race '#],Table1[[#This Row],[Race '#]],Table1[Gender],"M")</f>
        <v>3</v>
      </c>
      <c r="AA1872" s="3">
        <f>COUNTIFS(Table1[Race '#],Table1[[#This Row],[Race '#]],Table1[Gender],"~?")</f>
        <v>0</v>
      </c>
      <c r="AB1872" s="3" t="str">
        <f>_xlfn.IFS(Y1872=SUM(Table1[[#This Row],[Race-F candidates]:[Race-? Candidates]]),"All-Female",Z1872=SUM(Table1[[#This Row],[Race-F candidates]:[Race-? Candidates]]),"All-Male",1=1,"Mixed-Gender")</f>
        <v>All-Male</v>
      </c>
      <c r="AC1872" s="3">
        <f>COUNTIFS(Table1[genoffice],Table1[[#This Row],[genoffice]],Table1[Gender],"F")</f>
        <v>77</v>
      </c>
      <c r="AD1872" s="3">
        <f>COUNTIFS(Table1[genoffice],Table1[[#This Row],[genoffice]],Table1[Gender],"M")</f>
        <v>143</v>
      </c>
      <c r="AE1872" s="3">
        <f>COUNTIFS(Table1[genoffice],Table1[[#This Row],[genoffice]],Table1[Gender],"~?")</f>
        <v>9</v>
      </c>
    </row>
    <row r="1873" spans="1:31" x14ac:dyDescent="0.35">
      <c r="A1873">
        <v>1899</v>
      </c>
      <c r="B1873">
        <f>IF(COUNTIF(C$2:C1872,C1873)&gt;0,B1872,B1872+1)</f>
        <v>565</v>
      </c>
      <c r="C1873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3" t="s">
        <v>2445</v>
      </c>
      <c r="E1873" t="s">
        <v>2494</v>
      </c>
      <c r="F1873" t="s">
        <v>2496</v>
      </c>
      <c r="G1873">
        <v>2014</v>
      </c>
      <c r="H1873" t="s">
        <v>1008</v>
      </c>
      <c r="I1873" t="s">
        <v>23</v>
      </c>
      <c r="J1873">
        <v>6113</v>
      </c>
      <c r="K1873">
        <v>3</v>
      </c>
      <c r="L1873">
        <f>COUNTIF(Table1[Race],Table1[Race])</f>
        <v>3</v>
      </c>
      <c r="M1873">
        <v>1</v>
      </c>
      <c r="N1873">
        <v>2</v>
      </c>
      <c r="O1873">
        <v>0</v>
      </c>
      <c r="P1873">
        <v>0</v>
      </c>
      <c r="Q1873" t="s">
        <v>20</v>
      </c>
      <c r="R1873" t="s">
        <v>947</v>
      </c>
      <c r="S1873" t="s">
        <v>2625</v>
      </c>
      <c r="T1873">
        <f>IFERROR(Table1[n_can_adj]/MID(Table1[district],FIND("(",Table1[district])+1,1),Table1[n_can_adj])</f>
        <v>3</v>
      </c>
      <c r="U1873">
        <v>197233</v>
      </c>
      <c r="V1873" t="str">
        <f>IF(Table1[Voting Population]&lt;47000,"Rural","Urban")</f>
        <v>Urban</v>
      </c>
      <c r="W1873" s="3">
        <v>0.14249363867684478</v>
      </c>
      <c r="X1873" s="3" t="s">
        <v>5414</v>
      </c>
      <c r="Y1873" s="3">
        <f>COUNTIFS(Table1[Race '#],Table1[[#This Row],[Race '#]],Table1[Gender],"F")</f>
        <v>0</v>
      </c>
      <c r="Z1873" s="3">
        <f>COUNTIFS(Table1[Race '#],Table1[[#This Row],[Race '#]],Table1[Gender],"M")</f>
        <v>3</v>
      </c>
      <c r="AA1873" s="3">
        <f>COUNTIFS(Table1[Race '#],Table1[[#This Row],[Race '#]],Table1[Gender],"~?")</f>
        <v>0</v>
      </c>
      <c r="AB1873" s="3" t="str">
        <f>_xlfn.IFS(Y1873=SUM(Table1[[#This Row],[Race-F candidates]:[Race-? Candidates]]),"All-Female",Z1873=SUM(Table1[[#This Row],[Race-F candidates]:[Race-? Candidates]]),"All-Male",1=1,"Mixed-Gender")</f>
        <v>All-Male</v>
      </c>
      <c r="AC1873" s="3">
        <f>COUNTIFS(Table1[genoffice],Table1[[#This Row],[genoffice]],Table1[Gender],"F")</f>
        <v>77</v>
      </c>
      <c r="AD1873" s="3">
        <f>COUNTIFS(Table1[genoffice],Table1[[#This Row],[genoffice]],Table1[Gender],"M")</f>
        <v>143</v>
      </c>
      <c r="AE1873" s="3">
        <f>COUNTIFS(Table1[genoffice],Table1[[#This Row],[genoffice]],Table1[Gender],"~?")</f>
        <v>9</v>
      </c>
    </row>
    <row r="1874" spans="1:31" x14ac:dyDescent="0.35">
      <c r="A1874">
        <v>1900</v>
      </c>
      <c r="B1874">
        <f>IF(COUNTIF(C$2:C1873,C1874)&gt;0,B1873,B1873+1)</f>
        <v>565</v>
      </c>
      <c r="C1874" t="str">
        <f>Table1[[#This Row],[position]]&amp;IF(Table1[district]="NA","","-"&amp;Table1[district])&amp;IF(Table1[parish]="Multi-Parish Race","","-"&amp;Table1[parish])&amp;" ("&amp;Table1[year]&amp;")"</f>
        <v>District Judge-14th Judicial District Court, ES 3, Div. A-Calcasieu (2014)</v>
      </c>
      <c r="D1874" t="s">
        <v>2445</v>
      </c>
      <c r="E1874" t="s">
        <v>2494</v>
      </c>
      <c r="F1874" t="s">
        <v>2497</v>
      </c>
      <c r="G1874">
        <v>2014</v>
      </c>
      <c r="H1874" t="s">
        <v>1008</v>
      </c>
      <c r="I1874" t="s">
        <v>19</v>
      </c>
      <c r="J1874">
        <v>8801</v>
      </c>
      <c r="K1874">
        <v>3</v>
      </c>
      <c r="L1874">
        <f>COUNTIF(Table1[Race],Table1[Race])</f>
        <v>3</v>
      </c>
      <c r="M1874">
        <v>1</v>
      </c>
      <c r="N1874">
        <v>2</v>
      </c>
      <c r="O1874">
        <v>0</v>
      </c>
      <c r="P1874">
        <v>0</v>
      </c>
      <c r="Q1874" t="s">
        <v>20</v>
      </c>
      <c r="R1874" t="s">
        <v>947</v>
      </c>
      <c r="S1874" t="s">
        <v>2625</v>
      </c>
      <c r="T1874">
        <f>IFERROR(Table1[n_can_adj]/MID(Table1[district],FIND("(",Table1[district])+1,1),Table1[n_can_adj])</f>
        <v>3</v>
      </c>
      <c r="U1874">
        <v>197233</v>
      </c>
      <c r="V1874" t="str">
        <f>IF(Table1[Voting Population]&lt;47000,"Rural","Urban")</f>
        <v>Urban</v>
      </c>
      <c r="W1874" s="3">
        <v>0.14249363867684478</v>
      </c>
      <c r="X1874" s="3" t="s">
        <v>5414</v>
      </c>
      <c r="Y1874" s="3">
        <f>COUNTIFS(Table1[Race '#],Table1[[#This Row],[Race '#]],Table1[Gender],"F")</f>
        <v>0</v>
      </c>
      <c r="Z1874" s="3">
        <f>COUNTIFS(Table1[Race '#],Table1[[#This Row],[Race '#]],Table1[Gender],"M")</f>
        <v>3</v>
      </c>
      <c r="AA1874" s="3">
        <f>COUNTIFS(Table1[Race '#],Table1[[#This Row],[Race '#]],Table1[Gender],"~?")</f>
        <v>0</v>
      </c>
      <c r="AB1874" s="3" t="str">
        <f>_xlfn.IFS(Y1874=SUM(Table1[[#This Row],[Race-F candidates]:[Race-? Candidates]]),"All-Female",Z1874=SUM(Table1[[#This Row],[Race-F candidates]:[Race-? Candidates]]),"All-Male",1=1,"Mixed-Gender")</f>
        <v>All-Male</v>
      </c>
      <c r="AC1874" s="3">
        <f>COUNTIFS(Table1[genoffice],Table1[[#This Row],[genoffice]],Table1[Gender],"F")</f>
        <v>77</v>
      </c>
      <c r="AD1874" s="3">
        <f>COUNTIFS(Table1[genoffice],Table1[[#This Row],[genoffice]],Table1[Gender],"M")</f>
        <v>143</v>
      </c>
      <c r="AE1874" s="3">
        <f>COUNTIFS(Table1[genoffice],Table1[[#This Row],[genoffice]],Table1[Gender],"~?")</f>
        <v>9</v>
      </c>
    </row>
    <row r="1875" spans="1:31" x14ac:dyDescent="0.35">
      <c r="A1875">
        <v>1901</v>
      </c>
      <c r="B1875">
        <f>IF(COUNTIF(C$2:C1874,C1875)&gt;0,B1874,B1874+1)</f>
        <v>566</v>
      </c>
      <c r="C1875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5" t="s">
        <v>2445</v>
      </c>
      <c r="E1875" t="s">
        <v>2498</v>
      </c>
      <c r="F1875" t="s">
        <v>2499</v>
      </c>
      <c r="G1875">
        <v>2014</v>
      </c>
      <c r="H1875" t="s">
        <v>1012</v>
      </c>
      <c r="I1875" t="s">
        <v>23</v>
      </c>
      <c r="J1875">
        <v>3243</v>
      </c>
      <c r="K1875">
        <v>3</v>
      </c>
      <c r="L1875">
        <f>COUNTIF(Table1[Race],Table1[Race])</f>
        <v>3</v>
      </c>
      <c r="M1875">
        <v>3</v>
      </c>
      <c r="N1875">
        <v>0</v>
      </c>
      <c r="O1875">
        <v>0</v>
      </c>
      <c r="P1875">
        <v>0</v>
      </c>
      <c r="Q1875" t="s">
        <v>20</v>
      </c>
      <c r="R1875" t="s">
        <v>947</v>
      </c>
      <c r="S1875" t="s">
        <v>2625</v>
      </c>
      <c r="T1875">
        <f>IFERROR(Table1[n_can_adj]/MID(Table1[district],FIND("(",Table1[district])+1,1),Table1[n_can_adj])</f>
        <v>3</v>
      </c>
      <c r="U1875">
        <v>234963</v>
      </c>
      <c r="V1875" t="str">
        <f>IF(Table1[Voting Population]&lt;47000,"Rural","Urban")</f>
        <v>Urban</v>
      </c>
      <c r="W1875" s="3">
        <v>5.6149149585695612E-2</v>
      </c>
      <c r="X1875" s="3" t="s">
        <v>5414</v>
      </c>
      <c r="Y1875" s="3">
        <f>COUNTIFS(Table1[Race '#],Table1[[#This Row],[Race '#]],Table1[Gender],"F")</f>
        <v>2</v>
      </c>
      <c r="Z1875" s="3">
        <f>COUNTIFS(Table1[Race '#],Table1[[#This Row],[Race '#]],Table1[Gender],"M")</f>
        <v>1</v>
      </c>
      <c r="AA1875" s="3">
        <f>COUNTIFS(Table1[Race '#],Table1[[#This Row],[Race '#]],Table1[Gender],"~?")</f>
        <v>0</v>
      </c>
      <c r="AB1875" s="3" t="str">
        <f>_xlfn.IFS(Y1875=SUM(Table1[[#This Row],[Race-F candidates]:[Race-? Candidates]]),"All-Female",Z1875=SUM(Table1[[#This Row],[Race-F candidates]:[Race-? Candidates]]),"All-Male",1=1,"Mixed-Gender")</f>
        <v>Mixed-Gender</v>
      </c>
      <c r="AC1875" s="3">
        <f>COUNTIFS(Table1[genoffice],Table1[[#This Row],[genoffice]],Table1[Gender],"F")</f>
        <v>77</v>
      </c>
      <c r="AD1875" s="3">
        <f>COUNTIFS(Table1[genoffice],Table1[[#This Row],[genoffice]],Table1[Gender],"M")</f>
        <v>143</v>
      </c>
      <c r="AE1875" s="3">
        <f>COUNTIFS(Table1[genoffice],Table1[[#This Row],[genoffice]],Table1[Gender],"~?")</f>
        <v>9</v>
      </c>
    </row>
    <row r="1876" spans="1:31" x14ac:dyDescent="0.35">
      <c r="A1876">
        <v>1902</v>
      </c>
      <c r="B1876">
        <f>IF(COUNTIF(C$2:C1875,C1876)&gt;0,B1875,B1875+1)</f>
        <v>566</v>
      </c>
      <c r="C1876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6" t="s">
        <v>2445</v>
      </c>
      <c r="E1876" t="s">
        <v>2498</v>
      </c>
      <c r="F1876" t="s">
        <v>2500</v>
      </c>
      <c r="G1876">
        <v>2014</v>
      </c>
      <c r="H1876" t="s">
        <v>1012</v>
      </c>
      <c r="I1876" t="s">
        <v>23</v>
      </c>
      <c r="J1876">
        <v>3758</v>
      </c>
      <c r="K1876">
        <v>3</v>
      </c>
      <c r="L1876">
        <f>COUNTIF(Table1[Race],Table1[Race])</f>
        <v>3</v>
      </c>
      <c r="M1876">
        <v>3</v>
      </c>
      <c r="N1876">
        <v>0</v>
      </c>
      <c r="O1876">
        <v>0</v>
      </c>
      <c r="P1876">
        <v>0</v>
      </c>
      <c r="Q1876" t="s">
        <v>20</v>
      </c>
      <c r="R1876" t="s">
        <v>947</v>
      </c>
      <c r="S1876" t="s">
        <v>2625</v>
      </c>
      <c r="T1876">
        <f>IFERROR(Table1[n_can_adj]/MID(Table1[district],FIND("(",Table1[district])+1,1),Table1[n_can_adj])</f>
        <v>3</v>
      </c>
      <c r="U1876">
        <v>234963</v>
      </c>
      <c r="V1876" t="str">
        <f>IF(Table1[Voting Population]&lt;47000,"Rural","Urban")</f>
        <v>Urban</v>
      </c>
      <c r="W1876" s="3">
        <v>5.6149149585695612E-2</v>
      </c>
      <c r="X1876" s="3" t="s">
        <v>5415</v>
      </c>
      <c r="Y1876" s="3">
        <f>COUNTIFS(Table1[Race '#],Table1[[#This Row],[Race '#]],Table1[Gender],"F")</f>
        <v>2</v>
      </c>
      <c r="Z1876" s="3">
        <f>COUNTIFS(Table1[Race '#],Table1[[#This Row],[Race '#]],Table1[Gender],"M")</f>
        <v>1</v>
      </c>
      <c r="AA1876" s="3">
        <f>COUNTIFS(Table1[Race '#],Table1[[#This Row],[Race '#]],Table1[Gender],"~?")</f>
        <v>0</v>
      </c>
      <c r="AB1876" s="3" t="str">
        <f>_xlfn.IFS(Y1876=SUM(Table1[[#This Row],[Race-F candidates]:[Race-? Candidates]]),"All-Female",Z1876=SUM(Table1[[#This Row],[Race-F candidates]:[Race-? Candidates]]),"All-Male",1=1,"Mixed-Gender")</f>
        <v>Mixed-Gender</v>
      </c>
      <c r="AC1876" s="3">
        <f>COUNTIFS(Table1[genoffice],Table1[[#This Row],[genoffice]],Table1[Gender],"F")</f>
        <v>77</v>
      </c>
      <c r="AD1876" s="3">
        <f>COUNTIFS(Table1[genoffice],Table1[[#This Row],[genoffice]],Table1[Gender],"M")</f>
        <v>143</v>
      </c>
      <c r="AE1876" s="3">
        <f>COUNTIFS(Table1[genoffice],Table1[[#This Row],[genoffice]],Table1[Gender],"~?")</f>
        <v>9</v>
      </c>
    </row>
    <row r="1877" spans="1:31" x14ac:dyDescent="0.35">
      <c r="A1877">
        <v>1903</v>
      </c>
      <c r="B1877">
        <f>IF(COUNTIF(C$2:C1876,C1877)&gt;0,B1876,B1876+1)</f>
        <v>566</v>
      </c>
      <c r="C1877" t="str">
        <f>Table1[[#This Row],[position]]&amp;IF(Table1[district]="NA","","-"&amp;Table1[district])&amp;IF(Table1[parish]="Multi-Parish Race","","-"&amp;Table1[parish])&amp;" ("&amp;Table1[year]&amp;")"</f>
        <v>District Judge-15th Judicial District Court, ES 2, Div. E-Lafayette (2014)</v>
      </c>
      <c r="D1877" t="s">
        <v>2445</v>
      </c>
      <c r="E1877" t="s">
        <v>2498</v>
      </c>
      <c r="F1877" t="s">
        <v>2501</v>
      </c>
      <c r="G1877">
        <v>2014</v>
      </c>
      <c r="H1877" t="s">
        <v>1012</v>
      </c>
      <c r="I1877" t="s">
        <v>23</v>
      </c>
      <c r="J1877">
        <v>2171</v>
      </c>
      <c r="K1877">
        <v>3</v>
      </c>
      <c r="L1877">
        <f>COUNTIF(Table1[Race],Table1[Race])</f>
        <v>3</v>
      </c>
      <c r="M1877">
        <v>3</v>
      </c>
      <c r="N1877">
        <v>0</v>
      </c>
      <c r="O1877">
        <v>0</v>
      </c>
      <c r="P1877">
        <v>0</v>
      </c>
      <c r="Q1877" t="s">
        <v>20</v>
      </c>
      <c r="R1877" t="s">
        <v>947</v>
      </c>
      <c r="S1877" t="s">
        <v>2625</v>
      </c>
      <c r="T1877">
        <f>IFERROR(Table1[n_can_adj]/MID(Table1[district],FIND("(",Table1[district])+1,1),Table1[n_can_adj])</f>
        <v>3</v>
      </c>
      <c r="U1877">
        <v>234963</v>
      </c>
      <c r="V1877" t="str">
        <f>IF(Table1[Voting Population]&lt;47000,"Rural","Urban")</f>
        <v>Urban</v>
      </c>
      <c r="W1877" s="3">
        <v>5.6149149585695612E-2</v>
      </c>
      <c r="X1877" s="3" t="s">
        <v>5415</v>
      </c>
      <c r="Y1877" s="3">
        <f>COUNTIFS(Table1[Race '#],Table1[[#This Row],[Race '#]],Table1[Gender],"F")</f>
        <v>2</v>
      </c>
      <c r="Z1877" s="3">
        <f>COUNTIFS(Table1[Race '#],Table1[[#This Row],[Race '#]],Table1[Gender],"M")</f>
        <v>1</v>
      </c>
      <c r="AA1877" s="3">
        <f>COUNTIFS(Table1[Race '#],Table1[[#This Row],[Race '#]],Table1[Gender],"~?")</f>
        <v>0</v>
      </c>
      <c r="AB1877" s="3" t="str">
        <f>_xlfn.IFS(Y1877=SUM(Table1[[#This Row],[Race-F candidates]:[Race-? Candidates]]),"All-Female",Z1877=SUM(Table1[[#This Row],[Race-F candidates]:[Race-? Candidates]]),"All-Male",1=1,"Mixed-Gender")</f>
        <v>Mixed-Gender</v>
      </c>
      <c r="AC1877" s="3">
        <f>COUNTIFS(Table1[genoffice],Table1[[#This Row],[genoffice]],Table1[Gender],"F")</f>
        <v>77</v>
      </c>
      <c r="AD1877" s="3">
        <f>COUNTIFS(Table1[genoffice],Table1[[#This Row],[genoffice]],Table1[Gender],"M")</f>
        <v>143</v>
      </c>
      <c r="AE1877" s="3">
        <f>COUNTIFS(Table1[genoffice],Table1[[#This Row],[genoffice]],Table1[Gender],"~?")</f>
        <v>9</v>
      </c>
    </row>
    <row r="1878" spans="1:31" x14ac:dyDescent="0.35">
      <c r="A1878">
        <v>1904</v>
      </c>
      <c r="B1878">
        <f>IF(COUNTIF(C$2:C1877,C1878)&gt;0,B1877,B1877+1)</f>
        <v>567</v>
      </c>
      <c r="C1878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8" t="s">
        <v>2445</v>
      </c>
      <c r="E1878" t="s">
        <v>2502</v>
      </c>
      <c r="F1878" t="s">
        <v>2503</v>
      </c>
      <c r="G1878">
        <v>2014</v>
      </c>
      <c r="H1878" t="s">
        <v>1012</v>
      </c>
      <c r="I1878" t="s">
        <v>19</v>
      </c>
      <c r="J1878">
        <v>26384</v>
      </c>
      <c r="K1878">
        <v>2</v>
      </c>
      <c r="L1878">
        <f>COUNTIF(Table1[Race],Table1[Race])</f>
        <v>2</v>
      </c>
      <c r="M1878">
        <v>0</v>
      </c>
      <c r="N1878">
        <v>2</v>
      </c>
      <c r="O1878">
        <v>0</v>
      </c>
      <c r="P1878">
        <v>0</v>
      </c>
      <c r="Q1878" t="s">
        <v>20</v>
      </c>
      <c r="R1878" t="s">
        <v>947</v>
      </c>
      <c r="S1878" t="s">
        <v>2625</v>
      </c>
      <c r="T1878">
        <f>IFERROR(Table1[n_can_adj]/MID(Table1[district],FIND("(",Table1[district])+1,1),Table1[n_can_adj])</f>
        <v>2</v>
      </c>
      <c r="U1878">
        <v>234963</v>
      </c>
      <c r="V1878" t="str">
        <f>IF(Table1[Voting Population]&lt;47000,"Rural","Urban")</f>
        <v>Urban</v>
      </c>
      <c r="W1878" s="3">
        <v>3.1330010749535786E-2</v>
      </c>
      <c r="X1878" s="3" t="s">
        <v>5414</v>
      </c>
      <c r="Y1878" s="3">
        <f>COUNTIFS(Table1[Race '#],Table1[[#This Row],[Race '#]],Table1[Gender],"F")</f>
        <v>1</v>
      </c>
      <c r="Z1878" s="3">
        <f>COUNTIFS(Table1[Race '#],Table1[[#This Row],[Race '#]],Table1[Gender],"M")</f>
        <v>1</v>
      </c>
      <c r="AA1878" s="3">
        <f>COUNTIFS(Table1[Race '#],Table1[[#This Row],[Race '#]],Table1[Gender],"~?")</f>
        <v>0</v>
      </c>
      <c r="AB1878" s="3" t="str">
        <f>_xlfn.IFS(Y1878=SUM(Table1[[#This Row],[Race-F candidates]:[Race-? Candidates]]),"All-Female",Z1878=SUM(Table1[[#This Row],[Race-F candidates]:[Race-? Candidates]]),"All-Male",1=1,"Mixed-Gender")</f>
        <v>Mixed-Gender</v>
      </c>
      <c r="AC1878" s="3">
        <f>COUNTIFS(Table1[genoffice],Table1[[#This Row],[genoffice]],Table1[Gender],"F")</f>
        <v>77</v>
      </c>
      <c r="AD1878" s="3">
        <f>COUNTIFS(Table1[genoffice],Table1[[#This Row],[genoffice]],Table1[Gender],"M")</f>
        <v>143</v>
      </c>
      <c r="AE1878" s="3">
        <f>COUNTIFS(Table1[genoffice],Table1[[#This Row],[genoffice]],Table1[Gender],"~?")</f>
        <v>9</v>
      </c>
    </row>
    <row r="1879" spans="1:31" x14ac:dyDescent="0.35">
      <c r="A1879">
        <v>1905</v>
      </c>
      <c r="B1879">
        <f>IF(COUNTIF(C$2:C1878,C1879)&gt;0,B1878,B1878+1)</f>
        <v>567</v>
      </c>
      <c r="C1879" t="str">
        <f>Table1[[#This Row],[position]]&amp;IF(Table1[district]="NA","","-"&amp;Table1[district])&amp;IF(Table1[parish]="Multi-Parish Race","","-"&amp;Table1[parish])&amp;" ("&amp;Table1[year]&amp;")"</f>
        <v>District Judge-15th Judicial District Court, ES 3, Div. M-Lafayette (2014)</v>
      </c>
      <c r="D1879" t="s">
        <v>2445</v>
      </c>
      <c r="E1879" t="s">
        <v>2502</v>
      </c>
      <c r="F1879" t="s">
        <v>2504</v>
      </c>
      <c r="G1879">
        <v>2014</v>
      </c>
      <c r="H1879" t="s">
        <v>1012</v>
      </c>
      <c r="I1879" t="s">
        <v>19</v>
      </c>
      <c r="J1879">
        <v>24781</v>
      </c>
      <c r="K1879">
        <v>2</v>
      </c>
      <c r="L1879">
        <f>COUNTIF(Table1[Race],Table1[Race])</f>
        <v>2</v>
      </c>
      <c r="M1879">
        <v>0</v>
      </c>
      <c r="N1879">
        <v>2</v>
      </c>
      <c r="O1879">
        <v>0</v>
      </c>
      <c r="P1879">
        <v>0</v>
      </c>
      <c r="Q1879" t="s">
        <v>20</v>
      </c>
      <c r="R1879" t="s">
        <v>947</v>
      </c>
      <c r="S1879" t="s">
        <v>2625</v>
      </c>
      <c r="T1879">
        <f>IFERROR(Table1[n_can_adj]/MID(Table1[district],FIND("(",Table1[district])+1,1),Table1[n_can_adj])</f>
        <v>2</v>
      </c>
      <c r="U1879">
        <v>234963</v>
      </c>
      <c r="V1879" t="str">
        <f>IF(Table1[Voting Population]&lt;47000,"Rural","Urban")</f>
        <v>Urban</v>
      </c>
      <c r="W1879" s="3">
        <v>3.1330010749535786E-2</v>
      </c>
      <c r="X1879" s="3" t="s">
        <v>5415</v>
      </c>
      <c r="Y1879" s="3">
        <f>COUNTIFS(Table1[Race '#],Table1[[#This Row],[Race '#]],Table1[Gender],"F")</f>
        <v>1</v>
      </c>
      <c r="Z1879" s="3">
        <f>COUNTIFS(Table1[Race '#],Table1[[#This Row],[Race '#]],Table1[Gender],"M")</f>
        <v>1</v>
      </c>
      <c r="AA1879" s="3">
        <f>COUNTIFS(Table1[Race '#],Table1[[#This Row],[Race '#]],Table1[Gender],"~?")</f>
        <v>0</v>
      </c>
      <c r="AB1879" s="3" t="str">
        <f>_xlfn.IFS(Y1879=SUM(Table1[[#This Row],[Race-F candidates]:[Race-? Candidates]]),"All-Female",Z1879=SUM(Table1[[#This Row],[Race-F candidates]:[Race-? Candidates]]),"All-Male",1=1,"Mixed-Gender")</f>
        <v>Mixed-Gender</v>
      </c>
      <c r="AC1879" s="3">
        <f>COUNTIFS(Table1[genoffice],Table1[[#This Row],[genoffice]],Table1[Gender],"F")</f>
        <v>77</v>
      </c>
      <c r="AD1879" s="3">
        <f>COUNTIFS(Table1[genoffice],Table1[[#This Row],[genoffice]],Table1[Gender],"M")</f>
        <v>143</v>
      </c>
      <c r="AE1879" s="3">
        <f>COUNTIFS(Table1[genoffice],Table1[[#This Row],[genoffice]],Table1[Gender],"~?")</f>
        <v>9</v>
      </c>
    </row>
    <row r="1880" spans="1:31" x14ac:dyDescent="0.35">
      <c r="A1880">
        <v>1906</v>
      </c>
      <c r="B1880">
        <f>IF(COUNTIF(C$2:C1879,C1880)&gt;0,B1879,B1879+1)</f>
        <v>568</v>
      </c>
      <c r="C1880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0" t="s">
        <v>2445</v>
      </c>
      <c r="E1880" t="s">
        <v>2505</v>
      </c>
      <c r="F1880" t="s">
        <v>2506</v>
      </c>
      <c r="G1880">
        <v>2014</v>
      </c>
      <c r="H1880" t="s">
        <v>276</v>
      </c>
      <c r="I1880" t="s">
        <v>23</v>
      </c>
      <c r="J1880">
        <v>4096</v>
      </c>
      <c r="K1880">
        <v>4</v>
      </c>
      <c r="L1880">
        <f>COUNTIF(Table1[Race],Table1[Race])</f>
        <v>4</v>
      </c>
      <c r="M1880">
        <v>4</v>
      </c>
      <c r="N1880">
        <v>0</v>
      </c>
      <c r="O1880">
        <v>0</v>
      </c>
      <c r="P1880">
        <v>0</v>
      </c>
      <c r="Q1880" t="s">
        <v>20</v>
      </c>
      <c r="R1880" t="s">
        <v>947</v>
      </c>
      <c r="S1880" t="s">
        <v>2625</v>
      </c>
      <c r="T1880">
        <f>IFERROR(Table1[n_can_adj]/MID(Table1[district],FIND("(",Table1[district])+1,1),Table1[n_can_adj])</f>
        <v>4</v>
      </c>
      <c r="U1880">
        <v>62372</v>
      </c>
      <c r="V1880" t="str">
        <f>IF(Table1[Voting Population]&lt;47000,"Rural","Urban")</f>
        <v>Urban</v>
      </c>
      <c r="W1880" s="3">
        <v>0.26939754119267456</v>
      </c>
      <c r="X1880" s="3" t="s">
        <v>5414</v>
      </c>
      <c r="Y1880" s="3">
        <f>COUNTIFS(Table1[Race '#],Table1[[#This Row],[Race '#]],Table1[Gender],"F")</f>
        <v>0</v>
      </c>
      <c r="Z1880" s="3">
        <f>COUNTIFS(Table1[Race '#],Table1[[#This Row],[Race '#]],Table1[Gender],"M")</f>
        <v>4</v>
      </c>
      <c r="AA1880" s="3">
        <f>COUNTIFS(Table1[Race '#],Table1[[#This Row],[Race '#]],Table1[Gender],"~?")</f>
        <v>0</v>
      </c>
      <c r="AB1880" s="3" t="str">
        <f>_xlfn.IFS(Y1880=SUM(Table1[[#This Row],[Race-F candidates]:[Race-? Candidates]]),"All-Female",Z1880=SUM(Table1[[#This Row],[Race-F candidates]:[Race-? Candidates]]),"All-Male",1=1,"Mixed-Gender")</f>
        <v>All-Male</v>
      </c>
      <c r="AC1880" s="3">
        <f>COUNTIFS(Table1[genoffice],Table1[[#This Row],[genoffice]],Table1[Gender],"F")</f>
        <v>77</v>
      </c>
      <c r="AD1880" s="3">
        <f>COUNTIFS(Table1[genoffice],Table1[[#This Row],[genoffice]],Table1[Gender],"M")</f>
        <v>143</v>
      </c>
      <c r="AE1880" s="3">
        <f>COUNTIFS(Table1[genoffice],Table1[[#This Row],[genoffice]],Table1[Gender],"~?")</f>
        <v>9</v>
      </c>
    </row>
    <row r="1881" spans="1:31" x14ac:dyDescent="0.35">
      <c r="A1881">
        <v>1907</v>
      </c>
      <c r="B1881">
        <f>IF(COUNTIF(C$2:C1880,C1881)&gt;0,B1880,B1880+1)</f>
        <v>568</v>
      </c>
      <c r="C1881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1" t="s">
        <v>2445</v>
      </c>
      <c r="E1881" t="s">
        <v>2505</v>
      </c>
      <c r="F1881" t="s">
        <v>2507</v>
      </c>
      <c r="G1881">
        <v>2014</v>
      </c>
      <c r="H1881" t="s">
        <v>276</v>
      </c>
      <c r="I1881" t="s">
        <v>23</v>
      </c>
      <c r="J1881">
        <v>3120</v>
      </c>
      <c r="K1881">
        <v>4</v>
      </c>
      <c r="L1881">
        <f>COUNTIF(Table1[Race],Table1[Race])</f>
        <v>4</v>
      </c>
      <c r="M1881">
        <v>4</v>
      </c>
      <c r="N1881">
        <v>0</v>
      </c>
      <c r="O1881">
        <v>0</v>
      </c>
      <c r="P1881">
        <v>0</v>
      </c>
      <c r="Q1881" t="s">
        <v>20</v>
      </c>
      <c r="R1881" t="s">
        <v>947</v>
      </c>
      <c r="S1881" t="s">
        <v>2625</v>
      </c>
      <c r="T1881">
        <f>IFERROR(Table1[n_can_adj]/MID(Table1[district],FIND("(",Table1[district])+1,1),Table1[n_can_adj])</f>
        <v>4</v>
      </c>
      <c r="U1881">
        <v>62372</v>
      </c>
      <c r="V1881" t="str">
        <f>IF(Table1[Voting Population]&lt;47000,"Rural","Urban")</f>
        <v>Urban</v>
      </c>
      <c r="W1881" s="3">
        <v>0.26939754119267456</v>
      </c>
      <c r="X1881" s="3" t="s">
        <v>5414</v>
      </c>
      <c r="Y1881" s="3">
        <f>COUNTIFS(Table1[Race '#],Table1[[#This Row],[Race '#]],Table1[Gender],"F")</f>
        <v>0</v>
      </c>
      <c r="Z1881" s="3">
        <f>COUNTIFS(Table1[Race '#],Table1[[#This Row],[Race '#]],Table1[Gender],"M")</f>
        <v>4</v>
      </c>
      <c r="AA1881" s="3">
        <f>COUNTIFS(Table1[Race '#],Table1[[#This Row],[Race '#]],Table1[Gender],"~?")</f>
        <v>0</v>
      </c>
      <c r="AB1881" s="3" t="str">
        <f>_xlfn.IFS(Y1881=SUM(Table1[[#This Row],[Race-F candidates]:[Race-? Candidates]]),"All-Female",Z1881=SUM(Table1[[#This Row],[Race-F candidates]:[Race-? Candidates]]),"All-Male",1=1,"Mixed-Gender")</f>
        <v>All-Male</v>
      </c>
      <c r="AC1881" s="3">
        <f>COUNTIFS(Table1[genoffice],Table1[[#This Row],[genoffice]],Table1[Gender],"F")</f>
        <v>77</v>
      </c>
      <c r="AD1881" s="3">
        <f>COUNTIFS(Table1[genoffice],Table1[[#This Row],[genoffice]],Table1[Gender],"M")</f>
        <v>143</v>
      </c>
      <c r="AE1881" s="3">
        <f>COUNTIFS(Table1[genoffice],Table1[[#This Row],[genoffice]],Table1[Gender],"~?")</f>
        <v>9</v>
      </c>
    </row>
    <row r="1882" spans="1:31" x14ac:dyDescent="0.35">
      <c r="A1882">
        <v>1908</v>
      </c>
      <c r="B1882">
        <f>IF(COUNTIF(C$2:C1881,C1882)&gt;0,B1881,B1881+1)</f>
        <v>568</v>
      </c>
      <c r="C1882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2" t="s">
        <v>2445</v>
      </c>
      <c r="E1882" t="s">
        <v>2505</v>
      </c>
      <c r="F1882" t="s">
        <v>2508</v>
      </c>
      <c r="G1882">
        <v>2014</v>
      </c>
      <c r="H1882" t="s">
        <v>276</v>
      </c>
      <c r="I1882" t="s">
        <v>23</v>
      </c>
      <c r="J1882">
        <v>9377</v>
      </c>
      <c r="K1882">
        <v>4</v>
      </c>
      <c r="L1882">
        <f>COUNTIF(Table1[Race],Table1[Race])</f>
        <v>4</v>
      </c>
      <c r="M1882">
        <v>4</v>
      </c>
      <c r="N1882">
        <v>0</v>
      </c>
      <c r="O1882">
        <v>0</v>
      </c>
      <c r="P1882">
        <v>0</v>
      </c>
      <c r="Q1882" t="s">
        <v>20</v>
      </c>
      <c r="R1882" t="s">
        <v>947</v>
      </c>
      <c r="S1882" t="s">
        <v>2625</v>
      </c>
      <c r="T1882">
        <f>IFERROR(Table1[n_can_adj]/MID(Table1[district],FIND("(",Table1[district])+1,1),Table1[n_can_adj])</f>
        <v>4</v>
      </c>
      <c r="U1882">
        <v>62372</v>
      </c>
      <c r="V1882" t="str">
        <f>IF(Table1[Voting Population]&lt;47000,"Rural","Urban")</f>
        <v>Urban</v>
      </c>
      <c r="W1882" s="3">
        <v>0.26939754119267456</v>
      </c>
      <c r="X1882" s="3" t="s">
        <v>5414</v>
      </c>
      <c r="Y1882" s="3">
        <f>COUNTIFS(Table1[Race '#],Table1[[#This Row],[Race '#]],Table1[Gender],"F")</f>
        <v>0</v>
      </c>
      <c r="Z1882" s="3">
        <f>COUNTIFS(Table1[Race '#],Table1[[#This Row],[Race '#]],Table1[Gender],"M")</f>
        <v>4</v>
      </c>
      <c r="AA1882" s="3">
        <f>COUNTIFS(Table1[Race '#],Table1[[#This Row],[Race '#]],Table1[Gender],"~?")</f>
        <v>0</v>
      </c>
      <c r="AB1882" s="3" t="str">
        <f>_xlfn.IFS(Y1882=SUM(Table1[[#This Row],[Race-F candidates]:[Race-? Candidates]]),"All-Female",Z1882=SUM(Table1[[#This Row],[Race-F candidates]:[Race-? Candidates]]),"All-Male",1=1,"Mixed-Gender")</f>
        <v>All-Male</v>
      </c>
      <c r="AC1882" s="3">
        <f>COUNTIFS(Table1[genoffice],Table1[[#This Row],[genoffice]],Table1[Gender],"F")</f>
        <v>77</v>
      </c>
      <c r="AD1882" s="3">
        <f>COUNTIFS(Table1[genoffice],Table1[[#This Row],[genoffice]],Table1[Gender],"M")</f>
        <v>143</v>
      </c>
      <c r="AE1882" s="3">
        <f>COUNTIFS(Table1[genoffice],Table1[[#This Row],[genoffice]],Table1[Gender],"~?")</f>
        <v>9</v>
      </c>
    </row>
    <row r="1883" spans="1:31" x14ac:dyDescent="0.35">
      <c r="A1883">
        <v>1909</v>
      </c>
      <c r="B1883">
        <f>IF(COUNTIF(C$2:C1882,C1883)&gt;0,B1882,B1882+1)</f>
        <v>568</v>
      </c>
      <c r="C1883" t="str">
        <f>Table1[[#This Row],[position]]&amp;IF(Table1[district]="NA","","-"&amp;Table1[district])&amp;IF(Table1[parish]="Multi-Parish Race","","-"&amp;Table1[parish])&amp;" ("&amp;Table1[year]&amp;")"</f>
        <v>District Judge-15th Judicial District Court, ES 4, Div. F-Acadia (2014)</v>
      </c>
      <c r="D1883" t="s">
        <v>2445</v>
      </c>
      <c r="E1883" t="s">
        <v>2505</v>
      </c>
      <c r="F1883" t="s">
        <v>2509</v>
      </c>
      <c r="G1883">
        <v>2014</v>
      </c>
      <c r="H1883" t="s">
        <v>276</v>
      </c>
      <c r="I1883" t="s">
        <v>23</v>
      </c>
      <c r="J1883">
        <v>3010</v>
      </c>
      <c r="K1883">
        <v>4</v>
      </c>
      <c r="L1883">
        <f>COUNTIF(Table1[Race],Table1[Race])</f>
        <v>4</v>
      </c>
      <c r="M1883">
        <v>4</v>
      </c>
      <c r="N1883">
        <v>0</v>
      </c>
      <c r="O1883">
        <v>0</v>
      </c>
      <c r="P1883">
        <v>0</v>
      </c>
      <c r="Q1883" t="s">
        <v>20</v>
      </c>
      <c r="R1883" t="s">
        <v>947</v>
      </c>
      <c r="S1883" t="s">
        <v>2625</v>
      </c>
      <c r="T1883">
        <f>IFERROR(Table1[n_can_adj]/MID(Table1[district],FIND("(",Table1[district])+1,1),Table1[n_can_adj])</f>
        <v>4</v>
      </c>
      <c r="U1883">
        <v>62372</v>
      </c>
      <c r="V1883" t="str">
        <f>IF(Table1[Voting Population]&lt;47000,"Rural","Urban")</f>
        <v>Urban</v>
      </c>
      <c r="W1883" s="3">
        <v>0.26939754119267456</v>
      </c>
      <c r="X1883" s="3" t="s">
        <v>5414</v>
      </c>
      <c r="Y1883" s="3">
        <f>COUNTIFS(Table1[Race '#],Table1[[#This Row],[Race '#]],Table1[Gender],"F")</f>
        <v>0</v>
      </c>
      <c r="Z1883" s="3">
        <f>COUNTIFS(Table1[Race '#],Table1[[#This Row],[Race '#]],Table1[Gender],"M")</f>
        <v>4</v>
      </c>
      <c r="AA1883" s="3">
        <f>COUNTIFS(Table1[Race '#],Table1[[#This Row],[Race '#]],Table1[Gender],"~?")</f>
        <v>0</v>
      </c>
      <c r="AB1883" s="3" t="str">
        <f>_xlfn.IFS(Y1883=SUM(Table1[[#This Row],[Race-F candidates]:[Race-? Candidates]]),"All-Female",Z1883=SUM(Table1[[#This Row],[Race-F candidates]:[Race-? Candidates]]),"All-Male",1=1,"Mixed-Gender")</f>
        <v>All-Male</v>
      </c>
      <c r="AC1883" s="3">
        <f>COUNTIFS(Table1[genoffice],Table1[[#This Row],[genoffice]],Table1[Gender],"F")</f>
        <v>77</v>
      </c>
      <c r="AD1883" s="3">
        <f>COUNTIFS(Table1[genoffice],Table1[[#This Row],[genoffice]],Table1[Gender],"M")</f>
        <v>143</v>
      </c>
      <c r="AE1883" s="3">
        <f>COUNTIFS(Table1[genoffice],Table1[[#This Row],[genoffice]],Table1[Gender],"~?")</f>
        <v>9</v>
      </c>
    </row>
    <row r="1884" spans="1:31" x14ac:dyDescent="0.35">
      <c r="A1884">
        <v>1910</v>
      </c>
      <c r="B1884">
        <f>IF(COUNTIF(C$2:C1883,C1884)&gt;0,B1883,B1883+1)</f>
        <v>569</v>
      </c>
      <c r="C1884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4" t="s">
        <v>2445</v>
      </c>
      <c r="E1884" t="s">
        <v>2510</v>
      </c>
      <c r="F1884" t="s">
        <v>2511</v>
      </c>
      <c r="G1884">
        <v>2014</v>
      </c>
      <c r="H1884" t="s">
        <v>94</v>
      </c>
      <c r="I1884" t="s">
        <v>23</v>
      </c>
      <c r="J1884">
        <v>3442</v>
      </c>
      <c r="K1884">
        <v>2</v>
      </c>
      <c r="L1884">
        <f>COUNTIF(Table1[Race],Table1[Race])</f>
        <v>2</v>
      </c>
      <c r="M1884">
        <v>2</v>
      </c>
      <c r="N1884">
        <v>0</v>
      </c>
      <c r="O1884">
        <v>0</v>
      </c>
      <c r="P1884">
        <v>0</v>
      </c>
      <c r="Q1884" t="s">
        <v>20</v>
      </c>
      <c r="R1884" t="s">
        <v>947</v>
      </c>
      <c r="S1884" t="s">
        <v>2625</v>
      </c>
      <c r="T1884">
        <f>IFERROR(Table1[n_can_adj]/MID(Table1[district],FIND("(",Table1[district])+1,1),Table1[n_can_adj])</f>
        <v>2</v>
      </c>
      <c r="U1884">
        <v>59524</v>
      </c>
      <c r="V1884" t="str">
        <f>IF(Table1[Voting Population]&lt;47000,"Rural","Urban")</f>
        <v>Urban</v>
      </c>
      <c r="W1884" s="3">
        <v>0.60828496642767726</v>
      </c>
      <c r="X1884" s="3" t="s">
        <v>5414</v>
      </c>
      <c r="Y1884" s="3">
        <f>COUNTIFS(Table1[Race '#],Table1[[#This Row],[Race '#]],Table1[Gender],"F")</f>
        <v>1</v>
      </c>
      <c r="Z1884" s="3">
        <f>COUNTIFS(Table1[Race '#],Table1[[#This Row],[Race '#]],Table1[Gender],"M")</f>
        <v>1</v>
      </c>
      <c r="AA1884" s="3">
        <f>COUNTIFS(Table1[Race '#],Table1[[#This Row],[Race '#]],Table1[Gender],"~?")</f>
        <v>0</v>
      </c>
      <c r="AB1884" s="3" t="str">
        <f>_xlfn.IFS(Y1884=SUM(Table1[[#This Row],[Race-F candidates]:[Race-? Candidates]]),"All-Female",Z1884=SUM(Table1[[#This Row],[Race-F candidates]:[Race-? Candidates]]),"All-Male",1=1,"Mixed-Gender")</f>
        <v>Mixed-Gender</v>
      </c>
      <c r="AC1884" s="3">
        <f>COUNTIFS(Table1[genoffice],Table1[[#This Row],[genoffice]],Table1[Gender],"F")</f>
        <v>77</v>
      </c>
      <c r="AD1884" s="3">
        <f>COUNTIFS(Table1[genoffice],Table1[[#This Row],[genoffice]],Table1[Gender],"M")</f>
        <v>143</v>
      </c>
      <c r="AE1884" s="3">
        <f>COUNTIFS(Table1[genoffice],Table1[[#This Row],[genoffice]],Table1[Gender],"~?")</f>
        <v>9</v>
      </c>
    </row>
    <row r="1885" spans="1:31" x14ac:dyDescent="0.35">
      <c r="A1885">
        <v>1911</v>
      </c>
      <c r="B1885">
        <f>IF(COUNTIF(C$2:C1884,C1885)&gt;0,B1884,B1884+1)</f>
        <v>569</v>
      </c>
      <c r="C1885" t="str">
        <f>Table1[[#This Row],[position]]&amp;IF(Table1[district]="NA","","-"&amp;Table1[district])&amp;IF(Table1[parish]="Multi-Parish Race","","-"&amp;Table1[parish])&amp;" ("&amp;Table1[year]&amp;")"</f>
        <v>District Judge-15th Judicial District Court, ES 5, Div. G-Vermilion (2014)</v>
      </c>
      <c r="D1885" t="s">
        <v>2445</v>
      </c>
      <c r="E1885" t="s">
        <v>2510</v>
      </c>
      <c r="F1885" t="s">
        <v>2512</v>
      </c>
      <c r="G1885">
        <v>2014</v>
      </c>
      <c r="H1885" t="s">
        <v>94</v>
      </c>
      <c r="I1885" t="s">
        <v>23</v>
      </c>
      <c r="J1885">
        <v>14132</v>
      </c>
      <c r="K1885">
        <v>2</v>
      </c>
      <c r="L1885">
        <f>COUNTIF(Table1[Race],Table1[Race])</f>
        <v>2</v>
      </c>
      <c r="M1885">
        <v>2</v>
      </c>
      <c r="N1885">
        <v>0</v>
      </c>
      <c r="O1885">
        <v>0</v>
      </c>
      <c r="P1885">
        <v>0</v>
      </c>
      <c r="Q1885" t="s">
        <v>20</v>
      </c>
      <c r="R1885" t="s">
        <v>947</v>
      </c>
      <c r="S1885" t="s">
        <v>2625</v>
      </c>
      <c r="T1885">
        <f>IFERROR(Table1[n_can_adj]/MID(Table1[district],FIND("(",Table1[district])+1,1),Table1[n_can_adj])</f>
        <v>2</v>
      </c>
      <c r="U1885">
        <v>59524</v>
      </c>
      <c r="V1885" t="str">
        <f>IF(Table1[Voting Population]&lt;47000,"Rural","Urban")</f>
        <v>Urban</v>
      </c>
      <c r="W1885" s="3">
        <v>0.60828496642767726</v>
      </c>
      <c r="X1885" s="3" t="s">
        <v>5415</v>
      </c>
      <c r="Y1885" s="3">
        <f>COUNTIFS(Table1[Race '#],Table1[[#This Row],[Race '#]],Table1[Gender],"F")</f>
        <v>1</v>
      </c>
      <c r="Z1885" s="3">
        <f>COUNTIFS(Table1[Race '#],Table1[[#This Row],[Race '#]],Table1[Gender],"M")</f>
        <v>1</v>
      </c>
      <c r="AA1885" s="3">
        <f>COUNTIFS(Table1[Race '#],Table1[[#This Row],[Race '#]],Table1[Gender],"~?")</f>
        <v>0</v>
      </c>
      <c r="AB1885" s="3" t="str">
        <f>_xlfn.IFS(Y1885=SUM(Table1[[#This Row],[Race-F candidates]:[Race-? Candidates]]),"All-Female",Z1885=SUM(Table1[[#This Row],[Race-F candidates]:[Race-? Candidates]]),"All-Male",1=1,"Mixed-Gender")</f>
        <v>Mixed-Gender</v>
      </c>
      <c r="AC1885" s="3">
        <f>COUNTIFS(Table1[genoffice],Table1[[#This Row],[genoffice]],Table1[Gender],"F")</f>
        <v>77</v>
      </c>
      <c r="AD1885" s="3">
        <f>COUNTIFS(Table1[genoffice],Table1[[#This Row],[genoffice]],Table1[Gender],"M")</f>
        <v>143</v>
      </c>
      <c r="AE1885" s="3">
        <f>COUNTIFS(Table1[genoffice],Table1[[#This Row],[genoffice]],Table1[Gender],"~?")</f>
        <v>9</v>
      </c>
    </row>
    <row r="1886" spans="1:31" x14ac:dyDescent="0.35">
      <c r="A1886">
        <v>1912</v>
      </c>
      <c r="B1886">
        <f>IF(COUNTIF(C$2:C1885,C1886)&gt;0,B1885,B1885+1)</f>
        <v>570</v>
      </c>
      <c r="C1886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6" t="s">
        <v>2445</v>
      </c>
      <c r="E1886" t="s">
        <v>2513</v>
      </c>
      <c r="F1886" t="s">
        <v>2514</v>
      </c>
      <c r="G1886">
        <v>2014</v>
      </c>
      <c r="H1886" t="s">
        <v>73</v>
      </c>
      <c r="I1886" t="s">
        <v>23</v>
      </c>
      <c r="J1886">
        <v>1816</v>
      </c>
      <c r="K1886">
        <v>3</v>
      </c>
      <c r="L1886">
        <f>COUNTIF(Table1[Race],Table1[Race])</f>
        <v>3</v>
      </c>
      <c r="M1886">
        <v>3</v>
      </c>
      <c r="N1886">
        <v>0</v>
      </c>
      <c r="O1886">
        <v>0</v>
      </c>
      <c r="P1886">
        <v>0</v>
      </c>
      <c r="Q1886" t="s">
        <v>20</v>
      </c>
      <c r="R1886" t="s">
        <v>947</v>
      </c>
      <c r="S1886" t="s">
        <v>2625</v>
      </c>
      <c r="T1886">
        <f>IFERROR(Table1[n_can_adj]/MID(Table1[district],FIND("(",Table1[district])+1,1),Table1[n_can_adj])</f>
        <v>3</v>
      </c>
      <c r="U1886">
        <v>0</v>
      </c>
      <c r="W1886" s="3">
        <v>3.0485149377231791E-3</v>
      </c>
      <c r="X1886" s="3" t="s">
        <v>5415</v>
      </c>
      <c r="Y1886" s="3">
        <f>COUNTIFS(Table1[Race '#],Table1[[#This Row],[Race '#]],Table1[Gender],"F")</f>
        <v>2</v>
      </c>
      <c r="Z1886" s="3">
        <f>COUNTIFS(Table1[Race '#],Table1[[#This Row],[Race '#]],Table1[Gender],"M")</f>
        <v>1</v>
      </c>
      <c r="AA1886" s="3">
        <f>COUNTIFS(Table1[Race '#],Table1[[#This Row],[Race '#]],Table1[Gender],"~?")</f>
        <v>0</v>
      </c>
      <c r="AB1886" s="3" t="str">
        <f>_xlfn.IFS(Y1886=SUM(Table1[[#This Row],[Race-F candidates]:[Race-? Candidates]]),"All-Female",Z1886=SUM(Table1[[#This Row],[Race-F candidates]:[Race-? Candidates]]),"All-Male",1=1,"Mixed-Gender")</f>
        <v>Mixed-Gender</v>
      </c>
      <c r="AC1886" s="3">
        <f>COUNTIFS(Table1[genoffice],Table1[[#This Row],[genoffice]],Table1[Gender],"F")</f>
        <v>77</v>
      </c>
      <c r="AD1886" s="3">
        <f>COUNTIFS(Table1[genoffice],Table1[[#This Row],[genoffice]],Table1[Gender],"M")</f>
        <v>143</v>
      </c>
      <c r="AE1886" s="3">
        <f>COUNTIFS(Table1[genoffice],Table1[[#This Row],[genoffice]],Table1[Gender],"~?")</f>
        <v>9</v>
      </c>
    </row>
    <row r="1887" spans="1:31" x14ac:dyDescent="0.35">
      <c r="A1887">
        <v>1913</v>
      </c>
      <c r="B1887">
        <f>IF(COUNTIF(C$2:C1886,C1887)&gt;0,B1886,B1886+1)</f>
        <v>570</v>
      </c>
      <c r="C1887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7" t="s">
        <v>2445</v>
      </c>
      <c r="E1887" t="s">
        <v>2513</v>
      </c>
      <c r="F1887" t="s">
        <v>2515</v>
      </c>
      <c r="G1887">
        <v>2014</v>
      </c>
      <c r="H1887" t="s">
        <v>73</v>
      </c>
      <c r="I1887" t="s">
        <v>23</v>
      </c>
      <c r="J1887">
        <v>4815</v>
      </c>
      <c r="K1887">
        <v>3</v>
      </c>
      <c r="L1887">
        <f>COUNTIF(Table1[Race],Table1[Race])</f>
        <v>3</v>
      </c>
      <c r="M1887">
        <v>3</v>
      </c>
      <c r="N1887">
        <v>0</v>
      </c>
      <c r="O1887">
        <v>0</v>
      </c>
      <c r="P1887">
        <v>0</v>
      </c>
      <c r="Q1887" t="s">
        <v>20</v>
      </c>
      <c r="R1887" t="s">
        <v>947</v>
      </c>
      <c r="S1887" t="s">
        <v>2625</v>
      </c>
      <c r="T1887">
        <f>IFERROR(Table1[n_can_adj]/MID(Table1[district],FIND("(",Table1[district])+1,1),Table1[n_can_adj])</f>
        <v>3</v>
      </c>
      <c r="U1887">
        <v>0</v>
      </c>
      <c r="W1887" s="3">
        <v>3.0485149377231791E-3</v>
      </c>
      <c r="X1887" s="3" t="s">
        <v>5414</v>
      </c>
      <c r="Y1887" s="3">
        <f>COUNTIFS(Table1[Race '#],Table1[[#This Row],[Race '#]],Table1[Gender],"F")</f>
        <v>2</v>
      </c>
      <c r="Z1887" s="3">
        <f>COUNTIFS(Table1[Race '#],Table1[[#This Row],[Race '#]],Table1[Gender],"M")</f>
        <v>1</v>
      </c>
      <c r="AA1887" s="3">
        <f>COUNTIFS(Table1[Race '#],Table1[[#This Row],[Race '#]],Table1[Gender],"~?")</f>
        <v>0</v>
      </c>
      <c r="AB1887" s="3" t="str">
        <f>_xlfn.IFS(Y1887=SUM(Table1[[#This Row],[Race-F candidates]:[Race-? Candidates]]),"All-Female",Z1887=SUM(Table1[[#This Row],[Race-F candidates]:[Race-? Candidates]]),"All-Male",1=1,"Mixed-Gender")</f>
        <v>Mixed-Gender</v>
      </c>
      <c r="AC1887" s="3">
        <f>COUNTIFS(Table1[genoffice],Table1[[#This Row],[genoffice]],Table1[Gender],"F")</f>
        <v>77</v>
      </c>
      <c r="AD1887" s="3">
        <f>COUNTIFS(Table1[genoffice],Table1[[#This Row],[genoffice]],Table1[Gender],"M")</f>
        <v>143</v>
      </c>
      <c r="AE1887" s="3">
        <f>COUNTIFS(Table1[genoffice],Table1[[#This Row],[genoffice]],Table1[Gender],"~?")</f>
        <v>9</v>
      </c>
    </row>
    <row r="1888" spans="1:31" x14ac:dyDescent="0.35">
      <c r="A1888">
        <v>1914</v>
      </c>
      <c r="B1888">
        <f>IF(COUNTIF(C$2:C1887,C1888)&gt;0,B1887,B1887+1)</f>
        <v>570</v>
      </c>
      <c r="C1888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G (2014)</v>
      </c>
      <c r="D1888" t="s">
        <v>2445</v>
      </c>
      <c r="E1888" t="s">
        <v>2513</v>
      </c>
      <c r="F1888" t="s">
        <v>2516</v>
      </c>
      <c r="G1888">
        <v>2014</v>
      </c>
      <c r="H1888" t="s">
        <v>73</v>
      </c>
      <c r="I1888" t="s">
        <v>23</v>
      </c>
      <c r="J1888">
        <v>4850</v>
      </c>
      <c r="K1888">
        <v>3</v>
      </c>
      <c r="L1888">
        <f>COUNTIF(Table1[Race],Table1[Race])</f>
        <v>3</v>
      </c>
      <c r="M1888">
        <v>3</v>
      </c>
      <c r="N1888">
        <v>0</v>
      </c>
      <c r="O1888">
        <v>0</v>
      </c>
      <c r="P1888">
        <v>0</v>
      </c>
      <c r="Q1888" t="s">
        <v>20</v>
      </c>
      <c r="R1888" t="s">
        <v>947</v>
      </c>
      <c r="S1888" t="s">
        <v>2625</v>
      </c>
      <c r="T1888">
        <f>IFERROR(Table1[n_can_adj]/MID(Table1[district],FIND("(",Table1[district])+1,1),Table1[n_can_adj])</f>
        <v>3</v>
      </c>
      <c r="U1888">
        <v>0</v>
      </c>
      <c r="W1888" s="3">
        <v>3.0485149377231791E-3</v>
      </c>
      <c r="X1888" s="3" t="s">
        <v>5415</v>
      </c>
      <c r="Y1888" s="3">
        <f>COUNTIFS(Table1[Race '#],Table1[[#This Row],[Race '#]],Table1[Gender],"F")</f>
        <v>2</v>
      </c>
      <c r="Z1888" s="3">
        <f>COUNTIFS(Table1[Race '#],Table1[[#This Row],[Race '#]],Table1[Gender],"M")</f>
        <v>1</v>
      </c>
      <c r="AA1888" s="3">
        <f>COUNTIFS(Table1[Race '#],Table1[[#This Row],[Race '#]],Table1[Gender],"~?")</f>
        <v>0</v>
      </c>
      <c r="AB1888" s="3" t="str">
        <f>_xlfn.IFS(Y1888=SUM(Table1[[#This Row],[Race-F candidates]:[Race-? Candidates]]),"All-Female",Z1888=SUM(Table1[[#This Row],[Race-F candidates]:[Race-? Candidates]]),"All-Male",1=1,"Mixed-Gender")</f>
        <v>Mixed-Gender</v>
      </c>
      <c r="AC1888" s="3">
        <f>COUNTIFS(Table1[genoffice],Table1[[#This Row],[genoffice]],Table1[Gender],"F")</f>
        <v>77</v>
      </c>
      <c r="AD1888" s="3">
        <f>COUNTIFS(Table1[genoffice],Table1[[#This Row],[genoffice]],Table1[Gender],"M")</f>
        <v>143</v>
      </c>
      <c r="AE1888" s="3">
        <f>COUNTIFS(Table1[genoffice],Table1[[#This Row],[genoffice]],Table1[Gender],"~?")</f>
        <v>9</v>
      </c>
    </row>
    <row r="1889" spans="1:31" x14ac:dyDescent="0.35">
      <c r="A1889">
        <v>1915</v>
      </c>
      <c r="B1889">
        <f>IF(COUNTIF(C$2:C1888,C1889)&gt;0,B1888,B1888+1)</f>
        <v>571</v>
      </c>
      <c r="C1889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89" t="s">
        <v>2445</v>
      </c>
      <c r="E1889" t="s">
        <v>2517</v>
      </c>
      <c r="F1889" t="s">
        <v>2518</v>
      </c>
      <c r="G1889">
        <v>2014</v>
      </c>
      <c r="H1889" t="s">
        <v>73</v>
      </c>
      <c r="I1889" t="s">
        <v>23</v>
      </c>
      <c r="J1889">
        <v>3874</v>
      </c>
      <c r="K1889">
        <v>3</v>
      </c>
      <c r="L1889">
        <f>COUNTIF(Table1[Race],Table1[Race])</f>
        <v>3</v>
      </c>
      <c r="M1889">
        <v>2</v>
      </c>
      <c r="N1889">
        <v>0</v>
      </c>
      <c r="O1889">
        <v>0</v>
      </c>
      <c r="P1889">
        <v>1</v>
      </c>
      <c r="Q1889" t="s">
        <v>20</v>
      </c>
      <c r="R1889" t="s">
        <v>947</v>
      </c>
      <c r="S1889" t="s">
        <v>2625</v>
      </c>
      <c r="T1889">
        <f>IFERROR(Table1[n_can_adj]/MID(Table1[district],FIND("(",Table1[district])+1,1),Table1[n_can_adj])</f>
        <v>3</v>
      </c>
      <c r="U1889">
        <v>0</v>
      </c>
      <c r="W1889" s="3">
        <v>0.23559982676483326</v>
      </c>
      <c r="X1889" s="3" t="s">
        <v>5415</v>
      </c>
      <c r="Y1889" s="3">
        <f>COUNTIFS(Table1[Race '#],Table1[[#This Row],[Race '#]],Table1[Gender],"F")</f>
        <v>3</v>
      </c>
      <c r="Z1889" s="3">
        <f>COUNTIFS(Table1[Race '#],Table1[[#This Row],[Race '#]],Table1[Gender],"M")</f>
        <v>0</v>
      </c>
      <c r="AA1889" s="3">
        <f>COUNTIFS(Table1[Race '#],Table1[[#This Row],[Race '#]],Table1[Gender],"~?")</f>
        <v>0</v>
      </c>
      <c r="AB1889" s="3" t="str">
        <f>_xlfn.IFS(Y1889=SUM(Table1[[#This Row],[Race-F candidates]:[Race-? Candidates]]),"All-Female",Z1889=SUM(Table1[[#This Row],[Race-F candidates]:[Race-? Candidates]]),"All-Male",1=1,"Mixed-Gender")</f>
        <v>All-Female</v>
      </c>
      <c r="AC1889" s="3">
        <f>COUNTIFS(Table1[genoffice],Table1[[#This Row],[genoffice]],Table1[Gender],"F")</f>
        <v>77</v>
      </c>
      <c r="AD1889" s="3">
        <f>COUNTIFS(Table1[genoffice],Table1[[#This Row],[genoffice]],Table1[Gender],"M")</f>
        <v>143</v>
      </c>
      <c r="AE1889" s="3">
        <f>COUNTIFS(Table1[genoffice],Table1[[#This Row],[genoffice]],Table1[Gender],"~?")</f>
        <v>9</v>
      </c>
    </row>
    <row r="1890" spans="1:31" x14ac:dyDescent="0.35">
      <c r="A1890">
        <v>1916</v>
      </c>
      <c r="B1890">
        <f>IF(COUNTIF(C$2:C1889,C1890)&gt;0,B1889,B1889+1)</f>
        <v>571</v>
      </c>
      <c r="C1890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0" t="s">
        <v>2445</v>
      </c>
      <c r="E1890" t="s">
        <v>2517</v>
      </c>
      <c r="F1890" t="s">
        <v>2519</v>
      </c>
      <c r="G1890">
        <v>2014</v>
      </c>
      <c r="H1890" t="s">
        <v>73</v>
      </c>
      <c r="I1890" t="s">
        <v>127</v>
      </c>
      <c r="J1890">
        <v>1077</v>
      </c>
      <c r="K1890">
        <v>3</v>
      </c>
      <c r="L1890">
        <f>COUNTIF(Table1[Race],Table1[Race])</f>
        <v>3</v>
      </c>
      <c r="M1890">
        <v>2</v>
      </c>
      <c r="N1890">
        <v>0</v>
      </c>
      <c r="O1890">
        <v>0</v>
      </c>
      <c r="P1890">
        <v>1</v>
      </c>
      <c r="Q1890" t="s">
        <v>20</v>
      </c>
      <c r="R1890" t="s">
        <v>947</v>
      </c>
      <c r="S1890" t="s">
        <v>2625</v>
      </c>
      <c r="T1890">
        <f>IFERROR(Table1[n_can_adj]/MID(Table1[district],FIND("(",Table1[district])+1,1),Table1[n_can_adj])</f>
        <v>3</v>
      </c>
      <c r="U1890">
        <v>0</v>
      </c>
      <c r="W1890" s="3">
        <v>0.23559982676483326</v>
      </c>
      <c r="X1890" s="3" t="s">
        <v>5415</v>
      </c>
      <c r="Y1890" s="3">
        <f>COUNTIFS(Table1[Race '#],Table1[[#This Row],[Race '#]],Table1[Gender],"F")</f>
        <v>3</v>
      </c>
      <c r="Z1890" s="3">
        <f>COUNTIFS(Table1[Race '#],Table1[[#This Row],[Race '#]],Table1[Gender],"M")</f>
        <v>0</v>
      </c>
      <c r="AA1890" s="3">
        <f>COUNTIFS(Table1[Race '#],Table1[[#This Row],[Race '#]],Table1[Gender],"~?")</f>
        <v>0</v>
      </c>
      <c r="AB1890" s="3" t="str">
        <f>_xlfn.IFS(Y1890=SUM(Table1[[#This Row],[Race-F candidates]:[Race-? Candidates]]),"All-Female",Z1890=SUM(Table1[[#This Row],[Race-F candidates]:[Race-? Candidates]]),"All-Male",1=1,"Mixed-Gender")</f>
        <v>All-Female</v>
      </c>
      <c r="AC1890" s="3">
        <f>COUNTIFS(Table1[genoffice],Table1[[#This Row],[genoffice]],Table1[Gender],"F")</f>
        <v>77</v>
      </c>
      <c r="AD1890" s="3">
        <f>COUNTIFS(Table1[genoffice],Table1[[#This Row],[genoffice]],Table1[Gender],"M")</f>
        <v>143</v>
      </c>
      <c r="AE1890" s="3">
        <f>COUNTIFS(Table1[genoffice],Table1[[#This Row],[genoffice]],Table1[Gender],"~?")</f>
        <v>9</v>
      </c>
    </row>
    <row r="1891" spans="1:31" x14ac:dyDescent="0.35">
      <c r="A1891">
        <v>1917</v>
      </c>
      <c r="B1891">
        <f>IF(COUNTIF(C$2:C1890,C1891)&gt;0,B1890,B1890+1)</f>
        <v>571</v>
      </c>
      <c r="C1891" t="str">
        <f>Table1[[#This Row],[position]]&amp;IF(Table1[district]="NA","","-"&amp;Table1[district])&amp;IF(Table1[parish]="Multi-Parish Race","","-"&amp;Table1[parish])&amp;" ("&amp;Table1[year]&amp;")"</f>
        <v>District Judge-16th Judicial District Court, ES 1, Div. H (2014)</v>
      </c>
      <c r="D1891" t="s">
        <v>2445</v>
      </c>
      <c r="E1891" t="s">
        <v>2517</v>
      </c>
      <c r="F1891" t="s">
        <v>2520</v>
      </c>
      <c r="G1891">
        <v>2014</v>
      </c>
      <c r="H1891" t="s">
        <v>73</v>
      </c>
      <c r="I1891" t="s">
        <v>23</v>
      </c>
      <c r="J1891">
        <v>6594</v>
      </c>
      <c r="K1891">
        <v>3</v>
      </c>
      <c r="L1891">
        <f>COUNTIF(Table1[Race],Table1[Race])</f>
        <v>3</v>
      </c>
      <c r="M1891">
        <v>2</v>
      </c>
      <c r="N1891">
        <v>0</v>
      </c>
      <c r="O1891">
        <v>0</v>
      </c>
      <c r="P1891">
        <v>1</v>
      </c>
      <c r="Q1891" t="s">
        <v>20</v>
      </c>
      <c r="R1891" t="s">
        <v>947</v>
      </c>
      <c r="S1891" t="s">
        <v>2625</v>
      </c>
      <c r="T1891">
        <f>IFERROR(Table1[n_can_adj]/MID(Table1[district],FIND("(",Table1[district])+1,1),Table1[n_can_adj])</f>
        <v>3</v>
      </c>
      <c r="U1891">
        <v>0</v>
      </c>
      <c r="W1891" s="3">
        <v>0.23559982676483326</v>
      </c>
      <c r="X1891" s="3" t="s">
        <v>5415</v>
      </c>
      <c r="Y1891" s="3">
        <f>COUNTIFS(Table1[Race '#],Table1[[#This Row],[Race '#]],Table1[Gender],"F")</f>
        <v>3</v>
      </c>
      <c r="Z1891" s="3">
        <f>COUNTIFS(Table1[Race '#],Table1[[#This Row],[Race '#]],Table1[Gender],"M")</f>
        <v>0</v>
      </c>
      <c r="AA1891" s="3">
        <f>COUNTIFS(Table1[Race '#],Table1[[#This Row],[Race '#]],Table1[Gender],"~?")</f>
        <v>0</v>
      </c>
      <c r="AB1891" s="3" t="str">
        <f>_xlfn.IFS(Y1891=SUM(Table1[[#This Row],[Race-F candidates]:[Race-? Candidates]]),"All-Female",Z1891=SUM(Table1[[#This Row],[Race-F candidates]:[Race-? Candidates]]),"All-Male",1=1,"Mixed-Gender")</f>
        <v>All-Female</v>
      </c>
      <c r="AC1891" s="3">
        <f>COUNTIFS(Table1[genoffice],Table1[[#This Row],[genoffice]],Table1[Gender],"F")</f>
        <v>77</v>
      </c>
      <c r="AD1891" s="3">
        <f>COUNTIFS(Table1[genoffice],Table1[[#This Row],[genoffice]],Table1[Gender],"M")</f>
        <v>143</v>
      </c>
      <c r="AE1891" s="3">
        <f>COUNTIFS(Table1[genoffice],Table1[[#This Row],[genoffice]],Table1[Gender],"~?")</f>
        <v>9</v>
      </c>
    </row>
    <row r="1892" spans="1:31" x14ac:dyDescent="0.35">
      <c r="A1892">
        <v>1918</v>
      </c>
      <c r="B1892">
        <f>IF(COUNTIF(C$2:C1891,C1892)&gt;0,B1891,B1891+1)</f>
        <v>572</v>
      </c>
      <c r="C1892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2" t="s">
        <v>2445</v>
      </c>
      <c r="E1892" t="s">
        <v>2521</v>
      </c>
      <c r="F1892" t="s">
        <v>2522</v>
      </c>
      <c r="G1892">
        <v>2014</v>
      </c>
      <c r="H1892" t="s">
        <v>73</v>
      </c>
      <c r="I1892" t="s">
        <v>19</v>
      </c>
      <c r="J1892">
        <v>21470</v>
      </c>
      <c r="K1892">
        <v>2</v>
      </c>
      <c r="L1892">
        <f>COUNTIF(Table1[Race],Table1[Race])</f>
        <v>2</v>
      </c>
      <c r="M1892">
        <v>0</v>
      </c>
      <c r="N1892">
        <v>2</v>
      </c>
      <c r="O1892">
        <v>0</v>
      </c>
      <c r="P1892">
        <v>0</v>
      </c>
      <c r="Q1892" t="s">
        <v>20</v>
      </c>
      <c r="R1892" t="s">
        <v>947</v>
      </c>
      <c r="S1892" t="s">
        <v>2625</v>
      </c>
      <c r="T1892">
        <f>IFERROR(Table1[n_can_adj]/MID(Table1[district],FIND("(",Table1[district])+1,1),Table1[n_can_adj])</f>
        <v>2</v>
      </c>
      <c r="U1892">
        <v>0</v>
      </c>
      <c r="W1892" s="3">
        <v>4.8800742513799955E-2</v>
      </c>
      <c r="X1892" s="3" t="s">
        <v>5414</v>
      </c>
      <c r="Y1892" s="3">
        <f>COUNTIFS(Table1[Race '#],Table1[[#This Row],[Race '#]],Table1[Gender],"F")</f>
        <v>0</v>
      </c>
      <c r="Z1892" s="3">
        <f>COUNTIFS(Table1[Race '#],Table1[[#This Row],[Race '#]],Table1[Gender],"M")</f>
        <v>2</v>
      </c>
      <c r="AA1892" s="3">
        <f>COUNTIFS(Table1[Race '#],Table1[[#This Row],[Race '#]],Table1[Gender],"~?")</f>
        <v>0</v>
      </c>
      <c r="AB1892" s="3" t="str">
        <f>_xlfn.IFS(Y1892=SUM(Table1[[#This Row],[Race-F candidates]:[Race-? Candidates]]),"All-Female",Z1892=SUM(Table1[[#This Row],[Race-F candidates]:[Race-? Candidates]]),"All-Male",1=1,"Mixed-Gender")</f>
        <v>All-Male</v>
      </c>
      <c r="AC1892" s="3">
        <f>COUNTIFS(Table1[genoffice],Table1[[#This Row],[genoffice]],Table1[Gender],"F")</f>
        <v>77</v>
      </c>
      <c r="AD1892" s="3">
        <f>COUNTIFS(Table1[genoffice],Table1[[#This Row],[genoffice]],Table1[Gender],"M")</f>
        <v>143</v>
      </c>
      <c r="AE1892" s="3">
        <f>COUNTIFS(Table1[genoffice],Table1[[#This Row],[genoffice]],Table1[Gender],"~?")</f>
        <v>9</v>
      </c>
    </row>
    <row r="1893" spans="1:31" x14ac:dyDescent="0.35">
      <c r="A1893">
        <v>1919</v>
      </c>
      <c r="B1893">
        <f>IF(COUNTIF(C$2:C1892,C1893)&gt;0,B1892,B1892+1)</f>
        <v>572</v>
      </c>
      <c r="C1893" t="str">
        <f>Table1[[#This Row],[position]]&amp;IF(Table1[district]="NA","","-"&amp;Table1[district])&amp;IF(Table1[parish]="Multi-Parish Race","","-"&amp;Table1[parish])&amp;" ("&amp;Table1[year]&amp;")"</f>
        <v>District Judge-16th Judicial District Court, ES 2, Div. A (2014)</v>
      </c>
      <c r="D1893" t="s">
        <v>2445</v>
      </c>
      <c r="E1893" t="s">
        <v>2521</v>
      </c>
      <c r="F1893" t="s">
        <v>2523</v>
      </c>
      <c r="G1893">
        <v>2014</v>
      </c>
      <c r="H1893" t="s">
        <v>73</v>
      </c>
      <c r="I1893" t="s">
        <v>19</v>
      </c>
      <c r="J1893">
        <v>19472</v>
      </c>
      <c r="K1893">
        <v>2</v>
      </c>
      <c r="L1893">
        <f>COUNTIF(Table1[Race],Table1[Race])</f>
        <v>2</v>
      </c>
      <c r="M1893">
        <v>0</v>
      </c>
      <c r="N1893">
        <v>2</v>
      </c>
      <c r="O1893">
        <v>0</v>
      </c>
      <c r="P1893">
        <v>0</v>
      </c>
      <c r="Q1893" t="s">
        <v>20</v>
      </c>
      <c r="R1893" t="s">
        <v>947</v>
      </c>
      <c r="S1893" t="s">
        <v>2625</v>
      </c>
      <c r="T1893">
        <f>IFERROR(Table1[n_can_adj]/MID(Table1[district],FIND("(",Table1[district])+1,1),Table1[n_can_adj])</f>
        <v>2</v>
      </c>
      <c r="U1893">
        <v>0</v>
      </c>
      <c r="W1893" s="3">
        <v>4.8800742513799955E-2</v>
      </c>
      <c r="X1893" s="3" t="s">
        <v>5414</v>
      </c>
      <c r="Y1893" s="3">
        <f>COUNTIFS(Table1[Race '#],Table1[[#This Row],[Race '#]],Table1[Gender],"F")</f>
        <v>0</v>
      </c>
      <c r="Z1893" s="3">
        <f>COUNTIFS(Table1[Race '#],Table1[[#This Row],[Race '#]],Table1[Gender],"M")</f>
        <v>2</v>
      </c>
      <c r="AA1893" s="3">
        <f>COUNTIFS(Table1[Race '#],Table1[[#This Row],[Race '#]],Table1[Gender],"~?")</f>
        <v>0</v>
      </c>
      <c r="AB1893" s="3" t="str">
        <f>_xlfn.IFS(Y1893=SUM(Table1[[#This Row],[Race-F candidates]:[Race-? Candidates]]),"All-Female",Z1893=SUM(Table1[[#This Row],[Race-F candidates]:[Race-? Candidates]]),"All-Male",1=1,"Mixed-Gender")</f>
        <v>All-Male</v>
      </c>
      <c r="AC1893" s="3">
        <f>COUNTIFS(Table1[genoffice],Table1[[#This Row],[genoffice]],Table1[Gender],"F")</f>
        <v>77</v>
      </c>
      <c r="AD1893" s="3">
        <f>COUNTIFS(Table1[genoffice],Table1[[#This Row],[genoffice]],Table1[Gender],"M")</f>
        <v>143</v>
      </c>
      <c r="AE1893" s="3">
        <f>COUNTIFS(Table1[genoffice],Table1[[#This Row],[genoffice]],Table1[Gender],"~?")</f>
        <v>9</v>
      </c>
    </row>
    <row r="1894" spans="1:31" x14ac:dyDescent="0.35">
      <c r="A1894">
        <v>1920</v>
      </c>
      <c r="B1894">
        <f>IF(COUNTIF(C$2:C1893,C1894)&gt;0,B1893,B1893+1)</f>
        <v>573</v>
      </c>
      <c r="C1894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4" t="s">
        <v>2445</v>
      </c>
      <c r="E1894" t="s">
        <v>2524</v>
      </c>
      <c r="F1894" t="s">
        <v>2525</v>
      </c>
      <c r="G1894">
        <v>2014</v>
      </c>
      <c r="H1894" t="s">
        <v>940</v>
      </c>
      <c r="I1894" t="s">
        <v>19</v>
      </c>
      <c r="J1894">
        <v>11704</v>
      </c>
      <c r="K1894">
        <v>3</v>
      </c>
      <c r="L1894">
        <f>COUNTIF(Table1[Race],Table1[Race])</f>
        <v>3</v>
      </c>
      <c r="M1894">
        <v>1</v>
      </c>
      <c r="N1894">
        <v>2</v>
      </c>
      <c r="O1894">
        <v>0</v>
      </c>
      <c r="P1894">
        <v>0</v>
      </c>
      <c r="Q1894" t="s">
        <v>20</v>
      </c>
      <c r="R1894" t="s">
        <v>947</v>
      </c>
      <c r="S1894" t="s">
        <v>2625</v>
      </c>
      <c r="T1894">
        <f>IFERROR(Table1[n_can_adj]/MID(Table1[district],FIND("(",Table1[district])+1,1),Table1[n_can_adj])</f>
        <v>3</v>
      </c>
      <c r="U1894">
        <v>97688</v>
      </c>
      <c r="V1894" t="str">
        <f>IF(Table1[Voting Population]&lt;47000,"Rural","Urban")</f>
        <v>Urban</v>
      </c>
      <c r="W1894" s="3">
        <v>0.10474894448515304</v>
      </c>
      <c r="X1894" s="3" t="s">
        <v>5414</v>
      </c>
      <c r="Y1894" s="3">
        <f>COUNTIFS(Table1[Race '#],Table1[[#This Row],[Race '#]],Table1[Gender],"F")</f>
        <v>0</v>
      </c>
      <c r="Z1894" s="3">
        <f>COUNTIFS(Table1[Race '#],Table1[[#This Row],[Race '#]],Table1[Gender],"M")</f>
        <v>3</v>
      </c>
      <c r="AA1894" s="3">
        <f>COUNTIFS(Table1[Race '#],Table1[[#This Row],[Race '#]],Table1[Gender],"~?")</f>
        <v>0</v>
      </c>
      <c r="AB1894" s="3" t="str">
        <f>_xlfn.IFS(Y1894=SUM(Table1[[#This Row],[Race-F candidates]:[Race-? Candidates]]),"All-Female",Z1894=SUM(Table1[[#This Row],[Race-F candidates]:[Race-? Candidates]]),"All-Male",1=1,"Mixed-Gender")</f>
        <v>All-Male</v>
      </c>
      <c r="AC1894" s="3">
        <f>COUNTIFS(Table1[genoffice],Table1[[#This Row],[genoffice]],Table1[Gender],"F")</f>
        <v>77</v>
      </c>
      <c r="AD1894" s="3">
        <f>COUNTIFS(Table1[genoffice],Table1[[#This Row],[genoffice]],Table1[Gender],"M")</f>
        <v>143</v>
      </c>
      <c r="AE1894" s="3">
        <f>COUNTIFS(Table1[genoffice],Table1[[#This Row],[genoffice]],Table1[Gender],"~?")</f>
        <v>9</v>
      </c>
    </row>
    <row r="1895" spans="1:31" x14ac:dyDescent="0.35">
      <c r="A1895">
        <v>1921</v>
      </c>
      <c r="B1895">
        <f>IF(COUNTIF(C$2:C1894,C1895)&gt;0,B1894,B1894+1)</f>
        <v>573</v>
      </c>
      <c r="C1895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5" t="s">
        <v>2445</v>
      </c>
      <c r="E1895" t="s">
        <v>2524</v>
      </c>
      <c r="F1895" t="s">
        <v>2526</v>
      </c>
      <c r="G1895">
        <v>2014</v>
      </c>
      <c r="H1895" t="s">
        <v>940</v>
      </c>
      <c r="I1895" t="s">
        <v>23</v>
      </c>
      <c r="J1895">
        <v>8253</v>
      </c>
      <c r="K1895">
        <v>3</v>
      </c>
      <c r="L1895">
        <f>COUNTIF(Table1[Race],Table1[Race])</f>
        <v>3</v>
      </c>
      <c r="M1895">
        <v>1</v>
      </c>
      <c r="N1895">
        <v>2</v>
      </c>
      <c r="O1895">
        <v>0</v>
      </c>
      <c r="P1895">
        <v>0</v>
      </c>
      <c r="Q1895" t="s">
        <v>20</v>
      </c>
      <c r="R1895" t="s">
        <v>947</v>
      </c>
      <c r="S1895" t="s">
        <v>2625</v>
      </c>
      <c r="T1895">
        <f>IFERROR(Table1[n_can_adj]/MID(Table1[district],FIND("(",Table1[district])+1,1),Table1[n_can_adj])</f>
        <v>3</v>
      </c>
      <c r="U1895">
        <v>97688</v>
      </c>
      <c r="V1895" t="str">
        <f>IF(Table1[Voting Population]&lt;47000,"Rural","Urban")</f>
        <v>Urban</v>
      </c>
      <c r="W1895" s="3">
        <v>0.10474894448515304</v>
      </c>
      <c r="X1895" s="3" t="s">
        <v>5414</v>
      </c>
      <c r="Y1895" s="3">
        <f>COUNTIFS(Table1[Race '#],Table1[[#This Row],[Race '#]],Table1[Gender],"F")</f>
        <v>0</v>
      </c>
      <c r="Z1895" s="3">
        <f>COUNTIFS(Table1[Race '#],Table1[[#This Row],[Race '#]],Table1[Gender],"M")</f>
        <v>3</v>
      </c>
      <c r="AA1895" s="3">
        <f>COUNTIFS(Table1[Race '#],Table1[[#This Row],[Race '#]],Table1[Gender],"~?")</f>
        <v>0</v>
      </c>
      <c r="AB1895" s="3" t="str">
        <f>_xlfn.IFS(Y1895=SUM(Table1[[#This Row],[Race-F candidates]:[Race-? Candidates]]),"All-Female",Z1895=SUM(Table1[[#This Row],[Race-F candidates]:[Race-? Candidates]]),"All-Male",1=1,"Mixed-Gender")</f>
        <v>All-Male</v>
      </c>
      <c r="AC1895" s="3">
        <f>COUNTIFS(Table1[genoffice],Table1[[#This Row],[genoffice]],Table1[Gender],"F")</f>
        <v>77</v>
      </c>
      <c r="AD1895" s="3">
        <f>COUNTIFS(Table1[genoffice],Table1[[#This Row],[genoffice]],Table1[Gender],"M")</f>
        <v>143</v>
      </c>
      <c r="AE1895" s="3">
        <f>COUNTIFS(Table1[genoffice],Table1[[#This Row],[genoffice]],Table1[Gender],"~?")</f>
        <v>9</v>
      </c>
    </row>
    <row r="1896" spans="1:31" x14ac:dyDescent="0.35">
      <c r="A1896">
        <v>1922</v>
      </c>
      <c r="B1896">
        <f>IF(COUNTIF(C$2:C1895,C1896)&gt;0,B1895,B1895+1)</f>
        <v>573</v>
      </c>
      <c r="C1896" t="str">
        <f>Table1[[#This Row],[position]]&amp;IF(Table1[district]="NA","","-"&amp;Table1[district])&amp;IF(Table1[parish]="Multi-Parish Race","","-"&amp;Table1[parish])&amp;" ("&amp;Table1[year]&amp;")"</f>
        <v>District Judge-17th Judicial District Court, Division B-Lafourche (2014)</v>
      </c>
      <c r="D1896" t="s">
        <v>2445</v>
      </c>
      <c r="E1896" t="s">
        <v>2524</v>
      </c>
      <c r="F1896" t="s">
        <v>2527</v>
      </c>
      <c r="G1896">
        <v>2014</v>
      </c>
      <c r="H1896" t="s">
        <v>940</v>
      </c>
      <c r="I1896" t="s">
        <v>19</v>
      </c>
      <c r="J1896">
        <v>8702</v>
      </c>
      <c r="K1896">
        <v>3</v>
      </c>
      <c r="L1896">
        <f>COUNTIF(Table1[Race],Table1[Race])</f>
        <v>3</v>
      </c>
      <c r="M1896">
        <v>1</v>
      </c>
      <c r="N1896">
        <v>2</v>
      </c>
      <c r="O1896">
        <v>0</v>
      </c>
      <c r="P1896">
        <v>0</v>
      </c>
      <c r="Q1896" t="s">
        <v>20</v>
      </c>
      <c r="R1896" t="s">
        <v>947</v>
      </c>
      <c r="S1896" t="s">
        <v>2625</v>
      </c>
      <c r="T1896">
        <f>IFERROR(Table1[n_can_adj]/MID(Table1[district],FIND("(",Table1[district])+1,1),Table1[n_can_adj])</f>
        <v>3</v>
      </c>
      <c r="U1896">
        <v>97688</v>
      </c>
      <c r="V1896" t="str">
        <f>IF(Table1[Voting Population]&lt;47000,"Rural","Urban")</f>
        <v>Urban</v>
      </c>
      <c r="W1896" s="3">
        <v>0.10474894448515304</v>
      </c>
      <c r="X1896" s="3" t="s">
        <v>5414</v>
      </c>
      <c r="Y1896" s="3">
        <f>COUNTIFS(Table1[Race '#],Table1[[#This Row],[Race '#]],Table1[Gender],"F")</f>
        <v>0</v>
      </c>
      <c r="Z1896" s="3">
        <f>COUNTIFS(Table1[Race '#],Table1[[#This Row],[Race '#]],Table1[Gender],"M")</f>
        <v>3</v>
      </c>
      <c r="AA1896" s="3">
        <f>COUNTIFS(Table1[Race '#],Table1[[#This Row],[Race '#]],Table1[Gender],"~?")</f>
        <v>0</v>
      </c>
      <c r="AB1896" s="3" t="str">
        <f>_xlfn.IFS(Y1896=SUM(Table1[[#This Row],[Race-F candidates]:[Race-? Candidates]]),"All-Female",Z1896=SUM(Table1[[#This Row],[Race-F candidates]:[Race-? Candidates]]),"All-Male",1=1,"Mixed-Gender")</f>
        <v>All-Male</v>
      </c>
      <c r="AC1896" s="3">
        <f>COUNTIFS(Table1[genoffice],Table1[[#This Row],[genoffice]],Table1[Gender],"F")</f>
        <v>77</v>
      </c>
      <c r="AD1896" s="3">
        <f>COUNTIFS(Table1[genoffice],Table1[[#This Row],[genoffice]],Table1[Gender],"M")</f>
        <v>143</v>
      </c>
      <c r="AE1896" s="3">
        <f>COUNTIFS(Table1[genoffice],Table1[[#This Row],[genoffice]],Table1[Gender],"~?")</f>
        <v>9</v>
      </c>
    </row>
    <row r="1897" spans="1:31" x14ac:dyDescent="0.35">
      <c r="A1897">
        <v>1923</v>
      </c>
      <c r="B1897">
        <f>IF(COUNTIF(C$2:C1896,C1897)&gt;0,B1896,B1896+1)</f>
        <v>574</v>
      </c>
      <c r="C1897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7" t="s">
        <v>2445</v>
      </c>
      <c r="E1897" t="s">
        <v>2528</v>
      </c>
      <c r="F1897" t="s">
        <v>2529</v>
      </c>
      <c r="G1897">
        <v>2014</v>
      </c>
      <c r="H1897" t="s">
        <v>1277</v>
      </c>
      <c r="I1897" t="s">
        <v>23</v>
      </c>
      <c r="J1897">
        <v>8509</v>
      </c>
      <c r="K1897">
        <v>3</v>
      </c>
      <c r="L1897">
        <f>COUNTIF(Table1[Race],Table1[Race])</f>
        <v>3</v>
      </c>
      <c r="M1897">
        <v>3</v>
      </c>
      <c r="N1897">
        <v>0</v>
      </c>
      <c r="O1897">
        <v>0</v>
      </c>
      <c r="P1897">
        <v>0</v>
      </c>
      <c r="Q1897" t="s">
        <v>20</v>
      </c>
      <c r="R1897" t="s">
        <v>947</v>
      </c>
      <c r="S1897" t="s">
        <v>2625</v>
      </c>
      <c r="T1897">
        <f>IFERROR(Table1[n_can_adj]/MID(Table1[district],FIND("(",Table1[district])+1,1),Table1[n_can_adj])</f>
        <v>3</v>
      </c>
      <c r="U1897">
        <v>445337</v>
      </c>
      <c r="V1897" t="str">
        <f>IF(Table1[Voting Population]&lt;47000,"Rural","Urban")</f>
        <v>Urban</v>
      </c>
      <c r="W1897" s="3">
        <v>0.25655779991269489</v>
      </c>
      <c r="X1897" s="3" t="s">
        <v>5414</v>
      </c>
      <c r="Y1897" s="3">
        <f>COUNTIFS(Table1[Race '#],Table1[[#This Row],[Race '#]],Table1[Gender],"F")</f>
        <v>1</v>
      </c>
      <c r="Z1897" s="3">
        <f>COUNTIFS(Table1[Race '#],Table1[[#This Row],[Race '#]],Table1[Gender],"M")</f>
        <v>2</v>
      </c>
      <c r="AA1897" s="3">
        <f>COUNTIFS(Table1[Race '#],Table1[[#This Row],[Race '#]],Table1[Gender],"~?")</f>
        <v>0</v>
      </c>
      <c r="AB1897" s="3" t="str">
        <f>_xlfn.IFS(Y1897=SUM(Table1[[#This Row],[Race-F candidates]:[Race-? Candidates]]),"All-Female",Z1897=SUM(Table1[[#This Row],[Race-F candidates]:[Race-? Candidates]]),"All-Male",1=1,"Mixed-Gender")</f>
        <v>Mixed-Gender</v>
      </c>
      <c r="AC1897" s="3">
        <f>COUNTIFS(Table1[genoffice],Table1[[#This Row],[genoffice]],Table1[Gender],"F")</f>
        <v>77</v>
      </c>
      <c r="AD1897" s="3">
        <f>COUNTIFS(Table1[genoffice],Table1[[#This Row],[genoffice]],Table1[Gender],"M")</f>
        <v>143</v>
      </c>
      <c r="AE1897" s="3">
        <f>COUNTIFS(Table1[genoffice],Table1[[#This Row],[genoffice]],Table1[Gender],"~?")</f>
        <v>9</v>
      </c>
    </row>
    <row r="1898" spans="1:31" x14ac:dyDescent="0.35">
      <c r="A1898">
        <v>1924</v>
      </c>
      <c r="B1898">
        <f>IF(COUNTIF(C$2:C1897,C1898)&gt;0,B1897,B1897+1)</f>
        <v>574</v>
      </c>
      <c r="C1898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8" t="s">
        <v>2445</v>
      </c>
      <c r="E1898" t="s">
        <v>2528</v>
      </c>
      <c r="F1898" t="s">
        <v>2530</v>
      </c>
      <c r="G1898">
        <v>2014</v>
      </c>
      <c r="H1898" t="s">
        <v>1277</v>
      </c>
      <c r="I1898" t="s">
        <v>23</v>
      </c>
      <c r="J1898">
        <v>1716</v>
      </c>
      <c r="K1898">
        <v>3</v>
      </c>
      <c r="L1898">
        <f>COUNTIF(Table1[Race],Table1[Race])</f>
        <v>3</v>
      </c>
      <c r="M1898">
        <v>3</v>
      </c>
      <c r="N1898">
        <v>0</v>
      </c>
      <c r="O1898">
        <v>0</v>
      </c>
      <c r="P1898">
        <v>0</v>
      </c>
      <c r="Q1898" t="s">
        <v>20</v>
      </c>
      <c r="R1898" t="s">
        <v>947</v>
      </c>
      <c r="S1898" t="s">
        <v>2625</v>
      </c>
      <c r="T1898">
        <f>IFERROR(Table1[n_can_adj]/MID(Table1[district],FIND("(",Table1[district])+1,1),Table1[n_can_adj])</f>
        <v>3</v>
      </c>
      <c r="U1898">
        <v>445337</v>
      </c>
      <c r="V1898" t="str">
        <f>IF(Table1[Voting Population]&lt;47000,"Rural","Urban")</f>
        <v>Urban</v>
      </c>
      <c r="W1898" s="3">
        <v>0.25655779991269489</v>
      </c>
      <c r="X1898" s="3" t="s">
        <v>5414</v>
      </c>
      <c r="Y1898" s="3">
        <f>COUNTIFS(Table1[Race '#],Table1[[#This Row],[Race '#]],Table1[Gender],"F")</f>
        <v>1</v>
      </c>
      <c r="Z1898" s="3">
        <f>COUNTIFS(Table1[Race '#],Table1[[#This Row],[Race '#]],Table1[Gender],"M")</f>
        <v>2</v>
      </c>
      <c r="AA1898" s="3">
        <f>COUNTIFS(Table1[Race '#],Table1[[#This Row],[Race '#]],Table1[Gender],"~?")</f>
        <v>0</v>
      </c>
      <c r="AB1898" s="3" t="str">
        <f>_xlfn.IFS(Y1898=SUM(Table1[[#This Row],[Race-F candidates]:[Race-? Candidates]]),"All-Female",Z1898=SUM(Table1[[#This Row],[Race-F candidates]:[Race-? Candidates]]),"All-Male",1=1,"Mixed-Gender")</f>
        <v>Mixed-Gender</v>
      </c>
      <c r="AC1898" s="3">
        <f>COUNTIFS(Table1[genoffice],Table1[[#This Row],[genoffice]],Table1[Gender],"F")</f>
        <v>77</v>
      </c>
      <c r="AD1898" s="3">
        <f>COUNTIFS(Table1[genoffice],Table1[[#This Row],[genoffice]],Table1[Gender],"M")</f>
        <v>143</v>
      </c>
      <c r="AE1898" s="3">
        <f>COUNTIFS(Table1[genoffice],Table1[[#This Row],[genoffice]],Table1[Gender],"~?")</f>
        <v>9</v>
      </c>
    </row>
    <row r="1899" spans="1:31" x14ac:dyDescent="0.35">
      <c r="A1899">
        <v>1925</v>
      </c>
      <c r="B1899">
        <f>IF(COUNTIF(C$2:C1898,C1899)&gt;0,B1898,B1898+1)</f>
        <v>574</v>
      </c>
      <c r="C1899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J-East Baton Rouge (2014)</v>
      </c>
      <c r="D1899" t="s">
        <v>2445</v>
      </c>
      <c r="E1899" t="s">
        <v>2528</v>
      </c>
      <c r="F1899" t="s">
        <v>2531</v>
      </c>
      <c r="G1899">
        <v>2014</v>
      </c>
      <c r="H1899" t="s">
        <v>1277</v>
      </c>
      <c r="I1899" t="s">
        <v>23</v>
      </c>
      <c r="J1899">
        <v>14974</v>
      </c>
      <c r="K1899">
        <v>3</v>
      </c>
      <c r="L1899">
        <f>COUNTIF(Table1[Race],Table1[Race])</f>
        <v>3</v>
      </c>
      <c r="M1899">
        <v>3</v>
      </c>
      <c r="N1899">
        <v>0</v>
      </c>
      <c r="O1899">
        <v>0</v>
      </c>
      <c r="P1899">
        <v>0</v>
      </c>
      <c r="Q1899" t="s">
        <v>20</v>
      </c>
      <c r="R1899" t="s">
        <v>947</v>
      </c>
      <c r="S1899" t="s">
        <v>2625</v>
      </c>
      <c r="T1899">
        <f>IFERROR(Table1[n_can_adj]/MID(Table1[district],FIND("(",Table1[district])+1,1),Table1[n_can_adj])</f>
        <v>3</v>
      </c>
      <c r="U1899">
        <v>445337</v>
      </c>
      <c r="V1899" t="str">
        <f>IF(Table1[Voting Population]&lt;47000,"Rural","Urban")</f>
        <v>Urban</v>
      </c>
      <c r="W1899" s="3">
        <v>0.25655779991269489</v>
      </c>
      <c r="X1899" s="3" t="s">
        <v>5415</v>
      </c>
      <c r="Y1899" s="3">
        <f>COUNTIFS(Table1[Race '#],Table1[[#This Row],[Race '#]],Table1[Gender],"F")</f>
        <v>1</v>
      </c>
      <c r="Z1899" s="3">
        <f>COUNTIFS(Table1[Race '#],Table1[[#This Row],[Race '#]],Table1[Gender],"M")</f>
        <v>2</v>
      </c>
      <c r="AA1899" s="3">
        <f>COUNTIFS(Table1[Race '#],Table1[[#This Row],[Race '#]],Table1[Gender],"~?")</f>
        <v>0</v>
      </c>
      <c r="AB1899" s="3" t="str">
        <f>_xlfn.IFS(Y1899=SUM(Table1[[#This Row],[Race-F candidates]:[Race-? Candidates]]),"All-Female",Z1899=SUM(Table1[[#This Row],[Race-F candidates]:[Race-? Candidates]]),"All-Male",1=1,"Mixed-Gender")</f>
        <v>Mixed-Gender</v>
      </c>
      <c r="AC1899" s="3">
        <f>COUNTIFS(Table1[genoffice],Table1[[#This Row],[genoffice]],Table1[Gender],"F")</f>
        <v>77</v>
      </c>
      <c r="AD1899" s="3">
        <f>COUNTIFS(Table1[genoffice],Table1[[#This Row],[genoffice]],Table1[Gender],"M")</f>
        <v>143</v>
      </c>
      <c r="AE1899" s="3">
        <f>COUNTIFS(Table1[genoffice],Table1[[#This Row],[genoffice]],Table1[Gender],"~?")</f>
        <v>9</v>
      </c>
    </row>
    <row r="1900" spans="1:31" x14ac:dyDescent="0.35">
      <c r="A1900">
        <v>1926</v>
      </c>
      <c r="B1900">
        <f>IF(COUNTIF(C$2:C1899,C1900)&gt;0,B1899,B1899+1)</f>
        <v>575</v>
      </c>
      <c r="C1900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0" t="s">
        <v>2445</v>
      </c>
      <c r="E1900" t="s">
        <v>2532</v>
      </c>
      <c r="F1900" t="s">
        <v>2533</v>
      </c>
      <c r="G1900">
        <v>2014</v>
      </c>
      <c r="H1900" t="s">
        <v>1277</v>
      </c>
      <c r="I1900" t="s">
        <v>23</v>
      </c>
      <c r="J1900">
        <v>14288</v>
      </c>
      <c r="K1900">
        <v>3</v>
      </c>
      <c r="L1900">
        <f>COUNTIF(Table1[Race],Table1[Race])</f>
        <v>3</v>
      </c>
      <c r="M1900">
        <v>3</v>
      </c>
      <c r="N1900">
        <v>0</v>
      </c>
      <c r="O1900">
        <v>0</v>
      </c>
      <c r="P1900">
        <v>0</v>
      </c>
      <c r="Q1900" t="s">
        <v>20</v>
      </c>
      <c r="R1900" t="s">
        <v>947</v>
      </c>
      <c r="S1900" t="s">
        <v>2625</v>
      </c>
      <c r="T1900">
        <f>IFERROR(Table1[n_can_adj]/MID(Table1[district],FIND("(",Table1[district])+1,1),Table1[n_can_adj])</f>
        <v>3</v>
      </c>
      <c r="U1900">
        <v>445337</v>
      </c>
      <c r="V1900" t="str">
        <f>IF(Table1[Voting Population]&lt;47000,"Rural","Urban")</f>
        <v>Urban</v>
      </c>
      <c r="W1900" s="3">
        <v>0.31707005827555401</v>
      </c>
      <c r="X1900" s="3" t="s">
        <v>5415</v>
      </c>
      <c r="Y1900" s="3">
        <f>COUNTIFS(Table1[Race '#],Table1[[#This Row],[Race '#]],Table1[Gender],"F")</f>
        <v>3</v>
      </c>
      <c r="Z1900" s="3">
        <f>COUNTIFS(Table1[Race '#],Table1[[#This Row],[Race '#]],Table1[Gender],"M")</f>
        <v>0</v>
      </c>
      <c r="AA1900" s="3">
        <f>COUNTIFS(Table1[Race '#],Table1[[#This Row],[Race '#]],Table1[Gender],"~?")</f>
        <v>0</v>
      </c>
      <c r="AB1900" s="3" t="str">
        <f>_xlfn.IFS(Y1900=SUM(Table1[[#This Row],[Race-F candidates]:[Race-? Candidates]]),"All-Female",Z1900=SUM(Table1[[#This Row],[Race-F candidates]:[Race-? Candidates]]),"All-Male",1=1,"Mixed-Gender")</f>
        <v>All-Female</v>
      </c>
      <c r="AC1900" s="3">
        <f>COUNTIFS(Table1[genoffice],Table1[[#This Row],[genoffice]],Table1[Gender],"F")</f>
        <v>77</v>
      </c>
      <c r="AD1900" s="3">
        <f>COUNTIFS(Table1[genoffice],Table1[[#This Row],[genoffice]],Table1[Gender],"M")</f>
        <v>143</v>
      </c>
      <c r="AE1900" s="3">
        <f>COUNTIFS(Table1[genoffice],Table1[[#This Row],[genoffice]],Table1[Gender],"~?")</f>
        <v>9</v>
      </c>
    </row>
    <row r="1901" spans="1:31" x14ac:dyDescent="0.35">
      <c r="A1901">
        <v>1927</v>
      </c>
      <c r="B1901">
        <f>IF(COUNTIF(C$2:C1900,C1901)&gt;0,B1900,B1900+1)</f>
        <v>575</v>
      </c>
      <c r="C1901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1" t="s">
        <v>2445</v>
      </c>
      <c r="E1901" t="s">
        <v>2532</v>
      </c>
      <c r="F1901" t="s">
        <v>2534</v>
      </c>
      <c r="G1901">
        <v>2014</v>
      </c>
      <c r="H1901" t="s">
        <v>1277</v>
      </c>
      <c r="I1901" t="s">
        <v>23</v>
      </c>
      <c r="J1901">
        <v>2387</v>
      </c>
      <c r="K1901">
        <v>3</v>
      </c>
      <c r="L1901">
        <f>COUNTIF(Table1[Race],Table1[Race])</f>
        <v>3</v>
      </c>
      <c r="M1901">
        <v>3</v>
      </c>
      <c r="N1901">
        <v>0</v>
      </c>
      <c r="O1901">
        <v>0</v>
      </c>
      <c r="P1901">
        <v>0</v>
      </c>
      <c r="Q1901" t="s">
        <v>20</v>
      </c>
      <c r="R1901" t="s">
        <v>947</v>
      </c>
      <c r="S1901" t="s">
        <v>2625</v>
      </c>
      <c r="T1901">
        <f>IFERROR(Table1[n_can_adj]/MID(Table1[district],FIND("(",Table1[district])+1,1),Table1[n_can_adj])</f>
        <v>3</v>
      </c>
      <c r="U1901">
        <v>445337</v>
      </c>
      <c r="V1901" t="str">
        <f>IF(Table1[Voting Population]&lt;47000,"Rural","Urban")</f>
        <v>Urban</v>
      </c>
      <c r="W1901" s="3">
        <v>0.31707005827555401</v>
      </c>
      <c r="X1901" s="3" t="s">
        <v>5415</v>
      </c>
      <c r="Y1901" s="3">
        <f>COUNTIFS(Table1[Race '#],Table1[[#This Row],[Race '#]],Table1[Gender],"F")</f>
        <v>3</v>
      </c>
      <c r="Z1901" s="3">
        <f>COUNTIFS(Table1[Race '#],Table1[[#This Row],[Race '#]],Table1[Gender],"M")</f>
        <v>0</v>
      </c>
      <c r="AA1901" s="3">
        <f>COUNTIFS(Table1[Race '#],Table1[[#This Row],[Race '#]],Table1[Gender],"~?")</f>
        <v>0</v>
      </c>
      <c r="AB1901" s="3" t="str">
        <f>_xlfn.IFS(Y1901=SUM(Table1[[#This Row],[Race-F candidates]:[Race-? Candidates]]),"All-Female",Z1901=SUM(Table1[[#This Row],[Race-F candidates]:[Race-? Candidates]]),"All-Male",1=1,"Mixed-Gender")</f>
        <v>All-Female</v>
      </c>
      <c r="AC1901" s="3">
        <f>COUNTIFS(Table1[genoffice],Table1[[#This Row],[genoffice]],Table1[Gender],"F")</f>
        <v>77</v>
      </c>
      <c r="AD1901" s="3">
        <f>COUNTIFS(Table1[genoffice],Table1[[#This Row],[genoffice]],Table1[Gender],"M")</f>
        <v>143</v>
      </c>
      <c r="AE1901" s="3">
        <f>COUNTIFS(Table1[genoffice],Table1[[#This Row],[genoffice]],Table1[Gender],"~?")</f>
        <v>9</v>
      </c>
    </row>
    <row r="1902" spans="1:31" x14ac:dyDescent="0.35">
      <c r="A1902">
        <v>1928</v>
      </c>
      <c r="B1902">
        <f>IF(COUNTIF(C$2:C1901,C1902)&gt;0,B1901,B1901+1)</f>
        <v>575</v>
      </c>
      <c r="C1902" t="str">
        <f>Table1[[#This Row],[position]]&amp;IF(Table1[district]="NA","","-"&amp;Table1[district])&amp;IF(Table1[parish]="Multi-Parish Race","","-"&amp;Table1[parish])&amp;" ("&amp;Table1[year]&amp;")"</f>
        <v>District Judge-19th Judicial District Court, ES 1, Div. K-East Baton Rouge (2014)</v>
      </c>
      <c r="D1902" t="s">
        <v>2445</v>
      </c>
      <c r="E1902" t="s">
        <v>2532</v>
      </c>
      <c r="F1902" t="s">
        <v>2535</v>
      </c>
      <c r="G1902">
        <v>2014</v>
      </c>
      <c r="H1902" t="s">
        <v>1277</v>
      </c>
      <c r="I1902" t="s">
        <v>23</v>
      </c>
      <c r="J1902">
        <v>6834</v>
      </c>
      <c r="K1902">
        <v>3</v>
      </c>
      <c r="L1902">
        <f>COUNTIF(Table1[Race],Table1[Race])</f>
        <v>3</v>
      </c>
      <c r="M1902">
        <v>3</v>
      </c>
      <c r="N1902">
        <v>0</v>
      </c>
      <c r="O1902">
        <v>0</v>
      </c>
      <c r="P1902">
        <v>0</v>
      </c>
      <c r="Q1902" t="s">
        <v>20</v>
      </c>
      <c r="R1902" t="s">
        <v>947</v>
      </c>
      <c r="S1902" t="s">
        <v>2625</v>
      </c>
      <c r="T1902">
        <f>IFERROR(Table1[n_can_adj]/MID(Table1[district],FIND("(",Table1[district])+1,1),Table1[n_can_adj])</f>
        <v>3</v>
      </c>
      <c r="U1902">
        <v>445337</v>
      </c>
      <c r="V1902" t="str">
        <f>IF(Table1[Voting Population]&lt;47000,"Rural","Urban")</f>
        <v>Urban</v>
      </c>
      <c r="W1902" s="3">
        <v>0.31707005827555401</v>
      </c>
      <c r="X1902" s="3" t="s">
        <v>5415</v>
      </c>
      <c r="Y1902" s="3">
        <f>COUNTIFS(Table1[Race '#],Table1[[#This Row],[Race '#]],Table1[Gender],"F")</f>
        <v>3</v>
      </c>
      <c r="Z1902" s="3">
        <f>COUNTIFS(Table1[Race '#],Table1[[#This Row],[Race '#]],Table1[Gender],"M")</f>
        <v>0</v>
      </c>
      <c r="AA1902" s="3">
        <f>COUNTIFS(Table1[Race '#],Table1[[#This Row],[Race '#]],Table1[Gender],"~?")</f>
        <v>0</v>
      </c>
      <c r="AB1902" s="3" t="str">
        <f>_xlfn.IFS(Y1902=SUM(Table1[[#This Row],[Race-F candidates]:[Race-? Candidates]]),"All-Female",Z1902=SUM(Table1[[#This Row],[Race-F candidates]:[Race-? Candidates]]),"All-Male",1=1,"Mixed-Gender")</f>
        <v>All-Female</v>
      </c>
      <c r="AC1902" s="3">
        <f>COUNTIFS(Table1[genoffice],Table1[[#This Row],[genoffice]],Table1[Gender],"F")</f>
        <v>77</v>
      </c>
      <c r="AD1902" s="3">
        <f>COUNTIFS(Table1[genoffice],Table1[[#This Row],[genoffice]],Table1[Gender],"M")</f>
        <v>143</v>
      </c>
      <c r="AE1902" s="3">
        <f>COUNTIFS(Table1[genoffice],Table1[[#This Row],[genoffice]],Table1[Gender],"~?")</f>
        <v>9</v>
      </c>
    </row>
    <row r="1903" spans="1:31" x14ac:dyDescent="0.35">
      <c r="A1903">
        <v>1929</v>
      </c>
      <c r="B1903">
        <f>IF(COUNTIF(C$2:C1902,C1903)&gt;0,B1902,B1902+1)</f>
        <v>576</v>
      </c>
      <c r="C190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3" t="s">
        <v>2445</v>
      </c>
      <c r="E1903" t="s">
        <v>2536</v>
      </c>
      <c r="F1903" t="s">
        <v>2537</v>
      </c>
      <c r="G1903">
        <v>2014</v>
      </c>
      <c r="H1903" t="s">
        <v>1277</v>
      </c>
      <c r="I1903" t="s">
        <v>23</v>
      </c>
      <c r="J1903">
        <v>23628</v>
      </c>
      <c r="K1903">
        <v>2</v>
      </c>
      <c r="L1903">
        <f>COUNTIF(Table1[Race],Table1[Race])</f>
        <v>2</v>
      </c>
      <c r="M1903">
        <v>1</v>
      </c>
      <c r="N1903">
        <v>1</v>
      </c>
      <c r="O1903">
        <v>0</v>
      </c>
      <c r="P1903">
        <v>0</v>
      </c>
      <c r="Q1903" t="s">
        <v>20</v>
      </c>
      <c r="R1903" t="s">
        <v>947</v>
      </c>
      <c r="S1903" t="s">
        <v>2625</v>
      </c>
      <c r="T1903">
        <f>IFERROR(Table1[n_can_adj]/MID(Table1[district],FIND("(",Table1[district])+1,1),Table1[n_can_adj])</f>
        <v>2</v>
      </c>
      <c r="U1903">
        <v>445337</v>
      </c>
      <c r="V1903" t="str">
        <f>IF(Table1[Voting Population]&lt;47000,"Rural","Urban")</f>
        <v>Urban</v>
      </c>
      <c r="W1903" s="3">
        <v>5.8138839614932325E-2</v>
      </c>
      <c r="X1903" s="3" t="s">
        <v>5415</v>
      </c>
      <c r="Y1903" s="3">
        <f>COUNTIFS(Table1[Race '#],Table1[[#This Row],[Race '#]],Table1[Gender],"F")</f>
        <v>1</v>
      </c>
      <c r="Z1903" s="3">
        <f>COUNTIFS(Table1[Race '#],Table1[[#This Row],[Race '#]],Table1[Gender],"M")</f>
        <v>1</v>
      </c>
      <c r="AA1903" s="3">
        <f>COUNTIFS(Table1[Race '#],Table1[[#This Row],[Race '#]],Table1[Gender],"~?")</f>
        <v>0</v>
      </c>
      <c r="AB1903" s="3" t="str">
        <f>_xlfn.IFS(Y1903=SUM(Table1[[#This Row],[Race-F candidates]:[Race-? Candidates]]),"All-Female",Z1903=SUM(Table1[[#This Row],[Race-F candidates]:[Race-? Candidates]]),"All-Male",1=1,"Mixed-Gender")</f>
        <v>Mixed-Gender</v>
      </c>
      <c r="AC1903" s="3">
        <f>COUNTIFS(Table1[genoffice],Table1[[#This Row],[genoffice]],Table1[Gender],"F")</f>
        <v>77</v>
      </c>
      <c r="AD1903" s="3">
        <f>COUNTIFS(Table1[genoffice],Table1[[#This Row],[genoffice]],Table1[Gender],"M")</f>
        <v>143</v>
      </c>
      <c r="AE1903" s="3">
        <f>COUNTIFS(Table1[genoffice],Table1[[#This Row],[genoffice]],Table1[Gender],"~?")</f>
        <v>9</v>
      </c>
    </row>
    <row r="1904" spans="1:31" x14ac:dyDescent="0.35">
      <c r="A1904">
        <v>1930</v>
      </c>
      <c r="B1904">
        <f>IF(COUNTIF(C$2:C1903,C1904)&gt;0,B1903,B1903+1)</f>
        <v>576</v>
      </c>
      <c r="C1904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A-East Baton Rouge (2014)</v>
      </c>
      <c r="D1904" t="s">
        <v>2445</v>
      </c>
      <c r="E1904" t="s">
        <v>2536</v>
      </c>
      <c r="F1904" t="s">
        <v>2538</v>
      </c>
      <c r="G1904">
        <v>2014</v>
      </c>
      <c r="H1904" t="s">
        <v>1277</v>
      </c>
      <c r="I1904" t="s">
        <v>19</v>
      </c>
      <c r="J1904">
        <v>26545</v>
      </c>
      <c r="K1904">
        <v>2</v>
      </c>
      <c r="L1904">
        <f>COUNTIF(Table1[Race],Table1[Race])</f>
        <v>2</v>
      </c>
      <c r="M1904">
        <v>1</v>
      </c>
      <c r="N1904">
        <v>1</v>
      </c>
      <c r="O1904">
        <v>0</v>
      </c>
      <c r="P1904">
        <v>0</v>
      </c>
      <c r="Q1904" t="s">
        <v>20</v>
      </c>
      <c r="R1904" t="s">
        <v>947</v>
      </c>
      <c r="S1904" t="s">
        <v>2625</v>
      </c>
      <c r="T1904">
        <f>IFERROR(Table1[n_can_adj]/MID(Table1[district],FIND("(",Table1[district])+1,1),Table1[n_can_adj])</f>
        <v>2</v>
      </c>
      <c r="U1904">
        <v>445337</v>
      </c>
      <c r="V1904" t="str">
        <f>IF(Table1[Voting Population]&lt;47000,"Rural","Urban")</f>
        <v>Urban</v>
      </c>
      <c r="W1904" s="3">
        <v>5.8138839614932325E-2</v>
      </c>
      <c r="X1904" s="3" t="s">
        <v>5414</v>
      </c>
      <c r="Y1904" s="3">
        <f>COUNTIFS(Table1[Race '#],Table1[[#This Row],[Race '#]],Table1[Gender],"F")</f>
        <v>1</v>
      </c>
      <c r="Z1904" s="3">
        <f>COUNTIFS(Table1[Race '#],Table1[[#This Row],[Race '#]],Table1[Gender],"M")</f>
        <v>1</v>
      </c>
      <c r="AA1904" s="3">
        <f>COUNTIFS(Table1[Race '#],Table1[[#This Row],[Race '#]],Table1[Gender],"~?")</f>
        <v>0</v>
      </c>
      <c r="AB1904" s="3" t="str">
        <f>_xlfn.IFS(Y1904=SUM(Table1[[#This Row],[Race-F candidates]:[Race-? Candidates]]),"All-Female",Z1904=SUM(Table1[[#This Row],[Race-F candidates]:[Race-? Candidates]]),"All-Male",1=1,"Mixed-Gender")</f>
        <v>Mixed-Gender</v>
      </c>
      <c r="AC1904" s="3">
        <f>COUNTIFS(Table1[genoffice],Table1[[#This Row],[genoffice]],Table1[Gender],"F")</f>
        <v>77</v>
      </c>
      <c r="AD1904" s="3">
        <f>COUNTIFS(Table1[genoffice],Table1[[#This Row],[genoffice]],Table1[Gender],"M")</f>
        <v>143</v>
      </c>
      <c r="AE1904" s="3">
        <f>COUNTIFS(Table1[genoffice],Table1[[#This Row],[genoffice]],Table1[Gender],"~?")</f>
        <v>9</v>
      </c>
    </row>
    <row r="1905" spans="1:31" x14ac:dyDescent="0.35">
      <c r="A1905">
        <v>1931</v>
      </c>
      <c r="B1905">
        <f>IF(COUNTIF(C$2:C1904,C1905)&gt;0,B1904,B1904+1)</f>
        <v>577</v>
      </c>
      <c r="C1905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5" t="s">
        <v>2445</v>
      </c>
      <c r="E1905" t="s">
        <v>2539</v>
      </c>
      <c r="F1905" t="s">
        <v>2540</v>
      </c>
      <c r="G1905">
        <v>2014</v>
      </c>
      <c r="H1905" t="s">
        <v>1277</v>
      </c>
      <c r="I1905" t="s">
        <v>23</v>
      </c>
      <c r="J1905">
        <v>22239</v>
      </c>
      <c r="K1905">
        <v>2</v>
      </c>
      <c r="L1905">
        <f>COUNTIF(Table1[Race],Table1[Race])</f>
        <v>2</v>
      </c>
      <c r="M1905">
        <v>1</v>
      </c>
      <c r="N1905">
        <v>1</v>
      </c>
      <c r="O1905">
        <v>0</v>
      </c>
      <c r="P1905">
        <v>0</v>
      </c>
      <c r="Q1905" t="s">
        <v>20</v>
      </c>
      <c r="R1905" t="s">
        <v>947</v>
      </c>
      <c r="S1905" t="s">
        <v>2625</v>
      </c>
      <c r="T1905">
        <f>IFERROR(Table1[n_can_adj]/MID(Table1[district],FIND("(",Table1[district])+1,1),Table1[n_can_adj])</f>
        <v>2</v>
      </c>
      <c r="U1905">
        <v>445337</v>
      </c>
      <c r="V1905" t="str">
        <f>IF(Table1[Voting Population]&lt;47000,"Rural","Urban")</f>
        <v>Urban</v>
      </c>
      <c r="W1905" s="3">
        <v>8.6393887108701051E-2</v>
      </c>
      <c r="X1905" s="3" t="s">
        <v>5415</v>
      </c>
      <c r="Y1905" s="3">
        <f>COUNTIFS(Table1[Race '#],Table1[[#This Row],[Race '#]],Table1[Gender],"F")</f>
        <v>1</v>
      </c>
      <c r="Z1905" s="3">
        <f>COUNTIFS(Table1[Race '#],Table1[[#This Row],[Race '#]],Table1[Gender],"M")</f>
        <v>1</v>
      </c>
      <c r="AA1905" s="3">
        <f>COUNTIFS(Table1[Race '#],Table1[[#This Row],[Race '#]],Table1[Gender],"~?")</f>
        <v>0</v>
      </c>
      <c r="AB1905" s="3" t="str">
        <f>_xlfn.IFS(Y1905=SUM(Table1[[#This Row],[Race-F candidates]:[Race-? Candidates]]),"All-Female",Z1905=SUM(Table1[[#This Row],[Race-F candidates]:[Race-? Candidates]]),"All-Male",1=1,"Mixed-Gender")</f>
        <v>Mixed-Gender</v>
      </c>
      <c r="AC1905" s="3">
        <f>COUNTIFS(Table1[genoffice],Table1[[#This Row],[genoffice]],Table1[Gender],"F")</f>
        <v>77</v>
      </c>
      <c r="AD1905" s="3">
        <f>COUNTIFS(Table1[genoffice],Table1[[#This Row],[genoffice]],Table1[Gender],"M")</f>
        <v>143</v>
      </c>
      <c r="AE1905" s="3">
        <f>COUNTIFS(Table1[genoffice],Table1[[#This Row],[genoffice]],Table1[Gender],"~?")</f>
        <v>9</v>
      </c>
    </row>
    <row r="1906" spans="1:31" x14ac:dyDescent="0.35">
      <c r="A1906">
        <v>1932</v>
      </c>
      <c r="B1906">
        <f>IF(COUNTIF(C$2:C1905,C1906)&gt;0,B1905,B1905+1)</f>
        <v>577</v>
      </c>
      <c r="C1906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G-East Baton Rouge (2014)</v>
      </c>
      <c r="D1906" t="s">
        <v>2445</v>
      </c>
      <c r="E1906" t="s">
        <v>2539</v>
      </c>
      <c r="F1906" t="s">
        <v>2541</v>
      </c>
      <c r="G1906">
        <v>2014</v>
      </c>
      <c r="H1906" t="s">
        <v>1277</v>
      </c>
      <c r="I1906" t="s">
        <v>19</v>
      </c>
      <c r="J1906">
        <v>26445</v>
      </c>
      <c r="K1906">
        <v>2</v>
      </c>
      <c r="L1906">
        <f>COUNTIF(Table1[Race],Table1[Race])</f>
        <v>2</v>
      </c>
      <c r="M1906">
        <v>1</v>
      </c>
      <c r="N1906">
        <v>1</v>
      </c>
      <c r="O1906">
        <v>0</v>
      </c>
      <c r="P1906">
        <v>0</v>
      </c>
      <c r="Q1906" t="s">
        <v>20</v>
      </c>
      <c r="R1906" t="s">
        <v>947</v>
      </c>
      <c r="S1906" t="s">
        <v>2625</v>
      </c>
      <c r="T1906">
        <f>IFERROR(Table1[n_can_adj]/MID(Table1[district],FIND("(",Table1[district])+1,1),Table1[n_can_adj])</f>
        <v>2</v>
      </c>
      <c r="U1906">
        <v>445337</v>
      </c>
      <c r="V1906" t="str">
        <f>IF(Table1[Voting Population]&lt;47000,"Rural","Urban")</f>
        <v>Urban</v>
      </c>
      <c r="W1906" s="3">
        <v>8.6393887108701051E-2</v>
      </c>
      <c r="X1906" s="3" t="s">
        <v>5414</v>
      </c>
      <c r="Y1906" s="3">
        <f>COUNTIFS(Table1[Race '#],Table1[[#This Row],[Race '#]],Table1[Gender],"F")</f>
        <v>1</v>
      </c>
      <c r="Z1906" s="3">
        <f>COUNTIFS(Table1[Race '#],Table1[[#This Row],[Race '#]],Table1[Gender],"M")</f>
        <v>1</v>
      </c>
      <c r="AA1906" s="3">
        <f>COUNTIFS(Table1[Race '#],Table1[[#This Row],[Race '#]],Table1[Gender],"~?")</f>
        <v>0</v>
      </c>
      <c r="AB1906" s="3" t="str">
        <f>_xlfn.IFS(Y1906=SUM(Table1[[#This Row],[Race-F candidates]:[Race-? Candidates]]),"All-Female",Z1906=SUM(Table1[[#This Row],[Race-F candidates]:[Race-? Candidates]]),"All-Male",1=1,"Mixed-Gender")</f>
        <v>Mixed-Gender</v>
      </c>
      <c r="AC1906" s="3">
        <f>COUNTIFS(Table1[genoffice],Table1[[#This Row],[genoffice]],Table1[Gender],"F")</f>
        <v>77</v>
      </c>
      <c r="AD1906" s="3">
        <f>COUNTIFS(Table1[genoffice],Table1[[#This Row],[genoffice]],Table1[Gender],"M")</f>
        <v>143</v>
      </c>
      <c r="AE1906" s="3">
        <f>COUNTIFS(Table1[genoffice],Table1[[#This Row],[genoffice]],Table1[Gender],"~?")</f>
        <v>9</v>
      </c>
    </row>
    <row r="1907" spans="1:31" x14ac:dyDescent="0.35">
      <c r="A1907">
        <v>1933</v>
      </c>
      <c r="B1907">
        <f>IF(COUNTIF(C$2:C1906,C1907)&gt;0,B1906,B1906+1)</f>
        <v>578</v>
      </c>
      <c r="C1907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7" t="s">
        <v>2445</v>
      </c>
      <c r="E1907" t="s">
        <v>2542</v>
      </c>
      <c r="F1907" t="s">
        <v>2543</v>
      </c>
      <c r="G1907">
        <v>2014</v>
      </c>
      <c r="H1907" t="s">
        <v>1277</v>
      </c>
      <c r="I1907" t="s">
        <v>19</v>
      </c>
      <c r="J1907">
        <v>21503</v>
      </c>
      <c r="K1907">
        <v>2</v>
      </c>
      <c r="L1907">
        <f>COUNTIF(Table1[Race],Table1[Race])</f>
        <v>2</v>
      </c>
      <c r="M1907">
        <v>1</v>
      </c>
      <c r="N1907">
        <v>1</v>
      </c>
      <c r="O1907">
        <v>0</v>
      </c>
      <c r="P1907">
        <v>0</v>
      </c>
      <c r="Q1907" t="s">
        <v>20</v>
      </c>
      <c r="R1907" t="s">
        <v>947</v>
      </c>
      <c r="S1907" t="s">
        <v>2625</v>
      </c>
      <c r="T1907">
        <f>IFERROR(Table1[n_can_adj]/MID(Table1[district],FIND("(",Table1[district])+1,1),Table1[n_can_adj])</f>
        <v>2</v>
      </c>
      <c r="U1907">
        <v>445337</v>
      </c>
      <c r="V1907" t="str">
        <f>IF(Table1[Voting Population]&lt;47000,"Rural","Urban")</f>
        <v>Urban</v>
      </c>
      <c r="W1907" s="3">
        <v>0.14041294397473569</v>
      </c>
      <c r="X1907" s="3" t="s">
        <v>5414</v>
      </c>
      <c r="Y1907" s="3">
        <f>COUNTIFS(Table1[Race '#],Table1[[#This Row],[Race '#]],Table1[Gender],"F")</f>
        <v>0</v>
      </c>
      <c r="Z1907" s="3">
        <f>COUNTIFS(Table1[Race '#],Table1[[#This Row],[Race '#]],Table1[Gender],"M")</f>
        <v>2</v>
      </c>
      <c r="AA1907" s="3">
        <f>COUNTIFS(Table1[Race '#],Table1[[#This Row],[Race '#]],Table1[Gender],"~?")</f>
        <v>0</v>
      </c>
      <c r="AB1907" s="3" t="str">
        <f>_xlfn.IFS(Y1907=SUM(Table1[[#This Row],[Race-F candidates]:[Race-? Candidates]]),"All-Female",Z1907=SUM(Table1[[#This Row],[Race-F candidates]:[Race-? Candidates]]),"All-Male",1=1,"Mixed-Gender")</f>
        <v>All-Male</v>
      </c>
      <c r="AC1907" s="3">
        <f>COUNTIFS(Table1[genoffice],Table1[[#This Row],[genoffice]],Table1[Gender],"F")</f>
        <v>77</v>
      </c>
      <c r="AD1907" s="3">
        <f>COUNTIFS(Table1[genoffice],Table1[[#This Row],[genoffice]],Table1[Gender],"M")</f>
        <v>143</v>
      </c>
      <c r="AE1907" s="3">
        <f>COUNTIFS(Table1[genoffice],Table1[[#This Row],[genoffice]],Table1[Gender],"~?")</f>
        <v>9</v>
      </c>
    </row>
    <row r="1908" spans="1:31" x14ac:dyDescent="0.35">
      <c r="A1908">
        <v>1934</v>
      </c>
      <c r="B1908">
        <f>IF(COUNTIF(C$2:C1907,C1908)&gt;0,B1907,B1907+1)</f>
        <v>578</v>
      </c>
      <c r="C1908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L-East Baton Rouge (2014)</v>
      </c>
      <c r="D1908" t="s">
        <v>2445</v>
      </c>
      <c r="E1908" t="s">
        <v>2542</v>
      </c>
      <c r="F1908" t="s">
        <v>2544</v>
      </c>
      <c r="G1908">
        <v>2014</v>
      </c>
      <c r="H1908" t="s">
        <v>1277</v>
      </c>
      <c r="I1908" t="s">
        <v>23</v>
      </c>
      <c r="J1908">
        <v>28528</v>
      </c>
      <c r="K1908">
        <v>2</v>
      </c>
      <c r="L1908">
        <f>COUNTIF(Table1[Race],Table1[Race])</f>
        <v>2</v>
      </c>
      <c r="M1908">
        <v>1</v>
      </c>
      <c r="N1908">
        <v>1</v>
      </c>
      <c r="O1908">
        <v>0</v>
      </c>
      <c r="P1908">
        <v>0</v>
      </c>
      <c r="Q1908" t="s">
        <v>20</v>
      </c>
      <c r="R1908" t="s">
        <v>947</v>
      </c>
      <c r="S1908" t="s">
        <v>2625</v>
      </c>
      <c r="T1908">
        <f>IFERROR(Table1[n_can_adj]/MID(Table1[district],FIND("(",Table1[district])+1,1),Table1[n_can_adj])</f>
        <v>2</v>
      </c>
      <c r="U1908">
        <v>445337</v>
      </c>
      <c r="V1908" t="str">
        <f>IF(Table1[Voting Population]&lt;47000,"Rural","Urban")</f>
        <v>Urban</v>
      </c>
      <c r="W1908" s="3">
        <v>0.14041294397473569</v>
      </c>
      <c r="X1908" s="3" t="s">
        <v>5414</v>
      </c>
      <c r="Y1908" s="3">
        <f>COUNTIFS(Table1[Race '#],Table1[[#This Row],[Race '#]],Table1[Gender],"F")</f>
        <v>0</v>
      </c>
      <c r="Z1908" s="3">
        <f>COUNTIFS(Table1[Race '#],Table1[[#This Row],[Race '#]],Table1[Gender],"M")</f>
        <v>2</v>
      </c>
      <c r="AA1908" s="3">
        <f>COUNTIFS(Table1[Race '#],Table1[[#This Row],[Race '#]],Table1[Gender],"~?")</f>
        <v>0</v>
      </c>
      <c r="AB1908" s="3" t="str">
        <f>_xlfn.IFS(Y1908=SUM(Table1[[#This Row],[Race-F candidates]:[Race-? Candidates]]),"All-Female",Z1908=SUM(Table1[[#This Row],[Race-F candidates]:[Race-? Candidates]]),"All-Male",1=1,"Mixed-Gender")</f>
        <v>All-Male</v>
      </c>
      <c r="AC1908" s="3">
        <f>COUNTIFS(Table1[genoffice],Table1[[#This Row],[genoffice]],Table1[Gender],"F")</f>
        <v>77</v>
      </c>
      <c r="AD1908" s="3">
        <f>COUNTIFS(Table1[genoffice],Table1[[#This Row],[genoffice]],Table1[Gender],"M")</f>
        <v>143</v>
      </c>
      <c r="AE1908" s="3">
        <f>COUNTIFS(Table1[genoffice],Table1[[#This Row],[genoffice]],Table1[Gender],"~?")</f>
        <v>9</v>
      </c>
    </row>
    <row r="1909" spans="1:31" x14ac:dyDescent="0.35">
      <c r="A1909">
        <v>1935</v>
      </c>
      <c r="B1909">
        <f>IF(COUNTIF(C$2:C1908,C1909)&gt;0,B1908,B1908+1)</f>
        <v>579</v>
      </c>
      <c r="C1909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09" t="s">
        <v>2445</v>
      </c>
      <c r="E1909" t="s">
        <v>2545</v>
      </c>
      <c r="F1909" t="s">
        <v>2546</v>
      </c>
      <c r="G1909">
        <v>2014</v>
      </c>
      <c r="H1909" t="s">
        <v>1277</v>
      </c>
      <c r="I1909" t="s">
        <v>19</v>
      </c>
      <c r="J1909">
        <v>9734</v>
      </c>
      <c r="K1909">
        <v>5</v>
      </c>
      <c r="L1909">
        <f>COUNTIF(Table1[Race],Table1[Race])</f>
        <v>5</v>
      </c>
      <c r="M1909">
        <v>1</v>
      </c>
      <c r="N1909">
        <v>4</v>
      </c>
      <c r="O1909">
        <v>0</v>
      </c>
      <c r="P1909">
        <v>0</v>
      </c>
      <c r="Q1909" t="s">
        <v>20</v>
      </c>
      <c r="R1909" t="s">
        <v>947</v>
      </c>
      <c r="S1909" t="s">
        <v>2625</v>
      </c>
      <c r="T1909">
        <f>IFERROR(Table1[n_can_adj]/MID(Table1[district],FIND("(",Table1[district])+1,1),Table1[n_can_adj])</f>
        <v>5</v>
      </c>
      <c r="U1909">
        <v>445337</v>
      </c>
      <c r="V1909" t="str">
        <f>IF(Table1[Voting Population]&lt;47000,"Rural","Urban")</f>
        <v>Urban</v>
      </c>
      <c r="W1909" s="3">
        <v>0.13737655351147587</v>
      </c>
      <c r="X1909" s="3" t="s">
        <v>5414</v>
      </c>
      <c r="Y1909" s="3">
        <f>COUNTIFS(Table1[Race '#],Table1[[#This Row],[Race '#]],Table1[Gender],"F")</f>
        <v>1</v>
      </c>
      <c r="Z1909" s="3">
        <f>COUNTIFS(Table1[Race '#],Table1[[#This Row],[Race '#]],Table1[Gender],"M")</f>
        <v>4</v>
      </c>
      <c r="AA1909" s="3">
        <f>COUNTIFS(Table1[Race '#],Table1[[#This Row],[Race '#]],Table1[Gender],"~?")</f>
        <v>0</v>
      </c>
      <c r="AB1909" s="3" t="str">
        <f>_xlfn.IFS(Y1909=SUM(Table1[[#This Row],[Race-F candidates]:[Race-? Candidates]]),"All-Female",Z1909=SUM(Table1[[#This Row],[Race-F candidates]:[Race-? Candidates]]),"All-Male",1=1,"Mixed-Gender")</f>
        <v>Mixed-Gender</v>
      </c>
      <c r="AC1909" s="3">
        <f>COUNTIFS(Table1[genoffice],Table1[[#This Row],[genoffice]],Table1[Gender],"F")</f>
        <v>77</v>
      </c>
      <c r="AD1909" s="3">
        <f>COUNTIFS(Table1[genoffice],Table1[[#This Row],[genoffice]],Table1[Gender],"M")</f>
        <v>143</v>
      </c>
      <c r="AE1909" s="3">
        <f>COUNTIFS(Table1[genoffice],Table1[[#This Row],[genoffice]],Table1[Gender],"~?")</f>
        <v>9</v>
      </c>
    </row>
    <row r="1910" spans="1:31" x14ac:dyDescent="0.35">
      <c r="A1910">
        <v>1936</v>
      </c>
      <c r="B1910">
        <f>IF(COUNTIF(C$2:C1909,C1910)&gt;0,B1909,B1909+1)</f>
        <v>579</v>
      </c>
      <c r="C1910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0" t="s">
        <v>2445</v>
      </c>
      <c r="E1910" t="s">
        <v>2545</v>
      </c>
      <c r="F1910" t="s">
        <v>2547</v>
      </c>
      <c r="G1910">
        <v>2014</v>
      </c>
      <c r="H1910" t="s">
        <v>1277</v>
      </c>
      <c r="I1910" t="s">
        <v>19</v>
      </c>
      <c r="J1910">
        <v>14754</v>
      </c>
      <c r="K1910">
        <v>5</v>
      </c>
      <c r="L1910">
        <f>COUNTIF(Table1[Race],Table1[Race])</f>
        <v>5</v>
      </c>
      <c r="M1910">
        <v>1</v>
      </c>
      <c r="N1910">
        <v>4</v>
      </c>
      <c r="O1910">
        <v>0</v>
      </c>
      <c r="P1910">
        <v>0</v>
      </c>
      <c r="Q1910" t="s">
        <v>20</v>
      </c>
      <c r="R1910" t="s">
        <v>947</v>
      </c>
      <c r="S1910" t="s">
        <v>2625</v>
      </c>
      <c r="T1910">
        <f>IFERROR(Table1[n_can_adj]/MID(Table1[district],FIND("(",Table1[district])+1,1),Table1[n_can_adj])</f>
        <v>5</v>
      </c>
      <c r="U1910">
        <v>445337</v>
      </c>
      <c r="V1910" t="str">
        <f>IF(Table1[Voting Population]&lt;47000,"Rural","Urban")</f>
        <v>Urban</v>
      </c>
      <c r="W1910" s="3">
        <v>0.13737655351147587</v>
      </c>
      <c r="X1910" s="3" t="s">
        <v>5414</v>
      </c>
      <c r="Y1910" s="3">
        <f>COUNTIFS(Table1[Race '#],Table1[[#This Row],[Race '#]],Table1[Gender],"F")</f>
        <v>1</v>
      </c>
      <c r="Z1910" s="3">
        <f>COUNTIFS(Table1[Race '#],Table1[[#This Row],[Race '#]],Table1[Gender],"M")</f>
        <v>4</v>
      </c>
      <c r="AA1910" s="3">
        <f>COUNTIFS(Table1[Race '#],Table1[[#This Row],[Race '#]],Table1[Gender],"~?")</f>
        <v>0</v>
      </c>
      <c r="AB1910" s="3" t="str">
        <f>_xlfn.IFS(Y1910=SUM(Table1[[#This Row],[Race-F candidates]:[Race-? Candidates]]),"All-Female",Z1910=SUM(Table1[[#This Row],[Race-F candidates]:[Race-? Candidates]]),"All-Male",1=1,"Mixed-Gender")</f>
        <v>Mixed-Gender</v>
      </c>
      <c r="AC1910" s="3">
        <f>COUNTIFS(Table1[genoffice],Table1[[#This Row],[genoffice]],Table1[Gender],"F")</f>
        <v>77</v>
      </c>
      <c r="AD1910" s="3">
        <f>COUNTIFS(Table1[genoffice],Table1[[#This Row],[genoffice]],Table1[Gender],"M")</f>
        <v>143</v>
      </c>
      <c r="AE1910" s="3">
        <f>COUNTIFS(Table1[genoffice],Table1[[#This Row],[genoffice]],Table1[Gender],"~?")</f>
        <v>9</v>
      </c>
    </row>
    <row r="1911" spans="1:31" x14ac:dyDescent="0.35">
      <c r="A1911">
        <v>1937</v>
      </c>
      <c r="B1911">
        <f>IF(COUNTIF(C$2:C1910,C1911)&gt;0,B1910,B1910+1)</f>
        <v>579</v>
      </c>
      <c r="C1911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1" t="s">
        <v>2445</v>
      </c>
      <c r="E1911" t="s">
        <v>2545</v>
      </c>
      <c r="F1911" t="s">
        <v>2548</v>
      </c>
      <c r="G1911">
        <v>2014</v>
      </c>
      <c r="H1911" t="s">
        <v>1277</v>
      </c>
      <c r="I1911" t="s">
        <v>23</v>
      </c>
      <c r="J1911">
        <v>21751</v>
      </c>
      <c r="K1911">
        <v>5</v>
      </c>
      <c r="L1911">
        <f>COUNTIF(Table1[Race],Table1[Race])</f>
        <v>5</v>
      </c>
      <c r="M1911">
        <v>1</v>
      </c>
      <c r="N1911">
        <v>4</v>
      </c>
      <c r="O1911">
        <v>0</v>
      </c>
      <c r="P1911">
        <v>0</v>
      </c>
      <c r="Q1911" t="s">
        <v>20</v>
      </c>
      <c r="R1911" t="s">
        <v>947</v>
      </c>
      <c r="S1911" t="s">
        <v>2625</v>
      </c>
      <c r="T1911">
        <f>IFERROR(Table1[n_can_adj]/MID(Table1[district],FIND("(",Table1[district])+1,1),Table1[n_can_adj])</f>
        <v>5</v>
      </c>
      <c r="U1911">
        <v>445337</v>
      </c>
      <c r="V1911" t="str">
        <f>IF(Table1[Voting Population]&lt;47000,"Rural","Urban")</f>
        <v>Urban</v>
      </c>
      <c r="W1911" s="3">
        <v>0.13737655351147587</v>
      </c>
      <c r="X1911" s="3" t="s">
        <v>5414</v>
      </c>
      <c r="Y1911" s="3">
        <f>COUNTIFS(Table1[Race '#],Table1[[#This Row],[Race '#]],Table1[Gender],"F")</f>
        <v>1</v>
      </c>
      <c r="Z1911" s="3">
        <f>COUNTIFS(Table1[Race '#],Table1[[#This Row],[Race '#]],Table1[Gender],"M")</f>
        <v>4</v>
      </c>
      <c r="AA1911" s="3">
        <f>COUNTIFS(Table1[Race '#],Table1[[#This Row],[Race '#]],Table1[Gender],"~?")</f>
        <v>0</v>
      </c>
      <c r="AB1911" s="3" t="str">
        <f>_xlfn.IFS(Y1911=SUM(Table1[[#This Row],[Race-F candidates]:[Race-? Candidates]]),"All-Female",Z1911=SUM(Table1[[#This Row],[Race-F candidates]:[Race-? Candidates]]),"All-Male",1=1,"Mixed-Gender")</f>
        <v>Mixed-Gender</v>
      </c>
      <c r="AC1911" s="3">
        <f>COUNTIFS(Table1[genoffice],Table1[[#This Row],[genoffice]],Table1[Gender],"F")</f>
        <v>77</v>
      </c>
      <c r="AD1911" s="3">
        <f>COUNTIFS(Table1[genoffice],Table1[[#This Row],[genoffice]],Table1[Gender],"M")</f>
        <v>143</v>
      </c>
      <c r="AE1911" s="3">
        <f>COUNTIFS(Table1[genoffice],Table1[[#This Row],[genoffice]],Table1[Gender],"~?")</f>
        <v>9</v>
      </c>
    </row>
    <row r="1912" spans="1:31" x14ac:dyDescent="0.35">
      <c r="A1912">
        <v>1938</v>
      </c>
      <c r="B1912">
        <f>IF(COUNTIF(C$2:C1911,C1912)&gt;0,B1911,B1911+1)</f>
        <v>579</v>
      </c>
      <c r="C1912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2" t="s">
        <v>2445</v>
      </c>
      <c r="E1912" t="s">
        <v>2545</v>
      </c>
      <c r="F1912" t="s">
        <v>2549</v>
      </c>
      <c r="G1912">
        <v>2014</v>
      </c>
      <c r="H1912" t="s">
        <v>1277</v>
      </c>
      <c r="I1912" t="s">
        <v>19</v>
      </c>
      <c r="J1912">
        <v>3893</v>
      </c>
      <c r="K1912">
        <v>5</v>
      </c>
      <c r="L1912">
        <f>COUNTIF(Table1[Race],Table1[Race])</f>
        <v>5</v>
      </c>
      <c r="M1912">
        <v>1</v>
      </c>
      <c r="N1912">
        <v>4</v>
      </c>
      <c r="O1912">
        <v>0</v>
      </c>
      <c r="P1912">
        <v>0</v>
      </c>
      <c r="Q1912" t="s">
        <v>20</v>
      </c>
      <c r="R1912" t="s">
        <v>947</v>
      </c>
      <c r="S1912" t="s">
        <v>2625</v>
      </c>
      <c r="T1912">
        <f>IFERROR(Table1[n_can_adj]/MID(Table1[district],FIND("(",Table1[district])+1,1),Table1[n_can_adj])</f>
        <v>5</v>
      </c>
      <c r="U1912">
        <v>445337</v>
      </c>
      <c r="V1912" t="str">
        <f>IF(Table1[Voting Population]&lt;47000,"Rural","Urban")</f>
        <v>Urban</v>
      </c>
      <c r="W1912" s="3">
        <v>0.13737655351147587</v>
      </c>
      <c r="X1912" s="3" t="s">
        <v>5415</v>
      </c>
      <c r="Y1912" s="3">
        <f>COUNTIFS(Table1[Race '#],Table1[[#This Row],[Race '#]],Table1[Gender],"F")</f>
        <v>1</v>
      </c>
      <c r="Z1912" s="3">
        <f>COUNTIFS(Table1[Race '#],Table1[[#This Row],[Race '#]],Table1[Gender],"M")</f>
        <v>4</v>
      </c>
      <c r="AA1912" s="3">
        <f>COUNTIFS(Table1[Race '#],Table1[[#This Row],[Race '#]],Table1[Gender],"~?")</f>
        <v>0</v>
      </c>
      <c r="AB1912" s="3" t="str">
        <f>_xlfn.IFS(Y1912=SUM(Table1[[#This Row],[Race-F candidates]:[Race-? Candidates]]),"All-Female",Z1912=SUM(Table1[[#This Row],[Race-F candidates]:[Race-? Candidates]]),"All-Male",1=1,"Mixed-Gender")</f>
        <v>Mixed-Gender</v>
      </c>
      <c r="AC1912" s="3">
        <f>COUNTIFS(Table1[genoffice],Table1[[#This Row],[genoffice]],Table1[Gender],"F")</f>
        <v>77</v>
      </c>
      <c r="AD1912" s="3">
        <f>COUNTIFS(Table1[genoffice],Table1[[#This Row],[genoffice]],Table1[Gender],"M")</f>
        <v>143</v>
      </c>
      <c r="AE1912" s="3">
        <f>COUNTIFS(Table1[genoffice],Table1[[#This Row],[genoffice]],Table1[Gender],"~?")</f>
        <v>9</v>
      </c>
    </row>
    <row r="1913" spans="1:31" x14ac:dyDescent="0.35">
      <c r="A1913">
        <v>1939</v>
      </c>
      <c r="B1913">
        <f>IF(COUNTIF(C$2:C1912,C1913)&gt;0,B1912,B1912+1)</f>
        <v>579</v>
      </c>
      <c r="C1913" t="str">
        <f>Table1[[#This Row],[position]]&amp;IF(Table1[district]="NA","","-"&amp;Table1[district])&amp;IF(Table1[parish]="Multi-Parish Race","","-"&amp;Table1[parish])&amp;" ("&amp;Table1[year]&amp;")"</f>
        <v>District Judge-19th Judicial District Court, ES 2, Div. M-East Baton Rouge (2014)</v>
      </c>
      <c r="D1913" t="s">
        <v>2445</v>
      </c>
      <c r="E1913" t="s">
        <v>2545</v>
      </c>
      <c r="F1913" t="s">
        <v>2550</v>
      </c>
      <c r="G1913">
        <v>2014</v>
      </c>
      <c r="H1913" t="s">
        <v>1277</v>
      </c>
      <c r="I1913" t="s">
        <v>19</v>
      </c>
      <c r="J1913">
        <v>801</v>
      </c>
      <c r="K1913">
        <v>5</v>
      </c>
      <c r="L1913">
        <f>COUNTIF(Table1[Race],Table1[Race])</f>
        <v>5</v>
      </c>
      <c r="M1913">
        <v>1</v>
      </c>
      <c r="N1913">
        <v>4</v>
      </c>
      <c r="O1913">
        <v>0</v>
      </c>
      <c r="P1913">
        <v>0</v>
      </c>
      <c r="Q1913" t="s">
        <v>20</v>
      </c>
      <c r="R1913" t="s">
        <v>947</v>
      </c>
      <c r="S1913" t="s">
        <v>2625</v>
      </c>
      <c r="T1913">
        <f>IFERROR(Table1[n_can_adj]/MID(Table1[district],FIND("(",Table1[district])+1,1),Table1[n_can_adj])</f>
        <v>5</v>
      </c>
      <c r="U1913">
        <v>445337</v>
      </c>
      <c r="V1913" t="str">
        <f>IF(Table1[Voting Population]&lt;47000,"Rural","Urban")</f>
        <v>Urban</v>
      </c>
      <c r="W1913" s="3">
        <v>0.13737655351147587</v>
      </c>
      <c r="X1913" s="3" t="s">
        <v>5414</v>
      </c>
      <c r="Y1913" s="3">
        <f>COUNTIFS(Table1[Race '#],Table1[[#This Row],[Race '#]],Table1[Gender],"F")</f>
        <v>1</v>
      </c>
      <c r="Z1913" s="3">
        <f>COUNTIFS(Table1[Race '#],Table1[[#This Row],[Race '#]],Table1[Gender],"M")</f>
        <v>4</v>
      </c>
      <c r="AA1913" s="3">
        <f>COUNTIFS(Table1[Race '#],Table1[[#This Row],[Race '#]],Table1[Gender],"~?")</f>
        <v>0</v>
      </c>
      <c r="AB1913" s="3" t="str">
        <f>_xlfn.IFS(Y1913=SUM(Table1[[#This Row],[Race-F candidates]:[Race-? Candidates]]),"All-Female",Z1913=SUM(Table1[[#This Row],[Race-F candidates]:[Race-? Candidates]]),"All-Male",1=1,"Mixed-Gender")</f>
        <v>Mixed-Gender</v>
      </c>
      <c r="AC1913" s="3">
        <f>COUNTIFS(Table1[genoffice],Table1[[#This Row],[genoffice]],Table1[Gender],"F")</f>
        <v>77</v>
      </c>
      <c r="AD1913" s="3">
        <f>COUNTIFS(Table1[genoffice],Table1[[#This Row],[genoffice]],Table1[Gender],"M")</f>
        <v>143</v>
      </c>
      <c r="AE1913" s="3">
        <f>COUNTIFS(Table1[genoffice],Table1[[#This Row],[genoffice]],Table1[Gender],"~?")</f>
        <v>9</v>
      </c>
    </row>
    <row r="1914" spans="1:31" x14ac:dyDescent="0.35">
      <c r="A1914">
        <v>1940</v>
      </c>
      <c r="B1914">
        <f>IF(COUNTIF(C$2:C1913,C1914)&gt;0,B1913,B1913+1)</f>
        <v>580</v>
      </c>
      <c r="C1914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4" t="s">
        <v>2445</v>
      </c>
      <c r="E1914" t="s">
        <v>2551</v>
      </c>
      <c r="F1914" t="s">
        <v>2552</v>
      </c>
      <c r="G1914">
        <v>2014</v>
      </c>
      <c r="H1914" t="s">
        <v>1277</v>
      </c>
      <c r="I1914" t="s">
        <v>19</v>
      </c>
      <c r="J1914">
        <v>24731</v>
      </c>
      <c r="K1914">
        <v>2</v>
      </c>
      <c r="L1914">
        <f>COUNTIF(Table1[Race],Table1[Race])</f>
        <v>2</v>
      </c>
      <c r="M1914">
        <v>0</v>
      </c>
      <c r="N1914">
        <v>2</v>
      </c>
      <c r="O1914">
        <v>0</v>
      </c>
      <c r="P1914">
        <v>0</v>
      </c>
      <c r="Q1914" t="s">
        <v>20</v>
      </c>
      <c r="R1914" t="s">
        <v>947</v>
      </c>
      <c r="S1914" t="s">
        <v>2625</v>
      </c>
      <c r="T1914">
        <f>IFERROR(Table1[n_can_adj]/MID(Table1[district],FIND("(",Table1[district])+1,1),Table1[n_can_adj])</f>
        <v>2</v>
      </c>
      <c r="U1914">
        <v>445337</v>
      </c>
      <c r="V1914" t="str">
        <f>IF(Table1[Voting Population]&lt;47000,"Rural","Urban")</f>
        <v>Urban</v>
      </c>
      <c r="W1914" s="3">
        <v>0.1669417590190993</v>
      </c>
      <c r="X1914" s="3" t="s">
        <v>5414</v>
      </c>
      <c r="Y1914" s="3">
        <f>COUNTIFS(Table1[Race '#],Table1[[#This Row],[Race '#]],Table1[Gender],"F")</f>
        <v>0</v>
      </c>
      <c r="Z1914" s="3">
        <f>COUNTIFS(Table1[Race '#],Table1[[#This Row],[Race '#]],Table1[Gender],"M")</f>
        <v>2</v>
      </c>
      <c r="AA1914" s="3">
        <f>COUNTIFS(Table1[Race '#],Table1[[#This Row],[Race '#]],Table1[Gender],"~?")</f>
        <v>0</v>
      </c>
      <c r="AB1914" s="3" t="str">
        <f>_xlfn.IFS(Y1914=SUM(Table1[[#This Row],[Race-F candidates]:[Race-? Candidates]]),"All-Female",Z1914=SUM(Table1[[#This Row],[Race-F candidates]:[Race-? Candidates]]),"All-Male",1=1,"Mixed-Gender")</f>
        <v>All-Male</v>
      </c>
      <c r="AC1914" s="3">
        <f>COUNTIFS(Table1[genoffice],Table1[[#This Row],[genoffice]],Table1[Gender],"F")</f>
        <v>77</v>
      </c>
      <c r="AD1914" s="3">
        <f>COUNTIFS(Table1[genoffice],Table1[[#This Row],[genoffice]],Table1[Gender],"M")</f>
        <v>143</v>
      </c>
      <c r="AE1914" s="3">
        <f>COUNTIFS(Table1[genoffice],Table1[[#This Row],[genoffice]],Table1[Gender],"~?")</f>
        <v>9</v>
      </c>
    </row>
    <row r="1915" spans="1:31" x14ac:dyDescent="0.35">
      <c r="A1915">
        <v>1941</v>
      </c>
      <c r="B1915">
        <f>IF(COUNTIF(C$2:C1914,C1915)&gt;0,B1914,B1914+1)</f>
        <v>580</v>
      </c>
      <c r="C1915" t="str">
        <f>Table1[[#This Row],[position]]&amp;IF(Table1[district]="NA","","-"&amp;Table1[district])&amp;IF(Table1[parish]="Multi-Parish Race","","-"&amp;Table1[parish])&amp;" ("&amp;Table1[year]&amp;")"</f>
        <v>District Judge-19th Judicial District Court, ES 3, Div. I-East Baton Rouge (2014)</v>
      </c>
      <c r="D1915" t="s">
        <v>2445</v>
      </c>
      <c r="E1915" t="s">
        <v>2551</v>
      </c>
      <c r="F1915" t="s">
        <v>2553</v>
      </c>
      <c r="G1915">
        <v>2014</v>
      </c>
      <c r="H1915" t="s">
        <v>1277</v>
      </c>
      <c r="I1915" t="s">
        <v>19</v>
      </c>
      <c r="J1915">
        <v>34643</v>
      </c>
      <c r="K1915">
        <v>2</v>
      </c>
      <c r="L1915">
        <f>COUNTIF(Table1[Race],Table1[Race])</f>
        <v>2</v>
      </c>
      <c r="M1915">
        <v>0</v>
      </c>
      <c r="N1915">
        <v>2</v>
      </c>
      <c r="O1915">
        <v>0</v>
      </c>
      <c r="P1915">
        <v>0</v>
      </c>
      <c r="Q1915" t="s">
        <v>20</v>
      </c>
      <c r="R1915" t="s">
        <v>947</v>
      </c>
      <c r="S1915" t="s">
        <v>2625</v>
      </c>
      <c r="T1915">
        <f>IFERROR(Table1[n_can_adj]/MID(Table1[district],FIND("(",Table1[district])+1,1),Table1[n_can_adj])</f>
        <v>2</v>
      </c>
      <c r="U1915">
        <v>445337</v>
      </c>
      <c r="V1915" t="str">
        <f>IF(Table1[Voting Population]&lt;47000,"Rural","Urban")</f>
        <v>Urban</v>
      </c>
      <c r="W1915" s="3">
        <v>0.1669417590190993</v>
      </c>
      <c r="X1915" s="3" t="s">
        <v>5414</v>
      </c>
      <c r="Y1915" s="3">
        <f>COUNTIFS(Table1[Race '#],Table1[[#This Row],[Race '#]],Table1[Gender],"F")</f>
        <v>0</v>
      </c>
      <c r="Z1915" s="3">
        <f>COUNTIFS(Table1[Race '#],Table1[[#This Row],[Race '#]],Table1[Gender],"M")</f>
        <v>2</v>
      </c>
      <c r="AA1915" s="3">
        <f>COUNTIFS(Table1[Race '#],Table1[[#This Row],[Race '#]],Table1[Gender],"~?")</f>
        <v>0</v>
      </c>
      <c r="AB1915" s="3" t="str">
        <f>_xlfn.IFS(Y1915=SUM(Table1[[#This Row],[Race-F candidates]:[Race-? Candidates]]),"All-Female",Z1915=SUM(Table1[[#This Row],[Race-F candidates]:[Race-? Candidates]]),"All-Male",1=1,"Mixed-Gender")</f>
        <v>All-Male</v>
      </c>
      <c r="AC1915" s="3">
        <f>COUNTIFS(Table1[genoffice],Table1[[#This Row],[genoffice]],Table1[Gender],"F")</f>
        <v>77</v>
      </c>
      <c r="AD1915" s="3">
        <f>COUNTIFS(Table1[genoffice],Table1[[#This Row],[genoffice]],Table1[Gender],"M")</f>
        <v>143</v>
      </c>
      <c r="AE1915" s="3">
        <f>COUNTIFS(Table1[genoffice],Table1[[#This Row],[genoffice]],Table1[Gender],"~?")</f>
        <v>9</v>
      </c>
    </row>
    <row r="1916" spans="1:31" x14ac:dyDescent="0.35">
      <c r="A1916">
        <v>1863</v>
      </c>
      <c r="B1916">
        <f>IF(COUNTIF(C$2:C1915,C1916)&gt;0,B1915,B1915+1)</f>
        <v>581</v>
      </c>
      <c r="C1916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6" t="s">
        <v>2445</v>
      </c>
      <c r="E1916" t="s">
        <v>2446</v>
      </c>
      <c r="F1916" t="s">
        <v>2447</v>
      </c>
      <c r="G1916">
        <v>2014</v>
      </c>
      <c r="H1916" t="s">
        <v>51</v>
      </c>
      <c r="I1916" t="s">
        <v>19</v>
      </c>
      <c r="J1916">
        <v>15996</v>
      </c>
      <c r="K1916">
        <v>2</v>
      </c>
      <c r="L1916">
        <f>COUNTIF(Table1[Race],Table1[Race])</f>
        <v>2</v>
      </c>
      <c r="M1916">
        <v>1</v>
      </c>
      <c r="N1916">
        <v>1</v>
      </c>
      <c r="O1916">
        <v>0</v>
      </c>
      <c r="P1916">
        <v>0</v>
      </c>
      <c r="Q1916" t="s">
        <v>20</v>
      </c>
      <c r="R1916" t="s">
        <v>947</v>
      </c>
      <c r="S1916" t="s">
        <v>2625</v>
      </c>
      <c r="T1916">
        <f>IFERROR(Table1[n_can_adj]/MID(Table1[district],FIND("(",Table1[district])+1,1),Table1[n_can_adj])</f>
        <v>2</v>
      </c>
      <c r="U1916">
        <v>253125</v>
      </c>
      <c r="V1916" t="str">
        <f>IF(Table1[Voting Population]&lt;47000,"Rural","Urban")</f>
        <v>Urban</v>
      </c>
      <c r="W1916" s="3">
        <v>0.24506713368359606</v>
      </c>
      <c r="X1916" s="3" t="s">
        <v>5414</v>
      </c>
      <c r="Y1916" s="3">
        <f>COUNTIFS(Table1[Race '#],Table1[[#This Row],[Race '#]],Table1[Gender],"F")</f>
        <v>1</v>
      </c>
      <c r="Z1916" s="3">
        <f>COUNTIFS(Table1[Race '#],Table1[[#This Row],[Race '#]],Table1[Gender],"M")</f>
        <v>1</v>
      </c>
      <c r="AA1916" s="3">
        <f>COUNTIFS(Table1[Race '#],Table1[[#This Row],[Race '#]],Table1[Gender],"~?")</f>
        <v>0</v>
      </c>
      <c r="AB1916" s="3" t="str">
        <f>_xlfn.IFS(Y1916=SUM(Table1[[#This Row],[Race-F candidates]:[Race-? Candidates]]),"All-Female",Z1916=SUM(Table1[[#This Row],[Race-F candidates]:[Race-? Candidates]]),"All-Male",1=1,"Mixed-Gender")</f>
        <v>Mixed-Gender</v>
      </c>
      <c r="AC1916" s="3">
        <f>COUNTIFS(Table1[genoffice],Table1[[#This Row],[genoffice]],Table1[Gender],"F")</f>
        <v>77</v>
      </c>
      <c r="AD1916" s="3">
        <f>COUNTIFS(Table1[genoffice],Table1[[#This Row],[genoffice]],Table1[Gender],"M")</f>
        <v>143</v>
      </c>
      <c r="AE1916" s="3">
        <f>COUNTIFS(Table1[genoffice],Table1[[#This Row],[genoffice]],Table1[Gender],"~?")</f>
        <v>9</v>
      </c>
    </row>
    <row r="1917" spans="1:31" x14ac:dyDescent="0.35">
      <c r="A1917">
        <v>1864</v>
      </c>
      <c r="B1917">
        <f>IF(COUNTIF(C$2:C1916,C1917)&gt;0,B1916,B1916+1)</f>
        <v>581</v>
      </c>
      <c r="C1917" t="str">
        <f>Table1[[#This Row],[position]]&amp;IF(Table1[district]="NA","","-"&amp;Table1[district])&amp;IF(Table1[parish]="Multi-Parish Race","","-"&amp;Table1[parish])&amp;" ("&amp;Table1[year]&amp;")"</f>
        <v>District Judge-1st Judicial District Court, ES 2, Div. C-Caddo (2014)</v>
      </c>
      <c r="D1917" t="s">
        <v>2445</v>
      </c>
      <c r="E1917" t="s">
        <v>2446</v>
      </c>
      <c r="F1917" t="s">
        <v>2448</v>
      </c>
      <c r="G1917">
        <v>2014</v>
      </c>
      <c r="H1917" t="s">
        <v>51</v>
      </c>
      <c r="I1917" t="s">
        <v>23</v>
      </c>
      <c r="J1917">
        <v>9699</v>
      </c>
      <c r="K1917">
        <v>2</v>
      </c>
      <c r="L1917">
        <f>COUNTIF(Table1[Race],Table1[Race])</f>
        <v>2</v>
      </c>
      <c r="M1917">
        <v>1</v>
      </c>
      <c r="N1917">
        <v>1</v>
      </c>
      <c r="O1917">
        <v>0</v>
      </c>
      <c r="P1917">
        <v>0</v>
      </c>
      <c r="Q1917" t="s">
        <v>20</v>
      </c>
      <c r="R1917" t="s">
        <v>947</v>
      </c>
      <c r="S1917" t="s">
        <v>2625</v>
      </c>
      <c r="T1917">
        <f>IFERROR(Table1[n_can_adj]/MID(Table1[district],FIND("(",Table1[district])+1,1),Table1[n_can_adj])</f>
        <v>2</v>
      </c>
      <c r="U1917">
        <v>253125</v>
      </c>
      <c r="V1917" t="str">
        <f>IF(Table1[Voting Population]&lt;47000,"Rural","Urban")</f>
        <v>Urban</v>
      </c>
      <c r="W1917" s="3">
        <v>0.24506713368359606</v>
      </c>
      <c r="X1917" s="3" t="s">
        <v>5415</v>
      </c>
      <c r="Y1917" s="3">
        <f>COUNTIFS(Table1[Race '#],Table1[[#This Row],[Race '#]],Table1[Gender],"F")</f>
        <v>1</v>
      </c>
      <c r="Z1917" s="3">
        <f>COUNTIFS(Table1[Race '#],Table1[[#This Row],[Race '#]],Table1[Gender],"M")</f>
        <v>1</v>
      </c>
      <c r="AA1917" s="3">
        <f>COUNTIFS(Table1[Race '#],Table1[[#This Row],[Race '#]],Table1[Gender],"~?")</f>
        <v>0</v>
      </c>
      <c r="AB1917" s="3" t="str">
        <f>_xlfn.IFS(Y1917=SUM(Table1[[#This Row],[Race-F candidates]:[Race-? Candidates]]),"All-Female",Z1917=SUM(Table1[[#This Row],[Race-F candidates]:[Race-? Candidates]]),"All-Male",1=1,"Mixed-Gender")</f>
        <v>Mixed-Gender</v>
      </c>
      <c r="AC1917" s="3">
        <f>COUNTIFS(Table1[genoffice],Table1[[#This Row],[genoffice]],Table1[Gender],"F")</f>
        <v>77</v>
      </c>
      <c r="AD1917" s="3">
        <f>COUNTIFS(Table1[genoffice],Table1[[#This Row],[genoffice]],Table1[Gender],"M")</f>
        <v>143</v>
      </c>
      <c r="AE1917" s="3">
        <f>COUNTIFS(Table1[genoffice],Table1[[#This Row],[genoffice]],Table1[Gender],"~?")</f>
        <v>9</v>
      </c>
    </row>
    <row r="1918" spans="1:31" x14ac:dyDescent="0.35">
      <c r="A1918">
        <v>1865</v>
      </c>
      <c r="B1918">
        <f>IF(COUNTIF(C$2:C1917,C1918)&gt;0,B1917,B1917+1)</f>
        <v>582</v>
      </c>
      <c r="C1918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8" t="s">
        <v>2445</v>
      </c>
      <c r="E1918" t="s">
        <v>2449</v>
      </c>
      <c r="F1918" t="s">
        <v>2450</v>
      </c>
      <c r="G1918">
        <v>2014</v>
      </c>
      <c r="H1918" t="s">
        <v>51</v>
      </c>
      <c r="I1918" t="s">
        <v>19</v>
      </c>
      <c r="J1918">
        <v>8381</v>
      </c>
      <c r="K1918">
        <v>2</v>
      </c>
      <c r="L1918">
        <f>COUNTIF(Table1[Race],Table1[Race])</f>
        <v>2</v>
      </c>
      <c r="M1918">
        <v>0</v>
      </c>
      <c r="N1918">
        <v>2</v>
      </c>
      <c r="O1918">
        <v>0</v>
      </c>
      <c r="P1918">
        <v>0</v>
      </c>
      <c r="Q1918" t="s">
        <v>20</v>
      </c>
      <c r="R1918" t="s">
        <v>947</v>
      </c>
      <c r="S1918" t="s">
        <v>2625</v>
      </c>
      <c r="T1918">
        <f>IFERROR(Table1[n_can_adj]/MID(Table1[district],FIND("(",Table1[district])+1,1),Table1[n_can_adj])</f>
        <v>2</v>
      </c>
      <c r="U1918">
        <v>253125</v>
      </c>
      <c r="V1918" t="str">
        <f>IF(Table1[Voting Population]&lt;47000,"Rural","Urban")</f>
        <v>Urban</v>
      </c>
      <c r="W1918" s="3">
        <v>0.32088161413175592</v>
      </c>
      <c r="X1918" s="3" t="s">
        <v>5414</v>
      </c>
      <c r="Y1918" s="3">
        <f>COUNTIFS(Table1[Race '#],Table1[[#This Row],[Race '#]],Table1[Gender],"F")</f>
        <v>1</v>
      </c>
      <c r="Z1918" s="3">
        <f>COUNTIFS(Table1[Race '#],Table1[[#This Row],[Race '#]],Table1[Gender],"M")</f>
        <v>1</v>
      </c>
      <c r="AA1918" s="3">
        <f>COUNTIFS(Table1[Race '#],Table1[[#This Row],[Race '#]],Table1[Gender],"~?")</f>
        <v>0</v>
      </c>
      <c r="AB1918" s="3" t="str">
        <f>_xlfn.IFS(Y1918=SUM(Table1[[#This Row],[Race-F candidates]:[Race-? Candidates]]),"All-Female",Z1918=SUM(Table1[[#This Row],[Race-F candidates]:[Race-? Candidates]]),"All-Male",1=1,"Mixed-Gender")</f>
        <v>Mixed-Gender</v>
      </c>
      <c r="AC1918" s="3">
        <f>COUNTIFS(Table1[genoffice],Table1[[#This Row],[genoffice]],Table1[Gender],"F")</f>
        <v>77</v>
      </c>
      <c r="AD1918" s="3">
        <f>COUNTIFS(Table1[genoffice],Table1[[#This Row],[genoffice]],Table1[Gender],"M")</f>
        <v>143</v>
      </c>
      <c r="AE1918" s="3">
        <f>COUNTIFS(Table1[genoffice],Table1[[#This Row],[genoffice]],Table1[Gender],"~?")</f>
        <v>9</v>
      </c>
    </row>
    <row r="1919" spans="1:31" x14ac:dyDescent="0.35">
      <c r="A1919">
        <v>1866</v>
      </c>
      <c r="B1919">
        <f>IF(COUNTIF(C$2:C1918,C1919)&gt;0,B1918,B1918+1)</f>
        <v>582</v>
      </c>
      <c r="C1919" t="str">
        <f>Table1[[#This Row],[position]]&amp;IF(Table1[district]="NA","","-"&amp;Table1[district])&amp;IF(Table1[parish]="Multi-Parish Race","","-"&amp;Table1[parish])&amp;" ("&amp;Table1[year]&amp;")"</f>
        <v>District Judge-1st Judicial District Court, ES 3, Div. K-Caddo (2014)</v>
      </c>
      <c r="D1919" t="s">
        <v>2445</v>
      </c>
      <c r="E1919" t="s">
        <v>2449</v>
      </c>
      <c r="F1919" t="s">
        <v>2451</v>
      </c>
      <c r="G1919">
        <v>2014</v>
      </c>
      <c r="H1919" t="s">
        <v>51</v>
      </c>
      <c r="I1919" t="s">
        <v>19</v>
      </c>
      <c r="J1919">
        <v>16301</v>
      </c>
      <c r="K1919">
        <v>2</v>
      </c>
      <c r="L1919">
        <f>COUNTIF(Table1[Race],Table1[Race])</f>
        <v>2</v>
      </c>
      <c r="M1919">
        <v>0</v>
      </c>
      <c r="N1919">
        <v>2</v>
      </c>
      <c r="O1919">
        <v>0</v>
      </c>
      <c r="P1919">
        <v>0</v>
      </c>
      <c r="Q1919" t="s">
        <v>20</v>
      </c>
      <c r="R1919" t="s">
        <v>947</v>
      </c>
      <c r="S1919" t="s">
        <v>2625</v>
      </c>
      <c r="T1919">
        <f>IFERROR(Table1[n_can_adj]/MID(Table1[district],FIND("(",Table1[district])+1,1),Table1[n_can_adj])</f>
        <v>2</v>
      </c>
      <c r="U1919">
        <v>253125</v>
      </c>
      <c r="V1919" t="str">
        <f>IF(Table1[Voting Population]&lt;47000,"Rural","Urban")</f>
        <v>Urban</v>
      </c>
      <c r="W1919" s="3">
        <v>0.32088161413175592</v>
      </c>
      <c r="X1919" s="3" t="s">
        <v>5415</v>
      </c>
      <c r="Y1919" s="3">
        <f>COUNTIFS(Table1[Race '#],Table1[[#This Row],[Race '#]],Table1[Gender],"F")</f>
        <v>1</v>
      </c>
      <c r="Z1919" s="3">
        <f>COUNTIFS(Table1[Race '#],Table1[[#This Row],[Race '#]],Table1[Gender],"M")</f>
        <v>1</v>
      </c>
      <c r="AA1919" s="3">
        <f>COUNTIFS(Table1[Race '#],Table1[[#This Row],[Race '#]],Table1[Gender],"~?")</f>
        <v>0</v>
      </c>
      <c r="AB1919" s="3" t="str">
        <f>_xlfn.IFS(Y1919=SUM(Table1[[#This Row],[Race-F candidates]:[Race-? Candidates]]),"All-Female",Z1919=SUM(Table1[[#This Row],[Race-F candidates]:[Race-? Candidates]]),"All-Male",1=1,"Mixed-Gender")</f>
        <v>Mixed-Gender</v>
      </c>
      <c r="AC1919" s="3">
        <f>COUNTIFS(Table1[genoffice],Table1[[#This Row],[genoffice]],Table1[Gender],"F")</f>
        <v>77</v>
      </c>
      <c r="AD1919" s="3">
        <f>COUNTIFS(Table1[genoffice],Table1[[#This Row],[genoffice]],Table1[Gender],"M")</f>
        <v>143</v>
      </c>
      <c r="AE1919" s="3">
        <f>COUNTIFS(Table1[genoffice],Table1[[#This Row],[genoffice]],Table1[Gender],"~?")</f>
        <v>9</v>
      </c>
    </row>
    <row r="1920" spans="1:31" x14ac:dyDescent="0.35">
      <c r="A1920">
        <v>1942</v>
      </c>
      <c r="B1920">
        <f>IF(COUNTIF(C$2:C1919,C1920)&gt;0,B1919,B1919+1)</f>
        <v>583</v>
      </c>
      <c r="C1920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0" t="s">
        <v>2445</v>
      </c>
      <c r="E1920" t="s">
        <v>2554</v>
      </c>
      <c r="F1920" t="s">
        <v>2555</v>
      </c>
      <c r="G1920">
        <v>2014</v>
      </c>
      <c r="H1920" t="s">
        <v>73</v>
      </c>
      <c r="I1920" t="s">
        <v>23</v>
      </c>
      <c r="J1920">
        <v>6299</v>
      </c>
      <c r="K1920">
        <v>2</v>
      </c>
      <c r="L1920">
        <f>COUNTIF(Table1[Race],Table1[Race])</f>
        <v>2</v>
      </c>
      <c r="M1920">
        <v>2</v>
      </c>
      <c r="N1920">
        <v>0</v>
      </c>
      <c r="O1920">
        <v>0</v>
      </c>
      <c r="P1920">
        <v>0</v>
      </c>
      <c r="Q1920" t="s">
        <v>20</v>
      </c>
      <c r="R1920" t="s">
        <v>947</v>
      </c>
      <c r="S1920" t="s">
        <v>2625</v>
      </c>
      <c r="T1920">
        <f>IFERROR(Table1[n_can_adj]/MID(Table1[district],FIND("(",Table1[district])+1,1),Table1[n_can_adj])</f>
        <v>2</v>
      </c>
      <c r="U1920">
        <v>0</v>
      </c>
      <c r="W1920" s="3">
        <v>1.0329757647993265E-3</v>
      </c>
      <c r="X1920" s="3" t="s">
        <v>5415</v>
      </c>
      <c r="Y1920" s="3">
        <f>COUNTIFS(Table1[Race '#],Table1[[#This Row],[Race '#]],Table1[Gender],"F")</f>
        <v>2</v>
      </c>
      <c r="Z1920" s="3">
        <f>COUNTIFS(Table1[Race '#],Table1[[#This Row],[Race '#]],Table1[Gender],"M")</f>
        <v>0</v>
      </c>
      <c r="AA1920" s="3">
        <f>COUNTIFS(Table1[Race '#],Table1[[#This Row],[Race '#]],Table1[Gender],"~?")</f>
        <v>0</v>
      </c>
      <c r="AB1920" s="3" t="str">
        <f>_xlfn.IFS(Y1920=SUM(Table1[[#This Row],[Race-F candidates]:[Race-? Candidates]]),"All-Female",Z1920=SUM(Table1[[#This Row],[Race-F candidates]:[Race-? Candidates]]),"All-Male",1=1,"Mixed-Gender")</f>
        <v>All-Female</v>
      </c>
      <c r="AC1920" s="3">
        <f>COUNTIFS(Table1[genoffice],Table1[[#This Row],[genoffice]],Table1[Gender],"F")</f>
        <v>77</v>
      </c>
      <c r="AD1920" s="3">
        <f>COUNTIFS(Table1[genoffice],Table1[[#This Row],[genoffice]],Table1[Gender],"M")</f>
        <v>143</v>
      </c>
      <c r="AE1920" s="3">
        <f>COUNTIFS(Table1[genoffice],Table1[[#This Row],[genoffice]],Table1[Gender],"~?")</f>
        <v>9</v>
      </c>
    </row>
    <row r="1921" spans="1:31" x14ac:dyDescent="0.35">
      <c r="A1921">
        <v>1943</v>
      </c>
      <c r="B1921">
        <f>IF(COUNTIF(C$2:C1920,C1921)&gt;0,B1920,B1920+1)</f>
        <v>583</v>
      </c>
      <c r="C1921" t="str">
        <f>Table1[[#This Row],[position]]&amp;IF(Table1[district]="NA","","-"&amp;Table1[district])&amp;IF(Table1[parish]="Multi-Parish Race","","-"&amp;Table1[parish])&amp;" ("&amp;Table1[year]&amp;")"</f>
        <v>District Judge-20th Judicial District Court, Division A (2014)</v>
      </c>
      <c r="D1921" t="s">
        <v>2445</v>
      </c>
      <c r="E1921" t="s">
        <v>2554</v>
      </c>
      <c r="F1921" t="s">
        <v>2556</v>
      </c>
      <c r="G1921">
        <v>2014</v>
      </c>
      <c r="H1921" t="s">
        <v>73</v>
      </c>
      <c r="I1921" t="s">
        <v>23</v>
      </c>
      <c r="J1921">
        <v>6286</v>
      </c>
      <c r="K1921">
        <v>2</v>
      </c>
      <c r="L1921">
        <f>COUNTIF(Table1[Race],Table1[Race])</f>
        <v>2</v>
      </c>
      <c r="M1921">
        <v>2</v>
      </c>
      <c r="N1921">
        <v>0</v>
      </c>
      <c r="O1921">
        <v>0</v>
      </c>
      <c r="P1921">
        <v>0</v>
      </c>
      <c r="Q1921" t="s">
        <v>20</v>
      </c>
      <c r="R1921" t="s">
        <v>947</v>
      </c>
      <c r="S1921" t="s">
        <v>2625</v>
      </c>
      <c r="T1921">
        <f>IFERROR(Table1[n_can_adj]/MID(Table1[district],FIND("(",Table1[district])+1,1),Table1[n_can_adj])</f>
        <v>2</v>
      </c>
      <c r="U1921">
        <v>0</v>
      </c>
      <c r="W1921" s="3">
        <v>1.0329757647993265E-3</v>
      </c>
      <c r="X1921" s="3" t="s">
        <v>5415</v>
      </c>
      <c r="Y1921" s="3">
        <f>COUNTIFS(Table1[Race '#],Table1[[#This Row],[Race '#]],Table1[Gender],"F")</f>
        <v>2</v>
      </c>
      <c r="Z1921" s="3">
        <f>COUNTIFS(Table1[Race '#],Table1[[#This Row],[Race '#]],Table1[Gender],"M")</f>
        <v>0</v>
      </c>
      <c r="AA1921" s="3">
        <f>COUNTIFS(Table1[Race '#],Table1[[#This Row],[Race '#]],Table1[Gender],"~?")</f>
        <v>0</v>
      </c>
      <c r="AB1921" s="3" t="str">
        <f>_xlfn.IFS(Y1921=SUM(Table1[[#This Row],[Race-F candidates]:[Race-? Candidates]]),"All-Female",Z1921=SUM(Table1[[#This Row],[Race-F candidates]:[Race-? Candidates]]),"All-Male",1=1,"Mixed-Gender")</f>
        <v>All-Female</v>
      </c>
      <c r="AC1921" s="3">
        <f>COUNTIFS(Table1[genoffice],Table1[[#This Row],[genoffice]],Table1[Gender],"F")</f>
        <v>77</v>
      </c>
      <c r="AD1921" s="3">
        <f>COUNTIFS(Table1[genoffice],Table1[[#This Row],[genoffice]],Table1[Gender],"M")</f>
        <v>143</v>
      </c>
      <c r="AE1921" s="3">
        <f>COUNTIFS(Table1[genoffice],Table1[[#This Row],[genoffice]],Table1[Gender],"~?")</f>
        <v>9</v>
      </c>
    </row>
    <row r="1922" spans="1:31" x14ac:dyDescent="0.35">
      <c r="A1922">
        <v>1944</v>
      </c>
      <c r="B1922">
        <f>IF(COUNTIF(C$2:C1921,C1922)&gt;0,B1921,B1921+1)</f>
        <v>584</v>
      </c>
      <c r="C1922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2" t="s">
        <v>2445</v>
      </c>
      <c r="E1922" t="s">
        <v>2557</v>
      </c>
      <c r="F1922" t="s">
        <v>2558</v>
      </c>
      <c r="G1922">
        <v>2014</v>
      </c>
      <c r="H1922" t="s">
        <v>73</v>
      </c>
      <c r="I1922" t="s">
        <v>19</v>
      </c>
      <c r="J1922">
        <v>35418</v>
      </c>
      <c r="K1922">
        <v>3</v>
      </c>
      <c r="L1922">
        <f>COUNTIF(Table1[Race],Table1[Race])</f>
        <v>3</v>
      </c>
      <c r="M1922">
        <v>0</v>
      </c>
      <c r="N1922">
        <v>3</v>
      </c>
      <c r="O1922">
        <v>0</v>
      </c>
      <c r="P1922">
        <v>0</v>
      </c>
      <c r="Q1922" t="s">
        <v>20</v>
      </c>
      <c r="R1922" t="s">
        <v>947</v>
      </c>
      <c r="S1922" t="s">
        <v>2625</v>
      </c>
      <c r="T1922">
        <f>IFERROR(Table1[n_can_adj]/MID(Table1[district],FIND("(",Table1[district])+1,1),Table1[n_can_adj])</f>
        <v>3</v>
      </c>
      <c r="U1922">
        <v>0</v>
      </c>
      <c r="W1922" s="3">
        <v>0.19895900019483959</v>
      </c>
      <c r="X1922" s="3" t="s">
        <v>5414</v>
      </c>
      <c r="Y1922" s="3">
        <f>COUNTIFS(Table1[Race '#],Table1[[#This Row],[Race '#]],Table1[Gender],"F")</f>
        <v>0</v>
      </c>
      <c r="Z1922" s="3">
        <f>COUNTIFS(Table1[Race '#],Table1[[#This Row],[Race '#]],Table1[Gender],"M")</f>
        <v>3</v>
      </c>
      <c r="AA1922" s="3">
        <f>COUNTIFS(Table1[Race '#],Table1[[#This Row],[Race '#]],Table1[Gender],"~?")</f>
        <v>0</v>
      </c>
      <c r="AB1922" s="3" t="str">
        <f>_xlfn.IFS(Y1922=SUM(Table1[[#This Row],[Race-F candidates]:[Race-? Candidates]]),"All-Female",Z1922=SUM(Table1[[#This Row],[Race-F candidates]:[Race-? Candidates]]),"All-Male",1=1,"Mixed-Gender")</f>
        <v>All-Male</v>
      </c>
      <c r="AC1922" s="3">
        <f>COUNTIFS(Table1[genoffice],Table1[[#This Row],[genoffice]],Table1[Gender],"F")</f>
        <v>77</v>
      </c>
      <c r="AD1922" s="3">
        <f>COUNTIFS(Table1[genoffice],Table1[[#This Row],[genoffice]],Table1[Gender],"M")</f>
        <v>143</v>
      </c>
      <c r="AE1922" s="3">
        <f>COUNTIFS(Table1[genoffice],Table1[[#This Row],[genoffice]],Table1[Gender],"~?")</f>
        <v>9</v>
      </c>
    </row>
    <row r="1923" spans="1:31" x14ac:dyDescent="0.35">
      <c r="A1923">
        <v>1945</v>
      </c>
      <c r="B1923">
        <f>IF(COUNTIF(C$2:C1922,C1923)&gt;0,B1922,B1922+1)</f>
        <v>584</v>
      </c>
      <c r="C1923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3" t="s">
        <v>2445</v>
      </c>
      <c r="E1923" t="s">
        <v>2557</v>
      </c>
      <c r="F1923" t="s">
        <v>2559</v>
      </c>
      <c r="G1923">
        <v>2014</v>
      </c>
      <c r="H1923" t="s">
        <v>73</v>
      </c>
      <c r="I1923" t="s">
        <v>19</v>
      </c>
      <c r="J1923">
        <v>21122</v>
      </c>
      <c r="K1923">
        <v>3</v>
      </c>
      <c r="L1923">
        <f>COUNTIF(Table1[Race],Table1[Race])</f>
        <v>3</v>
      </c>
      <c r="M1923">
        <v>0</v>
      </c>
      <c r="N1923">
        <v>3</v>
      </c>
      <c r="O1923">
        <v>0</v>
      </c>
      <c r="P1923">
        <v>0</v>
      </c>
      <c r="Q1923" t="s">
        <v>20</v>
      </c>
      <c r="R1923" t="s">
        <v>947</v>
      </c>
      <c r="S1923" t="s">
        <v>2625</v>
      </c>
      <c r="T1923">
        <f>IFERROR(Table1[n_can_adj]/MID(Table1[district],FIND("(",Table1[district])+1,1),Table1[n_can_adj])</f>
        <v>3</v>
      </c>
      <c r="U1923">
        <v>0</v>
      </c>
      <c r="W1923" s="3">
        <v>0.19895900019483959</v>
      </c>
      <c r="X1923" s="3" t="s">
        <v>5414</v>
      </c>
      <c r="Y1923" s="3">
        <f>COUNTIFS(Table1[Race '#],Table1[[#This Row],[Race '#]],Table1[Gender],"F")</f>
        <v>0</v>
      </c>
      <c r="Z1923" s="3">
        <f>COUNTIFS(Table1[Race '#],Table1[[#This Row],[Race '#]],Table1[Gender],"M")</f>
        <v>3</v>
      </c>
      <c r="AA1923" s="3">
        <f>COUNTIFS(Table1[Race '#],Table1[[#This Row],[Race '#]],Table1[Gender],"~?")</f>
        <v>0</v>
      </c>
      <c r="AB1923" s="3" t="str">
        <f>_xlfn.IFS(Y1923=SUM(Table1[[#This Row],[Race-F candidates]:[Race-? Candidates]]),"All-Female",Z1923=SUM(Table1[[#This Row],[Race-F candidates]:[Race-? Candidates]]),"All-Male",1=1,"Mixed-Gender")</f>
        <v>All-Male</v>
      </c>
      <c r="AC1923" s="3">
        <f>COUNTIFS(Table1[genoffice],Table1[[#This Row],[genoffice]],Table1[Gender],"F")</f>
        <v>77</v>
      </c>
      <c r="AD1923" s="3">
        <f>COUNTIFS(Table1[genoffice],Table1[[#This Row],[genoffice]],Table1[Gender],"M")</f>
        <v>143</v>
      </c>
      <c r="AE1923" s="3">
        <f>COUNTIFS(Table1[genoffice],Table1[[#This Row],[genoffice]],Table1[Gender],"~?")</f>
        <v>9</v>
      </c>
    </row>
    <row r="1924" spans="1:31" x14ac:dyDescent="0.35">
      <c r="A1924">
        <v>1946</v>
      </c>
      <c r="B1924">
        <f>IF(COUNTIF(C$2:C1923,C1924)&gt;0,B1923,B1923+1)</f>
        <v>584</v>
      </c>
      <c r="C1924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A (2014)</v>
      </c>
      <c r="D1924" t="s">
        <v>2445</v>
      </c>
      <c r="E1924" t="s">
        <v>2557</v>
      </c>
      <c r="F1924" t="s">
        <v>2560</v>
      </c>
      <c r="G1924">
        <v>2014</v>
      </c>
      <c r="H1924" t="s">
        <v>73</v>
      </c>
      <c r="I1924" t="s">
        <v>19</v>
      </c>
      <c r="J1924">
        <v>15314</v>
      </c>
      <c r="K1924">
        <v>3</v>
      </c>
      <c r="L1924">
        <f>COUNTIF(Table1[Race],Table1[Race])</f>
        <v>3</v>
      </c>
      <c r="M1924">
        <v>0</v>
      </c>
      <c r="N1924">
        <v>3</v>
      </c>
      <c r="O1924">
        <v>0</v>
      </c>
      <c r="P1924">
        <v>0</v>
      </c>
      <c r="Q1924" t="s">
        <v>20</v>
      </c>
      <c r="R1924" t="s">
        <v>947</v>
      </c>
      <c r="S1924" t="s">
        <v>2625</v>
      </c>
      <c r="T1924">
        <f>IFERROR(Table1[n_can_adj]/MID(Table1[district],FIND("(",Table1[district])+1,1),Table1[n_can_adj])</f>
        <v>3</v>
      </c>
      <c r="U1924">
        <v>0</v>
      </c>
      <c r="W1924" s="3">
        <v>0.19895900019483959</v>
      </c>
      <c r="X1924" s="3" t="s">
        <v>5414</v>
      </c>
      <c r="Y1924" s="3">
        <f>COUNTIFS(Table1[Race '#],Table1[[#This Row],[Race '#]],Table1[Gender],"F")</f>
        <v>0</v>
      </c>
      <c r="Z1924" s="3">
        <f>COUNTIFS(Table1[Race '#],Table1[[#This Row],[Race '#]],Table1[Gender],"M")</f>
        <v>3</v>
      </c>
      <c r="AA1924" s="3">
        <f>COUNTIFS(Table1[Race '#],Table1[[#This Row],[Race '#]],Table1[Gender],"~?")</f>
        <v>0</v>
      </c>
      <c r="AB1924" s="3" t="str">
        <f>_xlfn.IFS(Y1924=SUM(Table1[[#This Row],[Race-F candidates]:[Race-? Candidates]]),"All-Female",Z1924=SUM(Table1[[#This Row],[Race-F candidates]:[Race-? Candidates]]),"All-Male",1=1,"Mixed-Gender")</f>
        <v>All-Male</v>
      </c>
      <c r="AC1924" s="3">
        <f>COUNTIFS(Table1[genoffice],Table1[[#This Row],[genoffice]],Table1[Gender],"F")</f>
        <v>77</v>
      </c>
      <c r="AD1924" s="3">
        <f>COUNTIFS(Table1[genoffice],Table1[[#This Row],[genoffice]],Table1[Gender],"M")</f>
        <v>143</v>
      </c>
      <c r="AE1924" s="3">
        <f>COUNTIFS(Table1[genoffice],Table1[[#This Row],[genoffice]],Table1[Gender],"~?")</f>
        <v>9</v>
      </c>
    </row>
    <row r="1925" spans="1:31" x14ac:dyDescent="0.35">
      <c r="A1925">
        <v>1947</v>
      </c>
      <c r="B1925">
        <f>IF(COUNTIF(C$2:C1924,C1925)&gt;0,B1924,B1924+1)</f>
        <v>585</v>
      </c>
      <c r="C1925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5" t="s">
        <v>2445</v>
      </c>
      <c r="E1925" t="s">
        <v>2561</v>
      </c>
      <c r="F1925" t="s">
        <v>2562</v>
      </c>
      <c r="G1925">
        <v>2014</v>
      </c>
      <c r="H1925" t="s">
        <v>73</v>
      </c>
      <c r="I1925" t="s">
        <v>19</v>
      </c>
      <c r="J1925">
        <v>24305</v>
      </c>
      <c r="K1925">
        <v>3</v>
      </c>
      <c r="L1925">
        <f>COUNTIF(Table1[Race],Table1[Race])</f>
        <v>3</v>
      </c>
      <c r="M1925">
        <v>0</v>
      </c>
      <c r="N1925">
        <v>3</v>
      </c>
      <c r="O1925">
        <v>0</v>
      </c>
      <c r="P1925">
        <v>0</v>
      </c>
      <c r="Q1925" t="s">
        <v>20</v>
      </c>
      <c r="R1925" t="s">
        <v>947</v>
      </c>
      <c r="S1925" t="s">
        <v>2625</v>
      </c>
      <c r="T1925">
        <f>IFERROR(Table1[n_can_adj]/MID(Table1[district],FIND("(",Table1[district])+1,1),Table1[n_can_adj])</f>
        <v>3</v>
      </c>
      <c r="U1925">
        <v>0</v>
      </c>
      <c r="W1925" s="3">
        <v>6.0648338120640133E-2</v>
      </c>
      <c r="X1925" s="3" t="s">
        <v>5414</v>
      </c>
      <c r="Y1925" s="3">
        <f>COUNTIFS(Table1[Race '#],Table1[[#This Row],[Race '#]],Table1[Gender],"F")</f>
        <v>1</v>
      </c>
      <c r="Z1925" s="3">
        <f>COUNTIFS(Table1[Race '#],Table1[[#This Row],[Race '#]],Table1[Gender],"M")</f>
        <v>2</v>
      </c>
      <c r="AA1925" s="3">
        <f>COUNTIFS(Table1[Race '#],Table1[[#This Row],[Race '#]],Table1[Gender],"~?")</f>
        <v>0</v>
      </c>
      <c r="AB1925" s="3" t="str">
        <f>_xlfn.IFS(Y1925=SUM(Table1[[#This Row],[Race-F candidates]:[Race-? Candidates]]),"All-Female",Z1925=SUM(Table1[[#This Row],[Race-F candidates]:[Race-? Candidates]]),"All-Male",1=1,"Mixed-Gender")</f>
        <v>Mixed-Gender</v>
      </c>
      <c r="AC1925" s="3">
        <f>COUNTIFS(Table1[genoffice],Table1[[#This Row],[genoffice]],Table1[Gender],"F")</f>
        <v>77</v>
      </c>
      <c r="AD1925" s="3">
        <f>COUNTIFS(Table1[genoffice],Table1[[#This Row],[genoffice]],Table1[Gender],"M")</f>
        <v>143</v>
      </c>
      <c r="AE1925" s="3">
        <f>COUNTIFS(Table1[genoffice],Table1[[#This Row],[genoffice]],Table1[Gender],"~?")</f>
        <v>9</v>
      </c>
    </row>
    <row r="1926" spans="1:31" x14ac:dyDescent="0.35">
      <c r="A1926">
        <v>1948</v>
      </c>
      <c r="B1926">
        <f>IF(COUNTIF(C$2:C1925,C1926)&gt;0,B1925,B1925+1)</f>
        <v>585</v>
      </c>
      <c r="C1926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6" t="s">
        <v>2445</v>
      </c>
      <c r="E1926" t="s">
        <v>2561</v>
      </c>
      <c r="F1926" t="s">
        <v>2563</v>
      </c>
      <c r="G1926">
        <v>2014</v>
      </c>
      <c r="H1926" t="s">
        <v>73</v>
      </c>
      <c r="I1926" t="s">
        <v>19</v>
      </c>
      <c r="J1926">
        <v>28739</v>
      </c>
      <c r="K1926">
        <v>3</v>
      </c>
      <c r="L1926">
        <f>COUNTIF(Table1[Race],Table1[Race])</f>
        <v>3</v>
      </c>
      <c r="M1926">
        <v>0</v>
      </c>
      <c r="N1926">
        <v>3</v>
      </c>
      <c r="O1926">
        <v>0</v>
      </c>
      <c r="P1926">
        <v>0</v>
      </c>
      <c r="Q1926" t="s">
        <v>20</v>
      </c>
      <c r="R1926" t="s">
        <v>947</v>
      </c>
      <c r="S1926" t="s">
        <v>2625</v>
      </c>
      <c r="T1926">
        <f>IFERROR(Table1[n_can_adj]/MID(Table1[district],FIND("(",Table1[district])+1,1),Table1[n_can_adj])</f>
        <v>3</v>
      </c>
      <c r="U1926">
        <v>0</v>
      </c>
      <c r="W1926" s="3">
        <v>6.0648338120640133E-2</v>
      </c>
      <c r="X1926" s="3" t="s">
        <v>5414</v>
      </c>
      <c r="Y1926" s="3">
        <f>COUNTIFS(Table1[Race '#],Table1[[#This Row],[Race '#]],Table1[Gender],"F")</f>
        <v>1</v>
      </c>
      <c r="Z1926" s="3">
        <f>COUNTIFS(Table1[Race '#],Table1[[#This Row],[Race '#]],Table1[Gender],"M")</f>
        <v>2</v>
      </c>
      <c r="AA1926" s="3">
        <f>COUNTIFS(Table1[Race '#],Table1[[#This Row],[Race '#]],Table1[Gender],"~?")</f>
        <v>0</v>
      </c>
      <c r="AB1926" s="3" t="str">
        <f>_xlfn.IFS(Y1926=SUM(Table1[[#This Row],[Race-F candidates]:[Race-? Candidates]]),"All-Female",Z1926=SUM(Table1[[#This Row],[Race-F candidates]:[Race-? Candidates]]),"All-Male",1=1,"Mixed-Gender")</f>
        <v>Mixed-Gender</v>
      </c>
      <c r="AC1926" s="3">
        <f>COUNTIFS(Table1[genoffice],Table1[[#This Row],[genoffice]],Table1[Gender],"F")</f>
        <v>77</v>
      </c>
      <c r="AD1926" s="3">
        <f>COUNTIFS(Table1[genoffice],Table1[[#This Row],[genoffice]],Table1[Gender],"M")</f>
        <v>143</v>
      </c>
      <c r="AE1926" s="3">
        <f>COUNTIFS(Table1[genoffice],Table1[[#This Row],[genoffice]],Table1[Gender],"~?")</f>
        <v>9</v>
      </c>
    </row>
    <row r="1927" spans="1:31" x14ac:dyDescent="0.35">
      <c r="A1927">
        <v>1949</v>
      </c>
      <c r="B1927">
        <f>IF(COUNTIF(C$2:C1926,C1927)&gt;0,B1926,B1926+1)</f>
        <v>585</v>
      </c>
      <c r="C1927" t="str">
        <f>Table1[[#This Row],[position]]&amp;IF(Table1[district]="NA","","-"&amp;Table1[district])&amp;IF(Table1[parish]="Multi-Parish Race","","-"&amp;Table1[parish])&amp;" ("&amp;Table1[year]&amp;")"</f>
        <v>District Judge-21st Judicial District Court, Division J (2014)</v>
      </c>
      <c r="D1927" t="s">
        <v>2445</v>
      </c>
      <c r="E1927" t="s">
        <v>2561</v>
      </c>
      <c r="F1927" t="s">
        <v>2564</v>
      </c>
      <c r="G1927">
        <v>2014</v>
      </c>
      <c r="H1927" t="s">
        <v>73</v>
      </c>
      <c r="I1927" t="s">
        <v>19</v>
      </c>
      <c r="J1927">
        <v>20066</v>
      </c>
      <c r="K1927">
        <v>3</v>
      </c>
      <c r="L1927">
        <f>COUNTIF(Table1[Race],Table1[Race])</f>
        <v>3</v>
      </c>
      <c r="M1927">
        <v>0</v>
      </c>
      <c r="N1927">
        <v>3</v>
      </c>
      <c r="O1927">
        <v>0</v>
      </c>
      <c r="P1927">
        <v>0</v>
      </c>
      <c r="Q1927" t="s">
        <v>20</v>
      </c>
      <c r="R1927" t="s">
        <v>947</v>
      </c>
      <c r="S1927" t="s">
        <v>2625</v>
      </c>
      <c r="T1927">
        <f>IFERROR(Table1[n_can_adj]/MID(Table1[district],FIND("(",Table1[district])+1,1),Table1[n_can_adj])</f>
        <v>3</v>
      </c>
      <c r="U1927">
        <v>0</v>
      </c>
      <c r="W1927" s="3">
        <v>6.0648338120640133E-2</v>
      </c>
      <c r="X1927" s="3" t="s">
        <v>5415</v>
      </c>
      <c r="Y1927" s="3">
        <f>COUNTIFS(Table1[Race '#],Table1[[#This Row],[Race '#]],Table1[Gender],"F")</f>
        <v>1</v>
      </c>
      <c r="Z1927" s="3">
        <f>COUNTIFS(Table1[Race '#],Table1[[#This Row],[Race '#]],Table1[Gender],"M")</f>
        <v>2</v>
      </c>
      <c r="AA1927" s="3">
        <f>COUNTIFS(Table1[Race '#],Table1[[#This Row],[Race '#]],Table1[Gender],"~?")</f>
        <v>0</v>
      </c>
      <c r="AB1927" s="3" t="str">
        <f>_xlfn.IFS(Y1927=SUM(Table1[[#This Row],[Race-F candidates]:[Race-? Candidates]]),"All-Female",Z1927=SUM(Table1[[#This Row],[Race-F candidates]:[Race-? Candidates]]),"All-Male",1=1,"Mixed-Gender")</f>
        <v>Mixed-Gender</v>
      </c>
      <c r="AC1927" s="3">
        <f>COUNTIFS(Table1[genoffice],Table1[[#This Row],[genoffice]],Table1[Gender],"F")</f>
        <v>77</v>
      </c>
      <c r="AD1927" s="3">
        <f>COUNTIFS(Table1[genoffice],Table1[[#This Row],[genoffice]],Table1[Gender],"M")</f>
        <v>143</v>
      </c>
      <c r="AE1927" s="3">
        <f>COUNTIFS(Table1[genoffice],Table1[[#This Row],[genoffice]],Table1[Gender],"~?")</f>
        <v>9</v>
      </c>
    </row>
    <row r="1928" spans="1:31" x14ac:dyDescent="0.35">
      <c r="A1928">
        <v>1950</v>
      </c>
      <c r="B1928">
        <f>IF(COUNTIF(C$2:C1927,C1928)&gt;0,B1927,B1927+1)</f>
        <v>586</v>
      </c>
      <c r="C1928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8" t="s">
        <v>2445</v>
      </c>
      <c r="E1928" t="s">
        <v>2565</v>
      </c>
      <c r="F1928" t="s">
        <v>2566</v>
      </c>
      <c r="G1928">
        <v>2014</v>
      </c>
      <c r="H1928" t="s">
        <v>73</v>
      </c>
      <c r="I1928" t="s">
        <v>19</v>
      </c>
      <c r="J1928">
        <v>65642</v>
      </c>
      <c r="K1928">
        <v>2</v>
      </c>
      <c r="L1928">
        <f>COUNTIF(Table1[Race],Table1[Race])</f>
        <v>2</v>
      </c>
      <c r="M1928">
        <v>0</v>
      </c>
      <c r="N1928">
        <v>2</v>
      </c>
      <c r="O1928">
        <v>0</v>
      </c>
      <c r="P1928">
        <v>0</v>
      </c>
      <c r="Q1928" t="s">
        <v>20</v>
      </c>
      <c r="R1928" t="s">
        <v>947</v>
      </c>
      <c r="S1928" t="s">
        <v>2625</v>
      </c>
      <c r="T1928">
        <f>IFERROR(Table1[n_can_adj]/MID(Table1[district],FIND("(",Table1[district])+1,1),Table1[n_can_adj])</f>
        <v>2</v>
      </c>
      <c r="U1928">
        <v>0</v>
      </c>
      <c r="W1928" s="3">
        <v>0.47003034476580785</v>
      </c>
      <c r="X1928" s="3" t="s">
        <v>5415</v>
      </c>
      <c r="Y1928" s="3">
        <f>COUNTIFS(Table1[Race '#],Table1[[#This Row],[Race '#]],Table1[Gender],"F")</f>
        <v>2</v>
      </c>
      <c r="Z1928" s="3">
        <f>COUNTIFS(Table1[Race '#],Table1[[#This Row],[Race '#]],Table1[Gender],"M")</f>
        <v>0</v>
      </c>
      <c r="AA1928" s="3">
        <f>COUNTIFS(Table1[Race '#],Table1[[#This Row],[Race '#]],Table1[Gender],"~?")</f>
        <v>0</v>
      </c>
      <c r="AB1928" s="3" t="str">
        <f>_xlfn.IFS(Y1928=SUM(Table1[[#This Row],[Race-F candidates]:[Race-? Candidates]]),"All-Female",Z1928=SUM(Table1[[#This Row],[Race-F candidates]:[Race-? Candidates]]),"All-Male",1=1,"Mixed-Gender")</f>
        <v>All-Female</v>
      </c>
      <c r="AC1928" s="3">
        <f>COUNTIFS(Table1[genoffice],Table1[[#This Row],[genoffice]],Table1[Gender],"F")</f>
        <v>77</v>
      </c>
      <c r="AD1928" s="3">
        <f>COUNTIFS(Table1[genoffice],Table1[[#This Row],[genoffice]],Table1[Gender],"M")</f>
        <v>143</v>
      </c>
      <c r="AE1928" s="3">
        <f>COUNTIFS(Table1[genoffice],Table1[[#This Row],[genoffice]],Table1[Gender],"~?")</f>
        <v>9</v>
      </c>
    </row>
    <row r="1929" spans="1:31" x14ac:dyDescent="0.35">
      <c r="A1929">
        <v>1951</v>
      </c>
      <c r="B1929">
        <f>IF(COUNTIF(C$2:C1928,C1929)&gt;0,B1928,B1928+1)</f>
        <v>586</v>
      </c>
      <c r="C1929" t="str">
        <f>Table1[[#This Row],[position]]&amp;IF(Table1[district]="NA","","-"&amp;Table1[district])&amp;IF(Table1[parish]="Multi-Parish Race","","-"&amp;Table1[parish])&amp;" ("&amp;Table1[year]&amp;")"</f>
        <v>District Judge-22nd Judicial District Court, Division L (2014)</v>
      </c>
      <c r="D1929" t="s">
        <v>2445</v>
      </c>
      <c r="E1929" t="s">
        <v>2565</v>
      </c>
      <c r="F1929" t="s">
        <v>2567</v>
      </c>
      <c r="G1929">
        <v>2014</v>
      </c>
      <c r="H1929" t="s">
        <v>73</v>
      </c>
      <c r="I1929" t="s">
        <v>19</v>
      </c>
      <c r="J1929">
        <v>23665</v>
      </c>
      <c r="K1929">
        <v>2</v>
      </c>
      <c r="L1929">
        <f>COUNTIF(Table1[Race],Table1[Race])</f>
        <v>2</v>
      </c>
      <c r="M1929">
        <v>0</v>
      </c>
      <c r="N1929">
        <v>2</v>
      </c>
      <c r="O1929">
        <v>0</v>
      </c>
      <c r="P1929">
        <v>0</v>
      </c>
      <c r="Q1929" t="s">
        <v>20</v>
      </c>
      <c r="R1929" t="s">
        <v>947</v>
      </c>
      <c r="S1929" t="s">
        <v>2625</v>
      </c>
      <c r="T1929">
        <f>IFERROR(Table1[n_can_adj]/MID(Table1[district],FIND("(",Table1[district])+1,1),Table1[n_can_adj])</f>
        <v>2</v>
      </c>
      <c r="U1929">
        <v>0</v>
      </c>
      <c r="W1929" s="3">
        <v>0.47003034476580785</v>
      </c>
      <c r="X1929" s="3" t="s">
        <v>5415</v>
      </c>
      <c r="Y1929" s="3">
        <f>COUNTIFS(Table1[Race '#],Table1[[#This Row],[Race '#]],Table1[Gender],"F")</f>
        <v>2</v>
      </c>
      <c r="Z1929" s="3">
        <f>COUNTIFS(Table1[Race '#],Table1[[#This Row],[Race '#]],Table1[Gender],"M")</f>
        <v>0</v>
      </c>
      <c r="AA1929" s="3">
        <f>COUNTIFS(Table1[Race '#],Table1[[#This Row],[Race '#]],Table1[Gender],"~?")</f>
        <v>0</v>
      </c>
      <c r="AB1929" s="3" t="str">
        <f>_xlfn.IFS(Y1929=SUM(Table1[[#This Row],[Race-F candidates]:[Race-? Candidates]]),"All-Female",Z1929=SUM(Table1[[#This Row],[Race-F candidates]:[Race-? Candidates]]),"All-Male",1=1,"Mixed-Gender")</f>
        <v>All-Female</v>
      </c>
      <c r="AC1929" s="3">
        <f>COUNTIFS(Table1[genoffice],Table1[[#This Row],[genoffice]],Table1[Gender],"F")</f>
        <v>77</v>
      </c>
      <c r="AD1929" s="3">
        <f>COUNTIFS(Table1[genoffice],Table1[[#This Row],[genoffice]],Table1[Gender],"M")</f>
        <v>143</v>
      </c>
      <c r="AE1929" s="3">
        <f>COUNTIFS(Table1[genoffice],Table1[[#This Row],[genoffice]],Table1[Gender],"~?")</f>
        <v>9</v>
      </c>
    </row>
    <row r="1930" spans="1:31" x14ac:dyDescent="0.35">
      <c r="A1930">
        <v>1952</v>
      </c>
      <c r="B1930">
        <f>IF(COUNTIF(C$2:C1929,C1930)&gt;0,B1929,B1929+1)</f>
        <v>587</v>
      </c>
      <c r="C1930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0" t="s">
        <v>2445</v>
      </c>
      <c r="E1930" t="s">
        <v>2568</v>
      </c>
      <c r="F1930" t="s">
        <v>2569</v>
      </c>
      <c r="G1930">
        <v>2014</v>
      </c>
      <c r="H1930" t="s">
        <v>73</v>
      </c>
      <c r="I1930" t="s">
        <v>19</v>
      </c>
      <c r="J1930">
        <v>21993</v>
      </c>
      <c r="K1930">
        <v>2</v>
      </c>
      <c r="L1930">
        <f>COUNTIF(Table1[Race],Table1[Race])</f>
        <v>2</v>
      </c>
      <c r="M1930">
        <v>0</v>
      </c>
      <c r="N1930">
        <v>1</v>
      </c>
      <c r="O1930">
        <v>0</v>
      </c>
      <c r="P1930">
        <v>1</v>
      </c>
      <c r="Q1930" t="s">
        <v>20</v>
      </c>
      <c r="R1930" t="s">
        <v>947</v>
      </c>
      <c r="S1930" t="s">
        <v>2625</v>
      </c>
      <c r="T1930">
        <f>IFERROR(Table1[n_can_adj]/MID(Table1[district],FIND("(",Table1[district])+1,1),Table1[n_can_adj])</f>
        <v>2</v>
      </c>
      <c r="U1930">
        <v>0</v>
      </c>
      <c r="W1930" s="3">
        <v>1.1777154161107806E-2</v>
      </c>
      <c r="X1930" s="3" t="s">
        <v>5414</v>
      </c>
      <c r="Y1930" s="3">
        <f>COUNTIFS(Table1[Race '#],Table1[[#This Row],[Race '#]],Table1[Gender],"F")</f>
        <v>0</v>
      </c>
      <c r="Z1930" s="3">
        <f>COUNTIFS(Table1[Race '#],Table1[[#This Row],[Race '#]],Table1[Gender],"M")</f>
        <v>1</v>
      </c>
      <c r="AA1930" s="3">
        <f>COUNTIFS(Table1[Race '#],Table1[[#This Row],[Race '#]],Table1[Gender],"~?")</f>
        <v>1</v>
      </c>
      <c r="AB1930" s="3" t="str">
        <f>_xlfn.IFS(Y1930=SUM(Table1[[#This Row],[Race-F candidates]:[Race-? Candidates]]),"All-Female",Z1930=SUM(Table1[[#This Row],[Race-F candidates]:[Race-? Candidates]]),"All-Male",1=1,"Mixed-Gender")</f>
        <v>Mixed-Gender</v>
      </c>
      <c r="AC1930" s="3">
        <f>COUNTIFS(Table1[genoffice],Table1[[#This Row],[genoffice]],Table1[Gender],"F")</f>
        <v>77</v>
      </c>
      <c r="AD1930" s="3">
        <f>COUNTIFS(Table1[genoffice],Table1[[#This Row],[genoffice]],Table1[Gender],"M")</f>
        <v>143</v>
      </c>
      <c r="AE1930" s="3">
        <f>COUNTIFS(Table1[genoffice],Table1[[#This Row],[genoffice]],Table1[Gender],"~?")</f>
        <v>9</v>
      </c>
    </row>
    <row r="1931" spans="1:31" x14ac:dyDescent="0.35">
      <c r="A1931">
        <v>1953</v>
      </c>
      <c r="B1931">
        <f>IF(COUNTIF(C$2:C1930,C1931)&gt;0,B1930,B1930+1)</f>
        <v>587</v>
      </c>
      <c r="C1931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A (2014)</v>
      </c>
      <c r="D1931" t="s">
        <v>2445</v>
      </c>
      <c r="E1931" t="s">
        <v>2568</v>
      </c>
      <c r="F1931" t="s">
        <v>2570</v>
      </c>
      <c r="G1931">
        <v>2014</v>
      </c>
      <c r="H1931" t="s">
        <v>73</v>
      </c>
      <c r="I1931" t="s">
        <v>127</v>
      </c>
      <c r="J1931">
        <v>21481</v>
      </c>
      <c r="K1931">
        <v>2</v>
      </c>
      <c r="L1931">
        <f>COUNTIF(Table1[Race],Table1[Race])</f>
        <v>2</v>
      </c>
      <c r="M1931">
        <v>0</v>
      </c>
      <c r="N1931">
        <v>1</v>
      </c>
      <c r="O1931">
        <v>0</v>
      </c>
      <c r="P1931">
        <v>1</v>
      </c>
      <c r="Q1931" t="s">
        <v>20</v>
      </c>
      <c r="R1931" t="s">
        <v>947</v>
      </c>
      <c r="S1931" t="s">
        <v>2625</v>
      </c>
      <c r="T1931">
        <f>IFERROR(Table1[n_can_adj]/MID(Table1[district],FIND("(",Table1[district])+1,1),Table1[n_can_adj])</f>
        <v>2</v>
      </c>
      <c r="U1931">
        <v>0</v>
      </c>
      <c r="W1931" s="3">
        <v>1.1777154161107806E-2</v>
      </c>
      <c r="X1931" s="3" t="s">
        <v>5413</v>
      </c>
      <c r="Y1931" s="3">
        <f>COUNTIFS(Table1[Race '#],Table1[[#This Row],[Race '#]],Table1[Gender],"F")</f>
        <v>0</v>
      </c>
      <c r="Z1931" s="3">
        <f>COUNTIFS(Table1[Race '#],Table1[[#This Row],[Race '#]],Table1[Gender],"M")</f>
        <v>1</v>
      </c>
      <c r="AA1931" s="3">
        <f>COUNTIFS(Table1[Race '#],Table1[[#This Row],[Race '#]],Table1[Gender],"~?")</f>
        <v>1</v>
      </c>
      <c r="AB1931" s="3" t="str">
        <f>_xlfn.IFS(Y1931=SUM(Table1[[#This Row],[Race-F candidates]:[Race-? Candidates]]),"All-Female",Z1931=SUM(Table1[[#This Row],[Race-F candidates]:[Race-? Candidates]]),"All-Male",1=1,"Mixed-Gender")</f>
        <v>Mixed-Gender</v>
      </c>
      <c r="AC1931" s="3">
        <f>COUNTIFS(Table1[genoffice],Table1[[#This Row],[genoffice]],Table1[Gender],"F")</f>
        <v>77</v>
      </c>
      <c r="AD1931" s="3">
        <f>COUNTIFS(Table1[genoffice],Table1[[#This Row],[genoffice]],Table1[Gender],"M")</f>
        <v>143</v>
      </c>
      <c r="AE1931" s="3">
        <f>COUNTIFS(Table1[genoffice],Table1[[#This Row],[genoffice]],Table1[Gender],"~?")</f>
        <v>9</v>
      </c>
    </row>
    <row r="1932" spans="1:31" x14ac:dyDescent="0.35">
      <c r="A1932">
        <v>1954</v>
      </c>
      <c r="B1932">
        <f>IF(COUNTIF(C$2:C1931,C1932)&gt;0,B1931,B1931+1)</f>
        <v>588</v>
      </c>
      <c r="C1932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2" t="s">
        <v>2445</v>
      </c>
      <c r="E1932" t="s">
        <v>2571</v>
      </c>
      <c r="F1932" t="s">
        <v>2572</v>
      </c>
      <c r="G1932">
        <v>2014</v>
      </c>
      <c r="H1932" t="s">
        <v>73</v>
      </c>
      <c r="I1932" t="s">
        <v>19</v>
      </c>
      <c r="J1932">
        <v>15154</v>
      </c>
      <c r="K1932">
        <v>2</v>
      </c>
      <c r="L1932">
        <f>COUNTIF(Table1[Race],Table1[Race])</f>
        <v>2</v>
      </c>
      <c r="M1932">
        <v>0</v>
      </c>
      <c r="N1932">
        <v>2</v>
      </c>
      <c r="O1932">
        <v>0</v>
      </c>
      <c r="P1932">
        <v>0</v>
      </c>
      <c r="Q1932" t="s">
        <v>20</v>
      </c>
      <c r="R1932" t="s">
        <v>947</v>
      </c>
      <c r="S1932" t="s">
        <v>2625</v>
      </c>
      <c r="T1932">
        <f>IFERROR(Table1[n_can_adj]/MID(Table1[district],FIND("(",Table1[district])+1,1),Table1[n_can_adj])</f>
        <v>2</v>
      </c>
      <c r="U1932">
        <v>0</v>
      </c>
      <c r="W1932" s="3">
        <v>0.2628660375522911</v>
      </c>
      <c r="X1932" s="3" t="s">
        <v>5414</v>
      </c>
      <c r="Y1932" s="3">
        <f>COUNTIFS(Table1[Race '#],Table1[[#This Row],[Race '#]],Table1[Gender],"F")</f>
        <v>1</v>
      </c>
      <c r="Z1932" s="3">
        <f>COUNTIFS(Table1[Race '#],Table1[[#This Row],[Race '#]],Table1[Gender],"M")</f>
        <v>1</v>
      </c>
      <c r="AA1932" s="3">
        <f>COUNTIFS(Table1[Race '#],Table1[[#This Row],[Race '#]],Table1[Gender],"~?")</f>
        <v>0</v>
      </c>
      <c r="AB1932" s="3" t="str">
        <f>_xlfn.IFS(Y1932=SUM(Table1[[#This Row],[Race-F candidates]:[Race-? Candidates]]),"All-Female",Z1932=SUM(Table1[[#This Row],[Race-F candidates]:[Race-? Candidates]]),"All-Male",1=1,"Mixed-Gender")</f>
        <v>Mixed-Gender</v>
      </c>
      <c r="AC1932" s="3">
        <f>COUNTIFS(Table1[genoffice],Table1[[#This Row],[genoffice]],Table1[Gender],"F")</f>
        <v>77</v>
      </c>
      <c r="AD1932" s="3">
        <f>COUNTIFS(Table1[genoffice],Table1[[#This Row],[genoffice]],Table1[Gender],"M")</f>
        <v>143</v>
      </c>
      <c r="AE1932" s="3">
        <f>COUNTIFS(Table1[genoffice],Table1[[#This Row],[genoffice]],Table1[Gender],"~?")</f>
        <v>9</v>
      </c>
    </row>
    <row r="1933" spans="1:31" x14ac:dyDescent="0.35">
      <c r="A1933">
        <v>1955</v>
      </c>
      <c r="B1933">
        <f>IF(COUNTIF(C$2:C1932,C1933)&gt;0,B1932,B1932+1)</f>
        <v>588</v>
      </c>
      <c r="C1933" t="str">
        <f>Table1[[#This Row],[position]]&amp;IF(Table1[district]="NA","","-"&amp;Table1[district])&amp;IF(Table1[parish]="Multi-Parish Race","","-"&amp;Table1[parish])&amp;" ("&amp;Table1[year]&amp;")"</f>
        <v>District Judge-23rd Judicial District Court, ES 2, Div. C (2014)</v>
      </c>
      <c r="D1933" t="s">
        <v>2445</v>
      </c>
      <c r="E1933" t="s">
        <v>2571</v>
      </c>
      <c r="F1933" t="s">
        <v>2573</v>
      </c>
      <c r="G1933">
        <v>2014</v>
      </c>
      <c r="H1933" t="s">
        <v>73</v>
      </c>
      <c r="I1933" t="s">
        <v>19</v>
      </c>
      <c r="J1933">
        <v>25962</v>
      </c>
      <c r="K1933">
        <v>2</v>
      </c>
      <c r="L1933">
        <f>COUNTIF(Table1[Race],Table1[Race])</f>
        <v>2</v>
      </c>
      <c r="M1933">
        <v>0</v>
      </c>
      <c r="N1933">
        <v>2</v>
      </c>
      <c r="O1933">
        <v>0</v>
      </c>
      <c r="P1933">
        <v>0</v>
      </c>
      <c r="Q1933" t="s">
        <v>20</v>
      </c>
      <c r="R1933" t="s">
        <v>947</v>
      </c>
      <c r="S1933" t="s">
        <v>2625</v>
      </c>
      <c r="T1933">
        <f>IFERROR(Table1[n_can_adj]/MID(Table1[district],FIND("(",Table1[district])+1,1),Table1[n_can_adj])</f>
        <v>2</v>
      </c>
      <c r="U1933">
        <v>0</v>
      </c>
      <c r="W1933" s="3">
        <v>0.2628660375522911</v>
      </c>
      <c r="X1933" s="3" t="s">
        <v>5415</v>
      </c>
      <c r="Y1933" s="3">
        <f>COUNTIFS(Table1[Race '#],Table1[[#This Row],[Race '#]],Table1[Gender],"F")</f>
        <v>1</v>
      </c>
      <c r="Z1933" s="3">
        <f>COUNTIFS(Table1[Race '#],Table1[[#This Row],[Race '#]],Table1[Gender],"M")</f>
        <v>1</v>
      </c>
      <c r="AA1933" s="3">
        <f>COUNTIFS(Table1[Race '#],Table1[[#This Row],[Race '#]],Table1[Gender],"~?")</f>
        <v>0</v>
      </c>
      <c r="AB1933" s="3" t="str">
        <f>_xlfn.IFS(Y1933=SUM(Table1[[#This Row],[Race-F candidates]:[Race-? Candidates]]),"All-Female",Z1933=SUM(Table1[[#This Row],[Race-F candidates]:[Race-? Candidates]]),"All-Male",1=1,"Mixed-Gender")</f>
        <v>Mixed-Gender</v>
      </c>
      <c r="AC1933" s="3">
        <f>COUNTIFS(Table1[genoffice],Table1[[#This Row],[genoffice]],Table1[Gender],"F")</f>
        <v>77</v>
      </c>
      <c r="AD1933" s="3">
        <f>COUNTIFS(Table1[genoffice],Table1[[#This Row],[genoffice]],Table1[Gender],"M")</f>
        <v>143</v>
      </c>
      <c r="AE1933" s="3">
        <f>COUNTIFS(Table1[genoffice],Table1[[#This Row],[genoffice]],Table1[Gender],"~?")</f>
        <v>9</v>
      </c>
    </row>
    <row r="1934" spans="1:31" x14ac:dyDescent="0.35">
      <c r="A1934">
        <v>1956</v>
      </c>
      <c r="B1934">
        <f>IF(COUNTIF(C$2:C1933,C1934)&gt;0,B1933,B1933+1)</f>
        <v>589</v>
      </c>
      <c r="C1934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4" t="s">
        <v>2445</v>
      </c>
      <c r="E1934" t="s">
        <v>2574</v>
      </c>
      <c r="F1934" t="s">
        <v>2575</v>
      </c>
      <c r="G1934">
        <v>2014</v>
      </c>
      <c r="H1934" t="s">
        <v>1442</v>
      </c>
      <c r="I1934" t="s">
        <v>19</v>
      </c>
      <c r="J1934">
        <v>11139</v>
      </c>
      <c r="K1934">
        <v>4</v>
      </c>
      <c r="L1934">
        <f>COUNTIF(Table1[Race],Table1[Race])</f>
        <v>4</v>
      </c>
      <c r="M1934">
        <v>0</v>
      </c>
      <c r="N1934">
        <v>3</v>
      </c>
      <c r="O1934">
        <v>0</v>
      </c>
      <c r="P1934">
        <v>1</v>
      </c>
      <c r="Q1934" t="s">
        <v>20</v>
      </c>
      <c r="R1934" t="s">
        <v>947</v>
      </c>
      <c r="S1934" t="s">
        <v>2625</v>
      </c>
      <c r="T1934">
        <f>IFERROR(Table1[n_can_adj]/MID(Table1[district],FIND("(",Table1[district])+1,1),Table1[n_can_adj])</f>
        <v>4</v>
      </c>
      <c r="U1934">
        <v>435204</v>
      </c>
      <c r="V1934" t="str">
        <f>IF(Table1[Voting Population]&lt;47000,"Rural","Urban")</f>
        <v>Urban</v>
      </c>
      <c r="W1934" s="3">
        <v>5.868416256606529E-2</v>
      </c>
      <c r="X1934" s="3" t="s">
        <v>5415</v>
      </c>
      <c r="Y1934" s="3">
        <f>COUNTIFS(Table1[Race '#],Table1[[#This Row],[Race '#]],Table1[Gender],"F")</f>
        <v>1</v>
      </c>
      <c r="Z1934" s="3">
        <f>COUNTIFS(Table1[Race '#],Table1[[#This Row],[Race '#]],Table1[Gender],"M")</f>
        <v>3</v>
      </c>
      <c r="AA1934" s="3">
        <f>COUNTIFS(Table1[Race '#],Table1[[#This Row],[Race '#]],Table1[Gender],"~?")</f>
        <v>0</v>
      </c>
      <c r="AB1934" s="3" t="str">
        <f>_xlfn.IFS(Y1934=SUM(Table1[[#This Row],[Race-F candidates]:[Race-? Candidates]]),"All-Female",Z1934=SUM(Table1[[#This Row],[Race-F candidates]:[Race-? Candidates]]),"All-Male",1=1,"Mixed-Gender")</f>
        <v>Mixed-Gender</v>
      </c>
      <c r="AC1934" s="3">
        <f>COUNTIFS(Table1[genoffice],Table1[[#This Row],[genoffice]],Table1[Gender],"F")</f>
        <v>77</v>
      </c>
      <c r="AD1934" s="3">
        <f>COUNTIFS(Table1[genoffice],Table1[[#This Row],[genoffice]],Table1[Gender],"M")</f>
        <v>143</v>
      </c>
      <c r="AE1934" s="3">
        <f>COUNTIFS(Table1[genoffice],Table1[[#This Row],[genoffice]],Table1[Gender],"~?")</f>
        <v>9</v>
      </c>
    </row>
    <row r="1935" spans="1:31" x14ac:dyDescent="0.35">
      <c r="A1935">
        <v>1957</v>
      </c>
      <c r="B1935">
        <f>IF(COUNTIF(C$2:C1934,C1935)&gt;0,B1934,B1934+1)</f>
        <v>589</v>
      </c>
      <c r="C1935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5" t="s">
        <v>2445</v>
      </c>
      <c r="E1935" t="s">
        <v>2574</v>
      </c>
      <c r="F1935" t="s">
        <v>2576</v>
      </c>
      <c r="G1935">
        <v>2014</v>
      </c>
      <c r="H1935" t="s">
        <v>1442</v>
      </c>
      <c r="I1935" t="s">
        <v>127</v>
      </c>
      <c r="J1935">
        <v>7101</v>
      </c>
      <c r="K1935">
        <v>4</v>
      </c>
      <c r="L1935">
        <f>COUNTIF(Table1[Race],Table1[Race])</f>
        <v>4</v>
      </c>
      <c r="M1935">
        <v>0</v>
      </c>
      <c r="N1935">
        <v>3</v>
      </c>
      <c r="O1935">
        <v>0</v>
      </c>
      <c r="P1935">
        <v>1</v>
      </c>
      <c r="Q1935" t="s">
        <v>20</v>
      </c>
      <c r="R1935" t="s">
        <v>947</v>
      </c>
      <c r="S1935" t="s">
        <v>2625</v>
      </c>
      <c r="T1935">
        <f>IFERROR(Table1[n_can_adj]/MID(Table1[district],FIND("(",Table1[district])+1,1),Table1[n_can_adj])</f>
        <v>4</v>
      </c>
      <c r="U1935">
        <v>435204</v>
      </c>
      <c r="V1935" t="str">
        <f>IF(Table1[Voting Population]&lt;47000,"Rural","Urban")</f>
        <v>Urban</v>
      </c>
      <c r="W1935" s="3">
        <v>5.868416256606529E-2</v>
      </c>
      <c r="X1935" s="3" t="s">
        <v>5414</v>
      </c>
      <c r="Y1935" s="3">
        <f>COUNTIFS(Table1[Race '#],Table1[[#This Row],[Race '#]],Table1[Gender],"F")</f>
        <v>1</v>
      </c>
      <c r="Z1935" s="3">
        <f>COUNTIFS(Table1[Race '#],Table1[[#This Row],[Race '#]],Table1[Gender],"M")</f>
        <v>3</v>
      </c>
      <c r="AA1935" s="3">
        <f>COUNTIFS(Table1[Race '#],Table1[[#This Row],[Race '#]],Table1[Gender],"~?")</f>
        <v>0</v>
      </c>
      <c r="AB1935" s="3" t="str">
        <f>_xlfn.IFS(Y1935=SUM(Table1[[#This Row],[Race-F candidates]:[Race-? Candidates]]),"All-Female",Z1935=SUM(Table1[[#This Row],[Race-F candidates]:[Race-? Candidates]]),"All-Male",1=1,"Mixed-Gender")</f>
        <v>Mixed-Gender</v>
      </c>
      <c r="AC1935" s="3">
        <f>COUNTIFS(Table1[genoffice],Table1[[#This Row],[genoffice]],Table1[Gender],"F")</f>
        <v>77</v>
      </c>
      <c r="AD1935" s="3">
        <f>COUNTIFS(Table1[genoffice],Table1[[#This Row],[genoffice]],Table1[Gender],"M")</f>
        <v>143</v>
      </c>
      <c r="AE1935" s="3">
        <f>COUNTIFS(Table1[genoffice],Table1[[#This Row],[genoffice]],Table1[Gender],"~?")</f>
        <v>9</v>
      </c>
    </row>
    <row r="1936" spans="1:31" x14ac:dyDescent="0.35">
      <c r="A1936">
        <v>1958</v>
      </c>
      <c r="B1936">
        <f>IF(COUNTIF(C$2:C1935,C1936)&gt;0,B1935,B1935+1)</f>
        <v>589</v>
      </c>
      <c r="C1936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6" t="s">
        <v>2445</v>
      </c>
      <c r="E1936" t="s">
        <v>2574</v>
      </c>
      <c r="F1936" t="s">
        <v>2577</v>
      </c>
      <c r="G1936">
        <v>2014</v>
      </c>
      <c r="H1936" t="s">
        <v>1442</v>
      </c>
      <c r="I1936" t="s">
        <v>19</v>
      </c>
      <c r="J1936">
        <v>5475</v>
      </c>
      <c r="K1936">
        <v>4</v>
      </c>
      <c r="L1936">
        <f>COUNTIF(Table1[Race],Table1[Race])</f>
        <v>4</v>
      </c>
      <c r="M1936">
        <v>0</v>
      </c>
      <c r="N1936">
        <v>3</v>
      </c>
      <c r="O1936">
        <v>0</v>
      </c>
      <c r="P1936">
        <v>1</v>
      </c>
      <c r="Q1936" t="s">
        <v>20</v>
      </c>
      <c r="R1936" t="s">
        <v>947</v>
      </c>
      <c r="S1936" t="s">
        <v>2625</v>
      </c>
      <c r="T1936">
        <f>IFERROR(Table1[n_can_adj]/MID(Table1[district],FIND("(",Table1[district])+1,1),Table1[n_can_adj])</f>
        <v>4</v>
      </c>
      <c r="U1936">
        <v>435204</v>
      </c>
      <c r="V1936" t="str">
        <f>IF(Table1[Voting Population]&lt;47000,"Rural","Urban")</f>
        <v>Urban</v>
      </c>
      <c r="W1936" s="3">
        <v>5.868416256606529E-2</v>
      </c>
      <c r="X1936" s="3" t="s">
        <v>5414</v>
      </c>
      <c r="Y1936" s="3">
        <f>COUNTIFS(Table1[Race '#],Table1[[#This Row],[Race '#]],Table1[Gender],"F")</f>
        <v>1</v>
      </c>
      <c r="Z1936" s="3">
        <f>COUNTIFS(Table1[Race '#],Table1[[#This Row],[Race '#]],Table1[Gender],"M")</f>
        <v>3</v>
      </c>
      <c r="AA1936" s="3">
        <f>COUNTIFS(Table1[Race '#],Table1[[#This Row],[Race '#]],Table1[Gender],"~?")</f>
        <v>0</v>
      </c>
      <c r="AB1936" s="3" t="str">
        <f>_xlfn.IFS(Y1936=SUM(Table1[[#This Row],[Race-F candidates]:[Race-? Candidates]]),"All-Female",Z1936=SUM(Table1[[#This Row],[Race-F candidates]:[Race-? Candidates]]),"All-Male",1=1,"Mixed-Gender")</f>
        <v>Mixed-Gender</v>
      </c>
      <c r="AC1936" s="3">
        <f>COUNTIFS(Table1[genoffice],Table1[[#This Row],[genoffice]],Table1[Gender],"F")</f>
        <v>77</v>
      </c>
      <c r="AD1936" s="3">
        <f>COUNTIFS(Table1[genoffice],Table1[[#This Row],[genoffice]],Table1[Gender],"M")</f>
        <v>143</v>
      </c>
      <c r="AE1936" s="3">
        <f>COUNTIFS(Table1[genoffice],Table1[[#This Row],[genoffice]],Table1[Gender],"~?")</f>
        <v>9</v>
      </c>
    </row>
    <row r="1937" spans="1:31" x14ac:dyDescent="0.35">
      <c r="A1937">
        <v>1959</v>
      </c>
      <c r="B1937">
        <f>IF(COUNTIF(C$2:C1936,C1937)&gt;0,B1936,B1936+1)</f>
        <v>589</v>
      </c>
      <c r="C1937" t="str">
        <f>Table1[[#This Row],[position]]&amp;IF(Table1[district]="NA","","-"&amp;Table1[district])&amp;IF(Table1[parish]="Multi-Parish Race","","-"&amp;Table1[parish])&amp;" ("&amp;Table1[year]&amp;")"</f>
        <v>District Judge-24th Judicial District Court, ES 1, Div. O-Jefferson (2014)</v>
      </c>
      <c r="D1937" t="s">
        <v>2445</v>
      </c>
      <c r="E1937" t="s">
        <v>2574</v>
      </c>
      <c r="F1937" t="s">
        <v>2578</v>
      </c>
      <c r="G1937">
        <v>2014</v>
      </c>
      <c r="H1937" t="s">
        <v>1442</v>
      </c>
      <c r="I1937" t="s">
        <v>19</v>
      </c>
      <c r="J1937">
        <v>9207</v>
      </c>
      <c r="K1937">
        <v>4</v>
      </c>
      <c r="L1937">
        <f>COUNTIF(Table1[Race],Table1[Race])</f>
        <v>4</v>
      </c>
      <c r="M1937">
        <v>0</v>
      </c>
      <c r="N1937">
        <v>3</v>
      </c>
      <c r="O1937">
        <v>0</v>
      </c>
      <c r="P1937">
        <v>1</v>
      </c>
      <c r="Q1937" t="s">
        <v>20</v>
      </c>
      <c r="R1937" t="s">
        <v>947</v>
      </c>
      <c r="S1937" t="s">
        <v>2625</v>
      </c>
      <c r="T1937">
        <f>IFERROR(Table1[n_can_adj]/MID(Table1[district],FIND("(",Table1[district])+1,1),Table1[n_can_adj])</f>
        <v>4</v>
      </c>
      <c r="U1937">
        <v>435204</v>
      </c>
      <c r="V1937" t="str">
        <f>IF(Table1[Voting Population]&lt;47000,"Rural","Urban")</f>
        <v>Urban</v>
      </c>
      <c r="W1937" s="3">
        <v>5.868416256606529E-2</v>
      </c>
      <c r="X1937" s="3" t="s">
        <v>5414</v>
      </c>
      <c r="Y1937" s="3">
        <f>COUNTIFS(Table1[Race '#],Table1[[#This Row],[Race '#]],Table1[Gender],"F")</f>
        <v>1</v>
      </c>
      <c r="Z1937" s="3">
        <f>COUNTIFS(Table1[Race '#],Table1[[#This Row],[Race '#]],Table1[Gender],"M")</f>
        <v>3</v>
      </c>
      <c r="AA1937" s="3">
        <f>COUNTIFS(Table1[Race '#],Table1[[#This Row],[Race '#]],Table1[Gender],"~?")</f>
        <v>0</v>
      </c>
      <c r="AB1937" s="3" t="str">
        <f>_xlfn.IFS(Y1937=SUM(Table1[[#This Row],[Race-F candidates]:[Race-? Candidates]]),"All-Female",Z1937=SUM(Table1[[#This Row],[Race-F candidates]:[Race-? Candidates]]),"All-Male",1=1,"Mixed-Gender")</f>
        <v>Mixed-Gender</v>
      </c>
      <c r="AC1937" s="3">
        <f>COUNTIFS(Table1[genoffice],Table1[[#This Row],[genoffice]],Table1[Gender],"F")</f>
        <v>77</v>
      </c>
      <c r="AD1937" s="3">
        <f>COUNTIFS(Table1[genoffice],Table1[[#This Row],[genoffice]],Table1[Gender],"M")</f>
        <v>143</v>
      </c>
      <c r="AE1937" s="3">
        <f>COUNTIFS(Table1[genoffice],Table1[[#This Row],[genoffice]],Table1[Gender],"~?")</f>
        <v>9</v>
      </c>
    </row>
    <row r="1938" spans="1:31" x14ac:dyDescent="0.35">
      <c r="A1938">
        <v>1960</v>
      </c>
      <c r="B1938">
        <f>IF(COUNTIF(C$2:C1937,C1938)&gt;0,B1937,B1937+1)</f>
        <v>590</v>
      </c>
      <c r="C1938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8" t="s">
        <v>2445</v>
      </c>
      <c r="E1938" t="s">
        <v>2579</v>
      </c>
      <c r="F1938" t="s">
        <v>2580</v>
      </c>
      <c r="G1938">
        <v>2014</v>
      </c>
      <c r="H1938" t="s">
        <v>1442</v>
      </c>
      <c r="I1938" t="s">
        <v>23</v>
      </c>
      <c r="J1938">
        <v>14397</v>
      </c>
      <c r="K1938">
        <v>2</v>
      </c>
      <c r="L1938">
        <f>COUNTIF(Table1[Race],Table1[Race])</f>
        <v>2</v>
      </c>
      <c r="M1938">
        <v>1</v>
      </c>
      <c r="N1938">
        <v>1</v>
      </c>
      <c r="O1938">
        <v>0</v>
      </c>
      <c r="P1938">
        <v>0</v>
      </c>
      <c r="Q1938" t="s">
        <v>20</v>
      </c>
      <c r="R1938" t="s">
        <v>947</v>
      </c>
      <c r="S1938" t="s">
        <v>2625</v>
      </c>
      <c r="T1938">
        <f>IFERROR(Table1[n_can_adj]/MID(Table1[district],FIND("(",Table1[district])+1,1),Table1[n_can_adj])</f>
        <v>2</v>
      </c>
      <c r="U1938">
        <v>435204</v>
      </c>
      <c r="V1938" t="str">
        <f>IF(Table1[Voting Population]&lt;47000,"Rural","Urban")</f>
        <v>Urban</v>
      </c>
      <c r="W1938" s="3">
        <v>0.56311828609576997</v>
      </c>
      <c r="X1938" s="3" t="s">
        <v>5414</v>
      </c>
      <c r="Y1938" s="3">
        <f>COUNTIFS(Table1[Race '#],Table1[[#This Row],[Race '#]],Table1[Gender],"F")</f>
        <v>0</v>
      </c>
      <c r="Z1938" s="3">
        <f>COUNTIFS(Table1[Race '#],Table1[[#This Row],[Race '#]],Table1[Gender],"M")</f>
        <v>2</v>
      </c>
      <c r="AA1938" s="3">
        <f>COUNTIFS(Table1[Race '#],Table1[[#This Row],[Race '#]],Table1[Gender],"~?")</f>
        <v>0</v>
      </c>
      <c r="AB1938" s="3" t="str">
        <f>_xlfn.IFS(Y1938=SUM(Table1[[#This Row],[Race-F candidates]:[Race-? Candidates]]),"All-Female",Z1938=SUM(Table1[[#This Row],[Race-F candidates]:[Race-? Candidates]]),"All-Male",1=1,"Mixed-Gender")</f>
        <v>All-Male</v>
      </c>
      <c r="AC1938" s="3">
        <f>COUNTIFS(Table1[genoffice],Table1[[#This Row],[genoffice]],Table1[Gender],"F")</f>
        <v>77</v>
      </c>
      <c r="AD1938" s="3">
        <f>COUNTIFS(Table1[genoffice],Table1[[#This Row],[genoffice]],Table1[Gender],"M")</f>
        <v>143</v>
      </c>
      <c r="AE1938" s="3">
        <f>COUNTIFS(Table1[genoffice],Table1[[#This Row],[genoffice]],Table1[Gender],"~?")</f>
        <v>9</v>
      </c>
    </row>
    <row r="1939" spans="1:31" x14ac:dyDescent="0.35">
      <c r="A1939">
        <v>1961</v>
      </c>
      <c r="B1939">
        <f>IF(COUNTIF(C$2:C1938,C1939)&gt;0,B1938,B1938+1)</f>
        <v>590</v>
      </c>
      <c r="C1939" t="str">
        <f>Table1[[#This Row],[position]]&amp;IF(Table1[district]="NA","","-"&amp;Table1[district])&amp;IF(Table1[parish]="Multi-Parish Race","","-"&amp;Table1[parish])&amp;" ("&amp;Table1[year]&amp;")"</f>
        <v>District Judge-24th Judicial District Court, ES 2, Div. F-Jefferson (2014)</v>
      </c>
      <c r="D1939" t="s">
        <v>2445</v>
      </c>
      <c r="E1939" t="s">
        <v>2579</v>
      </c>
      <c r="F1939" t="s">
        <v>2581</v>
      </c>
      <c r="G1939">
        <v>2014</v>
      </c>
      <c r="H1939" t="s">
        <v>1442</v>
      </c>
      <c r="I1939" t="s">
        <v>19</v>
      </c>
      <c r="J1939">
        <v>51511</v>
      </c>
      <c r="K1939">
        <v>2</v>
      </c>
      <c r="L1939">
        <f>COUNTIF(Table1[Race],Table1[Race])</f>
        <v>2</v>
      </c>
      <c r="M1939">
        <v>1</v>
      </c>
      <c r="N1939">
        <v>1</v>
      </c>
      <c r="O1939">
        <v>0</v>
      </c>
      <c r="P1939">
        <v>0</v>
      </c>
      <c r="Q1939" t="s">
        <v>20</v>
      </c>
      <c r="R1939" t="s">
        <v>947</v>
      </c>
      <c r="S1939" t="s">
        <v>2625</v>
      </c>
      <c r="T1939">
        <f>IFERROR(Table1[n_can_adj]/MID(Table1[district],FIND("(",Table1[district])+1,1),Table1[n_can_adj])</f>
        <v>2</v>
      </c>
      <c r="U1939">
        <v>435204</v>
      </c>
      <c r="V1939" t="str">
        <f>IF(Table1[Voting Population]&lt;47000,"Rural","Urban")</f>
        <v>Urban</v>
      </c>
      <c r="W1939" s="3">
        <v>0.56311828609576997</v>
      </c>
      <c r="X1939" s="3" t="s">
        <v>5414</v>
      </c>
      <c r="Y1939" s="3">
        <f>COUNTIFS(Table1[Race '#],Table1[[#This Row],[Race '#]],Table1[Gender],"F")</f>
        <v>0</v>
      </c>
      <c r="Z1939" s="3">
        <f>COUNTIFS(Table1[Race '#],Table1[[#This Row],[Race '#]],Table1[Gender],"M")</f>
        <v>2</v>
      </c>
      <c r="AA1939" s="3">
        <f>COUNTIFS(Table1[Race '#],Table1[[#This Row],[Race '#]],Table1[Gender],"~?")</f>
        <v>0</v>
      </c>
      <c r="AB1939" s="3" t="str">
        <f>_xlfn.IFS(Y1939=SUM(Table1[[#This Row],[Race-F candidates]:[Race-? Candidates]]),"All-Female",Z1939=SUM(Table1[[#This Row],[Race-F candidates]:[Race-? Candidates]]),"All-Male",1=1,"Mixed-Gender")</f>
        <v>All-Male</v>
      </c>
      <c r="AC1939" s="3">
        <f>COUNTIFS(Table1[genoffice],Table1[[#This Row],[genoffice]],Table1[Gender],"F")</f>
        <v>77</v>
      </c>
      <c r="AD1939" s="3">
        <f>COUNTIFS(Table1[genoffice],Table1[[#This Row],[genoffice]],Table1[Gender],"M")</f>
        <v>143</v>
      </c>
      <c r="AE1939" s="3">
        <f>COUNTIFS(Table1[genoffice],Table1[[#This Row],[genoffice]],Table1[Gender],"~?")</f>
        <v>9</v>
      </c>
    </row>
    <row r="1940" spans="1:31" x14ac:dyDescent="0.35">
      <c r="A1940">
        <v>1962</v>
      </c>
      <c r="B1940">
        <f>IF(COUNTIF(C$2:C1939,C1940)&gt;0,B1939,B1939+1)</f>
        <v>591</v>
      </c>
      <c r="C1940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0" t="s">
        <v>2445</v>
      </c>
      <c r="E1940" t="s">
        <v>2582</v>
      </c>
      <c r="F1940" t="s">
        <v>2583</v>
      </c>
      <c r="G1940">
        <v>2014</v>
      </c>
      <c r="H1940" t="s">
        <v>1442</v>
      </c>
      <c r="I1940" t="s">
        <v>23</v>
      </c>
      <c r="J1940">
        <v>6579</v>
      </c>
      <c r="K1940">
        <v>3</v>
      </c>
      <c r="L1940">
        <f>COUNTIF(Table1[Race],Table1[Race])</f>
        <v>3</v>
      </c>
      <c r="M1940">
        <v>2</v>
      </c>
      <c r="N1940">
        <v>0</v>
      </c>
      <c r="O1940">
        <v>1</v>
      </c>
      <c r="P1940">
        <v>0</v>
      </c>
      <c r="Q1940" t="s">
        <v>20</v>
      </c>
      <c r="R1940" t="s">
        <v>947</v>
      </c>
      <c r="S1940" t="s">
        <v>2625</v>
      </c>
      <c r="T1940">
        <f>IFERROR(Table1[n_can_adj]/MID(Table1[district],FIND("(",Table1[district])+1,1),Table1[n_can_adj])</f>
        <v>3</v>
      </c>
      <c r="U1940">
        <v>435204</v>
      </c>
      <c r="V1940" t="str">
        <f>IF(Table1[Voting Population]&lt;47000,"Rural","Urban")</f>
        <v>Urban</v>
      </c>
      <c r="W1940" s="3">
        <v>0.2026918117343649</v>
      </c>
      <c r="X1940" s="3" t="s">
        <v>5414</v>
      </c>
      <c r="Y1940" s="3">
        <f>COUNTIFS(Table1[Race '#],Table1[[#This Row],[Race '#]],Table1[Gender],"F")</f>
        <v>1</v>
      </c>
      <c r="Z1940" s="3">
        <f>COUNTIFS(Table1[Race '#],Table1[[#This Row],[Race '#]],Table1[Gender],"M")</f>
        <v>1</v>
      </c>
      <c r="AA1940" s="3">
        <f>COUNTIFS(Table1[Race '#],Table1[[#This Row],[Race '#]],Table1[Gender],"~?")</f>
        <v>1</v>
      </c>
      <c r="AB1940" s="3" t="str">
        <f>_xlfn.IFS(Y1940=SUM(Table1[[#This Row],[Race-F candidates]:[Race-? Candidates]]),"All-Female",Z1940=SUM(Table1[[#This Row],[Race-F candidates]:[Race-? Candidates]]),"All-Male",1=1,"Mixed-Gender")</f>
        <v>Mixed-Gender</v>
      </c>
      <c r="AC1940" s="3">
        <f>COUNTIFS(Table1[genoffice],Table1[[#This Row],[genoffice]],Table1[Gender],"F")</f>
        <v>77</v>
      </c>
      <c r="AD1940" s="3">
        <f>COUNTIFS(Table1[genoffice],Table1[[#This Row],[genoffice]],Table1[Gender],"M")</f>
        <v>143</v>
      </c>
      <c r="AE1940" s="3">
        <f>COUNTIFS(Table1[genoffice],Table1[[#This Row],[genoffice]],Table1[Gender],"~?")</f>
        <v>9</v>
      </c>
    </row>
    <row r="1941" spans="1:31" x14ac:dyDescent="0.35">
      <c r="A1941">
        <v>1963</v>
      </c>
      <c r="B1941">
        <f>IF(COUNTIF(C$2:C1940,C1941)&gt;0,B1940,B1940+1)</f>
        <v>591</v>
      </c>
      <c r="C1941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1" t="s">
        <v>2445</v>
      </c>
      <c r="E1941" t="s">
        <v>2582</v>
      </c>
      <c r="F1941" t="s">
        <v>2584</v>
      </c>
      <c r="G1941">
        <v>2014</v>
      </c>
      <c r="H1941" t="s">
        <v>1442</v>
      </c>
      <c r="I1941" t="s">
        <v>23</v>
      </c>
      <c r="J1941">
        <v>4064</v>
      </c>
      <c r="K1941">
        <v>3</v>
      </c>
      <c r="L1941">
        <f>COUNTIF(Table1[Race],Table1[Race])</f>
        <v>3</v>
      </c>
      <c r="M1941">
        <v>2</v>
      </c>
      <c r="N1941">
        <v>0</v>
      </c>
      <c r="O1941">
        <v>1</v>
      </c>
      <c r="P1941">
        <v>0</v>
      </c>
      <c r="Q1941" t="s">
        <v>20</v>
      </c>
      <c r="R1941" t="s">
        <v>947</v>
      </c>
      <c r="S1941" t="s">
        <v>2625</v>
      </c>
      <c r="T1941">
        <f>IFERROR(Table1[n_can_adj]/MID(Table1[district],FIND("(",Table1[district])+1,1),Table1[n_can_adj])</f>
        <v>3</v>
      </c>
      <c r="U1941">
        <v>435204</v>
      </c>
      <c r="V1941" t="str">
        <f>IF(Table1[Voting Population]&lt;47000,"Rural","Urban")</f>
        <v>Urban</v>
      </c>
      <c r="W1941" s="3">
        <v>0.2026918117343649</v>
      </c>
      <c r="X1941" s="3" t="s">
        <v>5413</v>
      </c>
      <c r="Y1941" s="3">
        <f>COUNTIFS(Table1[Race '#],Table1[[#This Row],[Race '#]],Table1[Gender],"F")</f>
        <v>1</v>
      </c>
      <c r="Z1941" s="3">
        <f>COUNTIFS(Table1[Race '#],Table1[[#This Row],[Race '#]],Table1[Gender],"M")</f>
        <v>1</v>
      </c>
      <c r="AA1941" s="3">
        <f>COUNTIFS(Table1[Race '#],Table1[[#This Row],[Race '#]],Table1[Gender],"~?")</f>
        <v>1</v>
      </c>
      <c r="AB1941" s="3" t="str">
        <f>_xlfn.IFS(Y1941=SUM(Table1[[#This Row],[Race-F candidates]:[Race-? Candidates]]),"All-Female",Z1941=SUM(Table1[[#This Row],[Race-F candidates]:[Race-? Candidates]]),"All-Male",1=1,"Mixed-Gender")</f>
        <v>Mixed-Gender</v>
      </c>
      <c r="AC1941" s="3">
        <f>COUNTIFS(Table1[genoffice],Table1[[#This Row],[genoffice]],Table1[Gender],"F")</f>
        <v>77</v>
      </c>
      <c r="AD1941" s="3">
        <f>COUNTIFS(Table1[genoffice],Table1[[#This Row],[genoffice]],Table1[Gender],"M")</f>
        <v>143</v>
      </c>
      <c r="AE1941" s="3">
        <f>COUNTIFS(Table1[genoffice],Table1[[#This Row],[genoffice]],Table1[Gender],"~?")</f>
        <v>9</v>
      </c>
    </row>
    <row r="1942" spans="1:31" x14ac:dyDescent="0.35">
      <c r="A1942">
        <v>1964</v>
      </c>
      <c r="B1942">
        <f>IF(COUNTIF(C$2:C1941,C1942)&gt;0,B1941,B1941+1)</f>
        <v>591</v>
      </c>
      <c r="C1942" t="str">
        <f>Table1[[#This Row],[position]]&amp;IF(Table1[district]="NA","","-"&amp;Table1[district])&amp;IF(Table1[parish]="Multi-Parish Race","","-"&amp;Table1[parish])&amp;" ("&amp;Table1[year]&amp;")"</f>
        <v>District Judge-24th Judicial District Court, ES 3, Div. G-Jefferson (2014)</v>
      </c>
      <c r="D1942" t="s">
        <v>2445</v>
      </c>
      <c r="E1942" t="s">
        <v>2582</v>
      </c>
      <c r="F1942" t="s">
        <v>2585</v>
      </c>
      <c r="G1942">
        <v>2014</v>
      </c>
      <c r="H1942" t="s">
        <v>1442</v>
      </c>
      <c r="I1942" t="s">
        <v>30</v>
      </c>
      <c r="J1942">
        <v>1765</v>
      </c>
      <c r="K1942">
        <v>3</v>
      </c>
      <c r="L1942">
        <f>COUNTIF(Table1[Race],Table1[Race])</f>
        <v>3</v>
      </c>
      <c r="M1942">
        <v>2</v>
      </c>
      <c r="N1942">
        <v>0</v>
      </c>
      <c r="O1942">
        <v>1</v>
      </c>
      <c r="P1942">
        <v>0</v>
      </c>
      <c r="Q1942" t="s">
        <v>20</v>
      </c>
      <c r="R1942" t="s">
        <v>947</v>
      </c>
      <c r="S1942" t="s">
        <v>2625</v>
      </c>
      <c r="T1942">
        <f>IFERROR(Table1[n_can_adj]/MID(Table1[district],FIND("(",Table1[district])+1,1),Table1[n_can_adj])</f>
        <v>3</v>
      </c>
      <c r="U1942">
        <v>435204</v>
      </c>
      <c r="V1942" t="str">
        <f>IF(Table1[Voting Population]&lt;47000,"Rural","Urban")</f>
        <v>Urban</v>
      </c>
      <c r="W1942" s="3">
        <v>0.2026918117343649</v>
      </c>
      <c r="X1942" s="3" t="s">
        <v>5415</v>
      </c>
      <c r="Y1942" s="3">
        <f>COUNTIFS(Table1[Race '#],Table1[[#This Row],[Race '#]],Table1[Gender],"F")</f>
        <v>1</v>
      </c>
      <c r="Z1942" s="3">
        <f>COUNTIFS(Table1[Race '#],Table1[[#This Row],[Race '#]],Table1[Gender],"M")</f>
        <v>1</v>
      </c>
      <c r="AA1942" s="3">
        <f>COUNTIFS(Table1[Race '#],Table1[[#This Row],[Race '#]],Table1[Gender],"~?")</f>
        <v>1</v>
      </c>
      <c r="AB1942" s="3" t="str">
        <f>_xlfn.IFS(Y1942=SUM(Table1[[#This Row],[Race-F candidates]:[Race-? Candidates]]),"All-Female",Z1942=SUM(Table1[[#This Row],[Race-F candidates]:[Race-? Candidates]]),"All-Male",1=1,"Mixed-Gender")</f>
        <v>Mixed-Gender</v>
      </c>
      <c r="AC1942" s="3">
        <f>COUNTIFS(Table1[genoffice],Table1[[#This Row],[genoffice]],Table1[Gender],"F")</f>
        <v>77</v>
      </c>
      <c r="AD1942" s="3">
        <f>COUNTIFS(Table1[genoffice],Table1[[#This Row],[genoffice]],Table1[Gender],"M")</f>
        <v>143</v>
      </c>
      <c r="AE1942" s="3">
        <f>COUNTIFS(Table1[genoffice],Table1[[#This Row],[genoffice]],Table1[Gender],"~?")</f>
        <v>9</v>
      </c>
    </row>
    <row r="1943" spans="1:31" x14ac:dyDescent="0.35">
      <c r="A1943">
        <v>1965</v>
      </c>
      <c r="B1943">
        <f>IF(COUNTIF(C$2:C1942,C1943)&gt;0,B1942,B1942+1)</f>
        <v>592</v>
      </c>
      <c r="C1943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3" t="s">
        <v>2445</v>
      </c>
      <c r="E1943" t="s">
        <v>2586</v>
      </c>
      <c r="F1943" t="s">
        <v>2587</v>
      </c>
      <c r="G1943">
        <v>2014</v>
      </c>
      <c r="H1943" t="s">
        <v>83</v>
      </c>
      <c r="I1943" t="s">
        <v>23</v>
      </c>
      <c r="J1943">
        <v>2880</v>
      </c>
      <c r="K1943">
        <v>2</v>
      </c>
      <c r="L1943">
        <f>COUNTIF(Table1[Race],Table1[Race])</f>
        <v>2</v>
      </c>
      <c r="M1943">
        <v>2</v>
      </c>
      <c r="N1943">
        <v>0</v>
      </c>
      <c r="O1943">
        <v>0</v>
      </c>
      <c r="P1943">
        <v>0</v>
      </c>
      <c r="Q1943" t="s">
        <v>20</v>
      </c>
      <c r="R1943" t="s">
        <v>947</v>
      </c>
      <c r="S1943" t="s">
        <v>2625</v>
      </c>
      <c r="T1943">
        <f>IFERROR(Table1[n_can_adj]/MID(Table1[district],FIND("(",Table1[district])+1,1),Table1[n_can_adj])</f>
        <v>2</v>
      </c>
      <c r="U1943">
        <v>83699</v>
      </c>
      <c r="V1943" t="str">
        <f>IF(Table1[Voting Population]&lt;47000,"Rural","Urban")</f>
        <v>Urban</v>
      </c>
      <c r="W1943" s="3">
        <v>0.38131041890440387</v>
      </c>
      <c r="X1943" s="3" t="s">
        <v>5414</v>
      </c>
      <c r="Y1943" s="3">
        <f>COUNTIFS(Table1[Race '#],Table1[[#This Row],[Race '#]],Table1[Gender],"F")</f>
        <v>0</v>
      </c>
      <c r="Z1943" s="3">
        <f>COUNTIFS(Table1[Race '#],Table1[[#This Row],[Race '#]],Table1[Gender],"M")</f>
        <v>2</v>
      </c>
      <c r="AA1943" s="3">
        <f>COUNTIFS(Table1[Race '#],Table1[[#This Row],[Race '#]],Table1[Gender],"~?")</f>
        <v>0</v>
      </c>
      <c r="AB1943" s="3" t="str">
        <f>_xlfn.IFS(Y1943=SUM(Table1[[#This Row],[Race-F candidates]:[Race-? Candidates]]),"All-Female",Z1943=SUM(Table1[[#This Row],[Race-F candidates]:[Race-? Candidates]]),"All-Male",1=1,"Mixed-Gender")</f>
        <v>All-Male</v>
      </c>
      <c r="AC1943" s="3">
        <f>COUNTIFS(Table1[genoffice],Table1[[#This Row],[genoffice]],Table1[Gender],"F")</f>
        <v>77</v>
      </c>
      <c r="AD1943" s="3">
        <f>COUNTIFS(Table1[genoffice],Table1[[#This Row],[genoffice]],Table1[Gender],"M")</f>
        <v>143</v>
      </c>
      <c r="AE1943" s="3">
        <f>COUNTIFS(Table1[genoffice],Table1[[#This Row],[genoffice]],Table1[Gender],"~?")</f>
        <v>9</v>
      </c>
    </row>
    <row r="1944" spans="1:31" x14ac:dyDescent="0.35">
      <c r="A1944">
        <v>1966</v>
      </c>
      <c r="B1944">
        <f>IF(COUNTIF(C$2:C1943,C1944)&gt;0,B1943,B1943+1)</f>
        <v>592</v>
      </c>
      <c r="C1944" t="str">
        <f>Table1[[#This Row],[position]]&amp;IF(Table1[district]="NA","","-"&amp;Table1[district])&amp;IF(Table1[parish]="Multi-Parish Race","","-"&amp;Table1[parish])&amp;" ("&amp;Table1[year]&amp;")"</f>
        <v>District Judge-27th Judicial District Court, ES 3, Div. D-St. Landry (2014)</v>
      </c>
      <c r="D1944" t="s">
        <v>2445</v>
      </c>
      <c r="E1944" t="s">
        <v>2586</v>
      </c>
      <c r="F1944" t="s">
        <v>2588</v>
      </c>
      <c r="G1944">
        <v>2014</v>
      </c>
      <c r="H1944" t="s">
        <v>83</v>
      </c>
      <c r="I1944" t="s">
        <v>23</v>
      </c>
      <c r="J1944">
        <v>6430</v>
      </c>
      <c r="K1944">
        <v>2</v>
      </c>
      <c r="L1944">
        <f>COUNTIF(Table1[Race],Table1[Race])</f>
        <v>2</v>
      </c>
      <c r="M1944">
        <v>2</v>
      </c>
      <c r="N1944">
        <v>0</v>
      </c>
      <c r="O1944">
        <v>0</v>
      </c>
      <c r="P1944">
        <v>0</v>
      </c>
      <c r="Q1944" t="s">
        <v>20</v>
      </c>
      <c r="R1944" t="s">
        <v>947</v>
      </c>
      <c r="S1944" t="s">
        <v>2625</v>
      </c>
      <c r="T1944">
        <f>IFERROR(Table1[n_can_adj]/MID(Table1[district],FIND("(",Table1[district])+1,1),Table1[n_can_adj])</f>
        <v>2</v>
      </c>
      <c r="U1944">
        <v>83699</v>
      </c>
      <c r="V1944" t="str">
        <f>IF(Table1[Voting Population]&lt;47000,"Rural","Urban")</f>
        <v>Urban</v>
      </c>
      <c r="W1944" s="3">
        <v>0.38131041890440387</v>
      </c>
      <c r="X1944" s="3" t="s">
        <v>5414</v>
      </c>
      <c r="Y1944" s="3">
        <f>COUNTIFS(Table1[Race '#],Table1[[#This Row],[Race '#]],Table1[Gender],"F")</f>
        <v>0</v>
      </c>
      <c r="Z1944" s="3">
        <f>COUNTIFS(Table1[Race '#],Table1[[#This Row],[Race '#]],Table1[Gender],"M")</f>
        <v>2</v>
      </c>
      <c r="AA1944" s="3">
        <f>COUNTIFS(Table1[Race '#],Table1[[#This Row],[Race '#]],Table1[Gender],"~?")</f>
        <v>0</v>
      </c>
      <c r="AB1944" s="3" t="str">
        <f>_xlfn.IFS(Y1944=SUM(Table1[[#This Row],[Race-F candidates]:[Race-? Candidates]]),"All-Female",Z1944=SUM(Table1[[#This Row],[Race-F candidates]:[Race-? Candidates]]),"All-Male",1=1,"Mixed-Gender")</f>
        <v>All-Male</v>
      </c>
      <c r="AC1944" s="3">
        <f>COUNTIFS(Table1[genoffice],Table1[[#This Row],[genoffice]],Table1[Gender],"F")</f>
        <v>77</v>
      </c>
      <c r="AD1944" s="3">
        <f>COUNTIFS(Table1[genoffice],Table1[[#This Row],[genoffice]],Table1[Gender],"M")</f>
        <v>143</v>
      </c>
      <c r="AE1944" s="3">
        <f>COUNTIFS(Table1[genoffice],Table1[[#This Row],[genoffice]],Table1[Gender],"~?")</f>
        <v>9</v>
      </c>
    </row>
    <row r="1945" spans="1:31" x14ac:dyDescent="0.35">
      <c r="A1945">
        <v>1967</v>
      </c>
      <c r="B1945">
        <f>IF(COUNTIF(C$2:C1944,C1945)&gt;0,B1944,B1944+1)</f>
        <v>593</v>
      </c>
      <c r="C1945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5" t="s">
        <v>2445</v>
      </c>
      <c r="E1945" t="s">
        <v>2589</v>
      </c>
      <c r="F1945" t="s">
        <v>2590</v>
      </c>
      <c r="G1945">
        <v>2014</v>
      </c>
      <c r="H1945" t="s">
        <v>83</v>
      </c>
      <c r="I1945" t="s">
        <v>23</v>
      </c>
      <c r="J1945">
        <v>4730</v>
      </c>
      <c r="K1945">
        <v>2</v>
      </c>
      <c r="L1945">
        <f>COUNTIF(Table1[Race],Table1[Race])</f>
        <v>2</v>
      </c>
      <c r="M1945">
        <v>2</v>
      </c>
      <c r="N1945">
        <v>0</v>
      </c>
      <c r="O1945">
        <v>0</v>
      </c>
      <c r="P1945">
        <v>0</v>
      </c>
      <c r="Q1945" t="s">
        <v>20</v>
      </c>
      <c r="R1945" t="s">
        <v>947</v>
      </c>
      <c r="S1945" t="s">
        <v>2625</v>
      </c>
      <c r="T1945">
        <f>IFERROR(Table1[n_can_adj]/MID(Table1[district],FIND("(",Table1[district])+1,1),Table1[n_can_adj])</f>
        <v>2</v>
      </c>
      <c r="U1945">
        <v>83699</v>
      </c>
      <c r="V1945" t="str">
        <f>IF(Table1[Voting Population]&lt;47000,"Rural","Urban")</f>
        <v>Urban</v>
      </c>
      <c r="W1945" s="3">
        <v>0.49659863945578236</v>
      </c>
      <c r="X1945" s="3" t="s">
        <v>5414</v>
      </c>
      <c r="Y1945" s="3">
        <f>COUNTIFS(Table1[Race '#],Table1[[#This Row],[Race '#]],Table1[Gender],"F")</f>
        <v>1</v>
      </c>
      <c r="Z1945" s="3">
        <f>COUNTIFS(Table1[Race '#],Table1[[#This Row],[Race '#]],Table1[Gender],"M")</f>
        <v>1</v>
      </c>
      <c r="AA1945" s="3">
        <f>COUNTIFS(Table1[Race '#],Table1[[#This Row],[Race '#]],Table1[Gender],"~?")</f>
        <v>0</v>
      </c>
      <c r="AB1945" s="3" t="str">
        <f>_xlfn.IFS(Y1945=SUM(Table1[[#This Row],[Race-F candidates]:[Race-? Candidates]]),"All-Female",Z1945=SUM(Table1[[#This Row],[Race-F candidates]:[Race-? Candidates]]),"All-Male",1=1,"Mixed-Gender")</f>
        <v>Mixed-Gender</v>
      </c>
      <c r="AC1945" s="3">
        <f>COUNTIFS(Table1[genoffice],Table1[[#This Row],[genoffice]],Table1[Gender],"F")</f>
        <v>77</v>
      </c>
      <c r="AD1945" s="3">
        <f>COUNTIFS(Table1[genoffice],Table1[[#This Row],[genoffice]],Table1[Gender],"M")</f>
        <v>143</v>
      </c>
      <c r="AE1945" s="3">
        <f>COUNTIFS(Table1[genoffice],Table1[[#This Row],[genoffice]],Table1[Gender],"~?")</f>
        <v>9</v>
      </c>
    </row>
    <row r="1946" spans="1:31" x14ac:dyDescent="0.35">
      <c r="A1946">
        <v>1968</v>
      </c>
      <c r="B1946">
        <f>IF(COUNTIF(C$2:C1945,C1946)&gt;0,B1945,B1945+1)</f>
        <v>593</v>
      </c>
      <c r="C1946" t="str">
        <f>Table1[[#This Row],[position]]&amp;IF(Table1[district]="NA","","-"&amp;Table1[district])&amp;IF(Table1[parish]="Multi-Parish Race","","-"&amp;Table1[parish])&amp;" ("&amp;Table1[year]&amp;")"</f>
        <v>District Judge-27th Judicial District Court, ES 4, Div. B-St. Landry (2014)</v>
      </c>
      <c r="D1946" t="s">
        <v>2445</v>
      </c>
      <c r="E1946" t="s">
        <v>2589</v>
      </c>
      <c r="F1946" t="s">
        <v>2591</v>
      </c>
      <c r="G1946">
        <v>2014</v>
      </c>
      <c r="H1946" t="s">
        <v>83</v>
      </c>
      <c r="I1946" t="s">
        <v>23</v>
      </c>
      <c r="J1946">
        <v>1591</v>
      </c>
      <c r="K1946">
        <v>2</v>
      </c>
      <c r="L1946">
        <f>COUNTIF(Table1[Race],Table1[Race])</f>
        <v>2</v>
      </c>
      <c r="M1946">
        <v>2</v>
      </c>
      <c r="N1946">
        <v>0</v>
      </c>
      <c r="O1946">
        <v>0</v>
      </c>
      <c r="P1946">
        <v>0</v>
      </c>
      <c r="Q1946" t="s">
        <v>20</v>
      </c>
      <c r="R1946" t="s">
        <v>947</v>
      </c>
      <c r="S1946" t="s">
        <v>2625</v>
      </c>
      <c r="T1946">
        <f>IFERROR(Table1[n_can_adj]/MID(Table1[district],FIND("(",Table1[district])+1,1),Table1[n_can_adj])</f>
        <v>2</v>
      </c>
      <c r="U1946">
        <v>83699</v>
      </c>
      <c r="V1946" t="str">
        <f>IF(Table1[Voting Population]&lt;47000,"Rural","Urban")</f>
        <v>Urban</v>
      </c>
      <c r="W1946" s="3">
        <v>0.49659863945578236</v>
      </c>
      <c r="X1946" s="3" t="s">
        <v>5415</v>
      </c>
      <c r="Y1946" s="3">
        <f>COUNTIFS(Table1[Race '#],Table1[[#This Row],[Race '#]],Table1[Gender],"F")</f>
        <v>1</v>
      </c>
      <c r="Z1946" s="3">
        <f>COUNTIFS(Table1[Race '#],Table1[[#This Row],[Race '#]],Table1[Gender],"M")</f>
        <v>1</v>
      </c>
      <c r="AA1946" s="3">
        <f>COUNTIFS(Table1[Race '#],Table1[[#This Row],[Race '#]],Table1[Gender],"~?")</f>
        <v>0</v>
      </c>
      <c r="AB1946" s="3" t="str">
        <f>_xlfn.IFS(Y1946=SUM(Table1[[#This Row],[Race-F candidates]:[Race-? Candidates]]),"All-Female",Z1946=SUM(Table1[[#This Row],[Race-F candidates]:[Race-? Candidates]]),"All-Male",1=1,"Mixed-Gender")</f>
        <v>Mixed-Gender</v>
      </c>
      <c r="AC1946" s="3">
        <f>COUNTIFS(Table1[genoffice],Table1[[#This Row],[genoffice]],Table1[Gender],"F")</f>
        <v>77</v>
      </c>
      <c r="AD1946" s="3">
        <f>COUNTIFS(Table1[genoffice],Table1[[#This Row],[genoffice]],Table1[Gender],"M")</f>
        <v>143</v>
      </c>
      <c r="AE1946" s="3">
        <f>COUNTIFS(Table1[genoffice],Table1[[#This Row],[genoffice]],Table1[Gender],"~?")</f>
        <v>9</v>
      </c>
    </row>
    <row r="1947" spans="1:31" x14ac:dyDescent="0.35">
      <c r="A1947">
        <v>1969</v>
      </c>
      <c r="B1947">
        <f>IF(COUNTIF(C$2:C1946,C1947)&gt;0,B1946,B1946+1)</f>
        <v>594</v>
      </c>
      <c r="C1947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7" t="s">
        <v>2445</v>
      </c>
      <c r="E1947" t="s">
        <v>2592</v>
      </c>
      <c r="F1947" t="s">
        <v>2593</v>
      </c>
      <c r="G1947">
        <v>2014</v>
      </c>
      <c r="H1947" t="s">
        <v>1544</v>
      </c>
      <c r="I1947" t="s">
        <v>19</v>
      </c>
      <c r="J1947">
        <v>7440</v>
      </c>
      <c r="K1947">
        <v>2</v>
      </c>
      <c r="L1947">
        <f>COUNTIF(Table1[Race],Table1[Race])</f>
        <v>2</v>
      </c>
      <c r="M1947">
        <v>1</v>
      </c>
      <c r="N1947">
        <v>1</v>
      </c>
      <c r="O1947">
        <v>0</v>
      </c>
      <c r="P1947">
        <v>0</v>
      </c>
      <c r="Q1947" t="s">
        <v>20</v>
      </c>
      <c r="R1947" t="s">
        <v>947</v>
      </c>
      <c r="S1947" t="s">
        <v>2625</v>
      </c>
      <c r="T1947">
        <f>IFERROR(Table1[n_can_adj]/MID(Table1[district],FIND("(",Table1[district])+1,1),Table1[n_can_adj])</f>
        <v>2</v>
      </c>
      <c r="U1947">
        <v>52708</v>
      </c>
      <c r="V1947" t="str">
        <f>IF(Table1[Voting Population]&lt;47000,"Rural","Urban")</f>
        <v>Urban</v>
      </c>
      <c r="W1947" s="3">
        <v>0.21893863839168543</v>
      </c>
      <c r="X1947" s="3" t="s">
        <v>5415</v>
      </c>
      <c r="Y1947" s="3">
        <f>COUNTIFS(Table1[Race '#],Table1[[#This Row],[Race '#]],Table1[Gender],"F")</f>
        <v>1</v>
      </c>
      <c r="Z1947" s="3">
        <f>COUNTIFS(Table1[Race '#],Table1[[#This Row],[Race '#]],Table1[Gender],"M")</f>
        <v>1</v>
      </c>
      <c r="AA1947" s="3">
        <f>COUNTIFS(Table1[Race '#],Table1[[#This Row],[Race '#]],Table1[Gender],"~?")</f>
        <v>0</v>
      </c>
      <c r="AB1947" s="3" t="str">
        <f>_xlfn.IFS(Y1947=SUM(Table1[[#This Row],[Race-F candidates]:[Race-? Candidates]]),"All-Female",Z1947=SUM(Table1[[#This Row],[Race-F candidates]:[Race-? Candidates]]),"All-Male",1=1,"Mixed-Gender")</f>
        <v>Mixed-Gender</v>
      </c>
      <c r="AC1947" s="3">
        <f>COUNTIFS(Table1[genoffice],Table1[[#This Row],[genoffice]],Table1[Gender],"F")</f>
        <v>77</v>
      </c>
      <c r="AD1947" s="3">
        <f>COUNTIFS(Table1[genoffice],Table1[[#This Row],[genoffice]],Table1[Gender],"M")</f>
        <v>143</v>
      </c>
      <c r="AE1947" s="3">
        <f>COUNTIFS(Table1[genoffice],Table1[[#This Row],[genoffice]],Table1[Gender],"~?")</f>
        <v>9</v>
      </c>
    </row>
    <row r="1948" spans="1:31" x14ac:dyDescent="0.35">
      <c r="A1948">
        <v>1970</v>
      </c>
      <c r="B1948">
        <f>IF(COUNTIF(C$2:C1947,C1948)&gt;0,B1947,B1947+1)</f>
        <v>594</v>
      </c>
      <c r="C1948" t="str">
        <f>Table1[[#This Row],[position]]&amp;IF(Table1[district]="NA","","-"&amp;Table1[district])&amp;IF(Table1[parish]="Multi-Parish Race","","-"&amp;Table1[parish])&amp;" ("&amp;Table1[year]&amp;")"</f>
        <v>District Judge-29th Judicial District Court, Division E-St. Charles (2014)</v>
      </c>
      <c r="D1948" t="s">
        <v>2445</v>
      </c>
      <c r="E1948" t="s">
        <v>2592</v>
      </c>
      <c r="F1948" t="s">
        <v>2594</v>
      </c>
      <c r="G1948">
        <v>2014</v>
      </c>
      <c r="H1948" t="s">
        <v>1544</v>
      </c>
      <c r="I1948" t="s">
        <v>23</v>
      </c>
      <c r="J1948">
        <v>11611</v>
      </c>
      <c r="K1948">
        <v>2</v>
      </c>
      <c r="L1948">
        <f>COUNTIF(Table1[Race],Table1[Race])</f>
        <v>2</v>
      </c>
      <c r="M1948">
        <v>1</v>
      </c>
      <c r="N1948">
        <v>1</v>
      </c>
      <c r="O1948">
        <v>0</v>
      </c>
      <c r="P1948">
        <v>0</v>
      </c>
      <c r="Q1948" t="s">
        <v>20</v>
      </c>
      <c r="R1948" t="s">
        <v>947</v>
      </c>
      <c r="S1948" t="s">
        <v>2625</v>
      </c>
      <c r="T1948">
        <f>IFERROR(Table1[n_can_adj]/MID(Table1[district],FIND("(",Table1[district])+1,1),Table1[n_can_adj])</f>
        <v>2</v>
      </c>
      <c r="U1948">
        <v>52708</v>
      </c>
      <c r="V1948" t="str">
        <f>IF(Table1[Voting Population]&lt;47000,"Rural","Urban")</f>
        <v>Urban</v>
      </c>
      <c r="W1948" s="3">
        <v>0.21893863839168543</v>
      </c>
      <c r="X1948" s="3" t="s">
        <v>5414</v>
      </c>
      <c r="Y1948" s="3">
        <f>COUNTIFS(Table1[Race '#],Table1[[#This Row],[Race '#]],Table1[Gender],"F")</f>
        <v>1</v>
      </c>
      <c r="Z1948" s="3">
        <f>COUNTIFS(Table1[Race '#],Table1[[#This Row],[Race '#]],Table1[Gender],"M")</f>
        <v>1</v>
      </c>
      <c r="AA1948" s="3">
        <f>COUNTIFS(Table1[Race '#],Table1[[#This Row],[Race '#]],Table1[Gender],"~?")</f>
        <v>0</v>
      </c>
      <c r="AB1948" s="3" t="str">
        <f>_xlfn.IFS(Y1948=SUM(Table1[[#This Row],[Race-F candidates]:[Race-? Candidates]]),"All-Female",Z1948=SUM(Table1[[#This Row],[Race-F candidates]:[Race-? Candidates]]),"All-Male",1=1,"Mixed-Gender")</f>
        <v>Mixed-Gender</v>
      </c>
      <c r="AC1948" s="3">
        <f>COUNTIFS(Table1[genoffice],Table1[[#This Row],[genoffice]],Table1[Gender],"F")</f>
        <v>77</v>
      </c>
      <c r="AD1948" s="3">
        <f>COUNTIFS(Table1[genoffice],Table1[[#This Row],[genoffice]],Table1[Gender],"M")</f>
        <v>143</v>
      </c>
      <c r="AE1948" s="3">
        <f>COUNTIFS(Table1[genoffice],Table1[[#This Row],[genoffice]],Table1[Gender],"~?")</f>
        <v>9</v>
      </c>
    </row>
    <row r="1949" spans="1:31" x14ac:dyDescent="0.35">
      <c r="A1949">
        <v>1867</v>
      </c>
      <c r="B1949">
        <f>IF(COUNTIF(C$2:C1948,C1949)&gt;0,B1948,B1948+1)</f>
        <v>595</v>
      </c>
      <c r="C1949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49" t="s">
        <v>2445</v>
      </c>
      <c r="E1949" t="s">
        <v>2452</v>
      </c>
      <c r="F1949" t="s">
        <v>2453</v>
      </c>
      <c r="G1949">
        <v>2014</v>
      </c>
      <c r="H1949" t="s">
        <v>73</v>
      </c>
      <c r="I1949" t="s">
        <v>30</v>
      </c>
      <c r="J1949">
        <v>7334</v>
      </c>
      <c r="K1949">
        <v>2</v>
      </c>
      <c r="L1949">
        <f>COUNTIF(Table1[Race],Table1[Race])</f>
        <v>2</v>
      </c>
      <c r="M1949">
        <v>0</v>
      </c>
      <c r="N1949">
        <v>0</v>
      </c>
      <c r="O1949">
        <v>1</v>
      </c>
      <c r="P1949">
        <v>1</v>
      </c>
      <c r="Q1949" t="s">
        <v>20</v>
      </c>
      <c r="R1949" t="s">
        <v>947</v>
      </c>
      <c r="S1949" t="s">
        <v>2625</v>
      </c>
      <c r="T1949">
        <f>IFERROR(Table1[n_can_adj]/MID(Table1[district],FIND("(",Table1[district])+1,1),Table1[n_can_adj])</f>
        <v>2</v>
      </c>
      <c r="U1949">
        <v>0</v>
      </c>
      <c r="W1949" s="3">
        <v>6.5553927502070453E-2</v>
      </c>
      <c r="X1949" s="3" t="s">
        <v>5414</v>
      </c>
      <c r="Y1949" s="3">
        <f>COUNTIFS(Table1[Race '#],Table1[[#This Row],[Race '#]],Table1[Gender],"F")</f>
        <v>1</v>
      </c>
      <c r="Z1949" s="3">
        <f>COUNTIFS(Table1[Race '#],Table1[[#This Row],[Race '#]],Table1[Gender],"M")</f>
        <v>1</v>
      </c>
      <c r="AA1949" s="3">
        <f>COUNTIFS(Table1[Race '#],Table1[[#This Row],[Race '#]],Table1[Gender],"~?")</f>
        <v>0</v>
      </c>
      <c r="AB1949" s="3" t="str">
        <f>_xlfn.IFS(Y1949=SUM(Table1[[#This Row],[Race-F candidates]:[Race-? Candidates]]),"All-Female",Z1949=SUM(Table1[[#This Row],[Race-F candidates]:[Race-? Candidates]]),"All-Male",1=1,"Mixed-Gender")</f>
        <v>Mixed-Gender</v>
      </c>
      <c r="AC1949" s="3">
        <f>COUNTIFS(Table1[genoffice],Table1[[#This Row],[genoffice]],Table1[Gender],"F")</f>
        <v>77</v>
      </c>
      <c r="AD1949" s="3">
        <f>COUNTIFS(Table1[genoffice],Table1[[#This Row],[genoffice]],Table1[Gender],"M")</f>
        <v>143</v>
      </c>
      <c r="AE1949" s="3">
        <f>COUNTIFS(Table1[genoffice],Table1[[#This Row],[genoffice]],Table1[Gender],"~?")</f>
        <v>9</v>
      </c>
    </row>
    <row r="1950" spans="1:31" x14ac:dyDescent="0.35">
      <c r="A1950">
        <v>1868</v>
      </c>
      <c r="B1950">
        <f>IF(COUNTIF(C$2:C1949,C1950)&gt;0,B1949,B1949+1)</f>
        <v>595</v>
      </c>
      <c r="C1950" t="str">
        <f>Table1[[#This Row],[position]]&amp;IF(Table1[district]="NA","","-"&amp;Table1[district])&amp;IF(Table1[parish]="Multi-Parish Race","","-"&amp;Table1[parish])&amp;" ("&amp;Table1[year]&amp;")"</f>
        <v>District Judge-2nd Judicial District Court, Div. A (2014)</v>
      </c>
      <c r="D1950" t="s">
        <v>2445</v>
      </c>
      <c r="E1950" t="s">
        <v>2452</v>
      </c>
      <c r="F1950" t="s">
        <v>2454</v>
      </c>
      <c r="G1950">
        <v>2014</v>
      </c>
      <c r="H1950" t="s">
        <v>73</v>
      </c>
      <c r="I1950" t="s">
        <v>127</v>
      </c>
      <c r="J1950">
        <v>8363</v>
      </c>
      <c r="K1950">
        <v>2</v>
      </c>
      <c r="L1950">
        <f>COUNTIF(Table1[Race],Table1[Race])</f>
        <v>2</v>
      </c>
      <c r="M1950">
        <v>0</v>
      </c>
      <c r="N1950">
        <v>0</v>
      </c>
      <c r="O1950">
        <v>1</v>
      </c>
      <c r="P1950">
        <v>1</v>
      </c>
      <c r="Q1950" t="s">
        <v>20</v>
      </c>
      <c r="R1950" t="s">
        <v>947</v>
      </c>
      <c r="S1950" t="s">
        <v>2625</v>
      </c>
      <c r="T1950">
        <f>IFERROR(Table1[n_can_adj]/MID(Table1[district],FIND("(",Table1[district])+1,1),Table1[n_can_adj])</f>
        <v>2</v>
      </c>
      <c r="U1950">
        <v>0</v>
      </c>
      <c r="W1950" s="3">
        <v>6.5553927502070453E-2</v>
      </c>
      <c r="X1950" s="3" t="s">
        <v>5415</v>
      </c>
      <c r="Y1950" s="3">
        <f>COUNTIFS(Table1[Race '#],Table1[[#This Row],[Race '#]],Table1[Gender],"F")</f>
        <v>1</v>
      </c>
      <c r="Z1950" s="3">
        <f>COUNTIFS(Table1[Race '#],Table1[[#This Row],[Race '#]],Table1[Gender],"M")</f>
        <v>1</v>
      </c>
      <c r="AA1950" s="3">
        <f>COUNTIFS(Table1[Race '#],Table1[[#This Row],[Race '#]],Table1[Gender],"~?")</f>
        <v>0</v>
      </c>
      <c r="AB1950" s="3" t="str">
        <f>_xlfn.IFS(Y1950=SUM(Table1[[#This Row],[Race-F candidates]:[Race-? Candidates]]),"All-Female",Z1950=SUM(Table1[[#This Row],[Race-F candidates]:[Race-? Candidates]]),"All-Male",1=1,"Mixed-Gender")</f>
        <v>Mixed-Gender</v>
      </c>
      <c r="AC1950" s="3">
        <f>COUNTIFS(Table1[genoffice],Table1[[#This Row],[genoffice]],Table1[Gender],"F")</f>
        <v>77</v>
      </c>
      <c r="AD1950" s="3">
        <f>COUNTIFS(Table1[genoffice],Table1[[#This Row],[genoffice]],Table1[Gender],"M")</f>
        <v>143</v>
      </c>
      <c r="AE1950" s="3">
        <f>COUNTIFS(Table1[genoffice],Table1[[#This Row],[genoffice]],Table1[Gender],"~?")</f>
        <v>9</v>
      </c>
    </row>
    <row r="1951" spans="1:31" x14ac:dyDescent="0.35">
      <c r="A1951">
        <v>1971</v>
      </c>
      <c r="B1951">
        <f>IF(COUNTIF(C$2:C1950,C1951)&gt;0,B1950,B1950+1)</f>
        <v>596</v>
      </c>
      <c r="C1951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1" t="s">
        <v>2445</v>
      </c>
      <c r="E1951" t="s">
        <v>2595</v>
      </c>
      <c r="F1951" t="s">
        <v>2596</v>
      </c>
      <c r="G1951">
        <v>2014</v>
      </c>
      <c r="H1951" t="s">
        <v>651</v>
      </c>
      <c r="I1951" t="s">
        <v>19</v>
      </c>
      <c r="J1951">
        <v>5038</v>
      </c>
      <c r="K1951">
        <v>4</v>
      </c>
      <c r="L1951">
        <f>COUNTIF(Table1[Race],Table1[Race])</f>
        <v>4</v>
      </c>
      <c r="M1951">
        <v>2</v>
      </c>
      <c r="N1951">
        <v>1</v>
      </c>
      <c r="O1951">
        <v>1</v>
      </c>
      <c r="P1951">
        <v>0</v>
      </c>
      <c r="Q1951" t="s">
        <v>20</v>
      </c>
      <c r="R1951" t="s">
        <v>947</v>
      </c>
      <c r="S1951" t="s">
        <v>2625</v>
      </c>
      <c r="T1951">
        <f>IFERROR(Table1[n_can_adj]/MID(Table1[district],FIND("(",Table1[district])+1,1),Table1[n_can_adj])</f>
        <v>4</v>
      </c>
      <c r="U1951">
        <v>52101</v>
      </c>
      <c r="V1951" t="str">
        <f>IF(Table1[Voting Population]&lt;47000,"Rural","Urban")</f>
        <v>Urban</v>
      </c>
      <c r="W1951" s="3">
        <v>0.18219443466009161</v>
      </c>
      <c r="X1951" s="3" t="s">
        <v>5414</v>
      </c>
      <c r="Y1951" s="3">
        <f>COUNTIFS(Table1[Race '#],Table1[[#This Row],[Race '#]],Table1[Gender],"F")</f>
        <v>0</v>
      </c>
      <c r="Z1951" s="3">
        <f>COUNTIFS(Table1[Race '#],Table1[[#This Row],[Race '#]],Table1[Gender],"M")</f>
        <v>4</v>
      </c>
      <c r="AA1951" s="3">
        <f>COUNTIFS(Table1[Race '#],Table1[[#This Row],[Race '#]],Table1[Gender],"~?")</f>
        <v>0</v>
      </c>
      <c r="AB1951" s="3" t="str">
        <f>_xlfn.IFS(Y1951=SUM(Table1[[#This Row],[Race-F candidates]:[Race-? Candidates]]),"All-Female",Z1951=SUM(Table1[[#This Row],[Race-F candidates]:[Race-? Candidates]]),"All-Male",1=1,"Mixed-Gender")</f>
        <v>All-Male</v>
      </c>
      <c r="AC1951" s="3">
        <f>COUNTIFS(Table1[genoffice],Table1[[#This Row],[genoffice]],Table1[Gender],"F")</f>
        <v>77</v>
      </c>
      <c r="AD1951" s="3">
        <f>COUNTIFS(Table1[genoffice],Table1[[#This Row],[genoffice]],Table1[Gender],"M")</f>
        <v>143</v>
      </c>
      <c r="AE1951" s="3">
        <f>COUNTIFS(Table1[genoffice],Table1[[#This Row],[genoffice]],Table1[Gender],"~?")</f>
        <v>9</v>
      </c>
    </row>
    <row r="1952" spans="1:31" x14ac:dyDescent="0.35">
      <c r="A1952">
        <v>1972</v>
      </c>
      <c r="B1952">
        <f>IF(COUNTIF(C$2:C1951,C1952)&gt;0,B1951,B1951+1)</f>
        <v>596</v>
      </c>
      <c r="C1952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2" t="s">
        <v>2445</v>
      </c>
      <c r="E1952" t="s">
        <v>2595</v>
      </c>
      <c r="F1952" t="s">
        <v>2597</v>
      </c>
      <c r="G1952">
        <v>2014</v>
      </c>
      <c r="H1952" t="s">
        <v>651</v>
      </c>
      <c r="I1952" t="s">
        <v>30</v>
      </c>
      <c r="J1952">
        <v>2212</v>
      </c>
      <c r="K1952">
        <v>4</v>
      </c>
      <c r="L1952">
        <f>COUNTIF(Table1[Race],Table1[Race])</f>
        <v>4</v>
      </c>
      <c r="M1952">
        <v>2</v>
      </c>
      <c r="N1952">
        <v>1</v>
      </c>
      <c r="O1952">
        <v>1</v>
      </c>
      <c r="P1952">
        <v>0</v>
      </c>
      <c r="Q1952" t="s">
        <v>20</v>
      </c>
      <c r="R1952" t="s">
        <v>947</v>
      </c>
      <c r="S1952" t="s">
        <v>2625</v>
      </c>
      <c r="T1952">
        <f>IFERROR(Table1[n_can_adj]/MID(Table1[district],FIND("(",Table1[district])+1,1),Table1[n_can_adj])</f>
        <v>4</v>
      </c>
      <c r="U1952">
        <v>52101</v>
      </c>
      <c r="V1952" t="str">
        <f>IF(Table1[Voting Population]&lt;47000,"Rural","Urban")</f>
        <v>Urban</v>
      </c>
      <c r="W1952" s="3">
        <v>0.18219443466009161</v>
      </c>
      <c r="X1952" s="3" t="s">
        <v>5414</v>
      </c>
      <c r="Y1952" s="3">
        <f>COUNTIFS(Table1[Race '#],Table1[[#This Row],[Race '#]],Table1[Gender],"F")</f>
        <v>0</v>
      </c>
      <c r="Z1952" s="3">
        <f>COUNTIFS(Table1[Race '#],Table1[[#This Row],[Race '#]],Table1[Gender],"M")</f>
        <v>4</v>
      </c>
      <c r="AA1952" s="3">
        <f>COUNTIFS(Table1[Race '#],Table1[[#This Row],[Race '#]],Table1[Gender],"~?")</f>
        <v>0</v>
      </c>
      <c r="AB1952" s="3" t="str">
        <f>_xlfn.IFS(Y1952=SUM(Table1[[#This Row],[Race-F candidates]:[Race-? Candidates]]),"All-Female",Z1952=SUM(Table1[[#This Row],[Race-F candidates]:[Race-? Candidates]]),"All-Male",1=1,"Mixed-Gender")</f>
        <v>All-Male</v>
      </c>
      <c r="AC1952" s="3">
        <f>COUNTIFS(Table1[genoffice],Table1[[#This Row],[genoffice]],Table1[Gender],"F")</f>
        <v>77</v>
      </c>
      <c r="AD1952" s="3">
        <f>COUNTIFS(Table1[genoffice],Table1[[#This Row],[genoffice]],Table1[Gender],"M")</f>
        <v>143</v>
      </c>
      <c r="AE1952" s="3">
        <f>COUNTIFS(Table1[genoffice],Table1[[#This Row],[genoffice]],Table1[Gender],"~?")</f>
        <v>9</v>
      </c>
    </row>
    <row r="1953" spans="1:31" x14ac:dyDescent="0.35">
      <c r="A1953">
        <v>1973</v>
      </c>
      <c r="B1953">
        <f>IF(COUNTIF(C$2:C1952,C1953)&gt;0,B1952,B1952+1)</f>
        <v>596</v>
      </c>
      <c r="C1953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3" t="s">
        <v>2445</v>
      </c>
      <c r="E1953" t="s">
        <v>2595</v>
      </c>
      <c r="F1953" t="s">
        <v>2598</v>
      </c>
      <c r="G1953">
        <v>2014</v>
      </c>
      <c r="H1953" t="s">
        <v>651</v>
      </c>
      <c r="I1953" t="s">
        <v>23</v>
      </c>
      <c r="J1953">
        <v>2969</v>
      </c>
      <c r="K1953">
        <v>4</v>
      </c>
      <c r="L1953">
        <f>COUNTIF(Table1[Race],Table1[Race])</f>
        <v>4</v>
      </c>
      <c r="M1953">
        <v>2</v>
      </c>
      <c r="N1953">
        <v>1</v>
      </c>
      <c r="O1953">
        <v>1</v>
      </c>
      <c r="P1953">
        <v>0</v>
      </c>
      <c r="Q1953" t="s">
        <v>20</v>
      </c>
      <c r="R1953" t="s">
        <v>947</v>
      </c>
      <c r="S1953" t="s">
        <v>2625</v>
      </c>
      <c r="T1953">
        <f>IFERROR(Table1[n_can_adj]/MID(Table1[district],FIND("(",Table1[district])+1,1),Table1[n_can_adj])</f>
        <v>4</v>
      </c>
      <c r="U1953">
        <v>52101</v>
      </c>
      <c r="V1953" t="str">
        <f>IF(Table1[Voting Population]&lt;47000,"Rural","Urban")</f>
        <v>Urban</v>
      </c>
      <c r="W1953" s="3">
        <v>0.18219443466009161</v>
      </c>
      <c r="X1953" s="3" t="s">
        <v>5414</v>
      </c>
      <c r="Y1953" s="3">
        <f>COUNTIFS(Table1[Race '#],Table1[[#This Row],[Race '#]],Table1[Gender],"F")</f>
        <v>0</v>
      </c>
      <c r="Z1953" s="3">
        <f>COUNTIFS(Table1[Race '#],Table1[[#This Row],[Race '#]],Table1[Gender],"M")</f>
        <v>4</v>
      </c>
      <c r="AA1953" s="3">
        <f>COUNTIFS(Table1[Race '#],Table1[[#This Row],[Race '#]],Table1[Gender],"~?")</f>
        <v>0</v>
      </c>
      <c r="AB1953" s="3" t="str">
        <f>_xlfn.IFS(Y1953=SUM(Table1[[#This Row],[Race-F candidates]:[Race-? Candidates]]),"All-Female",Z1953=SUM(Table1[[#This Row],[Race-F candidates]:[Race-? Candidates]]),"All-Male",1=1,"Mixed-Gender")</f>
        <v>All-Male</v>
      </c>
      <c r="AC1953" s="3">
        <f>COUNTIFS(Table1[genoffice],Table1[[#This Row],[genoffice]],Table1[Gender],"F")</f>
        <v>77</v>
      </c>
      <c r="AD1953" s="3">
        <f>COUNTIFS(Table1[genoffice],Table1[[#This Row],[genoffice]],Table1[Gender],"M")</f>
        <v>143</v>
      </c>
      <c r="AE1953" s="3">
        <f>COUNTIFS(Table1[genoffice],Table1[[#This Row],[genoffice]],Table1[Gender],"~?")</f>
        <v>9</v>
      </c>
    </row>
    <row r="1954" spans="1:31" x14ac:dyDescent="0.35">
      <c r="A1954">
        <v>1974</v>
      </c>
      <c r="B1954">
        <f>IF(COUNTIF(C$2:C1953,C1954)&gt;0,B1953,B1953+1)</f>
        <v>596</v>
      </c>
      <c r="C1954" t="str">
        <f>Table1[[#This Row],[position]]&amp;IF(Table1[district]="NA","","-"&amp;Table1[district])&amp;IF(Table1[parish]="Multi-Parish Race","","-"&amp;Table1[parish])&amp;" ("&amp;Table1[year]&amp;")"</f>
        <v>District Judge-30th Judicial District Court, Division B-Vernon (2014)</v>
      </c>
      <c r="D1954" t="s">
        <v>2445</v>
      </c>
      <c r="E1954" t="s">
        <v>2595</v>
      </c>
      <c r="F1954" t="s">
        <v>2599</v>
      </c>
      <c r="G1954">
        <v>2014</v>
      </c>
      <c r="H1954" t="s">
        <v>651</v>
      </c>
      <c r="I1954" t="s">
        <v>23</v>
      </c>
      <c r="J1954">
        <v>1137</v>
      </c>
      <c r="K1954">
        <v>4</v>
      </c>
      <c r="L1954">
        <f>COUNTIF(Table1[Race],Table1[Race])</f>
        <v>4</v>
      </c>
      <c r="M1954">
        <v>2</v>
      </c>
      <c r="N1954">
        <v>1</v>
      </c>
      <c r="O1954">
        <v>1</v>
      </c>
      <c r="P1954">
        <v>0</v>
      </c>
      <c r="Q1954" t="s">
        <v>20</v>
      </c>
      <c r="R1954" t="s">
        <v>947</v>
      </c>
      <c r="S1954" t="s">
        <v>2625</v>
      </c>
      <c r="T1954">
        <f>IFERROR(Table1[n_can_adj]/MID(Table1[district],FIND("(",Table1[district])+1,1),Table1[n_can_adj])</f>
        <v>4</v>
      </c>
      <c r="U1954">
        <v>52101</v>
      </c>
      <c r="V1954" t="str">
        <f>IF(Table1[Voting Population]&lt;47000,"Rural","Urban")</f>
        <v>Urban</v>
      </c>
      <c r="W1954" s="3">
        <v>0.18219443466009161</v>
      </c>
      <c r="X1954" s="3" t="s">
        <v>5414</v>
      </c>
      <c r="Y1954" s="3">
        <f>COUNTIFS(Table1[Race '#],Table1[[#This Row],[Race '#]],Table1[Gender],"F")</f>
        <v>0</v>
      </c>
      <c r="Z1954" s="3">
        <f>COUNTIFS(Table1[Race '#],Table1[[#This Row],[Race '#]],Table1[Gender],"M")</f>
        <v>4</v>
      </c>
      <c r="AA1954" s="3">
        <f>COUNTIFS(Table1[Race '#],Table1[[#This Row],[Race '#]],Table1[Gender],"~?")</f>
        <v>0</v>
      </c>
      <c r="AB1954" s="3" t="str">
        <f>_xlfn.IFS(Y1954=SUM(Table1[[#This Row],[Race-F candidates]:[Race-? Candidates]]),"All-Female",Z1954=SUM(Table1[[#This Row],[Race-F candidates]:[Race-? Candidates]]),"All-Male",1=1,"Mixed-Gender")</f>
        <v>All-Male</v>
      </c>
      <c r="AC1954" s="3">
        <f>COUNTIFS(Table1[genoffice],Table1[[#This Row],[genoffice]],Table1[Gender],"F")</f>
        <v>77</v>
      </c>
      <c r="AD1954" s="3">
        <f>COUNTIFS(Table1[genoffice],Table1[[#This Row],[genoffice]],Table1[Gender],"M")</f>
        <v>143</v>
      </c>
      <c r="AE1954" s="3">
        <f>COUNTIFS(Table1[genoffice],Table1[[#This Row],[genoffice]],Table1[Gender],"~?")</f>
        <v>9</v>
      </c>
    </row>
    <row r="1955" spans="1:31" x14ac:dyDescent="0.35">
      <c r="A1955">
        <v>1975</v>
      </c>
      <c r="B1955">
        <f>IF(COUNTIF(C$2:C1954,C1955)&gt;0,B1954,B1954+1)</f>
        <v>597</v>
      </c>
      <c r="C1955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5" t="s">
        <v>2445</v>
      </c>
      <c r="E1955" t="s">
        <v>2600</v>
      </c>
      <c r="F1955" t="s">
        <v>2601</v>
      </c>
      <c r="G1955">
        <v>2014</v>
      </c>
      <c r="H1955" t="s">
        <v>18</v>
      </c>
      <c r="I1955" t="s">
        <v>23</v>
      </c>
      <c r="J1955">
        <v>2944</v>
      </c>
      <c r="K1955">
        <v>2</v>
      </c>
      <c r="L1955">
        <f>COUNTIF(Table1[Race],Table1[Race])</f>
        <v>2</v>
      </c>
      <c r="M1955">
        <v>2</v>
      </c>
      <c r="N1955">
        <v>0</v>
      </c>
      <c r="O1955">
        <v>0</v>
      </c>
      <c r="P1955">
        <v>0</v>
      </c>
      <c r="Q1955" t="s">
        <v>20</v>
      </c>
      <c r="R1955" t="s">
        <v>947</v>
      </c>
      <c r="S1955" t="s">
        <v>2625</v>
      </c>
      <c r="T1955">
        <f>IFERROR(Table1[n_can_adj]/MID(Table1[district],FIND("(",Table1[district])+1,1),Table1[n_can_adj])</f>
        <v>2</v>
      </c>
      <c r="U1955">
        <v>25619</v>
      </c>
      <c r="V1955" t="str">
        <f>IF(Table1[Voting Population]&lt;47000,"Rural","Urban")</f>
        <v>Rural</v>
      </c>
      <c r="W1955" s="3">
        <v>0.19386637458926614</v>
      </c>
      <c r="X1955" s="3" t="s">
        <v>5414</v>
      </c>
      <c r="Y1955" s="3">
        <f>COUNTIFS(Table1[Race '#],Table1[[#This Row],[Race '#]],Table1[Gender],"F")</f>
        <v>0</v>
      </c>
      <c r="Z1955" s="3">
        <f>COUNTIFS(Table1[Race '#],Table1[[#This Row],[Race '#]],Table1[Gender],"M")</f>
        <v>2</v>
      </c>
      <c r="AA1955" s="3">
        <f>COUNTIFS(Table1[Race '#],Table1[[#This Row],[Race '#]],Table1[Gender],"~?")</f>
        <v>0</v>
      </c>
      <c r="AB1955" s="3" t="str">
        <f>_xlfn.IFS(Y1955=SUM(Table1[[#This Row],[Race-F candidates]:[Race-? Candidates]]),"All-Female",Z1955=SUM(Table1[[#This Row],[Race-F candidates]:[Race-? Candidates]]),"All-Male",1=1,"Mixed-Gender")</f>
        <v>All-Male</v>
      </c>
      <c r="AC1955" s="3">
        <f>COUNTIFS(Table1[genoffice],Table1[[#This Row],[genoffice]],Table1[Gender],"F")</f>
        <v>77</v>
      </c>
      <c r="AD1955" s="3">
        <f>COUNTIFS(Table1[genoffice],Table1[[#This Row],[genoffice]],Table1[Gender],"M")</f>
        <v>143</v>
      </c>
      <c r="AE1955" s="3">
        <f>COUNTIFS(Table1[genoffice],Table1[[#This Row],[genoffice]],Table1[Gender],"~?")</f>
        <v>9</v>
      </c>
    </row>
    <row r="1956" spans="1:31" x14ac:dyDescent="0.35">
      <c r="A1956">
        <v>1976</v>
      </c>
      <c r="B1956">
        <f>IF(COUNTIF(C$2:C1955,C1956)&gt;0,B1955,B1955+1)</f>
        <v>597</v>
      </c>
      <c r="C1956" t="str">
        <f>Table1[[#This Row],[position]]&amp;IF(Table1[district]="NA","","-"&amp;Table1[district])&amp;IF(Table1[parish]="Multi-Parish Race","","-"&amp;Table1[parish])&amp;" ("&amp;Table1[year]&amp;")"</f>
        <v>District Judge-33rd Judicial District Court, Division B-Allen (2014)</v>
      </c>
      <c r="D1956" t="s">
        <v>2445</v>
      </c>
      <c r="E1956" t="s">
        <v>2600</v>
      </c>
      <c r="F1956" t="s">
        <v>2602</v>
      </c>
      <c r="G1956">
        <v>2014</v>
      </c>
      <c r="H1956" t="s">
        <v>18</v>
      </c>
      <c r="I1956" t="s">
        <v>23</v>
      </c>
      <c r="J1956">
        <v>4360</v>
      </c>
      <c r="K1956">
        <v>2</v>
      </c>
      <c r="L1956">
        <f>COUNTIF(Table1[Race],Table1[Race])</f>
        <v>2</v>
      </c>
      <c r="M1956">
        <v>2</v>
      </c>
      <c r="N1956">
        <v>0</v>
      </c>
      <c r="O1956">
        <v>0</v>
      </c>
      <c r="P1956">
        <v>0</v>
      </c>
      <c r="Q1956" t="s">
        <v>20</v>
      </c>
      <c r="R1956" t="s">
        <v>947</v>
      </c>
      <c r="S1956" t="s">
        <v>2625</v>
      </c>
      <c r="T1956">
        <f>IFERROR(Table1[n_can_adj]/MID(Table1[district],FIND("(",Table1[district])+1,1),Table1[n_can_adj])</f>
        <v>2</v>
      </c>
      <c r="U1956">
        <v>25619</v>
      </c>
      <c r="V1956" t="str">
        <f>IF(Table1[Voting Population]&lt;47000,"Rural","Urban")</f>
        <v>Rural</v>
      </c>
      <c r="W1956" s="3">
        <v>0.19386637458926614</v>
      </c>
      <c r="X1956" s="3" t="s">
        <v>5414</v>
      </c>
      <c r="Y1956" s="3">
        <f>COUNTIFS(Table1[Race '#],Table1[[#This Row],[Race '#]],Table1[Gender],"F")</f>
        <v>0</v>
      </c>
      <c r="Z1956" s="3">
        <f>COUNTIFS(Table1[Race '#],Table1[[#This Row],[Race '#]],Table1[Gender],"M")</f>
        <v>2</v>
      </c>
      <c r="AA1956" s="3">
        <f>COUNTIFS(Table1[Race '#],Table1[[#This Row],[Race '#]],Table1[Gender],"~?")</f>
        <v>0</v>
      </c>
      <c r="AB1956" s="3" t="str">
        <f>_xlfn.IFS(Y1956=SUM(Table1[[#This Row],[Race-F candidates]:[Race-? Candidates]]),"All-Female",Z1956=SUM(Table1[[#This Row],[Race-F candidates]:[Race-? Candidates]]),"All-Male",1=1,"Mixed-Gender")</f>
        <v>All-Male</v>
      </c>
      <c r="AC1956" s="3">
        <f>COUNTIFS(Table1[genoffice],Table1[[#This Row],[genoffice]],Table1[Gender],"F")</f>
        <v>77</v>
      </c>
      <c r="AD1956" s="3">
        <f>COUNTIFS(Table1[genoffice],Table1[[#This Row],[genoffice]],Table1[Gender],"M")</f>
        <v>143</v>
      </c>
      <c r="AE1956" s="3">
        <f>COUNTIFS(Table1[genoffice],Table1[[#This Row],[genoffice]],Table1[Gender],"~?")</f>
        <v>9</v>
      </c>
    </row>
    <row r="1957" spans="1:31" x14ac:dyDescent="0.35">
      <c r="A1957">
        <v>1977</v>
      </c>
      <c r="B1957">
        <f>IF(COUNTIF(C$2:C1956,C1957)&gt;0,B1956,B1956+1)</f>
        <v>598</v>
      </c>
      <c r="C1957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7" t="s">
        <v>2445</v>
      </c>
      <c r="E1957" t="s">
        <v>2603</v>
      </c>
      <c r="F1957" t="s">
        <v>2604</v>
      </c>
      <c r="G1957">
        <v>2014</v>
      </c>
      <c r="H1957" t="s">
        <v>1737</v>
      </c>
      <c r="I1957" t="s">
        <v>23</v>
      </c>
      <c r="J1957">
        <v>2778</v>
      </c>
      <c r="K1957">
        <v>2</v>
      </c>
      <c r="L1957">
        <f>COUNTIF(Table1[Race],Table1[Race])</f>
        <v>2</v>
      </c>
      <c r="M1957">
        <v>2</v>
      </c>
      <c r="N1957">
        <v>0</v>
      </c>
      <c r="O1957">
        <v>0</v>
      </c>
      <c r="P1957">
        <v>0</v>
      </c>
      <c r="Q1957" t="s">
        <v>20</v>
      </c>
      <c r="R1957" t="s">
        <v>947</v>
      </c>
      <c r="S1957" t="s">
        <v>2625</v>
      </c>
      <c r="T1957">
        <f>IFERROR(Table1[n_can_adj]/MID(Table1[district],FIND("(",Table1[district])+1,1),Table1[n_can_adj])</f>
        <v>2</v>
      </c>
      <c r="U1957">
        <v>44091</v>
      </c>
      <c r="V1957" t="str">
        <f>IF(Table1[Voting Population]&lt;47000,"Rural","Urban")</f>
        <v>Rural</v>
      </c>
      <c r="W1957" s="3">
        <v>0.52140580584029639</v>
      </c>
      <c r="X1957" s="3" t="s">
        <v>5415</v>
      </c>
      <c r="Y1957" s="3">
        <f>COUNTIFS(Table1[Race '#],Table1[[#This Row],[Race '#]],Table1[Gender],"F")</f>
        <v>1</v>
      </c>
      <c r="Z1957" s="3">
        <f>COUNTIFS(Table1[Race '#],Table1[[#This Row],[Race '#]],Table1[Gender],"M")</f>
        <v>1</v>
      </c>
      <c r="AA1957" s="3">
        <f>COUNTIFS(Table1[Race '#],Table1[[#This Row],[Race '#]],Table1[Gender],"~?")</f>
        <v>0</v>
      </c>
      <c r="AB1957" s="3" t="str">
        <f>_xlfn.IFS(Y1957=SUM(Table1[[#This Row],[Race-F candidates]:[Race-? Candidates]]),"All-Female",Z1957=SUM(Table1[[#This Row],[Race-F candidates]:[Race-? Candidates]]),"All-Male",1=1,"Mixed-Gender")</f>
        <v>Mixed-Gender</v>
      </c>
      <c r="AC1957" s="3">
        <f>COUNTIFS(Table1[genoffice],Table1[[#This Row],[genoffice]],Table1[Gender],"F")</f>
        <v>77</v>
      </c>
      <c r="AD1957" s="3">
        <f>COUNTIFS(Table1[genoffice],Table1[[#This Row],[genoffice]],Table1[Gender],"M")</f>
        <v>143</v>
      </c>
      <c r="AE1957" s="3">
        <f>COUNTIFS(Table1[genoffice],Table1[[#This Row],[genoffice]],Table1[Gender],"~?")</f>
        <v>9</v>
      </c>
    </row>
    <row r="1958" spans="1:31" x14ac:dyDescent="0.35">
      <c r="A1958">
        <v>1978</v>
      </c>
      <c r="B1958">
        <f>IF(COUNTIF(C$2:C1957,C1958)&gt;0,B1957,B1957+1)</f>
        <v>598</v>
      </c>
      <c r="C1958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A-St. Bernard (2014)</v>
      </c>
      <c r="D1958" t="s">
        <v>2445</v>
      </c>
      <c r="E1958" t="s">
        <v>2603</v>
      </c>
      <c r="F1958" t="s">
        <v>2605</v>
      </c>
      <c r="G1958">
        <v>2014</v>
      </c>
      <c r="H1958" t="s">
        <v>1737</v>
      </c>
      <c r="I1958" t="s">
        <v>23</v>
      </c>
      <c r="J1958">
        <v>8831</v>
      </c>
      <c r="K1958">
        <v>2</v>
      </c>
      <c r="L1958">
        <f>COUNTIF(Table1[Race],Table1[Race])</f>
        <v>2</v>
      </c>
      <c r="M1958">
        <v>2</v>
      </c>
      <c r="N1958">
        <v>0</v>
      </c>
      <c r="O1958">
        <v>0</v>
      </c>
      <c r="P1958">
        <v>0</v>
      </c>
      <c r="Q1958" t="s">
        <v>20</v>
      </c>
      <c r="R1958" t="s">
        <v>947</v>
      </c>
      <c r="S1958" t="s">
        <v>2625</v>
      </c>
      <c r="T1958">
        <f>IFERROR(Table1[n_can_adj]/MID(Table1[district],FIND("(",Table1[district])+1,1),Table1[n_can_adj])</f>
        <v>2</v>
      </c>
      <c r="U1958">
        <v>44091</v>
      </c>
      <c r="V1958" t="str">
        <f>IF(Table1[Voting Population]&lt;47000,"Rural","Urban")</f>
        <v>Rural</v>
      </c>
      <c r="W1958" s="3">
        <v>0.52140580584029639</v>
      </c>
      <c r="X1958" s="3" t="s">
        <v>5414</v>
      </c>
      <c r="Y1958" s="3">
        <f>COUNTIFS(Table1[Race '#],Table1[[#This Row],[Race '#]],Table1[Gender],"F")</f>
        <v>1</v>
      </c>
      <c r="Z1958" s="3">
        <f>COUNTIFS(Table1[Race '#],Table1[[#This Row],[Race '#]],Table1[Gender],"M")</f>
        <v>1</v>
      </c>
      <c r="AA1958" s="3">
        <f>COUNTIFS(Table1[Race '#],Table1[[#This Row],[Race '#]],Table1[Gender],"~?")</f>
        <v>0</v>
      </c>
      <c r="AB1958" s="3" t="str">
        <f>_xlfn.IFS(Y1958=SUM(Table1[[#This Row],[Race-F candidates]:[Race-? Candidates]]),"All-Female",Z1958=SUM(Table1[[#This Row],[Race-F candidates]:[Race-? Candidates]]),"All-Male",1=1,"Mixed-Gender")</f>
        <v>Mixed-Gender</v>
      </c>
      <c r="AC1958" s="3">
        <f>COUNTIFS(Table1[genoffice],Table1[[#This Row],[genoffice]],Table1[Gender],"F")</f>
        <v>77</v>
      </c>
      <c r="AD1958" s="3">
        <f>COUNTIFS(Table1[genoffice],Table1[[#This Row],[genoffice]],Table1[Gender],"M")</f>
        <v>143</v>
      </c>
      <c r="AE1958" s="3">
        <f>COUNTIFS(Table1[genoffice],Table1[[#This Row],[genoffice]],Table1[Gender],"~?")</f>
        <v>9</v>
      </c>
    </row>
    <row r="1959" spans="1:31" x14ac:dyDescent="0.35">
      <c r="A1959">
        <v>1979</v>
      </c>
      <c r="B1959">
        <f>IF(COUNTIF(C$2:C1958,C1959)&gt;0,B1958,B1958+1)</f>
        <v>599</v>
      </c>
      <c r="C1959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59" t="s">
        <v>2445</v>
      </c>
      <c r="E1959" t="s">
        <v>2606</v>
      </c>
      <c r="F1959" t="s">
        <v>2607</v>
      </c>
      <c r="G1959">
        <v>2014</v>
      </c>
      <c r="H1959" t="s">
        <v>1737</v>
      </c>
      <c r="I1959" t="s">
        <v>23</v>
      </c>
      <c r="J1959">
        <v>3792</v>
      </c>
      <c r="K1959">
        <v>3</v>
      </c>
      <c r="L1959">
        <f>COUNTIF(Table1[Race],Table1[Race])</f>
        <v>3</v>
      </c>
      <c r="M1959">
        <v>1</v>
      </c>
      <c r="N1959">
        <v>2</v>
      </c>
      <c r="O1959">
        <v>0</v>
      </c>
      <c r="P1959">
        <v>0</v>
      </c>
      <c r="Q1959" t="s">
        <v>20</v>
      </c>
      <c r="R1959" t="s">
        <v>947</v>
      </c>
      <c r="S1959" t="s">
        <v>2625</v>
      </c>
      <c r="T1959">
        <f>IFERROR(Table1[n_can_adj]/MID(Table1[district],FIND("(",Table1[district])+1,1),Table1[n_can_adj])</f>
        <v>3</v>
      </c>
      <c r="U1959">
        <v>44091</v>
      </c>
      <c r="V1959" t="str">
        <f>IF(Table1[Voting Population]&lt;47000,"Rural","Urban")</f>
        <v>Rural</v>
      </c>
      <c r="W1959" s="3">
        <v>0.13615746683782626</v>
      </c>
      <c r="X1959" s="3" t="s">
        <v>5414</v>
      </c>
      <c r="Y1959" s="3">
        <f>COUNTIFS(Table1[Race '#],Table1[[#This Row],[Race '#]],Table1[Gender],"F")</f>
        <v>1</v>
      </c>
      <c r="Z1959" s="3">
        <f>COUNTIFS(Table1[Race '#],Table1[[#This Row],[Race '#]],Table1[Gender],"M")</f>
        <v>2</v>
      </c>
      <c r="AA1959" s="3">
        <f>COUNTIFS(Table1[Race '#],Table1[[#This Row],[Race '#]],Table1[Gender],"~?")</f>
        <v>0</v>
      </c>
      <c r="AB1959" s="3" t="str">
        <f>_xlfn.IFS(Y1959=SUM(Table1[[#This Row],[Race-F candidates]:[Race-? Candidates]]),"All-Female",Z1959=SUM(Table1[[#This Row],[Race-F candidates]:[Race-? Candidates]]),"All-Male",1=1,"Mixed-Gender")</f>
        <v>Mixed-Gender</v>
      </c>
      <c r="AC1959" s="3">
        <f>COUNTIFS(Table1[genoffice],Table1[[#This Row],[genoffice]],Table1[Gender],"F")</f>
        <v>77</v>
      </c>
      <c r="AD1959" s="3">
        <f>COUNTIFS(Table1[genoffice],Table1[[#This Row],[genoffice]],Table1[Gender],"M")</f>
        <v>143</v>
      </c>
      <c r="AE1959" s="3">
        <f>COUNTIFS(Table1[genoffice],Table1[[#This Row],[genoffice]],Table1[Gender],"~?")</f>
        <v>9</v>
      </c>
    </row>
    <row r="1960" spans="1:31" x14ac:dyDescent="0.35">
      <c r="A1960">
        <v>1980</v>
      </c>
      <c r="B1960">
        <f>IF(COUNTIF(C$2:C1959,C1960)&gt;0,B1959,B1959+1)</f>
        <v>599</v>
      </c>
      <c r="C1960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0" t="s">
        <v>2445</v>
      </c>
      <c r="E1960" t="s">
        <v>2606</v>
      </c>
      <c r="F1960" t="s">
        <v>2608</v>
      </c>
      <c r="G1960">
        <v>2014</v>
      </c>
      <c r="H1960" t="s">
        <v>1737</v>
      </c>
      <c r="I1960" t="s">
        <v>19</v>
      </c>
      <c r="J1960">
        <v>2510</v>
      </c>
      <c r="K1960">
        <v>3</v>
      </c>
      <c r="L1960">
        <f>COUNTIF(Table1[Race],Table1[Race])</f>
        <v>3</v>
      </c>
      <c r="M1960">
        <v>1</v>
      </c>
      <c r="N1960">
        <v>2</v>
      </c>
      <c r="O1960">
        <v>0</v>
      </c>
      <c r="P1960">
        <v>0</v>
      </c>
      <c r="Q1960" t="s">
        <v>20</v>
      </c>
      <c r="R1960" t="s">
        <v>947</v>
      </c>
      <c r="S1960" t="s">
        <v>2625</v>
      </c>
      <c r="T1960">
        <f>IFERROR(Table1[n_can_adj]/MID(Table1[district],FIND("(",Table1[district])+1,1),Table1[n_can_adj])</f>
        <v>3</v>
      </c>
      <c r="U1960">
        <v>44091</v>
      </c>
      <c r="V1960" t="str">
        <f>IF(Table1[Voting Population]&lt;47000,"Rural","Urban")</f>
        <v>Rural</v>
      </c>
      <c r="W1960" s="3">
        <v>0.13615746683782626</v>
      </c>
      <c r="X1960" s="3" t="s">
        <v>5414</v>
      </c>
      <c r="Y1960" s="3">
        <f>COUNTIFS(Table1[Race '#],Table1[[#This Row],[Race '#]],Table1[Gender],"F")</f>
        <v>1</v>
      </c>
      <c r="Z1960" s="3">
        <f>COUNTIFS(Table1[Race '#],Table1[[#This Row],[Race '#]],Table1[Gender],"M")</f>
        <v>2</v>
      </c>
      <c r="AA1960" s="3">
        <f>COUNTIFS(Table1[Race '#],Table1[[#This Row],[Race '#]],Table1[Gender],"~?")</f>
        <v>0</v>
      </c>
      <c r="AB1960" s="3" t="str">
        <f>_xlfn.IFS(Y1960=SUM(Table1[[#This Row],[Race-F candidates]:[Race-? Candidates]]),"All-Female",Z1960=SUM(Table1[[#This Row],[Race-F candidates]:[Race-? Candidates]]),"All-Male",1=1,"Mixed-Gender")</f>
        <v>Mixed-Gender</v>
      </c>
      <c r="AC1960" s="3">
        <f>COUNTIFS(Table1[genoffice],Table1[[#This Row],[genoffice]],Table1[Gender],"F")</f>
        <v>77</v>
      </c>
      <c r="AD1960" s="3">
        <f>COUNTIFS(Table1[genoffice],Table1[[#This Row],[genoffice]],Table1[Gender],"M")</f>
        <v>143</v>
      </c>
      <c r="AE1960" s="3">
        <f>COUNTIFS(Table1[genoffice],Table1[[#This Row],[genoffice]],Table1[Gender],"~?")</f>
        <v>9</v>
      </c>
    </row>
    <row r="1961" spans="1:31" x14ac:dyDescent="0.35">
      <c r="A1961">
        <v>1981</v>
      </c>
      <c r="B1961">
        <f>IF(COUNTIF(C$2:C1960,C1961)&gt;0,B1960,B1960+1)</f>
        <v>599</v>
      </c>
      <c r="C1961" t="str">
        <f>Table1[[#This Row],[position]]&amp;IF(Table1[district]="NA","","-"&amp;Table1[district])&amp;IF(Table1[parish]="Multi-Parish Race","","-"&amp;Table1[parish])&amp;" ("&amp;Table1[year]&amp;")"</f>
        <v>District Judge-34th Judicial District Court, Division C-St. Bernard (2014)</v>
      </c>
      <c r="D1961" t="s">
        <v>2445</v>
      </c>
      <c r="E1961" t="s">
        <v>2606</v>
      </c>
      <c r="F1961" t="s">
        <v>2609</v>
      </c>
      <c r="G1961">
        <v>2014</v>
      </c>
      <c r="H1961" t="s">
        <v>1737</v>
      </c>
      <c r="I1961" t="s">
        <v>19</v>
      </c>
      <c r="J1961">
        <v>5383</v>
      </c>
      <c r="K1961">
        <v>3</v>
      </c>
      <c r="L1961">
        <f>COUNTIF(Table1[Race],Table1[Race])</f>
        <v>3</v>
      </c>
      <c r="M1961">
        <v>1</v>
      </c>
      <c r="N1961">
        <v>2</v>
      </c>
      <c r="O1961">
        <v>0</v>
      </c>
      <c r="P1961">
        <v>0</v>
      </c>
      <c r="Q1961" t="s">
        <v>20</v>
      </c>
      <c r="R1961" t="s">
        <v>947</v>
      </c>
      <c r="S1961" t="s">
        <v>2625</v>
      </c>
      <c r="T1961">
        <f>IFERROR(Table1[n_can_adj]/MID(Table1[district],FIND("(",Table1[district])+1,1),Table1[n_can_adj])</f>
        <v>3</v>
      </c>
      <c r="U1961">
        <v>44091</v>
      </c>
      <c r="V1961" t="str">
        <f>IF(Table1[Voting Population]&lt;47000,"Rural","Urban")</f>
        <v>Rural</v>
      </c>
      <c r="W1961" s="3">
        <v>0.13615746683782626</v>
      </c>
      <c r="X1961" s="3" t="s">
        <v>5415</v>
      </c>
      <c r="Y1961" s="3">
        <f>COUNTIFS(Table1[Race '#],Table1[[#This Row],[Race '#]],Table1[Gender],"F")</f>
        <v>1</v>
      </c>
      <c r="Z1961" s="3">
        <f>COUNTIFS(Table1[Race '#],Table1[[#This Row],[Race '#]],Table1[Gender],"M")</f>
        <v>2</v>
      </c>
      <c r="AA1961" s="3">
        <f>COUNTIFS(Table1[Race '#],Table1[[#This Row],[Race '#]],Table1[Gender],"~?")</f>
        <v>0</v>
      </c>
      <c r="AB1961" s="3" t="str">
        <f>_xlfn.IFS(Y1961=SUM(Table1[[#This Row],[Race-F candidates]:[Race-? Candidates]]),"All-Female",Z1961=SUM(Table1[[#This Row],[Race-F candidates]:[Race-? Candidates]]),"All-Male",1=1,"Mixed-Gender")</f>
        <v>Mixed-Gender</v>
      </c>
      <c r="AC1961" s="3">
        <f>COUNTIFS(Table1[genoffice],Table1[[#This Row],[genoffice]],Table1[Gender],"F")</f>
        <v>77</v>
      </c>
      <c r="AD1961" s="3">
        <f>COUNTIFS(Table1[genoffice],Table1[[#This Row],[genoffice]],Table1[Gender],"M")</f>
        <v>143</v>
      </c>
      <c r="AE1961" s="3">
        <f>COUNTIFS(Table1[genoffice],Table1[[#This Row],[genoffice]],Table1[Gender],"~?")</f>
        <v>9</v>
      </c>
    </row>
    <row r="1962" spans="1:31" x14ac:dyDescent="0.35">
      <c r="A1962">
        <v>1982</v>
      </c>
      <c r="B1962">
        <f>IF(COUNTIF(C$2:C1961,C1962)&gt;0,B1961,B1961+1)</f>
        <v>600</v>
      </c>
      <c r="C1962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2" t="s">
        <v>2445</v>
      </c>
      <c r="E1962" t="s">
        <v>2434</v>
      </c>
      <c r="F1962" t="s">
        <v>2610</v>
      </c>
      <c r="G1962">
        <v>2014</v>
      </c>
      <c r="H1962" t="s">
        <v>449</v>
      </c>
      <c r="I1962" t="s">
        <v>127</v>
      </c>
      <c r="J1962">
        <v>947</v>
      </c>
      <c r="K1962">
        <v>2</v>
      </c>
      <c r="L1962">
        <f>COUNTIF(Table1[Race],Table1[Race])</f>
        <v>2</v>
      </c>
      <c r="M1962">
        <v>0</v>
      </c>
      <c r="N1962">
        <v>0</v>
      </c>
      <c r="O1962">
        <v>0</v>
      </c>
      <c r="P1962">
        <v>2</v>
      </c>
      <c r="Q1962" t="s">
        <v>20</v>
      </c>
      <c r="R1962" t="s">
        <v>947</v>
      </c>
      <c r="S1962" t="s">
        <v>2625</v>
      </c>
      <c r="T1962">
        <f>IFERROR(Table1[n_can_adj]/MID(Table1[district],FIND("(",Table1[district])+1,1),Table1[n_can_adj])</f>
        <v>2</v>
      </c>
      <c r="U1962">
        <v>9997</v>
      </c>
      <c r="V1962" t="str">
        <f>IF(Table1[Voting Population]&lt;47000,"Rural","Urban")</f>
        <v>Rural</v>
      </c>
      <c r="W1962" s="3">
        <v>0.51794349707304654</v>
      </c>
      <c r="X1962" s="3" t="s">
        <v>5414</v>
      </c>
      <c r="Y1962" s="3">
        <f>COUNTIFS(Table1[Race '#],Table1[[#This Row],[Race '#]],Table1[Gender],"F")</f>
        <v>1</v>
      </c>
      <c r="Z1962" s="3">
        <f>COUNTIFS(Table1[Race '#],Table1[[#This Row],[Race '#]],Table1[Gender],"M")</f>
        <v>1</v>
      </c>
      <c r="AA1962" s="3">
        <f>COUNTIFS(Table1[Race '#],Table1[[#This Row],[Race '#]],Table1[Gender],"~?")</f>
        <v>0</v>
      </c>
      <c r="AB1962" s="3" t="str">
        <f>_xlfn.IFS(Y1962=SUM(Table1[[#This Row],[Race-F candidates]:[Race-? Candidates]]),"All-Female",Z1962=SUM(Table1[[#This Row],[Race-F candidates]:[Race-? Candidates]]),"All-Male",1=1,"Mixed-Gender")</f>
        <v>Mixed-Gender</v>
      </c>
      <c r="AC1962" s="3">
        <f>COUNTIFS(Table1[genoffice],Table1[[#This Row],[genoffice]],Table1[Gender],"F")</f>
        <v>77</v>
      </c>
      <c r="AD1962" s="3">
        <f>COUNTIFS(Table1[genoffice],Table1[[#This Row],[genoffice]],Table1[Gender],"M")</f>
        <v>143</v>
      </c>
      <c r="AE1962" s="3">
        <f>COUNTIFS(Table1[genoffice],Table1[[#This Row],[genoffice]],Table1[Gender],"~?")</f>
        <v>9</v>
      </c>
    </row>
    <row r="1963" spans="1:31" x14ac:dyDescent="0.35">
      <c r="A1963">
        <v>1983</v>
      </c>
      <c r="B1963">
        <f>IF(COUNTIF(C$2:C1962,C1963)&gt;0,B1962,B1962+1)</f>
        <v>600</v>
      </c>
      <c r="C1963" t="str">
        <f>Table1[[#This Row],[position]]&amp;IF(Table1[district]="NA","","-"&amp;Table1[district])&amp;IF(Table1[parish]="Multi-Parish Race","","-"&amp;Table1[parish])&amp;" ("&amp;Table1[year]&amp;")"</f>
        <v>District Judge-37th Judicial District Court-Caldwell (2014)</v>
      </c>
      <c r="D1963" t="s">
        <v>2445</v>
      </c>
      <c r="E1963" t="s">
        <v>2434</v>
      </c>
      <c r="F1963" t="s">
        <v>2611</v>
      </c>
      <c r="G1963">
        <v>2014</v>
      </c>
      <c r="H1963" t="s">
        <v>449</v>
      </c>
      <c r="I1963" t="s">
        <v>127</v>
      </c>
      <c r="J1963">
        <v>2982</v>
      </c>
      <c r="K1963">
        <v>2</v>
      </c>
      <c r="L1963">
        <f>COUNTIF(Table1[Race],Table1[Race])</f>
        <v>2</v>
      </c>
      <c r="M1963">
        <v>0</v>
      </c>
      <c r="N1963">
        <v>0</v>
      </c>
      <c r="O1963">
        <v>0</v>
      </c>
      <c r="P1963">
        <v>2</v>
      </c>
      <c r="Q1963" t="s">
        <v>20</v>
      </c>
      <c r="R1963" t="s">
        <v>947</v>
      </c>
      <c r="S1963" t="s">
        <v>2625</v>
      </c>
      <c r="T1963">
        <f>IFERROR(Table1[n_can_adj]/MID(Table1[district],FIND("(",Table1[district])+1,1),Table1[n_can_adj])</f>
        <v>2</v>
      </c>
      <c r="U1963">
        <v>9997</v>
      </c>
      <c r="V1963" t="str">
        <f>IF(Table1[Voting Population]&lt;47000,"Rural","Urban")</f>
        <v>Rural</v>
      </c>
      <c r="W1963" s="3">
        <v>0.51794349707304654</v>
      </c>
      <c r="X1963" s="3" t="s">
        <v>5415</v>
      </c>
      <c r="Y1963" s="3">
        <f>COUNTIFS(Table1[Race '#],Table1[[#This Row],[Race '#]],Table1[Gender],"F")</f>
        <v>1</v>
      </c>
      <c r="Z1963" s="3">
        <f>COUNTIFS(Table1[Race '#],Table1[[#This Row],[Race '#]],Table1[Gender],"M")</f>
        <v>1</v>
      </c>
      <c r="AA1963" s="3">
        <f>COUNTIFS(Table1[Race '#],Table1[[#This Row],[Race '#]],Table1[Gender],"~?")</f>
        <v>0</v>
      </c>
      <c r="AB1963" s="3" t="str">
        <f>_xlfn.IFS(Y1963=SUM(Table1[[#This Row],[Race-F candidates]:[Race-? Candidates]]),"All-Female",Z1963=SUM(Table1[[#This Row],[Race-F candidates]:[Race-? Candidates]]),"All-Male",1=1,"Mixed-Gender")</f>
        <v>Mixed-Gender</v>
      </c>
      <c r="AC1963" s="3">
        <f>COUNTIFS(Table1[genoffice],Table1[[#This Row],[genoffice]],Table1[Gender],"F")</f>
        <v>77</v>
      </c>
      <c r="AD1963" s="3">
        <f>COUNTIFS(Table1[genoffice],Table1[[#This Row],[genoffice]],Table1[Gender],"M")</f>
        <v>143</v>
      </c>
      <c r="AE1963" s="3">
        <f>COUNTIFS(Table1[genoffice],Table1[[#This Row],[genoffice]],Table1[Gender],"~?")</f>
        <v>9</v>
      </c>
    </row>
    <row r="1964" spans="1:31" x14ac:dyDescent="0.35">
      <c r="A1964">
        <v>1869</v>
      </c>
      <c r="B1964">
        <f>IF(COUNTIF(C$2:C1963,C1964)&gt;0,B1963,B1963+1)</f>
        <v>601</v>
      </c>
      <c r="C1964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4" t="s">
        <v>2445</v>
      </c>
      <c r="E1964" t="s">
        <v>2455</v>
      </c>
      <c r="F1964" t="s">
        <v>2456</v>
      </c>
      <c r="G1964">
        <v>2014</v>
      </c>
      <c r="H1964" t="s">
        <v>73</v>
      </c>
      <c r="I1964" t="s">
        <v>19</v>
      </c>
      <c r="J1964">
        <v>8299</v>
      </c>
      <c r="K1964">
        <v>3</v>
      </c>
      <c r="L1964">
        <f>COUNTIF(Table1[Race],Table1[Race])</f>
        <v>3</v>
      </c>
      <c r="M1964">
        <v>1</v>
      </c>
      <c r="N1964">
        <v>2</v>
      </c>
      <c r="O1964">
        <v>0</v>
      </c>
      <c r="P1964">
        <v>0</v>
      </c>
      <c r="Q1964" t="s">
        <v>20</v>
      </c>
      <c r="R1964" t="s">
        <v>947</v>
      </c>
      <c r="S1964" t="s">
        <v>2625</v>
      </c>
      <c r="T1964">
        <f>IFERROR(Table1[n_can_adj]/MID(Table1[district],FIND("(",Table1[district])+1,1),Table1[n_can_adj])</f>
        <v>3</v>
      </c>
      <c r="U1964">
        <v>0</v>
      </c>
      <c r="W1964" s="3">
        <v>7.2504443820750053E-3</v>
      </c>
      <c r="X1964" s="3" t="s">
        <v>5414</v>
      </c>
      <c r="Y1964" s="3">
        <f>COUNTIFS(Table1[Race '#],Table1[[#This Row],[Race '#]],Table1[Gender],"F")</f>
        <v>0</v>
      </c>
      <c r="Z1964" s="3">
        <f>COUNTIFS(Table1[Race '#],Table1[[#This Row],[Race '#]],Table1[Gender],"M")</f>
        <v>3</v>
      </c>
      <c r="AA1964" s="3">
        <f>COUNTIFS(Table1[Race '#],Table1[[#This Row],[Race '#]],Table1[Gender],"~?")</f>
        <v>0</v>
      </c>
      <c r="AB1964" s="3" t="str">
        <f>_xlfn.IFS(Y1964=SUM(Table1[[#This Row],[Race-F candidates]:[Race-? Candidates]]),"All-Female",Z1964=SUM(Table1[[#This Row],[Race-F candidates]:[Race-? Candidates]]),"All-Male",1=1,"Mixed-Gender")</f>
        <v>All-Male</v>
      </c>
      <c r="AC1964" s="3">
        <f>COUNTIFS(Table1[genoffice],Table1[[#This Row],[genoffice]],Table1[Gender],"F")</f>
        <v>77</v>
      </c>
      <c r="AD1964" s="3">
        <f>COUNTIFS(Table1[genoffice],Table1[[#This Row],[genoffice]],Table1[Gender],"M")</f>
        <v>143</v>
      </c>
      <c r="AE1964" s="3">
        <f>COUNTIFS(Table1[genoffice],Table1[[#This Row],[genoffice]],Table1[Gender],"~?")</f>
        <v>9</v>
      </c>
    </row>
    <row r="1965" spans="1:31" x14ac:dyDescent="0.35">
      <c r="A1965">
        <v>1870</v>
      </c>
      <c r="B1965">
        <f>IF(COUNTIF(C$2:C1964,C1965)&gt;0,B1964,B1964+1)</f>
        <v>601</v>
      </c>
      <c r="C1965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5" t="s">
        <v>2445</v>
      </c>
      <c r="E1965" t="s">
        <v>2455</v>
      </c>
      <c r="F1965" t="s">
        <v>2457</v>
      </c>
      <c r="G1965">
        <v>2014</v>
      </c>
      <c r="H1965" t="s">
        <v>73</v>
      </c>
      <c r="I1965" t="s">
        <v>23</v>
      </c>
      <c r="J1965">
        <v>8454</v>
      </c>
      <c r="K1965">
        <v>3</v>
      </c>
      <c r="L1965">
        <f>COUNTIF(Table1[Race],Table1[Race])</f>
        <v>3</v>
      </c>
      <c r="M1965">
        <v>1</v>
      </c>
      <c r="N1965">
        <v>2</v>
      </c>
      <c r="O1965">
        <v>0</v>
      </c>
      <c r="P1965">
        <v>0</v>
      </c>
      <c r="Q1965" t="s">
        <v>20</v>
      </c>
      <c r="R1965" t="s">
        <v>947</v>
      </c>
      <c r="S1965" t="s">
        <v>2625</v>
      </c>
      <c r="T1965">
        <f>IFERROR(Table1[n_can_adj]/MID(Table1[district],FIND("(",Table1[district])+1,1),Table1[n_can_adj])</f>
        <v>3</v>
      </c>
      <c r="U1965">
        <v>0</v>
      </c>
      <c r="W1965" s="3">
        <v>7.2504443820750053E-3</v>
      </c>
      <c r="X1965" s="3" t="s">
        <v>5414</v>
      </c>
      <c r="Y1965" s="3">
        <f>COUNTIFS(Table1[Race '#],Table1[[#This Row],[Race '#]],Table1[Gender],"F")</f>
        <v>0</v>
      </c>
      <c r="Z1965" s="3">
        <f>COUNTIFS(Table1[Race '#],Table1[[#This Row],[Race '#]],Table1[Gender],"M")</f>
        <v>3</v>
      </c>
      <c r="AA1965" s="3">
        <f>COUNTIFS(Table1[Race '#],Table1[[#This Row],[Race '#]],Table1[Gender],"~?")</f>
        <v>0</v>
      </c>
      <c r="AB1965" s="3" t="str">
        <f>_xlfn.IFS(Y1965=SUM(Table1[[#This Row],[Race-F candidates]:[Race-? Candidates]]),"All-Female",Z1965=SUM(Table1[[#This Row],[Race-F candidates]:[Race-? Candidates]]),"All-Male",1=1,"Mixed-Gender")</f>
        <v>All-Male</v>
      </c>
      <c r="AC1965" s="3">
        <f>COUNTIFS(Table1[genoffice],Table1[[#This Row],[genoffice]],Table1[Gender],"F")</f>
        <v>77</v>
      </c>
      <c r="AD1965" s="3">
        <f>COUNTIFS(Table1[genoffice],Table1[[#This Row],[genoffice]],Table1[Gender],"M")</f>
        <v>143</v>
      </c>
      <c r="AE1965" s="3">
        <f>COUNTIFS(Table1[genoffice],Table1[[#This Row],[genoffice]],Table1[Gender],"~?")</f>
        <v>9</v>
      </c>
    </row>
    <row r="1966" spans="1:31" x14ac:dyDescent="0.35">
      <c r="A1966">
        <v>1871</v>
      </c>
      <c r="B1966">
        <f>IF(COUNTIF(C$2:C1965,C1966)&gt;0,B1965,B1965+1)</f>
        <v>601</v>
      </c>
      <c r="C1966" t="str">
        <f>Table1[[#This Row],[position]]&amp;IF(Table1[district]="NA","","-"&amp;Table1[district])&amp;IF(Table1[parish]="Multi-Parish Race","","-"&amp;Table1[parish])&amp;" ("&amp;Table1[year]&amp;")"</f>
        <v>District Judge-3rd Judicial District Court, Div. B (2014)</v>
      </c>
      <c r="D1966" t="s">
        <v>2445</v>
      </c>
      <c r="E1966" t="s">
        <v>2455</v>
      </c>
      <c r="F1966" t="s">
        <v>2458</v>
      </c>
      <c r="G1966">
        <v>2014</v>
      </c>
      <c r="H1966" t="s">
        <v>73</v>
      </c>
      <c r="I1966" t="s">
        <v>19</v>
      </c>
      <c r="J1966">
        <v>4625</v>
      </c>
      <c r="K1966">
        <v>3</v>
      </c>
      <c r="L1966">
        <f>COUNTIF(Table1[Race],Table1[Race])</f>
        <v>3</v>
      </c>
      <c r="M1966">
        <v>1</v>
      </c>
      <c r="N1966">
        <v>2</v>
      </c>
      <c r="O1966">
        <v>0</v>
      </c>
      <c r="P1966">
        <v>0</v>
      </c>
      <c r="Q1966" t="s">
        <v>20</v>
      </c>
      <c r="R1966" t="s">
        <v>947</v>
      </c>
      <c r="S1966" t="s">
        <v>2625</v>
      </c>
      <c r="T1966">
        <f>IFERROR(Table1[n_can_adj]/MID(Table1[district],FIND("(",Table1[district])+1,1),Table1[n_can_adj])</f>
        <v>3</v>
      </c>
      <c r="U1966">
        <v>0</v>
      </c>
      <c r="W1966" s="3">
        <v>7.2504443820750053E-3</v>
      </c>
      <c r="X1966" s="3" t="s">
        <v>5414</v>
      </c>
      <c r="Y1966" s="3">
        <f>COUNTIFS(Table1[Race '#],Table1[[#This Row],[Race '#]],Table1[Gender],"F")</f>
        <v>0</v>
      </c>
      <c r="Z1966" s="3">
        <f>COUNTIFS(Table1[Race '#],Table1[[#This Row],[Race '#]],Table1[Gender],"M")</f>
        <v>3</v>
      </c>
      <c r="AA1966" s="3">
        <f>COUNTIFS(Table1[Race '#],Table1[[#This Row],[Race '#]],Table1[Gender],"~?")</f>
        <v>0</v>
      </c>
      <c r="AB1966" s="3" t="str">
        <f>_xlfn.IFS(Y1966=SUM(Table1[[#This Row],[Race-F candidates]:[Race-? Candidates]]),"All-Female",Z1966=SUM(Table1[[#This Row],[Race-F candidates]:[Race-? Candidates]]),"All-Male",1=1,"Mixed-Gender")</f>
        <v>All-Male</v>
      </c>
      <c r="AC1966" s="3">
        <f>COUNTIFS(Table1[genoffice],Table1[[#This Row],[genoffice]],Table1[Gender],"F")</f>
        <v>77</v>
      </c>
      <c r="AD1966" s="3">
        <f>COUNTIFS(Table1[genoffice],Table1[[#This Row],[genoffice]],Table1[Gender],"M")</f>
        <v>143</v>
      </c>
      <c r="AE1966" s="3">
        <f>COUNTIFS(Table1[genoffice],Table1[[#This Row],[genoffice]],Table1[Gender],"~?")</f>
        <v>9</v>
      </c>
    </row>
    <row r="1967" spans="1:31" x14ac:dyDescent="0.35">
      <c r="A1967">
        <v>1986</v>
      </c>
      <c r="B1967">
        <f>IF(COUNTIF(C$2:C1966,C1967)&gt;0,B1966,B1966+1)</f>
        <v>602</v>
      </c>
      <c r="C1967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7" t="s">
        <v>2445</v>
      </c>
      <c r="E1967" t="s">
        <v>2612</v>
      </c>
      <c r="F1967" t="s">
        <v>2615</v>
      </c>
      <c r="G1967">
        <v>2014</v>
      </c>
      <c r="H1967" t="s">
        <v>2439</v>
      </c>
      <c r="I1967" t="s">
        <v>23</v>
      </c>
      <c r="J1967">
        <v>3098</v>
      </c>
      <c r="K1967">
        <v>2</v>
      </c>
      <c r="L1967">
        <f>COUNTIF(Table1[Race],Table1[Race])</f>
        <v>2</v>
      </c>
      <c r="M1967">
        <v>2</v>
      </c>
      <c r="N1967">
        <v>0</v>
      </c>
      <c r="O1967">
        <v>0</v>
      </c>
      <c r="P1967">
        <v>0</v>
      </c>
      <c r="Q1967" t="s">
        <v>20</v>
      </c>
      <c r="R1967" t="s">
        <v>947</v>
      </c>
      <c r="S1967" t="s">
        <v>2625</v>
      </c>
      <c r="T1967">
        <f>IFERROR(Table1[n_can_adj]/MID(Table1[district],FIND("(",Table1[district])+1,1),Table1[n_can_adj])</f>
        <v>2</v>
      </c>
      <c r="U1967">
        <v>43888</v>
      </c>
      <c r="V1967" t="str">
        <f>IF(Table1[Voting Population]&lt;47000,"Rural","Urban")</f>
        <v>Rural</v>
      </c>
      <c r="W1967" s="3">
        <v>0.62326434372543882</v>
      </c>
      <c r="X1967" s="3" t="s">
        <v>5415</v>
      </c>
      <c r="Y1967" s="3">
        <f>COUNTIFS(Table1[Race '#],Table1[[#This Row],[Race '#]],Table1[Gender],"F")</f>
        <v>1</v>
      </c>
      <c r="Z1967" s="3">
        <f>COUNTIFS(Table1[Race '#],Table1[[#This Row],[Race '#]],Table1[Gender],"M")</f>
        <v>1</v>
      </c>
      <c r="AA1967" s="3">
        <f>COUNTIFS(Table1[Race '#],Table1[[#This Row],[Race '#]],Table1[Gender],"~?")</f>
        <v>0</v>
      </c>
      <c r="AB1967" s="3" t="str">
        <f>_xlfn.IFS(Y1967=SUM(Table1[[#This Row],[Race-F candidates]:[Race-? Candidates]]),"All-Female",Z1967=SUM(Table1[[#This Row],[Race-F candidates]:[Race-? Candidates]]),"All-Male",1=1,"Mixed-Gender")</f>
        <v>Mixed-Gender</v>
      </c>
      <c r="AC1967" s="3">
        <f>COUNTIFS(Table1[genoffice],Table1[[#This Row],[genoffice]],Table1[Gender],"F")</f>
        <v>77</v>
      </c>
      <c r="AD1967" s="3">
        <f>COUNTIFS(Table1[genoffice],Table1[[#This Row],[genoffice]],Table1[Gender],"M")</f>
        <v>143</v>
      </c>
      <c r="AE1967" s="3">
        <f>COUNTIFS(Table1[genoffice],Table1[[#This Row],[genoffice]],Table1[Gender],"~?")</f>
        <v>9</v>
      </c>
    </row>
    <row r="1968" spans="1:31" x14ac:dyDescent="0.35">
      <c r="A1968">
        <v>1988</v>
      </c>
      <c r="B1968">
        <f>IF(COUNTIF(C$2:C1967,C1968)&gt;0,B1967,B1967+1)</f>
        <v>602</v>
      </c>
      <c r="C1968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(2014)</v>
      </c>
      <c r="D1968" t="s">
        <v>2445</v>
      </c>
      <c r="E1968" t="s">
        <v>2612</v>
      </c>
      <c r="F1968" t="s">
        <v>2617</v>
      </c>
      <c r="G1968">
        <v>2014</v>
      </c>
      <c r="H1968" t="s">
        <v>2439</v>
      </c>
      <c r="I1968" t="s">
        <v>23</v>
      </c>
      <c r="J1968">
        <v>719</v>
      </c>
      <c r="K1968">
        <v>2</v>
      </c>
      <c r="L1968">
        <f>COUNTIF(Table1[Race],Table1[Race])</f>
        <v>2</v>
      </c>
      <c r="M1968">
        <v>2</v>
      </c>
      <c r="N1968">
        <v>0</v>
      </c>
      <c r="O1968">
        <v>0</v>
      </c>
      <c r="P1968">
        <v>0</v>
      </c>
      <c r="Q1968" t="s">
        <v>20</v>
      </c>
      <c r="R1968" t="s">
        <v>947</v>
      </c>
      <c r="S1968" t="s">
        <v>2625</v>
      </c>
      <c r="T1968">
        <f>IFERROR(Table1[n_can_adj]/MID(Table1[district],FIND("(",Table1[district])+1,1),Table1[n_can_adj])</f>
        <v>2</v>
      </c>
      <c r="U1968">
        <v>43888</v>
      </c>
      <c r="V1968" t="str">
        <f>IF(Table1[Voting Population]&lt;47000,"Rural","Urban")</f>
        <v>Rural</v>
      </c>
      <c r="W1968" s="3">
        <v>0.62326434372543882</v>
      </c>
      <c r="X1968" s="3" t="s">
        <v>5414</v>
      </c>
      <c r="Y1968" s="3">
        <f>COUNTIFS(Table1[Race '#],Table1[[#This Row],[Race '#]],Table1[Gender],"F")</f>
        <v>1</v>
      </c>
      <c r="Z1968" s="3">
        <f>COUNTIFS(Table1[Race '#],Table1[[#This Row],[Race '#]],Table1[Gender],"M")</f>
        <v>1</v>
      </c>
      <c r="AA1968" s="3">
        <f>COUNTIFS(Table1[Race '#],Table1[[#This Row],[Race '#]],Table1[Gender],"~?")</f>
        <v>0</v>
      </c>
      <c r="AB1968" s="3" t="str">
        <f>_xlfn.IFS(Y1968=SUM(Table1[[#This Row],[Race-F candidates]:[Race-? Candidates]]),"All-Female",Z1968=SUM(Table1[[#This Row],[Race-F candidates]:[Race-? Candidates]]),"All-Male",1=1,"Mixed-Gender")</f>
        <v>Mixed-Gender</v>
      </c>
      <c r="AC1968" s="3">
        <f>COUNTIFS(Table1[genoffice],Table1[[#This Row],[genoffice]],Table1[Gender],"F")</f>
        <v>77</v>
      </c>
      <c r="AD1968" s="3">
        <f>COUNTIFS(Table1[genoffice],Table1[[#This Row],[genoffice]],Table1[Gender],"M")</f>
        <v>143</v>
      </c>
      <c r="AE1968" s="3">
        <f>COUNTIFS(Table1[genoffice],Table1[[#This Row],[genoffice]],Table1[Gender],"~?")</f>
        <v>9</v>
      </c>
    </row>
    <row r="1969" spans="1:31" x14ac:dyDescent="0.35">
      <c r="A1969">
        <v>1984</v>
      </c>
      <c r="B1969">
        <f>IF(COUNTIF(C$2:C1968,C1969)&gt;0,B1968,B1968+1)</f>
        <v>603</v>
      </c>
      <c r="C1969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69" t="s">
        <v>2445</v>
      </c>
      <c r="E1969" t="s">
        <v>2612</v>
      </c>
      <c r="F1969" t="s">
        <v>2613</v>
      </c>
      <c r="G1969">
        <v>2016</v>
      </c>
      <c r="H1969" t="s">
        <v>2439</v>
      </c>
      <c r="I1969" t="s">
        <v>30</v>
      </c>
      <c r="J1969">
        <v>2216</v>
      </c>
      <c r="K1969">
        <v>3</v>
      </c>
      <c r="L1969">
        <f>COUNTIF(Table1[Race],Table1[Race])</f>
        <v>3</v>
      </c>
      <c r="M1969">
        <v>1</v>
      </c>
      <c r="N1969">
        <v>0</v>
      </c>
      <c r="O1969">
        <v>2</v>
      </c>
      <c r="P1969">
        <v>0</v>
      </c>
      <c r="Q1969" t="s">
        <v>20</v>
      </c>
      <c r="R1969" t="s">
        <v>947</v>
      </c>
      <c r="S1969" t="s">
        <v>2625</v>
      </c>
      <c r="T1969">
        <f>IFERROR(Table1[n_can_adj]/MID(Table1[district],FIND("(",Table1[district])+1,1),Table1[n_can_adj])</f>
        <v>3</v>
      </c>
      <c r="U1969">
        <v>43888</v>
      </c>
      <c r="V1969" t="str">
        <f>IF(Table1[Voting Population]&lt;47000,"Rural","Urban")</f>
        <v>Rural</v>
      </c>
      <c r="W1969" s="3">
        <v>6.9906223358908726E-3</v>
      </c>
      <c r="X1969" s="3" t="s">
        <v>5414</v>
      </c>
      <c r="Y1969" s="3">
        <f>COUNTIFS(Table1[Race '#],Table1[[#This Row],[Race '#]],Table1[Gender],"F")</f>
        <v>0</v>
      </c>
      <c r="Z1969" s="3">
        <f>COUNTIFS(Table1[Race '#],Table1[[#This Row],[Race '#]],Table1[Gender],"M")</f>
        <v>2</v>
      </c>
      <c r="AA1969" s="3">
        <f>COUNTIFS(Table1[Race '#],Table1[[#This Row],[Race '#]],Table1[Gender],"~?")</f>
        <v>1</v>
      </c>
      <c r="AB1969" s="3" t="str">
        <f>_xlfn.IFS(Y1969=SUM(Table1[[#This Row],[Race-F candidates]:[Race-? Candidates]]),"All-Female",Z1969=SUM(Table1[[#This Row],[Race-F candidates]:[Race-? Candidates]]),"All-Male",1=1,"Mixed-Gender")</f>
        <v>Mixed-Gender</v>
      </c>
      <c r="AC1969" s="3">
        <f>COUNTIFS(Table1[genoffice],Table1[[#This Row],[genoffice]],Table1[Gender],"F")</f>
        <v>77</v>
      </c>
      <c r="AD1969" s="3">
        <f>COUNTIFS(Table1[genoffice],Table1[[#This Row],[genoffice]],Table1[Gender],"M")</f>
        <v>143</v>
      </c>
      <c r="AE1969" s="3">
        <f>COUNTIFS(Table1[genoffice],Table1[[#This Row],[genoffice]],Table1[Gender],"~?")</f>
        <v>9</v>
      </c>
    </row>
    <row r="1970" spans="1:31" x14ac:dyDescent="0.35">
      <c r="A1970">
        <v>1985</v>
      </c>
      <c r="B1970">
        <f>IF(COUNTIF(C$2:C1969,C1970)&gt;0,B1969,B1969+1)</f>
        <v>603</v>
      </c>
      <c r="C1970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0" t="s">
        <v>2445</v>
      </c>
      <c r="E1970" t="s">
        <v>2612</v>
      </c>
      <c r="F1970" t="s">
        <v>2614</v>
      </c>
      <c r="G1970">
        <v>2016</v>
      </c>
      <c r="H1970" t="s">
        <v>2439</v>
      </c>
      <c r="I1970" t="s">
        <v>23</v>
      </c>
      <c r="J1970">
        <v>1474</v>
      </c>
      <c r="K1970">
        <v>3</v>
      </c>
      <c r="L1970">
        <f>COUNTIF(Table1[Race],Table1[Race])</f>
        <v>3</v>
      </c>
      <c r="M1970">
        <v>1</v>
      </c>
      <c r="N1970">
        <v>0</v>
      </c>
      <c r="O1970">
        <v>2</v>
      </c>
      <c r="P1970">
        <v>0</v>
      </c>
      <c r="Q1970" t="s">
        <v>20</v>
      </c>
      <c r="R1970" t="s">
        <v>947</v>
      </c>
      <c r="S1970" t="s">
        <v>2625</v>
      </c>
      <c r="T1970">
        <f>IFERROR(Table1[n_can_adj]/MID(Table1[district],FIND("(",Table1[district])+1,1),Table1[n_can_adj])</f>
        <v>3</v>
      </c>
      <c r="U1970">
        <v>43888</v>
      </c>
      <c r="V1970" t="str">
        <f>IF(Table1[Voting Population]&lt;47000,"Rural","Urban")</f>
        <v>Rural</v>
      </c>
      <c r="W1970" s="3">
        <v>6.9906223358908726E-3</v>
      </c>
      <c r="X1970" s="3" t="s">
        <v>5414</v>
      </c>
      <c r="Y1970" s="3">
        <f>COUNTIFS(Table1[Race '#],Table1[[#This Row],[Race '#]],Table1[Gender],"F")</f>
        <v>0</v>
      </c>
      <c r="Z1970" s="3">
        <f>COUNTIFS(Table1[Race '#],Table1[[#This Row],[Race '#]],Table1[Gender],"M")</f>
        <v>2</v>
      </c>
      <c r="AA1970" s="3">
        <f>COUNTIFS(Table1[Race '#],Table1[[#This Row],[Race '#]],Table1[Gender],"~?")</f>
        <v>1</v>
      </c>
      <c r="AB1970" s="3" t="str">
        <f>_xlfn.IFS(Y1970=SUM(Table1[[#This Row],[Race-F candidates]:[Race-? Candidates]]),"All-Female",Z1970=SUM(Table1[[#This Row],[Race-F candidates]:[Race-? Candidates]]),"All-Male",1=1,"Mixed-Gender")</f>
        <v>Mixed-Gender</v>
      </c>
      <c r="AC1970" s="3">
        <f>COUNTIFS(Table1[genoffice],Table1[[#This Row],[genoffice]],Table1[Gender],"F")</f>
        <v>77</v>
      </c>
      <c r="AD1970" s="3">
        <f>COUNTIFS(Table1[genoffice],Table1[[#This Row],[genoffice]],Table1[Gender],"M")</f>
        <v>143</v>
      </c>
      <c r="AE1970" s="3">
        <f>COUNTIFS(Table1[genoffice],Table1[[#This Row],[genoffice]],Table1[Gender],"~?")</f>
        <v>9</v>
      </c>
    </row>
    <row r="1971" spans="1:31" x14ac:dyDescent="0.35">
      <c r="A1971">
        <v>1987</v>
      </c>
      <c r="B1971">
        <f>IF(COUNTIF(C$2:C1970,C1971)&gt;0,B1970,B1970+1)</f>
        <v>603</v>
      </c>
      <c r="C1971" t="str">
        <f>Table1[[#This Row],[position]]&amp;IF(Table1[district]="NA","","-"&amp;Table1[district])&amp;IF(Table1[parish]="Multi-Parish Race","","-"&amp;Table1[parish])&amp;" ("&amp;Table1[year]&amp;")"</f>
        <v>District Judge-40th Judicial District Court, ES 1, Div. B-St. John The Baptist (2016)</v>
      </c>
      <c r="D1971" t="s">
        <v>2445</v>
      </c>
      <c r="E1971" t="s">
        <v>2612</v>
      </c>
      <c r="F1971" t="s">
        <v>2616</v>
      </c>
      <c r="G1971">
        <v>2016</v>
      </c>
      <c r="H1971" t="s">
        <v>2439</v>
      </c>
      <c r="I1971" t="s">
        <v>30</v>
      </c>
      <c r="J1971">
        <v>2175</v>
      </c>
      <c r="K1971">
        <v>3</v>
      </c>
      <c r="L1971">
        <f>COUNTIF(Table1[Race],Table1[Race])</f>
        <v>3</v>
      </c>
      <c r="M1971">
        <v>1</v>
      </c>
      <c r="N1971">
        <v>0</v>
      </c>
      <c r="O1971">
        <v>2</v>
      </c>
      <c r="P1971">
        <v>0</v>
      </c>
      <c r="Q1971" t="s">
        <v>20</v>
      </c>
      <c r="R1971" t="s">
        <v>947</v>
      </c>
      <c r="S1971" t="s">
        <v>2625</v>
      </c>
      <c r="T1971">
        <f>IFERROR(Table1[n_can_adj]/MID(Table1[district],FIND("(",Table1[district])+1,1),Table1[n_can_adj])</f>
        <v>3</v>
      </c>
      <c r="U1971">
        <v>43888</v>
      </c>
      <c r="V1971" t="str">
        <f>IF(Table1[Voting Population]&lt;47000,"Rural","Urban")</f>
        <v>Rural</v>
      </c>
      <c r="W1971" s="3">
        <v>6.9906223358908726E-3</v>
      </c>
      <c r="X1971" s="3" t="s">
        <v>5413</v>
      </c>
      <c r="Y1971" s="3">
        <f>COUNTIFS(Table1[Race '#],Table1[[#This Row],[Race '#]],Table1[Gender],"F")</f>
        <v>0</v>
      </c>
      <c r="Z1971" s="3">
        <f>COUNTIFS(Table1[Race '#],Table1[[#This Row],[Race '#]],Table1[Gender],"M")</f>
        <v>2</v>
      </c>
      <c r="AA1971" s="3">
        <f>COUNTIFS(Table1[Race '#],Table1[[#This Row],[Race '#]],Table1[Gender],"~?")</f>
        <v>1</v>
      </c>
      <c r="AB1971" s="3" t="str">
        <f>_xlfn.IFS(Y1971=SUM(Table1[[#This Row],[Race-F candidates]:[Race-? Candidates]]),"All-Female",Z1971=SUM(Table1[[#This Row],[Race-F candidates]:[Race-? Candidates]]),"All-Male",1=1,"Mixed-Gender")</f>
        <v>Mixed-Gender</v>
      </c>
      <c r="AC1971" s="3">
        <f>COUNTIFS(Table1[genoffice],Table1[[#This Row],[genoffice]],Table1[Gender],"F")</f>
        <v>77</v>
      </c>
      <c r="AD1971" s="3">
        <f>COUNTIFS(Table1[genoffice],Table1[[#This Row],[genoffice]],Table1[Gender],"M")</f>
        <v>143</v>
      </c>
      <c r="AE1971" s="3">
        <f>COUNTIFS(Table1[genoffice],Table1[[#This Row],[genoffice]],Table1[Gender],"~?")</f>
        <v>9</v>
      </c>
    </row>
    <row r="1972" spans="1:31" x14ac:dyDescent="0.35">
      <c r="A1972">
        <v>1993</v>
      </c>
      <c r="B1972">
        <f>IF(COUNTIF(C$2:C1971,C1972)&gt;0,B1971,B1971+1)</f>
        <v>604</v>
      </c>
      <c r="C1972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2" t="s">
        <v>2445</v>
      </c>
      <c r="E1972" t="s">
        <v>2618</v>
      </c>
      <c r="F1972" t="s">
        <v>2623</v>
      </c>
      <c r="G1972">
        <v>2014</v>
      </c>
      <c r="H1972" t="s">
        <v>1498</v>
      </c>
      <c r="I1972" t="s">
        <v>19</v>
      </c>
      <c r="J1972">
        <v>3189</v>
      </c>
      <c r="K1972">
        <v>2</v>
      </c>
      <c r="L1972">
        <f>COUNTIF(Table1[Race],Table1[Race])</f>
        <v>2</v>
      </c>
      <c r="M1972">
        <v>0</v>
      </c>
      <c r="N1972">
        <v>1</v>
      </c>
      <c r="O1972">
        <v>1</v>
      </c>
      <c r="P1972">
        <v>0</v>
      </c>
      <c r="Q1972" t="s">
        <v>20</v>
      </c>
      <c r="R1972" t="s">
        <v>947</v>
      </c>
      <c r="S1972" t="s">
        <v>2625</v>
      </c>
      <c r="T1972">
        <f>IFERROR(Table1[n_can_adj]/MID(Table1[district],FIND("(",Table1[district])+1,1),Table1[n_can_adj])</f>
        <v>2</v>
      </c>
      <c r="U1972">
        <v>27047</v>
      </c>
      <c r="V1972" t="str">
        <f>IF(Table1[Voting Population]&lt;47000,"Rural","Urban")</f>
        <v>Rural</v>
      </c>
      <c r="W1972" s="3">
        <v>0.32891414141414144</v>
      </c>
      <c r="X1972" s="3" t="s">
        <v>5414</v>
      </c>
      <c r="Y1972" s="3">
        <f>COUNTIFS(Table1[Race '#],Table1[[#This Row],[Race '#]],Table1[Gender],"F")</f>
        <v>0</v>
      </c>
      <c r="Z1972" s="3">
        <f>COUNTIFS(Table1[Race '#],Table1[[#This Row],[Race '#]],Table1[Gender],"M")</f>
        <v>2</v>
      </c>
      <c r="AA1972" s="3">
        <f>COUNTIFS(Table1[Race '#],Table1[[#This Row],[Race '#]],Table1[Gender],"~?")</f>
        <v>0</v>
      </c>
      <c r="AB1972" s="3" t="str">
        <f>_xlfn.IFS(Y1972=SUM(Table1[[#This Row],[Race-F candidates]:[Race-? Candidates]]),"All-Female",Z1972=SUM(Table1[[#This Row],[Race-F candidates]:[Race-? Candidates]]),"All-Male",1=1,"Mixed-Gender")</f>
        <v>All-Male</v>
      </c>
      <c r="AC1972" s="3">
        <f>COUNTIFS(Table1[genoffice],Table1[[#This Row],[genoffice]],Table1[Gender],"F")</f>
        <v>77</v>
      </c>
      <c r="AD1972" s="3">
        <f>COUNTIFS(Table1[genoffice],Table1[[#This Row],[genoffice]],Table1[Gender],"M")</f>
        <v>143</v>
      </c>
      <c r="AE1972" s="3">
        <f>COUNTIFS(Table1[genoffice],Table1[[#This Row],[genoffice]],Table1[Gender],"~?")</f>
        <v>9</v>
      </c>
    </row>
    <row r="1973" spans="1:31" x14ac:dyDescent="0.35">
      <c r="A1973">
        <v>1994</v>
      </c>
      <c r="B1973">
        <f>IF(COUNTIF(C$2:C1972,C1973)&gt;0,B1972,B1972+1)</f>
        <v>604</v>
      </c>
      <c r="C1973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(2014)</v>
      </c>
      <c r="D1973" t="s">
        <v>2445</v>
      </c>
      <c r="E1973" t="s">
        <v>2618</v>
      </c>
      <c r="F1973" t="s">
        <v>2624</v>
      </c>
      <c r="G1973">
        <v>2014</v>
      </c>
      <c r="H1973" t="s">
        <v>1498</v>
      </c>
      <c r="I1973" t="s">
        <v>30</v>
      </c>
      <c r="J1973">
        <v>6315</v>
      </c>
      <c r="K1973">
        <v>2</v>
      </c>
      <c r="L1973">
        <f>COUNTIF(Table1[Race],Table1[Race])</f>
        <v>2</v>
      </c>
      <c r="M1973">
        <v>0</v>
      </c>
      <c r="N1973">
        <v>1</v>
      </c>
      <c r="O1973">
        <v>1</v>
      </c>
      <c r="P1973">
        <v>0</v>
      </c>
      <c r="Q1973" t="s">
        <v>20</v>
      </c>
      <c r="R1973" t="s">
        <v>947</v>
      </c>
      <c r="S1973" t="s">
        <v>2625</v>
      </c>
      <c r="T1973">
        <f>IFERROR(Table1[n_can_adj]/MID(Table1[district],FIND("(",Table1[district])+1,1),Table1[n_can_adj])</f>
        <v>2</v>
      </c>
      <c r="U1973">
        <v>27047</v>
      </c>
      <c r="V1973" t="str">
        <f>IF(Table1[Voting Population]&lt;47000,"Rural","Urban")</f>
        <v>Rural</v>
      </c>
      <c r="W1973" s="3">
        <v>0.32891414141414144</v>
      </c>
      <c r="X1973" s="3" t="s">
        <v>5414</v>
      </c>
      <c r="Y1973" s="3">
        <f>COUNTIFS(Table1[Race '#],Table1[[#This Row],[Race '#]],Table1[Gender],"F")</f>
        <v>0</v>
      </c>
      <c r="Z1973" s="3">
        <f>COUNTIFS(Table1[Race '#],Table1[[#This Row],[Race '#]],Table1[Gender],"M")</f>
        <v>2</v>
      </c>
      <c r="AA1973" s="3">
        <f>COUNTIFS(Table1[Race '#],Table1[[#This Row],[Race '#]],Table1[Gender],"~?")</f>
        <v>0</v>
      </c>
      <c r="AB1973" s="3" t="str">
        <f>_xlfn.IFS(Y1973=SUM(Table1[[#This Row],[Race-F candidates]:[Race-? Candidates]]),"All-Female",Z1973=SUM(Table1[[#This Row],[Race-F candidates]:[Race-? Candidates]]),"All-Male",1=1,"Mixed-Gender")</f>
        <v>All-Male</v>
      </c>
      <c r="AC1973" s="3">
        <f>COUNTIFS(Table1[genoffice],Table1[[#This Row],[genoffice]],Table1[Gender],"F")</f>
        <v>77</v>
      </c>
      <c r="AD1973" s="3">
        <f>COUNTIFS(Table1[genoffice],Table1[[#This Row],[genoffice]],Table1[Gender],"M")</f>
        <v>143</v>
      </c>
      <c r="AE1973" s="3">
        <f>COUNTIFS(Table1[genoffice],Table1[[#This Row],[genoffice]],Table1[Gender],"~?")</f>
        <v>9</v>
      </c>
    </row>
    <row r="1974" spans="1:31" x14ac:dyDescent="0.35">
      <c r="A1974">
        <v>1989</v>
      </c>
      <c r="B1974">
        <f>IF(COUNTIF(C$2:C1973,C1974)&gt;0,B1973,B1973+1)</f>
        <v>605</v>
      </c>
      <c r="C1974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4" t="s">
        <v>2445</v>
      </c>
      <c r="E1974" t="s">
        <v>2618</v>
      </c>
      <c r="F1974" t="s">
        <v>2619</v>
      </c>
      <c r="G1974">
        <v>2016</v>
      </c>
      <c r="H1974" t="s">
        <v>1498</v>
      </c>
      <c r="I1974" t="s">
        <v>23</v>
      </c>
      <c r="J1974">
        <v>1193</v>
      </c>
      <c r="K1974">
        <v>4</v>
      </c>
      <c r="L1974">
        <f>COUNTIF(Table1[Race],Table1[Race])</f>
        <v>4</v>
      </c>
      <c r="M1974">
        <v>3</v>
      </c>
      <c r="N1974">
        <v>0</v>
      </c>
      <c r="O1974">
        <v>1</v>
      </c>
      <c r="P1974">
        <v>0</v>
      </c>
      <c r="Q1974" t="s">
        <v>20</v>
      </c>
      <c r="R1974" t="s">
        <v>947</v>
      </c>
      <c r="S1974" t="s">
        <v>2625</v>
      </c>
      <c r="T1974">
        <f>IFERROR(Table1[n_can_adj]/MID(Table1[district],FIND("(",Table1[district])+1,1),Table1[n_can_adj])</f>
        <v>4</v>
      </c>
      <c r="U1974">
        <v>27047</v>
      </c>
      <c r="V1974" t="str">
        <f>IF(Table1[Voting Population]&lt;47000,"Rural","Urban")</f>
        <v>Rural</v>
      </c>
      <c r="W1974" s="3">
        <v>0.29066976384049553</v>
      </c>
      <c r="X1974" s="3" t="s">
        <v>5415</v>
      </c>
      <c r="Y1974" s="3">
        <f>COUNTIFS(Table1[Race '#],Table1[[#This Row],[Race '#]],Table1[Gender],"F")</f>
        <v>3</v>
      </c>
      <c r="Z1974" s="3">
        <f>COUNTIFS(Table1[Race '#],Table1[[#This Row],[Race '#]],Table1[Gender],"M")</f>
        <v>1</v>
      </c>
      <c r="AA1974" s="3">
        <f>COUNTIFS(Table1[Race '#],Table1[[#This Row],[Race '#]],Table1[Gender],"~?")</f>
        <v>0</v>
      </c>
      <c r="AB1974" s="3" t="str">
        <f>_xlfn.IFS(Y1974=SUM(Table1[[#This Row],[Race-F candidates]:[Race-? Candidates]]),"All-Female",Z1974=SUM(Table1[[#This Row],[Race-F candidates]:[Race-? Candidates]]),"All-Male",1=1,"Mixed-Gender")</f>
        <v>Mixed-Gender</v>
      </c>
      <c r="AC1974" s="3">
        <f>COUNTIFS(Table1[genoffice],Table1[[#This Row],[genoffice]],Table1[Gender],"F")</f>
        <v>77</v>
      </c>
      <c r="AD1974" s="3">
        <f>COUNTIFS(Table1[genoffice],Table1[[#This Row],[genoffice]],Table1[Gender],"M")</f>
        <v>143</v>
      </c>
      <c r="AE1974" s="3">
        <f>COUNTIFS(Table1[genoffice],Table1[[#This Row],[genoffice]],Table1[Gender],"~?")</f>
        <v>9</v>
      </c>
    </row>
    <row r="1975" spans="1:31" x14ac:dyDescent="0.35">
      <c r="A1975">
        <v>1990</v>
      </c>
      <c r="B1975">
        <f>IF(COUNTIF(C$2:C1974,C1975)&gt;0,B1974,B1974+1)</f>
        <v>605</v>
      </c>
      <c r="C1975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5" t="s">
        <v>2445</v>
      </c>
      <c r="E1975" t="s">
        <v>2618</v>
      </c>
      <c r="F1975" t="s">
        <v>2620</v>
      </c>
      <c r="G1975">
        <v>2016</v>
      </c>
      <c r="H1975" t="s">
        <v>1498</v>
      </c>
      <c r="I1975" t="s">
        <v>30</v>
      </c>
      <c r="J1975">
        <v>6777</v>
      </c>
      <c r="K1975">
        <v>4</v>
      </c>
      <c r="L1975">
        <f>COUNTIF(Table1[Race],Table1[Race])</f>
        <v>4</v>
      </c>
      <c r="M1975">
        <v>3</v>
      </c>
      <c r="N1975">
        <v>0</v>
      </c>
      <c r="O1975">
        <v>1</v>
      </c>
      <c r="P1975">
        <v>0</v>
      </c>
      <c r="Q1975" t="s">
        <v>20</v>
      </c>
      <c r="R1975" t="s">
        <v>947</v>
      </c>
      <c r="S1975" t="s">
        <v>2625</v>
      </c>
      <c r="T1975">
        <f>IFERROR(Table1[n_can_adj]/MID(Table1[district],FIND("(",Table1[district])+1,1),Table1[n_can_adj])</f>
        <v>4</v>
      </c>
      <c r="U1975">
        <v>27047</v>
      </c>
      <c r="V1975" t="str">
        <f>IF(Table1[Voting Population]&lt;47000,"Rural","Urban")</f>
        <v>Rural</v>
      </c>
      <c r="W1975" s="3">
        <v>0.29066976384049553</v>
      </c>
      <c r="X1975" s="3" t="s">
        <v>5415</v>
      </c>
      <c r="Y1975" s="3">
        <f>COUNTIFS(Table1[Race '#],Table1[[#This Row],[Race '#]],Table1[Gender],"F")</f>
        <v>3</v>
      </c>
      <c r="Z1975" s="3">
        <f>COUNTIFS(Table1[Race '#],Table1[[#This Row],[Race '#]],Table1[Gender],"M")</f>
        <v>1</v>
      </c>
      <c r="AA1975" s="3">
        <f>COUNTIFS(Table1[Race '#],Table1[[#This Row],[Race '#]],Table1[Gender],"~?")</f>
        <v>0</v>
      </c>
      <c r="AB1975" s="3" t="str">
        <f>_xlfn.IFS(Y1975=SUM(Table1[[#This Row],[Race-F candidates]:[Race-? Candidates]]),"All-Female",Z1975=SUM(Table1[[#This Row],[Race-F candidates]:[Race-? Candidates]]),"All-Male",1=1,"Mixed-Gender")</f>
        <v>Mixed-Gender</v>
      </c>
      <c r="AC1975" s="3">
        <f>COUNTIFS(Table1[genoffice],Table1[[#This Row],[genoffice]],Table1[Gender],"F")</f>
        <v>77</v>
      </c>
      <c r="AD1975" s="3">
        <f>COUNTIFS(Table1[genoffice],Table1[[#This Row],[genoffice]],Table1[Gender],"M")</f>
        <v>143</v>
      </c>
      <c r="AE1975" s="3">
        <f>COUNTIFS(Table1[genoffice],Table1[[#This Row],[genoffice]],Table1[Gender],"~?")</f>
        <v>9</v>
      </c>
    </row>
    <row r="1976" spans="1:31" x14ac:dyDescent="0.35">
      <c r="A1976">
        <v>1991</v>
      </c>
      <c r="B1976">
        <f>IF(COUNTIF(C$2:C1975,C1976)&gt;0,B1975,B1975+1)</f>
        <v>605</v>
      </c>
      <c r="C1976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6" t="s">
        <v>2445</v>
      </c>
      <c r="E1976" t="s">
        <v>2618</v>
      </c>
      <c r="F1976" t="s">
        <v>2621</v>
      </c>
      <c r="G1976">
        <v>2016</v>
      </c>
      <c r="H1976" t="s">
        <v>1498</v>
      </c>
      <c r="I1976" t="s">
        <v>23</v>
      </c>
      <c r="J1976">
        <v>3023</v>
      </c>
      <c r="K1976">
        <v>4</v>
      </c>
      <c r="L1976">
        <f>COUNTIF(Table1[Race],Table1[Race])</f>
        <v>4</v>
      </c>
      <c r="M1976">
        <v>3</v>
      </c>
      <c r="N1976">
        <v>0</v>
      </c>
      <c r="O1976">
        <v>1</v>
      </c>
      <c r="P1976">
        <v>0</v>
      </c>
      <c r="Q1976" t="s">
        <v>20</v>
      </c>
      <c r="R1976" t="s">
        <v>947</v>
      </c>
      <c r="S1976" t="s">
        <v>2625</v>
      </c>
      <c r="T1976">
        <f>IFERROR(Table1[n_can_adj]/MID(Table1[district],FIND("(",Table1[district])+1,1),Table1[n_can_adj])</f>
        <v>4</v>
      </c>
      <c r="U1976">
        <v>27047</v>
      </c>
      <c r="V1976" t="str">
        <f>IF(Table1[Voting Population]&lt;47000,"Rural","Urban")</f>
        <v>Rural</v>
      </c>
      <c r="W1976" s="3">
        <v>0.29066976384049553</v>
      </c>
      <c r="X1976" s="3" t="s">
        <v>5415</v>
      </c>
      <c r="Y1976" s="3">
        <f>COUNTIFS(Table1[Race '#],Table1[[#This Row],[Race '#]],Table1[Gender],"F")</f>
        <v>3</v>
      </c>
      <c r="Z1976" s="3">
        <f>COUNTIFS(Table1[Race '#],Table1[[#This Row],[Race '#]],Table1[Gender],"M")</f>
        <v>1</v>
      </c>
      <c r="AA1976" s="3">
        <f>COUNTIFS(Table1[Race '#],Table1[[#This Row],[Race '#]],Table1[Gender],"~?")</f>
        <v>0</v>
      </c>
      <c r="AB1976" s="3" t="str">
        <f>_xlfn.IFS(Y1976=SUM(Table1[[#This Row],[Race-F candidates]:[Race-? Candidates]]),"All-Female",Z1976=SUM(Table1[[#This Row],[Race-F candidates]:[Race-? Candidates]]),"All-Male",1=1,"Mixed-Gender")</f>
        <v>Mixed-Gender</v>
      </c>
      <c r="AC1976" s="3">
        <f>COUNTIFS(Table1[genoffice],Table1[[#This Row],[genoffice]],Table1[Gender],"F")</f>
        <v>77</v>
      </c>
      <c r="AD1976" s="3">
        <f>COUNTIFS(Table1[genoffice],Table1[[#This Row],[genoffice]],Table1[Gender],"M")</f>
        <v>143</v>
      </c>
      <c r="AE1976" s="3">
        <f>COUNTIFS(Table1[genoffice],Table1[[#This Row],[genoffice]],Table1[Gender],"~?")</f>
        <v>9</v>
      </c>
    </row>
    <row r="1977" spans="1:31" x14ac:dyDescent="0.35">
      <c r="A1977">
        <v>1992</v>
      </c>
      <c r="B1977">
        <f>IF(COUNTIF(C$2:C1976,C1977)&gt;0,B1976,B1976+1)</f>
        <v>605</v>
      </c>
      <c r="C1977" t="str">
        <f>Table1[[#This Row],[position]]&amp;IF(Table1[district]="NA","","-"&amp;Table1[district])&amp;IF(Table1[parish]="Multi-Parish Race","","-"&amp;Table1[parish])&amp;" ("&amp;Table1[year]&amp;")"</f>
        <v>District Judge-42nd Judicial District Court, Division A-De Soto (2016)</v>
      </c>
      <c r="D1977" t="s">
        <v>2445</v>
      </c>
      <c r="E1977" t="s">
        <v>2618</v>
      </c>
      <c r="F1977" t="s">
        <v>2622</v>
      </c>
      <c r="G1977">
        <v>2016</v>
      </c>
      <c r="H1977" t="s">
        <v>1498</v>
      </c>
      <c r="I1977" t="s">
        <v>23</v>
      </c>
      <c r="J1977">
        <v>1922</v>
      </c>
      <c r="K1977">
        <v>4</v>
      </c>
      <c r="L1977">
        <f>COUNTIF(Table1[Race],Table1[Race])</f>
        <v>4</v>
      </c>
      <c r="M1977">
        <v>3</v>
      </c>
      <c r="N1977">
        <v>0</v>
      </c>
      <c r="O1977">
        <v>1</v>
      </c>
      <c r="P1977">
        <v>0</v>
      </c>
      <c r="Q1977" t="s">
        <v>20</v>
      </c>
      <c r="R1977" t="s">
        <v>947</v>
      </c>
      <c r="S1977" t="s">
        <v>2625</v>
      </c>
      <c r="T1977">
        <f>IFERROR(Table1[n_can_adj]/MID(Table1[district],FIND("(",Table1[district])+1,1),Table1[n_can_adj])</f>
        <v>4</v>
      </c>
      <c r="U1977">
        <v>27047</v>
      </c>
      <c r="V1977" t="str">
        <f>IF(Table1[Voting Population]&lt;47000,"Rural","Urban")</f>
        <v>Rural</v>
      </c>
      <c r="W1977" s="3">
        <v>0.29066976384049553</v>
      </c>
      <c r="X1977" s="3" t="s">
        <v>5414</v>
      </c>
      <c r="Y1977" s="3">
        <f>COUNTIFS(Table1[Race '#],Table1[[#This Row],[Race '#]],Table1[Gender],"F")</f>
        <v>3</v>
      </c>
      <c r="Z1977" s="3">
        <f>COUNTIFS(Table1[Race '#],Table1[[#This Row],[Race '#]],Table1[Gender],"M")</f>
        <v>1</v>
      </c>
      <c r="AA1977" s="3">
        <f>COUNTIFS(Table1[Race '#],Table1[[#This Row],[Race '#]],Table1[Gender],"~?")</f>
        <v>0</v>
      </c>
      <c r="AB1977" s="3" t="str">
        <f>_xlfn.IFS(Y1977=SUM(Table1[[#This Row],[Race-F candidates]:[Race-? Candidates]]),"All-Female",Z1977=SUM(Table1[[#This Row],[Race-F candidates]:[Race-? Candidates]]),"All-Male",1=1,"Mixed-Gender")</f>
        <v>Mixed-Gender</v>
      </c>
      <c r="AC1977" s="3">
        <f>COUNTIFS(Table1[genoffice],Table1[[#This Row],[genoffice]],Table1[Gender],"F")</f>
        <v>77</v>
      </c>
      <c r="AD1977" s="3">
        <f>COUNTIFS(Table1[genoffice],Table1[[#This Row],[genoffice]],Table1[Gender],"M")</f>
        <v>143</v>
      </c>
      <c r="AE1977" s="3">
        <f>COUNTIFS(Table1[genoffice],Table1[[#This Row],[genoffice]],Table1[Gender],"~?")</f>
        <v>9</v>
      </c>
    </row>
    <row r="1978" spans="1:31" x14ac:dyDescent="0.35">
      <c r="A1978">
        <v>1872</v>
      </c>
      <c r="B1978">
        <f>IF(COUNTIF(C$2:C1977,C1978)&gt;0,B1977,B1977+1)</f>
        <v>606</v>
      </c>
      <c r="C1978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8" t="s">
        <v>2445</v>
      </c>
      <c r="E1978" t="s">
        <v>2459</v>
      </c>
      <c r="F1978" t="s">
        <v>2460</v>
      </c>
      <c r="G1978">
        <v>2014</v>
      </c>
      <c r="H1978" t="s">
        <v>670</v>
      </c>
      <c r="I1978" t="s">
        <v>23</v>
      </c>
      <c r="J1978">
        <v>1748</v>
      </c>
      <c r="K1978">
        <v>3</v>
      </c>
      <c r="L1978">
        <f>COUNTIF(Table1[Race],Table1[Race])</f>
        <v>3</v>
      </c>
      <c r="M1978">
        <v>3</v>
      </c>
      <c r="N1978">
        <v>0</v>
      </c>
      <c r="O1978">
        <v>0</v>
      </c>
      <c r="P1978">
        <v>0</v>
      </c>
      <c r="Q1978" t="s">
        <v>20</v>
      </c>
      <c r="R1978" t="s">
        <v>947</v>
      </c>
      <c r="S1978" t="s">
        <v>2625</v>
      </c>
      <c r="T1978">
        <f>IFERROR(Table1[n_can_adj]/MID(Table1[district],FIND("(",Table1[district])+1,1),Table1[n_can_adj])</f>
        <v>3</v>
      </c>
      <c r="U1978">
        <v>156398</v>
      </c>
      <c r="V1978" t="str">
        <f>IF(Table1[Voting Population]&lt;47000,"Rural","Urban")</f>
        <v>Urban</v>
      </c>
      <c r="W1978" s="3">
        <v>0.41516608880438433</v>
      </c>
      <c r="X1978" s="3" t="s">
        <v>5414</v>
      </c>
      <c r="Y1978" s="3">
        <f>COUNTIFS(Table1[Race '#],Table1[[#This Row],[Race '#]],Table1[Gender],"F")</f>
        <v>1</v>
      </c>
      <c r="Z1978" s="3">
        <f>COUNTIFS(Table1[Race '#],Table1[[#This Row],[Race '#]],Table1[Gender],"M")</f>
        <v>2</v>
      </c>
      <c r="AA1978" s="3">
        <f>COUNTIFS(Table1[Race '#],Table1[[#This Row],[Race '#]],Table1[Gender],"~?")</f>
        <v>0</v>
      </c>
      <c r="AB1978" s="3" t="str">
        <f>_xlfn.IFS(Y1978=SUM(Table1[[#This Row],[Race-F candidates]:[Race-? Candidates]]),"All-Female",Z1978=SUM(Table1[[#This Row],[Race-F candidates]:[Race-? Candidates]]),"All-Male",1=1,"Mixed-Gender")</f>
        <v>Mixed-Gender</v>
      </c>
      <c r="AC1978" s="3">
        <f>COUNTIFS(Table1[genoffice],Table1[[#This Row],[genoffice]],Table1[Gender],"F")</f>
        <v>77</v>
      </c>
      <c r="AD1978" s="3">
        <f>COUNTIFS(Table1[genoffice],Table1[[#This Row],[genoffice]],Table1[Gender],"M")</f>
        <v>143</v>
      </c>
      <c r="AE1978" s="3">
        <f>COUNTIFS(Table1[genoffice],Table1[[#This Row],[genoffice]],Table1[Gender],"~?")</f>
        <v>9</v>
      </c>
    </row>
    <row r="1979" spans="1:31" x14ac:dyDescent="0.35">
      <c r="A1979">
        <v>1873</v>
      </c>
      <c r="B1979">
        <f>IF(COUNTIF(C$2:C1978,C1979)&gt;0,B1978,B1978+1)</f>
        <v>606</v>
      </c>
      <c r="C1979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79" t="s">
        <v>2445</v>
      </c>
      <c r="E1979" t="s">
        <v>2459</v>
      </c>
      <c r="F1979" t="s">
        <v>2461</v>
      </c>
      <c r="G1979">
        <v>2014</v>
      </c>
      <c r="H1979" t="s">
        <v>670</v>
      </c>
      <c r="I1979" t="s">
        <v>23</v>
      </c>
      <c r="J1979">
        <v>5460</v>
      </c>
      <c r="K1979">
        <v>3</v>
      </c>
      <c r="L1979">
        <f>COUNTIF(Table1[Race],Table1[Race])</f>
        <v>3</v>
      </c>
      <c r="M1979">
        <v>3</v>
      </c>
      <c r="N1979">
        <v>0</v>
      </c>
      <c r="O1979">
        <v>0</v>
      </c>
      <c r="P1979">
        <v>0</v>
      </c>
      <c r="Q1979" t="s">
        <v>20</v>
      </c>
      <c r="R1979" t="s">
        <v>947</v>
      </c>
      <c r="S1979" t="s">
        <v>2625</v>
      </c>
      <c r="T1979">
        <f>IFERROR(Table1[n_can_adj]/MID(Table1[district],FIND("(",Table1[district])+1,1),Table1[n_can_adj])</f>
        <v>3</v>
      </c>
      <c r="U1979">
        <v>156398</v>
      </c>
      <c r="V1979" t="str">
        <f>IF(Table1[Voting Population]&lt;47000,"Rural","Urban")</f>
        <v>Urban</v>
      </c>
      <c r="W1979" s="3">
        <v>0.41516608880438433</v>
      </c>
      <c r="X1979" s="3" t="s">
        <v>5414</v>
      </c>
      <c r="Y1979" s="3">
        <f>COUNTIFS(Table1[Race '#],Table1[[#This Row],[Race '#]],Table1[Gender],"F")</f>
        <v>1</v>
      </c>
      <c r="Z1979" s="3">
        <f>COUNTIFS(Table1[Race '#],Table1[[#This Row],[Race '#]],Table1[Gender],"M")</f>
        <v>2</v>
      </c>
      <c r="AA1979" s="3">
        <f>COUNTIFS(Table1[Race '#],Table1[[#This Row],[Race '#]],Table1[Gender],"~?")</f>
        <v>0</v>
      </c>
      <c r="AB1979" s="3" t="str">
        <f>_xlfn.IFS(Y1979=SUM(Table1[[#This Row],[Race-F candidates]:[Race-? Candidates]]),"All-Female",Z1979=SUM(Table1[[#This Row],[Race-F candidates]:[Race-? Candidates]]),"All-Male",1=1,"Mixed-Gender")</f>
        <v>Mixed-Gender</v>
      </c>
      <c r="AC1979" s="3">
        <f>COUNTIFS(Table1[genoffice],Table1[[#This Row],[genoffice]],Table1[Gender],"F")</f>
        <v>77</v>
      </c>
      <c r="AD1979" s="3">
        <f>COUNTIFS(Table1[genoffice],Table1[[#This Row],[genoffice]],Table1[Gender],"M")</f>
        <v>143</v>
      </c>
      <c r="AE1979" s="3">
        <f>COUNTIFS(Table1[genoffice],Table1[[#This Row],[genoffice]],Table1[Gender],"~?")</f>
        <v>9</v>
      </c>
    </row>
    <row r="1980" spans="1:31" x14ac:dyDescent="0.35">
      <c r="A1980">
        <v>1874</v>
      </c>
      <c r="B1980">
        <f>IF(COUNTIF(C$2:C1979,C1980)&gt;0,B1979,B1979+1)</f>
        <v>606</v>
      </c>
      <c r="C1980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H-Ouachita (2014)</v>
      </c>
      <c r="D1980" t="s">
        <v>2445</v>
      </c>
      <c r="E1980" t="s">
        <v>2459</v>
      </c>
      <c r="F1980" t="s">
        <v>2462</v>
      </c>
      <c r="G1980">
        <v>2014</v>
      </c>
      <c r="H1980" t="s">
        <v>670</v>
      </c>
      <c r="I1980" t="s">
        <v>23</v>
      </c>
      <c r="J1980">
        <v>1733</v>
      </c>
      <c r="K1980">
        <v>3</v>
      </c>
      <c r="L1980">
        <f>COUNTIF(Table1[Race],Table1[Race])</f>
        <v>3</v>
      </c>
      <c r="M1980">
        <v>3</v>
      </c>
      <c r="N1980">
        <v>0</v>
      </c>
      <c r="O1980">
        <v>0</v>
      </c>
      <c r="P1980">
        <v>0</v>
      </c>
      <c r="Q1980" t="s">
        <v>20</v>
      </c>
      <c r="R1980" t="s">
        <v>947</v>
      </c>
      <c r="S1980" t="s">
        <v>2625</v>
      </c>
      <c r="T1980">
        <f>IFERROR(Table1[n_can_adj]/MID(Table1[district],FIND("(",Table1[district])+1,1),Table1[n_can_adj])</f>
        <v>3</v>
      </c>
      <c r="U1980">
        <v>156398</v>
      </c>
      <c r="V1980" t="str">
        <f>IF(Table1[Voting Population]&lt;47000,"Rural","Urban")</f>
        <v>Urban</v>
      </c>
      <c r="W1980" s="3">
        <v>0.41516608880438433</v>
      </c>
      <c r="X1980" s="3" t="s">
        <v>5415</v>
      </c>
      <c r="Y1980" s="3">
        <f>COUNTIFS(Table1[Race '#],Table1[[#This Row],[Race '#]],Table1[Gender],"F")</f>
        <v>1</v>
      </c>
      <c r="Z1980" s="3">
        <f>COUNTIFS(Table1[Race '#],Table1[[#This Row],[Race '#]],Table1[Gender],"M")</f>
        <v>2</v>
      </c>
      <c r="AA1980" s="3">
        <f>COUNTIFS(Table1[Race '#],Table1[[#This Row],[Race '#]],Table1[Gender],"~?")</f>
        <v>0</v>
      </c>
      <c r="AB1980" s="3" t="str">
        <f>_xlfn.IFS(Y1980=SUM(Table1[[#This Row],[Race-F candidates]:[Race-? Candidates]]),"All-Female",Z1980=SUM(Table1[[#This Row],[Race-F candidates]:[Race-? Candidates]]),"All-Male",1=1,"Mixed-Gender")</f>
        <v>Mixed-Gender</v>
      </c>
      <c r="AC1980" s="3">
        <f>COUNTIFS(Table1[genoffice],Table1[[#This Row],[genoffice]],Table1[Gender],"F")</f>
        <v>77</v>
      </c>
      <c r="AD1980" s="3">
        <f>COUNTIFS(Table1[genoffice],Table1[[#This Row],[genoffice]],Table1[Gender],"M")</f>
        <v>143</v>
      </c>
      <c r="AE1980" s="3">
        <f>COUNTIFS(Table1[genoffice],Table1[[#This Row],[genoffice]],Table1[Gender],"~?")</f>
        <v>9</v>
      </c>
    </row>
    <row r="1981" spans="1:31" x14ac:dyDescent="0.35">
      <c r="A1981">
        <v>1875</v>
      </c>
      <c r="B1981">
        <f>IF(COUNTIF(C$2:C1980,C1981)&gt;0,B1980,B1980+1)</f>
        <v>607</v>
      </c>
      <c r="C1981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1" t="s">
        <v>2445</v>
      </c>
      <c r="E1981" t="s">
        <v>2463</v>
      </c>
      <c r="F1981" t="s">
        <v>2464</v>
      </c>
      <c r="G1981">
        <v>2014</v>
      </c>
      <c r="H1981" t="s">
        <v>670</v>
      </c>
      <c r="I1981" t="s">
        <v>23</v>
      </c>
      <c r="J1981">
        <v>2624</v>
      </c>
      <c r="K1981">
        <v>2</v>
      </c>
      <c r="L1981">
        <f>COUNTIF(Table1[Race],Table1[Race])</f>
        <v>2</v>
      </c>
      <c r="M1981">
        <v>2</v>
      </c>
      <c r="N1981">
        <v>0</v>
      </c>
      <c r="O1981">
        <v>0</v>
      </c>
      <c r="P1981">
        <v>0</v>
      </c>
      <c r="Q1981" t="s">
        <v>20</v>
      </c>
      <c r="R1981" t="s">
        <v>947</v>
      </c>
      <c r="S1981" t="s">
        <v>2625</v>
      </c>
      <c r="T1981">
        <f>IFERROR(Table1[n_can_adj]/MID(Table1[district],FIND("(",Table1[district])+1,1),Table1[n_can_adj])</f>
        <v>2</v>
      </c>
      <c r="U1981">
        <v>156398</v>
      </c>
      <c r="V1981" t="str">
        <f>IF(Table1[Voting Population]&lt;47000,"Rural","Urban")</f>
        <v>Urban</v>
      </c>
      <c r="W1981" s="3">
        <v>0.39712808730614585</v>
      </c>
      <c r="X1981" s="3" t="s">
        <v>5415</v>
      </c>
      <c r="Y1981" s="3">
        <f>COUNTIFS(Table1[Race '#],Table1[[#This Row],[Race '#]],Table1[Gender],"F")</f>
        <v>1</v>
      </c>
      <c r="Z1981" s="3">
        <f>COUNTIFS(Table1[Race '#],Table1[[#This Row],[Race '#]],Table1[Gender],"M")</f>
        <v>1</v>
      </c>
      <c r="AA1981" s="3">
        <f>COUNTIFS(Table1[Race '#],Table1[[#This Row],[Race '#]],Table1[Gender],"~?")</f>
        <v>0</v>
      </c>
      <c r="AB1981" s="3" t="str">
        <f>_xlfn.IFS(Y1981=SUM(Table1[[#This Row],[Race-F candidates]:[Race-? Candidates]]),"All-Female",Z1981=SUM(Table1[[#This Row],[Race-F candidates]:[Race-? Candidates]]),"All-Male",1=1,"Mixed-Gender")</f>
        <v>Mixed-Gender</v>
      </c>
      <c r="AC1981" s="3">
        <f>COUNTIFS(Table1[genoffice],Table1[[#This Row],[genoffice]],Table1[Gender],"F")</f>
        <v>77</v>
      </c>
      <c r="AD1981" s="3">
        <f>COUNTIFS(Table1[genoffice],Table1[[#This Row],[genoffice]],Table1[Gender],"M")</f>
        <v>143</v>
      </c>
      <c r="AE1981" s="3">
        <f>COUNTIFS(Table1[genoffice],Table1[[#This Row],[genoffice]],Table1[Gender],"~?")</f>
        <v>9</v>
      </c>
    </row>
    <row r="1982" spans="1:31" x14ac:dyDescent="0.35">
      <c r="A1982">
        <v>1876</v>
      </c>
      <c r="B1982">
        <f>IF(COUNTIF(C$2:C1981,C1982)&gt;0,B1981,B1981+1)</f>
        <v>607</v>
      </c>
      <c r="C1982" t="str">
        <f>Table1[[#This Row],[position]]&amp;IF(Table1[district]="NA","","-"&amp;Table1[district])&amp;IF(Table1[parish]="Multi-Parish Race","","-"&amp;Table1[parish])&amp;" ("&amp;Table1[year]&amp;")"</f>
        <v>District Judge-4th Judicial District Court, ES 1, Div. J-Ouachita (2014)</v>
      </c>
      <c r="D1982" t="s">
        <v>2445</v>
      </c>
      <c r="E1982" t="s">
        <v>2463</v>
      </c>
      <c r="F1982" t="s">
        <v>2465</v>
      </c>
      <c r="G1982">
        <v>2014</v>
      </c>
      <c r="H1982" t="s">
        <v>670</v>
      </c>
      <c r="I1982" t="s">
        <v>23</v>
      </c>
      <c r="J1982">
        <v>6081</v>
      </c>
      <c r="K1982">
        <v>2</v>
      </c>
      <c r="L1982">
        <f>COUNTIF(Table1[Race],Table1[Race])</f>
        <v>2</v>
      </c>
      <c r="M1982">
        <v>2</v>
      </c>
      <c r="N1982">
        <v>0</v>
      </c>
      <c r="O1982">
        <v>0</v>
      </c>
      <c r="P1982">
        <v>0</v>
      </c>
      <c r="Q1982" t="s">
        <v>20</v>
      </c>
      <c r="R1982" t="s">
        <v>947</v>
      </c>
      <c r="S1982" t="s">
        <v>2625</v>
      </c>
      <c r="T1982">
        <f>IFERROR(Table1[n_can_adj]/MID(Table1[district],FIND("(",Table1[district])+1,1),Table1[n_can_adj])</f>
        <v>2</v>
      </c>
      <c r="U1982">
        <v>156398</v>
      </c>
      <c r="V1982" t="str">
        <f>IF(Table1[Voting Population]&lt;47000,"Rural","Urban")</f>
        <v>Urban</v>
      </c>
      <c r="W1982" s="3">
        <v>0.39712808730614585</v>
      </c>
      <c r="X1982" s="3" t="s">
        <v>5414</v>
      </c>
      <c r="Y1982" s="3">
        <f>COUNTIFS(Table1[Race '#],Table1[[#This Row],[Race '#]],Table1[Gender],"F")</f>
        <v>1</v>
      </c>
      <c r="Z1982" s="3">
        <f>COUNTIFS(Table1[Race '#],Table1[[#This Row],[Race '#]],Table1[Gender],"M")</f>
        <v>1</v>
      </c>
      <c r="AA1982" s="3">
        <f>COUNTIFS(Table1[Race '#],Table1[[#This Row],[Race '#]],Table1[Gender],"~?")</f>
        <v>0</v>
      </c>
      <c r="AB1982" s="3" t="str">
        <f>_xlfn.IFS(Y1982=SUM(Table1[[#This Row],[Race-F candidates]:[Race-? Candidates]]),"All-Female",Z1982=SUM(Table1[[#This Row],[Race-F candidates]:[Race-? Candidates]]),"All-Male",1=1,"Mixed-Gender")</f>
        <v>Mixed-Gender</v>
      </c>
      <c r="AC1982" s="3">
        <f>COUNTIFS(Table1[genoffice],Table1[[#This Row],[genoffice]],Table1[Gender],"F")</f>
        <v>77</v>
      </c>
      <c r="AD1982" s="3">
        <f>COUNTIFS(Table1[genoffice],Table1[[#This Row],[genoffice]],Table1[Gender],"M")</f>
        <v>143</v>
      </c>
      <c r="AE1982" s="3">
        <f>COUNTIFS(Table1[genoffice],Table1[[#This Row],[genoffice]],Table1[Gender],"~?")</f>
        <v>9</v>
      </c>
    </row>
    <row r="1983" spans="1:31" x14ac:dyDescent="0.35">
      <c r="A1983">
        <v>1877</v>
      </c>
      <c r="B1983">
        <f>IF(COUNTIF(C$2:C1982,C1983)&gt;0,B1982,B1982+1)</f>
        <v>608</v>
      </c>
      <c r="C1983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3" t="s">
        <v>2445</v>
      </c>
      <c r="E1983" t="s">
        <v>2466</v>
      </c>
      <c r="F1983" t="s">
        <v>2467</v>
      </c>
      <c r="G1983">
        <v>2016</v>
      </c>
      <c r="H1983" t="s">
        <v>73</v>
      </c>
      <c r="I1983" t="s">
        <v>19</v>
      </c>
      <c r="J1983">
        <v>9377</v>
      </c>
      <c r="K1983">
        <v>3</v>
      </c>
      <c r="L1983">
        <f>COUNTIF(Table1[Race],Table1[Race])</f>
        <v>3</v>
      </c>
      <c r="M1983">
        <v>0</v>
      </c>
      <c r="N1983">
        <v>3</v>
      </c>
      <c r="O1983">
        <v>0</v>
      </c>
      <c r="P1983">
        <v>0</v>
      </c>
      <c r="Q1983" t="s">
        <v>20</v>
      </c>
      <c r="R1983" t="s">
        <v>947</v>
      </c>
      <c r="S1983" t="s">
        <v>2625</v>
      </c>
      <c r="T1983">
        <f>IFERROR(Table1[n_can_adj]/MID(Table1[district],FIND("(",Table1[district])+1,1),Table1[n_can_adj])</f>
        <v>3</v>
      </c>
      <c r="U1983">
        <v>0</v>
      </c>
      <c r="W1983" s="3">
        <v>6.3625281320330074E-2</v>
      </c>
      <c r="X1983" s="3" t="s">
        <v>5414</v>
      </c>
      <c r="Y1983" s="3">
        <f>COUNTIFS(Table1[Race '#],Table1[[#This Row],[Race '#]],Table1[Gender],"F")</f>
        <v>1</v>
      </c>
      <c r="Z1983" s="3">
        <f>COUNTIFS(Table1[Race '#],Table1[[#This Row],[Race '#]],Table1[Gender],"M")</f>
        <v>2</v>
      </c>
      <c r="AA1983" s="3">
        <f>COUNTIFS(Table1[Race '#],Table1[[#This Row],[Race '#]],Table1[Gender],"~?")</f>
        <v>0</v>
      </c>
      <c r="AB1983" s="3" t="str">
        <f>_xlfn.IFS(Y1983=SUM(Table1[[#This Row],[Race-F candidates]:[Race-? Candidates]]),"All-Female",Z1983=SUM(Table1[[#This Row],[Race-F candidates]:[Race-? Candidates]]),"All-Male",1=1,"Mixed-Gender")</f>
        <v>Mixed-Gender</v>
      </c>
      <c r="AC1983" s="3">
        <f>COUNTIFS(Table1[genoffice],Table1[[#This Row],[genoffice]],Table1[Gender],"F")</f>
        <v>77</v>
      </c>
      <c r="AD1983" s="3">
        <f>COUNTIFS(Table1[genoffice],Table1[[#This Row],[genoffice]],Table1[Gender],"M")</f>
        <v>143</v>
      </c>
      <c r="AE1983" s="3">
        <f>COUNTIFS(Table1[genoffice],Table1[[#This Row],[genoffice]],Table1[Gender],"~?")</f>
        <v>9</v>
      </c>
    </row>
    <row r="1984" spans="1:31" x14ac:dyDescent="0.35">
      <c r="A1984">
        <v>1878</v>
      </c>
      <c r="B1984">
        <f>IF(COUNTIF(C$2:C1983,C1984)&gt;0,B1983,B1983+1)</f>
        <v>608</v>
      </c>
      <c r="C1984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4" t="s">
        <v>2445</v>
      </c>
      <c r="E1984" t="s">
        <v>2466</v>
      </c>
      <c r="F1984" t="s">
        <v>2468</v>
      </c>
      <c r="G1984">
        <v>2016</v>
      </c>
      <c r="H1984" t="s">
        <v>73</v>
      </c>
      <c r="I1984" t="s">
        <v>19</v>
      </c>
      <c r="J1984">
        <v>8020</v>
      </c>
      <c r="K1984">
        <v>3</v>
      </c>
      <c r="L1984">
        <f>COUNTIF(Table1[Race],Table1[Race])</f>
        <v>3</v>
      </c>
      <c r="M1984">
        <v>0</v>
      </c>
      <c r="N1984">
        <v>3</v>
      </c>
      <c r="O1984">
        <v>0</v>
      </c>
      <c r="P1984">
        <v>0</v>
      </c>
      <c r="Q1984" t="s">
        <v>20</v>
      </c>
      <c r="R1984" t="s">
        <v>947</v>
      </c>
      <c r="S1984" t="s">
        <v>2625</v>
      </c>
      <c r="T1984">
        <f>IFERROR(Table1[n_can_adj]/MID(Table1[district],FIND("(",Table1[district])+1,1),Table1[n_can_adj])</f>
        <v>3</v>
      </c>
      <c r="U1984">
        <v>0</v>
      </c>
      <c r="W1984" s="3">
        <v>6.3625281320330074E-2</v>
      </c>
      <c r="X1984" s="3" t="s">
        <v>5414</v>
      </c>
      <c r="Y1984" s="3">
        <f>COUNTIFS(Table1[Race '#],Table1[[#This Row],[Race '#]],Table1[Gender],"F")</f>
        <v>1</v>
      </c>
      <c r="Z1984" s="3">
        <f>COUNTIFS(Table1[Race '#],Table1[[#This Row],[Race '#]],Table1[Gender],"M")</f>
        <v>2</v>
      </c>
      <c r="AA1984" s="3">
        <f>COUNTIFS(Table1[Race '#],Table1[[#This Row],[Race '#]],Table1[Gender],"~?")</f>
        <v>0</v>
      </c>
      <c r="AB1984" s="3" t="str">
        <f>_xlfn.IFS(Y1984=SUM(Table1[[#This Row],[Race-F candidates]:[Race-? Candidates]]),"All-Female",Z1984=SUM(Table1[[#This Row],[Race-F candidates]:[Race-? Candidates]]),"All-Male",1=1,"Mixed-Gender")</f>
        <v>Mixed-Gender</v>
      </c>
      <c r="AC1984" s="3">
        <f>COUNTIFS(Table1[genoffice],Table1[[#This Row],[genoffice]],Table1[Gender],"F")</f>
        <v>77</v>
      </c>
      <c r="AD1984" s="3">
        <f>COUNTIFS(Table1[genoffice],Table1[[#This Row],[genoffice]],Table1[Gender],"M")</f>
        <v>143</v>
      </c>
      <c r="AE1984" s="3">
        <f>COUNTIFS(Table1[genoffice],Table1[[#This Row],[genoffice]],Table1[Gender],"~?")</f>
        <v>9</v>
      </c>
    </row>
    <row r="1985" spans="1:31" x14ac:dyDescent="0.35">
      <c r="A1985">
        <v>1879</v>
      </c>
      <c r="B1985">
        <f>IF(COUNTIF(C$2:C1984,C1985)&gt;0,B1984,B1984+1)</f>
        <v>608</v>
      </c>
      <c r="C1985" t="str">
        <f>Table1[[#This Row],[position]]&amp;IF(Table1[district]="NA","","-"&amp;Table1[district])&amp;IF(Table1[parish]="Multi-Parish Race","","-"&amp;Table1[parish])&amp;" ("&amp;Table1[year]&amp;")"</f>
        <v>District Judge-5th Judicial District Court, Div. C (2016)</v>
      </c>
      <c r="D1985" t="s">
        <v>2445</v>
      </c>
      <c r="E1985" t="s">
        <v>2466</v>
      </c>
      <c r="F1985" t="s">
        <v>2469</v>
      </c>
      <c r="G1985">
        <v>2016</v>
      </c>
      <c r="H1985" t="s">
        <v>73</v>
      </c>
      <c r="I1985" t="s">
        <v>19</v>
      </c>
      <c r="J1985">
        <v>3931</v>
      </c>
      <c r="K1985">
        <v>3</v>
      </c>
      <c r="L1985">
        <f>COUNTIF(Table1[Race],Table1[Race])</f>
        <v>3</v>
      </c>
      <c r="M1985">
        <v>0</v>
      </c>
      <c r="N1985">
        <v>3</v>
      </c>
      <c r="O1985">
        <v>0</v>
      </c>
      <c r="P1985">
        <v>0</v>
      </c>
      <c r="Q1985" t="s">
        <v>20</v>
      </c>
      <c r="R1985" t="s">
        <v>947</v>
      </c>
      <c r="S1985" t="s">
        <v>2625</v>
      </c>
      <c r="T1985">
        <f>IFERROR(Table1[n_can_adj]/MID(Table1[district],FIND("(",Table1[district])+1,1),Table1[n_can_adj])</f>
        <v>3</v>
      </c>
      <c r="U1985">
        <v>0</v>
      </c>
      <c r="W1985" s="3">
        <v>6.3625281320330074E-2</v>
      </c>
      <c r="X1985" s="3" t="s">
        <v>5415</v>
      </c>
      <c r="Y1985" s="3">
        <f>COUNTIFS(Table1[Race '#],Table1[[#This Row],[Race '#]],Table1[Gender],"F")</f>
        <v>1</v>
      </c>
      <c r="Z1985" s="3">
        <f>COUNTIFS(Table1[Race '#],Table1[[#This Row],[Race '#]],Table1[Gender],"M")</f>
        <v>2</v>
      </c>
      <c r="AA1985" s="3">
        <f>COUNTIFS(Table1[Race '#],Table1[[#This Row],[Race '#]],Table1[Gender],"~?")</f>
        <v>0</v>
      </c>
      <c r="AB1985" s="3" t="str">
        <f>_xlfn.IFS(Y1985=SUM(Table1[[#This Row],[Race-F candidates]:[Race-? Candidates]]),"All-Female",Z1985=SUM(Table1[[#This Row],[Race-F candidates]:[Race-? Candidates]]),"All-Male",1=1,"Mixed-Gender")</f>
        <v>Mixed-Gender</v>
      </c>
      <c r="AC1985" s="3">
        <f>COUNTIFS(Table1[genoffice],Table1[[#This Row],[genoffice]],Table1[Gender],"F")</f>
        <v>77</v>
      </c>
      <c r="AD1985" s="3">
        <f>COUNTIFS(Table1[genoffice],Table1[[#This Row],[genoffice]],Table1[Gender],"M")</f>
        <v>143</v>
      </c>
      <c r="AE1985" s="3">
        <f>COUNTIFS(Table1[genoffice],Table1[[#This Row],[genoffice]],Table1[Gender],"~?")</f>
        <v>9</v>
      </c>
    </row>
    <row r="1986" spans="1:31" x14ac:dyDescent="0.35">
      <c r="A1986">
        <v>1880</v>
      </c>
      <c r="B1986">
        <f>IF(COUNTIF(C$2:C1985,C1986)&gt;0,B1985,B1985+1)</f>
        <v>609</v>
      </c>
      <c r="C1986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6" t="s">
        <v>2445</v>
      </c>
      <c r="E1986" t="s">
        <v>2470</v>
      </c>
      <c r="F1986" t="s">
        <v>2471</v>
      </c>
      <c r="G1986">
        <v>2014</v>
      </c>
      <c r="H1986" t="s">
        <v>73</v>
      </c>
      <c r="I1986" t="s">
        <v>23</v>
      </c>
      <c r="J1986">
        <v>3272</v>
      </c>
      <c r="K1986">
        <v>3</v>
      </c>
      <c r="L1986">
        <f>COUNTIF(Table1[Race],Table1[Race])</f>
        <v>3</v>
      </c>
      <c r="M1986">
        <v>3</v>
      </c>
      <c r="N1986">
        <v>0</v>
      </c>
      <c r="O1986">
        <v>0</v>
      </c>
      <c r="P1986">
        <v>0</v>
      </c>
      <c r="Q1986" t="s">
        <v>20</v>
      </c>
      <c r="R1986" t="s">
        <v>947</v>
      </c>
      <c r="S1986" t="s">
        <v>2625</v>
      </c>
      <c r="T1986">
        <f>IFERROR(Table1[n_can_adj]/MID(Table1[district],FIND("(",Table1[district])+1,1),Table1[n_can_adj])</f>
        <v>3</v>
      </c>
      <c r="U1986">
        <v>0</v>
      </c>
      <c r="W1986" s="3">
        <v>0.17583291894579811</v>
      </c>
      <c r="X1986" s="3" t="s">
        <v>5414</v>
      </c>
      <c r="Y1986" s="3">
        <f>COUNTIFS(Table1[Race '#],Table1[[#This Row],[Race '#]],Table1[Gender],"F")</f>
        <v>0</v>
      </c>
      <c r="Z1986" s="3">
        <f>COUNTIFS(Table1[Race '#],Table1[[#This Row],[Race '#]],Table1[Gender],"M")</f>
        <v>3</v>
      </c>
      <c r="AA1986" s="3">
        <f>COUNTIFS(Table1[Race '#],Table1[[#This Row],[Race '#]],Table1[Gender],"~?")</f>
        <v>0</v>
      </c>
      <c r="AB1986" s="3" t="str">
        <f>_xlfn.IFS(Y1986=SUM(Table1[[#This Row],[Race-F candidates]:[Race-? Candidates]]),"All-Female",Z1986=SUM(Table1[[#This Row],[Race-F candidates]:[Race-? Candidates]]),"All-Male",1=1,"Mixed-Gender")</f>
        <v>All-Male</v>
      </c>
      <c r="AC1986" s="3">
        <f>COUNTIFS(Table1[genoffice],Table1[[#This Row],[genoffice]],Table1[Gender],"F")</f>
        <v>77</v>
      </c>
      <c r="AD1986" s="3">
        <f>COUNTIFS(Table1[genoffice],Table1[[#This Row],[genoffice]],Table1[Gender],"M")</f>
        <v>143</v>
      </c>
      <c r="AE1986" s="3">
        <f>COUNTIFS(Table1[genoffice],Table1[[#This Row],[genoffice]],Table1[Gender],"~?")</f>
        <v>9</v>
      </c>
    </row>
    <row r="1987" spans="1:31" x14ac:dyDescent="0.35">
      <c r="A1987">
        <v>1881</v>
      </c>
      <c r="B1987">
        <f>IF(COUNTIF(C$2:C1986,C1987)&gt;0,B1986,B1986+1)</f>
        <v>609</v>
      </c>
      <c r="C1987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7" t="s">
        <v>2445</v>
      </c>
      <c r="E1987" t="s">
        <v>2470</v>
      </c>
      <c r="F1987" t="s">
        <v>2472</v>
      </c>
      <c r="G1987">
        <v>2014</v>
      </c>
      <c r="H1987" t="s">
        <v>73</v>
      </c>
      <c r="I1987" t="s">
        <v>23</v>
      </c>
      <c r="J1987">
        <v>5040</v>
      </c>
      <c r="K1987">
        <v>3</v>
      </c>
      <c r="L1987">
        <f>COUNTIF(Table1[Race],Table1[Race])</f>
        <v>3</v>
      </c>
      <c r="M1987">
        <v>3</v>
      </c>
      <c r="N1987">
        <v>0</v>
      </c>
      <c r="O1987">
        <v>0</v>
      </c>
      <c r="P1987">
        <v>0</v>
      </c>
      <c r="Q1987" t="s">
        <v>20</v>
      </c>
      <c r="R1987" t="s">
        <v>947</v>
      </c>
      <c r="S1987" t="s">
        <v>2625</v>
      </c>
      <c r="T1987">
        <f>IFERROR(Table1[n_can_adj]/MID(Table1[district],FIND("(",Table1[district])+1,1),Table1[n_can_adj])</f>
        <v>3</v>
      </c>
      <c r="U1987">
        <v>0</v>
      </c>
      <c r="W1987" s="3">
        <v>0.17583291894579811</v>
      </c>
      <c r="X1987" s="3" t="s">
        <v>5414</v>
      </c>
      <c r="Y1987" s="3">
        <f>COUNTIFS(Table1[Race '#],Table1[[#This Row],[Race '#]],Table1[Gender],"F")</f>
        <v>0</v>
      </c>
      <c r="Z1987" s="3">
        <f>COUNTIFS(Table1[Race '#],Table1[[#This Row],[Race '#]],Table1[Gender],"M")</f>
        <v>3</v>
      </c>
      <c r="AA1987" s="3">
        <f>COUNTIFS(Table1[Race '#],Table1[[#This Row],[Race '#]],Table1[Gender],"~?")</f>
        <v>0</v>
      </c>
      <c r="AB1987" s="3" t="str">
        <f>_xlfn.IFS(Y1987=SUM(Table1[[#This Row],[Race-F candidates]:[Race-? Candidates]]),"All-Female",Z1987=SUM(Table1[[#This Row],[Race-F candidates]:[Race-? Candidates]]),"All-Male",1=1,"Mixed-Gender")</f>
        <v>All-Male</v>
      </c>
      <c r="AC1987" s="3">
        <f>COUNTIFS(Table1[genoffice],Table1[[#This Row],[genoffice]],Table1[Gender],"F")</f>
        <v>77</v>
      </c>
      <c r="AD1987" s="3">
        <f>COUNTIFS(Table1[genoffice],Table1[[#This Row],[genoffice]],Table1[Gender],"M")</f>
        <v>143</v>
      </c>
      <c r="AE1987" s="3">
        <f>COUNTIFS(Table1[genoffice],Table1[[#This Row],[genoffice]],Table1[Gender],"~?")</f>
        <v>9</v>
      </c>
    </row>
    <row r="1988" spans="1:31" x14ac:dyDescent="0.35">
      <c r="A1988">
        <v>1882</v>
      </c>
      <c r="B1988">
        <f>IF(COUNTIF(C$2:C1987,C1988)&gt;0,B1987,B1987+1)</f>
        <v>609</v>
      </c>
      <c r="C1988" t="str">
        <f>Table1[[#This Row],[position]]&amp;IF(Table1[district]="NA","","-"&amp;Table1[district])&amp;IF(Table1[parish]="Multi-Parish Race","","-"&amp;Table1[parish])&amp;" ("&amp;Table1[year]&amp;")"</f>
        <v>District Judge-7th Judicial District Court, Div. B (2014)</v>
      </c>
      <c r="D1988" t="s">
        <v>2445</v>
      </c>
      <c r="E1988" t="s">
        <v>2470</v>
      </c>
      <c r="F1988" t="s">
        <v>2473</v>
      </c>
      <c r="G1988">
        <v>2014</v>
      </c>
      <c r="H1988" t="s">
        <v>73</v>
      </c>
      <c r="I1988" t="s">
        <v>23</v>
      </c>
      <c r="J1988">
        <v>1743</v>
      </c>
      <c r="K1988">
        <v>3</v>
      </c>
      <c r="L1988">
        <f>COUNTIF(Table1[Race],Table1[Race])</f>
        <v>3</v>
      </c>
      <c r="M1988">
        <v>3</v>
      </c>
      <c r="N1988">
        <v>0</v>
      </c>
      <c r="O1988">
        <v>0</v>
      </c>
      <c r="P1988">
        <v>0</v>
      </c>
      <c r="Q1988" t="s">
        <v>20</v>
      </c>
      <c r="R1988" t="s">
        <v>947</v>
      </c>
      <c r="S1988" t="s">
        <v>2625</v>
      </c>
      <c r="T1988">
        <f>IFERROR(Table1[n_can_adj]/MID(Table1[district],FIND("(",Table1[district])+1,1),Table1[n_can_adj])</f>
        <v>3</v>
      </c>
      <c r="U1988">
        <v>0</v>
      </c>
      <c r="W1988" s="3">
        <v>0.17583291894579811</v>
      </c>
      <c r="X1988" s="3" t="s">
        <v>5414</v>
      </c>
      <c r="Y1988" s="3">
        <f>COUNTIFS(Table1[Race '#],Table1[[#This Row],[Race '#]],Table1[Gender],"F")</f>
        <v>0</v>
      </c>
      <c r="Z1988" s="3">
        <f>COUNTIFS(Table1[Race '#],Table1[[#This Row],[Race '#]],Table1[Gender],"M")</f>
        <v>3</v>
      </c>
      <c r="AA1988" s="3">
        <f>COUNTIFS(Table1[Race '#],Table1[[#This Row],[Race '#]],Table1[Gender],"~?")</f>
        <v>0</v>
      </c>
      <c r="AB1988" s="3" t="str">
        <f>_xlfn.IFS(Y1988=SUM(Table1[[#This Row],[Race-F candidates]:[Race-? Candidates]]),"All-Female",Z1988=SUM(Table1[[#This Row],[Race-F candidates]:[Race-? Candidates]]),"All-Male",1=1,"Mixed-Gender")</f>
        <v>All-Male</v>
      </c>
      <c r="AC1988" s="3">
        <f>COUNTIFS(Table1[genoffice],Table1[[#This Row],[genoffice]],Table1[Gender],"F")</f>
        <v>77</v>
      </c>
      <c r="AD1988" s="3">
        <f>COUNTIFS(Table1[genoffice],Table1[[#This Row],[genoffice]],Table1[Gender],"M")</f>
        <v>143</v>
      </c>
      <c r="AE1988" s="3">
        <f>COUNTIFS(Table1[genoffice],Table1[[#This Row],[genoffice]],Table1[Gender],"~?")</f>
        <v>9</v>
      </c>
    </row>
    <row r="1989" spans="1:31" x14ac:dyDescent="0.35">
      <c r="A1989">
        <v>1883</v>
      </c>
      <c r="B1989">
        <f>IF(COUNTIF(C$2:C1988,C1989)&gt;0,B1988,B1988+1)</f>
        <v>610</v>
      </c>
      <c r="C1989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89" t="s">
        <v>2445</v>
      </c>
      <c r="E1989" t="s">
        <v>2474</v>
      </c>
      <c r="F1989" t="s">
        <v>2475</v>
      </c>
      <c r="G1989">
        <v>2014</v>
      </c>
      <c r="H1989" t="s">
        <v>238</v>
      </c>
      <c r="I1989" t="s">
        <v>19</v>
      </c>
      <c r="J1989">
        <v>18405</v>
      </c>
      <c r="K1989">
        <v>3</v>
      </c>
      <c r="L1989">
        <f>COUNTIF(Table1[Race],Table1[Race])</f>
        <v>3</v>
      </c>
      <c r="M1989">
        <v>2</v>
      </c>
      <c r="N1989">
        <v>1</v>
      </c>
      <c r="O1989">
        <v>0</v>
      </c>
      <c r="P1989">
        <v>0</v>
      </c>
      <c r="Q1989" t="s">
        <v>20</v>
      </c>
      <c r="R1989" t="s">
        <v>947</v>
      </c>
      <c r="S1989" t="s">
        <v>2625</v>
      </c>
      <c r="T1989">
        <f>IFERROR(Table1[n_can_adj]/MID(Table1[district],FIND("(",Table1[district])+1,1),Table1[n_can_adj])</f>
        <v>3</v>
      </c>
      <c r="U1989">
        <v>132373</v>
      </c>
      <c r="V1989" t="str">
        <f>IF(Table1[Voting Population]&lt;47000,"Rural","Urban")</f>
        <v>Urban</v>
      </c>
      <c r="W1989" s="3">
        <v>0.30388445635082401</v>
      </c>
      <c r="X1989" s="3" t="s">
        <v>5414</v>
      </c>
      <c r="Y1989" s="3">
        <f>COUNTIFS(Table1[Race '#],Table1[[#This Row],[Race '#]],Table1[Gender],"F")</f>
        <v>0</v>
      </c>
      <c r="Z1989" s="3">
        <f>COUNTIFS(Table1[Race '#],Table1[[#This Row],[Race '#]],Table1[Gender],"M")</f>
        <v>3</v>
      </c>
      <c r="AA1989" s="3">
        <f>COUNTIFS(Table1[Race '#],Table1[[#This Row],[Race '#]],Table1[Gender],"~?")</f>
        <v>0</v>
      </c>
      <c r="AB1989" s="3" t="str">
        <f>_xlfn.IFS(Y1989=SUM(Table1[[#This Row],[Race-F candidates]:[Race-? Candidates]]),"All-Female",Z1989=SUM(Table1[[#This Row],[Race-F candidates]:[Race-? Candidates]]),"All-Male",1=1,"Mixed-Gender")</f>
        <v>All-Male</v>
      </c>
      <c r="AC1989" s="3">
        <f>COUNTIFS(Table1[genoffice],Table1[[#This Row],[genoffice]],Table1[Gender],"F")</f>
        <v>77</v>
      </c>
      <c r="AD1989" s="3">
        <f>COUNTIFS(Table1[genoffice],Table1[[#This Row],[genoffice]],Table1[Gender],"M")</f>
        <v>143</v>
      </c>
      <c r="AE1989" s="3">
        <f>COUNTIFS(Table1[genoffice],Table1[[#This Row],[genoffice]],Table1[Gender],"~?")</f>
        <v>9</v>
      </c>
    </row>
    <row r="1990" spans="1:31" x14ac:dyDescent="0.35">
      <c r="A1990">
        <v>1884</v>
      </c>
      <c r="B1990">
        <f>IF(COUNTIF(C$2:C1989,C1990)&gt;0,B1989,B1989+1)</f>
        <v>610</v>
      </c>
      <c r="C1990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0" t="s">
        <v>2445</v>
      </c>
      <c r="E1990" t="s">
        <v>2474</v>
      </c>
      <c r="F1990" t="s">
        <v>2476</v>
      </c>
      <c r="G1990">
        <v>2014</v>
      </c>
      <c r="H1990" t="s">
        <v>238</v>
      </c>
      <c r="I1990" t="s">
        <v>23</v>
      </c>
      <c r="J1990">
        <v>7969</v>
      </c>
      <c r="K1990">
        <v>3</v>
      </c>
      <c r="L1990">
        <f>COUNTIF(Table1[Race],Table1[Race])</f>
        <v>3</v>
      </c>
      <c r="M1990">
        <v>2</v>
      </c>
      <c r="N1990">
        <v>1</v>
      </c>
      <c r="O1990">
        <v>0</v>
      </c>
      <c r="P1990">
        <v>0</v>
      </c>
      <c r="Q1990" t="s">
        <v>20</v>
      </c>
      <c r="R1990" t="s">
        <v>947</v>
      </c>
      <c r="S1990" t="s">
        <v>2625</v>
      </c>
      <c r="T1990">
        <f>IFERROR(Table1[n_can_adj]/MID(Table1[district],FIND("(",Table1[district])+1,1),Table1[n_can_adj])</f>
        <v>3</v>
      </c>
      <c r="U1990">
        <v>132373</v>
      </c>
      <c r="V1990" t="str">
        <f>IF(Table1[Voting Population]&lt;47000,"Rural","Urban")</f>
        <v>Urban</v>
      </c>
      <c r="W1990" s="3">
        <v>0.30388445635082401</v>
      </c>
      <c r="X1990" s="3" t="s">
        <v>5414</v>
      </c>
      <c r="Y1990" s="3">
        <f>COUNTIFS(Table1[Race '#],Table1[[#This Row],[Race '#]],Table1[Gender],"F")</f>
        <v>0</v>
      </c>
      <c r="Z1990" s="3">
        <f>COUNTIFS(Table1[Race '#],Table1[[#This Row],[Race '#]],Table1[Gender],"M")</f>
        <v>3</v>
      </c>
      <c r="AA1990" s="3">
        <f>COUNTIFS(Table1[Race '#],Table1[[#This Row],[Race '#]],Table1[Gender],"~?")</f>
        <v>0</v>
      </c>
      <c r="AB1990" s="3" t="str">
        <f>_xlfn.IFS(Y1990=SUM(Table1[[#This Row],[Race-F candidates]:[Race-? Candidates]]),"All-Female",Z1990=SUM(Table1[[#This Row],[Race-F candidates]:[Race-? Candidates]]),"All-Male",1=1,"Mixed-Gender")</f>
        <v>All-Male</v>
      </c>
      <c r="AC1990" s="3">
        <f>COUNTIFS(Table1[genoffice],Table1[[#This Row],[genoffice]],Table1[Gender],"F")</f>
        <v>77</v>
      </c>
      <c r="AD1990" s="3">
        <f>COUNTIFS(Table1[genoffice],Table1[[#This Row],[genoffice]],Table1[Gender],"M")</f>
        <v>143</v>
      </c>
      <c r="AE1990" s="3">
        <f>COUNTIFS(Table1[genoffice],Table1[[#This Row],[genoffice]],Table1[Gender],"~?")</f>
        <v>9</v>
      </c>
    </row>
    <row r="1991" spans="1:31" x14ac:dyDescent="0.35">
      <c r="A1991">
        <v>1885</v>
      </c>
      <c r="B1991">
        <f>IF(COUNTIF(C$2:C1990,C1991)&gt;0,B1990,B1990+1)</f>
        <v>610</v>
      </c>
      <c r="C1991" t="str">
        <f>Table1[[#This Row],[position]]&amp;IF(Table1[district]="NA","","-"&amp;Table1[district])&amp;IF(Table1[parish]="Multi-Parish Race","","-"&amp;Table1[parish])&amp;" ("&amp;Table1[year]&amp;")"</f>
        <v>District Judge-9th JDC, Subdistrict 2, Div. G-Rapides (2014)</v>
      </c>
      <c r="D1991" t="s">
        <v>2445</v>
      </c>
      <c r="E1991" t="s">
        <v>2474</v>
      </c>
      <c r="F1991" t="s">
        <v>2477</v>
      </c>
      <c r="G1991">
        <v>2014</v>
      </c>
      <c r="H1991" t="s">
        <v>238</v>
      </c>
      <c r="I1991" t="s">
        <v>23</v>
      </c>
      <c r="J1991">
        <v>7968</v>
      </c>
      <c r="K1991">
        <v>3</v>
      </c>
      <c r="L1991">
        <f>COUNTIF(Table1[Race],Table1[Race])</f>
        <v>3</v>
      </c>
      <c r="M1991">
        <v>2</v>
      </c>
      <c r="N1991">
        <v>1</v>
      </c>
      <c r="O1991">
        <v>0</v>
      </c>
      <c r="P1991">
        <v>0</v>
      </c>
      <c r="Q1991" t="s">
        <v>20</v>
      </c>
      <c r="R1991" t="s">
        <v>947</v>
      </c>
      <c r="S1991" t="s">
        <v>2625</v>
      </c>
      <c r="T1991">
        <f>IFERROR(Table1[n_can_adj]/MID(Table1[district],FIND("(",Table1[district])+1,1),Table1[n_can_adj])</f>
        <v>3</v>
      </c>
      <c r="U1991">
        <v>132373</v>
      </c>
      <c r="V1991" t="str">
        <f>IF(Table1[Voting Population]&lt;47000,"Rural","Urban")</f>
        <v>Urban</v>
      </c>
      <c r="W1991" s="3">
        <v>0.30388445635082401</v>
      </c>
      <c r="X1991" s="3" t="s">
        <v>5414</v>
      </c>
      <c r="Y1991" s="3">
        <f>COUNTIFS(Table1[Race '#],Table1[[#This Row],[Race '#]],Table1[Gender],"F")</f>
        <v>0</v>
      </c>
      <c r="Z1991" s="3">
        <f>COUNTIFS(Table1[Race '#],Table1[[#This Row],[Race '#]],Table1[Gender],"M")</f>
        <v>3</v>
      </c>
      <c r="AA1991" s="3">
        <f>COUNTIFS(Table1[Race '#],Table1[[#This Row],[Race '#]],Table1[Gender],"~?")</f>
        <v>0</v>
      </c>
      <c r="AB1991" s="3" t="str">
        <f>_xlfn.IFS(Y1991=SUM(Table1[[#This Row],[Race-F candidates]:[Race-? Candidates]]),"All-Female",Z1991=SUM(Table1[[#This Row],[Race-F candidates]:[Race-? Candidates]]),"All-Male",1=1,"Mixed-Gender")</f>
        <v>All-Male</v>
      </c>
      <c r="AC1991" s="3">
        <f>COUNTIFS(Table1[genoffice],Table1[[#This Row],[genoffice]],Table1[Gender],"F")</f>
        <v>77</v>
      </c>
      <c r="AD1991" s="3">
        <f>COUNTIFS(Table1[genoffice],Table1[[#This Row],[genoffice]],Table1[Gender],"M")</f>
        <v>143</v>
      </c>
      <c r="AE1991" s="3">
        <f>COUNTIFS(Table1[genoffice],Table1[[#This Row],[genoffice]],Table1[Gender],"~?")</f>
        <v>9</v>
      </c>
    </row>
    <row r="1992" spans="1:31" x14ac:dyDescent="0.35">
      <c r="A1992">
        <v>1886</v>
      </c>
      <c r="B1992">
        <f>IF(COUNTIF(C$2:C1991,C1992)&gt;0,B1991,B1991+1)</f>
        <v>611</v>
      </c>
      <c r="C1992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2" t="s">
        <v>2445</v>
      </c>
      <c r="E1992" t="s">
        <v>2478</v>
      </c>
      <c r="F1992" t="s">
        <v>2479</v>
      </c>
      <c r="G1992">
        <v>2014</v>
      </c>
      <c r="H1992" t="s">
        <v>238</v>
      </c>
      <c r="I1992" t="s">
        <v>23</v>
      </c>
      <c r="J1992">
        <v>3017</v>
      </c>
      <c r="K1992">
        <v>4</v>
      </c>
      <c r="L1992">
        <f>COUNTIF(Table1[Race],Table1[Race])</f>
        <v>4</v>
      </c>
      <c r="M1992">
        <v>4</v>
      </c>
      <c r="N1992">
        <v>0</v>
      </c>
      <c r="O1992">
        <v>0</v>
      </c>
      <c r="P1992">
        <v>0</v>
      </c>
      <c r="Q1992" t="s">
        <v>20</v>
      </c>
      <c r="R1992" t="s">
        <v>947</v>
      </c>
      <c r="S1992" t="s">
        <v>2625</v>
      </c>
      <c r="T1992">
        <f>IFERROR(Table1[n_can_adj]/MID(Table1[district],FIND("(",Table1[district])+1,1),Table1[n_can_adj])</f>
        <v>4</v>
      </c>
      <c r="U1992">
        <v>132373</v>
      </c>
      <c r="V1992" t="str">
        <f>IF(Table1[Voting Population]&lt;47000,"Rural","Urban")</f>
        <v>Urban</v>
      </c>
      <c r="W1992" s="3">
        <v>5.2807115063924381E-2</v>
      </c>
      <c r="X1992" s="3" t="s">
        <v>5413</v>
      </c>
      <c r="Y1992" s="3">
        <f>COUNTIFS(Table1[Race '#],Table1[[#This Row],[Race '#]],Table1[Gender],"F")</f>
        <v>2</v>
      </c>
      <c r="Z1992" s="3">
        <f>COUNTIFS(Table1[Race '#],Table1[[#This Row],[Race '#]],Table1[Gender],"M")</f>
        <v>1</v>
      </c>
      <c r="AA1992" s="3">
        <f>COUNTIFS(Table1[Race '#],Table1[[#This Row],[Race '#]],Table1[Gender],"~?")</f>
        <v>1</v>
      </c>
      <c r="AB1992" s="3" t="str">
        <f>_xlfn.IFS(Y1992=SUM(Table1[[#This Row],[Race-F candidates]:[Race-? Candidates]]),"All-Female",Z1992=SUM(Table1[[#This Row],[Race-F candidates]:[Race-? Candidates]]),"All-Male",1=1,"Mixed-Gender")</f>
        <v>Mixed-Gender</v>
      </c>
      <c r="AC1992" s="3">
        <f>COUNTIFS(Table1[genoffice],Table1[[#This Row],[genoffice]],Table1[Gender],"F")</f>
        <v>77</v>
      </c>
      <c r="AD1992" s="3">
        <f>COUNTIFS(Table1[genoffice],Table1[[#This Row],[genoffice]],Table1[Gender],"M")</f>
        <v>143</v>
      </c>
      <c r="AE1992" s="3">
        <f>COUNTIFS(Table1[genoffice],Table1[[#This Row],[genoffice]],Table1[Gender],"~?")</f>
        <v>9</v>
      </c>
    </row>
    <row r="1993" spans="1:31" x14ac:dyDescent="0.35">
      <c r="A1993">
        <v>1887</v>
      </c>
      <c r="B1993">
        <f>IF(COUNTIF(C$2:C1992,C1993)&gt;0,B1992,B1992+1)</f>
        <v>611</v>
      </c>
      <c r="C1993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3" t="s">
        <v>2445</v>
      </c>
      <c r="E1993" t="s">
        <v>2478</v>
      </c>
      <c r="F1993" t="s">
        <v>2480</v>
      </c>
      <c r="G1993">
        <v>2014</v>
      </c>
      <c r="H1993" t="s">
        <v>238</v>
      </c>
      <c r="I1993" t="s">
        <v>23</v>
      </c>
      <c r="J1993">
        <v>1199</v>
      </c>
      <c r="K1993">
        <v>4</v>
      </c>
      <c r="L1993">
        <f>COUNTIF(Table1[Race],Table1[Race])</f>
        <v>4</v>
      </c>
      <c r="M1993">
        <v>4</v>
      </c>
      <c r="N1993">
        <v>0</v>
      </c>
      <c r="O1993">
        <v>0</v>
      </c>
      <c r="P1993">
        <v>0</v>
      </c>
      <c r="Q1993" t="s">
        <v>20</v>
      </c>
      <c r="R1993" t="s">
        <v>947</v>
      </c>
      <c r="S1993" t="s">
        <v>2625</v>
      </c>
      <c r="T1993">
        <f>IFERROR(Table1[n_can_adj]/MID(Table1[district],FIND("(",Table1[district])+1,1),Table1[n_can_adj])</f>
        <v>4</v>
      </c>
      <c r="U1993">
        <v>132373</v>
      </c>
      <c r="V1993" t="str">
        <f>IF(Table1[Voting Population]&lt;47000,"Rural","Urban")</f>
        <v>Urban</v>
      </c>
      <c r="W1993" s="3">
        <v>5.2807115063924381E-2</v>
      </c>
      <c r="X1993" s="3" t="s">
        <v>5414</v>
      </c>
      <c r="Y1993" s="3">
        <f>COUNTIFS(Table1[Race '#],Table1[[#This Row],[Race '#]],Table1[Gender],"F")</f>
        <v>2</v>
      </c>
      <c r="Z1993" s="3">
        <f>COUNTIFS(Table1[Race '#],Table1[[#This Row],[Race '#]],Table1[Gender],"M")</f>
        <v>1</v>
      </c>
      <c r="AA1993" s="3">
        <f>COUNTIFS(Table1[Race '#],Table1[[#This Row],[Race '#]],Table1[Gender],"~?")</f>
        <v>1</v>
      </c>
      <c r="AB1993" s="3" t="str">
        <f>_xlfn.IFS(Y1993=SUM(Table1[[#This Row],[Race-F candidates]:[Race-? Candidates]]),"All-Female",Z1993=SUM(Table1[[#This Row],[Race-F candidates]:[Race-? Candidates]]),"All-Male",1=1,"Mixed-Gender")</f>
        <v>Mixed-Gender</v>
      </c>
      <c r="AC1993" s="3">
        <f>COUNTIFS(Table1[genoffice],Table1[[#This Row],[genoffice]],Table1[Gender],"F")</f>
        <v>77</v>
      </c>
      <c r="AD1993" s="3">
        <f>COUNTIFS(Table1[genoffice],Table1[[#This Row],[genoffice]],Table1[Gender],"M")</f>
        <v>143</v>
      </c>
      <c r="AE1993" s="3">
        <f>COUNTIFS(Table1[genoffice],Table1[[#This Row],[genoffice]],Table1[Gender],"~?")</f>
        <v>9</v>
      </c>
    </row>
    <row r="1994" spans="1:31" x14ac:dyDescent="0.35">
      <c r="A1994">
        <v>1888</v>
      </c>
      <c r="B1994">
        <f>IF(COUNTIF(C$2:C1993,C1994)&gt;0,B1993,B1993+1)</f>
        <v>611</v>
      </c>
      <c r="C1994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4" t="s">
        <v>2445</v>
      </c>
      <c r="E1994" t="s">
        <v>2478</v>
      </c>
      <c r="F1994" t="s">
        <v>2481</v>
      </c>
      <c r="G1994">
        <v>2014</v>
      </c>
      <c r="H1994" t="s">
        <v>238</v>
      </c>
      <c r="I1994" t="s">
        <v>23</v>
      </c>
      <c r="J1994">
        <v>2542</v>
      </c>
      <c r="K1994">
        <v>4</v>
      </c>
      <c r="L1994">
        <f>COUNTIF(Table1[Race],Table1[Race])</f>
        <v>4</v>
      </c>
      <c r="M1994">
        <v>4</v>
      </c>
      <c r="N1994">
        <v>0</v>
      </c>
      <c r="O1994">
        <v>0</v>
      </c>
      <c r="P1994">
        <v>0</v>
      </c>
      <c r="Q1994" t="s">
        <v>20</v>
      </c>
      <c r="R1994" t="s">
        <v>947</v>
      </c>
      <c r="S1994" t="s">
        <v>2625</v>
      </c>
      <c r="T1994">
        <f>IFERROR(Table1[n_can_adj]/MID(Table1[district],FIND("(",Table1[district])+1,1),Table1[n_can_adj])</f>
        <v>4</v>
      </c>
      <c r="U1994">
        <v>132373</v>
      </c>
      <c r="V1994" t="str">
        <f>IF(Table1[Voting Population]&lt;47000,"Rural","Urban")</f>
        <v>Urban</v>
      </c>
      <c r="W1994" s="3">
        <v>5.2807115063924381E-2</v>
      </c>
      <c r="X1994" s="3" t="s">
        <v>5415</v>
      </c>
      <c r="Y1994" s="3">
        <f>COUNTIFS(Table1[Race '#],Table1[[#This Row],[Race '#]],Table1[Gender],"F")</f>
        <v>2</v>
      </c>
      <c r="Z1994" s="3">
        <f>COUNTIFS(Table1[Race '#],Table1[[#This Row],[Race '#]],Table1[Gender],"M")</f>
        <v>1</v>
      </c>
      <c r="AA1994" s="3">
        <f>COUNTIFS(Table1[Race '#],Table1[[#This Row],[Race '#]],Table1[Gender],"~?")</f>
        <v>1</v>
      </c>
      <c r="AB1994" s="3" t="str">
        <f>_xlfn.IFS(Y1994=SUM(Table1[[#This Row],[Race-F candidates]:[Race-? Candidates]]),"All-Female",Z1994=SUM(Table1[[#This Row],[Race-F candidates]:[Race-? Candidates]]),"All-Male",1=1,"Mixed-Gender")</f>
        <v>Mixed-Gender</v>
      </c>
      <c r="AC1994" s="3">
        <f>COUNTIFS(Table1[genoffice],Table1[[#This Row],[genoffice]],Table1[Gender],"F")</f>
        <v>77</v>
      </c>
      <c r="AD1994" s="3">
        <f>COUNTIFS(Table1[genoffice],Table1[[#This Row],[genoffice]],Table1[Gender],"M")</f>
        <v>143</v>
      </c>
      <c r="AE1994" s="3">
        <f>COUNTIFS(Table1[genoffice],Table1[[#This Row],[genoffice]],Table1[Gender],"~?")</f>
        <v>9</v>
      </c>
    </row>
    <row r="1995" spans="1:31" x14ac:dyDescent="0.35">
      <c r="A1995">
        <v>1889</v>
      </c>
      <c r="B1995">
        <f>IF(COUNTIF(C$2:C1994,C1995)&gt;0,B1994,B1994+1)</f>
        <v>611</v>
      </c>
      <c r="C1995" t="str">
        <f>Table1[[#This Row],[position]]&amp;IF(Table1[district]="NA","","-"&amp;Table1[district])&amp;IF(Table1[parish]="Multi-Parish Race","","-"&amp;Table1[parish])&amp;" ("&amp;Table1[year]&amp;")"</f>
        <v>District Judge-9th Judicial District Court, ES 1, Div. A-Rapides (2014)</v>
      </c>
      <c r="D1995" t="s">
        <v>2445</v>
      </c>
      <c r="E1995" t="s">
        <v>2478</v>
      </c>
      <c r="F1995" t="s">
        <v>2482</v>
      </c>
      <c r="G1995">
        <v>2014</v>
      </c>
      <c r="H1995" t="s">
        <v>238</v>
      </c>
      <c r="I1995" t="s">
        <v>23</v>
      </c>
      <c r="J1995">
        <v>2237</v>
      </c>
      <c r="K1995">
        <v>4</v>
      </c>
      <c r="L1995">
        <f>COUNTIF(Table1[Race],Table1[Race])</f>
        <v>4</v>
      </c>
      <c r="M1995">
        <v>4</v>
      </c>
      <c r="N1995">
        <v>0</v>
      </c>
      <c r="O1995">
        <v>0</v>
      </c>
      <c r="P1995">
        <v>0</v>
      </c>
      <c r="Q1995" t="s">
        <v>20</v>
      </c>
      <c r="R1995" t="s">
        <v>947</v>
      </c>
      <c r="S1995" t="s">
        <v>2625</v>
      </c>
      <c r="T1995">
        <f>IFERROR(Table1[n_can_adj]/MID(Table1[district],FIND("(",Table1[district])+1,1),Table1[n_can_adj])</f>
        <v>4</v>
      </c>
      <c r="U1995">
        <v>132373</v>
      </c>
      <c r="V1995" t="str">
        <f>IF(Table1[Voting Population]&lt;47000,"Rural","Urban")</f>
        <v>Urban</v>
      </c>
      <c r="W1995" s="3">
        <v>5.2807115063924381E-2</v>
      </c>
      <c r="X1995" s="3" t="s">
        <v>5415</v>
      </c>
      <c r="Y1995" s="3">
        <f>COUNTIFS(Table1[Race '#],Table1[[#This Row],[Race '#]],Table1[Gender],"F")</f>
        <v>2</v>
      </c>
      <c r="Z1995" s="3">
        <f>COUNTIFS(Table1[Race '#],Table1[[#This Row],[Race '#]],Table1[Gender],"M")</f>
        <v>1</v>
      </c>
      <c r="AA1995" s="3">
        <f>COUNTIFS(Table1[Race '#],Table1[[#This Row],[Race '#]],Table1[Gender],"~?")</f>
        <v>1</v>
      </c>
      <c r="AB1995" s="3" t="str">
        <f>_xlfn.IFS(Y1995=SUM(Table1[[#This Row],[Race-F candidates]:[Race-? Candidates]]),"All-Female",Z1995=SUM(Table1[[#This Row],[Race-F candidates]:[Race-? Candidates]]),"All-Male",1=1,"Mixed-Gender")</f>
        <v>Mixed-Gender</v>
      </c>
      <c r="AC1995" s="3">
        <f>COUNTIFS(Table1[genoffice],Table1[[#This Row],[genoffice]],Table1[Gender],"F")</f>
        <v>77</v>
      </c>
      <c r="AD1995" s="3">
        <f>COUNTIFS(Table1[genoffice],Table1[[#This Row],[genoffice]],Table1[Gender],"M")</f>
        <v>143</v>
      </c>
      <c r="AE1995" s="3">
        <f>COUNTIFS(Table1[genoffice],Table1[[#This Row],[genoffice]],Table1[Gender],"~?")</f>
        <v>9</v>
      </c>
    </row>
    <row r="1996" spans="1:31" x14ac:dyDescent="0.35">
      <c r="A1996">
        <v>1995</v>
      </c>
      <c r="B1996">
        <f>IF(COUNTIF(C$2:C1995,C1996)&gt;0,B1995,B1995+1)</f>
        <v>612</v>
      </c>
      <c r="C1996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6" t="s">
        <v>2625</v>
      </c>
      <c r="E1996" t="s">
        <v>2626</v>
      </c>
      <c r="F1996" t="s">
        <v>2627</v>
      </c>
      <c r="G1996">
        <v>2014</v>
      </c>
      <c r="H1996" t="s">
        <v>1442</v>
      </c>
      <c r="I1996" t="s">
        <v>19</v>
      </c>
      <c r="J1996">
        <v>14769</v>
      </c>
      <c r="K1996">
        <v>6</v>
      </c>
      <c r="L1996">
        <f>COUNTIF(Table1[Race],Table1[Race])</f>
        <v>6</v>
      </c>
      <c r="M1996">
        <v>0</v>
      </c>
      <c r="N1996">
        <v>5</v>
      </c>
      <c r="O1996">
        <v>0</v>
      </c>
      <c r="P1996">
        <v>1</v>
      </c>
      <c r="Q1996" t="s">
        <v>20</v>
      </c>
      <c r="R1996" t="s">
        <v>947</v>
      </c>
      <c r="S1996" t="s">
        <v>2625</v>
      </c>
      <c r="T1996">
        <f>IFERROR(Table1[n_can_adj]/MID(Table1[district],FIND("(",Table1[district])+1,1),Table1[n_can_adj])</f>
        <v>6</v>
      </c>
      <c r="U1996">
        <v>435204</v>
      </c>
      <c r="V1996" t="str">
        <f>IF(Table1[Voting Population]&lt;47000,"Rural","Urban")</f>
        <v>Urban</v>
      </c>
      <c r="W1996" s="3">
        <v>7.6854268703991563E-2</v>
      </c>
      <c r="X1996" s="3" t="s">
        <v>5415</v>
      </c>
      <c r="Y1996" s="3">
        <f>COUNTIFS(Table1[Race '#],Table1[[#This Row],[Race '#]],Table1[Gender],"F")</f>
        <v>2</v>
      </c>
      <c r="Z1996" s="3">
        <f>COUNTIFS(Table1[Race '#],Table1[[#This Row],[Race '#]],Table1[Gender],"M")</f>
        <v>4</v>
      </c>
      <c r="AA1996" s="3">
        <f>COUNTIFS(Table1[Race '#],Table1[[#This Row],[Race '#]],Table1[Gender],"~?")</f>
        <v>0</v>
      </c>
      <c r="AB1996" s="3" t="str">
        <f>_xlfn.IFS(Y1996=SUM(Table1[[#This Row],[Race-F candidates]:[Race-? Candidates]]),"All-Female",Z1996=SUM(Table1[[#This Row],[Race-F candidates]:[Race-? Candidates]]),"All-Male",1=1,"Mixed-Gender")</f>
        <v>Mixed-Gender</v>
      </c>
      <c r="AC1996" s="3">
        <f>COUNTIFS(Table1[genoffice],Table1[[#This Row],[genoffice]],Table1[Gender],"F")</f>
        <v>77</v>
      </c>
      <c r="AD1996" s="3">
        <f>COUNTIFS(Table1[genoffice],Table1[[#This Row],[genoffice]],Table1[Gender],"M")</f>
        <v>143</v>
      </c>
      <c r="AE1996" s="3">
        <f>COUNTIFS(Table1[genoffice],Table1[[#This Row],[genoffice]],Table1[Gender],"~?")</f>
        <v>9</v>
      </c>
    </row>
    <row r="1997" spans="1:31" x14ac:dyDescent="0.35">
      <c r="A1997">
        <v>1996</v>
      </c>
      <c r="B1997">
        <f>IF(COUNTIF(C$2:C1996,C1997)&gt;0,B1996,B1996+1)</f>
        <v>612</v>
      </c>
      <c r="C1997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7" t="s">
        <v>2625</v>
      </c>
      <c r="E1997" t="s">
        <v>2626</v>
      </c>
      <c r="F1997" t="s">
        <v>2628</v>
      </c>
      <c r="G1997">
        <v>2014</v>
      </c>
      <c r="H1997" t="s">
        <v>1442</v>
      </c>
      <c r="I1997" t="s">
        <v>19</v>
      </c>
      <c r="J1997">
        <v>3792</v>
      </c>
      <c r="K1997">
        <v>6</v>
      </c>
      <c r="L1997">
        <f>COUNTIF(Table1[Race],Table1[Race])</f>
        <v>6</v>
      </c>
      <c r="M1997">
        <v>0</v>
      </c>
      <c r="N1997">
        <v>5</v>
      </c>
      <c r="O1997">
        <v>0</v>
      </c>
      <c r="P1997">
        <v>1</v>
      </c>
      <c r="Q1997" t="s">
        <v>20</v>
      </c>
      <c r="R1997" t="s">
        <v>947</v>
      </c>
      <c r="S1997" t="s">
        <v>2625</v>
      </c>
      <c r="T1997">
        <f>IFERROR(Table1[n_can_adj]/MID(Table1[district],FIND("(",Table1[district])+1,1),Table1[n_can_adj])</f>
        <v>6</v>
      </c>
      <c r="U1997">
        <v>435204</v>
      </c>
      <c r="V1997" t="str">
        <f>IF(Table1[Voting Population]&lt;47000,"Rural","Urban")</f>
        <v>Urban</v>
      </c>
      <c r="W1997" s="3">
        <v>7.6854268703991563E-2</v>
      </c>
      <c r="X1997" s="3" t="s">
        <v>5414</v>
      </c>
      <c r="Y1997" s="3">
        <f>COUNTIFS(Table1[Race '#],Table1[[#This Row],[Race '#]],Table1[Gender],"F")</f>
        <v>2</v>
      </c>
      <c r="Z1997" s="3">
        <f>COUNTIFS(Table1[Race '#],Table1[[#This Row],[Race '#]],Table1[Gender],"M")</f>
        <v>4</v>
      </c>
      <c r="AA1997" s="3">
        <f>COUNTIFS(Table1[Race '#],Table1[[#This Row],[Race '#]],Table1[Gender],"~?")</f>
        <v>0</v>
      </c>
      <c r="AB1997" s="3" t="str">
        <f>_xlfn.IFS(Y1997=SUM(Table1[[#This Row],[Race-F candidates]:[Race-? Candidates]]),"All-Female",Z1997=SUM(Table1[[#This Row],[Race-F candidates]:[Race-? Candidates]]),"All-Male",1=1,"Mixed-Gender")</f>
        <v>Mixed-Gender</v>
      </c>
      <c r="AC1997" s="3">
        <f>COUNTIFS(Table1[genoffice],Table1[[#This Row],[genoffice]],Table1[Gender],"F")</f>
        <v>77</v>
      </c>
      <c r="AD1997" s="3">
        <f>COUNTIFS(Table1[genoffice],Table1[[#This Row],[genoffice]],Table1[Gender],"M")</f>
        <v>143</v>
      </c>
      <c r="AE1997" s="3">
        <f>COUNTIFS(Table1[genoffice],Table1[[#This Row],[genoffice]],Table1[Gender],"~?")</f>
        <v>9</v>
      </c>
    </row>
    <row r="1998" spans="1:31" x14ac:dyDescent="0.35">
      <c r="A1998">
        <v>1997</v>
      </c>
      <c r="B1998">
        <f>IF(COUNTIF(C$2:C1997,C1998)&gt;0,B1997,B1997+1)</f>
        <v>612</v>
      </c>
      <c r="C1998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8" t="s">
        <v>2625</v>
      </c>
      <c r="E1998" t="s">
        <v>2626</v>
      </c>
      <c r="F1998" t="s">
        <v>2629</v>
      </c>
      <c r="G1998">
        <v>2014</v>
      </c>
      <c r="H1998" t="s">
        <v>1442</v>
      </c>
      <c r="I1998" t="s">
        <v>19</v>
      </c>
      <c r="J1998">
        <v>20010</v>
      </c>
      <c r="K1998">
        <v>6</v>
      </c>
      <c r="L1998">
        <f>COUNTIF(Table1[Race],Table1[Race])</f>
        <v>6</v>
      </c>
      <c r="M1998">
        <v>0</v>
      </c>
      <c r="N1998">
        <v>5</v>
      </c>
      <c r="O1998">
        <v>0</v>
      </c>
      <c r="P1998">
        <v>1</v>
      </c>
      <c r="Q1998" t="s">
        <v>20</v>
      </c>
      <c r="R1998" t="s">
        <v>947</v>
      </c>
      <c r="S1998" t="s">
        <v>2625</v>
      </c>
      <c r="T1998">
        <f>IFERROR(Table1[n_can_adj]/MID(Table1[district],FIND("(",Table1[district])+1,1),Table1[n_can_adj])</f>
        <v>6</v>
      </c>
      <c r="U1998">
        <v>435204</v>
      </c>
      <c r="V1998" t="str">
        <f>IF(Table1[Voting Population]&lt;47000,"Rural","Urban")</f>
        <v>Urban</v>
      </c>
      <c r="W1998" s="3">
        <v>7.6854268703991563E-2</v>
      </c>
      <c r="X1998" s="3" t="s">
        <v>5414</v>
      </c>
      <c r="Y1998" s="3">
        <f>COUNTIFS(Table1[Race '#],Table1[[#This Row],[Race '#]],Table1[Gender],"F")</f>
        <v>2</v>
      </c>
      <c r="Z1998" s="3">
        <f>COUNTIFS(Table1[Race '#],Table1[[#This Row],[Race '#]],Table1[Gender],"M")</f>
        <v>4</v>
      </c>
      <c r="AA1998" s="3">
        <f>COUNTIFS(Table1[Race '#],Table1[[#This Row],[Race '#]],Table1[Gender],"~?")</f>
        <v>0</v>
      </c>
      <c r="AB1998" s="3" t="str">
        <f>_xlfn.IFS(Y1998=SUM(Table1[[#This Row],[Race-F candidates]:[Race-? Candidates]]),"All-Female",Z1998=SUM(Table1[[#This Row],[Race-F candidates]:[Race-? Candidates]]),"All-Male",1=1,"Mixed-Gender")</f>
        <v>Mixed-Gender</v>
      </c>
      <c r="AC1998" s="3">
        <f>COUNTIFS(Table1[genoffice],Table1[[#This Row],[genoffice]],Table1[Gender],"F")</f>
        <v>77</v>
      </c>
      <c r="AD1998" s="3">
        <f>COUNTIFS(Table1[genoffice],Table1[[#This Row],[genoffice]],Table1[Gender],"M")</f>
        <v>143</v>
      </c>
      <c r="AE1998" s="3">
        <f>COUNTIFS(Table1[genoffice],Table1[[#This Row],[genoffice]],Table1[Gender],"~?")</f>
        <v>9</v>
      </c>
    </row>
    <row r="1999" spans="1:31" x14ac:dyDescent="0.35">
      <c r="A1999">
        <v>1998</v>
      </c>
      <c r="B1999">
        <f>IF(COUNTIF(C$2:C1998,C1999)&gt;0,B1998,B1998+1)</f>
        <v>612</v>
      </c>
      <c r="C1999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1999" t="s">
        <v>2625</v>
      </c>
      <c r="E1999" t="s">
        <v>2626</v>
      </c>
      <c r="F1999" t="s">
        <v>2630</v>
      </c>
      <c r="G1999">
        <v>2014</v>
      </c>
      <c r="H1999" t="s">
        <v>1442</v>
      </c>
      <c r="I1999" t="s">
        <v>19</v>
      </c>
      <c r="J1999">
        <v>13406</v>
      </c>
      <c r="K1999">
        <v>6</v>
      </c>
      <c r="L1999">
        <f>COUNTIF(Table1[Race],Table1[Race])</f>
        <v>6</v>
      </c>
      <c r="M1999">
        <v>0</v>
      </c>
      <c r="N1999">
        <v>5</v>
      </c>
      <c r="O1999">
        <v>0</v>
      </c>
      <c r="P1999">
        <v>1</v>
      </c>
      <c r="Q1999" t="s">
        <v>20</v>
      </c>
      <c r="R1999" t="s">
        <v>947</v>
      </c>
      <c r="S1999" t="s">
        <v>2625</v>
      </c>
      <c r="T1999">
        <f>IFERROR(Table1[n_can_adj]/MID(Table1[district],FIND("(",Table1[district])+1,1),Table1[n_can_adj])</f>
        <v>6</v>
      </c>
      <c r="U1999">
        <v>435204</v>
      </c>
      <c r="V1999" t="str">
        <f>IF(Table1[Voting Population]&lt;47000,"Rural","Urban")</f>
        <v>Urban</v>
      </c>
      <c r="W1999" s="3">
        <v>7.6854268703991563E-2</v>
      </c>
      <c r="X1999" s="3" t="s">
        <v>5415</v>
      </c>
      <c r="Y1999" s="3">
        <f>COUNTIFS(Table1[Race '#],Table1[[#This Row],[Race '#]],Table1[Gender],"F")</f>
        <v>2</v>
      </c>
      <c r="Z1999" s="3">
        <f>COUNTIFS(Table1[Race '#],Table1[[#This Row],[Race '#]],Table1[Gender],"M")</f>
        <v>4</v>
      </c>
      <c r="AA1999" s="3">
        <f>COUNTIFS(Table1[Race '#],Table1[[#This Row],[Race '#]],Table1[Gender],"~?")</f>
        <v>0</v>
      </c>
      <c r="AB1999" s="3" t="str">
        <f>_xlfn.IFS(Y1999=SUM(Table1[[#This Row],[Race-F candidates]:[Race-? Candidates]]),"All-Female",Z1999=SUM(Table1[[#This Row],[Race-F candidates]:[Race-? Candidates]]),"All-Male",1=1,"Mixed-Gender")</f>
        <v>Mixed-Gender</v>
      </c>
      <c r="AC1999" s="3">
        <f>COUNTIFS(Table1[genoffice],Table1[[#This Row],[genoffice]],Table1[Gender],"F")</f>
        <v>77</v>
      </c>
      <c r="AD1999" s="3">
        <f>COUNTIFS(Table1[genoffice],Table1[[#This Row],[genoffice]],Table1[Gender],"M")</f>
        <v>143</v>
      </c>
      <c r="AE1999" s="3">
        <f>COUNTIFS(Table1[genoffice],Table1[[#This Row],[genoffice]],Table1[Gender],"~?")</f>
        <v>9</v>
      </c>
    </row>
    <row r="2000" spans="1:31" x14ac:dyDescent="0.35">
      <c r="A2000">
        <v>1999</v>
      </c>
      <c r="B2000">
        <f>IF(COUNTIF(C$2:C1999,C2000)&gt;0,B1999,B1999+1)</f>
        <v>612</v>
      </c>
      <c r="C2000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0" t="s">
        <v>2625</v>
      </c>
      <c r="E2000" t="s">
        <v>2626</v>
      </c>
      <c r="F2000" t="s">
        <v>2631</v>
      </c>
      <c r="G2000">
        <v>2014</v>
      </c>
      <c r="H2000" t="s">
        <v>1442</v>
      </c>
      <c r="I2000" t="s">
        <v>19</v>
      </c>
      <c r="J2000">
        <v>5996</v>
      </c>
      <c r="K2000">
        <v>6</v>
      </c>
      <c r="L2000">
        <f>COUNTIF(Table1[Race],Table1[Race])</f>
        <v>6</v>
      </c>
      <c r="M2000">
        <v>0</v>
      </c>
      <c r="N2000">
        <v>5</v>
      </c>
      <c r="O2000">
        <v>0</v>
      </c>
      <c r="P2000">
        <v>1</v>
      </c>
      <c r="Q2000" t="s">
        <v>20</v>
      </c>
      <c r="R2000" t="s">
        <v>947</v>
      </c>
      <c r="S2000" t="s">
        <v>2625</v>
      </c>
      <c r="T2000">
        <f>IFERROR(Table1[n_can_adj]/MID(Table1[district],FIND("(",Table1[district])+1,1),Table1[n_can_adj])</f>
        <v>6</v>
      </c>
      <c r="U2000">
        <v>435204</v>
      </c>
      <c r="V2000" t="str">
        <f>IF(Table1[Voting Population]&lt;47000,"Rural","Urban")</f>
        <v>Urban</v>
      </c>
      <c r="W2000" s="3">
        <v>7.6854268703991563E-2</v>
      </c>
      <c r="X2000" s="3" t="s">
        <v>5414</v>
      </c>
      <c r="Y2000" s="3">
        <f>COUNTIFS(Table1[Race '#],Table1[[#This Row],[Race '#]],Table1[Gender],"F")</f>
        <v>2</v>
      </c>
      <c r="Z2000" s="3">
        <f>COUNTIFS(Table1[Race '#],Table1[[#This Row],[Race '#]],Table1[Gender],"M")</f>
        <v>4</v>
      </c>
      <c r="AA2000" s="3">
        <f>COUNTIFS(Table1[Race '#],Table1[[#This Row],[Race '#]],Table1[Gender],"~?")</f>
        <v>0</v>
      </c>
      <c r="AB2000" s="3" t="str">
        <f>_xlfn.IFS(Y2000=SUM(Table1[[#This Row],[Race-F candidates]:[Race-? Candidates]]),"All-Female",Z2000=SUM(Table1[[#This Row],[Race-F candidates]:[Race-? Candidates]]),"All-Male",1=1,"Mixed-Gender")</f>
        <v>Mixed-Gender</v>
      </c>
      <c r="AC2000" s="3">
        <f>COUNTIFS(Table1[genoffice],Table1[[#This Row],[genoffice]],Table1[Gender],"F")</f>
        <v>77</v>
      </c>
      <c r="AD2000" s="3">
        <f>COUNTIFS(Table1[genoffice],Table1[[#This Row],[genoffice]],Table1[Gender],"M")</f>
        <v>143</v>
      </c>
      <c r="AE2000" s="3">
        <f>COUNTIFS(Table1[genoffice],Table1[[#This Row],[genoffice]],Table1[Gender],"~?")</f>
        <v>9</v>
      </c>
    </row>
    <row r="2001" spans="1:31" x14ac:dyDescent="0.35">
      <c r="A2001">
        <v>2000</v>
      </c>
      <c r="B2001">
        <f>IF(COUNTIF(C$2:C2000,C2001)&gt;0,B2000,B2000+1)</f>
        <v>612</v>
      </c>
      <c r="C2001" t="str">
        <f>Table1[[#This Row],[position]]&amp;IF(Table1[district]="NA","","-"&amp;Table1[district])&amp;IF(Table1[parish]="Multi-Parish Race","","-"&amp;Table1[parish])&amp;" ("&amp;Table1[year]&amp;")"</f>
        <v>Judge-1st Parish Court, Division B-Jefferson (2014)</v>
      </c>
      <c r="D2001" t="s">
        <v>2625</v>
      </c>
      <c r="E2001" t="s">
        <v>2626</v>
      </c>
      <c r="F2001" t="s">
        <v>2632</v>
      </c>
      <c r="G2001">
        <v>2014</v>
      </c>
      <c r="H2001" t="s">
        <v>1442</v>
      </c>
      <c r="I2001" t="s">
        <v>127</v>
      </c>
      <c r="J2001">
        <v>10221</v>
      </c>
      <c r="K2001">
        <v>6</v>
      </c>
      <c r="L2001">
        <f>COUNTIF(Table1[Race],Table1[Race])</f>
        <v>6</v>
      </c>
      <c r="M2001">
        <v>0</v>
      </c>
      <c r="N2001">
        <v>5</v>
      </c>
      <c r="O2001">
        <v>0</v>
      </c>
      <c r="P2001">
        <v>1</v>
      </c>
      <c r="Q2001" t="s">
        <v>20</v>
      </c>
      <c r="R2001" t="s">
        <v>947</v>
      </c>
      <c r="S2001" t="s">
        <v>2625</v>
      </c>
      <c r="T2001">
        <f>IFERROR(Table1[n_can_adj]/MID(Table1[district],FIND("(",Table1[district])+1,1),Table1[n_can_adj])</f>
        <v>6</v>
      </c>
      <c r="U2001">
        <v>435204</v>
      </c>
      <c r="V2001" t="str">
        <f>IF(Table1[Voting Population]&lt;47000,"Rural","Urban")</f>
        <v>Urban</v>
      </c>
      <c r="W2001" s="3">
        <v>7.6854268703991563E-2</v>
      </c>
      <c r="X2001" s="3" t="s">
        <v>5414</v>
      </c>
      <c r="Y2001" s="3">
        <f>COUNTIFS(Table1[Race '#],Table1[[#This Row],[Race '#]],Table1[Gender],"F")</f>
        <v>2</v>
      </c>
      <c r="Z2001" s="3">
        <f>COUNTIFS(Table1[Race '#],Table1[[#This Row],[Race '#]],Table1[Gender],"M")</f>
        <v>4</v>
      </c>
      <c r="AA2001" s="3">
        <f>COUNTIFS(Table1[Race '#],Table1[[#This Row],[Race '#]],Table1[Gender],"~?")</f>
        <v>0</v>
      </c>
      <c r="AB2001" s="3" t="str">
        <f>_xlfn.IFS(Y2001=SUM(Table1[[#This Row],[Race-F candidates]:[Race-? Candidates]]),"All-Female",Z2001=SUM(Table1[[#This Row],[Race-F candidates]:[Race-? Candidates]]),"All-Male",1=1,"Mixed-Gender")</f>
        <v>Mixed-Gender</v>
      </c>
      <c r="AC2001" s="3">
        <f>COUNTIFS(Table1[genoffice],Table1[[#This Row],[genoffice]],Table1[Gender],"F")</f>
        <v>77</v>
      </c>
      <c r="AD2001" s="3">
        <f>COUNTIFS(Table1[genoffice],Table1[[#This Row],[genoffice]],Table1[Gender],"M")</f>
        <v>143</v>
      </c>
      <c r="AE2001" s="3">
        <f>COUNTIFS(Table1[genoffice],Table1[[#This Row],[genoffice]],Table1[Gender],"~?")</f>
        <v>9</v>
      </c>
    </row>
    <row r="2002" spans="1:31" x14ac:dyDescent="0.35">
      <c r="A2002">
        <v>2001</v>
      </c>
      <c r="B2002">
        <f>IF(COUNTIF(C$2:C2001,C2002)&gt;0,B2001,B2001+1)</f>
        <v>613</v>
      </c>
      <c r="C2002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2" t="s">
        <v>2625</v>
      </c>
      <c r="E2002" t="s">
        <v>2633</v>
      </c>
      <c r="F2002" t="s">
        <v>2634</v>
      </c>
      <c r="G2002">
        <v>2014</v>
      </c>
      <c r="H2002" t="s">
        <v>2635</v>
      </c>
      <c r="I2002" t="s">
        <v>23</v>
      </c>
      <c r="J2002">
        <v>41793</v>
      </c>
      <c r="K2002">
        <v>2</v>
      </c>
      <c r="L2002">
        <f>COUNTIF(Table1[Race],Table1[Race])</f>
        <v>2</v>
      </c>
      <c r="M2002">
        <v>2</v>
      </c>
      <c r="N2002">
        <v>0</v>
      </c>
      <c r="O2002">
        <v>0</v>
      </c>
      <c r="P2002">
        <v>0</v>
      </c>
      <c r="Q2002" t="s">
        <v>20</v>
      </c>
      <c r="R2002" t="s">
        <v>947</v>
      </c>
      <c r="S2002" t="s">
        <v>2625</v>
      </c>
      <c r="T2002">
        <f>IFERROR(Table1[n_can_adj]/MID(Table1[district],FIND("(",Table1[district])+1,1),Table1[n_can_adj])</f>
        <v>2</v>
      </c>
      <c r="U2002">
        <v>382922</v>
      </c>
      <c r="V2002" t="str">
        <f>IF(Table1[Voting Population]&lt;47000,"Rural","Urban")</f>
        <v>Urban</v>
      </c>
      <c r="W2002" s="3">
        <v>0.16029414719414925</v>
      </c>
      <c r="X2002" s="3" t="s">
        <v>5414</v>
      </c>
      <c r="Y2002" s="3">
        <f>COUNTIFS(Table1[Race '#],Table1[[#This Row],[Race '#]],Table1[Gender],"F")</f>
        <v>1</v>
      </c>
      <c r="Z2002" s="3">
        <f>COUNTIFS(Table1[Race '#],Table1[[#This Row],[Race '#]],Table1[Gender],"M")</f>
        <v>1</v>
      </c>
      <c r="AA2002" s="3">
        <f>COUNTIFS(Table1[Race '#],Table1[[#This Row],[Race '#]],Table1[Gender],"~?")</f>
        <v>0</v>
      </c>
      <c r="AB2002" s="3" t="str">
        <f>_xlfn.IFS(Y2002=SUM(Table1[[#This Row],[Race-F candidates]:[Race-? Candidates]]),"All-Female",Z2002=SUM(Table1[[#This Row],[Race-F candidates]:[Race-? Candidates]]),"All-Male",1=1,"Mixed-Gender")</f>
        <v>Mixed-Gender</v>
      </c>
      <c r="AC2002" s="3">
        <f>COUNTIFS(Table1[genoffice],Table1[[#This Row],[genoffice]],Table1[Gender],"F")</f>
        <v>77</v>
      </c>
      <c r="AD2002" s="3">
        <f>COUNTIFS(Table1[genoffice],Table1[[#This Row],[genoffice]],Table1[Gender],"M")</f>
        <v>143</v>
      </c>
      <c r="AE2002" s="3">
        <f>COUNTIFS(Table1[genoffice],Table1[[#This Row],[genoffice]],Table1[Gender],"~?")</f>
        <v>9</v>
      </c>
    </row>
    <row r="2003" spans="1:31" x14ac:dyDescent="0.35">
      <c r="A2003">
        <v>2002</v>
      </c>
      <c r="B2003">
        <f>IF(COUNTIF(C$2:C2002,C2003)&gt;0,B2002,B2002+1)</f>
        <v>613</v>
      </c>
      <c r="C2003" t="str">
        <f>Table1[[#This Row],[position]]&amp;IF(Table1[district]="NA","","-"&amp;Table1[district])&amp;IF(Table1[parish]="Multi-Parish Race","","-"&amp;Table1[parish])&amp;" ("&amp;Table1[year]&amp;")"</f>
        <v>Judge-Civil District Court, Division D-Orleans (2014)</v>
      </c>
      <c r="D2003" t="s">
        <v>2625</v>
      </c>
      <c r="E2003" t="s">
        <v>2633</v>
      </c>
      <c r="F2003" t="s">
        <v>2636</v>
      </c>
      <c r="G2003">
        <v>2014</v>
      </c>
      <c r="H2003" t="s">
        <v>2635</v>
      </c>
      <c r="I2003" t="s">
        <v>23</v>
      </c>
      <c r="J2003">
        <v>57749</v>
      </c>
      <c r="K2003">
        <v>2</v>
      </c>
      <c r="L2003">
        <f>COUNTIF(Table1[Race],Table1[Race])</f>
        <v>2</v>
      </c>
      <c r="M2003">
        <v>2</v>
      </c>
      <c r="N2003">
        <v>0</v>
      </c>
      <c r="O2003">
        <v>0</v>
      </c>
      <c r="P2003">
        <v>0</v>
      </c>
      <c r="Q2003" t="s">
        <v>20</v>
      </c>
      <c r="R2003" t="s">
        <v>947</v>
      </c>
      <c r="S2003" t="s">
        <v>2625</v>
      </c>
      <c r="T2003">
        <f>IFERROR(Table1[n_can_adj]/MID(Table1[district],FIND("(",Table1[district])+1,1),Table1[n_can_adj])</f>
        <v>2</v>
      </c>
      <c r="U2003">
        <v>382922</v>
      </c>
      <c r="V2003" t="str">
        <f>IF(Table1[Voting Population]&lt;47000,"Rural","Urban")</f>
        <v>Urban</v>
      </c>
      <c r="W2003" s="3">
        <v>0.16029414719414925</v>
      </c>
      <c r="X2003" s="3" t="s">
        <v>5415</v>
      </c>
      <c r="Y2003" s="3">
        <f>COUNTIFS(Table1[Race '#],Table1[[#This Row],[Race '#]],Table1[Gender],"F")</f>
        <v>1</v>
      </c>
      <c r="Z2003" s="3">
        <f>COUNTIFS(Table1[Race '#],Table1[[#This Row],[Race '#]],Table1[Gender],"M")</f>
        <v>1</v>
      </c>
      <c r="AA2003" s="3">
        <f>COUNTIFS(Table1[Race '#],Table1[[#This Row],[Race '#]],Table1[Gender],"~?")</f>
        <v>0</v>
      </c>
      <c r="AB2003" s="3" t="str">
        <f>_xlfn.IFS(Y2003=SUM(Table1[[#This Row],[Race-F candidates]:[Race-? Candidates]]),"All-Female",Z2003=SUM(Table1[[#This Row],[Race-F candidates]:[Race-? Candidates]]),"All-Male",1=1,"Mixed-Gender")</f>
        <v>Mixed-Gender</v>
      </c>
      <c r="AC2003" s="3">
        <f>COUNTIFS(Table1[genoffice],Table1[[#This Row],[genoffice]],Table1[Gender],"F")</f>
        <v>77</v>
      </c>
      <c r="AD2003" s="3">
        <f>COUNTIFS(Table1[genoffice],Table1[[#This Row],[genoffice]],Table1[Gender],"M")</f>
        <v>143</v>
      </c>
      <c r="AE2003" s="3">
        <f>COUNTIFS(Table1[genoffice],Table1[[#This Row],[genoffice]],Table1[Gender],"~?")</f>
        <v>9</v>
      </c>
    </row>
    <row r="2004" spans="1:31" x14ac:dyDescent="0.35">
      <c r="A2004">
        <v>2003</v>
      </c>
      <c r="B2004">
        <f>IF(COUNTIF(C$2:C2003,C2004)&gt;0,B2003,B2003+1)</f>
        <v>614</v>
      </c>
      <c r="C2004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4" t="s">
        <v>2625</v>
      </c>
      <c r="E2004" t="s">
        <v>2637</v>
      </c>
      <c r="F2004" t="s">
        <v>2638</v>
      </c>
      <c r="G2004">
        <v>2014</v>
      </c>
      <c r="H2004" t="s">
        <v>2635</v>
      </c>
      <c r="I2004" t="s">
        <v>23</v>
      </c>
      <c r="J2004">
        <v>57411</v>
      </c>
      <c r="K2004">
        <v>2</v>
      </c>
      <c r="L2004">
        <f>COUNTIF(Table1[Race],Table1[Race])</f>
        <v>2</v>
      </c>
      <c r="M2004">
        <v>2</v>
      </c>
      <c r="N2004">
        <v>0</v>
      </c>
      <c r="O2004">
        <v>0</v>
      </c>
      <c r="P2004">
        <v>0</v>
      </c>
      <c r="Q2004" t="s">
        <v>20</v>
      </c>
      <c r="R2004" t="s">
        <v>947</v>
      </c>
      <c r="S2004" t="s">
        <v>2625</v>
      </c>
      <c r="T2004">
        <f>IFERROR(Table1[n_can_adj]/MID(Table1[district],FIND("(",Table1[district])+1,1),Table1[n_can_adj])</f>
        <v>2</v>
      </c>
      <c r="U2004">
        <v>382922</v>
      </c>
      <c r="V2004" t="str">
        <f>IF(Table1[Voting Population]&lt;47000,"Rural","Urban")</f>
        <v>Urban</v>
      </c>
      <c r="W2004" s="3">
        <v>0.11510148586967078</v>
      </c>
      <c r="X2004" s="3" t="s">
        <v>5414</v>
      </c>
      <c r="Y2004" s="3">
        <f>COUNTIFS(Table1[Race '#],Table1[[#This Row],[Race '#]],Table1[Gender],"F")</f>
        <v>1</v>
      </c>
      <c r="Z2004" s="3">
        <f>COUNTIFS(Table1[Race '#],Table1[[#This Row],[Race '#]],Table1[Gender],"M")</f>
        <v>1</v>
      </c>
      <c r="AA2004" s="3">
        <f>COUNTIFS(Table1[Race '#],Table1[[#This Row],[Race '#]],Table1[Gender],"~?")</f>
        <v>0</v>
      </c>
      <c r="AB2004" s="3" t="str">
        <f>_xlfn.IFS(Y2004=SUM(Table1[[#This Row],[Race-F candidates]:[Race-? Candidates]]),"All-Female",Z2004=SUM(Table1[[#This Row],[Race-F candidates]:[Race-? Candidates]]),"All-Male",1=1,"Mixed-Gender")</f>
        <v>Mixed-Gender</v>
      </c>
      <c r="AC2004" s="3">
        <f>COUNTIFS(Table1[genoffice],Table1[[#This Row],[genoffice]],Table1[Gender],"F")</f>
        <v>77</v>
      </c>
      <c r="AD2004" s="3">
        <f>COUNTIFS(Table1[genoffice],Table1[[#This Row],[genoffice]],Table1[Gender],"M")</f>
        <v>143</v>
      </c>
      <c r="AE2004" s="3">
        <f>COUNTIFS(Table1[genoffice],Table1[[#This Row],[genoffice]],Table1[Gender],"~?")</f>
        <v>9</v>
      </c>
    </row>
    <row r="2005" spans="1:31" x14ac:dyDescent="0.35">
      <c r="A2005">
        <v>2004</v>
      </c>
      <c r="B2005">
        <f>IF(COUNTIF(C$2:C2004,C2005)&gt;0,B2004,B2004+1)</f>
        <v>614</v>
      </c>
      <c r="C2005" t="str">
        <f>Table1[[#This Row],[position]]&amp;IF(Table1[district]="NA","","-"&amp;Table1[district])&amp;IF(Table1[parish]="Multi-Parish Race","","-"&amp;Table1[parish])&amp;" ("&amp;Table1[year]&amp;")"</f>
        <v>Judge-Civil District Court, Division F-Orleans (2014)</v>
      </c>
      <c r="D2005" t="s">
        <v>2625</v>
      </c>
      <c r="E2005" t="s">
        <v>2637</v>
      </c>
      <c r="F2005" t="s">
        <v>2639</v>
      </c>
      <c r="G2005">
        <v>2014</v>
      </c>
      <c r="H2005" t="s">
        <v>2635</v>
      </c>
      <c r="I2005" t="s">
        <v>23</v>
      </c>
      <c r="J2005">
        <v>45559</v>
      </c>
      <c r="K2005">
        <v>2</v>
      </c>
      <c r="L2005">
        <f>COUNTIF(Table1[Race],Table1[Race])</f>
        <v>2</v>
      </c>
      <c r="M2005">
        <v>2</v>
      </c>
      <c r="N2005">
        <v>0</v>
      </c>
      <c r="O2005">
        <v>0</v>
      </c>
      <c r="P2005">
        <v>0</v>
      </c>
      <c r="Q2005" t="s">
        <v>20</v>
      </c>
      <c r="R2005" t="s">
        <v>947</v>
      </c>
      <c r="S2005" t="s">
        <v>2625</v>
      </c>
      <c r="T2005">
        <f>IFERROR(Table1[n_can_adj]/MID(Table1[district],FIND("(",Table1[district])+1,1),Table1[n_can_adj])</f>
        <v>2</v>
      </c>
      <c r="U2005">
        <v>382922</v>
      </c>
      <c r="V2005" t="str">
        <f>IF(Table1[Voting Population]&lt;47000,"Rural","Urban")</f>
        <v>Urban</v>
      </c>
      <c r="W2005" s="3">
        <v>0.11510148586967078</v>
      </c>
      <c r="X2005" s="3" t="s">
        <v>5415</v>
      </c>
      <c r="Y2005" s="3">
        <f>COUNTIFS(Table1[Race '#],Table1[[#This Row],[Race '#]],Table1[Gender],"F")</f>
        <v>1</v>
      </c>
      <c r="Z2005" s="3">
        <f>COUNTIFS(Table1[Race '#],Table1[[#This Row],[Race '#]],Table1[Gender],"M")</f>
        <v>1</v>
      </c>
      <c r="AA2005" s="3">
        <f>COUNTIFS(Table1[Race '#],Table1[[#This Row],[Race '#]],Table1[Gender],"~?")</f>
        <v>0</v>
      </c>
      <c r="AB2005" s="3" t="str">
        <f>_xlfn.IFS(Y2005=SUM(Table1[[#This Row],[Race-F candidates]:[Race-? Candidates]]),"All-Female",Z2005=SUM(Table1[[#This Row],[Race-F candidates]:[Race-? Candidates]]),"All-Male",1=1,"Mixed-Gender")</f>
        <v>Mixed-Gender</v>
      </c>
      <c r="AC2005" s="3">
        <f>COUNTIFS(Table1[genoffice],Table1[[#This Row],[genoffice]],Table1[Gender],"F")</f>
        <v>77</v>
      </c>
      <c r="AD2005" s="3">
        <f>COUNTIFS(Table1[genoffice],Table1[[#This Row],[genoffice]],Table1[Gender],"M")</f>
        <v>143</v>
      </c>
      <c r="AE2005" s="3">
        <f>COUNTIFS(Table1[genoffice],Table1[[#This Row],[genoffice]],Table1[Gender],"~?")</f>
        <v>9</v>
      </c>
    </row>
    <row r="2006" spans="1:31" x14ac:dyDescent="0.35">
      <c r="A2006">
        <v>2005</v>
      </c>
      <c r="B2006">
        <f>IF(COUNTIF(C$2:C2005,C2006)&gt;0,B2005,B2005+1)</f>
        <v>615</v>
      </c>
      <c r="C2006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6" t="s">
        <v>2625</v>
      </c>
      <c r="E2006" t="s">
        <v>2640</v>
      </c>
      <c r="F2006" t="s">
        <v>2641</v>
      </c>
      <c r="G2006">
        <v>2014</v>
      </c>
      <c r="H2006" t="s">
        <v>2635</v>
      </c>
      <c r="I2006" t="s">
        <v>23</v>
      </c>
      <c r="J2006">
        <v>74619</v>
      </c>
      <c r="K2006">
        <v>2</v>
      </c>
      <c r="L2006">
        <f>COUNTIF(Table1[Race],Table1[Race])</f>
        <v>2</v>
      </c>
      <c r="M2006">
        <v>2</v>
      </c>
      <c r="N2006">
        <v>0</v>
      </c>
      <c r="O2006">
        <v>0</v>
      </c>
      <c r="P2006">
        <v>0</v>
      </c>
      <c r="Q2006" t="s">
        <v>20</v>
      </c>
      <c r="R2006" t="s">
        <v>947</v>
      </c>
      <c r="S2006" t="s">
        <v>2625</v>
      </c>
      <c r="T2006">
        <f>IFERROR(Table1[n_can_adj]/MID(Table1[district],FIND("(",Table1[district])+1,1),Table1[n_can_adj])</f>
        <v>2</v>
      </c>
      <c r="U2006">
        <v>382922</v>
      </c>
      <c r="V2006" t="str">
        <f>IF(Table1[Voting Population]&lt;47000,"Rural","Urban")</f>
        <v>Urban</v>
      </c>
      <c r="W2006" s="3">
        <v>0.55958240586889052</v>
      </c>
      <c r="X2006" s="3" t="s">
        <v>5415</v>
      </c>
      <c r="Y2006" s="3">
        <f>COUNTIFS(Table1[Race '#],Table1[[#This Row],[Race '#]],Table1[Gender],"F")</f>
        <v>1</v>
      </c>
      <c r="Z2006" s="3">
        <f>COUNTIFS(Table1[Race '#],Table1[[#This Row],[Race '#]],Table1[Gender],"M")</f>
        <v>0</v>
      </c>
      <c r="AA2006" s="3">
        <f>COUNTIFS(Table1[Race '#],Table1[[#This Row],[Race '#]],Table1[Gender],"~?")</f>
        <v>1</v>
      </c>
      <c r="AB2006" s="3" t="str">
        <f>_xlfn.IFS(Y2006=SUM(Table1[[#This Row],[Race-F candidates]:[Race-? Candidates]]),"All-Female",Z2006=SUM(Table1[[#This Row],[Race-F candidates]:[Race-? Candidates]]),"All-Male",1=1,"Mixed-Gender")</f>
        <v>Mixed-Gender</v>
      </c>
      <c r="AC2006" s="3">
        <f>COUNTIFS(Table1[genoffice],Table1[[#This Row],[genoffice]],Table1[Gender],"F")</f>
        <v>77</v>
      </c>
      <c r="AD2006" s="3">
        <f>COUNTIFS(Table1[genoffice],Table1[[#This Row],[genoffice]],Table1[Gender],"M")</f>
        <v>143</v>
      </c>
      <c r="AE2006" s="3">
        <f>COUNTIFS(Table1[genoffice],Table1[[#This Row],[genoffice]],Table1[Gender],"~?")</f>
        <v>9</v>
      </c>
    </row>
    <row r="2007" spans="1:31" x14ac:dyDescent="0.35">
      <c r="A2007">
        <v>2006</v>
      </c>
      <c r="B2007">
        <f>IF(COUNTIF(C$2:C2006,C2007)&gt;0,B2006,B2006+1)</f>
        <v>615</v>
      </c>
      <c r="C2007" t="str">
        <f>Table1[[#This Row],[position]]&amp;IF(Table1[district]="NA","","-"&amp;Table1[district])&amp;IF(Table1[parish]="Multi-Parish Race","","-"&amp;Table1[parish])&amp;" ("&amp;Table1[year]&amp;")"</f>
        <v>Judge-Civil District Court, Domestic Section 1-Orleans (2014)</v>
      </c>
      <c r="D2007" t="s">
        <v>2625</v>
      </c>
      <c r="E2007" t="s">
        <v>2640</v>
      </c>
      <c r="F2007" t="s">
        <v>2642</v>
      </c>
      <c r="G2007">
        <v>2014</v>
      </c>
      <c r="H2007" t="s">
        <v>2635</v>
      </c>
      <c r="I2007" t="s">
        <v>23</v>
      </c>
      <c r="J2007">
        <v>21072</v>
      </c>
      <c r="K2007">
        <v>2</v>
      </c>
      <c r="L2007">
        <f>COUNTIF(Table1[Race],Table1[Race])</f>
        <v>2</v>
      </c>
      <c r="M2007">
        <v>2</v>
      </c>
      <c r="N2007">
        <v>0</v>
      </c>
      <c r="O2007">
        <v>0</v>
      </c>
      <c r="P2007">
        <v>0</v>
      </c>
      <c r="Q2007" t="s">
        <v>20</v>
      </c>
      <c r="R2007" t="s">
        <v>947</v>
      </c>
      <c r="S2007" t="s">
        <v>2625</v>
      </c>
      <c r="T2007">
        <f>IFERROR(Table1[n_can_adj]/MID(Table1[district],FIND("(",Table1[district])+1,1),Table1[n_can_adj])</f>
        <v>2</v>
      </c>
      <c r="U2007">
        <v>382922</v>
      </c>
      <c r="V2007" t="str">
        <f>IF(Table1[Voting Population]&lt;47000,"Rural","Urban")</f>
        <v>Urban</v>
      </c>
      <c r="W2007" s="3">
        <v>0.55958240586889052</v>
      </c>
      <c r="X2007" s="3" t="s">
        <v>5413</v>
      </c>
      <c r="Y2007" s="3">
        <f>COUNTIFS(Table1[Race '#],Table1[[#This Row],[Race '#]],Table1[Gender],"F")</f>
        <v>1</v>
      </c>
      <c r="Z2007" s="3">
        <f>COUNTIFS(Table1[Race '#],Table1[[#This Row],[Race '#]],Table1[Gender],"M")</f>
        <v>0</v>
      </c>
      <c r="AA2007" s="3">
        <f>COUNTIFS(Table1[Race '#],Table1[[#This Row],[Race '#]],Table1[Gender],"~?")</f>
        <v>1</v>
      </c>
      <c r="AB2007" s="3" t="str">
        <f>_xlfn.IFS(Y2007=SUM(Table1[[#This Row],[Race-F candidates]:[Race-? Candidates]]),"All-Female",Z2007=SUM(Table1[[#This Row],[Race-F candidates]:[Race-? Candidates]]),"All-Male",1=1,"Mixed-Gender")</f>
        <v>Mixed-Gender</v>
      </c>
      <c r="AC2007" s="3">
        <f>COUNTIFS(Table1[genoffice],Table1[[#This Row],[genoffice]],Table1[Gender],"F")</f>
        <v>77</v>
      </c>
      <c r="AD2007" s="3">
        <f>COUNTIFS(Table1[genoffice],Table1[[#This Row],[genoffice]],Table1[Gender],"M")</f>
        <v>143</v>
      </c>
      <c r="AE2007" s="3">
        <f>COUNTIFS(Table1[genoffice],Table1[[#This Row],[genoffice]],Table1[Gender],"~?")</f>
        <v>9</v>
      </c>
    </row>
    <row r="2008" spans="1:31" x14ac:dyDescent="0.35">
      <c r="A2008">
        <v>2007</v>
      </c>
      <c r="B2008">
        <f>IF(COUNTIF(C$2:C2007,C2008)&gt;0,B2007,B2007+1)</f>
        <v>616</v>
      </c>
      <c r="C2008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8" t="s">
        <v>2625</v>
      </c>
      <c r="E2008" t="s">
        <v>2643</v>
      </c>
      <c r="F2008" t="s">
        <v>2644</v>
      </c>
      <c r="G2008">
        <v>2014</v>
      </c>
      <c r="H2008" t="s">
        <v>2635</v>
      </c>
      <c r="I2008" t="s">
        <v>23</v>
      </c>
      <c r="J2008">
        <v>32695</v>
      </c>
      <c r="K2008">
        <v>3</v>
      </c>
      <c r="L2008">
        <f>COUNTIF(Table1[Race],Table1[Race])</f>
        <v>3</v>
      </c>
      <c r="M2008">
        <v>3</v>
      </c>
      <c r="N2008">
        <v>0</v>
      </c>
      <c r="O2008">
        <v>0</v>
      </c>
      <c r="P2008">
        <v>0</v>
      </c>
      <c r="Q2008" t="s">
        <v>20</v>
      </c>
      <c r="R2008" t="s">
        <v>947</v>
      </c>
      <c r="S2008" t="s">
        <v>2625</v>
      </c>
      <c r="T2008">
        <f>IFERROR(Table1[n_can_adj]/MID(Table1[district],FIND("(",Table1[district])+1,1),Table1[n_can_adj])</f>
        <v>3</v>
      </c>
      <c r="U2008">
        <v>382922</v>
      </c>
      <c r="V2008" t="str">
        <f>IF(Table1[Voting Population]&lt;47000,"Rural","Urban")</f>
        <v>Urban</v>
      </c>
      <c r="W2008" s="3">
        <v>4.9498187168304342E-2</v>
      </c>
      <c r="X2008" s="3" t="s">
        <v>5415</v>
      </c>
      <c r="Y2008" s="3">
        <f>COUNTIFS(Table1[Race '#],Table1[[#This Row],[Race '#]],Table1[Gender],"F")</f>
        <v>3</v>
      </c>
      <c r="Z2008" s="3">
        <f>COUNTIFS(Table1[Race '#],Table1[[#This Row],[Race '#]],Table1[Gender],"M")</f>
        <v>0</v>
      </c>
      <c r="AA2008" s="3">
        <f>COUNTIFS(Table1[Race '#],Table1[[#This Row],[Race '#]],Table1[Gender],"~?")</f>
        <v>0</v>
      </c>
      <c r="AB2008" s="3" t="str">
        <f>_xlfn.IFS(Y2008=SUM(Table1[[#This Row],[Race-F candidates]:[Race-? Candidates]]),"All-Female",Z2008=SUM(Table1[[#This Row],[Race-F candidates]:[Race-? Candidates]]),"All-Male",1=1,"Mixed-Gender")</f>
        <v>All-Female</v>
      </c>
      <c r="AC2008" s="3">
        <f>COUNTIFS(Table1[genoffice],Table1[[#This Row],[genoffice]],Table1[Gender],"F")</f>
        <v>77</v>
      </c>
      <c r="AD2008" s="3">
        <f>COUNTIFS(Table1[genoffice],Table1[[#This Row],[genoffice]],Table1[Gender],"M")</f>
        <v>143</v>
      </c>
      <c r="AE2008" s="3">
        <f>COUNTIFS(Table1[genoffice],Table1[[#This Row],[genoffice]],Table1[Gender],"~?")</f>
        <v>9</v>
      </c>
    </row>
    <row r="2009" spans="1:31" x14ac:dyDescent="0.35">
      <c r="A2009">
        <v>2008</v>
      </c>
      <c r="B2009">
        <f>IF(COUNTIF(C$2:C2008,C2009)&gt;0,B2008,B2008+1)</f>
        <v>616</v>
      </c>
      <c r="C2009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09" t="s">
        <v>2625</v>
      </c>
      <c r="E2009" t="s">
        <v>2643</v>
      </c>
      <c r="F2009" t="s">
        <v>2645</v>
      </c>
      <c r="G2009">
        <v>2014</v>
      </c>
      <c r="H2009" t="s">
        <v>2635</v>
      </c>
      <c r="I2009" t="s">
        <v>23</v>
      </c>
      <c r="J2009">
        <v>25055</v>
      </c>
      <c r="K2009">
        <v>3</v>
      </c>
      <c r="L2009">
        <f>COUNTIF(Table1[Race],Table1[Race])</f>
        <v>3</v>
      </c>
      <c r="M2009">
        <v>3</v>
      </c>
      <c r="N2009">
        <v>0</v>
      </c>
      <c r="O2009">
        <v>0</v>
      </c>
      <c r="P2009">
        <v>0</v>
      </c>
      <c r="Q2009" t="s">
        <v>20</v>
      </c>
      <c r="R2009" t="s">
        <v>947</v>
      </c>
      <c r="S2009" t="s">
        <v>2625</v>
      </c>
      <c r="T2009">
        <f>IFERROR(Table1[n_can_adj]/MID(Table1[district],FIND("(",Table1[district])+1,1),Table1[n_can_adj])</f>
        <v>3</v>
      </c>
      <c r="U2009">
        <v>382922</v>
      </c>
      <c r="V2009" t="str">
        <f>IF(Table1[Voting Population]&lt;47000,"Rural","Urban")</f>
        <v>Urban</v>
      </c>
      <c r="W2009" s="3">
        <v>4.9498187168304342E-2</v>
      </c>
      <c r="X2009" s="3" t="s">
        <v>5415</v>
      </c>
      <c r="Y2009" s="3">
        <f>COUNTIFS(Table1[Race '#],Table1[[#This Row],[Race '#]],Table1[Gender],"F")</f>
        <v>3</v>
      </c>
      <c r="Z2009" s="3">
        <f>COUNTIFS(Table1[Race '#],Table1[[#This Row],[Race '#]],Table1[Gender],"M")</f>
        <v>0</v>
      </c>
      <c r="AA2009" s="3">
        <f>COUNTIFS(Table1[Race '#],Table1[[#This Row],[Race '#]],Table1[Gender],"~?")</f>
        <v>0</v>
      </c>
      <c r="AB2009" s="3" t="str">
        <f>_xlfn.IFS(Y2009=SUM(Table1[[#This Row],[Race-F candidates]:[Race-? Candidates]]),"All-Female",Z2009=SUM(Table1[[#This Row],[Race-F candidates]:[Race-? Candidates]]),"All-Male",1=1,"Mixed-Gender")</f>
        <v>All-Female</v>
      </c>
      <c r="AC2009" s="3">
        <f>COUNTIFS(Table1[genoffice],Table1[[#This Row],[genoffice]],Table1[Gender],"F")</f>
        <v>77</v>
      </c>
      <c r="AD2009" s="3">
        <f>COUNTIFS(Table1[genoffice],Table1[[#This Row],[genoffice]],Table1[Gender],"M")</f>
        <v>143</v>
      </c>
      <c r="AE2009" s="3">
        <f>COUNTIFS(Table1[genoffice],Table1[[#This Row],[genoffice]],Table1[Gender],"~?")</f>
        <v>9</v>
      </c>
    </row>
    <row r="2010" spans="1:31" x14ac:dyDescent="0.35">
      <c r="A2010">
        <v>2009</v>
      </c>
      <c r="B2010">
        <f>IF(COUNTIF(C$2:C2009,C2010)&gt;0,B2009,B2009+1)</f>
        <v>616</v>
      </c>
      <c r="C2010" t="str">
        <f>Table1[[#This Row],[position]]&amp;IF(Table1[district]="NA","","-"&amp;Table1[district])&amp;IF(Table1[parish]="Multi-Parish Race","","-"&amp;Table1[parish])&amp;" ("&amp;Table1[year]&amp;")"</f>
        <v>Judge-Civil District Court, Domestic Section 2 For Reg. and Unexp. Term-Orleans (2014)</v>
      </c>
      <c r="D2010" t="s">
        <v>2625</v>
      </c>
      <c r="E2010" t="s">
        <v>2643</v>
      </c>
      <c r="F2010" t="s">
        <v>2646</v>
      </c>
      <c r="G2010">
        <v>2014</v>
      </c>
      <c r="H2010" t="s">
        <v>2635</v>
      </c>
      <c r="I2010" t="s">
        <v>23</v>
      </c>
      <c r="J2010">
        <v>37405</v>
      </c>
      <c r="K2010">
        <v>3</v>
      </c>
      <c r="L2010">
        <f>COUNTIF(Table1[Race],Table1[Race])</f>
        <v>3</v>
      </c>
      <c r="M2010">
        <v>3</v>
      </c>
      <c r="N2010">
        <v>0</v>
      </c>
      <c r="O2010">
        <v>0</v>
      </c>
      <c r="P2010">
        <v>0</v>
      </c>
      <c r="Q2010" t="s">
        <v>20</v>
      </c>
      <c r="R2010" t="s">
        <v>947</v>
      </c>
      <c r="S2010" t="s">
        <v>2625</v>
      </c>
      <c r="T2010">
        <f>IFERROR(Table1[n_can_adj]/MID(Table1[district],FIND("(",Table1[district])+1,1),Table1[n_can_adj])</f>
        <v>3</v>
      </c>
      <c r="U2010">
        <v>382922</v>
      </c>
      <c r="V2010" t="str">
        <f>IF(Table1[Voting Population]&lt;47000,"Rural","Urban")</f>
        <v>Urban</v>
      </c>
      <c r="W2010" s="3">
        <v>4.9498187168304342E-2</v>
      </c>
      <c r="X2010" s="3" t="s">
        <v>5415</v>
      </c>
      <c r="Y2010" s="3">
        <f>COUNTIFS(Table1[Race '#],Table1[[#This Row],[Race '#]],Table1[Gender],"F")</f>
        <v>3</v>
      </c>
      <c r="Z2010" s="3">
        <f>COUNTIFS(Table1[Race '#],Table1[[#This Row],[Race '#]],Table1[Gender],"M")</f>
        <v>0</v>
      </c>
      <c r="AA2010" s="3">
        <f>COUNTIFS(Table1[Race '#],Table1[[#This Row],[Race '#]],Table1[Gender],"~?")</f>
        <v>0</v>
      </c>
      <c r="AB2010" s="3" t="str">
        <f>_xlfn.IFS(Y2010=SUM(Table1[[#This Row],[Race-F candidates]:[Race-? Candidates]]),"All-Female",Z2010=SUM(Table1[[#This Row],[Race-F candidates]:[Race-? Candidates]]),"All-Male",1=1,"Mixed-Gender")</f>
        <v>All-Female</v>
      </c>
      <c r="AC2010" s="3">
        <f>COUNTIFS(Table1[genoffice],Table1[[#This Row],[genoffice]],Table1[Gender],"F")</f>
        <v>77</v>
      </c>
      <c r="AD2010" s="3">
        <f>COUNTIFS(Table1[genoffice],Table1[[#This Row],[genoffice]],Table1[Gender],"M")</f>
        <v>143</v>
      </c>
      <c r="AE2010" s="3">
        <f>COUNTIFS(Table1[genoffice],Table1[[#This Row],[genoffice]],Table1[Gender],"~?")</f>
        <v>9</v>
      </c>
    </row>
    <row r="2011" spans="1:31" x14ac:dyDescent="0.35">
      <c r="A2011">
        <v>2011</v>
      </c>
      <c r="B2011">
        <f>IF(COUNTIF(C$2:C2010,C2011)&gt;0,B2010,B2010+1)</f>
        <v>617</v>
      </c>
      <c r="C2011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1" t="s">
        <v>2625</v>
      </c>
      <c r="E2011" t="s">
        <v>2647</v>
      </c>
      <c r="F2011" t="s">
        <v>2649</v>
      </c>
      <c r="G2011">
        <v>2014</v>
      </c>
      <c r="H2011" t="s">
        <v>2635</v>
      </c>
      <c r="I2011" t="s">
        <v>23</v>
      </c>
      <c r="J2011">
        <v>50592</v>
      </c>
      <c r="K2011">
        <v>3</v>
      </c>
      <c r="L2011">
        <f>COUNTIF(Table1[Race],Table1[Race])</f>
        <v>3</v>
      </c>
      <c r="M2011">
        <v>3</v>
      </c>
      <c r="N2011">
        <v>0</v>
      </c>
      <c r="O2011">
        <v>0</v>
      </c>
      <c r="P2011">
        <v>0</v>
      </c>
      <c r="Q2011" t="s">
        <v>20</v>
      </c>
      <c r="R2011" t="s">
        <v>947</v>
      </c>
      <c r="S2011" t="s">
        <v>2625</v>
      </c>
      <c r="T2011">
        <f>IFERROR(Table1[n_can_adj]/MID(Table1[district],FIND("(",Table1[district])+1,1),Table1[n_can_adj])</f>
        <v>3</v>
      </c>
      <c r="U2011">
        <v>382922</v>
      </c>
      <c r="V2011" t="str">
        <f>IF(Table1[Voting Population]&lt;47000,"Rural","Urban")</f>
        <v>Urban</v>
      </c>
      <c r="W2011" s="3">
        <v>0.26932478623809475</v>
      </c>
      <c r="X2011" s="3" t="s">
        <v>5414</v>
      </c>
      <c r="Y2011" s="3">
        <f>COUNTIFS(Table1[Race '#],Table1[[#This Row],[Race '#]],Table1[Gender],"F")</f>
        <v>1</v>
      </c>
      <c r="Z2011" s="3">
        <f>COUNTIFS(Table1[Race '#],Table1[[#This Row],[Race '#]],Table1[Gender],"M")</f>
        <v>2</v>
      </c>
      <c r="AA2011" s="3">
        <f>COUNTIFS(Table1[Race '#],Table1[[#This Row],[Race '#]],Table1[Gender],"~?")</f>
        <v>0</v>
      </c>
      <c r="AB2011" s="3" t="str">
        <f>_xlfn.IFS(Y2011=SUM(Table1[[#This Row],[Race-F candidates]:[Race-? Candidates]]),"All-Female",Z2011=SUM(Table1[[#This Row],[Race-F candidates]:[Race-? Candidates]]),"All-Male",1=1,"Mixed-Gender")</f>
        <v>Mixed-Gender</v>
      </c>
      <c r="AC2011" s="3">
        <f>COUNTIFS(Table1[genoffice],Table1[[#This Row],[genoffice]],Table1[Gender],"F")</f>
        <v>77</v>
      </c>
      <c r="AD2011" s="3">
        <f>COUNTIFS(Table1[genoffice],Table1[[#This Row],[genoffice]],Table1[Gender],"M")</f>
        <v>143</v>
      </c>
      <c r="AE2011" s="3">
        <f>COUNTIFS(Table1[genoffice],Table1[[#This Row],[genoffice]],Table1[Gender],"~?")</f>
        <v>9</v>
      </c>
    </row>
    <row r="2012" spans="1:31" x14ac:dyDescent="0.35">
      <c r="A2012">
        <v>2012</v>
      </c>
      <c r="B2012">
        <f>IF(COUNTIF(C$2:C2011,C2012)&gt;0,B2011,B2011+1)</f>
        <v>617</v>
      </c>
      <c r="C2012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2" t="s">
        <v>2625</v>
      </c>
      <c r="E2012" t="s">
        <v>2647</v>
      </c>
      <c r="F2012" t="s">
        <v>2650</v>
      </c>
      <c r="G2012">
        <v>2014</v>
      </c>
      <c r="H2012" t="s">
        <v>2635</v>
      </c>
      <c r="I2012" t="s">
        <v>23</v>
      </c>
      <c r="J2012">
        <v>23960</v>
      </c>
      <c r="K2012">
        <v>3</v>
      </c>
      <c r="L2012">
        <f>COUNTIF(Table1[Race],Table1[Race])</f>
        <v>3</v>
      </c>
      <c r="M2012">
        <v>3</v>
      </c>
      <c r="N2012">
        <v>0</v>
      </c>
      <c r="O2012">
        <v>0</v>
      </c>
      <c r="P2012">
        <v>0</v>
      </c>
      <c r="Q2012" t="s">
        <v>20</v>
      </c>
      <c r="R2012" t="s">
        <v>947</v>
      </c>
      <c r="S2012" t="s">
        <v>2625</v>
      </c>
      <c r="T2012">
        <f>IFERROR(Table1[n_can_adj]/MID(Table1[district],FIND("(",Table1[district])+1,1),Table1[n_can_adj])</f>
        <v>3</v>
      </c>
      <c r="U2012">
        <v>382922</v>
      </c>
      <c r="V2012" t="str">
        <f>IF(Table1[Voting Population]&lt;47000,"Rural","Urban")</f>
        <v>Urban</v>
      </c>
      <c r="W2012" s="3">
        <v>0.26932478623809475</v>
      </c>
      <c r="X2012" s="3" t="s">
        <v>5414</v>
      </c>
      <c r="Y2012" s="3">
        <f>COUNTIFS(Table1[Race '#],Table1[[#This Row],[Race '#]],Table1[Gender],"F")</f>
        <v>1</v>
      </c>
      <c r="Z2012" s="3">
        <f>COUNTIFS(Table1[Race '#],Table1[[#This Row],[Race '#]],Table1[Gender],"M")</f>
        <v>2</v>
      </c>
      <c r="AA2012" s="3">
        <f>COUNTIFS(Table1[Race '#],Table1[[#This Row],[Race '#]],Table1[Gender],"~?")</f>
        <v>0</v>
      </c>
      <c r="AB2012" s="3" t="str">
        <f>_xlfn.IFS(Y2012=SUM(Table1[[#This Row],[Race-F candidates]:[Race-? Candidates]]),"All-Female",Z2012=SUM(Table1[[#This Row],[Race-F candidates]:[Race-? Candidates]]),"All-Male",1=1,"Mixed-Gender")</f>
        <v>Mixed-Gender</v>
      </c>
      <c r="AC2012" s="3">
        <f>COUNTIFS(Table1[genoffice],Table1[[#This Row],[genoffice]],Table1[Gender],"F")</f>
        <v>77</v>
      </c>
      <c r="AD2012" s="3">
        <f>COUNTIFS(Table1[genoffice],Table1[[#This Row],[genoffice]],Table1[Gender],"M")</f>
        <v>143</v>
      </c>
      <c r="AE2012" s="3">
        <f>COUNTIFS(Table1[genoffice],Table1[[#This Row],[genoffice]],Table1[Gender],"~?")</f>
        <v>9</v>
      </c>
    </row>
    <row r="2013" spans="1:31" x14ac:dyDescent="0.35">
      <c r="A2013">
        <v>2014</v>
      </c>
      <c r="B2013">
        <f>IF(COUNTIF(C$2:C2012,C2013)&gt;0,B2012,B2012+1)</f>
        <v>617</v>
      </c>
      <c r="C2013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(2014)</v>
      </c>
      <c r="D2013" t="s">
        <v>2625</v>
      </c>
      <c r="E2013" t="s">
        <v>2647</v>
      </c>
      <c r="F2013" t="s">
        <v>2652</v>
      </c>
      <c r="G2013">
        <v>2014</v>
      </c>
      <c r="H2013" t="s">
        <v>2635</v>
      </c>
      <c r="I2013" t="s">
        <v>23</v>
      </c>
      <c r="J2013">
        <v>24039</v>
      </c>
      <c r="K2013">
        <v>3</v>
      </c>
      <c r="L2013">
        <f>COUNTIF(Table1[Race],Table1[Race])</f>
        <v>3</v>
      </c>
      <c r="M2013">
        <v>3</v>
      </c>
      <c r="N2013">
        <v>0</v>
      </c>
      <c r="O2013">
        <v>0</v>
      </c>
      <c r="P2013">
        <v>0</v>
      </c>
      <c r="Q2013" t="s">
        <v>20</v>
      </c>
      <c r="R2013" t="s">
        <v>947</v>
      </c>
      <c r="S2013" t="s">
        <v>2625</v>
      </c>
      <c r="T2013">
        <f>IFERROR(Table1[n_can_adj]/MID(Table1[district],FIND("(",Table1[district])+1,1),Table1[n_can_adj])</f>
        <v>3</v>
      </c>
      <c r="U2013">
        <v>382922</v>
      </c>
      <c r="V2013" t="str">
        <f>IF(Table1[Voting Population]&lt;47000,"Rural","Urban")</f>
        <v>Urban</v>
      </c>
      <c r="W2013" s="3">
        <v>0.26932478623809475</v>
      </c>
      <c r="X2013" s="3" t="s">
        <v>5415</v>
      </c>
      <c r="Y2013" s="3">
        <f>COUNTIFS(Table1[Race '#],Table1[[#This Row],[Race '#]],Table1[Gender],"F")</f>
        <v>1</v>
      </c>
      <c r="Z2013" s="3">
        <f>COUNTIFS(Table1[Race '#],Table1[[#This Row],[Race '#]],Table1[Gender],"M")</f>
        <v>2</v>
      </c>
      <c r="AA2013" s="3">
        <f>COUNTIFS(Table1[Race '#],Table1[[#This Row],[Race '#]],Table1[Gender],"~?")</f>
        <v>0</v>
      </c>
      <c r="AB2013" s="3" t="str">
        <f>_xlfn.IFS(Y2013=SUM(Table1[[#This Row],[Race-F candidates]:[Race-? Candidates]]),"All-Female",Z2013=SUM(Table1[[#This Row],[Race-F candidates]:[Race-? Candidates]]),"All-Male",1=1,"Mixed-Gender")</f>
        <v>Mixed-Gender</v>
      </c>
      <c r="AC2013" s="3">
        <f>COUNTIFS(Table1[genoffice],Table1[[#This Row],[genoffice]],Table1[Gender],"F")</f>
        <v>77</v>
      </c>
      <c r="AD2013" s="3">
        <f>COUNTIFS(Table1[genoffice],Table1[[#This Row],[genoffice]],Table1[Gender],"M")</f>
        <v>143</v>
      </c>
      <c r="AE2013" s="3">
        <f>COUNTIFS(Table1[genoffice],Table1[[#This Row],[genoffice]],Table1[Gender],"~?")</f>
        <v>9</v>
      </c>
    </row>
    <row r="2014" spans="1:31" x14ac:dyDescent="0.35">
      <c r="A2014">
        <v>2010</v>
      </c>
      <c r="B2014">
        <f>IF(COUNTIF(C$2:C2013,C2014)&gt;0,B2013,B2013+1)</f>
        <v>618</v>
      </c>
      <c r="C2014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4" t="s">
        <v>2625</v>
      </c>
      <c r="E2014" t="s">
        <v>2647</v>
      </c>
      <c r="F2014" t="s">
        <v>2648</v>
      </c>
      <c r="G2014">
        <v>2016</v>
      </c>
      <c r="H2014" t="s">
        <v>2635</v>
      </c>
      <c r="I2014" t="s">
        <v>23</v>
      </c>
      <c r="J2014">
        <v>37408</v>
      </c>
      <c r="K2014">
        <v>3</v>
      </c>
      <c r="L2014">
        <f>COUNTIF(Table1[Race],Table1[Race])</f>
        <v>3</v>
      </c>
      <c r="M2014">
        <v>3</v>
      </c>
      <c r="N2014">
        <v>0</v>
      </c>
      <c r="O2014">
        <v>0</v>
      </c>
      <c r="P2014">
        <v>0</v>
      </c>
      <c r="Q2014" t="s">
        <v>20</v>
      </c>
      <c r="R2014" t="s">
        <v>947</v>
      </c>
      <c r="S2014" t="s">
        <v>2625</v>
      </c>
      <c r="T2014">
        <f>IFERROR(Table1[n_can_adj]/MID(Table1[district],FIND("(",Table1[district])+1,1),Table1[n_can_adj])</f>
        <v>3</v>
      </c>
      <c r="U2014">
        <v>382922</v>
      </c>
      <c r="V2014" t="str">
        <f>IF(Table1[Voting Population]&lt;47000,"Rural","Urban")</f>
        <v>Urban</v>
      </c>
      <c r="W2014" s="3">
        <v>8.3062522465687127E-2</v>
      </c>
      <c r="X2014" s="3" t="s">
        <v>5414</v>
      </c>
      <c r="Y2014" s="3">
        <f>COUNTIFS(Table1[Race '#],Table1[[#This Row],[Race '#]],Table1[Gender],"F")</f>
        <v>0</v>
      </c>
      <c r="Z2014" s="3">
        <f>COUNTIFS(Table1[Race '#],Table1[[#This Row],[Race '#]],Table1[Gender],"M")</f>
        <v>3</v>
      </c>
      <c r="AA2014" s="3">
        <f>COUNTIFS(Table1[Race '#],Table1[[#This Row],[Race '#]],Table1[Gender],"~?")</f>
        <v>0</v>
      </c>
      <c r="AB2014" s="3" t="str">
        <f>_xlfn.IFS(Y2014=SUM(Table1[[#This Row],[Race-F candidates]:[Race-? Candidates]]),"All-Female",Z2014=SUM(Table1[[#This Row],[Race-F candidates]:[Race-? Candidates]]),"All-Male",1=1,"Mixed-Gender")</f>
        <v>All-Male</v>
      </c>
      <c r="AC2014" s="3">
        <f>COUNTIFS(Table1[genoffice],Table1[[#This Row],[genoffice]],Table1[Gender],"F")</f>
        <v>77</v>
      </c>
      <c r="AD2014" s="3">
        <f>COUNTIFS(Table1[genoffice],Table1[[#This Row],[genoffice]],Table1[Gender],"M")</f>
        <v>143</v>
      </c>
      <c r="AE2014" s="3">
        <f>COUNTIFS(Table1[genoffice],Table1[[#This Row],[genoffice]],Table1[Gender],"~?")</f>
        <v>9</v>
      </c>
    </row>
    <row r="2015" spans="1:31" x14ac:dyDescent="0.35">
      <c r="A2015">
        <v>2013</v>
      </c>
      <c r="B2015">
        <f>IF(COUNTIF(C$2:C2014,C2015)&gt;0,B2014,B2014+1)</f>
        <v>618</v>
      </c>
      <c r="C2015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5" t="s">
        <v>2625</v>
      </c>
      <c r="E2015" t="s">
        <v>2647</v>
      </c>
      <c r="F2015" t="s">
        <v>2651</v>
      </c>
      <c r="G2015">
        <v>2016</v>
      </c>
      <c r="H2015" t="s">
        <v>2635</v>
      </c>
      <c r="I2015" t="s">
        <v>23</v>
      </c>
      <c r="J2015">
        <v>43794</v>
      </c>
      <c r="K2015">
        <v>3</v>
      </c>
      <c r="L2015">
        <f>COUNTIF(Table1[Race],Table1[Race])</f>
        <v>3</v>
      </c>
      <c r="M2015">
        <v>3</v>
      </c>
      <c r="N2015">
        <v>0</v>
      </c>
      <c r="O2015">
        <v>0</v>
      </c>
      <c r="P2015">
        <v>0</v>
      </c>
      <c r="Q2015" t="s">
        <v>20</v>
      </c>
      <c r="R2015" t="s">
        <v>947</v>
      </c>
      <c r="S2015" t="s">
        <v>2625</v>
      </c>
      <c r="T2015">
        <f>IFERROR(Table1[n_can_adj]/MID(Table1[district],FIND("(",Table1[district])+1,1),Table1[n_can_adj])</f>
        <v>3</v>
      </c>
      <c r="U2015">
        <v>382922</v>
      </c>
      <c r="V2015" t="str">
        <f>IF(Table1[Voting Population]&lt;47000,"Rural","Urban")</f>
        <v>Urban</v>
      </c>
      <c r="W2015" s="3">
        <v>8.3062522465687127E-2</v>
      </c>
      <c r="X2015" s="3" t="s">
        <v>5414</v>
      </c>
      <c r="Y2015" s="3">
        <f>COUNTIFS(Table1[Race '#],Table1[[#This Row],[Race '#]],Table1[Gender],"F")</f>
        <v>0</v>
      </c>
      <c r="Z2015" s="3">
        <f>COUNTIFS(Table1[Race '#],Table1[[#This Row],[Race '#]],Table1[Gender],"M")</f>
        <v>3</v>
      </c>
      <c r="AA2015" s="3">
        <f>COUNTIFS(Table1[Race '#],Table1[[#This Row],[Race '#]],Table1[Gender],"~?")</f>
        <v>0</v>
      </c>
      <c r="AB2015" s="3" t="str">
        <f>_xlfn.IFS(Y2015=SUM(Table1[[#This Row],[Race-F candidates]:[Race-? Candidates]]),"All-Female",Z2015=SUM(Table1[[#This Row],[Race-F candidates]:[Race-? Candidates]]),"All-Male",1=1,"Mixed-Gender")</f>
        <v>All-Male</v>
      </c>
      <c r="AC2015" s="3">
        <f>COUNTIFS(Table1[genoffice],Table1[[#This Row],[genoffice]],Table1[Gender],"F")</f>
        <v>77</v>
      </c>
      <c r="AD2015" s="3">
        <f>COUNTIFS(Table1[genoffice],Table1[[#This Row],[genoffice]],Table1[Gender],"M")</f>
        <v>143</v>
      </c>
      <c r="AE2015" s="3">
        <f>COUNTIFS(Table1[genoffice],Table1[[#This Row],[genoffice]],Table1[Gender],"~?")</f>
        <v>9</v>
      </c>
    </row>
    <row r="2016" spans="1:31" x14ac:dyDescent="0.35">
      <c r="A2016">
        <v>2015</v>
      </c>
      <c r="B2016">
        <f>IF(COUNTIF(C$2:C2015,C2016)&gt;0,B2015,B2015+1)</f>
        <v>618</v>
      </c>
      <c r="C2016" t="str">
        <f>Table1[[#This Row],[position]]&amp;IF(Table1[district]="NA","","-"&amp;Table1[district])&amp;IF(Table1[parish]="Multi-Parish Race","","-"&amp;Table1[parish])&amp;" ("&amp;Table1[year]&amp;")"</f>
        <v>Judge-Criminal District Court, Section D-Orleans (2016)</v>
      </c>
      <c r="D2016" t="s">
        <v>2625</v>
      </c>
      <c r="E2016" t="s">
        <v>2647</v>
      </c>
      <c r="F2016" t="s">
        <v>2653</v>
      </c>
      <c r="G2016">
        <v>2016</v>
      </c>
      <c r="H2016" t="s">
        <v>2635</v>
      </c>
      <c r="I2016" t="s">
        <v>23</v>
      </c>
      <c r="J2016">
        <v>55117</v>
      </c>
      <c r="K2016">
        <v>3</v>
      </c>
      <c r="L2016">
        <f>COUNTIF(Table1[Race],Table1[Race])</f>
        <v>3</v>
      </c>
      <c r="M2016">
        <v>3</v>
      </c>
      <c r="N2016">
        <v>0</v>
      </c>
      <c r="O2016">
        <v>0</v>
      </c>
      <c r="P2016">
        <v>0</v>
      </c>
      <c r="Q2016" t="s">
        <v>20</v>
      </c>
      <c r="R2016" t="s">
        <v>947</v>
      </c>
      <c r="S2016" t="s">
        <v>2625</v>
      </c>
      <c r="T2016">
        <f>IFERROR(Table1[n_can_adj]/MID(Table1[district],FIND("(",Table1[district])+1,1),Table1[n_can_adj])</f>
        <v>3</v>
      </c>
      <c r="U2016">
        <v>382922</v>
      </c>
      <c r="V2016" t="str">
        <f>IF(Table1[Voting Population]&lt;47000,"Rural","Urban")</f>
        <v>Urban</v>
      </c>
      <c r="W2016" s="3">
        <v>8.3062522465687127E-2</v>
      </c>
      <c r="X2016" s="3" t="s">
        <v>5414</v>
      </c>
      <c r="Y2016" s="3">
        <f>COUNTIFS(Table1[Race '#],Table1[[#This Row],[Race '#]],Table1[Gender],"F")</f>
        <v>0</v>
      </c>
      <c r="Z2016" s="3">
        <f>COUNTIFS(Table1[Race '#],Table1[[#This Row],[Race '#]],Table1[Gender],"M")</f>
        <v>3</v>
      </c>
      <c r="AA2016" s="3">
        <f>COUNTIFS(Table1[Race '#],Table1[[#This Row],[Race '#]],Table1[Gender],"~?")</f>
        <v>0</v>
      </c>
      <c r="AB2016" s="3" t="str">
        <f>_xlfn.IFS(Y2016=SUM(Table1[[#This Row],[Race-F candidates]:[Race-? Candidates]]),"All-Female",Z2016=SUM(Table1[[#This Row],[Race-F candidates]:[Race-? Candidates]]),"All-Male",1=1,"Mixed-Gender")</f>
        <v>All-Male</v>
      </c>
      <c r="AC2016" s="3">
        <f>COUNTIFS(Table1[genoffice],Table1[[#This Row],[genoffice]],Table1[Gender],"F")</f>
        <v>77</v>
      </c>
      <c r="AD2016" s="3">
        <f>COUNTIFS(Table1[genoffice],Table1[[#This Row],[genoffice]],Table1[Gender],"M")</f>
        <v>143</v>
      </c>
      <c r="AE2016" s="3">
        <f>COUNTIFS(Table1[genoffice],Table1[[#This Row],[genoffice]],Table1[Gender],"~?")</f>
        <v>9</v>
      </c>
    </row>
    <row r="2017" spans="1:31" x14ac:dyDescent="0.35">
      <c r="A2017">
        <v>2016</v>
      </c>
      <c r="B2017">
        <f>IF(COUNTIF(C$2:C2016,C2017)&gt;0,B2016,B2016+1)</f>
        <v>619</v>
      </c>
      <c r="C2017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7" t="s">
        <v>2625</v>
      </c>
      <c r="E2017" t="s">
        <v>2654</v>
      </c>
      <c r="F2017" t="s">
        <v>2655</v>
      </c>
      <c r="G2017">
        <v>2014</v>
      </c>
      <c r="H2017" t="s">
        <v>2635</v>
      </c>
      <c r="I2017" t="s">
        <v>23</v>
      </c>
      <c r="J2017">
        <v>64708</v>
      </c>
      <c r="K2017">
        <v>2</v>
      </c>
      <c r="L2017">
        <f>COUNTIF(Table1[Race],Table1[Race])</f>
        <v>2</v>
      </c>
      <c r="M2017">
        <v>2</v>
      </c>
      <c r="N2017">
        <v>0</v>
      </c>
      <c r="O2017">
        <v>0</v>
      </c>
      <c r="P2017">
        <v>0</v>
      </c>
      <c r="Q2017" t="s">
        <v>20</v>
      </c>
      <c r="R2017" t="s">
        <v>947</v>
      </c>
      <c r="S2017" t="s">
        <v>2625</v>
      </c>
      <c r="T2017">
        <f>IFERROR(Table1[n_can_adj]/MID(Table1[district],FIND("(",Table1[district])+1,1),Table1[n_can_adj])</f>
        <v>2</v>
      </c>
      <c r="U2017">
        <v>382922</v>
      </c>
      <c r="V2017" t="str">
        <f>IF(Table1[Voting Population]&lt;47000,"Rural","Urban")</f>
        <v>Urban</v>
      </c>
      <c r="W2017" s="3">
        <v>0.34826591100878246</v>
      </c>
      <c r="X2017" s="3" t="s">
        <v>5414</v>
      </c>
      <c r="Y2017" s="3">
        <f>COUNTIFS(Table1[Race '#],Table1[[#This Row],[Race '#]],Table1[Gender],"F")</f>
        <v>0</v>
      </c>
      <c r="Z2017" s="3">
        <f>COUNTIFS(Table1[Race '#],Table1[[#This Row],[Race '#]],Table1[Gender],"M")</f>
        <v>2</v>
      </c>
      <c r="AA2017" s="3">
        <f>COUNTIFS(Table1[Race '#],Table1[[#This Row],[Race '#]],Table1[Gender],"~?")</f>
        <v>0</v>
      </c>
      <c r="AB2017" s="3" t="str">
        <f>_xlfn.IFS(Y2017=SUM(Table1[[#This Row],[Race-F candidates]:[Race-? Candidates]]),"All-Female",Z2017=SUM(Table1[[#This Row],[Race-F candidates]:[Race-? Candidates]]),"All-Male",1=1,"Mixed-Gender")</f>
        <v>All-Male</v>
      </c>
      <c r="AC2017" s="3">
        <f>COUNTIFS(Table1[genoffice],Table1[[#This Row],[genoffice]],Table1[Gender],"F")</f>
        <v>77</v>
      </c>
      <c r="AD2017" s="3">
        <f>COUNTIFS(Table1[genoffice],Table1[[#This Row],[genoffice]],Table1[Gender],"M")</f>
        <v>143</v>
      </c>
      <c r="AE2017" s="3">
        <f>COUNTIFS(Table1[genoffice],Table1[[#This Row],[genoffice]],Table1[Gender],"~?")</f>
        <v>9</v>
      </c>
    </row>
    <row r="2018" spans="1:31" x14ac:dyDescent="0.35">
      <c r="A2018">
        <v>2017</v>
      </c>
      <c r="B2018">
        <f>IF(COUNTIF(C$2:C2017,C2018)&gt;0,B2017,B2017+1)</f>
        <v>619</v>
      </c>
      <c r="C2018" t="str">
        <f>Table1[[#This Row],[position]]&amp;IF(Table1[district]="NA","","-"&amp;Table1[district])&amp;IF(Table1[parish]="Multi-Parish Race","","-"&amp;Table1[parish])&amp;" ("&amp;Table1[year]&amp;")"</f>
        <v>Judge-Criminal District Court, Section G-Orleans (2014)</v>
      </c>
      <c r="D2018" t="s">
        <v>2625</v>
      </c>
      <c r="E2018" t="s">
        <v>2654</v>
      </c>
      <c r="F2018" t="s">
        <v>2656</v>
      </c>
      <c r="G2018">
        <v>2014</v>
      </c>
      <c r="H2018" t="s">
        <v>2635</v>
      </c>
      <c r="I2018" t="s">
        <v>23</v>
      </c>
      <c r="J2018">
        <v>31279</v>
      </c>
      <c r="K2018">
        <v>2</v>
      </c>
      <c r="L2018">
        <f>COUNTIF(Table1[Race],Table1[Race])</f>
        <v>2</v>
      </c>
      <c r="M2018">
        <v>2</v>
      </c>
      <c r="N2018">
        <v>0</v>
      </c>
      <c r="O2018">
        <v>0</v>
      </c>
      <c r="P2018">
        <v>0</v>
      </c>
      <c r="Q2018" t="s">
        <v>20</v>
      </c>
      <c r="R2018" t="s">
        <v>947</v>
      </c>
      <c r="S2018" t="s">
        <v>2625</v>
      </c>
      <c r="T2018">
        <f>IFERROR(Table1[n_can_adj]/MID(Table1[district],FIND("(",Table1[district])+1,1),Table1[n_can_adj])</f>
        <v>2</v>
      </c>
      <c r="U2018">
        <v>382922</v>
      </c>
      <c r="V2018" t="str">
        <f>IF(Table1[Voting Population]&lt;47000,"Rural","Urban")</f>
        <v>Urban</v>
      </c>
      <c r="W2018" s="3">
        <v>0.34826591100878246</v>
      </c>
      <c r="X2018" s="3" t="s">
        <v>5414</v>
      </c>
      <c r="Y2018" s="3">
        <f>COUNTIFS(Table1[Race '#],Table1[[#This Row],[Race '#]],Table1[Gender],"F")</f>
        <v>0</v>
      </c>
      <c r="Z2018" s="3">
        <f>COUNTIFS(Table1[Race '#],Table1[[#This Row],[Race '#]],Table1[Gender],"M")</f>
        <v>2</v>
      </c>
      <c r="AA2018" s="3">
        <f>COUNTIFS(Table1[Race '#],Table1[[#This Row],[Race '#]],Table1[Gender],"~?")</f>
        <v>0</v>
      </c>
      <c r="AB2018" s="3" t="str">
        <f>_xlfn.IFS(Y2018=SUM(Table1[[#This Row],[Race-F candidates]:[Race-? Candidates]]),"All-Female",Z2018=SUM(Table1[[#This Row],[Race-F candidates]:[Race-? Candidates]]),"All-Male",1=1,"Mixed-Gender")</f>
        <v>All-Male</v>
      </c>
      <c r="AC2018" s="3">
        <f>COUNTIFS(Table1[genoffice],Table1[[#This Row],[genoffice]],Table1[Gender],"F")</f>
        <v>77</v>
      </c>
      <c r="AD2018" s="3">
        <f>COUNTIFS(Table1[genoffice],Table1[[#This Row],[genoffice]],Table1[Gender],"M")</f>
        <v>143</v>
      </c>
      <c r="AE2018" s="3">
        <f>COUNTIFS(Table1[genoffice],Table1[[#This Row],[genoffice]],Table1[Gender],"~?")</f>
        <v>9</v>
      </c>
    </row>
    <row r="2019" spans="1:31" x14ac:dyDescent="0.35">
      <c r="A2019">
        <v>2018</v>
      </c>
      <c r="B2019">
        <f>IF(COUNTIF(C$2:C2018,C2019)&gt;0,B2018,B2018+1)</f>
        <v>620</v>
      </c>
      <c r="C2019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19" t="s">
        <v>2625</v>
      </c>
      <c r="E2019" t="s">
        <v>2657</v>
      </c>
      <c r="F2019" t="s">
        <v>2658</v>
      </c>
      <c r="G2019">
        <v>2014</v>
      </c>
      <c r="H2019" t="s">
        <v>1277</v>
      </c>
      <c r="I2019" t="s">
        <v>19</v>
      </c>
      <c r="J2019">
        <v>44473</v>
      </c>
      <c r="K2019">
        <v>3</v>
      </c>
      <c r="L2019">
        <f>COUNTIF(Table1[Race],Table1[Race])</f>
        <v>3</v>
      </c>
      <c r="M2019">
        <v>2</v>
      </c>
      <c r="N2019">
        <v>1</v>
      </c>
      <c r="O2019">
        <v>0</v>
      </c>
      <c r="P2019">
        <v>0</v>
      </c>
      <c r="Q2019" t="s">
        <v>20</v>
      </c>
      <c r="R2019" t="s">
        <v>947</v>
      </c>
      <c r="S2019" t="s">
        <v>2625</v>
      </c>
      <c r="T2019">
        <f>IFERROR(Table1[n_can_adj]/MID(Table1[district],FIND("(",Table1[district])+1,1),Table1[n_can_adj])</f>
        <v>3</v>
      </c>
      <c r="U2019">
        <v>445337</v>
      </c>
      <c r="V2019" t="str">
        <f>IF(Table1[Voting Population]&lt;47000,"Rural","Urban")</f>
        <v>Urban</v>
      </c>
      <c r="W2019" s="3">
        <v>0.14633483240255102</v>
      </c>
      <c r="X2019" s="3" t="s">
        <v>5414</v>
      </c>
      <c r="Y2019" s="3">
        <f>COUNTIFS(Table1[Race '#],Table1[[#This Row],[Race '#]],Table1[Gender],"F")</f>
        <v>1</v>
      </c>
      <c r="Z2019" s="3">
        <f>COUNTIFS(Table1[Race '#],Table1[[#This Row],[Race '#]],Table1[Gender],"M")</f>
        <v>2</v>
      </c>
      <c r="AA2019" s="3">
        <f>COUNTIFS(Table1[Race '#],Table1[[#This Row],[Race '#]],Table1[Gender],"~?")</f>
        <v>0</v>
      </c>
      <c r="AB2019" s="3" t="str">
        <f>_xlfn.IFS(Y2019=SUM(Table1[[#This Row],[Race-F candidates]:[Race-? Candidates]]),"All-Female",Z2019=SUM(Table1[[#This Row],[Race-F candidates]:[Race-? Candidates]]),"All-Male",1=1,"Mixed-Gender")</f>
        <v>Mixed-Gender</v>
      </c>
      <c r="AC2019" s="3">
        <f>COUNTIFS(Table1[genoffice],Table1[[#This Row],[genoffice]],Table1[Gender],"F")</f>
        <v>77</v>
      </c>
      <c r="AD2019" s="3">
        <f>COUNTIFS(Table1[genoffice],Table1[[#This Row],[genoffice]],Table1[Gender],"M")</f>
        <v>143</v>
      </c>
      <c r="AE2019" s="3">
        <f>COUNTIFS(Table1[genoffice],Table1[[#This Row],[genoffice]],Table1[Gender],"~?")</f>
        <v>9</v>
      </c>
    </row>
    <row r="2020" spans="1:31" x14ac:dyDescent="0.35">
      <c r="A2020">
        <v>2019</v>
      </c>
      <c r="B2020">
        <f>IF(COUNTIF(C$2:C2019,C2020)&gt;0,B2019,B2019+1)</f>
        <v>620</v>
      </c>
      <c r="C2020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0" t="s">
        <v>2625</v>
      </c>
      <c r="E2020" t="s">
        <v>2657</v>
      </c>
      <c r="F2020" t="s">
        <v>2659</v>
      </c>
      <c r="G2020">
        <v>2014</v>
      </c>
      <c r="H2020" t="s">
        <v>1277</v>
      </c>
      <c r="I2020" t="s">
        <v>23</v>
      </c>
      <c r="J2020">
        <v>12249</v>
      </c>
      <c r="K2020">
        <v>3</v>
      </c>
      <c r="L2020">
        <f>COUNTIF(Table1[Race],Table1[Race])</f>
        <v>3</v>
      </c>
      <c r="M2020">
        <v>2</v>
      </c>
      <c r="N2020">
        <v>1</v>
      </c>
      <c r="O2020">
        <v>0</v>
      </c>
      <c r="P2020">
        <v>0</v>
      </c>
      <c r="Q2020" t="s">
        <v>20</v>
      </c>
      <c r="R2020" t="s">
        <v>947</v>
      </c>
      <c r="S2020" t="s">
        <v>2625</v>
      </c>
      <c r="T2020">
        <f>IFERROR(Table1[n_can_adj]/MID(Table1[district],FIND("(",Table1[district])+1,1),Table1[n_can_adj])</f>
        <v>3</v>
      </c>
      <c r="U2020">
        <v>445337</v>
      </c>
      <c r="V2020" t="str">
        <f>IF(Table1[Voting Population]&lt;47000,"Rural","Urban")</f>
        <v>Urban</v>
      </c>
      <c r="W2020" s="3">
        <v>0.14633483240255102</v>
      </c>
      <c r="X2020" s="3" t="s">
        <v>5414</v>
      </c>
      <c r="Y2020" s="3">
        <f>COUNTIFS(Table1[Race '#],Table1[[#This Row],[Race '#]],Table1[Gender],"F")</f>
        <v>1</v>
      </c>
      <c r="Z2020" s="3">
        <f>COUNTIFS(Table1[Race '#],Table1[[#This Row],[Race '#]],Table1[Gender],"M")</f>
        <v>2</v>
      </c>
      <c r="AA2020" s="3">
        <f>COUNTIFS(Table1[Race '#],Table1[[#This Row],[Race '#]],Table1[Gender],"~?")</f>
        <v>0</v>
      </c>
      <c r="AB2020" s="3" t="str">
        <f>_xlfn.IFS(Y2020=SUM(Table1[[#This Row],[Race-F candidates]:[Race-? Candidates]]),"All-Female",Z2020=SUM(Table1[[#This Row],[Race-F candidates]:[Race-? Candidates]]),"All-Male",1=1,"Mixed-Gender")</f>
        <v>Mixed-Gender</v>
      </c>
      <c r="AC2020" s="3">
        <f>COUNTIFS(Table1[genoffice],Table1[[#This Row],[genoffice]],Table1[Gender],"F")</f>
        <v>77</v>
      </c>
      <c r="AD2020" s="3">
        <f>COUNTIFS(Table1[genoffice],Table1[[#This Row],[genoffice]],Table1[Gender],"M")</f>
        <v>143</v>
      </c>
      <c r="AE2020" s="3">
        <f>COUNTIFS(Table1[genoffice],Table1[[#This Row],[genoffice]],Table1[Gender],"~?")</f>
        <v>9</v>
      </c>
    </row>
    <row r="2021" spans="1:31" x14ac:dyDescent="0.35">
      <c r="A2021">
        <v>2020</v>
      </c>
      <c r="B2021">
        <f>IF(COUNTIF(C$2:C2020,C2021)&gt;0,B2020,B2020+1)</f>
        <v>620</v>
      </c>
      <c r="C2021" t="str">
        <f>Table1[[#This Row],[position]]&amp;IF(Table1[district]="NA","","-"&amp;Table1[district])&amp;IF(Table1[parish]="Multi-Parish Race","","-"&amp;Table1[parish])&amp;" ("&amp;Table1[year]&amp;")"</f>
        <v>Judge-Juvenile Court, Elec. Sect. 1A-East Baton Rouge (2014)</v>
      </c>
      <c r="D2021" t="s">
        <v>2625</v>
      </c>
      <c r="E2021" t="s">
        <v>2657</v>
      </c>
      <c r="F2021" t="s">
        <v>2660</v>
      </c>
      <c r="G2021">
        <v>2014</v>
      </c>
      <c r="H2021" t="s">
        <v>1277</v>
      </c>
      <c r="I2021" t="s">
        <v>23</v>
      </c>
      <c r="J2021">
        <v>31555</v>
      </c>
      <c r="K2021">
        <v>3</v>
      </c>
      <c r="L2021">
        <f>COUNTIF(Table1[Race],Table1[Race])</f>
        <v>3</v>
      </c>
      <c r="M2021">
        <v>2</v>
      </c>
      <c r="N2021">
        <v>1</v>
      </c>
      <c r="O2021">
        <v>0</v>
      </c>
      <c r="P2021">
        <v>0</v>
      </c>
      <c r="Q2021" t="s">
        <v>20</v>
      </c>
      <c r="R2021" t="s">
        <v>947</v>
      </c>
      <c r="S2021" t="s">
        <v>2625</v>
      </c>
      <c r="T2021">
        <f>IFERROR(Table1[n_can_adj]/MID(Table1[district],FIND("(",Table1[district])+1,1),Table1[n_can_adj])</f>
        <v>3</v>
      </c>
      <c r="U2021">
        <v>445337</v>
      </c>
      <c r="V2021" t="str">
        <f>IF(Table1[Voting Population]&lt;47000,"Rural","Urban")</f>
        <v>Urban</v>
      </c>
      <c r="W2021" s="3">
        <v>0.14633483240255102</v>
      </c>
      <c r="X2021" s="3" t="s">
        <v>5415</v>
      </c>
      <c r="Y2021" s="3">
        <f>COUNTIFS(Table1[Race '#],Table1[[#This Row],[Race '#]],Table1[Gender],"F")</f>
        <v>1</v>
      </c>
      <c r="Z2021" s="3">
        <f>COUNTIFS(Table1[Race '#],Table1[[#This Row],[Race '#]],Table1[Gender],"M")</f>
        <v>2</v>
      </c>
      <c r="AA2021" s="3">
        <f>COUNTIFS(Table1[Race '#],Table1[[#This Row],[Race '#]],Table1[Gender],"~?")</f>
        <v>0</v>
      </c>
      <c r="AB2021" s="3" t="str">
        <f>_xlfn.IFS(Y2021=SUM(Table1[[#This Row],[Race-F candidates]:[Race-? Candidates]]),"All-Female",Z2021=SUM(Table1[[#This Row],[Race-F candidates]:[Race-? Candidates]]),"All-Male",1=1,"Mixed-Gender")</f>
        <v>Mixed-Gender</v>
      </c>
      <c r="AC2021" s="3">
        <f>COUNTIFS(Table1[genoffice],Table1[[#This Row],[genoffice]],Table1[Gender],"F")</f>
        <v>77</v>
      </c>
      <c r="AD2021" s="3">
        <f>COUNTIFS(Table1[genoffice],Table1[[#This Row],[genoffice]],Table1[Gender],"M")</f>
        <v>143</v>
      </c>
      <c r="AE2021" s="3">
        <f>COUNTIFS(Table1[genoffice],Table1[[#This Row],[genoffice]],Table1[Gender],"~?")</f>
        <v>9</v>
      </c>
    </row>
    <row r="2022" spans="1:31" x14ac:dyDescent="0.35">
      <c r="A2022">
        <v>2021</v>
      </c>
      <c r="B2022">
        <f>IF(COUNTIF(C$2:C2021,C2022)&gt;0,B2021,B2021+1)</f>
        <v>621</v>
      </c>
      <c r="C2022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2" t="s">
        <v>2625</v>
      </c>
      <c r="E2022" t="s">
        <v>2661</v>
      </c>
      <c r="F2022" t="s">
        <v>2662</v>
      </c>
      <c r="G2022">
        <v>2016</v>
      </c>
      <c r="H2022" t="s">
        <v>51</v>
      </c>
      <c r="I2022" t="s">
        <v>23</v>
      </c>
      <c r="J2022">
        <v>7097</v>
      </c>
      <c r="K2022">
        <v>4</v>
      </c>
      <c r="L2022">
        <f>COUNTIF(Table1[Race],Table1[Race])</f>
        <v>4</v>
      </c>
      <c r="M2022">
        <v>4</v>
      </c>
      <c r="N2022">
        <v>0</v>
      </c>
      <c r="O2022">
        <v>0</v>
      </c>
      <c r="P2022">
        <v>0</v>
      </c>
      <c r="Q2022" t="s">
        <v>20</v>
      </c>
      <c r="R2022" t="s">
        <v>947</v>
      </c>
      <c r="S2022" t="s">
        <v>2625</v>
      </c>
      <c r="T2022">
        <f>IFERROR(Table1[n_can_adj]/MID(Table1[district],FIND("(",Table1[district])+1,1),Table1[n_can_adj])</f>
        <v>4</v>
      </c>
      <c r="U2022">
        <v>253125</v>
      </c>
      <c r="V2022" t="str">
        <f>IF(Table1[Voting Population]&lt;47000,"Rural","Urban")</f>
        <v>Urban</v>
      </c>
      <c r="W2022" s="3">
        <v>0.12160509999126717</v>
      </c>
      <c r="X2022" s="3" t="s">
        <v>5414</v>
      </c>
      <c r="Y2022" s="3">
        <f>COUNTIFS(Table1[Race '#],Table1[[#This Row],[Race '#]],Table1[Gender],"F")</f>
        <v>2</v>
      </c>
      <c r="Z2022" s="3">
        <f>COUNTIFS(Table1[Race '#],Table1[[#This Row],[Race '#]],Table1[Gender],"M")</f>
        <v>2</v>
      </c>
      <c r="AA2022" s="3">
        <f>COUNTIFS(Table1[Race '#],Table1[[#This Row],[Race '#]],Table1[Gender],"~?")</f>
        <v>0</v>
      </c>
      <c r="AB2022" s="3" t="str">
        <f>_xlfn.IFS(Y2022=SUM(Table1[[#This Row],[Race-F candidates]:[Race-? Candidates]]),"All-Female",Z2022=SUM(Table1[[#This Row],[Race-F candidates]:[Race-? Candidates]]),"All-Male",1=1,"Mixed-Gender")</f>
        <v>Mixed-Gender</v>
      </c>
      <c r="AC2022" s="3">
        <f>COUNTIFS(Table1[genoffice],Table1[[#This Row],[genoffice]],Table1[Gender],"F")</f>
        <v>77</v>
      </c>
      <c r="AD2022" s="3">
        <f>COUNTIFS(Table1[genoffice],Table1[[#This Row],[genoffice]],Table1[Gender],"M")</f>
        <v>143</v>
      </c>
      <c r="AE2022" s="3">
        <f>COUNTIFS(Table1[genoffice],Table1[[#This Row],[genoffice]],Table1[Gender],"~?")</f>
        <v>9</v>
      </c>
    </row>
    <row r="2023" spans="1:31" x14ac:dyDescent="0.35">
      <c r="A2023">
        <v>2022</v>
      </c>
      <c r="B2023">
        <f>IF(COUNTIF(C$2:C2022,C2023)&gt;0,B2022,B2022+1)</f>
        <v>621</v>
      </c>
      <c r="C2023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3" t="s">
        <v>2625</v>
      </c>
      <c r="E2023" t="s">
        <v>2661</v>
      </c>
      <c r="F2023" t="s">
        <v>2663</v>
      </c>
      <c r="G2023">
        <v>2016</v>
      </c>
      <c r="H2023" t="s">
        <v>51</v>
      </c>
      <c r="I2023" t="s">
        <v>23</v>
      </c>
      <c r="J2023">
        <v>2655</v>
      </c>
      <c r="K2023">
        <v>4</v>
      </c>
      <c r="L2023">
        <f>COUNTIF(Table1[Race],Table1[Race])</f>
        <v>4</v>
      </c>
      <c r="M2023">
        <v>4</v>
      </c>
      <c r="N2023">
        <v>0</v>
      </c>
      <c r="O2023">
        <v>0</v>
      </c>
      <c r="P2023">
        <v>0</v>
      </c>
      <c r="Q2023" t="s">
        <v>20</v>
      </c>
      <c r="R2023" t="s">
        <v>947</v>
      </c>
      <c r="S2023" t="s">
        <v>2625</v>
      </c>
      <c r="T2023">
        <f>IFERROR(Table1[n_can_adj]/MID(Table1[district],FIND("(",Table1[district])+1,1),Table1[n_can_adj])</f>
        <v>4</v>
      </c>
      <c r="U2023">
        <v>253125</v>
      </c>
      <c r="V2023" t="str">
        <f>IF(Table1[Voting Population]&lt;47000,"Rural","Urban")</f>
        <v>Urban</v>
      </c>
      <c r="W2023" s="3">
        <v>0.12160509999126717</v>
      </c>
      <c r="X2023" s="3" t="s">
        <v>5414</v>
      </c>
      <c r="Y2023" s="3">
        <f>COUNTIFS(Table1[Race '#],Table1[[#This Row],[Race '#]],Table1[Gender],"F")</f>
        <v>2</v>
      </c>
      <c r="Z2023" s="3">
        <f>COUNTIFS(Table1[Race '#],Table1[[#This Row],[Race '#]],Table1[Gender],"M")</f>
        <v>2</v>
      </c>
      <c r="AA2023" s="3">
        <f>COUNTIFS(Table1[Race '#],Table1[[#This Row],[Race '#]],Table1[Gender],"~?")</f>
        <v>0</v>
      </c>
      <c r="AB2023" s="3" t="str">
        <f>_xlfn.IFS(Y2023=SUM(Table1[[#This Row],[Race-F candidates]:[Race-? Candidates]]),"All-Female",Z2023=SUM(Table1[[#This Row],[Race-F candidates]:[Race-? Candidates]]),"All-Male",1=1,"Mixed-Gender")</f>
        <v>Mixed-Gender</v>
      </c>
      <c r="AC2023" s="3">
        <f>COUNTIFS(Table1[genoffice],Table1[[#This Row],[genoffice]],Table1[Gender],"F")</f>
        <v>77</v>
      </c>
      <c r="AD2023" s="3">
        <f>COUNTIFS(Table1[genoffice],Table1[[#This Row],[genoffice]],Table1[Gender],"M")</f>
        <v>143</v>
      </c>
      <c r="AE2023" s="3">
        <f>COUNTIFS(Table1[genoffice],Table1[[#This Row],[genoffice]],Table1[Gender],"~?")</f>
        <v>9</v>
      </c>
    </row>
    <row r="2024" spans="1:31" x14ac:dyDescent="0.35">
      <c r="A2024">
        <v>2023</v>
      </c>
      <c r="B2024">
        <f>IF(COUNTIF(C$2:C2023,C2024)&gt;0,B2023,B2023+1)</f>
        <v>621</v>
      </c>
      <c r="C2024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4" t="s">
        <v>2625</v>
      </c>
      <c r="E2024" t="s">
        <v>2661</v>
      </c>
      <c r="F2024" t="s">
        <v>2664</v>
      </c>
      <c r="G2024">
        <v>2016</v>
      </c>
      <c r="H2024" t="s">
        <v>51</v>
      </c>
      <c r="I2024" t="s">
        <v>23</v>
      </c>
      <c r="J2024">
        <v>9882</v>
      </c>
      <c r="K2024">
        <v>4</v>
      </c>
      <c r="L2024">
        <f>COUNTIF(Table1[Race],Table1[Race])</f>
        <v>4</v>
      </c>
      <c r="M2024">
        <v>4</v>
      </c>
      <c r="N2024">
        <v>0</v>
      </c>
      <c r="O2024">
        <v>0</v>
      </c>
      <c r="P2024">
        <v>0</v>
      </c>
      <c r="Q2024" t="s">
        <v>20</v>
      </c>
      <c r="R2024" t="s">
        <v>947</v>
      </c>
      <c r="S2024" t="s">
        <v>2625</v>
      </c>
      <c r="T2024">
        <f>IFERROR(Table1[n_can_adj]/MID(Table1[district],FIND("(",Table1[district])+1,1),Table1[n_can_adj])</f>
        <v>4</v>
      </c>
      <c r="U2024">
        <v>253125</v>
      </c>
      <c r="V2024" t="str">
        <f>IF(Table1[Voting Population]&lt;47000,"Rural","Urban")</f>
        <v>Urban</v>
      </c>
      <c r="W2024" s="3">
        <v>0.12160509999126717</v>
      </c>
      <c r="X2024" s="3" t="s">
        <v>5415</v>
      </c>
      <c r="Y2024" s="3">
        <f>COUNTIFS(Table1[Race '#],Table1[[#This Row],[Race '#]],Table1[Gender],"F")</f>
        <v>2</v>
      </c>
      <c r="Z2024" s="3">
        <f>COUNTIFS(Table1[Race '#],Table1[[#This Row],[Race '#]],Table1[Gender],"M")</f>
        <v>2</v>
      </c>
      <c r="AA2024" s="3">
        <f>COUNTIFS(Table1[Race '#],Table1[[#This Row],[Race '#]],Table1[Gender],"~?")</f>
        <v>0</v>
      </c>
      <c r="AB2024" s="3" t="str">
        <f>_xlfn.IFS(Y2024=SUM(Table1[[#This Row],[Race-F candidates]:[Race-? Candidates]]),"All-Female",Z2024=SUM(Table1[[#This Row],[Race-F candidates]:[Race-? Candidates]]),"All-Male",1=1,"Mixed-Gender")</f>
        <v>Mixed-Gender</v>
      </c>
      <c r="AC2024" s="3">
        <f>COUNTIFS(Table1[genoffice],Table1[[#This Row],[genoffice]],Table1[Gender],"F")</f>
        <v>77</v>
      </c>
      <c r="AD2024" s="3">
        <f>COUNTIFS(Table1[genoffice],Table1[[#This Row],[genoffice]],Table1[Gender],"M")</f>
        <v>143</v>
      </c>
      <c r="AE2024" s="3">
        <f>COUNTIFS(Table1[genoffice],Table1[[#This Row],[genoffice]],Table1[Gender],"~?")</f>
        <v>9</v>
      </c>
    </row>
    <row r="2025" spans="1:31" x14ac:dyDescent="0.35">
      <c r="A2025">
        <v>2024</v>
      </c>
      <c r="B2025">
        <f>IF(COUNTIF(C$2:C2024,C2025)&gt;0,B2024,B2024+1)</f>
        <v>621</v>
      </c>
      <c r="C2025" t="str">
        <f>Table1[[#This Row],[position]]&amp;IF(Table1[district]="NA","","-"&amp;Table1[district])&amp;IF(Table1[parish]="Multi-Parish Race","","-"&amp;Table1[parish])&amp;" ("&amp;Table1[year]&amp;")"</f>
        <v>Judge-Juvenile Court, Elec. Sect. 1C-Caddo (2016)</v>
      </c>
      <c r="D2025" t="s">
        <v>2625</v>
      </c>
      <c r="E2025" t="s">
        <v>2661</v>
      </c>
      <c r="F2025" t="s">
        <v>2448</v>
      </c>
      <c r="G2025">
        <v>2016</v>
      </c>
      <c r="H2025" t="s">
        <v>51</v>
      </c>
      <c r="I2025" t="s">
        <v>23</v>
      </c>
      <c r="J2025">
        <v>3268</v>
      </c>
      <c r="K2025">
        <v>4</v>
      </c>
      <c r="L2025">
        <f>COUNTIF(Table1[Race],Table1[Race])</f>
        <v>4</v>
      </c>
      <c r="M2025">
        <v>4</v>
      </c>
      <c r="N2025">
        <v>0</v>
      </c>
      <c r="O2025">
        <v>0</v>
      </c>
      <c r="P2025">
        <v>0</v>
      </c>
      <c r="Q2025" t="s">
        <v>20</v>
      </c>
      <c r="R2025" t="s">
        <v>947</v>
      </c>
      <c r="S2025" t="s">
        <v>2625</v>
      </c>
      <c r="T2025">
        <f>IFERROR(Table1[n_can_adj]/MID(Table1[district],FIND("(",Table1[district])+1,1),Table1[n_can_adj])</f>
        <v>4</v>
      </c>
      <c r="U2025">
        <v>253125</v>
      </c>
      <c r="V2025" t="str">
        <f>IF(Table1[Voting Population]&lt;47000,"Rural","Urban")</f>
        <v>Urban</v>
      </c>
      <c r="W2025" s="3">
        <v>0.12160509999126717</v>
      </c>
      <c r="X2025" s="3" t="s">
        <v>5415</v>
      </c>
      <c r="Y2025" s="3">
        <f>COUNTIFS(Table1[Race '#],Table1[[#This Row],[Race '#]],Table1[Gender],"F")</f>
        <v>2</v>
      </c>
      <c r="Z2025" s="3">
        <f>COUNTIFS(Table1[Race '#],Table1[[#This Row],[Race '#]],Table1[Gender],"M")</f>
        <v>2</v>
      </c>
      <c r="AA2025" s="3">
        <f>COUNTIFS(Table1[Race '#],Table1[[#This Row],[Race '#]],Table1[Gender],"~?")</f>
        <v>0</v>
      </c>
      <c r="AB2025" s="3" t="str">
        <f>_xlfn.IFS(Y2025=SUM(Table1[[#This Row],[Race-F candidates]:[Race-? Candidates]]),"All-Female",Z2025=SUM(Table1[[#This Row],[Race-F candidates]:[Race-? Candidates]]),"All-Male",1=1,"Mixed-Gender")</f>
        <v>Mixed-Gender</v>
      </c>
      <c r="AC2025" s="3">
        <f>COUNTIFS(Table1[genoffice],Table1[[#This Row],[genoffice]],Table1[Gender],"F")</f>
        <v>77</v>
      </c>
      <c r="AD2025" s="3">
        <f>COUNTIFS(Table1[genoffice],Table1[[#This Row],[genoffice]],Table1[Gender],"M")</f>
        <v>143</v>
      </c>
      <c r="AE2025" s="3">
        <f>COUNTIFS(Table1[genoffice],Table1[[#This Row],[genoffice]],Table1[Gender],"~?")</f>
        <v>9</v>
      </c>
    </row>
    <row r="2026" spans="1:31" x14ac:dyDescent="0.35">
      <c r="A2026">
        <v>2025</v>
      </c>
      <c r="B2026">
        <f>IF(COUNTIF(C$2:C2025,C2026)&gt;0,B2025,B2025+1)</f>
        <v>622</v>
      </c>
      <c r="C2026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6" t="s">
        <v>2625</v>
      </c>
      <c r="E2026" t="s">
        <v>2665</v>
      </c>
      <c r="F2026" t="s">
        <v>2666</v>
      </c>
      <c r="G2026">
        <v>2014</v>
      </c>
      <c r="H2026" t="s">
        <v>1277</v>
      </c>
      <c r="I2026" t="s">
        <v>23</v>
      </c>
      <c r="J2026">
        <v>13388</v>
      </c>
      <c r="K2026">
        <v>2</v>
      </c>
      <c r="L2026">
        <f>COUNTIF(Table1[Race],Table1[Race])</f>
        <v>2</v>
      </c>
      <c r="M2026">
        <v>2</v>
      </c>
      <c r="N2026">
        <v>0</v>
      </c>
      <c r="O2026">
        <v>0</v>
      </c>
      <c r="P2026">
        <v>0</v>
      </c>
      <c r="Q2026" t="s">
        <v>20</v>
      </c>
      <c r="R2026" t="s">
        <v>947</v>
      </c>
      <c r="S2026" t="s">
        <v>2625</v>
      </c>
      <c r="T2026">
        <f>IFERROR(Table1[n_can_adj]/MID(Table1[district],FIND("(",Table1[district])+1,1),Table1[n_can_adj])</f>
        <v>2</v>
      </c>
      <c r="U2026">
        <v>445337</v>
      </c>
      <c r="V2026" t="str">
        <f>IF(Table1[Voting Population]&lt;47000,"Rural","Urban")</f>
        <v>Urban</v>
      </c>
      <c r="W2026" s="3">
        <v>0.43236310444976783</v>
      </c>
      <c r="X2026" s="3" t="s">
        <v>5415</v>
      </c>
      <c r="Y2026" s="3">
        <f>COUNTIFS(Table1[Race '#],Table1[[#This Row],[Race '#]],Table1[Gender],"F")</f>
        <v>2</v>
      </c>
      <c r="Z2026" s="3">
        <f>COUNTIFS(Table1[Race '#],Table1[[#This Row],[Race '#]],Table1[Gender],"M")</f>
        <v>0</v>
      </c>
      <c r="AA2026" s="3">
        <f>COUNTIFS(Table1[Race '#],Table1[[#This Row],[Race '#]],Table1[Gender],"~?")</f>
        <v>0</v>
      </c>
      <c r="AB2026" s="3" t="str">
        <f>_xlfn.IFS(Y2026=SUM(Table1[[#This Row],[Race-F candidates]:[Race-? Candidates]]),"All-Female",Z2026=SUM(Table1[[#This Row],[Race-F candidates]:[Race-? Candidates]]),"All-Male",1=1,"Mixed-Gender")</f>
        <v>All-Female</v>
      </c>
      <c r="AC2026" s="3">
        <f>COUNTIFS(Table1[genoffice],Table1[[#This Row],[genoffice]],Table1[Gender],"F")</f>
        <v>77</v>
      </c>
      <c r="AD2026" s="3">
        <f>COUNTIFS(Table1[genoffice],Table1[[#This Row],[genoffice]],Table1[Gender],"M")</f>
        <v>143</v>
      </c>
      <c r="AE2026" s="3">
        <f>COUNTIFS(Table1[genoffice],Table1[[#This Row],[genoffice]],Table1[Gender],"~?")</f>
        <v>9</v>
      </c>
    </row>
    <row r="2027" spans="1:31" x14ac:dyDescent="0.35">
      <c r="A2027">
        <v>2026</v>
      </c>
      <c r="B2027">
        <f>IF(COUNTIF(C$2:C2026,C2027)&gt;0,B2026,B2026+1)</f>
        <v>622</v>
      </c>
      <c r="C2027" t="str">
        <f>Table1[[#This Row],[position]]&amp;IF(Table1[district]="NA","","-"&amp;Table1[district])&amp;IF(Table1[parish]="Multi-Parish Race","","-"&amp;Table1[parish])&amp;" ("&amp;Table1[year]&amp;")"</f>
        <v>Judge-Juvenile Court, Elec. Sect. 2B-East Baton Rouge (2014)</v>
      </c>
      <c r="D2027" t="s">
        <v>2625</v>
      </c>
      <c r="E2027" t="s">
        <v>2665</v>
      </c>
      <c r="F2027" t="s">
        <v>2667</v>
      </c>
      <c r="G2027">
        <v>2014</v>
      </c>
      <c r="H2027" t="s">
        <v>1277</v>
      </c>
      <c r="I2027" t="s">
        <v>23</v>
      </c>
      <c r="J2027">
        <v>33783</v>
      </c>
      <c r="K2027">
        <v>2</v>
      </c>
      <c r="L2027">
        <f>COUNTIF(Table1[Race],Table1[Race])</f>
        <v>2</v>
      </c>
      <c r="M2027">
        <v>2</v>
      </c>
      <c r="N2027">
        <v>0</v>
      </c>
      <c r="O2027">
        <v>0</v>
      </c>
      <c r="P2027">
        <v>0</v>
      </c>
      <c r="Q2027" t="s">
        <v>20</v>
      </c>
      <c r="R2027" t="s">
        <v>947</v>
      </c>
      <c r="S2027" t="s">
        <v>2625</v>
      </c>
      <c r="T2027">
        <f>IFERROR(Table1[n_can_adj]/MID(Table1[district],FIND("(",Table1[district])+1,1),Table1[n_can_adj])</f>
        <v>2</v>
      </c>
      <c r="U2027">
        <v>445337</v>
      </c>
      <c r="V2027" t="str">
        <f>IF(Table1[Voting Population]&lt;47000,"Rural","Urban")</f>
        <v>Urban</v>
      </c>
      <c r="W2027" s="3">
        <v>0.43236310444976783</v>
      </c>
      <c r="X2027" s="3" t="s">
        <v>5415</v>
      </c>
      <c r="Y2027" s="3">
        <f>COUNTIFS(Table1[Race '#],Table1[[#This Row],[Race '#]],Table1[Gender],"F")</f>
        <v>2</v>
      </c>
      <c r="Z2027" s="3">
        <f>COUNTIFS(Table1[Race '#],Table1[[#This Row],[Race '#]],Table1[Gender],"M")</f>
        <v>0</v>
      </c>
      <c r="AA2027" s="3">
        <f>COUNTIFS(Table1[Race '#],Table1[[#This Row],[Race '#]],Table1[Gender],"~?")</f>
        <v>0</v>
      </c>
      <c r="AB2027" s="3" t="str">
        <f>_xlfn.IFS(Y2027=SUM(Table1[[#This Row],[Race-F candidates]:[Race-? Candidates]]),"All-Female",Z2027=SUM(Table1[[#This Row],[Race-F candidates]:[Race-? Candidates]]),"All-Male",1=1,"Mixed-Gender")</f>
        <v>All-Female</v>
      </c>
      <c r="AC2027" s="3">
        <f>COUNTIFS(Table1[genoffice],Table1[[#This Row],[genoffice]],Table1[Gender],"F")</f>
        <v>77</v>
      </c>
      <c r="AD2027" s="3">
        <f>COUNTIFS(Table1[genoffice],Table1[[#This Row],[genoffice]],Table1[Gender],"M")</f>
        <v>143</v>
      </c>
      <c r="AE2027" s="3">
        <f>COUNTIFS(Table1[genoffice],Table1[[#This Row],[genoffice]],Table1[Gender],"~?")</f>
        <v>9</v>
      </c>
    </row>
    <row r="2028" spans="1:31" x14ac:dyDescent="0.35">
      <c r="A2028">
        <v>2027</v>
      </c>
      <c r="B2028">
        <f>IF(COUNTIF(C$2:C2027,C2028)&gt;0,B2027,B2027+1)</f>
        <v>623</v>
      </c>
      <c r="C2028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8" t="s">
        <v>2625</v>
      </c>
      <c r="E2028" t="s">
        <v>2668</v>
      </c>
      <c r="F2028" t="s">
        <v>2669</v>
      </c>
      <c r="G2028">
        <v>2014</v>
      </c>
      <c r="H2028" t="s">
        <v>2635</v>
      </c>
      <c r="I2028" t="s">
        <v>23</v>
      </c>
      <c r="J2028">
        <v>14519</v>
      </c>
      <c r="K2028">
        <v>6</v>
      </c>
      <c r="L2028">
        <f>COUNTIF(Table1[Race],Table1[Race])</f>
        <v>6</v>
      </c>
      <c r="M2028">
        <v>6</v>
      </c>
      <c r="N2028">
        <v>0</v>
      </c>
      <c r="O2028">
        <v>0</v>
      </c>
      <c r="P2028">
        <v>0</v>
      </c>
      <c r="Q2028" t="s">
        <v>20</v>
      </c>
      <c r="R2028" t="s">
        <v>947</v>
      </c>
      <c r="S2028" t="s">
        <v>2625</v>
      </c>
      <c r="T2028">
        <f>IFERROR(Table1[n_can_adj]/MID(Table1[district],FIND("(",Table1[district])+1,1),Table1[n_can_adj])</f>
        <v>6</v>
      </c>
      <c r="U2028">
        <v>382922</v>
      </c>
      <c r="V2028" t="str">
        <f>IF(Table1[Voting Population]&lt;47000,"Rural","Urban")</f>
        <v>Urban</v>
      </c>
      <c r="W2028" s="3">
        <v>7.9968823070927481E-2</v>
      </c>
      <c r="X2028" s="3" t="s">
        <v>5415</v>
      </c>
      <c r="Y2028" s="3">
        <f>COUNTIFS(Table1[Race '#],Table1[[#This Row],[Race '#]],Table1[Gender],"F")</f>
        <v>5</v>
      </c>
      <c r="Z2028" s="3">
        <f>COUNTIFS(Table1[Race '#],Table1[[#This Row],[Race '#]],Table1[Gender],"M")</f>
        <v>1</v>
      </c>
      <c r="AA2028" s="3">
        <f>COUNTIFS(Table1[Race '#],Table1[[#This Row],[Race '#]],Table1[Gender],"~?")</f>
        <v>0</v>
      </c>
      <c r="AB2028" s="3" t="str">
        <f>_xlfn.IFS(Y2028=SUM(Table1[[#This Row],[Race-F candidates]:[Race-? Candidates]]),"All-Female",Z2028=SUM(Table1[[#This Row],[Race-F candidates]:[Race-? Candidates]]),"All-Male",1=1,"Mixed-Gender")</f>
        <v>Mixed-Gender</v>
      </c>
      <c r="AC2028" s="3">
        <f>COUNTIFS(Table1[genoffice],Table1[[#This Row],[genoffice]],Table1[Gender],"F")</f>
        <v>77</v>
      </c>
      <c r="AD2028" s="3">
        <f>COUNTIFS(Table1[genoffice],Table1[[#This Row],[genoffice]],Table1[Gender],"M")</f>
        <v>143</v>
      </c>
      <c r="AE2028" s="3">
        <f>COUNTIFS(Table1[genoffice],Table1[[#This Row],[genoffice]],Table1[Gender],"~?")</f>
        <v>9</v>
      </c>
    </row>
    <row r="2029" spans="1:31" x14ac:dyDescent="0.35">
      <c r="A2029">
        <v>2028</v>
      </c>
      <c r="B2029">
        <f>IF(COUNTIF(C$2:C2028,C2029)&gt;0,B2028,B2028+1)</f>
        <v>623</v>
      </c>
      <c r="C2029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29" t="s">
        <v>2625</v>
      </c>
      <c r="E2029" t="s">
        <v>2668</v>
      </c>
      <c r="F2029" t="s">
        <v>2670</v>
      </c>
      <c r="G2029">
        <v>2014</v>
      </c>
      <c r="H2029" t="s">
        <v>2635</v>
      </c>
      <c r="I2029" t="s">
        <v>23</v>
      </c>
      <c r="J2029">
        <v>14005</v>
      </c>
      <c r="K2029">
        <v>6</v>
      </c>
      <c r="L2029">
        <f>COUNTIF(Table1[Race],Table1[Race])</f>
        <v>6</v>
      </c>
      <c r="M2029">
        <v>6</v>
      </c>
      <c r="N2029">
        <v>0</v>
      </c>
      <c r="O2029">
        <v>0</v>
      </c>
      <c r="P2029">
        <v>0</v>
      </c>
      <c r="Q2029" t="s">
        <v>20</v>
      </c>
      <c r="R2029" t="s">
        <v>947</v>
      </c>
      <c r="S2029" t="s">
        <v>2625</v>
      </c>
      <c r="T2029">
        <f>IFERROR(Table1[n_can_adj]/MID(Table1[district],FIND("(",Table1[district])+1,1),Table1[n_can_adj])</f>
        <v>6</v>
      </c>
      <c r="U2029">
        <v>382922</v>
      </c>
      <c r="V2029" t="str">
        <f>IF(Table1[Voting Population]&lt;47000,"Rural","Urban")</f>
        <v>Urban</v>
      </c>
      <c r="W2029" s="3">
        <v>7.9968823070927481E-2</v>
      </c>
      <c r="X2029" s="3" t="s">
        <v>5415</v>
      </c>
      <c r="Y2029" s="3">
        <f>COUNTIFS(Table1[Race '#],Table1[[#This Row],[Race '#]],Table1[Gender],"F")</f>
        <v>5</v>
      </c>
      <c r="Z2029" s="3">
        <f>COUNTIFS(Table1[Race '#],Table1[[#This Row],[Race '#]],Table1[Gender],"M")</f>
        <v>1</v>
      </c>
      <c r="AA2029" s="3">
        <f>COUNTIFS(Table1[Race '#],Table1[[#This Row],[Race '#]],Table1[Gender],"~?")</f>
        <v>0</v>
      </c>
      <c r="AB2029" s="3" t="str">
        <f>_xlfn.IFS(Y2029=SUM(Table1[[#This Row],[Race-F candidates]:[Race-? Candidates]]),"All-Female",Z2029=SUM(Table1[[#This Row],[Race-F candidates]:[Race-? Candidates]]),"All-Male",1=1,"Mixed-Gender")</f>
        <v>Mixed-Gender</v>
      </c>
      <c r="AC2029" s="3">
        <f>COUNTIFS(Table1[genoffice],Table1[[#This Row],[genoffice]],Table1[Gender],"F")</f>
        <v>77</v>
      </c>
      <c r="AD2029" s="3">
        <f>COUNTIFS(Table1[genoffice],Table1[[#This Row],[genoffice]],Table1[Gender],"M")</f>
        <v>143</v>
      </c>
      <c r="AE2029" s="3">
        <f>COUNTIFS(Table1[genoffice],Table1[[#This Row],[genoffice]],Table1[Gender],"~?")</f>
        <v>9</v>
      </c>
    </row>
    <row r="2030" spans="1:31" x14ac:dyDescent="0.35">
      <c r="A2030">
        <v>2029</v>
      </c>
      <c r="B2030">
        <f>IF(COUNTIF(C$2:C2029,C2030)&gt;0,B2029,B2029+1)</f>
        <v>623</v>
      </c>
      <c r="C2030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0" t="s">
        <v>2625</v>
      </c>
      <c r="E2030" t="s">
        <v>2668</v>
      </c>
      <c r="F2030" t="s">
        <v>2671</v>
      </c>
      <c r="G2030">
        <v>2014</v>
      </c>
      <c r="H2030" t="s">
        <v>2635</v>
      </c>
      <c r="I2030" t="s">
        <v>23</v>
      </c>
      <c r="J2030">
        <v>26830</v>
      </c>
      <c r="K2030">
        <v>6</v>
      </c>
      <c r="L2030">
        <f>COUNTIF(Table1[Race],Table1[Race])</f>
        <v>6</v>
      </c>
      <c r="M2030">
        <v>6</v>
      </c>
      <c r="N2030">
        <v>0</v>
      </c>
      <c r="O2030">
        <v>0</v>
      </c>
      <c r="P2030">
        <v>0</v>
      </c>
      <c r="Q2030" t="s">
        <v>20</v>
      </c>
      <c r="R2030" t="s">
        <v>947</v>
      </c>
      <c r="S2030" t="s">
        <v>2625</v>
      </c>
      <c r="T2030">
        <f>IFERROR(Table1[n_can_adj]/MID(Table1[district],FIND("(",Table1[district])+1,1),Table1[n_can_adj])</f>
        <v>6</v>
      </c>
      <c r="U2030">
        <v>382922</v>
      </c>
      <c r="V2030" t="str">
        <f>IF(Table1[Voting Population]&lt;47000,"Rural","Urban")</f>
        <v>Urban</v>
      </c>
      <c r="W2030" s="3">
        <v>7.9968823070927481E-2</v>
      </c>
      <c r="X2030" s="3" t="s">
        <v>5415</v>
      </c>
      <c r="Y2030" s="3">
        <f>COUNTIFS(Table1[Race '#],Table1[[#This Row],[Race '#]],Table1[Gender],"F")</f>
        <v>5</v>
      </c>
      <c r="Z2030" s="3">
        <f>COUNTIFS(Table1[Race '#],Table1[[#This Row],[Race '#]],Table1[Gender],"M")</f>
        <v>1</v>
      </c>
      <c r="AA2030" s="3">
        <f>COUNTIFS(Table1[Race '#],Table1[[#This Row],[Race '#]],Table1[Gender],"~?")</f>
        <v>0</v>
      </c>
      <c r="AB2030" s="3" t="str">
        <f>_xlfn.IFS(Y2030=SUM(Table1[[#This Row],[Race-F candidates]:[Race-? Candidates]]),"All-Female",Z2030=SUM(Table1[[#This Row],[Race-F candidates]:[Race-? Candidates]]),"All-Male",1=1,"Mixed-Gender")</f>
        <v>Mixed-Gender</v>
      </c>
      <c r="AC2030" s="3">
        <f>COUNTIFS(Table1[genoffice],Table1[[#This Row],[genoffice]],Table1[Gender],"F")</f>
        <v>77</v>
      </c>
      <c r="AD2030" s="3">
        <f>COUNTIFS(Table1[genoffice],Table1[[#This Row],[genoffice]],Table1[Gender],"M")</f>
        <v>143</v>
      </c>
      <c r="AE2030" s="3">
        <f>COUNTIFS(Table1[genoffice],Table1[[#This Row],[genoffice]],Table1[Gender],"~?")</f>
        <v>9</v>
      </c>
    </row>
    <row r="2031" spans="1:31" x14ac:dyDescent="0.35">
      <c r="A2031">
        <v>2030</v>
      </c>
      <c r="B2031">
        <f>IF(COUNTIF(C$2:C2030,C2031)&gt;0,B2030,B2030+1)</f>
        <v>623</v>
      </c>
      <c r="C2031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1" t="s">
        <v>2625</v>
      </c>
      <c r="E2031" t="s">
        <v>2668</v>
      </c>
      <c r="F2031" t="s">
        <v>2672</v>
      </c>
      <c r="G2031">
        <v>2014</v>
      </c>
      <c r="H2031" t="s">
        <v>2635</v>
      </c>
      <c r="I2031" t="s">
        <v>23</v>
      </c>
      <c r="J2031">
        <v>19135</v>
      </c>
      <c r="K2031">
        <v>6</v>
      </c>
      <c r="L2031">
        <f>COUNTIF(Table1[Race],Table1[Race])</f>
        <v>6</v>
      </c>
      <c r="M2031">
        <v>6</v>
      </c>
      <c r="N2031">
        <v>0</v>
      </c>
      <c r="O2031">
        <v>0</v>
      </c>
      <c r="P2031">
        <v>0</v>
      </c>
      <c r="Q2031" t="s">
        <v>20</v>
      </c>
      <c r="R2031" t="s">
        <v>947</v>
      </c>
      <c r="S2031" t="s">
        <v>2625</v>
      </c>
      <c r="T2031">
        <f>IFERROR(Table1[n_can_adj]/MID(Table1[district],FIND("(",Table1[district])+1,1),Table1[n_can_adj])</f>
        <v>6</v>
      </c>
      <c r="U2031">
        <v>382922</v>
      </c>
      <c r="V2031" t="str">
        <f>IF(Table1[Voting Population]&lt;47000,"Rural","Urban")</f>
        <v>Urban</v>
      </c>
      <c r="W2031" s="3">
        <v>7.9968823070927481E-2</v>
      </c>
      <c r="X2031" s="3" t="s">
        <v>5414</v>
      </c>
      <c r="Y2031" s="3">
        <f>COUNTIFS(Table1[Race '#],Table1[[#This Row],[Race '#]],Table1[Gender],"F")</f>
        <v>5</v>
      </c>
      <c r="Z2031" s="3">
        <f>COUNTIFS(Table1[Race '#],Table1[[#This Row],[Race '#]],Table1[Gender],"M")</f>
        <v>1</v>
      </c>
      <c r="AA2031" s="3">
        <f>COUNTIFS(Table1[Race '#],Table1[[#This Row],[Race '#]],Table1[Gender],"~?")</f>
        <v>0</v>
      </c>
      <c r="AB2031" s="3" t="str">
        <f>_xlfn.IFS(Y2031=SUM(Table1[[#This Row],[Race-F candidates]:[Race-? Candidates]]),"All-Female",Z2031=SUM(Table1[[#This Row],[Race-F candidates]:[Race-? Candidates]]),"All-Male",1=1,"Mixed-Gender")</f>
        <v>Mixed-Gender</v>
      </c>
      <c r="AC2031" s="3">
        <f>COUNTIFS(Table1[genoffice],Table1[[#This Row],[genoffice]],Table1[Gender],"F")</f>
        <v>77</v>
      </c>
      <c r="AD2031" s="3">
        <f>COUNTIFS(Table1[genoffice],Table1[[#This Row],[genoffice]],Table1[Gender],"M")</f>
        <v>143</v>
      </c>
      <c r="AE2031" s="3">
        <f>COUNTIFS(Table1[genoffice],Table1[[#This Row],[genoffice]],Table1[Gender],"~?")</f>
        <v>9</v>
      </c>
    </row>
    <row r="2032" spans="1:31" x14ac:dyDescent="0.35">
      <c r="A2032">
        <v>2031</v>
      </c>
      <c r="B2032">
        <f>IF(COUNTIF(C$2:C2031,C2032)&gt;0,B2031,B2031+1)</f>
        <v>623</v>
      </c>
      <c r="C2032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2" t="s">
        <v>2625</v>
      </c>
      <c r="E2032" t="s">
        <v>2668</v>
      </c>
      <c r="F2032" t="s">
        <v>2673</v>
      </c>
      <c r="G2032">
        <v>2014</v>
      </c>
      <c r="H2032" t="s">
        <v>2635</v>
      </c>
      <c r="I2032" t="s">
        <v>23</v>
      </c>
      <c r="J2032">
        <v>6233</v>
      </c>
      <c r="K2032">
        <v>6</v>
      </c>
      <c r="L2032">
        <f>COUNTIF(Table1[Race],Table1[Race])</f>
        <v>6</v>
      </c>
      <c r="M2032">
        <v>6</v>
      </c>
      <c r="N2032">
        <v>0</v>
      </c>
      <c r="O2032">
        <v>0</v>
      </c>
      <c r="P2032">
        <v>0</v>
      </c>
      <c r="Q2032" t="s">
        <v>20</v>
      </c>
      <c r="R2032" t="s">
        <v>947</v>
      </c>
      <c r="S2032" t="s">
        <v>2625</v>
      </c>
      <c r="T2032">
        <f>IFERROR(Table1[n_can_adj]/MID(Table1[district],FIND("(",Table1[district])+1,1),Table1[n_can_adj])</f>
        <v>6</v>
      </c>
      <c r="U2032">
        <v>382922</v>
      </c>
      <c r="V2032" t="str">
        <f>IF(Table1[Voting Population]&lt;47000,"Rural","Urban")</f>
        <v>Urban</v>
      </c>
      <c r="W2032" s="3">
        <v>7.9968823070927481E-2</v>
      </c>
      <c r="X2032" s="3" t="s">
        <v>5415</v>
      </c>
      <c r="Y2032" s="3">
        <f>COUNTIFS(Table1[Race '#],Table1[[#This Row],[Race '#]],Table1[Gender],"F")</f>
        <v>5</v>
      </c>
      <c r="Z2032" s="3">
        <f>COUNTIFS(Table1[Race '#],Table1[[#This Row],[Race '#]],Table1[Gender],"M")</f>
        <v>1</v>
      </c>
      <c r="AA2032" s="3">
        <f>COUNTIFS(Table1[Race '#],Table1[[#This Row],[Race '#]],Table1[Gender],"~?")</f>
        <v>0</v>
      </c>
      <c r="AB2032" s="3" t="str">
        <f>_xlfn.IFS(Y2032=SUM(Table1[[#This Row],[Race-F candidates]:[Race-? Candidates]]),"All-Female",Z2032=SUM(Table1[[#This Row],[Race-F candidates]:[Race-? Candidates]]),"All-Male",1=1,"Mixed-Gender")</f>
        <v>Mixed-Gender</v>
      </c>
      <c r="AC2032" s="3">
        <f>COUNTIFS(Table1[genoffice],Table1[[#This Row],[genoffice]],Table1[Gender],"F")</f>
        <v>77</v>
      </c>
      <c r="AD2032" s="3">
        <f>COUNTIFS(Table1[genoffice],Table1[[#This Row],[genoffice]],Table1[Gender],"M")</f>
        <v>143</v>
      </c>
      <c r="AE2032" s="3">
        <f>COUNTIFS(Table1[genoffice],Table1[[#This Row],[genoffice]],Table1[Gender],"~?")</f>
        <v>9</v>
      </c>
    </row>
    <row r="2033" spans="1:31" x14ac:dyDescent="0.35">
      <c r="A2033">
        <v>2032</v>
      </c>
      <c r="B2033">
        <f>IF(COUNTIF(C$2:C2032,C2033)&gt;0,B2032,B2032+1)</f>
        <v>623</v>
      </c>
      <c r="C2033" t="str">
        <f>Table1[[#This Row],[position]]&amp;IF(Table1[district]="NA","","-"&amp;Table1[district])&amp;IF(Table1[parish]="Multi-Parish Race","","-"&amp;Table1[parish])&amp;" ("&amp;Table1[year]&amp;")"</f>
        <v>Judge-Juvenile Court, Section E-Orleans (2014)</v>
      </c>
      <c r="D2033" t="s">
        <v>2625</v>
      </c>
      <c r="E2033" t="s">
        <v>2668</v>
      </c>
      <c r="F2033" t="s">
        <v>2674</v>
      </c>
      <c r="G2033">
        <v>2014</v>
      </c>
      <c r="H2033" t="s">
        <v>2635</v>
      </c>
      <c r="I2033" t="s">
        <v>23</v>
      </c>
      <c r="J2033">
        <v>15503</v>
      </c>
      <c r="K2033">
        <v>6</v>
      </c>
      <c r="L2033">
        <f>COUNTIF(Table1[Race],Table1[Race])</f>
        <v>6</v>
      </c>
      <c r="M2033">
        <v>6</v>
      </c>
      <c r="N2033">
        <v>0</v>
      </c>
      <c r="O2033">
        <v>0</v>
      </c>
      <c r="P2033">
        <v>0</v>
      </c>
      <c r="Q2033" t="s">
        <v>20</v>
      </c>
      <c r="R2033" t="s">
        <v>947</v>
      </c>
      <c r="S2033" t="s">
        <v>2625</v>
      </c>
      <c r="T2033">
        <f>IFERROR(Table1[n_can_adj]/MID(Table1[district],FIND("(",Table1[district])+1,1),Table1[n_can_adj])</f>
        <v>6</v>
      </c>
      <c r="U2033">
        <v>382922</v>
      </c>
      <c r="V2033" t="str">
        <f>IF(Table1[Voting Population]&lt;47000,"Rural","Urban")</f>
        <v>Urban</v>
      </c>
      <c r="W2033" s="3">
        <v>7.9968823070927481E-2</v>
      </c>
      <c r="X2033" s="3" t="s">
        <v>5415</v>
      </c>
      <c r="Y2033" s="3">
        <f>COUNTIFS(Table1[Race '#],Table1[[#This Row],[Race '#]],Table1[Gender],"F")</f>
        <v>5</v>
      </c>
      <c r="Z2033" s="3">
        <f>COUNTIFS(Table1[Race '#],Table1[[#This Row],[Race '#]],Table1[Gender],"M")</f>
        <v>1</v>
      </c>
      <c r="AA2033" s="3">
        <f>COUNTIFS(Table1[Race '#],Table1[[#This Row],[Race '#]],Table1[Gender],"~?")</f>
        <v>0</v>
      </c>
      <c r="AB2033" s="3" t="str">
        <f>_xlfn.IFS(Y2033=SUM(Table1[[#This Row],[Race-F candidates]:[Race-? Candidates]]),"All-Female",Z2033=SUM(Table1[[#This Row],[Race-F candidates]:[Race-? Candidates]]),"All-Male",1=1,"Mixed-Gender")</f>
        <v>Mixed-Gender</v>
      </c>
      <c r="AC2033" s="3">
        <f>COUNTIFS(Table1[genoffice],Table1[[#This Row],[genoffice]],Table1[Gender],"F")</f>
        <v>77</v>
      </c>
      <c r="AD2033" s="3">
        <f>COUNTIFS(Table1[genoffice],Table1[[#This Row],[genoffice]],Table1[Gender],"M")</f>
        <v>143</v>
      </c>
      <c r="AE2033" s="3">
        <f>COUNTIFS(Table1[genoffice],Table1[[#This Row],[genoffice]],Table1[Gender],"~?")</f>
        <v>9</v>
      </c>
    </row>
    <row r="2034" spans="1:31" x14ac:dyDescent="0.35">
      <c r="A2034">
        <v>2033</v>
      </c>
      <c r="B2034">
        <f>IF(COUNTIF(C$2:C2033,C2034)&gt;0,B2033,B2033+1)</f>
        <v>624</v>
      </c>
      <c r="C2034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4" t="s">
        <v>2675</v>
      </c>
      <c r="E2034" t="s">
        <v>2676</v>
      </c>
      <c r="F2034" t="s">
        <v>2677</v>
      </c>
      <c r="G2034">
        <v>2016</v>
      </c>
      <c r="H2034" t="s">
        <v>73</v>
      </c>
      <c r="I2034" t="s">
        <v>19</v>
      </c>
      <c r="J2034">
        <v>58874</v>
      </c>
      <c r="K2034">
        <v>2</v>
      </c>
      <c r="L2034">
        <f>COUNTIF(Table1[Race],Table1[Race])</f>
        <v>2</v>
      </c>
      <c r="M2034">
        <v>0</v>
      </c>
      <c r="N2034">
        <v>2</v>
      </c>
      <c r="O2034">
        <v>0</v>
      </c>
      <c r="P2034">
        <v>0</v>
      </c>
      <c r="Q2034" t="s">
        <v>946</v>
      </c>
      <c r="R2034" t="s">
        <v>947</v>
      </c>
      <c r="S2034" t="s">
        <v>2625</v>
      </c>
      <c r="T2034">
        <f>IFERROR(Table1[n_can_adj]/MID(Table1[district],FIND("(",Table1[district])+1,1),Table1[n_can_adj])</f>
        <v>2</v>
      </c>
      <c r="U2034">
        <v>4645670</v>
      </c>
      <c r="V2034" t="str">
        <f>IF(Table1[Voting Population]&lt;47000,"Rural","Urban")</f>
        <v>Urban</v>
      </c>
      <c r="W2034" s="3">
        <v>0.13790370900094712</v>
      </c>
      <c r="X2034" s="3" t="s">
        <v>5414</v>
      </c>
      <c r="Y2034" s="3">
        <f>COUNTIFS(Table1[Race '#],Table1[[#This Row],[Race '#]],Table1[Gender],"F")</f>
        <v>0</v>
      </c>
      <c r="Z2034" s="3">
        <f>COUNTIFS(Table1[Race '#],Table1[[#This Row],[Race '#]],Table1[Gender],"M")</f>
        <v>2</v>
      </c>
      <c r="AA2034" s="3">
        <f>COUNTIFS(Table1[Race '#],Table1[[#This Row],[Race '#]],Table1[Gender],"~?")</f>
        <v>0</v>
      </c>
      <c r="AB2034" s="3" t="str">
        <f>_xlfn.IFS(Y2034=SUM(Table1[[#This Row],[Race-F candidates]:[Race-? Candidates]]),"All-Female",Z2034=SUM(Table1[[#This Row],[Race-F candidates]:[Race-? Candidates]]),"All-Male",1=1,"Mixed-Gender")</f>
        <v>All-Male</v>
      </c>
      <c r="AC2034" s="3">
        <f>COUNTIFS(Table1[genoffice],Table1[[#This Row],[genoffice]],Table1[Gender],"F")</f>
        <v>77</v>
      </c>
      <c r="AD2034" s="3">
        <f>COUNTIFS(Table1[genoffice],Table1[[#This Row],[genoffice]],Table1[Gender],"M")</f>
        <v>143</v>
      </c>
      <c r="AE2034" s="3">
        <f>COUNTIFS(Table1[genoffice],Table1[[#This Row],[genoffice]],Table1[Gender],"~?")</f>
        <v>9</v>
      </c>
    </row>
    <row r="2035" spans="1:31" x14ac:dyDescent="0.35">
      <c r="A2035">
        <v>2034</v>
      </c>
      <c r="B2035">
        <f>IF(COUNTIF(C$2:C2034,C2035)&gt;0,B2034,B2034+1)</f>
        <v>624</v>
      </c>
      <c r="C2035" t="str">
        <f>Table1[[#This Row],[position]]&amp;IF(Table1[district]="NA","","-"&amp;Table1[district])&amp;IF(Table1[parish]="Multi-Parish Race","","-"&amp;Table1[parish])&amp;" ("&amp;Table1[year]&amp;")"</f>
        <v>Judge, Court of Appeal-2nd Circuit, 2nd Dist., Division C (2016)</v>
      </c>
      <c r="D2035" t="s">
        <v>2675</v>
      </c>
      <c r="E2035" t="s">
        <v>2676</v>
      </c>
      <c r="F2035" t="s">
        <v>2678</v>
      </c>
      <c r="G2035">
        <v>2016</v>
      </c>
      <c r="H2035" t="s">
        <v>73</v>
      </c>
      <c r="I2035" t="s">
        <v>19</v>
      </c>
      <c r="J2035">
        <v>44604</v>
      </c>
      <c r="K2035">
        <v>2</v>
      </c>
      <c r="L2035">
        <f>COUNTIF(Table1[Race],Table1[Race])</f>
        <v>2</v>
      </c>
      <c r="M2035">
        <v>0</v>
      </c>
      <c r="N2035">
        <v>2</v>
      </c>
      <c r="O2035">
        <v>0</v>
      </c>
      <c r="P2035">
        <v>0</v>
      </c>
      <c r="Q2035" t="s">
        <v>946</v>
      </c>
      <c r="R2035" t="s">
        <v>947</v>
      </c>
      <c r="S2035" t="s">
        <v>2625</v>
      </c>
      <c r="T2035">
        <f>IFERROR(Table1[n_can_adj]/MID(Table1[district],FIND("(",Table1[district])+1,1),Table1[n_can_adj])</f>
        <v>2</v>
      </c>
      <c r="U2035">
        <v>4645670</v>
      </c>
      <c r="V2035" t="str">
        <f>IF(Table1[Voting Population]&lt;47000,"Rural","Urban")</f>
        <v>Urban</v>
      </c>
      <c r="W2035" s="3">
        <v>0.13790370900094712</v>
      </c>
      <c r="X2035" s="3" t="s">
        <v>5414</v>
      </c>
      <c r="Y2035" s="3">
        <f>COUNTIFS(Table1[Race '#],Table1[[#This Row],[Race '#]],Table1[Gender],"F")</f>
        <v>0</v>
      </c>
      <c r="Z2035" s="3">
        <f>COUNTIFS(Table1[Race '#],Table1[[#This Row],[Race '#]],Table1[Gender],"M")</f>
        <v>2</v>
      </c>
      <c r="AA2035" s="3">
        <f>COUNTIFS(Table1[Race '#],Table1[[#This Row],[Race '#]],Table1[Gender],"~?")</f>
        <v>0</v>
      </c>
      <c r="AB2035" s="3" t="str">
        <f>_xlfn.IFS(Y2035=SUM(Table1[[#This Row],[Race-F candidates]:[Race-? Candidates]]),"All-Female",Z2035=SUM(Table1[[#This Row],[Race-F candidates]:[Race-? Candidates]]),"All-Male",1=1,"Mixed-Gender")</f>
        <v>All-Male</v>
      </c>
      <c r="AC2035" s="3">
        <f>COUNTIFS(Table1[genoffice],Table1[[#This Row],[genoffice]],Table1[Gender],"F")</f>
        <v>77</v>
      </c>
      <c r="AD2035" s="3">
        <f>COUNTIFS(Table1[genoffice],Table1[[#This Row],[genoffice]],Table1[Gender],"M")</f>
        <v>143</v>
      </c>
      <c r="AE2035" s="3">
        <f>COUNTIFS(Table1[genoffice],Table1[[#This Row],[genoffice]],Table1[Gender],"~?")</f>
        <v>9</v>
      </c>
    </row>
    <row r="2036" spans="1:31" x14ac:dyDescent="0.35">
      <c r="A2036">
        <v>2035</v>
      </c>
      <c r="B2036">
        <f>IF(COUNTIF(C$2:C2035,C2036)&gt;0,B2035,B2035+1)</f>
        <v>625</v>
      </c>
      <c r="C2036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6" t="s">
        <v>2675</v>
      </c>
      <c r="E2036" t="s">
        <v>2679</v>
      </c>
      <c r="F2036" t="s">
        <v>2680</v>
      </c>
      <c r="G2036">
        <v>2016</v>
      </c>
      <c r="H2036" t="s">
        <v>73</v>
      </c>
      <c r="I2036" t="s">
        <v>23</v>
      </c>
      <c r="J2036">
        <v>51014</v>
      </c>
      <c r="K2036">
        <v>2</v>
      </c>
      <c r="L2036">
        <f>COUNTIF(Table1[Race],Table1[Race])</f>
        <v>2</v>
      </c>
      <c r="M2036">
        <v>2</v>
      </c>
      <c r="N2036">
        <v>0</v>
      </c>
      <c r="O2036">
        <v>0</v>
      </c>
      <c r="P2036">
        <v>0</v>
      </c>
      <c r="Q2036" t="s">
        <v>946</v>
      </c>
      <c r="R2036" t="s">
        <v>947</v>
      </c>
      <c r="S2036" t="s">
        <v>2625</v>
      </c>
      <c r="T2036">
        <f>IFERROR(Table1[n_can_adj]/MID(Table1[district],FIND("(",Table1[district])+1,1),Table1[n_can_adj])</f>
        <v>2</v>
      </c>
      <c r="U2036">
        <v>4645670</v>
      </c>
      <c r="V2036" t="str">
        <f>IF(Table1[Voting Population]&lt;47000,"Rural","Urban")</f>
        <v>Urban</v>
      </c>
      <c r="W2036" s="3">
        <v>2.4971091637121245E-2</v>
      </c>
      <c r="X2036" s="3" t="s">
        <v>5414</v>
      </c>
      <c r="Y2036" s="3">
        <f>COUNTIFS(Table1[Race '#],Table1[[#This Row],[Race '#]],Table1[Gender],"F")</f>
        <v>0</v>
      </c>
      <c r="Z2036" s="3">
        <f>COUNTIFS(Table1[Race '#],Table1[[#This Row],[Race '#]],Table1[Gender],"M")</f>
        <v>2</v>
      </c>
      <c r="AA2036" s="3">
        <f>COUNTIFS(Table1[Race '#],Table1[[#This Row],[Race '#]],Table1[Gender],"~?")</f>
        <v>0</v>
      </c>
      <c r="AB2036" s="3" t="str">
        <f>_xlfn.IFS(Y2036=SUM(Table1[[#This Row],[Race-F candidates]:[Race-? Candidates]]),"All-Female",Z2036=SUM(Table1[[#This Row],[Race-F candidates]:[Race-? Candidates]]),"All-Male",1=1,"Mixed-Gender")</f>
        <v>All-Male</v>
      </c>
      <c r="AC2036" s="3">
        <f>COUNTIFS(Table1[genoffice],Table1[[#This Row],[genoffice]],Table1[Gender],"F")</f>
        <v>77</v>
      </c>
      <c r="AD2036" s="3">
        <f>COUNTIFS(Table1[genoffice],Table1[[#This Row],[genoffice]],Table1[Gender],"M")</f>
        <v>143</v>
      </c>
      <c r="AE2036" s="3">
        <f>COUNTIFS(Table1[genoffice],Table1[[#This Row],[genoffice]],Table1[Gender],"~?")</f>
        <v>9</v>
      </c>
    </row>
    <row r="2037" spans="1:31" x14ac:dyDescent="0.35">
      <c r="A2037">
        <v>2036</v>
      </c>
      <c r="B2037">
        <f>IF(COUNTIF(C$2:C2036,C2037)&gt;0,B2036,B2036+1)</f>
        <v>625</v>
      </c>
      <c r="C2037" t="str">
        <f>Table1[[#This Row],[position]]&amp;IF(Table1[district]="NA","","-"&amp;Table1[district])&amp;IF(Table1[parish]="Multi-Parish Race","","-"&amp;Table1[parish])&amp;" ("&amp;Table1[year]&amp;")"</f>
        <v>Judge, Court of Appeal-3rd Circuit, 1st Dist., Division B (2016)</v>
      </c>
      <c r="D2037" t="s">
        <v>2675</v>
      </c>
      <c r="E2037" t="s">
        <v>2679</v>
      </c>
      <c r="F2037" t="s">
        <v>2681</v>
      </c>
      <c r="G2037">
        <v>2016</v>
      </c>
      <c r="H2037" t="s">
        <v>73</v>
      </c>
      <c r="I2037" t="s">
        <v>23</v>
      </c>
      <c r="J2037">
        <v>53627</v>
      </c>
      <c r="K2037">
        <v>2</v>
      </c>
      <c r="L2037">
        <f>COUNTIF(Table1[Race],Table1[Race])</f>
        <v>2</v>
      </c>
      <c r="M2037">
        <v>2</v>
      </c>
      <c r="N2037">
        <v>0</v>
      </c>
      <c r="O2037">
        <v>0</v>
      </c>
      <c r="P2037">
        <v>0</v>
      </c>
      <c r="Q2037" t="s">
        <v>946</v>
      </c>
      <c r="R2037" t="s">
        <v>947</v>
      </c>
      <c r="S2037" t="s">
        <v>2625</v>
      </c>
      <c r="T2037">
        <f>IFERROR(Table1[n_can_adj]/MID(Table1[district],FIND("(",Table1[district])+1,1),Table1[n_can_adj])</f>
        <v>2</v>
      </c>
      <c r="U2037">
        <v>4645670</v>
      </c>
      <c r="V2037" t="str">
        <f>IF(Table1[Voting Population]&lt;47000,"Rural","Urban")</f>
        <v>Urban</v>
      </c>
      <c r="W2037" s="3">
        <v>2.4971091637121245E-2</v>
      </c>
      <c r="X2037" s="3" t="s">
        <v>5414</v>
      </c>
      <c r="Y2037" s="3">
        <f>COUNTIFS(Table1[Race '#],Table1[[#This Row],[Race '#]],Table1[Gender],"F")</f>
        <v>0</v>
      </c>
      <c r="Z2037" s="3">
        <f>COUNTIFS(Table1[Race '#],Table1[[#This Row],[Race '#]],Table1[Gender],"M")</f>
        <v>2</v>
      </c>
      <c r="AA2037" s="3">
        <f>COUNTIFS(Table1[Race '#],Table1[[#This Row],[Race '#]],Table1[Gender],"~?")</f>
        <v>0</v>
      </c>
      <c r="AB2037" s="3" t="str">
        <f>_xlfn.IFS(Y2037=SUM(Table1[[#This Row],[Race-F candidates]:[Race-? Candidates]]),"All-Female",Z2037=SUM(Table1[[#This Row],[Race-F candidates]:[Race-? Candidates]]),"All-Male",1=1,"Mixed-Gender")</f>
        <v>All-Male</v>
      </c>
      <c r="AC2037" s="3">
        <f>COUNTIFS(Table1[genoffice],Table1[[#This Row],[genoffice]],Table1[Gender],"F")</f>
        <v>77</v>
      </c>
      <c r="AD2037" s="3">
        <f>COUNTIFS(Table1[genoffice],Table1[[#This Row],[genoffice]],Table1[Gender],"M")</f>
        <v>143</v>
      </c>
      <c r="AE2037" s="3">
        <f>COUNTIFS(Table1[genoffice],Table1[[#This Row],[genoffice]],Table1[Gender],"~?")</f>
        <v>9</v>
      </c>
    </row>
    <row r="2038" spans="1:31" x14ac:dyDescent="0.35">
      <c r="A2038">
        <v>2037</v>
      </c>
      <c r="B2038">
        <f>IF(COUNTIF(C$2:C2037,C2038)&gt;0,B2037,B2037+1)</f>
        <v>626</v>
      </c>
      <c r="C2038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8" t="s">
        <v>2675</v>
      </c>
      <c r="E2038" t="s">
        <v>2682</v>
      </c>
      <c r="F2038" t="s">
        <v>2683</v>
      </c>
      <c r="G2038">
        <v>2014</v>
      </c>
      <c r="H2038" t="s">
        <v>73</v>
      </c>
      <c r="I2038" t="s">
        <v>19</v>
      </c>
      <c r="J2038">
        <v>32733</v>
      </c>
      <c r="K2038">
        <v>2</v>
      </c>
      <c r="L2038">
        <f>COUNTIF(Table1[Race],Table1[Race])</f>
        <v>2</v>
      </c>
      <c r="M2038">
        <v>0</v>
      </c>
      <c r="N2038">
        <v>2</v>
      </c>
      <c r="O2038">
        <v>0</v>
      </c>
      <c r="P2038">
        <v>0</v>
      </c>
      <c r="Q2038" t="s">
        <v>946</v>
      </c>
      <c r="R2038" t="s">
        <v>947</v>
      </c>
      <c r="S2038" t="s">
        <v>2625</v>
      </c>
      <c r="T2038">
        <f>IFERROR(Table1[n_can_adj]/MID(Table1[district],FIND("(",Table1[district])+1,1),Table1[n_can_adj])</f>
        <v>2</v>
      </c>
      <c r="U2038">
        <v>4645670</v>
      </c>
      <c r="V2038" t="str">
        <f>IF(Table1[Voting Population]&lt;47000,"Rural","Urban")</f>
        <v>Urban</v>
      </c>
      <c r="W2038" s="3">
        <v>0.17824416940727539</v>
      </c>
      <c r="X2038" s="3" t="s">
        <v>5415</v>
      </c>
      <c r="Y2038" s="3">
        <f>COUNTIFS(Table1[Race '#],Table1[[#This Row],[Race '#]],Table1[Gender],"F")</f>
        <v>1</v>
      </c>
      <c r="Z2038" s="3">
        <f>COUNTIFS(Table1[Race '#],Table1[[#This Row],[Race '#]],Table1[Gender],"M")</f>
        <v>1</v>
      </c>
      <c r="AA2038" s="3">
        <f>COUNTIFS(Table1[Race '#],Table1[[#This Row],[Race '#]],Table1[Gender],"~?")</f>
        <v>0</v>
      </c>
      <c r="AB2038" s="3" t="str">
        <f>_xlfn.IFS(Y2038=SUM(Table1[[#This Row],[Race-F candidates]:[Race-? Candidates]]),"All-Female",Z2038=SUM(Table1[[#This Row],[Race-F candidates]:[Race-? Candidates]]),"All-Male",1=1,"Mixed-Gender")</f>
        <v>Mixed-Gender</v>
      </c>
      <c r="AC2038" s="3">
        <f>COUNTIFS(Table1[genoffice],Table1[[#This Row],[genoffice]],Table1[Gender],"F")</f>
        <v>77</v>
      </c>
      <c r="AD2038" s="3">
        <f>COUNTIFS(Table1[genoffice],Table1[[#This Row],[genoffice]],Table1[Gender],"M")</f>
        <v>143</v>
      </c>
      <c r="AE2038" s="3">
        <f>COUNTIFS(Table1[genoffice],Table1[[#This Row],[genoffice]],Table1[Gender],"~?")</f>
        <v>9</v>
      </c>
    </row>
    <row r="2039" spans="1:31" x14ac:dyDescent="0.35">
      <c r="A2039">
        <v>2038</v>
      </c>
      <c r="B2039">
        <f>IF(COUNTIF(C$2:C2038,C2039)&gt;0,B2038,B2038+1)</f>
        <v>626</v>
      </c>
      <c r="C2039" t="str">
        <f>Table1[[#This Row],[position]]&amp;IF(Table1[district]="NA","","-"&amp;Table1[district])&amp;IF(Table1[parish]="Multi-Parish Race","","-"&amp;Table1[parish])&amp;" ("&amp;Table1[year]&amp;")"</f>
        <v>Judge, Court of Appeal-3rd Circuit, 2nd Dist., Elec. Sec. 2A (2014)</v>
      </c>
      <c r="D2039" t="s">
        <v>2675</v>
      </c>
      <c r="E2039" t="s">
        <v>2682</v>
      </c>
      <c r="F2039" t="s">
        <v>2684</v>
      </c>
      <c r="G2039">
        <v>2014</v>
      </c>
      <c r="H2039" t="s">
        <v>73</v>
      </c>
      <c r="I2039" t="s">
        <v>19</v>
      </c>
      <c r="J2039">
        <v>46933</v>
      </c>
      <c r="K2039">
        <v>2</v>
      </c>
      <c r="L2039">
        <f>COUNTIF(Table1[Race],Table1[Race])</f>
        <v>2</v>
      </c>
      <c r="M2039">
        <v>0</v>
      </c>
      <c r="N2039">
        <v>2</v>
      </c>
      <c r="O2039">
        <v>0</v>
      </c>
      <c r="P2039">
        <v>0</v>
      </c>
      <c r="Q2039" t="s">
        <v>946</v>
      </c>
      <c r="R2039" t="s">
        <v>947</v>
      </c>
      <c r="S2039" t="s">
        <v>2625</v>
      </c>
      <c r="T2039">
        <f>IFERROR(Table1[n_can_adj]/MID(Table1[district],FIND("(",Table1[district])+1,1),Table1[n_can_adj])</f>
        <v>2</v>
      </c>
      <c r="U2039">
        <v>4645670</v>
      </c>
      <c r="V2039" t="str">
        <f>IF(Table1[Voting Population]&lt;47000,"Rural","Urban")</f>
        <v>Urban</v>
      </c>
      <c r="W2039" s="3">
        <v>0.17824416940727539</v>
      </c>
      <c r="X2039" s="3" t="s">
        <v>5414</v>
      </c>
      <c r="Y2039" s="3">
        <f>COUNTIFS(Table1[Race '#],Table1[[#This Row],[Race '#]],Table1[Gender],"F")</f>
        <v>1</v>
      </c>
      <c r="Z2039" s="3">
        <f>COUNTIFS(Table1[Race '#],Table1[[#This Row],[Race '#]],Table1[Gender],"M")</f>
        <v>1</v>
      </c>
      <c r="AA2039" s="3">
        <f>COUNTIFS(Table1[Race '#],Table1[[#This Row],[Race '#]],Table1[Gender],"~?")</f>
        <v>0</v>
      </c>
      <c r="AB2039" s="3" t="str">
        <f>_xlfn.IFS(Y2039=SUM(Table1[[#This Row],[Race-F candidates]:[Race-? Candidates]]),"All-Female",Z2039=SUM(Table1[[#This Row],[Race-F candidates]:[Race-? Candidates]]),"All-Male",1=1,"Mixed-Gender")</f>
        <v>Mixed-Gender</v>
      </c>
      <c r="AC2039" s="3">
        <f>COUNTIFS(Table1[genoffice],Table1[[#This Row],[genoffice]],Table1[Gender],"F")</f>
        <v>77</v>
      </c>
      <c r="AD2039" s="3">
        <f>COUNTIFS(Table1[genoffice],Table1[[#This Row],[genoffice]],Table1[Gender],"M")</f>
        <v>143</v>
      </c>
      <c r="AE2039" s="3">
        <f>COUNTIFS(Table1[genoffice],Table1[[#This Row],[genoffice]],Table1[Gender],"~?")</f>
        <v>9</v>
      </c>
    </row>
    <row r="2040" spans="1:31" x14ac:dyDescent="0.35">
      <c r="A2040">
        <v>2039</v>
      </c>
      <c r="B2040">
        <f>IF(COUNTIF(C$2:C2039,C2040)&gt;0,B2039,B2039+1)</f>
        <v>627</v>
      </c>
      <c r="C2040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0" t="s">
        <v>2675</v>
      </c>
      <c r="E2040" t="s">
        <v>2685</v>
      </c>
      <c r="F2040" t="s">
        <v>2686</v>
      </c>
      <c r="G2040">
        <v>2016</v>
      </c>
      <c r="H2040" t="s">
        <v>2635</v>
      </c>
      <c r="I2040" t="s">
        <v>23</v>
      </c>
      <c r="J2040">
        <v>49849</v>
      </c>
      <c r="K2040">
        <v>2</v>
      </c>
      <c r="L2040">
        <f>COUNTIF(Table1[Race],Table1[Race])</f>
        <v>2</v>
      </c>
      <c r="M2040">
        <v>2</v>
      </c>
      <c r="N2040">
        <v>0</v>
      </c>
      <c r="O2040">
        <v>0</v>
      </c>
      <c r="P2040">
        <v>0</v>
      </c>
      <c r="Q2040" t="s">
        <v>946</v>
      </c>
      <c r="R2040" t="s">
        <v>947</v>
      </c>
      <c r="S2040" t="s">
        <v>2625</v>
      </c>
      <c r="T2040">
        <f>IFERROR(Table1[n_can_adj]/MID(Table1[district],FIND("(",Table1[district])+1,1),Table1[n_can_adj])</f>
        <v>2</v>
      </c>
      <c r="U2040">
        <v>4645670</v>
      </c>
      <c r="V2040" t="str">
        <f>IF(Table1[Voting Population]&lt;47000,"Rural","Urban")</f>
        <v>Urban</v>
      </c>
      <c r="W2040" s="3">
        <v>0.30902034168485981</v>
      </c>
      <c r="X2040" s="3" t="s">
        <v>5415</v>
      </c>
      <c r="Y2040" s="3">
        <f>COUNTIFS(Table1[Race '#],Table1[[#This Row],[Race '#]],Table1[Gender],"F")</f>
        <v>2</v>
      </c>
      <c r="Z2040" s="3">
        <f>COUNTIFS(Table1[Race '#],Table1[[#This Row],[Race '#]],Table1[Gender],"M")</f>
        <v>0</v>
      </c>
      <c r="AA2040" s="3">
        <f>COUNTIFS(Table1[Race '#],Table1[[#This Row],[Race '#]],Table1[Gender],"~?")</f>
        <v>0</v>
      </c>
      <c r="AB2040" s="3" t="str">
        <f>_xlfn.IFS(Y2040=SUM(Table1[[#This Row],[Race-F candidates]:[Race-? Candidates]]),"All-Female",Z2040=SUM(Table1[[#This Row],[Race-F candidates]:[Race-? Candidates]]),"All-Male",1=1,"Mixed-Gender")</f>
        <v>All-Female</v>
      </c>
      <c r="AC2040" s="3">
        <f>COUNTIFS(Table1[genoffice],Table1[[#This Row],[genoffice]],Table1[Gender],"F")</f>
        <v>77</v>
      </c>
      <c r="AD2040" s="3">
        <f>COUNTIFS(Table1[genoffice],Table1[[#This Row],[genoffice]],Table1[Gender],"M")</f>
        <v>143</v>
      </c>
      <c r="AE2040" s="3">
        <f>COUNTIFS(Table1[genoffice],Table1[[#This Row],[genoffice]],Table1[Gender],"~?")</f>
        <v>9</v>
      </c>
    </row>
    <row r="2041" spans="1:31" x14ac:dyDescent="0.35">
      <c r="A2041">
        <v>2040</v>
      </c>
      <c r="B2041">
        <f>IF(COUNTIF(C$2:C2040,C2041)&gt;0,B2040,B2040+1)</f>
        <v>627</v>
      </c>
      <c r="C2041" t="str">
        <f>Table1[[#This Row],[position]]&amp;IF(Table1[district]="NA","","-"&amp;Table1[district])&amp;IF(Table1[parish]="Multi-Parish Race","","-"&amp;Table1[parish])&amp;" ("&amp;Table1[year]&amp;")"</f>
        <v>Judge, Court of Appeal-4th Circuit, 1st District, Division D-Orleans (2016)</v>
      </c>
      <c r="D2041" t="s">
        <v>2675</v>
      </c>
      <c r="E2041" t="s">
        <v>2685</v>
      </c>
      <c r="F2041" t="s">
        <v>2687</v>
      </c>
      <c r="G2041">
        <v>2016</v>
      </c>
      <c r="H2041" t="s">
        <v>2635</v>
      </c>
      <c r="I2041" t="s">
        <v>23</v>
      </c>
      <c r="J2041">
        <v>94436</v>
      </c>
      <c r="K2041">
        <v>2</v>
      </c>
      <c r="L2041">
        <f>COUNTIF(Table1[Race],Table1[Race])</f>
        <v>2</v>
      </c>
      <c r="M2041">
        <v>2</v>
      </c>
      <c r="N2041">
        <v>0</v>
      </c>
      <c r="O2041">
        <v>0</v>
      </c>
      <c r="P2041">
        <v>0</v>
      </c>
      <c r="Q2041" t="s">
        <v>946</v>
      </c>
      <c r="R2041" t="s">
        <v>947</v>
      </c>
      <c r="S2041" t="s">
        <v>2625</v>
      </c>
      <c r="T2041">
        <f>IFERROR(Table1[n_can_adj]/MID(Table1[district],FIND("(",Table1[district])+1,1),Table1[n_can_adj])</f>
        <v>2</v>
      </c>
      <c r="U2041">
        <v>4645670</v>
      </c>
      <c r="V2041" t="str">
        <f>IF(Table1[Voting Population]&lt;47000,"Rural","Urban")</f>
        <v>Urban</v>
      </c>
      <c r="W2041" s="3">
        <v>0.30902034168485981</v>
      </c>
      <c r="X2041" s="3" t="s">
        <v>5415</v>
      </c>
      <c r="Y2041" s="3">
        <f>COUNTIFS(Table1[Race '#],Table1[[#This Row],[Race '#]],Table1[Gender],"F")</f>
        <v>2</v>
      </c>
      <c r="Z2041" s="3">
        <f>COUNTIFS(Table1[Race '#],Table1[[#This Row],[Race '#]],Table1[Gender],"M")</f>
        <v>0</v>
      </c>
      <c r="AA2041" s="3">
        <f>COUNTIFS(Table1[Race '#],Table1[[#This Row],[Race '#]],Table1[Gender],"~?")</f>
        <v>0</v>
      </c>
      <c r="AB2041" s="3" t="str">
        <f>_xlfn.IFS(Y2041=SUM(Table1[[#This Row],[Race-F candidates]:[Race-? Candidates]]),"All-Female",Z2041=SUM(Table1[[#This Row],[Race-F candidates]:[Race-? Candidates]]),"All-Male",1=1,"Mixed-Gender")</f>
        <v>All-Female</v>
      </c>
      <c r="AC2041" s="3">
        <f>COUNTIFS(Table1[genoffice],Table1[[#This Row],[genoffice]],Table1[Gender],"F")</f>
        <v>77</v>
      </c>
      <c r="AD2041" s="3">
        <f>COUNTIFS(Table1[genoffice],Table1[[#This Row],[genoffice]],Table1[Gender],"M")</f>
        <v>143</v>
      </c>
      <c r="AE2041" s="3">
        <f>COUNTIFS(Table1[genoffice],Table1[[#This Row],[genoffice]],Table1[Gender],"~?")</f>
        <v>9</v>
      </c>
    </row>
    <row r="2042" spans="1:31" x14ac:dyDescent="0.35">
      <c r="A2042">
        <v>2041</v>
      </c>
      <c r="B2042">
        <f>IF(COUNTIF(C$2:C2041,C2042)&gt;0,B2041,B2041+1)</f>
        <v>628</v>
      </c>
      <c r="C2042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2" t="s">
        <v>2688</v>
      </c>
      <c r="E2042" t="s">
        <v>2689</v>
      </c>
      <c r="F2042" t="s">
        <v>2690</v>
      </c>
      <c r="G2042">
        <v>2014</v>
      </c>
      <c r="H2042" t="s">
        <v>1277</v>
      </c>
      <c r="I2042" t="s">
        <v>19</v>
      </c>
      <c r="J2042">
        <v>14402</v>
      </c>
      <c r="K2042">
        <v>2</v>
      </c>
      <c r="L2042">
        <f>COUNTIF(Table1[Race],Table1[Race])</f>
        <v>2</v>
      </c>
      <c r="M2042">
        <v>0</v>
      </c>
      <c r="N2042">
        <v>2</v>
      </c>
      <c r="O2042">
        <v>0</v>
      </c>
      <c r="P2042">
        <v>0</v>
      </c>
      <c r="Q2042" t="s">
        <v>20</v>
      </c>
      <c r="R2042" t="s">
        <v>947</v>
      </c>
      <c r="S2042" t="s">
        <v>2625</v>
      </c>
      <c r="T2042">
        <f>IFERROR(Table1[n_can_adj]/MID(Table1[district],FIND("(",Table1[district])+1,1),Table1[n_can_adj])</f>
        <v>2</v>
      </c>
      <c r="U2042">
        <v>445337</v>
      </c>
      <c r="V2042" t="str">
        <f>IF(Table1[Voting Population]&lt;47000,"Rural","Urban")</f>
        <v>Urban</v>
      </c>
      <c r="W2042" s="3">
        <v>0.35424279789261298</v>
      </c>
      <c r="X2042" s="3" t="s">
        <v>5415</v>
      </c>
      <c r="Y2042" s="3">
        <f>COUNTIFS(Table1[Race '#],Table1[[#This Row],[Race '#]],Table1[Gender],"F")</f>
        <v>1</v>
      </c>
      <c r="Z2042" s="3">
        <f>COUNTIFS(Table1[Race '#],Table1[[#This Row],[Race '#]],Table1[Gender],"M")</f>
        <v>1</v>
      </c>
      <c r="AA2042" s="3">
        <f>COUNTIFS(Table1[Race '#],Table1[[#This Row],[Race '#]],Table1[Gender],"~?")</f>
        <v>0</v>
      </c>
      <c r="AB2042" s="3" t="str">
        <f>_xlfn.IFS(Y2042=SUM(Table1[[#This Row],[Race-F candidates]:[Race-? Candidates]]),"All-Female",Z2042=SUM(Table1[[#This Row],[Race-F candidates]:[Race-? Candidates]]),"All-Male",1=1,"Mixed-Gender")</f>
        <v>Mixed-Gender</v>
      </c>
      <c r="AC2042" s="3">
        <f>COUNTIFS(Table1[genoffice],Table1[[#This Row],[genoffice]],Table1[Gender],"F")</f>
        <v>77</v>
      </c>
      <c r="AD2042" s="3">
        <f>COUNTIFS(Table1[genoffice],Table1[[#This Row],[genoffice]],Table1[Gender],"M")</f>
        <v>143</v>
      </c>
      <c r="AE2042" s="3">
        <f>COUNTIFS(Table1[genoffice],Table1[[#This Row],[genoffice]],Table1[Gender],"~?")</f>
        <v>9</v>
      </c>
    </row>
    <row r="2043" spans="1:31" x14ac:dyDescent="0.35">
      <c r="A2043">
        <v>2042</v>
      </c>
      <c r="B2043">
        <f>IF(COUNTIF(C$2:C2042,C2043)&gt;0,B2042,B2042+1)</f>
        <v>628</v>
      </c>
      <c r="C2043" t="str">
        <f>Table1[[#This Row],[position]]&amp;IF(Table1[district]="NA","","-"&amp;Table1[district])&amp;IF(Table1[parish]="Multi-Parish Race","","-"&amp;Table1[parish])&amp;" ("&amp;Table1[year]&amp;")"</f>
        <v>Judge, Family Court-Election Section 3, Division D-East Baton Rouge (2014)</v>
      </c>
      <c r="D2043" t="s">
        <v>2688</v>
      </c>
      <c r="E2043" t="s">
        <v>2689</v>
      </c>
      <c r="F2043" t="s">
        <v>2691</v>
      </c>
      <c r="G2043">
        <v>2014</v>
      </c>
      <c r="H2043" t="s">
        <v>1277</v>
      </c>
      <c r="I2043" t="s">
        <v>19</v>
      </c>
      <c r="J2043">
        <v>30203</v>
      </c>
      <c r="K2043">
        <v>2</v>
      </c>
      <c r="L2043">
        <f>COUNTIF(Table1[Race],Table1[Race])</f>
        <v>2</v>
      </c>
      <c r="M2043">
        <v>0</v>
      </c>
      <c r="N2043">
        <v>2</v>
      </c>
      <c r="O2043">
        <v>0</v>
      </c>
      <c r="P2043">
        <v>0</v>
      </c>
      <c r="Q2043" t="s">
        <v>20</v>
      </c>
      <c r="R2043" t="s">
        <v>947</v>
      </c>
      <c r="S2043" t="s">
        <v>2625</v>
      </c>
      <c r="T2043">
        <f>IFERROR(Table1[n_can_adj]/MID(Table1[district],FIND("(",Table1[district])+1,1),Table1[n_can_adj])</f>
        <v>2</v>
      </c>
      <c r="U2043">
        <v>445337</v>
      </c>
      <c r="V2043" t="str">
        <f>IF(Table1[Voting Population]&lt;47000,"Rural","Urban")</f>
        <v>Urban</v>
      </c>
      <c r="W2043" s="3">
        <v>0.35424279789261298</v>
      </c>
      <c r="X2043" s="3" t="s">
        <v>5414</v>
      </c>
      <c r="Y2043" s="3">
        <f>COUNTIFS(Table1[Race '#],Table1[[#This Row],[Race '#]],Table1[Gender],"F")</f>
        <v>1</v>
      </c>
      <c r="Z2043" s="3">
        <f>COUNTIFS(Table1[Race '#],Table1[[#This Row],[Race '#]],Table1[Gender],"M")</f>
        <v>1</v>
      </c>
      <c r="AA2043" s="3">
        <f>COUNTIFS(Table1[Race '#],Table1[[#This Row],[Race '#]],Table1[Gender],"~?")</f>
        <v>0</v>
      </c>
      <c r="AB2043" s="3" t="str">
        <f>_xlfn.IFS(Y2043=SUM(Table1[[#This Row],[Race-F candidates]:[Race-? Candidates]]),"All-Female",Z2043=SUM(Table1[[#This Row],[Race-F candidates]:[Race-? Candidates]]),"All-Male",1=1,"Mixed-Gender")</f>
        <v>Mixed-Gender</v>
      </c>
      <c r="AC2043" s="3">
        <f>COUNTIFS(Table1[genoffice],Table1[[#This Row],[genoffice]],Table1[Gender],"F")</f>
        <v>77</v>
      </c>
      <c r="AD2043" s="3">
        <f>COUNTIFS(Table1[genoffice],Table1[[#This Row],[genoffice]],Table1[Gender],"M")</f>
        <v>143</v>
      </c>
      <c r="AE2043" s="3">
        <f>COUNTIFS(Table1[genoffice],Table1[[#This Row],[genoffice]],Table1[Gender],"~?")</f>
        <v>9</v>
      </c>
    </row>
    <row r="2044" spans="1:31" x14ac:dyDescent="0.35">
      <c r="A2044">
        <v>2043</v>
      </c>
      <c r="B2044">
        <f>IF(COUNTIF(C$2:C2043,C2044)&gt;0,B2043,B2043+1)</f>
        <v>629</v>
      </c>
      <c r="C2044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4" t="s">
        <v>2692</v>
      </c>
      <c r="E2044" t="s">
        <v>1438</v>
      </c>
      <c r="F2044" t="s">
        <v>2693</v>
      </c>
      <c r="G2044">
        <v>2014</v>
      </c>
      <c r="H2044" t="s">
        <v>1440</v>
      </c>
      <c r="I2044" t="s">
        <v>23</v>
      </c>
      <c r="J2044">
        <v>1913</v>
      </c>
      <c r="K2044">
        <v>6</v>
      </c>
      <c r="L2044">
        <f>COUNTIF(Table1[Race],Table1[Race])</f>
        <v>2</v>
      </c>
      <c r="M2044">
        <v>4</v>
      </c>
      <c r="N2044">
        <v>0</v>
      </c>
      <c r="O2044">
        <v>2</v>
      </c>
      <c r="P2044">
        <v>0</v>
      </c>
      <c r="Q2044" t="s">
        <v>20</v>
      </c>
      <c r="R2044" t="s">
        <v>947</v>
      </c>
      <c r="S2044" t="s">
        <v>2692</v>
      </c>
      <c r="T2044">
        <f>IFERROR(Table1[n_can_adj]/MID(Table1[district],FIND("(",Table1[district])+1,1),Table1[n_can_adj])</f>
        <v>2</v>
      </c>
      <c r="U2044">
        <v>117009</v>
      </c>
      <c r="V2044" t="str">
        <f>IF(Table1[Voting Population]&lt;47000,"Rural","Urban")</f>
        <v>Urban</v>
      </c>
      <c r="W2044" s="3">
        <v>4.4213973799126671E-2</v>
      </c>
      <c r="X2044" s="3" t="s">
        <v>5414</v>
      </c>
      <c r="Y2044" s="3">
        <f>COUNTIFS(Table1[Race '#],Table1[[#This Row],[Race '#]],Table1[Gender],"F")</f>
        <v>0</v>
      </c>
      <c r="Z2044" s="3">
        <f>COUNTIFS(Table1[Race '#],Table1[[#This Row],[Race '#]],Table1[Gender],"M")</f>
        <v>2</v>
      </c>
      <c r="AA2044" s="3">
        <f>COUNTIFS(Table1[Race '#],Table1[[#This Row],[Race '#]],Table1[Gender],"~?")</f>
        <v>0</v>
      </c>
      <c r="AB2044" s="3" t="str">
        <f>_xlfn.IFS(Y2044=SUM(Table1[[#This Row],[Race-F candidates]:[Race-? Candidates]]),"All-Female",Z2044=SUM(Table1[[#This Row],[Race-F candidates]:[Race-? Candidates]]),"All-Male",1=1,"Mixed-Gender")</f>
        <v>All-Male</v>
      </c>
      <c r="AC2044" s="3">
        <f>COUNTIFS(Table1[genoffice],Table1[[#This Row],[genoffice]],Table1[Gender],"F")</f>
        <v>94</v>
      </c>
      <c r="AD2044" s="3">
        <f>COUNTIFS(Table1[genoffice],Table1[[#This Row],[genoffice]],Table1[Gender],"M")</f>
        <v>132</v>
      </c>
      <c r="AE2044" s="3">
        <f>COUNTIFS(Table1[genoffice],Table1[[#This Row],[genoffice]],Table1[Gender],"~?")</f>
        <v>8</v>
      </c>
    </row>
    <row r="2045" spans="1:31" x14ac:dyDescent="0.35">
      <c r="A2045">
        <v>2045</v>
      </c>
      <c r="B2045">
        <f>IF(COUNTIF(C$2:C2044,C2045)&gt;0,B2044,B2044+1)</f>
        <v>629</v>
      </c>
      <c r="C2045" t="str">
        <f>Table1[[#This Row],[position]]&amp;IF(Table1[district]="NA","","-"&amp;Table1[district])&amp;IF(Table1[parish]="Multi-Parish Race","","-"&amp;Table1[parish])&amp;" ("&amp;Table1[year]&amp;")"</f>
        <v>Justice of the Peace-1st Justice Court-Ascension (2014)</v>
      </c>
      <c r="D2045" t="s">
        <v>2692</v>
      </c>
      <c r="E2045" t="s">
        <v>1438</v>
      </c>
      <c r="F2045" t="s">
        <v>2695</v>
      </c>
      <c r="G2045">
        <v>2014</v>
      </c>
      <c r="H2045" t="s">
        <v>1440</v>
      </c>
      <c r="I2045" t="s">
        <v>23</v>
      </c>
      <c r="J2045">
        <v>1751</v>
      </c>
      <c r="K2045">
        <v>6</v>
      </c>
      <c r="L2045">
        <f>COUNTIF(Table1[Race],Table1[Race])</f>
        <v>2</v>
      </c>
      <c r="M2045">
        <v>4</v>
      </c>
      <c r="N2045">
        <v>0</v>
      </c>
      <c r="O2045">
        <v>2</v>
      </c>
      <c r="P2045">
        <v>0</v>
      </c>
      <c r="Q2045" t="s">
        <v>20</v>
      </c>
      <c r="R2045" t="s">
        <v>947</v>
      </c>
      <c r="S2045" t="s">
        <v>2692</v>
      </c>
      <c r="T2045">
        <f>IFERROR(Table1[n_can_adj]/MID(Table1[district],FIND("(",Table1[district])+1,1),Table1[n_can_adj])</f>
        <v>2</v>
      </c>
      <c r="U2045">
        <v>117009</v>
      </c>
      <c r="V2045" t="str">
        <f>IF(Table1[Voting Population]&lt;47000,"Rural","Urban")</f>
        <v>Urban</v>
      </c>
      <c r="W2045" s="3">
        <v>4.4213973799126671E-2</v>
      </c>
      <c r="X2045" s="3" t="s">
        <v>5414</v>
      </c>
      <c r="Y2045" s="3">
        <f>COUNTIFS(Table1[Race '#],Table1[[#This Row],[Race '#]],Table1[Gender],"F")</f>
        <v>0</v>
      </c>
      <c r="Z2045" s="3">
        <f>COUNTIFS(Table1[Race '#],Table1[[#This Row],[Race '#]],Table1[Gender],"M")</f>
        <v>2</v>
      </c>
      <c r="AA2045" s="3">
        <f>COUNTIFS(Table1[Race '#],Table1[[#This Row],[Race '#]],Table1[Gender],"~?")</f>
        <v>0</v>
      </c>
      <c r="AB2045" s="3" t="str">
        <f>_xlfn.IFS(Y2045=SUM(Table1[[#This Row],[Race-F candidates]:[Race-? Candidates]]),"All-Female",Z2045=SUM(Table1[[#This Row],[Race-F candidates]:[Race-? Candidates]]),"All-Male",1=1,"Mixed-Gender")</f>
        <v>All-Male</v>
      </c>
      <c r="AC2045" s="3">
        <f>COUNTIFS(Table1[genoffice],Table1[[#This Row],[genoffice]],Table1[Gender],"F")</f>
        <v>94</v>
      </c>
      <c r="AD2045" s="3">
        <f>COUNTIFS(Table1[genoffice],Table1[[#This Row],[genoffice]],Table1[Gender],"M")</f>
        <v>132</v>
      </c>
      <c r="AE2045" s="3">
        <f>COUNTIFS(Table1[genoffice],Table1[[#This Row],[genoffice]],Table1[Gender],"~?")</f>
        <v>8</v>
      </c>
    </row>
    <row r="2046" spans="1:31" x14ac:dyDescent="0.35">
      <c r="A2046">
        <v>2044</v>
      </c>
      <c r="B2046">
        <f>IF(COUNTIF(C$2:C2045,C2046)&gt;0,B2045,B2045+1)</f>
        <v>630</v>
      </c>
      <c r="C2046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6" t="s">
        <v>2692</v>
      </c>
      <c r="E2046" t="s">
        <v>1438</v>
      </c>
      <c r="F2046" t="s">
        <v>2694</v>
      </c>
      <c r="G2046">
        <v>2014</v>
      </c>
      <c r="H2046" t="s">
        <v>569</v>
      </c>
      <c r="I2046" t="s">
        <v>30</v>
      </c>
      <c r="J2046">
        <v>477</v>
      </c>
      <c r="K2046">
        <v>6</v>
      </c>
      <c r="L2046">
        <f>COUNTIF(Table1[Race],Table1[Race])</f>
        <v>4</v>
      </c>
      <c r="M2046">
        <v>4</v>
      </c>
      <c r="N2046">
        <v>0</v>
      </c>
      <c r="O2046">
        <v>2</v>
      </c>
      <c r="P2046">
        <v>0</v>
      </c>
      <c r="Q2046" t="s">
        <v>20</v>
      </c>
      <c r="R2046" t="s">
        <v>947</v>
      </c>
      <c r="S2046" t="s">
        <v>2692</v>
      </c>
      <c r="T2046">
        <f>IFERROR(Table1[n_can_adj]/MID(Table1[district],FIND("(",Table1[district])+1,1),Table1[n_can_adj])</f>
        <v>4</v>
      </c>
      <c r="U2046">
        <v>7419</v>
      </c>
      <c r="V2046" t="str">
        <f>IF(Table1[Voting Population]&lt;47000,"Rural","Urban")</f>
        <v>Rural</v>
      </c>
      <c r="W2046" s="3">
        <v>0.16925351071692535</v>
      </c>
      <c r="X2046" s="3" t="s">
        <v>5414</v>
      </c>
      <c r="Y2046" s="3">
        <f>COUNTIFS(Table1[Race '#],Table1[[#This Row],[Race '#]],Table1[Gender],"F")</f>
        <v>3</v>
      </c>
      <c r="Z2046" s="3">
        <f>COUNTIFS(Table1[Race '#],Table1[[#This Row],[Race '#]],Table1[Gender],"M")</f>
        <v>1</v>
      </c>
      <c r="AA2046" s="3">
        <f>COUNTIFS(Table1[Race '#],Table1[[#This Row],[Race '#]],Table1[Gender],"~?")</f>
        <v>0</v>
      </c>
      <c r="AB2046" s="3" t="str">
        <f>_xlfn.IFS(Y2046=SUM(Table1[[#This Row],[Race-F candidates]:[Race-? Candidates]]),"All-Female",Z2046=SUM(Table1[[#This Row],[Race-F candidates]:[Race-? Candidates]]),"All-Male",1=1,"Mixed-Gender")</f>
        <v>Mixed-Gender</v>
      </c>
      <c r="AC2046" s="3">
        <f>COUNTIFS(Table1[genoffice],Table1[[#This Row],[genoffice]],Table1[Gender],"F")</f>
        <v>94</v>
      </c>
      <c r="AD2046" s="3">
        <f>COUNTIFS(Table1[genoffice],Table1[[#This Row],[genoffice]],Table1[Gender],"M")</f>
        <v>132</v>
      </c>
      <c r="AE2046" s="3">
        <f>COUNTIFS(Table1[genoffice],Table1[[#This Row],[genoffice]],Table1[Gender],"~?")</f>
        <v>8</v>
      </c>
    </row>
    <row r="2047" spans="1:31" x14ac:dyDescent="0.35">
      <c r="A2047">
        <v>2046</v>
      </c>
      <c r="B2047">
        <f>IF(COUNTIF(C$2:C2046,C2047)&gt;0,B2046,B2046+1)</f>
        <v>630</v>
      </c>
      <c r="C2047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7" t="s">
        <v>2692</v>
      </c>
      <c r="E2047" t="s">
        <v>1438</v>
      </c>
      <c r="F2047" t="s">
        <v>2696</v>
      </c>
      <c r="G2047">
        <v>2014</v>
      </c>
      <c r="H2047" t="s">
        <v>569</v>
      </c>
      <c r="I2047" t="s">
        <v>23</v>
      </c>
      <c r="J2047">
        <v>1208</v>
      </c>
      <c r="K2047">
        <v>6</v>
      </c>
      <c r="L2047">
        <f>COUNTIF(Table1[Race],Table1[Race])</f>
        <v>4</v>
      </c>
      <c r="M2047">
        <v>4</v>
      </c>
      <c r="N2047">
        <v>0</v>
      </c>
      <c r="O2047">
        <v>2</v>
      </c>
      <c r="P2047">
        <v>0</v>
      </c>
      <c r="Q2047" t="s">
        <v>20</v>
      </c>
      <c r="R2047" t="s">
        <v>947</v>
      </c>
      <c r="S2047" t="s">
        <v>2692</v>
      </c>
      <c r="T2047">
        <f>IFERROR(Table1[n_can_adj]/MID(Table1[district],FIND("(",Table1[district])+1,1),Table1[n_can_adj])</f>
        <v>4</v>
      </c>
      <c r="U2047">
        <v>7419</v>
      </c>
      <c r="V2047" t="str">
        <f>IF(Table1[Voting Population]&lt;47000,"Rural","Urban")</f>
        <v>Rural</v>
      </c>
      <c r="W2047" s="3">
        <v>0.16925351071692535</v>
      </c>
      <c r="X2047" s="3" t="s">
        <v>5415</v>
      </c>
      <c r="Y2047" s="3">
        <f>COUNTIFS(Table1[Race '#],Table1[[#This Row],[Race '#]],Table1[Gender],"F")</f>
        <v>3</v>
      </c>
      <c r="Z2047" s="3">
        <f>COUNTIFS(Table1[Race '#],Table1[[#This Row],[Race '#]],Table1[Gender],"M")</f>
        <v>1</v>
      </c>
      <c r="AA2047" s="3">
        <f>COUNTIFS(Table1[Race '#],Table1[[#This Row],[Race '#]],Table1[Gender],"~?")</f>
        <v>0</v>
      </c>
      <c r="AB2047" s="3" t="str">
        <f>_xlfn.IFS(Y2047=SUM(Table1[[#This Row],[Race-F candidates]:[Race-? Candidates]]),"All-Female",Z2047=SUM(Table1[[#This Row],[Race-F candidates]:[Race-? Candidates]]),"All-Male",1=1,"Mixed-Gender")</f>
        <v>Mixed-Gender</v>
      </c>
      <c r="AC2047" s="3">
        <f>COUNTIFS(Table1[genoffice],Table1[[#This Row],[genoffice]],Table1[Gender],"F")</f>
        <v>94</v>
      </c>
      <c r="AD2047" s="3">
        <f>COUNTIFS(Table1[genoffice],Table1[[#This Row],[genoffice]],Table1[Gender],"M")</f>
        <v>132</v>
      </c>
      <c r="AE2047" s="3">
        <f>COUNTIFS(Table1[genoffice],Table1[[#This Row],[genoffice]],Table1[Gender],"~?")</f>
        <v>8</v>
      </c>
    </row>
    <row r="2048" spans="1:31" x14ac:dyDescent="0.35">
      <c r="A2048">
        <v>2047</v>
      </c>
      <c r="B2048">
        <f>IF(COUNTIF(C$2:C2047,C2048)&gt;0,B2047,B2047+1)</f>
        <v>630</v>
      </c>
      <c r="C2048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8" t="s">
        <v>2692</v>
      </c>
      <c r="E2048" t="s">
        <v>1438</v>
      </c>
      <c r="F2048" t="s">
        <v>2697</v>
      </c>
      <c r="G2048">
        <v>2014</v>
      </c>
      <c r="H2048" t="s">
        <v>569</v>
      </c>
      <c r="I2048" t="s">
        <v>23</v>
      </c>
      <c r="J2048">
        <v>271</v>
      </c>
      <c r="K2048">
        <v>6</v>
      </c>
      <c r="L2048">
        <f>COUNTIF(Table1[Race],Table1[Race])</f>
        <v>4</v>
      </c>
      <c r="M2048">
        <v>4</v>
      </c>
      <c r="N2048">
        <v>0</v>
      </c>
      <c r="O2048">
        <v>2</v>
      </c>
      <c r="P2048">
        <v>0</v>
      </c>
      <c r="Q2048" t="s">
        <v>20</v>
      </c>
      <c r="R2048" t="s">
        <v>947</v>
      </c>
      <c r="S2048" t="s">
        <v>2692</v>
      </c>
      <c r="T2048">
        <f>IFERROR(Table1[n_can_adj]/MID(Table1[district],FIND("(",Table1[district])+1,1),Table1[n_can_adj])</f>
        <v>4</v>
      </c>
      <c r="U2048">
        <v>7419</v>
      </c>
      <c r="V2048" t="str">
        <f>IF(Table1[Voting Population]&lt;47000,"Rural","Urban")</f>
        <v>Rural</v>
      </c>
      <c r="W2048" s="3">
        <v>0.16925351071692535</v>
      </c>
      <c r="X2048" s="3" t="s">
        <v>5415</v>
      </c>
      <c r="Y2048" s="3">
        <f>COUNTIFS(Table1[Race '#],Table1[[#This Row],[Race '#]],Table1[Gender],"F")</f>
        <v>3</v>
      </c>
      <c r="Z2048" s="3">
        <f>COUNTIFS(Table1[Race '#],Table1[[#This Row],[Race '#]],Table1[Gender],"M")</f>
        <v>1</v>
      </c>
      <c r="AA2048" s="3">
        <f>COUNTIFS(Table1[Race '#],Table1[[#This Row],[Race '#]],Table1[Gender],"~?")</f>
        <v>0</v>
      </c>
      <c r="AB2048" s="3" t="str">
        <f>_xlfn.IFS(Y2048=SUM(Table1[[#This Row],[Race-F candidates]:[Race-? Candidates]]),"All-Female",Z2048=SUM(Table1[[#This Row],[Race-F candidates]:[Race-? Candidates]]),"All-Male",1=1,"Mixed-Gender")</f>
        <v>Mixed-Gender</v>
      </c>
      <c r="AC2048" s="3">
        <f>COUNTIFS(Table1[genoffice],Table1[[#This Row],[genoffice]],Table1[Gender],"F")</f>
        <v>94</v>
      </c>
      <c r="AD2048" s="3">
        <f>COUNTIFS(Table1[genoffice],Table1[[#This Row],[genoffice]],Table1[Gender],"M")</f>
        <v>132</v>
      </c>
      <c r="AE2048" s="3">
        <f>COUNTIFS(Table1[genoffice],Table1[[#This Row],[genoffice]],Table1[Gender],"~?")</f>
        <v>8</v>
      </c>
    </row>
    <row r="2049" spans="1:31" x14ac:dyDescent="0.35">
      <c r="A2049">
        <v>2048</v>
      </c>
      <c r="B2049">
        <f>IF(COUNTIF(C$2:C2048,C2049)&gt;0,B2048,B2048+1)</f>
        <v>630</v>
      </c>
      <c r="C2049" t="str">
        <f>Table1[[#This Row],[position]]&amp;IF(Table1[district]="NA","","-"&amp;Table1[district])&amp;IF(Table1[parish]="Multi-Parish Race","","-"&amp;Table1[parish])&amp;" ("&amp;Table1[year]&amp;")"</f>
        <v>Justice of the Peace-1st Justice Court-East Carroll (2014)</v>
      </c>
      <c r="D2049" t="s">
        <v>2692</v>
      </c>
      <c r="E2049" t="s">
        <v>1438</v>
      </c>
      <c r="F2049" t="s">
        <v>2698</v>
      </c>
      <c r="G2049">
        <v>2014</v>
      </c>
      <c r="H2049" t="s">
        <v>569</v>
      </c>
      <c r="I2049" t="s">
        <v>30</v>
      </c>
      <c r="J2049">
        <v>750</v>
      </c>
      <c r="K2049">
        <v>6</v>
      </c>
      <c r="L2049">
        <f>COUNTIF(Table1[Race],Table1[Race])</f>
        <v>4</v>
      </c>
      <c r="M2049">
        <v>4</v>
      </c>
      <c r="N2049">
        <v>0</v>
      </c>
      <c r="O2049">
        <v>2</v>
      </c>
      <c r="P2049">
        <v>0</v>
      </c>
      <c r="Q2049" t="s">
        <v>20</v>
      </c>
      <c r="R2049" t="s">
        <v>947</v>
      </c>
      <c r="S2049" t="s">
        <v>2692</v>
      </c>
      <c r="T2049">
        <f>IFERROR(Table1[n_can_adj]/MID(Table1[district],FIND("(",Table1[district])+1,1),Table1[n_can_adj])</f>
        <v>4</v>
      </c>
      <c r="U2049">
        <v>7419</v>
      </c>
      <c r="V2049" t="str">
        <f>IF(Table1[Voting Population]&lt;47000,"Rural","Urban")</f>
        <v>Rural</v>
      </c>
      <c r="W2049" s="3">
        <v>0.16925351071692535</v>
      </c>
      <c r="X2049" s="3" t="s">
        <v>5415</v>
      </c>
      <c r="Y2049" s="3">
        <f>COUNTIFS(Table1[Race '#],Table1[[#This Row],[Race '#]],Table1[Gender],"F")</f>
        <v>3</v>
      </c>
      <c r="Z2049" s="3">
        <f>COUNTIFS(Table1[Race '#],Table1[[#This Row],[Race '#]],Table1[Gender],"M")</f>
        <v>1</v>
      </c>
      <c r="AA2049" s="3">
        <f>COUNTIFS(Table1[Race '#],Table1[[#This Row],[Race '#]],Table1[Gender],"~?")</f>
        <v>0</v>
      </c>
      <c r="AB2049" s="3" t="str">
        <f>_xlfn.IFS(Y2049=SUM(Table1[[#This Row],[Race-F candidates]:[Race-? Candidates]]),"All-Female",Z2049=SUM(Table1[[#This Row],[Race-F candidates]:[Race-? Candidates]]),"All-Male",1=1,"Mixed-Gender")</f>
        <v>Mixed-Gender</v>
      </c>
      <c r="AC2049" s="3">
        <f>COUNTIFS(Table1[genoffice],Table1[[#This Row],[genoffice]],Table1[Gender],"F")</f>
        <v>94</v>
      </c>
      <c r="AD2049" s="3">
        <f>COUNTIFS(Table1[genoffice],Table1[[#This Row],[genoffice]],Table1[Gender],"M")</f>
        <v>132</v>
      </c>
      <c r="AE2049" s="3">
        <f>COUNTIFS(Table1[genoffice],Table1[[#This Row],[genoffice]],Table1[Gender],"~?")</f>
        <v>8</v>
      </c>
    </row>
    <row r="2050" spans="1:31" x14ac:dyDescent="0.35">
      <c r="A2050">
        <v>2049</v>
      </c>
      <c r="B2050">
        <f>IF(COUNTIF(C$2:C2049,C2050)&gt;0,B2049,B2049+1)</f>
        <v>631</v>
      </c>
      <c r="C2050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0" t="s">
        <v>2692</v>
      </c>
      <c r="E2050" t="s">
        <v>1445</v>
      </c>
      <c r="F2050" t="s">
        <v>2699</v>
      </c>
      <c r="G2050">
        <v>2014</v>
      </c>
      <c r="H2050" t="s">
        <v>940</v>
      </c>
      <c r="I2050" t="s">
        <v>19</v>
      </c>
      <c r="J2050">
        <v>3529</v>
      </c>
      <c r="K2050">
        <v>3</v>
      </c>
      <c r="L2050">
        <f>COUNTIF(Table1[Race],Table1[Race])</f>
        <v>3</v>
      </c>
      <c r="M2050">
        <v>2</v>
      </c>
      <c r="N2050">
        <v>1</v>
      </c>
      <c r="O2050">
        <v>0</v>
      </c>
      <c r="P2050">
        <v>0</v>
      </c>
      <c r="Q2050" t="s">
        <v>20</v>
      </c>
      <c r="R2050" t="s">
        <v>947</v>
      </c>
      <c r="S2050" t="s">
        <v>2692</v>
      </c>
      <c r="T2050">
        <f>IFERROR(Table1[n_can_adj]/MID(Table1[district],FIND("(",Table1[district])+1,1),Table1[n_can_adj])</f>
        <v>3</v>
      </c>
      <c r="U2050">
        <v>97688</v>
      </c>
      <c r="V2050" t="str">
        <f>IF(Table1[Voting Population]&lt;47000,"Rural","Urban")</f>
        <v>Urban</v>
      </c>
      <c r="W2050" s="3">
        <v>0.21915026554201811</v>
      </c>
      <c r="X2050" s="3" t="s">
        <v>5414</v>
      </c>
      <c r="Y2050" s="3">
        <f>COUNTIFS(Table1[Race '#],Table1[[#This Row],[Race '#]],Table1[Gender],"F")</f>
        <v>1</v>
      </c>
      <c r="Z2050" s="3">
        <f>COUNTIFS(Table1[Race '#],Table1[[#This Row],[Race '#]],Table1[Gender],"M")</f>
        <v>2</v>
      </c>
      <c r="AA2050" s="3">
        <f>COUNTIFS(Table1[Race '#],Table1[[#This Row],[Race '#]],Table1[Gender],"~?")</f>
        <v>0</v>
      </c>
      <c r="AB2050" s="3" t="str">
        <f>_xlfn.IFS(Y2050=SUM(Table1[[#This Row],[Race-F candidates]:[Race-? Candidates]]),"All-Female",Z2050=SUM(Table1[[#This Row],[Race-F candidates]:[Race-? Candidates]]),"All-Male",1=1,"Mixed-Gender")</f>
        <v>Mixed-Gender</v>
      </c>
      <c r="AC2050" s="3">
        <f>COUNTIFS(Table1[genoffice],Table1[[#This Row],[genoffice]],Table1[Gender],"F")</f>
        <v>94</v>
      </c>
      <c r="AD2050" s="3">
        <f>COUNTIFS(Table1[genoffice],Table1[[#This Row],[genoffice]],Table1[Gender],"M")</f>
        <v>132</v>
      </c>
      <c r="AE2050" s="3">
        <f>COUNTIFS(Table1[genoffice],Table1[[#This Row],[genoffice]],Table1[Gender],"~?")</f>
        <v>8</v>
      </c>
    </row>
    <row r="2051" spans="1:31" x14ac:dyDescent="0.35">
      <c r="A2051">
        <v>2050</v>
      </c>
      <c r="B2051">
        <f>IF(COUNTIF(C$2:C2050,C2051)&gt;0,B2050,B2050+1)</f>
        <v>631</v>
      </c>
      <c r="C2051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1" t="s">
        <v>2692</v>
      </c>
      <c r="E2051" t="s">
        <v>1445</v>
      </c>
      <c r="F2051" t="s">
        <v>2700</v>
      </c>
      <c r="G2051">
        <v>2014</v>
      </c>
      <c r="H2051" t="s">
        <v>940</v>
      </c>
      <c r="I2051" t="s">
        <v>23</v>
      </c>
      <c r="J2051">
        <v>2126</v>
      </c>
      <c r="K2051">
        <v>3</v>
      </c>
      <c r="L2051">
        <f>COUNTIF(Table1[Race],Table1[Race])</f>
        <v>3</v>
      </c>
      <c r="M2051">
        <v>2</v>
      </c>
      <c r="N2051">
        <v>1</v>
      </c>
      <c r="O2051">
        <v>0</v>
      </c>
      <c r="P2051">
        <v>0</v>
      </c>
      <c r="Q2051" t="s">
        <v>20</v>
      </c>
      <c r="R2051" t="s">
        <v>947</v>
      </c>
      <c r="S2051" t="s">
        <v>2692</v>
      </c>
      <c r="T2051">
        <f>IFERROR(Table1[n_can_adj]/MID(Table1[district],FIND("(",Table1[district])+1,1),Table1[n_can_adj])</f>
        <v>3</v>
      </c>
      <c r="U2051">
        <v>97688</v>
      </c>
      <c r="V2051" t="str">
        <f>IF(Table1[Voting Population]&lt;47000,"Rural","Urban")</f>
        <v>Urban</v>
      </c>
      <c r="W2051" s="3">
        <v>0.21915026554201811</v>
      </c>
      <c r="X2051" s="3" t="s">
        <v>5415</v>
      </c>
      <c r="Y2051" s="3">
        <f>COUNTIFS(Table1[Race '#],Table1[[#This Row],[Race '#]],Table1[Gender],"F")</f>
        <v>1</v>
      </c>
      <c r="Z2051" s="3">
        <f>COUNTIFS(Table1[Race '#],Table1[[#This Row],[Race '#]],Table1[Gender],"M")</f>
        <v>2</v>
      </c>
      <c r="AA2051" s="3">
        <f>COUNTIFS(Table1[Race '#],Table1[[#This Row],[Race '#]],Table1[Gender],"~?")</f>
        <v>0</v>
      </c>
      <c r="AB2051" s="3" t="str">
        <f>_xlfn.IFS(Y2051=SUM(Table1[[#This Row],[Race-F candidates]:[Race-? Candidates]]),"All-Female",Z2051=SUM(Table1[[#This Row],[Race-F candidates]:[Race-? Candidates]]),"All-Male",1=1,"Mixed-Gender")</f>
        <v>Mixed-Gender</v>
      </c>
      <c r="AC2051" s="3">
        <f>COUNTIFS(Table1[genoffice],Table1[[#This Row],[genoffice]],Table1[Gender],"F")</f>
        <v>94</v>
      </c>
      <c r="AD2051" s="3">
        <f>COUNTIFS(Table1[genoffice],Table1[[#This Row],[genoffice]],Table1[Gender],"M")</f>
        <v>132</v>
      </c>
      <c r="AE2051" s="3">
        <f>COUNTIFS(Table1[genoffice],Table1[[#This Row],[genoffice]],Table1[Gender],"~?")</f>
        <v>8</v>
      </c>
    </row>
    <row r="2052" spans="1:31" x14ac:dyDescent="0.35">
      <c r="A2052">
        <v>2051</v>
      </c>
      <c r="B2052">
        <f>IF(COUNTIF(C$2:C2051,C2052)&gt;0,B2051,B2051+1)</f>
        <v>631</v>
      </c>
      <c r="C2052" t="str">
        <f>Table1[[#This Row],[position]]&amp;IF(Table1[district]="NA","","-"&amp;Table1[district])&amp;IF(Table1[parish]="Multi-Parish Race","","-"&amp;Table1[parish])&amp;" ("&amp;Table1[year]&amp;")"</f>
        <v>Justice of the Peace-1st Justice of the Peace Court-Lafourche (2014)</v>
      </c>
      <c r="D2052" t="s">
        <v>2692</v>
      </c>
      <c r="E2052" t="s">
        <v>1445</v>
      </c>
      <c r="F2052" t="s">
        <v>2701</v>
      </c>
      <c r="G2052">
        <v>2014</v>
      </c>
      <c r="H2052" t="s">
        <v>940</v>
      </c>
      <c r="I2052" t="s">
        <v>23</v>
      </c>
      <c r="J2052">
        <v>747</v>
      </c>
      <c r="K2052">
        <v>3</v>
      </c>
      <c r="L2052">
        <f>COUNTIF(Table1[Race],Table1[Race])</f>
        <v>3</v>
      </c>
      <c r="M2052">
        <v>2</v>
      </c>
      <c r="N2052">
        <v>1</v>
      </c>
      <c r="O2052">
        <v>0</v>
      </c>
      <c r="P2052">
        <v>0</v>
      </c>
      <c r="Q2052" t="s">
        <v>20</v>
      </c>
      <c r="R2052" t="s">
        <v>947</v>
      </c>
      <c r="S2052" t="s">
        <v>2692</v>
      </c>
      <c r="T2052">
        <f>IFERROR(Table1[n_can_adj]/MID(Table1[district],FIND("(",Table1[district])+1,1),Table1[n_can_adj])</f>
        <v>3</v>
      </c>
      <c r="U2052">
        <v>97688</v>
      </c>
      <c r="V2052" t="str">
        <f>IF(Table1[Voting Population]&lt;47000,"Rural","Urban")</f>
        <v>Urban</v>
      </c>
      <c r="W2052" s="3">
        <v>0.21915026554201811</v>
      </c>
      <c r="X2052" s="3" t="s">
        <v>5414</v>
      </c>
      <c r="Y2052" s="3">
        <f>COUNTIFS(Table1[Race '#],Table1[[#This Row],[Race '#]],Table1[Gender],"F")</f>
        <v>1</v>
      </c>
      <c r="Z2052" s="3">
        <f>COUNTIFS(Table1[Race '#],Table1[[#This Row],[Race '#]],Table1[Gender],"M")</f>
        <v>2</v>
      </c>
      <c r="AA2052" s="3">
        <f>COUNTIFS(Table1[Race '#],Table1[[#This Row],[Race '#]],Table1[Gender],"~?")</f>
        <v>0</v>
      </c>
      <c r="AB2052" s="3" t="str">
        <f>_xlfn.IFS(Y2052=SUM(Table1[[#This Row],[Race-F candidates]:[Race-? Candidates]]),"All-Female",Z2052=SUM(Table1[[#This Row],[Race-F candidates]:[Race-? Candidates]]),"All-Male",1=1,"Mixed-Gender")</f>
        <v>Mixed-Gender</v>
      </c>
      <c r="AC2052" s="3">
        <f>COUNTIFS(Table1[genoffice],Table1[[#This Row],[genoffice]],Table1[Gender],"F")</f>
        <v>94</v>
      </c>
      <c r="AD2052" s="3">
        <f>COUNTIFS(Table1[genoffice],Table1[[#This Row],[genoffice]],Table1[Gender],"M")</f>
        <v>132</v>
      </c>
      <c r="AE2052" s="3">
        <f>COUNTIFS(Table1[genoffice],Table1[[#This Row],[genoffice]],Table1[Gender],"~?")</f>
        <v>8</v>
      </c>
    </row>
    <row r="2053" spans="1:31" x14ac:dyDescent="0.35">
      <c r="A2053">
        <v>2052</v>
      </c>
      <c r="B2053">
        <f>IF(COUNTIF(C$2:C2052,C2053)&gt;0,B2052,B2052+1)</f>
        <v>632</v>
      </c>
      <c r="C2053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3" t="s">
        <v>2692</v>
      </c>
      <c r="E2053" t="s">
        <v>1448</v>
      </c>
      <c r="F2053" t="s">
        <v>2702</v>
      </c>
      <c r="G2053">
        <v>2014</v>
      </c>
      <c r="H2053" t="s">
        <v>849</v>
      </c>
      <c r="I2053" t="s">
        <v>23</v>
      </c>
      <c r="J2053">
        <v>974</v>
      </c>
      <c r="K2053">
        <v>2</v>
      </c>
      <c r="L2053">
        <f>COUNTIF(Table1[Race],Table1[Race])</f>
        <v>2</v>
      </c>
      <c r="M2053">
        <v>2</v>
      </c>
      <c r="N2053">
        <v>0</v>
      </c>
      <c r="O2053">
        <v>0</v>
      </c>
      <c r="P2053">
        <v>0</v>
      </c>
      <c r="Q2053" t="s">
        <v>20</v>
      </c>
      <c r="R2053" t="s">
        <v>947</v>
      </c>
      <c r="S2053" t="s">
        <v>2692</v>
      </c>
      <c r="T2053">
        <f>IFERROR(Table1[n_can_adj]/MID(Table1[district],FIND("(",Table1[district])+1,1),Table1[n_can_adj])</f>
        <v>2</v>
      </c>
      <c r="U2053">
        <v>22973</v>
      </c>
      <c r="V2053" t="str">
        <f>IF(Table1[Voting Population]&lt;47000,"Rural","Urban")</f>
        <v>Rural</v>
      </c>
      <c r="W2053" s="3">
        <v>0.32827586206896547</v>
      </c>
      <c r="X2053" s="3" t="s">
        <v>5414</v>
      </c>
      <c r="Y2053" s="3">
        <f>COUNTIFS(Table1[Race '#],Table1[[#This Row],[Race '#]],Table1[Gender],"F")</f>
        <v>1</v>
      </c>
      <c r="Z2053" s="3">
        <f>COUNTIFS(Table1[Race '#],Table1[[#This Row],[Race '#]],Table1[Gender],"M")</f>
        <v>1</v>
      </c>
      <c r="AA2053" s="3">
        <f>COUNTIFS(Table1[Race '#],Table1[[#This Row],[Race '#]],Table1[Gender],"~?")</f>
        <v>0</v>
      </c>
      <c r="AB2053" s="3" t="str">
        <f>_xlfn.IFS(Y2053=SUM(Table1[[#This Row],[Race-F candidates]:[Race-? Candidates]]),"All-Female",Z2053=SUM(Table1[[#This Row],[Race-F candidates]:[Race-? Candidates]]),"All-Male",1=1,"Mixed-Gender")</f>
        <v>Mixed-Gender</v>
      </c>
      <c r="AC2053" s="3">
        <f>COUNTIFS(Table1[genoffice],Table1[[#This Row],[genoffice]],Table1[Gender],"F")</f>
        <v>94</v>
      </c>
      <c r="AD2053" s="3">
        <f>COUNTIFS(Table1[genoffice],Table1[[#This Row],[genoffice]],Table1[Gender],"M")</f>
        <v>132</v>
      </c>
      <c r="AE2053" s="3">
        <f>COUNTIFS(Table1[genoffice],Table1[[#This Row],[genoffice]],Table1[Gender],"~?")</f>
        <v>8</v>
      </c>
    </row>
    <row r="2054" spans="1:31" x14ac:dyDescent="0.35">
      <c r="A2054">
        <v>2053</v>
      </c>
      <c r="B2054">
        <f>IF(COUNTIF(C$2:C2053,C2054)&gt;0,B2053,B2053+1)</f>
        <v>632</v>
      </c>
      <c r="C2054" t="str">
        <f>Table1[[#This Row],[position]]&amp;IF(Table1[district]="NA","","-"&amp;Table1[district])&amp;IF(Table1[parish]="Multi-Parish Race","","-"&amp;Table1[parish])&amp;" ("&amp;Table1[year]&amp;")"</f>
        <v>Justice of the Peace-1st Justice of the Peace Ward-Assumption (2014)</v>
      </c>
      <c r="D2054" t="s">
        <v>2692</v>
      </c>
      <c r="E2054" t="s">
        <v>1448</v>
      </c>
      <c r="F2054" t="s">
        <v>2703</v>
      </c>
      <c r="G2054">
        <v>2014</v>
      </c>
      <c r="H2054" t="s">
        <v>849</v>
      </c>
      <c r="I2054" t="s">
        <v>23</v>
      </c>
      <c r="J2054">
        <v>1926</v>
      </c>
      <c r="K2054">
        <v>2</v>
      </c>
      <c r="L2054">
        <f>COUNTIF(Table1[Race],Table1[Race])</f>
        <v>2</v>
      </c>
      <c r="M2054">
        <v>2</v>
      </c>
      <c r="N2054">
        <v>0</v>
      </c>
      <c r="O2054">
        <v>0</v>
      </c>
      <c r="P2054">
        <v>0</v>
      </c>
      <c r="Q2054" t="s">
        <v>20</v>
      </c>
      <c r="R2054" t="s">
        <v>947</v>
      </c>
      <c r="S2054" t="s">
        <v>2692</v>
      </c>
      <c r="T2054">
        <f>IFERROR(Table1[n_can_adj]/MID(Table1[district],FIND("(",Table1[district])+1,1),Table1[n_can_adj])</f>
        <v>2</v>
      </c>
      <c r="U2054">
        <v>22973</v>
      </c>
      <c r="V2054" t="str">
        <f>IF(Table1[Voting Population]&lt;47000,"Rural","Urban")</f>
        <v>Rural</v>
      </c>
      <c r="W2054" s="3">
        <v>0.32827586206896547</v>
      </c>
      <c r="X2054" s="3" t="s">
        <v>5415</v>
      </c>
      <c r="Y2054" s="3">
        <f>COUNTIFS(Table1[Race '#],Table1[[#This Row],[Race '#]],Table1[Gender],"F")</f>
        <v>1</v>
      </c>
      <c r="Z2054" s="3">
        <f>COUNTIFS(Table1[Race '#],Table1[[#This Row],[Race '#]],Table1[Gender],"M")</f>
        <v>1</v>
      </c>
      <c r="AA2054" s="3">
        <f>COUNTIFS(Table1[Race '#],Table1[[#This Row],[Race '#]],Table1[Gender],"~?")</f>
        <v>0</v>
      </c>
      <c r="AB2054" s="3" t="str">
        <f>_xlfn.IFS(Y2054=SUM(Table1[[#This Row],[Race-F candidates]:[Race-? Candidates]]),"All-Female",Z2054=SUM(Table1[[#This Row],[Race-F candidates]:[Race-? Candidates]]),"All-Male",1=1,"Mixed-Gender")</f>
        <v>Mixed-Gender</v>
      </c>
      <c r="AC2054" s="3">
        <f>COUNTIFS(Table1[genoffice],Table1[[#This Row],[genoffice]],Table1[Gender],"F")</f>
        <v>94</v>
      </c>
      <c r="AD2054" s="3">
        <f>COUNTIFS(Table1[genoffice],Table1[[#This Row],[genoffice]],Table1[Gender],"M")</f>
        <v>132</v>
      </c>
      <c r="AE2054" s="3">
        <f>COUNTIFS(Table1[genoffice],Table1[[#This Row],[genoffice]],Table1[Gender],"~?")</f>
        <v>8</v>
      </c>
    </row>
    <row r="2055" spans="1:31" x14ac:dyDescent="0.35">
      <c r="A2055">
        <v>2054</v>
      </c>
      <c r="B2055">
        <f>IF(COUNTIF(C$2:C2054,C2055)&gt;0,B2054,B2054+1)</f>
        <v>633</v>
      </c>
      <c r="C2055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5" t="s">
        <v>2692</v>
      </c>
      <c r="E2055" t="s">
        <v>1451</v>
      </c>
      <c r="F2055" t="s">
        <v>2704</v>
      </c>
      <c r="G2055">
        <v>2014</v>
      </c>
      <c r="H2055" t="s">
        <v>1440</v>
      </c>
      <c r="I2055" t="s">
        <v>19</v>
      </c>
      <c r="J2055">
        <v>8060</v>
      </c>
      <c r="K2055">
        <v>5</v>
      </c>
      <c r="L2055">
        <f>COUNTIF(Table1[Race],Table1[Race])</f>
        <v>2</v>
      </c>
      <c r="M2055">
        <v>2</v>
      </c>
      <c r="N2055">
        <v>2</v>
      </c>
      <c r="O2055">
        <v>0</v>
      </c>
      <c r="P2055">
        <v>1</v>
      </c>
      <c r="Q2055" t="s">
        <v>20</v>
      </c>
      <c r="R2055" t="s">
        <v>947</v>
      </c>
      <c r="S2055" t="s">
        <v>2692</v>
      </c>
      <c r="T2055">
        <f>IFERROR(Table1[n_can_adj]/MID(Table1[district],FIND("(",Table1[district])+1,1),Table1[n_can_adj])</f>
        <v>2</v>
      </c>
      <c r="U2055">
        <v>117009</v>
      </c>
      <c r="V2055" t="str">
        <f>IF(Table1[Voting Population]&lt;47000,"Rural","Urban")</f>
        <v>Urban</v>
      </c>
      <c r="W2055" s="3">
        <v>9.3923894103760341E-2</v>
      </c>
      <c r="X2055" s="3" t="s">
        <v>5415</v>
      </c>
      <c r="Y2055" s="3">
        <f>COUNTIFS(Table1[Race '#],Table1[[#This Row],[Race '#]],Table1[Gender],"F")</f>
        <v>1</v>
      </c>
      <c r="Z2055" s="3">
        <f>COUNTIFS(Table1[Race '#],Table1[[#This Row],[Race '#]],Table1[Gender],"M")</f>
        <v>1</v>
      </c>
      <c r="AA2055" s="3">
        <f>COUNTIFS(Table1[Race '#],Table1[[#This Row],[Race '#]],Table1[Gender],"~?")</f>
        <v>0</v>
      </c>
      <c r="AB2055" s="3" t="str">
        <f>_xlfn.IFS(Y2055=SUM(Table1[[#This Row],[Race-F candidates]:[Race-? Candidates]]),"All-Female",Z2055=SUM(Table1[[#This Row],[Race-F candidates]:[Race-? Candidates]]),"All-Male",1=1,"Mixed-Gender")</f>
        <v>Mixed-Gender</v>
      </c>
      <c r="AC2055" s="3">
        <f>COUNTIFS(Table1[genoffice],Table1[[#This Row],[genoffice]],Table1[Gender],"F")</f>
        <v>94</v>
      </c>
      <c r="AD2055" s="3">
        <f>COUNTIFS(Table1[genoffice],Table1[[#This Row],[genoffice]],Table1[Gender],"M")</f>
        <v>132</v>
      </c>
      <c r="AE2055" s="3">
        <f>COUNTIFS(Table1[genoffice],Table1[[#This Row],[genoffice]],Table1[Gender],"~?")</f>
        <v>8</v>
      </c>
    </row>
    <row r="2056" spans="1:31" x14ac:dyDescent="0.35">
      <c r="A2056">
        <v>2058</v>
      </c>
      <c r="B2056">
        <f>IF(COUNTIF(C$2:C2055,C2056)&gt;0,B2055,B2055+1)</f>
        <v>633</v>
      </c>
      <c r="C2056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(2014)</v>
      </c>
      <c r="D2056" t="s">
        <v>2692</v>
      </c>
      <c r="E2056" t="s">
        <v>1451</v>
      </c>
      <c r="F2056" t="s">
        <v>2707</v>
      </c>
      <c r="G2056">
        <v>2014</v>
      </c>
      <c r="H2056" t="s">
        <v>1440</v>
      </c>
      <c r="I2056" t="s">
        <v>19</v>
      </c>
      <c r="J2056">
        <v>9731</v>
      </c>
      <c r="K2056">
        <v>5</v>
      </c>
      <c r="L2056">
        <f>COUNTIF(Table1[Race],Table1[Race])</f>
        <v>2</v>
      </c>
      <c r="M2056">
        <v>2</v>
      </c>
      <c r="N2056">
        <v>2</v>
      </c>
      <c r="O2056">
        <v>0</v>
      </c>
      <c r="P2056">
        <v>1</v>
      </c>
      <c r="Q2056" t="s">
        <v>20</v>
      </c>
      <c r="R2056" t="s">
        <v>947</v>
      </c>
      <c r="S2056" t="s">
        <v>2692</v>
      </c>
      <c r="T2056">
        <f>IFERROR(Table1[n_can_adj]/MID(Table1[district],FIND("(",Table1[district])+1,1),Table1[n_can_adj])</f>
        <v>2</v>
      </c>
      <c r="U2056">
        <v>117009</v>
      </c>
      <c r="V2056" t="str">
        <f>IF(Table1[Voting Population]&lt;47000,"Rural","Urban")</f>
        <v>Urban</v>
      </c>
      <c r="W2056" s="3">
        <v>9.3923894103760341E-2</v>
      </c>
      <c r="X2056" s="3" t="s">
        <v>5414</v>
      </c>
      <c r="Y2056" s="3">
        <f>COUNTIFS(Table1[Race '#],Table1[[#This Row],[Race '#]],Table1[Gender],"F")</f>
        <v>1</v>
      </c>
      <c r="Z2056" s="3">
        <f>COUNTIFS(Table1[Race '#],Table1[[#This Row],[Race '#]],Table1[Gender],"M")</f>
        <v>1</v>
      </c>
      <c r="AA2056" s="3">
        <f>COUNTIFS(Table1[Race '#],Table1[[#This Row],[Race '#]],Table1[Gender],"~?")</f>
        <v>0</v>
      </c>
      <c r="AB2056" s="3" t="str">
        <f>_xlfn.IFS(Y2056=SUM(Table1[[#This Row],[Race-F candidates]:[Race-? Candidates]]),"All-Female",Z2056=SUM(Table1[[#This Row],[Race-F candidates]:[Race-? Candidates]]),"All-Male",1=1,"Mixed-Gender")</f>
        <v>Mixed-Gender</v>
      </c>
      <c r="AC2056" s="3">
        <f>COUNTIFS(Table1[genoffice],Table1[[#This Row],[genoffice]],Table1[Gender],"F")</f>
        <v>94</v>
      </c>
      <c r="AD2056" s="3">
        <f>COUNTIFS(Table1[genoffice],Table1[[#This Row],[genoffice]],Table1[Gender],"M")</f>
        <v>132</v>
      </c>
      <c r="AE2056" s="3">
        <f>COUNTIFS(Table1[genoffice],Table1[[#This Row],[genoffice]],Table1[Gender],"~?")</f>
        <v>8</v>
      </c>
    </row>
    <row r="2057" spans="1:31" x14ac:dyDescent="0.35">
      <c r="A2057">
        <v>2059</v>
      </c>
      <c r="B2057">
        <f>IF(COUNTIF(C$2:C2056,C2057)&gt;0,B2056,B2056+1)</f>
        <v>634</v>
      </c>
      <c r="C2057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7" t="s">
        <v>2692</v>
      </c>
      <c r="E2057" t="s">
        <v>1451</v>
      </c>
      <c r="F2057" t="s">
        <v>2708</v>
      </c>
      <c r="G2057">
        <v>2014</v>
      </c>
      <c r="H2057" t="s">
        <v>1442</v>
      </c>
      <c r="I2057" t="s">
        <v>127</v>
      </c>
      <c r="J2057">
        <v>4855</v>
      </c>
      <c r="K2057">
        <v>5</v>
      </c>
      <c r="L2057">
        <f>COUNTIF(Table1[Race],Table1[Race])</f>
        <v>3</v>
      </c>
      <c r="M2057">
        <v>2</v>
      </c>
      <c r="N2057">
        <v>2</v>
      </c>
      <c r="O2057">
        <v>0</v>
      </c>
      <c r="P2057">
        <v>1</v>
      </c>
      <c r="Q2057" t="s">
        <v>20</v>
      </c>
      <c r="R2057" t="s">
        <v>947</v>
      </c>
      <c r="S2057" t="s">
        <v>2692</v>
      </c>
      <c r="T2057">
        <f>IFERROR(Table1[n_can_adj]/MID(Table1[district],FIND("(",Table1[district])+1,1),Table1[n_can_adj])</f>
        <v>3</v>
      </c>
      <c r="U2057">
        <v>435204</v>
      </c>
      <c r="V2057" t="str">
        <f>IF(Table1[Voting Population]&lt;47000,"Rural","Urban")</f>
        <v>Urban</v>
      </c>
      <c r="W2057" s="3">
        <v>0.20006150331678602</v>
      </c>
      <c r="X2057" s="3" t="s">
        <v>5414</v>
      </c>
      <c r="Y2057" s="3">
        <f>COUNTIFS(Table1[Race '#],Table1[[#This Row],[Race '#]],Table1[Gender],"F")</f>
        <v>0</v>
      </c>
      <c r="Z2057" s="3">
        <f>COUNTIFS(Table1[Race '#],Table1[[#This Row],[Race '#]],Table1[Gender],"M")</f>
        <v>3</v>
      </c>
      <c r="AA2057" s="3">
        <f>COUNTIFS(Table1[Race '#],Table1[[#This Row],[Race '#]],Table1[Gender],"~?")</f>
        <v>0</v>
      </c>
      <c r="AB2057" s="3" t="str">
        <f>_xlfn.IFS(Y2057=SUM(Table1[[#This Row],[Race-F candidates]:[Race-? Candidates]]),"All-Female",Z2057=SUM(Table1[[#This Row],[Race-F candidates]:[Race-? Candidates]]),"All-Male",1=1,"Mixed-Gender")</f>
        <v>All-Male</v>
      </c>
      <c r="AC2057" s="3">
        <f>COUNTIFS(Table1[genoffice],Table1[[#This Row],[genoffice]],Table1[Gender],"F")</f>
        <v>94</v>
      </c>
      <c r="AD2057" s="3">
        <f>COUNTIFS(Table1[genoffice],Table1[[#This Row],[genoffice]],Table1[Gender],"M")</f>
        <v>132</v>
      </c>
      <c r="AE2057" s="3">
        <f>COUNTIFS(Table1[genoffice],Table1[[#This Row],[genoffice]],Table1[Gender],"~?")</f>
        <v>8</v>
      </c>
    </row>
    <row r="2058" spans="1:31" x14ac:dyDescent="0.35">
      <c r="A2058">
        <v>2060</v>
      </c>
      <c r="B2058">
        <f>IF(COUNTIF(C$2:C2057,C2058)&gt;0,B2057,B2057+1)</f>
        <v>634</v>
      </c>
      <c r="C2058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8" t="s">
        <v>2692</v>
      </c>
      <c r="E2058" t="s">
        <v>1451</v>
      </c>
      <c r="F2058" t="s">
        <v>2709</v>
      </c>
      <c r="G2058">
        <v>2014</v>
      </c>
      <c r="H2058" t="s">
        <v>1442</v>
      </c>
      <c r="I2058" t="s">
        <v>23</v>
      </c>
      <c r="J2058">
        <v>11231</v>
      </c>
      <c r="K2058">
        <v>5</v>
      </c>
      <c r="L2058">
        <f>COUNTIF(Table1[Race],Table1[Race])</f>
        <v>3</v>
      </c>
      <c r="M2058">
        <v>2</v>
      </c>
      <c r="N2058">
        <v>2</v>
      </c>
      <c r="O2058">
        <v>0</v>
      </c>
      <c r="P2058">
        <v>1</v>
      </c>
      <c r="Q2058" t="s">
        <v>20</v>
      </c>
      <c r="R2058" t="s">
        <v>947</v>
      </c>
      <c r="S2058" t="s">
        <v>2692</v>
      </c>
      <c r="T2058">
        <f>IFERROR(Table1[n_can_adj]/MID(Table1[district],FIND("(",Table1[district])+1,1),Table1[n_can_adj])</f>
        <v>3</v>
      </c>
      <c r="U2058">
        <v>435204</v>
      </c>
      <c r="V2058" t="str">
        <f>IF(Table1[Voting Population]&lt;47000,"Rural","Urban")</f>
        <v>Urban</v>
      </c>
      <c r="W2058" s="3">
        <v>0.20006150331678602</v>
      </c>
      <c r="X2058" s="3" t="s">
        <v>5414</v>
      </c>
      <c r="Y2058" s="3">
        <f>COUNTIFS(Table1[Race '#],Table1[[#This Row],[Race '#]],Table1[Gender],"F")</f>
        <v>0</v>
      </c>
      <c r="Z2058" s="3">
        <f>COUNTIFS(Table1[Race '#],Table1[[#This Row],[Race '#]],Table1[Gender],"M")</f>
        <v>3</v>
      </c>
      <c r="AA2058" s="3">
        <f>COUNTIFS(Table1[Race '#],Table1[[#This Row],[Race '#]],Table1[Gender],"~?")</f>
        <v>0</v>
      </c>
      <c r="AB2058" s="3" t="str">
        <f>_xlfn.IFS(Y2058=SUM(Table1[[#This Row],[Race-F candidates]:[Race-? Candidates]]),"All-Female",Z2058=SUM(Table1[[#This Row],[Race-F candidates]:[Race-? Candidates]]),"All-Male",1=1,"Mixed-Gender")</f>
        <v>All-Male</v>
      </c>
      <c r="AC2058" s="3">
        <f>COUNTIFS(Table1[genoffice],Table1[[#This Row],[genoffice]],Table1[Gender],"F")</f>
        <v>94</v>
      </c>
      <c r="AD2058" s="3">
        <f>COUNTIFS(Table1[genoffice],Table1[[#This Row],[genoffice]],Table1[Gender],"M")</f>
        <v>132</v>
      </c>
      <c r="AE2058" s="3">
        <f>COUNTIFS(Table1[genoffice],Table1[[#This Row],[genoffice]],Table1[Gender],"~?")</f>
        <v>8</v>
      </c>
    </row>
    <row r="2059" spans="1:31" x14ac:dyDescent="0.35">
      <c r="A2059">
        <v>2061</v>
      </c>
      <c r="B2059">
        <f>IF(COUNTIF(C$2:C2058,C2059)&gt;0,B2058,B2058+1)</f>
        <v>634</v>
      </c>
      <c r="C2059" t="str">
        <f>Table1[[#This Row],[position]]&amp;IF(Table1[district]="NA","","-"&amp;Table1[district])&amp;IF(Table1[parish]="Multi-Parish Race","","-"&amp;Table1[parish])&amp;" ("&amp;Table1[year]&amp;")"</f>
        <v>Justice of the Peace-2nd Justice Court-Jefferson (2014)</v>
      </c>
      <c r="D2059" t="s">
        <v>2692</v>
      </c>
      <c r="E2059" t="s">
        <v>1451</v>
      </c>
      <c r="F2059" t="s">
        <v>2710</v>
      </c>
      <c r="G2059">
        <v>2014</v>
      </c>
      <c r="H2059" t="s">
        <v>1442</v>
      </c>
      <c r="I2059" t="s">
        <v>23</v>
      </c>
      <c r="J2059">
        <v>6677</v>
      </c>
      <c r="K2059">
        <v>5</v>
      </c>
      <c r="L2059">
        <f>COUNTIF(Table1[Race],Table1[Race])</f>
        <v>3</v>
      </c>
      <c r="M2059">
        <v>2</v>
      </c>
      <c r="N2059">
        <v>2</v>
      </c>
      <c r="O2059">
        <v>0</v>
      </c>
      <c r="P2059">
        <v>1</v>
      </c>
      <c r="Q2059" t="s">
        <v>20</v>
      </c>
      <c r="R2059" t="s">
        <v>947</v>
      </c>
      <c r="S2059" t="s">
        <v>2692</v>
      </c>
      <c r="T2059">
        <f>IFERROR(Table1[n_can_adj]/MID(Table1[district],FIND("(",Table1[district])+1,1),Table1[n_can_adj])</f>
        <v>3</v>
      </c>
      <c r="U2059">
        <v>435204</v>
      </c>
      <c r="V2059" t="str">
        <f>IF(Table1[Voting Population]&lt;47000,"Rural","Urban")</f>
        <v>Urban</v>
      </c>
      <c r="W2059" s="3">
        <v>0.20006150331678602</v>
      </c>
      <c r="X2059" s="3" t="s">
        <v>5414</v>
      </c>
      <c r="Y2059" s="3">
        <f>COUNTIFS(Table1[Race '#],Table1[[#This Row],[Race '#]],Table1[Gender],"F")</f>
        <v>0</v>
      </c>
      <c r="Z2059" s="3">
        <f>COUNTIFS(Table1[Race '#],Table1[[#This Row],[Race '#]],Table1[Gender],"M")</f>
        <v>3</v>
      </c>
      <c r="AA2059" s="3">
        <f>COUNTIFS(Table1[Race '#],Table1[[#This Row],[Race '#]],Table1[Gender],"~?")</f>
        <v>0</v>
      </c>
      <c r="AB2059" s="3" t="str">
        <f>_xlfn.IFS(Y2059=SUM(Table1[[#This Row],[Race-F candidates]:[Race-? Candidates]]),"All-Female",Z2059=SUM(Table1[[#This Row],[Race-F candidates]:[Race-? Candidates]]),"All-Male",1=1,"Mixed-Gender")</f>
        <v>All-Male</v>
      </c>
      <c r="AC2059" s="3">
        <f>COUNTIFS(Table1[genoffice],Table1[[#This Row],[genoffice]],Table1[Gender],"F")</f>
        <v>94</v>
      </c>
      <c r="AD2059" s="3">
        <f>COUNTIFS(Table1[genoffice],Table1[[#This Row],[genoffice]],Table1[Gender],"M")</f>
        <v>132</v>
      </c>
      <c r="AE2059" s="3">
        <f>COUNTIFS(Table1[genoffice],Table1[[#This Row],[genoffice]],Table1[Gender],"~?")</f>
        <v>8</v>
      </c>
    </row>
    <row r="2060" spans="1:31" x14ac:dyDescent="0.35">
      <c r="A2060">
        <v>2055</v>
      </c>
      <c r="B2060">
        <f>IF(COUNTIF(C$2:C2059,C2060)&gt;0,B2059,B2059+1)</f>
        <v>635</v>
      </c>
      <c r="C2060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0" t="s">
        <v>2692</v>
      </c>
      <c r="E2060" t="s">
        <v>1451</v>
      </c>
      <c r="F2060" t="s">
        <v>2704</v>
      </c>
      <c r="G2060">
        <v>2016</v>
      </c>
      <c r="H2060" t="s">
        <v>1440</v>
      </c>
      <c r="I2060" t="s">
        <v>19</v>
      </c>
      <c r="J2060">
        <v>5733</v>
      </c>
      <c r="K2060">
        <v>4</v>
      </c>
      <c r="L2060">
        <f>COUNTIF(Table1[Race],Table1[Race])</f>
        <v>4</v>
      </c>
      <c r="M2060">
        <v>0</v>
      </c>
      <c r="N2060">
        <v>3</v>
      </c>
      <c r="O2060">
        <v>1</v>
      </c>
      <c r="P2060">
        <v>0</v>
      </c>
      <c r="Q2060" t="s">
        <v>20</v>
      </c>
      <c r="R2060" t="s">
        <v>947</v>
      </c>
      <c r="S2060" t="s">
        <v>2692</v>
      </c>
      <c r="T2060">
        <f>IFERROR(Table1[n_can_adj]/MID(Table1[district],FIND("(",Table1[district])+1,1),Table1[n_can_adj])</f>
        <v>4</v>
      </c>
      <c r="U2060">
        <v>117009</v>
      </c>
      <c r="V2060" t="str">
        <f>IF(Table1[Voting Population]&lt;47000,"Rural","Urban")</f>
        <v>Urban</v>
      </c>
      <c r="W2060" s="3">
        <v>6.7819825460806948E-2</v>
      </c>
      <c r="X2060" s="3" t="s">
        <v>5415</v>
      </c>
      <c r="Y2060" s="3">
        <f>COUNTIFS(Table1[Race '#],Table1[[#This Row],[Race '#]],Table1[Gender],"F")</f>
        <v>3</v>
      </c>
      <c r="Z2060" s="3">
        <f>COUNTIFS(Table1[Race '#],Table1[[#This Row],[Race '#]],Table1[Gender],"M")</f>
        <v>1</v>
      </c>
      <c r="AA2060" s="3">
        <f>COUNTIFS(Table1[Race '#],Table1[[#This Row],[Race '#]],Table1[Gender],"~?")</f>
        <v>0</v>
      </c>
      <c r="AB2060" s="3" t="str">
        <f>_xlfn.IFS(Y2060=SUM(Table1[[#This Row],[Race-F candidates]:[Race-? Candidates]]),"All-Female",Z2060=SUM(Table1[[#This Row],[Race-F candidates]:[Race-? Candidates]]),"All-Male",1=1,"Mixed-Gender")</f>
        <v>Mixed-Gender</v>
      </c>
      <c r="AC2060" s="3">
        <f>COUNTIFS(Table1[genoffice],Table1[[#This Row],[genoffice]],Table1[Gender],"F")</f>
        <v>94</v>
      </c>
      <c r="AD2060" s="3">
        <f>COUNTIFS(Table1[genoffice],Table1[[#This Row],[genoffice]],Table1[Gender],"M")</f>
        <v>132</v>
      </c>
      <c r="AE2060" s="3">
        <f>COUNTIFS(Table1[genoffice],Table1[[#This Row],[genoffice]],Table1[Gender],"~?")</f>
        <v>8</v>
      </c>
    </row>
    <row r="2061" spans="1:31" x14ac:dyDescent="0.35">
      <c r="A2061">
        <v>2056</v>
      </c>
      <c r="B2061">
        <f>IF(COUNTIF(C$2:C2060,C2061)&gt;0,B2060,B2060+1)</f>
        <v>635</v>
      </c>
      <c r="C2061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1" t="s">
        <v>2692</v>
      </c>
      <c r="E2061" t="s">
        <v>1451</v>
      </c>
      <c r="F2061" t="s">
        <v>2705</v>
      </c>
      <c r="G2061">
        <v>2016</v>
      </c>
      <c r="H2061" t="s">
        <v>1440</v>
      </c>
      <c r="I2061" t="s">
        <v>19</v>
      </c>
      <c r="J2061">
        <v>8801</v>
      </c>
      <c r="K2061">
        <v>4</v>
      </c>
      <c r="L2061">
        <f>COUNTIF(Table1[Race],Table1[Race])</f>
        <v>4</v>
      </c>
      <c r="M2061">
        <v>0</v>
      </c>
      <c r="N2061">
        <v>3</v>
      </c>
      <c r="O2061">
        <v>1</v>
      </c>
      <c r="P2061">
        <v>0</v>
      </c>
      <c r="Q2061" t="s">
        <v>20</v>
      </c>
      <c r="R2061" t="s">
        <v>947</v>
      </c>
      <c r="S2061" t="s">
        <v>2692</v>
      </c>
      <c r="T2061">
        <f>IFERROR(Table1[n_can_adj]/MID(Table1[district],FIND("(",Table1[district])+1,1),Table1[n_can_adj])</f>
        <v>4</v>
      </c>
      <c r="U2061">
        <v>117009</v>
      </c>
      <c r="V2061" t="str">
        <f>IF(Table1[Voting Population]&lt;47000,"Rural","Urban")</f>
        <v>Urban</v>
      </c>
      <c r="W2061" s="3">
        <v>6.7819825460806948E-2</v>
      </c>
      <c r="X2061" s="3" t="s">
        <v>5415</v>
      </c>
      <c r="Y2061" s="3">
        <f>COUNTIFS(Table1[Race '#],Table1[[#This Row],[Race '#]],Table1[Gender],"F")</f>
        <v>3</v>
      </c>
      <c r="Z2061" s="3">
        <f>COUNTIFS(Table1[Race '#],Table1[[#This Row],[Race '#]],Table1[Gender],"M")</f>
        <v>1</v>
      </c>
      <c r="AA2061" s="3">
        <f>COUNTIFS(Table1[Race '#],Table1[[#This Row],[Race '#]],Table1[Gender],"~?")</f>
        <v>0</v>
      </c>
      <c r="AB2061" s="3" t="str">
        <f>_xlfn.IFS(Y2061=SUM(Table1[[#This Row],[Race-F candidates]:[Race-? Candidates]]),"All-Female",Z2061=SUM(Table1[[#This Row],[Race-F candidates]:[Race-? Candidates]]),"All-Male",1=1,"Mixed-Gender")</f>
        <v>Mixed-Gender</v>
      </c>
      <c r="AC2061" s="3">
        <f>COUNTIFS(Table1[genoffice],Table1[[#This Row],[genoffice]],Table1[Gender],"F")</f>
        <v>94</v>
      </c>
      <c r="AD2061" s="3">
        <f>COUNTIFS(Table1[genoffice],Table1[[#This Row],[genoffice]],Table1[Gender],"M")</f>
        <v>132</v>
      </c>
      <c r="AE2061" s="3">
        <f>COUNTIFS(Table1[genoffice],Table1[[#This Row],[genoffice]],Table1[Gender],"~?")</f>
        <v>8</v>
      </c>
    </row>
    <row r="2062" spans="1:31" x14ac:dyDescent="0.35">
      <c r="A2062">
        <v>2057</v>
      </c>
      <c r="B2062">
        <f>IF(COUNTIF(C$2:C2061,C2062)&gt;0,B2061,B2061+1)</f>
        <v>635</v>
      </c>
      <c r="C2062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2" t="s">
        <v>2692</v>
      </c>
      <c r="E2062" t="s">
        <v>1451</v>
      </c>
      <c r="F2062" t="s">
        <v>2706</v>
      </c>
      <c r="G2062">
        <v>2016</v>
      </c>
      <c r="H2062" t="s">
        <v>1440</v>
      </c>
      <c r="I2062" t="s">
        <v>30</v>
      </c>
      <c r="J2062">
        <v>3951</v>
      </c>
      <c r="K2062">
        <v>4</v>
      </c>
      <c r="L2062">
        <f>COUNTIF(Table1[Race],Table1[Race])</f>
        <v>4</v>
      </c>
      <c r="M2062">
        <v>0</v>
      </c>
      <c r="N2062">
        <v>3</v>
      </c>
      <c r="O2062">
        <v>1</v>
      </c>
      <c r="P2062">
        <v>0</v>
      </c>
      <c r="Q2062" t="s">
        <v>20</v>
      </c>
      <c r="R2062" t="s">
        <v>947</v>
      </c>
      <c r="S2062" t="s">
        <v>2692</v>
      </c>
      <c r="T2062">
        <f>IFERROR(Table1[n_can_adj]/MID(Table1[district],FIND("(",Table1[district])+1,1),Table1[n_can_adj])</f>
        <v>4</v>
      </c>
      <c r="U2062">
        <v>117009</v>
      </c>
      <c r="V2062" t="str">
        <f>IF(Table1[Voting Population]&lt;47000,"Rural","Urban")</f>
        <v>Urban</v>
      </c>
      <c r="W2062" s="3">
        <v>6.7819825460806948E-2</v>
      </c>
      <c r="X2062" s="3" t="s">
        <v>5414</v>
      </c>
      <c r="Y2062" s="3">
        <f>COUNTIFS(Table1[Race '#],Table1[[#This Row],[Race '#]],Table1[Gender],"F")</f>
        <v>3</v>
      </c>
      <c r="Z2062" s="3">
        <f>COUNTIFS(Table1[Race '#],Table1[[#This Row],[Race '#]],Table1[Gender],"M")</f>
        <v>1</v>
      </c>
      <c r="AA2062" s="3">
        <f>COUNTIFS(Table1[Race '#],Table1[[#This Row],[Race '#]],Table1[Gender],"~?")</f>
        <v>0</v>
      </c>
      <c r="AB2062" s="3" t="str">
        <f>_xlfn.IFS(Y2062=SUM(Table1[[#This Row],[Race-F candidates]:[Race-? Candidates]]),"All-Female",Z2062=SUM(Table1[[#This Row],[Race-F candidates]:[Race-? Candidates]]),"All-Male",1=1,"Mixed-Gender")</f>
        <v>Mixed-Gender</v>
      </c>
      <c r="AC2062" s="3">
        <f>COUNTIFS(Table1[genoffice],Table1[[#This Row],[genoffice]],Table1[Gender],"F")</f>
        <v>94</v>
      </c>
      <c r="AD2062" s="3">
        <f>COUNTIFS(Table1[genoffice],Table1[[#This Row],[genoffice]],Table1[Gender],"M")</f>
        <v>132</v>
      </c>
      <c r="AE2062" s="3">
        <f>COUNTIFS(Table1[genoffice],Table1[[#This Row],[genoffice]],Table1[Gender],"~?")</f>
        <v>8</v>
      </c>
    </row>
    <row r="2063" spans="1:31" x14ac:dyDescent="0.35">
      <c r="A2063">
        <v>2062</v>
      </c>
      <c r="B2063">
        <f>IF(COUNTIF(C$2:C2062,C2063)&gt;0,B2062,B2062+1)</f>
        <v>635</v>
      </c>
      <c r="C2063" t="str">
        <f>Table1[[#This Row],[position]]&amp;IF(Table1[district]="NA","","-"&amp;Table1[district])&amp;IF(Table1[parish]="Multi-Parish Race","","-"&amp;Table1[parish])&amp;" ("&amp;Table1[year]&amp;")"</f>
        <v>Justice of the Peace-2nd Justice Court-Ascension (2016)</v>
      </c>
      <c r="D2063" t="s">
        <v>2692</v>
      </c>
      <c r="E2063" t="s">
        <v>1451</v>
      </c>
      <c r="F2063" t="s">
        <v>2711</v>
      </c>
      <c r="G2063">
        <v>2016</v>
      </c>
      <c r="H2063" t="s">
        <v>1440</v>
      </c>
      <c r="I2063" t="s">
        <v>19</v>
      </c>
      <c r="J2063">
        <v>7068</v>
      </c>
      <c r="K2063">
        <v>4</v>
      </c>
      <c r="L2063">
        <f>COUNTIF(Table1[Race],Table1[Race])</f>
        <v>4</v>
      </c>
      <c r="M2063">
        <v>0</v>
      </c>
      <c r="N2063">
        <v>3</v>
      </c>
      <c r="O2063">
        <v>1</v>
      </c>
      <c r="P2063">
        <v>0</v>
      </c>
      <c r="Q2063" t="s">
        <v>20</v>
      </c>
      <c r="R2063" t="s">
        <v>947</v>
      </c>
      <c r="S2063" t="s">
        <v>2692</v>
      </c>
      <c r="T2063">
        <f>IFERROR(Table1[n_can_adj]/MID(Table1[district],FIND("(",Table1[district])+1,1),Table1[n_can_adj])</f>
        <v>4</v>
      </c>
      <c r="U2063">
        <v>117009</v>
      </c>
      <c r="V2063" t="str">
        <f>IF(Table1[Voting Population]&lt;47000,"Rural","Urban")</f>
        <v>Urban</v>
      </c>
      <c r="W2063" s="3">
        <v>6.7819825460806948E-2</v>
      </c>
      <c r="X2063" s="3" t="s">
        <v>5415</v>
      </c>
      <c r="Y2063" s="3">
        <f>COUNTIFS(Table1[Race '#],Table1[[#This Row],[Race '#]],Table1[Gender],"F")</f>
        <v>3</v>
      </c>
      <c r="Z2063" s="3">
        <f>COUNTIFS(Table1[Race '#],Table1[[#This Row],[Race '#]],Table1[Gender],"M")</f>
        <v>1</v>
      </c>
      <c r="AA2063" s="3">
        <f>COUNTIFS(Table1[Race '#],Table1[[#This Row],[Race '#]],Table1[Gender],"~?")</f>
        <v>0</v>
      </c>
      <c r="AB2063" s="3" t="str">
        <f>_xlfn.IFS(Y2063=SUM(Table1[[#This Row],[Race-F candidates]:[Race-? Candidates]]),"All-Female",Z2063=SUM(Table1[[#This Row],[Race-F candidates]:[Race-? Candidates]]),"All-Male",1=1,"Mixed-Gender")</f>
        <v>Mixed-Gender</v>
      </c>
      <c r="AC2063" s="3">
        <f>COUNTIFS(Table1[genoffice],Table1[[#This Row],[genoffice]],Table1[Gender],"F")</f>
        <v>94</v>
      </c>
      <c r="AD2063" s="3">
        <f>COUNTIFS(Table1[genoffice],Table1[[#This Row],[genoffice]],Table1[Gender],"M")</f>
        <v>132</v>
      </c>
      <c r="AE2063" s="3">
        <f>COUNTIFS(Table1[genoffice],Table1[[#This Row],[genoffice]],Table1[Gender],"~?")</f>
        <v>8</v>
      </c>
    </row>
    <row r="2064" spans="1:31" x14ac:dyDescent="0.35">
      <c r="A2064">
        <v>2063</v>
      </c>
      <c r="B2064">
        <f>IF(COUNTIF(C$2:C2063,C2064)&gt;0,B2063,B2063+1)</f>
        <v>636</v>
      </c>
      <c r="C2064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4" t="s">
        <v>2692</v>
      </c>
      <c r="E2064" t="s">
        <v>1458</v>
      </c>
      <c r="F2064" t="s">
        <v>2712</v>
      </c>
      <c r="G2064">
        <v>2014</v>
      </c>
      <c r="H2064" t="s">
        <v>940</v>
      </c>
      <c r="I2064" t="s">
        <v>23</v>
      </c>
      <c r="J2064">
        <v>1511</v>
      </c>
      <c r="K2064">
        <v>2</v>
      </c>
      <c r="L2064">
        <f>COUNTIF(Table1[Race],Table1[Race])</f>
        <v>2</v>
      </c>
      <c r="M2064">
        <v>1</v>
      </c>
      <c r="N2064">
        <v>1</v>
      </c>
      <c r="O2064">
        <v>0</v>
      </c>
      <c r="P2064">
        <v>0</v>
      </c>
      <c r="Q2064" t="s">
        <v>20</v>
      </c>
      <c r="R2064" t="s">
        <v>947</v>
      </c>
      <c r="S2064" t="s">
        <v>2692</v>
      </c>
      <c r="T2064">
        <f>IFERROR(Table1[n_can_adj]/MID(Table1[district],FIND("(",Table1[district])+1,1),Table1[n_can_adj])</f>
        <v>2</v>
      </c>
      <c r="U2064">
        <v>97688</v>
      </c>
      <c r="V2064" t="str">
        <f>IF(Table1[Voting Population]&lt;47000,"Rural","Urban")</f>
        <v>Urban</v>
      </c>
      <c r="W2064" s="3">
        <v>0.50532001964314954</v>
      </c>
      <c r="X2064" s="3" t="s">
        <v>5415</v>
      </c>
      <c r="Y2064" s="3">
        <f>COUNTIFS(Table1[Race '#],Table1[[#This Row],[Race '#]],Table1[Gender],"F")</f>
        <v>2</v>
      </c>
      <c r="Z2064" s="3">
        <f>COUNTIFS(Table1[Race '#],Table1[[#This Row],[Race '#]],Table1[Gender],"M")</f>
        <v>0</v>
      </c>
      <c r="AA2064" s="3">
        <f>COUNTIFS(Table1[Race '#],Table1[[#This Row],[Race '#]],Table1[Gender],"~?")</f>
        <v>0</v>
      </c>
      <c r="AB2064" s="3" t="str">
        <f>_xlfn.IFS(Y2064=SUM(Table1[[#This Row],[Race-F candidates]:[Race-? Candidates]]),"All-Female",Z2064=SUM(Table1[[#This Row],[Race-F candidates]:[Race-? Candidates]]),"All-Male",1=1,"Mixed-Gender")</f>
        <v>All-Female</v>
      </c>
      <c r="AC2064" s="3">
        <f>COUNTIFS(Table1[genoffice],Table1[[#This Row],[genoffice]],Table1[Gender],"F")</f>
        <v>94</v>
      </c>
      <c r="AD2064" s="3">
        <f>COUNTIFS(Table1[genoffice],Table1[[#This Row],[genoffice]],Table1[Gender],"M")</f>
        <v>132</v>
      </c>
      <c r="AE2064" s="3">
        <f>COUNTIFS(Table1[genoffice],Table1[[#This Row],[genoffice]],Table1[Gender],"~?")</f>
        <v>8</v>
      </c>
    </row>
    <row r="2065" spans="1:31" x14ac:dyDescent="0.35">
      <c r="A2065">
        <v>2064</v>
      </c>
      <c r="B2065">
        <f>IF(COUNTIF(C$2:C2064,C2065)&gt;0,B2064,B2064+1)</f>
        <v>636</v>
      </c>
      <c r="C2065" t="str">
        <f>Table1[[#This Row],[position]]&amp;IF(Table1[district]="NA","","-"&amp;Table1[district])&amp;IF(Table1[parish]="Multi-Parish Race","","-"&amp;Table1[parish])&amp;" ("&amp;Table1[year]&amp;")"</f>
        <v>Justice of the Peace-2nd Justice of the Peace Court-Lafourche (2014)</v>
      </c>
      <c r="D2065" t="s">
        <v>2692</v>
      </c>
      <c r="E2065" t="s">
        <v>1458</v>
      </c>
      <c r="F2065" t="s">
        <v>2713</v>
      </c>
      <c r="G2065">
        <v>2014</v>
      </c>
      <c r="H2065" t="s">
        <v>940</v>
      </c>
      <c r="I2065" t="s">
        <v>19</v>
      </c>
      <c r="J2065">
        <v>4598</v>
      </c>
      <c r="K2065">
        <v>2</v>
      </c>
      <c r="L2065">
        <f>COUNTIF(Table1[Race],Table1[Race])</f>
        <v>2</v>
      </c>
      <c r="M2065">
        <v>1</v>
      </c>
      <c r="N2065">
        <v>1</v>
      </c>
      <c r="O2065">
        <v>0</v>
      </c>
      <c r="P2065">
        <v>0</v>
      </c>
      <c r="Q2065" t="s">
        <v>20</v>
      </c>
      <c r="R2065" t="s">
        <v>947</v>
      </c>
      <c r="S2065" t="s">
        <v>2692</v>
      </c>
      <c r="T2065">
        <f>IFERROR(Table1[n_can_adj]/MID(Table1[district],FIND("(",Table1[district])+1,1),Table1[n_can_adj])</f>
        <v>2</v>
      </c>
      <c r="U2065">
        <v>97688</v>
      </c>
      <c r="V2065" t="str">
        <f>IF(Table1[Voting Population]&lt;47000,"Rural","Urban")</f>
        <v>Urban</v>
      </c>
      <c r="W2065" s="3">
        <v>0.50532001964314954</v>
      </c>
      <c r="X2065" s="3" t="s">
        <v>5415</v>
      </c>
      <c r="Y2065" s="3">
        <f>COUNTIFS(Table1[Race '#],Table1[[#This Row],[Race '#]],Table1[Gender],"F")</f>
        <v>2</v>
      </c>
      <c r="Z2065" s="3">
        <f>COUNTIFS(Table1[Race '#],Table1[[#This Row],[Race '#]],Table1[Gender],"M")</f>
        <v>0</v>
      </c>
      <c r="AA2065" s="3">
        <f>COUNTIFS(Table1[Race '#],Table1[[#This Row],[Race '#]],Table1[Gender],"~?")</f>
        <v>0</v>
      </c>
      <c r="AB2065" s="3" t="str">
        <f>_xlfn.IFS(Y2065=SUM(Table1[[#This Row],[Race-F candidates]:[Race-? Candidates]]),"All-Female",Z2065=SUM(Table1[[#This Row],[Race-F candidates]:[Race-? Candidates]]),"All-Male",1=1,"Mixed-Gender")</f>
        <v>All-Female</v>
      </c>
      <c r="AC2065" s="3">
        <f>COUNTIFS(Table1[genoffice],Table1[[#This Row],[genoffice]],Table1[Gender],"F")</f>
        <v>94</v>
      </c>
      <c r="AD2065" s="3">
        <f>COUNTIFS(Table1[genoffice],Table1[[#This Row],[genoffice]],Table1[Gender],"M")</f>
        <v>132</v>
      </c>
      <c r="AE2065" s="3">
        <f>COUNTIFS(Table1[genoffice],Table1[[#This Row],[genoffice]],Table1[Gender],"~?")</f>
        <v>8</v>
      </c>
    </row>
    <row r="2066" spans="1:31" x14ac:dyDescent="0.35">
      <c r="A2066">
        <v>2065</v>
      </c>
      <c r="B2066">
        <f>IF(COUNTIF(C$2:C2065,C2066)&gt;0,B2065,B2065+1)</f>
        <v>637</v>
      </c>
      <c r="C2066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6" t="s">
        <v>2692</v>
      </c>
      <c r="E2066" t="s">
        <v>1462</v>
      </c>
      <c r="F2066" t="s">
        <v>2714</v>
      </c>
      <c r="G2066">
        <v>2014</v>
      </c>
      <c r="H2066" t="s">
        <v>1440</v>
      </c>
      <c r="I2066" t="s">
        <v>127</v>
      </c>
      <c r="J2066">
        <v>7426</v>
      </c>
      <c r="K2066">
        <v>2</v>
      </c>
      <c r="L2066">
        <f>COUNTIF(Table1[Race],Table1[Race])</f>
        <v>2</v>
      </c>
      <c r="M2066">
        <v>0</v>
      </c>
      <c r="N2066">
        <v>1</v>
      </c>
      <c r="O2066">
        <v>0</v>
      </c>
      <c r="P2066">
        <v>1</v>
      </c>
      <c r="Q2066" t="s">
        <v>20</v>
      </c>
      <c r="R2066" t="s">
        <v>947</v>
      </c>
      <c r="S2066" t="s">
        <v>2692</v>
      </c>
      <c r="T2066">
        <f>IFERROR(Table1[n_can_adj]/MID(Table1[district],FIND("(",Table1[district])+1,1),Table1[n_can_adj])</f>
        <v>2</v>
      </c>
      <c r="U2066">
        <v>117009</v>
      </c>
      <c r="V2066" t="str">
        <f>IF(Table1[Voting Population]&lt;47000,"Rural","Urban")</f>
        <v>Urban</v>
      </c>
      <c r="W2066" s="3">
        <v>9.173772419876508E-2</v>
      </c>
      <c r="X2066" s="3" t="s">
        <v>5414</v>
      </c>
      <c r="Y2066" s="3">
        <f>COUNTIFS(Table1[Race '#],Table1[[#This Row],[Race '#]],Table1[Gender],"F")</f>
        <v>1</v>
      </c>
      <c r="Z2066" s="3">
        <f>COUNTIFS(Table1[Race '#],Table1[[#This Row],[Race '#]],Table1[Gender],"M")</f>
        <v>1</v>
      </c>
      <c r="AA2066" s="3">
        <f>COUNTIFS(Table1[Race '#],Table1[[#This Row],[Race '#]],Table1[Gender],"~?")</f>
        <v>0</v>
      </c>
      <c r="AB2066" s="3" t="str">
        <f>_xlfn.IFS(Y2066=SUM(Table1[[#This Row],[Race-F candidates]:[Race-? Candidates]]),"All-Female",Z2066=SUM(Table1[[#This Row],[Race-F candidates]:[Race-? Candidates]]),"All-Male",1=1,"Mixed-Gender")</f>
        <v>Mixed-Gender</v>
      </c>
      <c r="AC2066" s="3">
        <f>COUNTIFS(Table1[genoffice],Table1[[#This Row],[genoffice]],Table1[Gender],"F")</f>
        <v>94</v>
      </c>
      <c r="AD2066" s="3">
        <f>COUNTIFS(Table1[genoffice],Table1[[#This Row],[genoffice]],Table1[Gender],"M")</f>
        <v>132</v>
      </c>
      <c r="AE2066" s="3">
        <f>COUNTIFS(Table1[genoffice],Table1[[#This Row],[genoffice]],Table1[Gender],"~?")</f>
        <v>8</v>
      </c>
    </row>
    <row r="2067" spans="1:31" x14ac:dyDescent="0.35">
      <c r="A2067">
        <v>2066</v>
      </c>
      <c r="B2067">
        <f>IF(COUNTIF(C$2:C2066,C2067)&gt;0,B2066,B2066+1)</f>
        <v>637</v>
      </c>
      <c r="C2067" t="str">
        <f>Table1[[#This Row],[position]]&amp;IF(Table1[district]="NA","","-"&amp;Table1[district])&amp;IF(Table1[parish]="Multi-Parish Race","","-"&amp;Table1[parish])&amp;" ("&amp;Table1[year]&amp;")"</f>
        <v>Justice of the Peace-3rd Justice Court-Ascension (2014)</v>
      </c>
      <c r="D2067" t="s">
        <v>2692</v>
      </c>
      <c r="E2067" t="s">
        <v>1462</v>
      </c>
      <c r="F2067" t="s">
        <v>2715</v>
      </c>
      <c r="G2067">
        <v>2014</v>
      </c>
      <c r="H2067" t="s">
        <v>1440</v>
      </c>
      <c r="I2067" t="s">
        <v>19</v>
      </c>
      <c r="J2067">
        <v>6178</v>
      </c>
      <c r="K2067">
        <v>2</v>
      </c>
      <c r="L2067">
        <f>COUNTIF(Table1[Race],Table1[Race])</f>
        <v>2</v>
      </c>
      <c r="M2067">
        <v>0</v>
      </c>
      <c r="N2067">
        <v>1</v>
      </c>
      <c r="O2067">
        <v>0</v>
      </c>
      <c r="P2067">
        <v>1</v>
      </c>
      <c r="Q2067" t="s">
        <v>20</v>
      </c>
      <c r="R2067" t="s">
        <v>947</v>
      </c>
      <c r="S2067" t="s">
        <v>2692</v>
      </c>
      <c r="T2067">
        <f>IFERROR(Table1[n_can_adj]/MID(Table1[district],FIND("(",Table1[district])+1,1),Table1[n_can_adj])</f>
        <v>2</v>
      </c>
      <c r="U2067">
        <v>117009</v>
      </c>
      <c r="V2067" t="str">
        <f>IF(Table1[Voting Population]&lt;47000,"Rural","Urban")</f>
        <v>Urban</v>
      </c>
      <c r="W2067" s="3">
        <v>9.173772419876508E-2</v>
      </c>
      <c r="X2067" s="3" t="s">
        <v>5415</v>
      </c>
      <c r="Y2067" s="3">
        <f>COUNTIFS(Table1[Race '#],Table1[[#This Row],[Race '#]],Table1[Gender],"F")</f>
        <v>1</v>
      </c>
      <c r="Z2067" s="3">
        <f>COUNTIFS(Table1[Race '#],Table1[[#This Row],[Race '#]],Table1[Gender],"M")</f>
        <v>1</v>
      </c>
      <c r="AA2067" s="3">
        <f>COUNTIFS(Table1[Race '#],Table1[[#This Row],[Race '#]],Table1[Gender],"~?")</f>
        <v>0</v>
      </c>
      <c r="AB2067" s="3" t="str">
        <f>_xlfn.IFS(Y2067=SUM(Table1[[#This Row],[Race-F candidates]:[Race-? Candidates]]),"All-Female",Z2067=SUM(Table1[[#This Row],[Race-F candidates]:[Race-? Candidates]]),"All-Male",1=1,"Mixed-Gender")</f>
        <v>Mixed-Gender</v>
      </c>
      <c r="AC2067" s="3">
        <f>COUNTIFS(Table1[genoffice],Table1[[#This Row],[genoffice]],Table1[Gender],"F")</f>
        <v>94</v>
      </c>
      <c r="AD2067" s="3">
        <f>COUNTIFS(Table1[genoffice],Table1[[#This Row],[genoffice]],Table1[Gender],"M")</f>
        <v>132</v>
      </c>
      <c r="AE2067" s="3">
        <f>COUNTIFS(Table1[genoffice],Table1[[#This Row],[genoffice]],Table1[Gender],"~?")</f>
        <v>8</v>
      </c>
    </row>
    <row r="2068" spans="1:31" x14ac:dyDescent="0.35">
      <c r="A2068">
        <v>2067</v>
      </c>
      <c r="B2068">
        <f>IF(COUNTIF(C$2:C2067,C2068)&gt;0,B2067,B2067+1)</f>
        <v>638</v>
      </c>
      <c r="C2068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8" t="s">
        <v>2692</v>
      </c>
      <c r="E2068" t="s">
        <v>1465</v>
      </c>
      <c r="F2068" t="s">
        <v>2716</v>
      </c>
      <c r="G2068">
        <v>2014</v>
      </c>
      <c r="H2068" t="s">
        <v>940</v>
      </c>
      <c r="I2068" t="s">
        <v>23</v>
      </c>
      <c r="J2068">
        <v>1701</v>
      </c>
      <c r="K2068">
        <v>2</v>
      </c>
      <c r="L2068">
        <f>COUNTIF(Table1[Race],Table1[Race])</f>
        <v>2</v>
      </c>
      <c r="M2068">
        <v>1</v>
      </c>
      <c r="N2068">
        <v>0</v>
      </c>
      <c r="O2068">
        <v>1</v>
      </c>
      <c r="P2068">
        <v>0</v>
      </c>
      <c r="Q2068" t="s">
        <v>20</v>
      </c>
      <c r="R2068" t="s">
        <v>947</v>
      </c>
      <c r="S2068" t="s">
        <v>2692</v>
      </c>
      <c r="T2068">
        <f>IFERROR(Table1[n_can_adj]/MID(Table1[district],FIND("(",Table1[district])+1,1),Table1[n_can_adj])</f>
        <v>2</v>
      </c>
      <c r="U2068">
        <v>97688</v>
      </c>
      <c r="V2068" t="str">
        <f>IF(Table1[Voting Population]&lt;47000,"Rural","Urban")</f>
        <v>Urban</v>
      </c>
      <c r="W2068" s="3">
        <v>9.8807947019867504E-2</v>
      </c>
      <c r="X2068" s="3" t="s">
        <v>5414</v>
      </c>
      <c r="Y2068" s="3">
        <f>COUNTIFS(Table1[Race '#],Table1[[#This Row],[Race '#]],Table1[Gender],"F")</f>
        <v>0</v>
      </c>
      <c r="Z2068" s="3">
        <f>COUNTIFS(Table1[Race '#],Table1[[#This Row],[Race '#]],Table1[Gender],"M")</f>
        <v>2</v>
      </c>
      <c r="AA2068" s="3">
        <f>COUNTIFS(Table1[Race '#],Table1[[#This Row],[Race '#]],Table1[Gender],"~?")</f>
        <v>0</v>
      </c>
      <c r="AB2068" s="3" t="str">
        <f>_xlfn.IFS(Y2068=SUM(Table1[[#This Row],[Race-F candidates]:[Race-? Candidates]]),"All-Female",Z2068=SUM(Table1[[#This Row],[Race-F candidates]:[Race-? Candidates]]),"All-Male",1=1,"Mixed-Gender")</f>
        <v>All-Male</v>
      </c>
      <c r="AC2068" s="3">
        <f>COUNTIFS(Table1[genoffice],Table1[[#This Row],[genoffice]],Table1[Gender],"F")</f>
        <v>94</v>
      </c>
      <c r="AD2068" s="3">
        <f>COUNTIFS(Table1[genoffice],Table1[[#This Row],[genoffice]],Table1[Gender],"M")</f>
        <v>132</v>
      </c>
      <c r="AE2068" s="3">
        <f>COUNTIFS(Table1[genoffice],Table1[[#This Row],[genoffice]],Table1[Gender],"~?")</f>
        <v>8</v>
      </c>
    </row>
    <row r="2069" spans="1:31" x14ac:dyDescent="0.35">
      <c r="A2069">
        <v>2068</v>
      </c>
      <c r="B2069">
        <f>IF(COUNTIF(C$2:C2068,C2069)&gt;0,B2068,B2068+1)</f>
        <v>638</v>
      </c>
      <c r="C2069" t="str">
        <f>Table1[[#This Row],[position]]&amp;IF(Table1[district]="NA","","-"&amp;Table1[district])&amp;IF(Table1[parish]="Multi-Parish Race","","-"&amp;Table1[parish])&amp;" ("&amp;Table1[year]&amp;")"</f>
        <v>Justice of the Peace-3rd Justice of the Peace Court-Lafourche (2014)</v>
      </c>
      <c r="D2069" t="s">
        <v>2692</v>
      </c>
      <c r="E2069" t="s">
        <v>1465</v>
      </c>
      <c r="F2069" t="s">
        <v>2717</v>
      </c>
      <c r="G2069">
        <v>2014</v>
      </c>
      <c r="H2069" t="s">
        <v>940</v>
      </c>
      <c r="I2069" t="s">
        <v>30</v>
      </c>
      <c r="J2069">
        <v>2074</v>
      </c>
      <c r="K2069">
        <v>2</v>
      </c>
      <c r="L2069">
        <f>COUNTIF(Table1[Race],Table1[Race])</f>
        <v>2</v>
      </c>
      <c r="M2069">
        <v>1</v>
      </c>
      <c r="N2069">
        <v>0</v>
      </c>
      <c r="O2069">
        <v>1</v>
      </c>
      <c r="P2069">
        <v>0</v>
      </c>
      <c r="Q2069" t="s">
        <v>20</v>
      </c>
      <c r="R2069" t="s">
        <v>947</v>
      </c>
      <c r="S2069" t="s">
        <v>2692</v>
      </c>
      <c r="T2069">
        <f>IFERROR(Table1[n_can_adj]/MID(Table1[district],FIND("(",Table1[district])+1,1),Table1[n_can_adj])</f>
        <v>2</v>
      </c>
      <c r="U2069">
        <v>97688</v>
      </c>
      <c r="V2069" t="str">
        <f>IF(Table1[Voting Population]&lt;47000,"Rural","Urban")</f>
        <v>Urban</v>
      </c>
      <c r="W2069" s="3">
        <v>9.8807947019867504E-2</v>
      </c>
      <c r="X2069" s="3" t="s">
        <v>5414</v>
      </c>
      <c r="Y2069" s="3">
        <f>COUNTIFS(Table1[Race '#],Table1[[#This Row],[Race '#]],Table1[Gender],"F")</f>
        <v>0</v>
      </c>
      <c r="Z2069" s="3">
        <f>COUNTIFS(Table1[Race '#],Table1[[#This Row],[Race '#]],Table1[Gender],"M")</f>
        <v>2</v>
      </c>
      <c r="AA2069" s="3">
        <f>COUNTIFS(Table1[Race '#],Table1[[#This Row],[Race '#]],Table1[Gender],"~?")</f>
        <v>0</v>
      </c>
      <c r="AB2069" s="3" t="str">
        <f>_xlfn.IFS(Y2069=SUM(Table1[[#This Row],[Race-F candidates]:[Race-? Candidates]]),"All-Female",Z2069=SUM(Table1[[#This Row],[Race-F candidates]:[Race-? Candidates]]),"All-Male",1=1,"Mixed-Gender")</f>
        <v>All-Male</v>
      </c>
      <c r="AC2069" s="3">
        <f>COUNTIFS(Table1[genoffice],Table1[[#This Row],[genoffice]],Table1[Gender],"F")</f>
        <v>94</v>
      </c>
      <c r="AD2069" s="3">
        <f>COUNTIFS(Table1[genoffice],Table1[[#This Row],[genoffice]],Table1[Gender],"M")</f>
        <v>132</v>
      </c>
      <c r="AE2069" s="3">
        <f>COUNTIFS(Table1[genoffice],Table1[[#This Row],[genoffice]],Table1[Gender],"~?")</f>
        <v>8</v>
      </c>
    </row>
    <row r="2070" spans="1:31" x14ac:dyDescent="0.35">
      <c r="A2070">
        <v>2069</v>
      </c>
      <c r="B2070">
        <f>IF(COUNTIF(C$2:C2069,C2070)&gt;0,B2069,B2069+1)</f>
        <v>639</v>
      </c>
      <c r="C2070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0" t="s">
        <v>2692</v>
      </c>
      <c r="E2070" t="s">
        <v>1482</v>
      </c>
      <c r="F2070" t="s">
        <v>2718</v>
      </c>
      <c r="G2070">
        <v>2014</v>
      </c>
      <c r="H2070" t="s">
        <v>1442</v>
      </c>
      <c r="I2070" t="s">
        <v>127</v>
      </c>
      <c r="J2070">
        <v>353</v>
      </c>
      <c r="K2070">
        <v>2</v>
      </c>
      <c r="L2070">
        <f>COUNTIF(Table1[Race],Table1[Race])</f>
        <v>2</v>
      </c>
      <c r="M2070">
        <v>1</v>
      </c>
      <c r="N2070">
        <v>0</v>
      </c>
      <c r="O2070">
        <v>0</v>
      </c>
      <c r="P2070">
        <v>1</v>
      </c>
      <c r="Q2070" t="s">
        <v>20</v>
      </c>
      <c r="R2070" t="s">
        <v>947</v>
      </c>
      <c r="S2070" t="s">
        <v>2692</v>
      </c>
      <c r="T2070">
        <f>IFERROR(Table1[n_can_adj]/MID(Table1[district],FIND("(",Table1[district])+1,1),Table1[n_can_adj])</f>
        <v>2</v>
      </c>
      <c r="U2070">
        <v>435204</v>
      </c>
      <c r="V2070" t="str">
        <f>IF(Table1[Voting Population]&lt;47000,"Rural","Urban")</f>
        <v>Urban</v>
      </c>
      <c r="W2070" s="3">
        <v>0.69021500658183421</v>
      </c>
      <c r="X2070" s="3" t="s">
        <v>5415</v>
      </c>
      <c r="Y2070" s="3">
        <f>COUNTIFS(Table1[Race '#],Table1[[#This Row],[Race '#]],Table1[Gender],"F")</f>
        <v>2</v>
      </c>
      <c r="Z2070" s="3">
        <f>COUNTIFS(Table1[Race '#],Table1[[#This Row],[Race '#]],Table1[Gender],"M")</f>
        <v>0</v>
      </c>
      <c r="AA2070" s="3">
        <f>COUNTIFS(Table1[Race '#],Table1[[#This Row],[Race '#]],Table1[Gender],"~?")</f>
        <v>0</v>
      </c>
      <c r="AB2070" s="3" t="str">
        <f>_xlfn.IFS(Y2070=SUM(Table1[[#This Row],[Race-F candidates]:[Race-? Candidates]]),"All-Female",Z2070=SUM(Table1[[#This Row],[Race-F candidates]:[Race-? Candidates]]),"All-Male",1=1,"Mixed-Gender")</f>
        <v>All-Female</v>
      </c>
      <c r="AC2070" s="3">
        <f>COUNTIFS(Table1[genoffice],Table1[[#This Row],[genoffice]],Table1[Gender],"F")</f>
        <v>94</v>
      </c>
      <c r="AD2070" s="3">
        <f>COUNTIFS(Table1[genoffice],Table1[[#This Row],[genoffice]],Table1[Gender],"M")</f>
        <v>132</v>
      </c>
      <c r="AE2070" s="3">
        <f>COUNTIFS(Table1[genoffice],Table1[[#This Row],[genoffice]],Table1[Gender],"~?")</f>
        <v>8</v>
      </c>
    </row>
    <row r="2071" spans="1:31" x14ac:dyDescent="0.35">
      <c r="A2071">
        <v>2070</v>
      </c>
      <c r="B2071">
        <f>IF(COUNTIF(C$2:C2070,C2071)&gt;0,B2070,B2070+1)</f>
        <v>639</v>
      </c>
      <c r="C2071" t="str">
        <f>Table1[[#This Row],[position]]&amp;IF(Table1[district]="NA","","-"&amp;Table1[district])&amp;IF(Table1[parish]="Multi-Parish Race","","-"&amp;Table1[parish])&amp;" ("&amp;Table1[year]&amp;")"</f>
        <v>Justice of the Peace-7th Justice Court-Jefferson (2014)</v>
      </c>
      <c r="D2071" t="s">
        <v>2692</v>
      </c>
      <c r="E2071" t="s">
        <v>1482</v>
      </c>
      <c r="F2071" t="s">
        <v>2719</v>
      </c>
      <c r="G2071">
        <v>2014</v>
      </c>
      <c r="H2071" t="s">
        <v>1442</v>
      </c>
      <c r="I2071" t="s">
        <v>23</v>
      </c>
      <c r="J2071">
        <v>1926</v>
      </c>
      <c r="K2071">
        <v>2</v>
      </c>
      <c r="L2071">
        <f>COUNTIF(Table1[Race],Table1[Race])</f>
        <v>2</v>
      </c>
      <c r="M2071">
        <v>1</v>
      </c>
      <c r="N2071">
        <v>0</v>
      </c>
      <c r="O2071">
        <v>0</v>
      </c>
      <c r="P2071">
        <v>1</v>
      </c>
      <c r="Q2071" t="s">
        <v>20</v>
      </c>
      <c r="R2071" t="s">
        <v>947</v>
      </c>
      <c r="S2071" t="s">
        <v>2692</v>
      </c>
      <c r="T2071">
        <f>IFERROR(Table1[n_can_adj]/MID(Table1[district],FIND("(",Table1[district])+1,1),Table1[n_can_adj])</f>
        <v>2</v>
      </c>
      <c r="U2071">
        <v>435204</v>
      </c>
      <c r="V2071" t="str">
        <f>IF(Table1[Voting Population]&lt;47000,"Rural","Urban")</f>
        <v>Urban</v>
      </c>
      <c r="W2071" s="3">
        <v>0.69021500658183421</v>
      </c>
      <c r="X2071" s="3" t="s">
        <v>5415</v>
      </c>
      <c r="Y2071" s="3">
        <f>COUNTIFS(Table1[Race '#],Table1[[#This Row],[Race '#]],Table1[Gender],"F")</f>
        <v>2</v>
      </c>
      <c r="Z2071" s="3">
        <f>COUNTIFS(Table1[Race '#],Table1[[#This Row],[Race '#]],Table1[Gender],"M")</f>
        <v>0</v>
      </c>
      <c r="AA2071" s="3">
        <f>COUNTIFS(Table1[Race '#],Table1[[#This Row],[Race '#]],Table1[Gender],"~?")</f>
        <v>0</v>
      </c>
      <c r="AB2071" s="3" t="str">
        <f>_xlfn.IFS(Y2071=SUM(Table1[[#This Row],[Race-F candidates]:[Race-? Candidates]]),"All-Female",Z2071=SUM(Table1[[#This Row],[Race-F candidates]:[Race-? Candidates]]),"All-Male",1=1,"Mixed-Gender")</f>
        <v>All-Female</v>
      </c>
      <c r="AC2071" s="3">
        <f>COUNTIFS(Table1[genoffice],Table1[[#This Row],[genoffice]],Table1[Gender],"F")</f>
        <v>94</v>
      </c>
      <c r="AD2071" s="3">
        <f>COUNTIFS(Table1[genoffice],Table1[[#This Row],[genoffice]],Table1[Gender],"M")</f>
        <v>132</v>
      </c>
      <c r="AE2071" s="3">
        <f>COUNTIFS(Table1[genoffice],Table1[[#This Row],[genoffice]],Table1[Gender],"~?")</f>
        <v>8</v>
      </c>
    </row>
    <row r="2072" spans="1:31" x14ac:dyDescent="0.35">
      <c r="A2072">
        <v>2071</v>
      </c>
      <c r="B2072">
        <f>IF(COUNTIF(C$2:C2071,C2072)&gt;0,B2071,B2071+1)</f>
        <v>640</v>
      </c>
      <c r="C2072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2" t="s">
        <v>2692</v>
      </c>
      <c r="E2072" t="s">
        <v>2720</v>
      </c>
      <c r="F2072" t="s">
        <v>2721</v>
      </c>
      <c r="G2072">
        <v>2014</v>
      </c>
      <c r="H2072" t="s">
        <v>1197</v>
      </c>
      <c r="I2072" t="s">
        <v>23</v>
      </c>
      <c r="J2072">
        <v>482</v>
      </c>
      <c r="K2072">
        <v>2</v>
      </c>
      <c r="L2072">
        <f>COUNTIF(Table1[Race],Table1[Race])</f>
        <v>2</v>
      </c>
      <c r="M2072">
        <v>1</v>
      </c>
      <c r="N2072">
        <v>1</v>
      </c>
      <c r="O2072">
        <v>0</v>
      </c>
      <c r="P2072">
        <v>0</v>
      </c>
      <c r="Q2072" t="s">
        <v>20</v>
      </c>
      <c r="R2072" t="s">
        <v>947</v>
      </c>
      <c r="S2072" t="s">
        <v>2692</v>
      </c>
      <c r="T2072">
        <f>IFERROR(Table1[n_can_adj]/MID(Table1[district],FIND("(",Table1[district])+1,1),Table1[n_can_adj])</f>
        <v>2</v>
      </c>
      <c r="U2072">
        <v>24144</v>
      </c>
      <c r="V2072" t="str">
        <f>IF(Table1[Voting Population]&lt;47000,"Rural","Urban")</f>
        <v>Rural</v>
      </c>
      <c r="W2072" s="3">
        <v>0.20658436213991771</v>
      </c>
      <c r="X2072" s="3" t="s">
        <v>5414</v>
      </c>
      <c r="Y2072" s="3">
        <f>COUNTIFS(Table1[Race '#],Table1[[#This Row],[Race '#]],Table1[Gender],"F")</f>
        <v>1</v>
      </c>
      <c r="Z2072" s="3">
        <f>COUNTIFS(Table1[Race '#],Table1[[#This Row],[Race '#]],Table1[Gender],"M")</f>
        <v>1</v>
      </c>
      <c r="AA2072" s="3">
        <f>COUNTIFS(Table1[Race '#],Table1[[#This Row],[Race '#]],Table1[Gender],"~?")</f>
        <v>0</v>
      </c>
      <c r="AB2072" s="3" t="str">
        <f>_xlfn.IFS(Y2072=SUM(Table1[[#This Row],[Race-F candidates]:[Race-? Candidates]]),"All-Female",Z2072=SUM(Table1[[#This Row],[Race-F candidates]:[Race-? Candidates]]),"All-Male",1=1,"Mixed-Gender")</f>
        <v>Mixed-Gender</v>
      </c>
      <c r="AC2072" s="3">
        <f>COUNTIFS(Table1[genoffice],Table1[[#This Row],[genoffice]],Table1[Gender],"F")</f>
        <v>94</v>
      </c>
      <c r="AD2072" s="3">
        <f>COUNTIFS(Table1[genoffice],Table1[[#This Row],[genoffice]],Table1[Gender],"M")</f>
        <v>132</v>
      </c>
      <c r="AE2072" s="3">
        <f>COUNTIFS(Table1[genoffice],Table1[[#This Row],[genoffice]],Table1[Gender],"~?")</f>
        <v>8</v>
      </c>
    </row>
    <row r="2073" spans="1:31" x14ac:dyDescent="0.35">
      <c r="A2073">
        <v>2072</v>
      </c>
      <c r="B2073">
        <f>IF(COUNTIF(C$2:C2072,C2073)&gt;0,B2072,B2072+1)</f>
        <v>640</v>
      </c>
      <c r="C2073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1-Sabine (2014)</v>
      </c>
      <c r="D2073" t="s">
        <v>2692</v>
      </c>
      <c r="E2073" t="s">
        <v>2720</v>
      </c>
      <c r="F2073" t="s">
        <v>2722</v>
      </c>
      <c r="G2073">
        <v>2014</v>
      </c>
      <c r="H2073" t="s">
        <v>1197</v>
      </c>
      <c r="I2073" t="s">
        <v>19</v>
      </c>
      <c r="J2073">
        <v>733</v>
      </c>
      <c r="K2073">
        <v>2</v>
      </c>
      <c r="L2073">
        <f>COUNTIF(Table1[Race],Table1[Race])</f>
        <v>2</v>
      </c>
      <c r="M2073">
        <v>1</v>
      </c>
      <c r="N2073">
        <v>1</v>
      </c>
      <c r="O2073">
        <v>0</v>
      </c>
      <c r="P2073">
        <v>0</v>
      </c>
      <c r="Q2073" t="s">
        <v>20</v>
      </c>
      <c r="R2073" t="s">
        <v>947</v>
      </c>
      <c r="S2073" t="s">
        <v>2692</v>
      </c>
      <c r="T2073">
        <f>IFERROR(Table1[n_can_adj]/MID(Table1[district],FIND("(",Table1[district])+1,1),Table1[n_can_adj])</f>
        <v>2</v>
      </c>
      <c r="U2073">
        <v>24144</v>
      </c>
      <c r="V2073" t="str">
        <f>IF(Table1[Voting Population]&lt;47000,"Rural","Urban")</f>
        <v>Rural</v>
      </c>
      <c r="W2073" s="3">
        <v>0.20658436213991771</v>
      </c>
      <c r="X2073" s="3" t="s">
        <v>5415</v>
      </c>
      <c r="Y2073" s="3">
        <f>COUNTIFS(Table1[Race '#],Table1[[#This Row],[Race '#]],Table1[Gender],"F")</f>
        <v>1</v>
      </c>
      <c r="Z2073" s="3">
        <f>COUNTIFS(Table1[Race '#],Table1[[#This Row],[Race '#]],Table1[Gender],"M")</f>
        <v>1</v>
      </c>
      <c r="AA2073" s="3">
        <f>COUNTIFS(Table1[Race '#],Table1[[#This Row],[Race '#]],Table1[Gender],"~?")</f>
        <v>0</v>
      </c>
      <c r="AB2073" s="3" t="str">
        <f>_xlfn.IFS(Y2073=SUM(Table1[[#This Row],[Race-F candidates]:[Race-? Candidates]]),"All-Female",Z2073=SUM(Table1[[#This Row],[Race-F candidates]:[Race-? Candidates]]),"All-Male",1=1,"Mixed-Gender")</f>
        <v>Mixed-Gender</v>
      </c>
      <c r="AC2073" s="3">
        <f>COUNTIFS(Table1[genoffice],Table1[[#This Row],[genoffice]],Table1[Gender],"F")</f>
        <v>94</v>
      </c>
      <c r="AD2073" s="3">
        <f>COUNTIFS(Table1[genoffice],Table1[[#This Row],[genoffice]],Table1[Gender],"M")</f>
        <v>132</v>
      </c>
      <c r="AE2073" s="3">
        <f>COUNTIFS(Table1[genoffice],Table1[[#This Row],[genoffice]],Table1[Gender],"~?")</f>
        <v>8</v>
      </c>
    </row>
    <row r="2074" spans="1:31" x14ac:dyDescent="0.35">
      <c r="A2074">
        <v>2073</v>
      </c>
      <c r="B2074">
        <f>IF(COUNTIF(C$2:C2073,C2074)&gt;0,B2073,B2073+1)</f>
        <v>641</v>
      </c>
      <c r="C2074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4" t="s">
        <v>2692</v>
      </c>
      <c r="E2074" t="s">
        <v>1486</v>
      </c>
      <c r="F2074" t="s">
        <v>2723</v>
      </c>
      <c r="G2074">
        <v>2014</v>
      </c>
      <c r="H2074" t="s">
        <v>1197</v>
      </c>
      <c r="I2074" t="s">
        <v>23</v>
      </c>
      <c r="J2074">
        <v>415</v>
      </c>
      <c r="K2074">
        <v>4</v>
      </c>
      <c r="L2074">
        <f>COUNTIF(Table1[Race],Table1[Race])</f>
        <v>4</v>
      </c>
      <c r="M2074">
        <v>2</v>
      </c>
      <c r="N2074">
        <v>2</v>
      </c>
      <c r="O2074">
        <v>0</v>
      </c>
      <c r="P2074">
        <v>0</v>
      </c>
      <c r="Q2074" t="s">
        <v>20</v>
      </c>
      <c r="R2074" t="s">
        <v>947</v>
      </c>
      <c r="S2074" t="s">
        <v>2692</v>
      </c>
      <c r="T2074">
        <f>IFERROR(Table1[n_can_adj]/MID(Table1[district],FIND("(",Table1[district])+1,1),Table1[n_can_adj])</f>
        <v>4</v>
      </c>
      <c r="U2074">
        <v>24144</v>
      </c>
      <c r="V2074" t="str">
        <f>IF(Table1[Voting Population]&lt;47000,"Rural","Urban")</f>
        <v>Rural</v>
      </c>
      <c r="W2074" s="3">
        <v>0.18318485523385297</v>
      </c>
      <c r="X2074" s="3" t="s">
        <v>5415</v>
      </c>
      <c r="Y2074" s="3">
        <f>COUNTIFS(Table1[Race '#],Table1[[#This Row],[Race '#]],Table1[Gender],"F")</f>
        <v>2</v>
      </c>
      <c r="Z2074" s="3">
        <f>COUNTIFS(Table1[Race '#],Table1[[#This Row],[Race '#]],Table1[Gender],"M")</f>
        <v>2</v>
      </c>
      <c r="AA2074" s="3">
        <f>COUNTIFS(Table1[Race '#],Table1[[#This Row],[Race '#]],Table1[Gender],"~?")</f>
        <v>0</v>
      </c>
      <c r="AB2074" s="3" t="str">
        <f>_xlfn.IFS(Y2074=SUM(Table1[[#This Row],[Race-F candidates]:[Race-? Candidates]]),"All-Female",Z2074=SUM(Table1[[#This Row],[Race-F candidates]:[Race-? Candidates]]),"All-Male",1=1,"Mixed-Gender")</f>
        <v>Mixed-Gender</v>
      </c>
      <c r="AC2074" s="3">
        <f>COUNTIFS(Table1[genoffice],Table1[[#This Row],[genoffice]],Table1[Gender],"F")</f>
        <v>94</v>
      </c>
      <c r="AD2074" s="3">
        <f>COUNTIFS(Table1[genoffice],Table1[[#This Row],[genoffice]],Table1[Gender],"M")</f>
        <v>132</v>
      </c>
      <c r="AE2074" s="3">
        <f>COUNTIFS(Table1[genoffice],Table1[[#This Row],[genoffice]],Table1[Gender],"~?")</f>
        <v>8</v>
      </c>
    </row>
    <row r="2075" spans="1:31" x14ac:dyDescent="0.35">
      <c r="A2075">
        <v>2074</v>
      </c>
      <c r="B2075">
        <f>IF(COUNTIF(C$2:C2074,C2075)&gt;0,B2074,B2074+1)</f>
        <v>641</v>
      </c>
      <c r="C2075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5" t="s">
        <v>2692</v>
      </c>
      <c r="E2075" t="s">
        <v>1486</v>
      </c>
      <c r="F2075" t="s">
        <v>2724</v>
      </c>
      <c r="G2075">
        <v>2014</v>
      </c>
      <c r="H2075" t="s">
        <v>1197</v>
      </c>
      <c r="I2075" t="s">
        <v>23</v>
      </c>
      <c r="J2075">
        <v>749</v>
      </c>
      <c r="K2075">
        <v>4</v>
      </c>
      <c r="L2075">
        <f>COUNTIF(Table1[Race],Table1[Race])</f>
        <v>4</v>
      </c>
      <c r="M2075">
        <v>2</v>
      </c>
      <c r="N2075">
        <v>2</v>
      </c>
      <c r="O2075">
        <v>0</v>
      </c>
      <c r="P2075">
        <v>0</v>
      </c>
      <c r="Q2075" t="s">
        <v>20</v>
      </c>
      <c r="R2075" t="s">
        <v>947</v>
      </c>
      <c r="S2075" t="s">
        <v>2692</v>
      </c>
      <c r="T2075">
        <f>IFERROR(Table1[n_can_adj]/MID(Table1[district],FIND("(",Table1[district])+1,1),Table1[n_can_adj])</f>
        <v>4</v>
      </c>
      <c r="U2075">
        <v>24144</v>
      </c>
      <c r="V2075" t="str">
        <f>IF(Table1[Voting Population]&lt;47000,"Rural","Urban")</f>
        <v>Rural</v>
      </c>
      <c r="W2075" s="3">
        <v>0.18318485523385297</v>
      </c>
      <c r="X2075" s="3" t="s">
        <v>5415</v>
      </c>
      <c r="Y2075" s="3">
        <f>COUNTIFS(Table1[Race '#],Table1[[#This Row],[Race '#]],Table1[Gender],"F")</f>
        <v>2</v>
      </c>
      <c r="Z2075" s="3">
        <f>COUNTIFS(Table1[Race '#],Table1[[#This Row],[Race '#]],Table1[Gender],"M")</f>
        <v>2</v>
      </c>
      <c r="AA2075" s="3">
        <f>COUNTIFS(Table1[Race '#],Table1[[#This Row],[Race '#]],Table1[Gender],"~?")</f>
        <v>0</v>
      </c>
      <c r="AB2075" s="3" t="str">
        <f>_xlfn.IFS(Y2075=SUM(Table1[[#This Row],[Race-F candidates]:[Race-? Candidates]]),"All-Female",Z2075=SUM(Table1[[#This Row],[Race-F candidates]:[Race-? Candidates]]),"All-Male",1=1,"Mixed-Gender")</f>
        <v>Mixed-Gender</v>
      </c>
      <c r="AC2075" s="3">
        <f>COUNTIFS(Table1[genoffice],Table1[[#This Row],[genoffice]],Table1[Gender],"F")</f>
        <v>94</v>
      </c>
      <c r="AD2075" s="3">
        <f>COUNTIFS(Table1[genoffice],Table1[[#This Row],[genoffice]],Table1[Gender],"M")</f>
        <v>132</v>
      </c>
      <c r="AE2075" s="3">
        <f>COUNTIFS(Table1[genoffice],Table1[[#This Row],[genoffice]],Table1[Gender],"~?")</f>
        <v>8</v>
      </c>
    </row>
    <row r="2076" spans="1:31" x14ac:dyDescent="0.35">
      <c r="A2076">
        <v>2075</v>
      </c>
      <c r="B2076">
        <f>IF(COUNTIF(C$2:C2075,C2076)&gt;0,B2075,B2075+1)</f>
        <v>641</v>
      </c>
      <c r="C2076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6" t="s">
        <v>2692</v>
      </c>
      <c r="E2076" t="s">
        <v>1486</v>
      </c>
      <c r="F2076" t="s">
        <v>2725</v>
      </c>
      <c r="G2076">
        <v>2014</v>
      </c>
      <c r="H2076" t="s">
        <v>1197</v>
      </c>
      <c r="I2076" t="s">
        <v>19</v>
      </c>
      <c r="J2076">
        <v>420</v>
      </c>
      <c r="K2076">
        <v>4</v>
      </c>
      <c r="L2076">
        <f>COUNTIF(Table1[Race],Table1[Race])</f>
        <v>4</v>
      </c>
      <c r="M2076">
        <v>2</v>
      </c>
      <c r="N2076">
        <v>2</v>
      </c>
      <c r="O2076">
        <v>0</v>
      </c>
      <c r="P2076">
        <v>0</v>
      </c>
      <c r="Q2076" t="s">
        <v>20</v>
      </c>
      <c r="R2076" t="s">
        <v>947</v>
      </c>
      <c r="S2076" t="s">
        <v>2692</v>
      </c>
      <c r="T2076">
        <f>IFERROR(Table1[n_can_adj]/MID(Table1[district],FIND("(",Table1[district])+1,1),Table1[n_can_adj])</f>
        <v>4</v>
      </c>
      <c r="U2076">
        <v>24144</v>
      </c>
      <c r="V2076" t="str">
        <f>IF(Table1[Voting Population]&lt;47000,"Rural","Urban")</f>
        <v>Rural</v>
      </c>
      <c r="W2076" s="3">
        <v>0.18318485523385297</v>
      </c>
      <c r="X2076" s="3" t="s">
        <v>5414</v>
      </c>
      <c r="Y2076" s="3">
        <f>COUNTIFS(Table1[Race '#],Table1[[#This Row],[Race '#]],Table1[Gender],"F")</f>
        <v>2</v>
      </c>
      <c r="Z2076" s="3">
        <f>COUNTIFS(Table1[Race '#],Table1[[#This Row],[Race '#]],Table1[Gender],"M")</f>
        <v>2</v>
      </c>
      <c r="AA2076" s="3">
        <f>COUNTIFS(Table1[Race '#],Table1[[#This Row],[Race '#]],Table1[Gender],"~?")</f>
        <v>0</v>
      </c>
      <c r="AB2076" s="3" t="str">
        <f>_xlfn.IFS(Y2076=SUM(Table1[[#This Row],[Race-F candidates]:[Race-? Candidates]]),"All-Female",Z2076=SUM(Table1[[#This Row],[Race-F candidates]:[Race-? Candidates]]),"All-Male",1=1,"Mixed-Gender")</f>
        <v>Mixed-Gender</v>
      </c>
      <c r="AC2076" s="3">
        <f>COUNTIFS(Table1[genoffice],Table1[[#This Row],[genoffice]],Table1[Gender],"F")</f>
        <v>94</v>
      </c>
      <c r="AD2076" s="3">
        <f>COUNTIFS(Table1[genoffice],Table1[[#This Row],[genoffice]],Table1[Gender],"M")</f>
        <v>132</v>
      </c>
      <c r="AE2076" s="3">
        <f>COUNTIFS(Table1[genoffice],Table1[[#This Row],[genoffice]],Table1[Gender],"~?")</f>
        <v>8</v>
      </c>
    </row>
    <row r="2077" spans="1:31" x14ac:dyDescent="0.35">
      <c r="A2077">
        <v>2076</v>
      </c>
      <c r="B2077">
        <f>IF(COUNTIF(C$2:C2076,C2077)&gt;0,B2076,B2076+1)</f>
        <v>641</v>
      </c>
      <c r="C2077" t="str">
        <f>Table1[[#This Row],[position]]&amp;IF(Table1[district]="NA","","-"&amp;Table1[district])&amp;IF(Table1[parish]="Multi-Parish Race","","-"&amp;Table1[parish])&amp;" ("&amp;Table1[year]&amp;")"</f>
        <v>Justice of the Peace-Justice of the Peace &amp; Constable District 3-Sabine (2014)</v>
      </c>
      <c r="D2077" t="s">
        <v>2692</v>
      </c>
      <c r="E2077" t="s">
        <v>1486</v>
      </c>
      <c r="F2077" t="s">
        <v>2726</v>
      </c>
      <c r="G2077">
        <v>2014</v>
      </c>
      <c r="H2077" t="s">
        <v>1197</v>
      </c>
      <c r="I2077" t="s">
        <v>19</v>
      </c>
      <c r="J2077">
        <v>212</v>
      </c>
      <c r="K2077">
        <v>4</v>
      </c>
      <c r="L2077">
        <f>COUNTIF(Table1[Race],Table1[Race])</f>
        <v>4</v>
      </c>
      <c r="M2077">
        <v>2</v>
      </c>
      <c r="N2077">
        <v>2</v>
      </c>
      <c r="O2077">
        <v>0</v>
      </c>
      <c r="P2077">
        <v>0</v>
      </c>
      <c r="Q2077" t="s">
        <v>20</v>
      </c>
      <c r="R2077" t="s">
        <v>947</v>
      </c>
      <c r="S2077" t="s">
        <v>2692</v>
      </c>
      <c r="T2077">
        <f>IFERROR(Table1[n_can_adj]/MID(Table1[district],FIND("(",Table1[district])+1,1),Table1[n_can_adj])</f>
        <v>4</v>
      </c>
      <c r="U2077">
        <v>24144</v>
      </c>
      <c r="V2077" t="str">
        <f>IF(Table1[Voting Population]&lt;47000,"Rural","Urban")</f>
        <v>Rural</v>
      </c>
      <c r="W2077" s="3">
        <v>0.18318485523385297</v>
      </c>
      <c r="X2077" s="3" t="s">
        <v>5414</v>
      </c>
      <c r="Y2077" s="3">
        <f>COUNTIFS(Table1[Race '#],Table1[[#This Row],[Race '#]],Table1[Gender],"F")</f>
        <v>2</v>
      </c>
      <c r="Z2077" s="3">
        <f>COUNTIFS(Table1[Race '#],Table1[[#This Row],[Race '#]],Table1[Gender],"M")</f>
        <v>2</v>
      </c>
      <c r="AA2077" s="3">
        <f>COUNTIFS(Table1[Race '#],Table1[[#This Row],[Race '#]],Table1[Gender],"~?")</f>
        <v>0</v>
      </c>
      <c r="AB2077" s="3" t="str">
        <f>_xlfn.IFS(Y2077=SUM(Table1[[#This Row],[Race-F candidates]:[Race-? Candidates]]),"All-Female",Z2077=SUM(Table1[[#This Row],[Race-F candidates]:[Race-? Candidates]]),"All-Male",1=1,"Mixed-Gender")</f>
        <v>Mixed-Gender</v>
      </c>
      <c r="AC2077" s="3">
        <f>COUNTIFS(Table1[genoffice],Table1[[#This Row],[genoffice]],Table1[Gender],"F")</f>
        <v>94</v>
      </c>
      <c r="AD2077" s="3">
        <f>COUNTIFS(Table1[genoffice],Table1[[#This Row],[genoffice]],Table1[Gender],"M")</f>
        <v>132</v>
      </c>
      <c r="AE2077" s="3">
        <f>COUNTIFS(Table1[genoffice],Table1[[#This Row],[genoffice]],Table1[Gender],"~?")</f>
        <v>8</v>
      </c>
    </row>
    <row r="2078" spans="1:31" x14ac:dyDescent="0.35">
      <c r="A2078">
        <v>2077</v>
      </c>
      <c r="B2078">
        <f>IF(COUNTIF(C$2:C2077,C2078)&gt;0,B2077,B2077+1)</f>
        <v>642</v>
      </c>
      <c r="C207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8" t="s">
        <v>2692</v>
      </c>
      <c r="E2078" t="s">
        <v>1492</v>
      </c>
      <c r="F2078" t="s">
        <v>2727</v>
      </c>
      <c r="G2078">
        <v>2014</v>
      </c>
      <c r="H2078" t="s">
        <v>1496</v>
      </c>
      <c r="I2078" t="s">
        <v>19</v>
      </c>
      <c r="J2078">
        <v>558</v>
      </c>
      <c r="K2078">
        <v>4</v>
      </c>
      <c r="L2078">
        <f>COUNTIF(Table1[Race],Table1[Race])</f>
        <v>2</v>
      </c>
      <c r="M2078">
        <v>3</v>
      </c>
      <c r="N2078">
        <v>1</v>
      </c>
      <c r="O2078">
        <v>0</v>
      </c>
      <c r="P2078">
        <v>0</v>
      </c>
      <c r="Q2078" t="s">
        <v>20</v>
      </c>
      <c r="R2078" t="s">
        <v>947</v>
      </c>
      <c r="S2078" t="s">
        <v>2692</v>
      </c>
      <c r="T2078">
        <f>IFERROR(Table1[n_can_adj]/MID(Table1[district],FIND("(",Table1[district])+1,1),Table1[n_can_adj])</f>
        <v>2</v>
      </c>
      <c r="U2078">
        <v>36435</v>
      </c>
      <c r="V2078" t="str">
        <f>IF(Table1[Voting Population]&lt;47000,"Rural","Urban")</f>
        <v>Rural</v>
      </c>
      <c r="W2078" s="3">
        <v>0.40201005025125625</v>
      </c>
      <c r="X2078" s="3" t="s">
        <v>5414</v>
      </c>
      <c r="Y2078" s="3">
        <f>COUNTIFS(Table1[Race '#],Table1[[#This Row],[Race '#]],Table1[Gender],"F")</f>
        <v>0</v>
      </c>
      <c r="Z2078" s="3">
        <f>COUNTIFS(Table1[Race '#],Table1[[#This Row],[Race '#]],Table1[Gender],"M")</f>
        <v>2</v>
      </c>
      <c r="AA2078" s="3">
        <f>COUNTIFS(Table1[Race '#],Table1[[#This Row],[Race '#]],Table1[Gender],"~?")</f>
        <v>0</v>
      </c>
      <c r="AB2078" s="3" t="str">
        <f>_xlfn.IFS(Y2078=SUM(Table1[[#This Row],[Race-F candidates]:[Race-? Candidates]]),"All-Female",Z2078=SUM(Table1[[#This Row],[Race-F candidates]:[Race-? Candidates]]),"All-Male",1=1,"Mixed-Gender")</f>
        <v>All-Male</v>
      </c>
      <c r="AC2078" s="3">
        <f>COUNTIFS(Table1[genoffice],Table1[[#This Row],[genoffice]],Table1[Gender],"F")</f>
        <v>94</v>
      </c>
      <c r="AD2078" s="3">
        <f>COUNTIFS(Table1[genoffice],Table1[[#This Row],[genoffice]],Table1[Gender],"M")</f>
        <v>132</v>
      </c>
      <c r="AE2078" s="3">
        <f>COUNTIFS(Table1[genoffice],Table1[[#This Row],[genoffice]],Table1[Gender],"~?")</f>
        <v>8</v>
      </c>
    </row>
    <row r="2079" spans="1:31" x14ac:dyDescent="0.35">
      <c r="A2079">
        <v>2079</v>
      </c>
      <c r="B2079">
        <f>IF(COUNTIF(C$2:C2078,C2079)&gt;0,B2078,B2078+1)</f>
        <v>642</v>
      </c>
      <c r="C207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1-Beauregard (2014)</v>
      </c>
      <c r="D2079" t="s">
        <v>2692</v>
      </c>
      <c r="E2079" t="s">
        <v>1492</v>
      </c>
      <c r="F2079" t="s">
        <v>2729</v>
      </c>
      <c r="G2079">
        <v>2014</v>
      </c>
      <c r="H2079" t="s">
        <v>1496</v>
      </c>
      <c r="I2079" t="s">
        <v>23</v>
      </c>
      <c r="J2079">
        <v>238</v>
      </c>
      <c r="K2079">
        <v>4</v>
      </c>
      <c r="L2079">
        <f>COUNTIF(Table1[Race],Table1[Race])</f>
        <v>2</v>
      </c>
      <c r="M2079">
        <v>3</v>
      </c>
      <c r="N2079">
        <v>1</v>
      </c>
      <c r="O2079">
        <v>0</v>
      </c>
      <c r="P2079">
        <v>0</v>
      </c>
      <c r="Q2079" t="s">
        <v>20</v>
      </c>
      <c r="R2079" t="s">
        <v>947</v>
      </c>
      <c r="S2079" t="s">
        <v>2692</v>
      </c>
      <c r="T2079">
        <f>IFERROR(Table1[n_can_adj]/MID(Table1[district],FIND("(",Table1[district])+1,1),Table1[n_can_adj])</f>
        <v>2</v>
      </c>
      <c r="U2079">
        <v>36435</v>
      </c>
      <c r="V2079" t="str">
        <f>IF(Table1[Voting Population]&lt;47000,"Rural","Urban")</f>
        <v>Rural</v>
      </c>
      <c r="W2079" s="3">
        <v>0.40201005025125625</v>
      </c>
      <c r="X2079" s="3" t="s">
        <v>5414</v>
      </c>
      <c r="Y2079" s="3">
        <f>COUNTIFS(Table1[Race '#],Table1[[#This Row],[Race '#]],Table1[Gender],"F")</f>
        <v>0</v>
      </c>
      <c r="Z2079" s="3">
        <f>COUNTIFS(Table1[Race '#],Table1[[#This Row],[Race '#]],Table1[Gender],"M")</f>
        <v>2</v>
      </c>
      <c r="AA2079" s="3">
        <f>COUNTIFS(Table1[Race '#],Table1[[#This Row],[Race '#]],Table1[Gender],"~?")</f>
        <v>0</v>
      </c>
      <c r="AB2079" s="3" t="str">
        <f>_xlfn.IFS(Y2079=SUM(Table1[[#This Row],[Race-F candidates]:[Race-? Candidates]]),"All-Female",Z2079=SUM(Table1[[#This Row],[Race-F candidates]:[Race-? Candidates]]),"All-Male",1=1,"Mixed-Gender")</f>
        <v>All-Male</v>
      </c>
      <c r="AC2079" s="3">
        <f>COUNTIFS(Table1[genoffice],Table1[[#This Row],[genoffice]],Table1[Gender],"F")</f>
        <v>94</v>
      </c>
      <c r="AD2079" s="3">
        <f>COUNTIFS(Table1[genoffice],Table1[[#This Row],[genoffice]],Table1[Gender],"M")</f>
        <v>132</v>
      </c>
      <c r="AE2079" s="3">
        <f>COUNTIFS(Table1[genoffice],Table1[[#This Row],[genoffice]],Table1[Gender],"~?")</f>
        <v>8</v>
      </c>
    </row>
    <row r="2080" spans="1:31" x14ac:dyDescent="0.35">
      <c r="A2080">
        <v>2078</v>
      </c>
      <c r="B2080">
        <f>IF(COUNTIF(C$2:C2079,C2080)&gt;0,B2079,B2079+1)</f>
        <v>643</v>
      </c>
      <c r="C208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0" t="s">
        <v>2692</v>
      </c>
      <c r="E2080" t="s">
        <v>1492</v>
      </c>
      <c r="F2080" t="s">
        <v>2728</v>
      </c>
      <c r="G2080">
        <v>2014</v>
      </c>
      <c r="H2080" t="s">
        <v>2439</v>
      </c>
      <c r="I2080" t="s">
        <v>23</v>
      </c>
      <c r="J2080">
        <v>512</v>
      </c>
      <c r="K2080">
        <v>4</v>
      </c>
      <c r="L2080">
        <f>COUNTIF(Table1[Race],Table1[Race])</f>
        <v>2</v>
      </c>
      <c r="M2080">
        <v>3</v>
      </c>
      <c r="N2080">
        <v>1</v>
      </c>
      <c r="O2080">
        <v>0</v>
      </c>
      <c r="P2080">
        <v>0</v>
      </c>
      <c r="Q2080" t="s">
        <v>20</v>
      </c>
      <c r="R2080" t="s">
        <v>947</v>
      </c>
      <c r="S2080" t="s">
        <v>2692</v>
      </c>
      <c r="T2080">
        <f>IFERROR(Table1[n_can_adj]/MID(Table1[district],FIND("(",Table1[district])+1,1),Table1[n_can_adj])</f>
        <v>2</v>
      </c>
      <c r="U2080">
        <v>43888</v>
      </c>
      <c r="V2080" t="str">
        <f>IF(Table1[Voting Population]&lt;47000,"Rural","Urban")</f>
        <v>Rural</v>
      </c>
      <c r="W2080" s="3">
        <v>0.38609112709832138</v>
      </c>
      <c r="X2080" s="3" t="s">
        <v>5415</v>
      </c>
      <c r="Y2080" s="3">
        <f>COUNTIFS(Table1[Race '#],Table1[[#This Row],[Race '#]],Table1[Gender],"F")</f>
        <v>1</v>
      </c>
      <c r="Z2080" s="3">
        <f>COUNTIFS(Table1[Race '#],Table1[[#This Row],[Race '#]],Table1[Gender],"M")</f>
        <v>1</v>
      </c>
      <c r="AA2080" s="3">
        <f>COUNTIFS(Table1[Race '#],Table1[[#This Row],[Race '#]],Table1[Gender],"~?")</f>
        <v>0</v>
      </c>
      <c r="AB2080" s="3" t="str">
        <f>_xlfn.IFS(Y2080=SUM(Table1[[#This Row],[Race-F candidates]:[Race-? Candidates]]),"All-Female",Z2080=SUM(Table1[[#This Row],[Race-F candidates]:[Race-? Candidates]]),"All-Male",1=1,"Mixed-Gender")</f>
        <v>Mixed-Gender</v>
      </c>
      <c r="AC2080" s="3">
        <f>COUNTIFS(Table1[genoffice],Table1[[#This Row],[genoffice]],Table1[Gender],"F")</f>
        <v>94</v>
      </c>
      <c r="AD2080" s="3">
        <f>COUNTIFS(Table1[genoffice],Table1[[#This Row],[genoffice]],Table1[Gender],"M")</f>
        <v>132</v>
      </c>
      <c r="AE2080" s="3">
        <f>COUNTIFS(Table1[genoffice],Table1[[#This Row],[genoffice]],Table1[Gender],"~?")</f>
        <v>8</v>
      </c>
    </row>
    <row r="2081" spans="1:31" x14ac:dyDescent="0.35">
      <c r="A2081">
        <v>2080</v>
      </c>
      <c r="B2081">
        <f>IF(COUNTIF(C$2:C2080,C2081)&gt;0,B2080,B2080+1)</f>
        <v>643</v>
      </c>
      <c r="C208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1-St. John The Baptist (2014)</v>
      </c>
      <c r="D2081" t="s">
        <v>2692</v>
      </c>
      <c r="E2081" t="s">
        <v>1492</v>
      </c>
      <c r="F2081" t="s">
        <v>2730</v>
      </c>
      <c r="G2081">
        <v>2014</v>
      </c>
      <c r="H2081" t="s">
        <v>2439</v>
      </c>
      <c r="I2081" t="s">
        <v>23</v>
      </c>
      <c r="J2081">
        <v>1156</v>
      </c>
      <c r="K2081">
        <v>4</v>
      </c>
      <c r="L2081">
        <f>COUNTIF(Table1[Race],Table1[Race])</f>
        <v>2</v>
      </c>
      <c r="M2081">
        <v>3</v>
      </c>
      <c r="N2081">
        <v>1</v>
      </c>
      <c r="O2081">
        <v>0</v>
      </c>
      <c r="P2081">
        <v>0</v>
      </c>
      <c r="Q2081" t="s">
        <v>20</v>
      </c>
      <c r="R2081" t="s">
        <v>947</v>
      </c>
      <c r="S2081" t="s">
        <v>2692</v>
      </c>
      <c r="T2081">
        <f>IFERROR(Table1[n_can_adj]/MID(Table1[district],FIND("(",Table1[district])+1,1),Table1[n_can_adj])</f>
        <v>2</v>
      </c>
      <c r="U2081">
        <v>43888</v>
      </c>
      <c r="V2081" t="str">
        <f>IF(Table1[Voting Population]&lt;47000,"Rural","Urban")</f>
        <v>Rural</v>
      </c>
      <c r="W2081" s="3">
        <v>0.38609112709832138</v>
      </c>
      <c r="X2081" s="3" t="s">
        <v>5414</v>
      </c>
      <c r="Y2081" s="3">
        <f>COUNTIFS(Table1[Race '#],Table1[[#This Row],[Race '#]],Table1[Gender],"F")</f>
        <v>1</v>
      </c>
      <c r="Z2081" s="3">
        <f>COUNTIFS(Table1[Race '#],Table1[[#This Row],[Race '#]],Table1[Gender],"M")</f>
        <v>1</v>
      </c>
      <c r="AA2081" s="3">
        <f>COUNTIFS(Table1[Race '#],Table1[[#This Row],[Race '#]],Table1[Gender],"~?")</f>
        <v>0</v>
      </c>
      <c r="AB2081" s="3" t="str">
        <f>_xlfn.IFS(Y2081=SUM(Table1[[#This Row],[Race-F candidates]:[Race-? Candidates]]),"All-Female",Z2081=SUM(Table1[[#This Row],[Race-F candidates]:[Race-? Candidates]]),"All-Male",1=1,"Mixed-Gender")</f>
        <v>Mixed-Gender</v>
      </c>
      <c r="AC2081" s="3">
        <f>COUNTIFS(Table1[genoffice],Table1[[#This Row],[genoffice]],Table1[Gender],"F")</f>
        <v>94</v>
      </c>
      <c r="AD2081" s="3">
        <f>COUNTIFS(Table1[genoffice],Table1[[#This Row],[genoffice]],Table1[Gender],"M")</f>
        <v>132</v>
      </c>
      <c r="AE2081" s="3">
        <f>COUNTIFS(Table1[genoffice],Table1[[#This Row],[genoffice]],Table1[Gender],"~?")</f>
        <v>8</v>
      </c>
    </row>
    <row r="2082" spans="1:31" x14ac:dyDescent="0.35">
      <c r="A2082">
        <v>2081</v>
      </c>
      <c r="B2082">
        <f>IF(COUNTIF(C$2:C2081,C2082)&gt;0,B2081,B2081+1)</f>
        <v>644</v>
      </c>
      <c r="C208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2" t="s">
        <v>2692</v>
      </c>
      <c r="E2082" t="s">
        <v>1505</v>
      </c>
      <c r="F2082" t="s">
        <v>2731</v>
      </c>
      <c r="G2082">
        <v>2014</v>
      </c>
      <c r="H2082" t="s">
        <v>1498</v>
      </c>
      <c r="I2082" t="s">
        <v>127</v>
      </c>
      <c r="J2082">
        <v>893</v>
      </c>
      <c r="K2082">
        <v>2</v>
      </c>
      <c r="L2082">
        <f>COUNTIF(Table1[Race],Table1[Race])</f>
        <v>2</v>
      </c>
      <c r="M2082">
        <v>0</v>
      </c>
      <c r="N2082">
        <v>1</v>
      </c>
      <c r="O2082">
        <v>0</v>
      </c>
      <c r="P2082">
        <v>1</v>
      </c>
      <c r="Q2082" t="s">
        <v>20</v>
      </c>
      <c r="R2082" t="s">
        <v>947</v>
      </c>
      <c r="S2082" t="s">
        <v>2692</v>
      </c>
      <c r="T2082">
        <f>IFERROR(Table1[n_can_adj]/MID(Table1[district],FIND("(",Table1[district])+1,1),Table1[n_can_adj])</f>
        <v>2</v>
      </c>
      <c r="U2082">
        <v>27047</v>
      </c>
      <c r="V2082" t="str">
        <f>IF(Table1[Voting Population]&lt;47000,"Rural","Urban")</f>
        <v>Rural</v>
      </c>
      <c r="W2082" s="3">
        <v>0.33883058470764621</v>
      </c>
      <c r="X2082" s="3" t="s">
        <v>5414</v>
      </c>
      <c r="Y2082" s="3">
        <f>COUNTIFS(Table1[Race '#],Table1[[#This Row],[Race '#]],Table1[Gender],"F")</f>
        <v>0</v>
      </c>
      <c r="Z2082" s="3">
        <f>COUNTIFS(Table1[Race '#],Table1[[#This Row],[Race '#]],Table1[Gender],"M")</f>
        <v>2</v>
      </c>
      <c r="AA2082" s="3">
        <f>COUNTIFS(Table1[Race '#],Table1[[#This Row],[Race '#]],Table1[Gender],"~?")</f>
        <v>0</v>
      </c>
      <c r="AB2082" s="3" t="str">
        <f>_xlfn.IFS(Y2082=SUM(Table1[[#This Row],[Race-F candidates]:[Race-? Candidates]]),"All-Female",Z2082=SUM(Table1[[#This Row],[Race-F candidates]:[Race-? Candidates]]),"All-Male",1=1,"Mixed-Gender")</f>
        <v>All-Male</v>
      </c>
      <c r="AC2082" s="3">
        <f>COUNTIFS(Table1[genoffice],Table1[[#This Row],[genoffice]],Table1[Gender],"F")</f>
        <v>94</v>
      </c>
      <c r="AD2082" s="3">
        <f>COUNTIFS(Table1[genoffice],Table1[[#This Row],[genoffice]],Table1[Gender],"M")</f>
        <v>132</v>
      </c>
      <c r="AE2082" s="3">
        <f>COUNTIFS(Table1[genoffice],Table1[[#This Row],[genoffice]],Table1[Gender],"~?")</f>
        <v>8</v>
      </c>
    </row>
    <row r="2083" spans="1:31" x14ac:dyDescent="0.35">
      <c r="A2083">
        <v>2082</v>
      </c>
      <c r="B2083">
        <f>IF(COUNTIF(C$2:C2082,C2083)&gt;0,B2082,B2082+1)</f>
        <v>644</v>
      </c>
      <c r="C208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3-De Soto (2014)</v>
      </c>
      <c r="D2083" t="s">
        <v>2692</v>
      </c>
      <c r="E2083" t="s">
        <v>1505</v>
      </c>
      <c r="F2083" t="s">
        <v>2732</v>
      </c>
      <c r="G2083">
        <v>2014</v>
      </c>
      <c r="H2083" t="s">
        <v>1498</v>
      </c>
      <c r="I2083" t="s">
        <v>19</v>
      </c>
      <c r="J2083">
        <v>441</v>
      </c>
      <c r="K2083">
        <v>2</v>
      </c>
      <c r="L2083">
        <f>COUNTIF(Table1[Race],Table1[Race])</f>
        <v>2</v>
      </c>
      <c r="M2083">
        <v>0</v>
      </c>
      <c r="N2083">
        <v>1</v>
      </c>
      <c r="O2083">
        <v>0</v>
      </c>
      <c r="P2083">
        <v>1</v>
      </c>
      <c r="Q2083" t="s">
        <v>20</v>
      </c>
      <c r="R2083" t="s">
        <v>947</v>
      </c>
      <c r="S2083" t="s">
        <v>2692</v>
      </c>
      <c r="T2083">
        <f>IFERROR(Table1[n_can_adj]/MID(Table1[district],FIND("(",Table1[district])+1,1),Table1[n_can_adj])</f>
        <v>2</v>
      </c>
      <c r="U2083">
        <v>27047</v>
      </c>
      <c r="V2083" t="str">
        <f>IF(Table1[Voting Population]&lt;47000,"Rural","Urban")</f>
        <v>Rural</v>
      </c>
      <c r="W2083" s="3">
        <v>0.33883058470764621</v>
      </c>
      <c r="X2083" s="3" t="s">
        <v>5414</v>
      </c>
      <c r="Y2083" s="3">
        <f>COUNTIFS(Table1[Race '#],Table1[[#This Row],[Race '#]],Table1[Gender],"F")</f>
        <v>0</v>
      </c>
      <c r="Z2083" s="3">
        <f>COUNTIFS(Table1[Race '#],Table1[[#This Row],[Race '#]],Table1[Gender],"M")</f>
        <v>2</v>
      </c>
      <c r="AA2083" s="3">
        <f>COUNTIFS(Table1[Race '#],Table1[[#This Row],[Race '#]],Table1[Gender],"~?")</f>
        <v>0</v>
      </c>
      <c r="AB2083" s="3" t="str">
        <f>_xlfn.IFS(Y2083=SUM(Table1[[#This Row],[Race-F candidates]:[Race-? Candidates]]),"All-Female",Z2083=SUM(Table1[[#This Row],[Race-F candidates]:[Race-? Candidates]]),"All-Male",1=1,"Mixed-Gender")</f>
        <v>All-Male</v>
      </c>
      <c r="AC2083" s="3">
        <f>COUNTIFS(Table1[genoffice],Table1[[#This Row],[genoffice]],Table1[Gender],"F")</f>
        <v>94</v>
      </c>
      <c r="AD2083" s="3">
        <f>COUNTIFS(Table1[genoffice],Table1[[#This Row],[genoffice]],Table1[Gender],"M")</f>
        <v>132</v>
      </c>
      <c r="AE2083" s="3">
        <f>COUNTIFS(Table1[genoffice],Table1[[#This Row],[genoffice]],Table1[Gender],"~?")</f>
        <v>8</v>
      </c>
    </row>
    <row r="2084" spans="1:31" x14ac:dyDescent="0.35">
      <c r="A2084">
        <v>2086</v>
      </c>
      <c r="B2084">
        <f>IF(COUNTIF(C$2:C2083,C2084)&gt;0,B2083,B2083+1)</f>
        <v>645</v>
      </c>
      <c r="C208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4" t="s">
        <v>2692</v>
      </c>
      <c r="E2084" t="s">
        <v>1508</v>
      </c>
      <c r="F2084" t="s">
        <v>2736</v>
      </c>
      <c r="G2084">
        <v>2014</v>
      </c>
      <c r="H2084" t="s">
        <v>1496</v>
      </c>
      <c r="I2084" t="s">
        <v>19</v>
      </c>
      <c r="J2084">
        <v>1532</v>
      </c>
      <c r="K2084">
        <v>7</v>
      </c>
      <c r="L2084">
        <f>COUNTIF(Table1[Race],Table1[Race])</f>
        <v>3</v>
      </c>
      <c r="M2084">
        <v>3</v>
      </c>
      <c r="N2084">
        <v>2</v>
      </c>
      <c r="O2084">
        <v>2</v>
      </c>
      <c r="P2084">
        <v>0</v>
      </c>
      <c r="Q2084" t="s">
        <v>20</v>
      </c>
      <c r="R2084" t="s">
        <v>947</v>
      </c>
      <c r="S2084" t="s">
        <v>2692</v>
      </c>
      <c r="T2084">
        <f>IFERROR(Table1[n_can_adj]/MID(Table1[district],FIND("(",Table1[district])+1,1),Table1[n_can_adj])</f>
        <v>3</v>
      </c>
      <c r="U2084">
        <v>36435</v>
      </c>
      <c r="V2084" t="str">
        <f>IF(Table1[Voting Population]&lt;47000,"Rural","Urban")</f>
        <v>Rural</v>
      </c>
      <c r="W2084" s="3">
        <v>0.31805500199282577</v>
      </c>
      <c r="X2084" s="3" t="s">
        <v>5414</v>
      </c>
      <c r="Y2084" s="3">
        <f>COUNTIFS(Table1[Race '#],Table1[[#This Row],[Race '#]],Table1[Gender],"F")</f>
        <v>1</v>
      </c>
      <c r="Z2084" s="3">
        <f>COUNTIFS(Table1[Race '#],Table1[[#This Row],[Race '#]],Table1[Gender],"M")</f>
        <v>2</v>
      </c>
      <c r="AA2084" s="3">
        <f>COUNTIFS(Table1[Race '#],Table1[[#This Row],[Race '#]],Table1[Gender],"~?")</f>
        <v>0</v>
      </c>
      <c r="AB2084" s="3" t="str">
        <f>_xlfn.IFS(Y2084=SUM(Table1[[#This Row],[Race-F candidates]:[Race-? Candidates]]),"All-Female",Z2084=SUM(Table1[[#This Row],[Race-F candidates]:[Race-? Candidates]]),"All-Male",1=1,"Mixed-Gender")</f>
        <v>Mixed-Gender</v>
      </c>
      <c r="AC2084" s="3">
        <f>COUNTIFS(Table1[genoffice],Table1[[#This Row],[genoffice]],Table1[Gender],"F")</f>
        <v>94</v>
      </c>
      <c r="AD2084" s="3">
        <f>COUNTIFS(Table1[genoffice],Table1[[#This Row],[genoffice]],Table1[Gender],"M")</f>
        <v>132</v>
      </c>
      <c r="AE2084" s="3">
        <f>COUNTIFS(Table1[genoffice],Table1[[#This Row],[genoffice]],Table1[Gender],"~?")</f>
        <v>8</v>
      </c>
    </row>
    <row r="2085" spans="1:31" x14ac:dyDescent="0.35">
      <c r="A2085">
        <v>2087</v>
      </c>
      <c r="B2085">
        <f>IF(COUNTIF(C$2:C2084,C2085)&gt;0,B2084,B2084+1)</f>
        <v>645</v>
      </c>
      <c r="C208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5" t="s">
        <v>2692</v>
      </c>
      <c r="E2085" t="s">
        <v>1508</v>
      </c>
      <c r="F2085" t="s">
        <v>2737</v>
      </c>
      <c r="G2085">
        <v>2014</v>
      </c>
      <c r="H2085" t="s">
        <v>1496</v>
      </c>
      <c r="I2085" t="s">
        <v>30</v>
      </c>
      <c r="J2085">
        <v>243</v>
      </c>
      <c r="K2085">
        <v>7</v>
      </c>
      <c r="L2085">
        <f>COUNTIF(Table1[Race],Table1[Race])</f>
        <v>3</v>
      </c>
      <c r="M2085">
        <v>3</v>
      </c>
      <c r="N2085">
        <v>2</v>
      </c>
      <c r="O2085">
        <v>2</v>
      </c>
      <c r="P2085">
        <v>0</v>
      </c>
      <c r="Q2085" t="s">
        <v>20</v>
      </c>
      <c r="R2085" t="s">
        <v>947</v>
      </c>
      <c r="S2085" t="s">
        <v>2692</v>
      </c>
      <c r="T2085">
        <f>IFERROR(Table1[n_can_adj]/MID(Table1[district],FIND("(",Table1[district])+1,1),Table1[n_can_adj])</f>
        <v>3</v>
      </c>
      <c r="U2085">
        <v>36435</v>
      </c>
      <c r="V2085" t="str">
        <f>IF(Table1[Voting Population]&lt;47000,"Rural","Urban")</f>
        <v>Rural</v>
      </c>
      <c r="W2085" s="3">
        <v>0.31805500199282577</v>
      </c>
      <c r="X2085" s="3" t="s">
        <v>5414</v>
      </c>
      <c r="Y2085" s="3">
        <f>COUNTIFS(Table1[Race '#],Table1[[#This Row],[Race '#]],Table1[Gender],"F")</f>
        <v>1</v>
      </c>
      <c r="Z2085" s="3">
        <f>COUNTIFS(Table1[Race '#],Table1[[#This Row],[Race '#]],Table1[Gender],"M")</f>
        <v>2</v>
      </c>
      <c r="AA2085" s="3">
        <f>COUNTIFS(Table1[Race '#],Table1[[#This Row],[Race '#]],Table1[Gender],"~?")</f>
        <v>0</v>
      </c>
      <c r="AB2085" s="3" t="str">
        <f>_xlfn.IFS(Y2085=SUM(Table1[[#This Row],[Race-F candidates]:[Race-? Candidates]]),"All-Female",Z2085=SUM(Table1[[#This Row],[Race-F candidates]:[Race-? Candidates]]),"All-Male",1=1,"Mixed-Gender")</f>
        <v>Mixed-Gender</v>
      </c>
      <c r="AC2085" s="3">
        <f>COUNTIFS(Table1[genoffice],Table1[[#This Row],[genoffice]],Table1[Gender],"F")</f>
        <v>94</v>
      </c>
      <c r="AD2085" s="3">
        <f>COUNTIFS(Table1[genoffice],Table1[[#This Row],[genoffice]],Table1[Gender],"M")</f>
        <v>132</v>
      </c>
      <c r="AE2085" s="3">
        <f>COUNTIFS(Table1[genoffice],Table1[[#This Row],[genoffice]],Table1[Gender],"~?")</f>
        <v>8</v>
      </c>
    </row>
    <row r="2086" spans="1:31" x14ac:dyDescent="0.35">
      <c r="A2086">
        <v>2089</v>
      </c>
      <c r="B2086">
        <f>IF(COUNTIF(C$2:C2085,C2086)&gt;0,B2085,B2085+1)</f>
        <v>645</v>
      </c>
      <c r="C208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4-Beauregard (2014)</v>
      </c>
      <c r="D2086" t="s">
        <v>2692</v>
      </c>
      <c r="E2086" t="s">
        <v>1508</v>
      </c>
      <c r="F2086" t="s">
        <v>2739</v>
      </c>
      <c r="G2086">
        <v>2014</v>
      </c>
      <c r="H2086" t="s">
        <v>1496</v>
      </c>
      <c r="I2086" t="s">
        <v>23</v>
      </c>
      <c r="J2086">
        <v>734</v>
      </c>
      <c r="K2086">
        <v>7</v>
      </c>
      <c r="L2086">
        <f>COUNTIF(Table1[Race],Table1[Race])</f>
        <v>3</v>
      </c>
      <c r="M2086">
        <v>3</v>
      </c>
      <c r="N2086">
        <v>2</v>
      </c>
      <c r="O2086">
        <v>2</v>
      </c>
      <c r="P2086">
        <v>0</v>
      </c>
      <c r="Q2086" t="s">
        <v>20</v>
      </c>
      <c r="R2086" t="s">
        <v>947</v>
      </c>
      <c r="S2086" t="s">
        <v>2692</v>
      </c>
      <c r="T2086">
        <f>IFERROR(Table1[n_can_adj]/MID(Table1[district],FIND("(",Table1[district])+1,1),Table1[n_can_adj])</f>
        <v>3</v>
      </c>
      <c r="U2086">
        <v>36435</v>
      </c>
      <c r="V2086" t="str">
        <f>IF(Table1[Voting Population]&lt;47000,"Rural","Urban")</f>
        <v>Rural</v>
      </c>
      <c r="W2086" s="3">
        <v>0.31805500199282577</v>
      </c>
      <c r="X2086" s="3" t="s">
        <v>5415</v>
      </c>
      <c r="Y2086" s="3">
        <f>COUNTIFS(Table1[Race '#],Table1[[#This Row],[Race '#]],Table1[Gender],"F")</f>
        <v>1</v>
      </c>
      <c r="Z2086" s="3">
        <f>COUNTIFS(Table1[Race '#],Table1[[#This Row],[Race '#]],Table1[Gender],"M")</f>
        <v>2</v>
      </c>
      <c r="AA2086" s="3">
        <f>COUNTIFS(Table1[Race '#],Table1[[#This Row],[Race '#]],Table1[Gender],"~?")</f>
        <v>0</v>
      </c>
      <c r="AB2086" s="3" t="str">
        <f>_xlfn.IFS(Y2086=SUM(Table1[[#This Row],[Race-F candidates]:[Race-? Candidates]]),"All-Female",Z2086=SUM(Table1[[#This Row],[Race-F candidates]:[Race-? Candidates]]),"All-Male",1=1,"Mixed-Gender")</f>
        <v>Mixed-Gender</v>
      </c>
      <c r="AC2086" s="3">
        <f>COUNTIFS(Table1[genoffice],Table1[[#This Row],[genoffice]],Table1[Gender],"F")</f>
        <v>94</v>
      </c>
      <c r="AD2086" s="3">
        <f>COUNTIFS(Table1[genoffice],Table1[[#This Row],[genoffice]],Table1[Gender],"M")</f>
        <v>132</v>
      </c>
      <c r="AE2086" s="3">
        <f>COUNTIFS(Table1[genoffice],Table1[[#This Row],[genoffice]],Table1[Gender],"~?")</f>
        <v>8</v>
      </c>
    </row>
    <row r="2087" spans="1:31" x14ac:dyDescent="0.35">
      <c r="A2087">
        <v>2088</v>
      </c>
      <c r="B2087">
        <f>IF(COUNTIF(C$2:C2086,C2087)&gt;0,B2086,B2086+1)</f>
        <v>646</v>
      </c>
      <c r="C208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7" t="s">
        <v>2692</v>
      </c>
      <c r="E2087" t="s">
        <v>1508</v>
      </c>
      <c r="F2087" t="s">
        <v>2738</v>
      </c>
      <c r="G2087">
        <v>2014</v>
      </c>
      <c r="H2087" t="s">
        <v>1498</v>
      </c>
      <c r="I2087" t="s">
        <v>23</v>
      </c>
      <c r="J2087">
        <v>661</v>
      </c>
      <c r="K2087">
        <v>7</v>
      </c>
      <c r="L2087">
        <f>COUNTIF(Table1[Race],Table1[Race])</f>
        <v>2</v>
      </c>
      <c r="M2087">
        <v>3</v>
      </c>
      <c r="N2087">
        <v>2</v>
      </c>
      <c r="O2087">
        <v>2</v>
      </c>
      <c r="P2087">
        <v>0</v>
      </c>
      <c r="Q2087" t="s">
        <v>20</v>
      </c>
      <c r="R2087" t="s">
        <v>947</v>
      </c>
      <c r="S2087" t="s">
        <v>2692</v>
      </c>
      <c r="T2087">
        <f>IFERROR(Table1[n_can_adj]/MID(Table1[district],FIND("(",Table1[district])+1,1),Table1[n_can_adj])</f>
        <v>2</v>
      </c>
      <c r="U2087">
        <v>27047</v>
      </c>
      <c r="V2087" t="str">
        <f>IF(Table1[Voting Population]&lt;47000,"Rural","Urban")</f>
        <v>Rural</v>
      </c>
      <c r="W2087" s="3">
        <v>0.15093127809890811</v>
      </c>
      <c r="X2087" s="3" t="s">
        <v>5415</v>
      </c>
      <c r="Y2087" s="3">
        <f>COUNTIFS(Table1[Race '#],Table1[[#This Row],[Race '#]],Table1[Gender],"F")</f>
        <v>1</v>
      </c>
      <c r="Z2087" s="3">
        <f>COUNTIFS(Table1[Race '#],Table1[[#This Row],[Race '#]],Table1[Gender],"M")</f>
        <v>1</v>
      </c>
      <c r="AA2087" s="3">
        <f>COUNTIFS(Table1[Race '#],Table1[[#This Row],[Race '#]],Table1[Gender],"~?")</f>
        <v>0</v>
      </c>
      <c r="AB2087" s="3" t="str">
        <f>_xlfn.IFS(Y2087=SUM(Table1[[#This Row],[Race-F candidates]:[Race-? Candidates]]),"All-Female",Z2087=SUM(Table1[[#This Row],[Race-F candidates]:[Race-? Candidates]]),"All-Male",1=1,"Mixed-Gender")</f>
        <v>Mixed-Gender</v>
      </c>
      <c r="AC2087" s="3">
        <f>COUNTIFS(Table1[genoffice],Table1[[#This Row],[genoffice]],Table1[Gender],"F")</f>
        <v>94</v>
      </c>
      <c r="AD2087" s="3">
        <f>COUNTIFS(Table1[genoffice],Table1[[#This Row],[genoffice]],Table1[Gender],"M")</f>
        <v>132</v>
      </c>
      <c r="AE2087" s="3">
        <f>COUNTIFS(Table1[genoffice],Table1[[#This Row],[genoffice]],Table1[Gender],"~?")</f>
        <v>8</v>
      </c>
    </row>
    <row r="2088" spans="1:31" x14ac:dyDescent="0.35">
      <c r="A2088">
        <v>2092</v>
      </c>
      <c r="B2088">
        <f>IF(COUNTIF(C$2:C2087,C2088)&gt;0,B2087,B2087+1)</f>
        <v>646</v>
      </c>
      <c r="C208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(2014)</v>
      </c>
      <c r="D2088" t="s">
        <v>2692</v>
      </c>
      <c r="E2088" t="s">
        <v>1508</v>
      </c>
      <c r="F2088" t="s">
        <v>2742</v>
      </c>
      <c r="G2088">
        <v>2014</v>
      </c>
      <c r="H2088" t="s">
        <v>1498</v>
      </c>
      <c r="I2088" t="s">
        <v>23</v>
      </c>
      <c r="J2088">
        <v>896</v>
      </c>
      <c r="K2088">
        <v>7</v>
      </c>
      <c r="L2088">
        <f>COUNTIF(Table1[Race],Table1[Race])</f>
        <v>2</v>
      </c>
      <c r="M2088">
        <v>3</v>
      </c>
      <c r="N2088">
        <v>2</v>
      </c>
      <c r="O2088">
        <v>2</v>
      </c>
      <c r="P2088">
        <v>0</v>
      </c>
      <c r="Q2088" t="s">
        <v>20</v>
      </c>
      <c r="R2088" t="s">
        <v>947</v>
      </c>
      <c r="S2088" t="s">
        <v>2692</v>
      </c>
      <c r="T2088">
        <f>IFERROR(Table1[n_can_adj]/MID(Table1[district],FIND("(",Table1[district])+1,1),Table1[n_can_adj])</f>
        <v>2</v>
      </c>
      <c r="U2088">
        <v>27047</v>
      </c>
      <c r="V2088" t="str">
        <f>IF(Table1[Voting Population]&lt;47000,"Rural","Urban")</f>
        <v>Rural</v>
      </c>
      <c r="W2088" s="3">
        <v>0.15093127809890811</v>
      </c>
      <c r="X2088" s="3" t="s">
        <v>5414</v>
      </c>
      <c r="Y2088" s="3">
        <f>COUNTIFS(Table1[Race '#],Table1[[#This Row],[Race '#]],Table1[Gender],"F")</f>
        <v>1</v>
      </c>
      <c r="Z2088" s="3">
        <f>COUNTIFS(Table1[Race '#],Table1[[#This Row],[Race '#]],Table1[Gender],"M")</f>
        <v>1</v>
      </c>
      <c r="AA2088" s="3">
        <f>COUNTIFS(Table1[Race '#],Table1[[#This Row],[Race '#]],Table1[Gender],"~?")</f>
        <v>0</v>
      </c>
      <c r="AB2088" s="3" t="str">
        <f>_xlfn.IFS(Y2088=SUM(Table1[[#This Row],[Race-F candidates]:[Race-? Candidates]]),"All-Female",Z2088=SUM(Table1[[#This Row],[Race-F candidates]:[Race-? Candidates]]),"All-Male",1=1,"Mixed-Gender")</f>
        <v>Mixed-Gender</v>
      </c>
      <c r="AC2088" s="3">
        <f>COUNTIFS(Table1[genoffice],Table1[[#This Row],[genoffice]],Table1[Gender],"F")</f>
        <v>94</v>
      </c>
      <c r="AD2088" s="3">
        <f>COUNTIFS(Table1[genoffice],Table1[[#This Row],[genoffice]],Table1[Gender],"M")</f>
        <v>132</v>
      </c>
      <c r="AE2088" s="3">
        <f>COUNTIFS(Table1[genoffice],Table1[[#This Row],[genoffice]],Table1[Gender],"~?")</f>
        <v>8</v>
      </c>
    </row>
    <row r="2089" spans="1:31" x14ac:dyDescent="0.35">
      <c r="A2089">
        <v>2083</v>
      </c>
      <c r="B2089">
        <f>IF(COUNTIF(C$2:C2088,C2089)&gt;0,B2088,B2088+1)</f>
        <v>647</v>
      </c>
      <c r="C208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89" t="s">
        <v>2692</v>
      </c>
      <c r="E2089" t="s">
        <v>1508</v>
      </c>
      <c r="F2089" t="s">
        <v>2733</v>
      </c>
      <c r="G2089">
        <v>2014</v>
      </c>
      <c r="H2089" t="s">
        <v>83</v>
      </c>
      <c r="I2089" t="s">
        <v>30</v>
      </c>
      <c r="J2089">
        <v>765</v>
      </c>
      <c r="K2089">
        <v>7</v>
      </c>
      <c r="L2089">
        <f>COUNTIF(Table1[Race],Table1[Race])</f>
        <v>2</v>
      </c>
      <c r="M2089">
        <v>3</v>
      </c>
      <c r="N2089">
        <v>2</v>
      </c>
      <c r="O2089">
        <v>2</v>
      </c>
      <c r="P2089">
        <v>0</v>
      </c>
      <c r="Q2089" t="s">
        <v>20</v>
      </c>
      <c r="R2089" t="s">
        <v>947</v>
      </c>
      <c r="S2089" t="s">
        <v>2692</v>
      </c>
      <c r="T2089">
        <f>IFERROR(Table1[n_can_adj]/MID(Table1[district],FIND("(",Table1[district])+1,1),Table1[n_can_adj])</f>
        <v>2</v>
      </c>
      <c r="U2089">
        <v>83699</v>
      </c>
      <c r="V2089" t="str">
        <f>IF(Table1[Voting Population]&lt;47000,"Rural","Urban")</f>
        <v>Urban</v>
      </c>
      <c r="W2089" s="3">
        <v>0.27315914489311166</v>
      </c>
      <c r="X2089" s="3" t="s">
        <v>5414</v>
      </c>
      <c r="Y2089" s="3">
        <f>COUNTIFS(Table1[Race '#],Table1[[#This Row],[Race '#]],Table1[Gender],"F")</f>
        <v>1</v>
      </c>
      <c r="Z2089" s="3">
        <f>COUNTIFS(Table1[Race '#],Table1[[#This Row],[Race '#]],Table1[Gender],"M")</f>
        <v>1</v>
      </c>
      <c r="AA2089" s="3">
        <f>COUNTIFS(Table1[Race '#],Table1[[#This Row],[Race '#]],Table1[Gender],"~?")</f>
        <v>0</v>
      </c>
      <c r="AB2089" s="3" t="str">
        <f>_xlfn.IFS(Y2089=SUM(Table1[[#This Row],[Race-F candidates]:[Race-? Candidates]]),"All-Female",Z2089=SUM(Table1[[#This Row],[Race-F candidates]:[Race-? Candidates]]),"All-Male",1=1,"Mixed-Gender")</f>
        <v>Mixed-Gender</v>
      </c>
      <c r="AC2089" s="3">
        <f>COUNTIFS(Table1[genoffice],Table1[[#This Row],[genoffice]],Table1[Gender],"F")</f>
        <v>94</v>
      </c>
      <c r="AD2089" s="3">
        <f>COUNTIFS(Table1[genoffice],Table1[[#This Row],[genoffice]],Table1[Gender],"M")</f>
        <v>132</v>
      </c>
      <c r="AE2089" s="3">
        <f>COUNTIFS(Table1[genoffice],Table1[[#This Row],[genoffice]],Table1[Gender],"~?")</f>
        <v>8</v>
      </c>
    </row>
    <row r="2090" spans="1:31" x14ac:dyDescent="0.35">
      <c r="A2090">
        <v>2090</v>
      </c>
      <c r="B2090">
        <f>IF(COUNTIF(C$2:C2089,C2090)&gt;0,B2089,B2089+1)</f>
        <v>647</v>
      </c>
      <c r="C209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4-St. Landry (2014)</v>
      </c>
      <c r="D2090" t="s">
        <v>2692</v>
      </c>
      <c r="E2090" t="s">
        <v>1508</v>
      </c>
      <c r="F2090" t="s">
        <v>2740</v>
      </c>
      <c r="G2090">
        <v>2014</v>
      </c>
      <c r="H2090" t="s">
        <v>83</v>
      </c>
      <c r="I2090" t="s">
        <v>19</v>
      </c>
      <c r="J2090">
        <v>1340</v>
      </c>
      <c r="K2090">
        <v>7</v>
      </c>
      <c r="L2090">
        <f>COUNTIF(Table1[Race],Table1[Race])</f>
        <v>2</v>
      </c>
      <c r="M2090">
        <v>3</v>
      </c>
      <c r="N2090">
        <v>2</v>
      </c>
      <c r="O2090">
        <v>2</v>
      </c>
      <c r="P2090">
        <v>0</v>
      </c>
      <c r="Q2090" t="s">
        <v>20</v>
      </c>
      <c r="R2090" t="s">
        <v>947</v>
      </c>
      <c r="S2090" t="s">
        <v>2692</v>
      </c>
      <c r="T2090">
        <f>IFERROR(Table1[n_can_adj]/MID(Table1[district],FIND("(",Table1[district])+1,1),Table1[n_can_adj])</f>
        <v>2</v>
      </c>
      <c r="U2090">
        <v>83699</v>
      </c>
      <c r="V2090" t="str">
        <f>IF(Table1[Voting Population]&lt;47000,"Rural","Urban")</f>
        <v>Urban</v>
      </c>
      <c r="W2090" s="3">
        <v>0.27315914489311166</v>
      </c>
      <c r="X2090" s="3" t="s">
        <v>5415</v>
      </c>
      <c r="Y2090" s="3">
        <f>COUNTIFS(Table1[Race '#],Table1[[#This Row],[Race '#]],Table1[Gender],"F")</f>
        <v>1</v>
      </c>
      <c r="Z2090" s="3">
        <f>COUNTIFS(Table1[Race '#],Table1[[#This Row],[Race '#]],Table1[Gender],"M")</f>
        <v>1</v>
      </c>
      <c r="AA2090" s="3">
        <f>COUNTIFS(Table1[Race '#],Table1[[#This Row],[Race '#]],Table1[Gender],"~?")</f>
        <v>0</v>
      </c>
      <c r="AB2090" s="3" t="str">
        <f>_xlfn.IFS(Y2090=SUM(Table1[[#This Row],[Race-F candidates]:[Race-? Candidates]]),"All-Female",Z2090=SUM(Table1[[#This Row],[Race-F candidates]:[Race-? Candidates]]),"All-Male",1=1,"Mixed-Gender")</f>
        <v>Mixed-Gender</v>
      </c>
      <c r="AC2090" s="3">
        <f>COUNTIFS(Table1[genoffice],Table1[[#This Row],[genoffice]],Table1[Gender],"F")</f>
        <v>94</v>
      </c>
      <c r="AD2090" s="3">
        <f>COUNTIFS(Table1[genoffice],Table1[[#This Row],[genoffice]],Table1[Gender],"M")</f>
        <v>132</v>
      </c>
      <c r="AE2090" s="3">
        <f>COUNTIFS(Table1[genoffice],Table1[[#This Row],[genoffice]],Table1[Gender],"~?")</f>
        <v>8</v>
      </c>
    </row>
    <row r="2091" spans="1:31" x14ac:dyDescent="0.35">
      <c r="A2091">
        <v>2084</v>
      </c>
      <c r="B2091">
        <f>IF(COUNTIF(C$2:C2090,C2091)&gt;0,B2090,B2090+1)</f>
        <v>648</v>
      </c>
      <c r="C209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1" t="s">
        <v>2692</v>
      </c>
      <c r="E2091" t="s">
        <v>1508</v>
      </c>
      <c r="F2091" t="s">
        <v>2734</v>
      </c>
      <c r="G2091">
        <v>2016</v>
      </c>
      <c r="H2091" t="s">
        <v>1498</v>
      </c>
      <c r="I2091" t="s">
        <v>23</v>
      </c>
      <c r="J2091">
        <v>561</v>
      </c>
      <c r="K2091">
        <v>3</v>
      </c>
      <c r="L2091">
        <f>COUNTIF(Table1[Race],Table1[Race])</f>
        <v>3</v>
      </c>
      <c r="M2091">
        <v>2</v>
      </c>
      <c r="N2091">
        <v>0</v>
      </c>
      <c r="O2091">
        <v>1</v>
      </c>
      <c r="P2091">
        <v>0</v>
      </c>
      <c r="Q2091" t="s">
        <v>20</v>
      </c>
      <c r="R2091" t="s">
        <v>947</v>
      </c>
      <c r="S2091" t="s">
        <v>2692</v>
      </c>
      <c r="T2091">
        <f>IFERROR(Table1[n_can_adj]/MID(Table1[district],FIND("(",Table1[district])+1,1),Table1[n_can_adj])</f>
        <v>3</v>
      </c>
      <c r="U2091">
        <v>27047</v>
      </c>
      <c r="V2091" t="str">
        <f>IF(Table1[Voting Population]&lt;47000,"Rural","Urban")</f>
        <v>Rural</v>
      </c>
      <c r="W2091" s="3">
        <v>0.14884696016771487</v>
      </c>
      <c r="X2091" s="3" t="s">
        <v>5415</v>
      </c>
      <c r="Y2091" s="3">
        <f>COUNTIFS(Table1[Race '#],Table1[[#This Row],[Race '#]],Table1[Gender],"F")</f>
        <v>2</v>
      </c>
      <c r="Z2091" s="3">
        <f>COUNTIFS(Table1[Race '#],Table1[[#This Row],[Race '#]],Table1[Gender],"M")</f>
        <v>1</v>
      </c>
      <c r="AA2091" s="3">
        <f>COUNTIFS(Table1[Race '#],Table1[[#This Row],[Race '#]],Table1[Gender],"~?")</f>
        <v>0</v>
      </c>
      <c r="AB2091" s="3" t="str">
        <f>_xlfn.IFS(Y2091=SUM(Table1[[#This Row],[Race-F candidates]:[Race-? Candidates]]),"All-Female",Z2091=SUM(Table1[[#This Row],[Race-F candidates]:[Race-? Candidates]]),"All-Male",1=1,"Mixed-Gender")</f>
        <v>Mixed-Gender</v>
      </c>
      <c r="AC2091" s="3">
        <f>COUNTIFS(Table1[genoffice],Table1[[#This Row],[genoffice]],Table1[Gender],"F")</f>
        <v>94</v>
      </c>
      <c r="AD2091" s="3">
        <f>COUNTIFS(Table1[genoffice],Table1[[#This Row],[genoffice]],Table1[Gender],"M")</f>
        <v>132</v>
      </c>
      <c r="AE2091" s="3">
        <f>COUNTIFS(Table1[genoffice],Table1[[#This Row],[genoffice]],Table1[Gender],"~?")</f>
        <v>8</v>
      </c>
    </row>
    <row r="2092" spans="1:31" x14ac:dyDescent="0.35">
      <c r="A2092">
        <v>2085</v>
      </c>
      <c r="B2092">
        <f>IF(COUNTIF(C$2:C2091,C2092)&gt;0,B2091,B2091+1)</f>
        <v>648</v>
      </c>
      <c r="C209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2" t="s">
        <v>2692</v>
      </c>
      <c r="E2092" t="s">
        <v>1508</v>
      </c>
      <c r="F2092" t="s">
        <v>2735</v>
      </c>
      <c r="G2092">
        <v>2016</v>
      </c>
      <c r="H2092" t="s">
        <v>1498</v>
      </c>
      <c r="I2092" t="s">
        <v>30</v>
      </c>
      <c r="J2092">
        <v>502</v>
      </c>
      <c r="K2092">
        <v>3</v>
      </c>
      <c r="L2092">
        <f>COUNTIF(Table1[Race],Table1[Race])</f>
        <v>3</v>
      </c>
      <c r="M2092">
        <v>2</v>
      </c>
      <c r="N2092">
        <v>0</v>
      </c>
      <c r="O2092">
        <v>1</v>
      </c>
      <c r="P2092">
        <v>0</v>
      </c>
      <c r="Q2092" t="s">
        <v>20</v>
      </c>
      <c r="R2092" t="s">
        <v>947</v>
      </c>
      <c r="S2092" t="s">
        <v>2692</v>
      </c>
      <c r="T2092">
        <f>IFERROR(Table1[n_can_adj]/MID(Table1[district],FIND("(",Table1[district])+1,1),Table1[n_can_adj])</f>
        <v>3</v>
      </c>
      <c r="U2092">
        <v>27047</v>
      </c>
      <c r="V2092" t="str">
        <f>IF(Table1[Voting Population]&lt;47000,"Rural","Urban")</f>
        <v>Rural</v>
      </c>
      <c r="W2092" s="3">
        <v>0.14884696016771487</v>
      </c>
      <c r="X2092" s="3" t="s">
        <v>5414</v>
      </c>
      <c r="Y2092" s="3">
        <f>COUNTIFS(Table1[Race '#],Table1[[#This Row],[Race '#]],Table1[Gender],"F")</f>
        <v>2</v>
      </c>
      <c r="Z2092" s="3">
        <f>COUNTIFS(Table1[Race '#],Table1[[#This Row],[Race '#]],Table1[Gender],"M")</f>
        <v>1</v>
      </c>
      <c r="AA2092" s="3">
        <f>COUNTIFS(Table1[Race '#],Table1[[#This Row],[Race '#]],Table1[Gender],"~?")</f>
        <v>0</v>
      </c>
      <c r="AB2092" s="3" t="str">
        <f>_xlfn.IFS(Y2092=SUM(Table1[[#This Row],[Race-F candidates]:[Race-? Candidates]]),"All-Female",Z2092=SUM(Table1[[#This Row],[Race-F candidates]:[Race-? Candidates]]),"All-Male",1=1,"Mixed-Gender")</f>
        <v>Mixed-Gender</v>
      </c>
      <c r="AC2092" s="3">
        <f>COUNTIFS(Table1[genoffice],Table1[[#This Row],[genoffice]],Table1[Gender],"F")</f>
        <v>94</v>
      </c>
      <c r="AD2092" s="3">
        <f>COUNTIFS(Table1[genoffice],Table1[[#This Row],[genoffice]],Table1[Gender],"M")</f>
        <v>132</v>
      </c>
      <c r="AE2092" s="3">
        <f>COUNTIFS(Table1[genoffice],Table1[[#This Row],[genoffice]],Table1[Gender],"~?")</f>
        <v>8</v>
      </c>
    </row>
    <row r="2093" spans="1:31" x14ac:dyDescent="0.35">
      <c r="A2093">
        <v>2091</v>
      </c>
      <c r="B2093">
        <f>IF(COUNTIF(C$2:C2092,C2093)&gt;0,B2092,B2092+1)</f>
        <v>648</v>
      </c>
      <c r="C209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4-De Soto (2016)</v>
      </c>
      <c r="D2093" t="s">
        <v>2692</v>
      </c>
      <c r="E2093" t="s">
        <v>1508</v>
      </c>
      <c r="F2093" t="s">
        <v>2741</v>
      </c>
      <c r="G2093">
        <v>2016</v>
      </c>
      <c r="H2093" t="s">
        <v>1498</v>
      </c>
      <c r="I2093" t="s">
        <v>23</v>
      </c>
      <c r="J2093">
        <v>845</v>
      </c>
      <c r="K2093">
        <v>3</v>
      </c>
      <c r="L2093">
        <f>COUNTIF(Table1[Race],Table1[Race])</f>
        <v>3</v>
      </c>
      <c r="M2093">
        <v>2</v>
      </c>
      <c r="N2093">
        <v>0</v>
      </c>
      <c r="O2093">
        <v>1</v>
      </c>
      <c r="P2093">
        <v>0</v>
      </c>
      <c r="Q2093" t="s">
        <v>20</v>
      </c>
      <c r="R2093" t="s">
        <v>947</v>
      </c>
      <c r="S2093" t="s">
        <v>2692</v>
      </c>
      <c r="T2093">
        <f>IFERROR(Table1[n_can_adj]/MID(Table1[district],FIND("(",Table1[district])+1,1),Table1[n_can_adj])</f>
        <v>3</v>
      </c>
      <c r="U2093">
        <v>27047</v>
      </c>
      <c r="V2093" t="str">
        <f>IF(Table1[Voting Population]&lt;47000,"Rural","Urban")</f>
        <v>Rural</v>
      </c>
      <c r="W2093" s="3">
        <v>0.14884696016771487</v>
      </c>
      <c r="X2093" s="3" t="s">
        <v>5415</v>
      </c>
      <c r="Y2093" s="3">
        <f>COUNTIFS(Table1[Race '#],Table1[[#This Row],[Race '#]],Table1[Gender],"F")</f>
        <v>2</v>
      </c>
      <c r="Z2093" s="3">
        <f>COUNTIFS(Table1[Race '#],Table1[[#This Row],[Race '#]],Table1[Gender],"M")</f>
        <v>1</v>
      </c>
      <c r="AA2093" s="3">
        <f>COUNTIFS(Table1[Race '#],Table1[[#This Row],[Race '#]],Table1[Gender],"~?")</f>
        <v>0</v>
      </c>
      <c r="AB2093" s="3" t="str">
        <f>_xlfn.IFS(Y2093=SUM(Table1[[#This Row],[Race-F candidates]:[Race-? Candidates]]),"All-Female",Z2093=SUM(Table1[[#This Row],[Race-F candidates]:[Race-? Candidates]]),"All-Male",1=1,"Mixed-Gender")</f>
        <v>Mixed-Gender</v>
      </c>
      <c r="AC2093" s="3">
        <f>COUNTIFS(Table1[genoffice],Table1[[#This Row],[genoffice]],Table1[Gender],"F")</f>
        <v>94</v>
      </c>
      <c r="AD2093" s="3">
        <f>COUNTIFS(Table1[genoffice],Table1[[#This Row],[genoffice]],Table1[Gender],"M")</f>
        <v>132</v>
      </c>
      <c r="AE2093" s="3">
        <f>COUNTIFS(Table1[genoffice],Table1[[#This Row],[genoffice]],Table1[Gender],"~?")</f>
        <v>8</v>
      </c>
    </row>
    <row r="2094" spans="1:31" x14ac:dyDescent="0.35">
      <c r="A2094">
        <v>2095</v>
      </c>
      <c r="B2094">
        <f>IF(COUNTIF(C$2:C2093,C2094)&gt;0,B2093,B2093+1)</f>
        <v>649</v>
      </c>
      <c r="C209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4" t="s">
        <v>2692</v>
      </c>
      <c r="E2094" t="s">
        <v>1512</v>
      </c>
      <c r="F2094" t="s">
        <v>2745</v>
      </c>
      <c r="G2094">
        <v>2014</v>
      </c>
      <c r="H2094" t="s">
        <v>1498</v>
      </c>
      <c r="I2094" t="s">
        <v>30</v>
      </c>
      <c r="J2094">
        <v>245</v>
      </c>
      <c r="K2094">
        <v>5</v>
      </c>
      <c r="L2094">
        <f>COUNTIF(Table1[Race],Table1[Race])</f>
        <v>3</v>
      </c>
      <c r="M2094">
        <v>3</v>
      </c>
      <c r="N2094">
        <v>1</v>
      </c>
      <c r="O2094">
        <v>1</v>
      </c>
      <c r="P2094">
        <v>0</v>
      </c>
      <c r="Q2094" t="s">
        <v>20</v>
      </c>
      <c r="R2094" t="s">
        <v>947</v>
      </c>
      <c r="S2094" t="s">
        <v>2692</v>
      </c>
      <c r="T2094">
        <f>IFERROR(Table1[n_can_adj]/MID(Table1[district],FIND("(",Table1[district])+1,1),Table1[n_can_adj])</f>
        <v>3</v>
      </c>
      <c r="U2094">
        <v>27047</v>
      </c>
      <c r="V2094" t="str">
        <f>IF(Table1[Voting Population]&lt;47000,"Rural","Urban")</f>
        <v>Rural</v>
      </c>
      <c r="W2094" s="3">
        <v>7.4365175332527234E-2</v>
      </c>
      <c r="X2094" s="3" t="s">
        <v>5414</v>
      </c>
      <c r="Y2094" s="3">
        <f>COUNTIFS(Table1[Race '#],Table1[[#This Row],[Race '#]],Table1[Gender],"F")</f>
        <v>2</v>
      </c>
      <c r="Z2094" s="3">
        <f>COUNTIFS(Table1[Race '#],Table1[[#This Row],[Race '#]],Table1[Gender],"M")</f>
        <v>1</v>
      </c>
      <c r="AA2094" s="3">
        <f>COUNTIFS(Table1[Race '#],Table1[[#This Row],[Race '#]],Table1[Gender],"~?")</f>
        <v>0</v>
      </c>
      <c r="AB2094" s="3" t="str">
        <f>_xlfn.IFS(Y2094=SUM(Table1[[#This Row],[Race-F candidates]:[Race-? Candidates]]),"All-Female",Z2094=SUM(Table1[[#This Row],[Race-F candidates]:[Race-? Candidates]]),"All-Male",1=1,"Mixed-Gender")</f>
        <v>Mixed-Gender</v>
      </c>
      <c r="AC2094" s="3">
        <f>COUNTIFS(Table1[genoffice],Table1[[#This Row],[genoffice]],Table1[Gender],"F")</f>
        <v>94</v>
      </c>
      <c r="AD2094" s="3">
        <f>COUNTIFS(Table1[genoffice],Table1[[#This Row],[genoffice]],Table1[Gender],"M")</f>
        <v>132</v>
      </c>
      <c r="AE2094" s="3">
        <f>COUNTIFS(Table1[genoffice],Table1[[#This Row],[genoffice]],Table1[Gender],"~?")</f>
        <v>8</v>
      </c>
    </row>
    <row r="2095" spans="1:31" x14ac:dyDescent="0.35">
      <c r="A2095">
        <v>2096</v>
      </c>
      <c r="B2095">
        <f>IF(COUNTIF(C$2:C2094,C2095)&gt;0,B2094,B2094+1)</f>
        <v>649</v>
      </c>
      <c r="C209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5" t="s">
        <v>2692</v>
      </c>
      <c r="E2095" t="s">
        <v>1512</v>
      </c>
      <c r="F2095" t="s">
        <v>2746</v>
      </c>
      <c r="G2095">
        <v>2014</v>
      </c>
      <c r="H2095" t="s">
        <v>1498</v>
      </c>
      <c r="I2095" t="s">
        <v>23</v>
      </c>
      <c r="J2095">
        <v>766</v>
      </c>
      <c r="K2095">
        <v>5</v>
      </c>
      <c r="L2095">
        <f>COUNTIF(Table1[Race],Table1[Race])</f>
        <v>3</v>
      </c>
      <c r="M2095">
        <v>3</v>
      </c>
      <c r="N2095">
        <v>1</v>
      </c>
      <c r="O2095">
        <v>1</v>
      </c>
      <c r="P2095">
        <v>0</v>
      </c>
      <c r="Q2095" t="s">
        <v>20</v>
      </c>
      <c r="R2095" t="s">
        <v>947</v>
      </c>
      <c r="S2095" t="s">
        <v>2692</v>
      </c>
      <c r="T2095">
        <f>IFERROR(Table1[n_can_adj]/MID(Table1[district],FIND("(",Table1[district])+1,1),Table1[n_can_adj])</f>
        <v>3</v>
      </c>
      <c r="U2095">
        <v>27047</v>
      </c>
      <c r="V2095" t="str">
        <f>IF(Table1[Voting Population]&lt;47000,"Rural","Urban")</f>
        <v>Rural</v>
      </c>
      <c r="W2095" s="3">
        <v>7.4365175332527234E-2</v>
      </c>
      <c r="X2095" s="3" t="s">
        <v>5415</v>
      </c>
      <c r="Y2095" s="3">
        <f>COUNTIFS(Table1[Race '#],Table1[[#This Row],[Race '#]],Table1[Gender],"F")</f>
        <v>2</v>
      </c>
      <c r="Z2095" s="3">
        <f>COUNTIFS(Table1[Race '#],Table1[[#This Row],[Race '#]],Table1[Gender],"M")</f>
        <v>1</v>
      </c>
      <c r="AA2095" s="3">
        <f>COUNTIFS(Table1[Race '#],Table1[[#This Row],[Race '#]],Table1[Gender],"~?")</f>
        <v>0</v>
      </c>
      <c r="AB2095" s="3" t="str">
        <f>_xlfn.IFS(Y2095=SUM(Table1[[#This Row],[Race-F candidates]:[Race-? Candidates]]),"All-Female",Z2095=SUM(Table1[[#This Row],[Race-F candidates]:[Race-? Candidates]]),"All-Male",1=1,"Mixed-Gender")</f>
        <v>Mixed-Gender</v>
      </c>
      <c r="AC2095" s="3">
        <f>COUNTIFS(Table1[genoffice],Table1[[#This Row],[genoffice]],Table1[Gender],"F")</f>
        <v>94</v>
      </c>
      <c r="AD2095" s="3">
        <f>COUNTIFS(Table1[genoffice],Table1[[#This Row],[genoffice]],Table1[Gender],"M")</f>
        <v>132</v>
      </c>
      <c r="AE2095" s="3">
        <f>COUNTIFS(Table1[genoffice],Table1[[#This Row],[genoffice]],Table1[Gender],"~?")</f>
        <v>8</v>
      </c>
    </row>
    <row r="2096" spans="1:31" x14ac:dyDescent="0.35">
      <c r="A2096">
        <v>2097</v>
      </c>
      <c r="B2096">
        <f>IF(COUNTIF(C$2:C2095,C2096)&gt;0,B2095,B2095+1)</f>
        <v>649</v>
      </c>
      <c r="C209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5-De Soto (2014)</v>
      </c>
      <c r="D2096" t="s">
        <v>2692</v>
      </c>
      <c r="E2096" t="s">
        <v>1512</v>
      </c>
      <c r="F2096" t="s">
        <v>2747</v>
      </c>
      <c r="G2096">
        <v>2014</v>
      </c>
      <c r="H2096" t="s">
        <v>1498</v>
      </c>
      <c r="I2096" t="s">
        <v>19</v>
      </c>
      <c r="J2096">
        <v>643</v>
      </c>
      <c r="K2096">
        <v>5</v>
      </c>
      <c r="L2096">
        <f>COUNTIF(Table1[Race],Table1[Race])</f>
        <v>3</v>
      </c>
      <c r="M2096">
        <v>3</v>
      </c>
      <c r="N2096">
        <v>1</v>
      </c>
      <c r="O2096">
        <v>1</v>
      </c>
      <c r="P2096">
        <v>0</v>
      </c>
      <c r="Q2096" t="s">
        <v>20</v>
      </c>
      <c r="R2096" t="s">
        <v>947</v>
      </c>
      <c r="S2096" t="s">
        <v>2692</v>
      </c>
      <c r="T2096">
        <f>IFERROR(Table1[n_can_adj]/MID(Table1[district],FIND("(",Table1[district])+1,1),Table1[n_can_adj])</f>
        <v>3</v>
      </c>
      <c r="U2096">
        <v>27047</v>
      </c>
      <c r="V2096" t="str">
        <f>IF(Table1[Voting Population]&lt;47000,"Rural","Urban")</f>
        <v>Rural</v>
      </c>
      <c r="W2096" s="3">
        <v>7.4365175332527234E-2</v>
      </c>
      <c r="X2096" s="3" t="s">
        <v>5415</v>
      </c>
      <c r="Y2096" s="3">
        <f>COUNTIFS(Table1[Race '#],Table1[[#This Row],[Race '#]],Table1[Gender],"F")</f>
        <v>2</v>
      </c>
      <c r="Z2096" s="3">
        <f>COUNTIFS(Table1[Race '#],Table1[[#This Row],[Race '#]],Table1[Gender],"M")</f>
        <v>1</v>
      </c>
      <c r="AA2096" s="3">
        <f>COUNTIFS(Table1[Race '#],Table1[[#This Row],[Race '#]],Table1[Gender],"~?")</f>
        <v>0</v>
      </c>
      <c r="AB2096" s="3" t="str">
        <f>_xlfn.IFS(Y2096=SUM(Table1[[#This Row],[Race-F candidates]:[Race-? Candidates]]),"All-Female",Z2096=SUM(Table1[[#This Row],[Race-F candidates]:[Race-? Candidates]]),"All-Male",1=1,"Mixed-Gender")</f>
        <v>Mixed-Gender</v>
      </c>
      <c r="AC2096" s="3">
        <f>COUNTIFS(Table1[genoffice],Table1[[#This Row],[genoffice]],Table1[Gender],"F")</f>
        <v>94</v>
      </c>
      <c r="AD2096" s="3">
        <f>COUNTIFS(Table1[genoffice],Table1[[#This Row],[genoffice]],Table1[Gender],"M")</f>
        <v>132</v>
      </c>
      <c r="AE2096" s="3">
        <f>COUNTIFS(Table1[genoffice],Table1[[#This Row],[genoffice]],Table1[Gender],"~?")</f>
        <v>8</v>
      </c>
    </row>
    <row r="2097" spans="1:31" x14ac:dyDescent="0.35">
      <c r="A2097">
        <v>2093</v>
      </c>
      <c r="B2097">
        <f>IF(COUNTIF(C$2:C2096,C2097)&gt;0,B2096,B2096+1)</f>
        <v>650</v>
      </c>
      <c r="C209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7" t="s">
        <v>2692</v>
      </c>
      <c r="E2097" t="s">
        <v>1512</v>
      </c>
      <c r="F2097" t="s">
        <v>2743</v>
      </c>
      <c r="G2097">
        <v>2014</v>
      </c>
      <c r="H2097" t="s">
        <v>2439</v>
      </c>
      <c r="I2097" t="s">
        <v>23</v>
      </c>
      <c r="J2097">
        <v>566</v>
      </c>
      <c r="K2097">
        <v>5</v>
      </c>
      <c r="L2097">
        <f>COUNTIF(Table1[Race],Table1[Race])</f>
        <v>2</v>
      </c>
      <c r="M2097">
        <v>3</v>
      </c>
      <c r="N2097">
        <v>1</v>
      </c>
      <c r="O2097">
        <v>1</v>
      </c>
      <c r="P2097">
        <v>0</v>
      </c>
      <c r="Q2097" t="s">
        <v>20</v>
      </c>
      <c r="R2097" t="s">
        <v>947</v>
      </c>
      <c r="S2097" t="s">
        <v>2692</v>
      </c>
      <c r="T2097">
        <f>IFERROR(Table1[n_can_adj]/MID(Table1[district],FIND("(",Table1[district])+1,1),Table1[n_can_adj])</f>
        <v>2</v>
      </c>
      <c r="U2097">
        <v>43888</v>
      </c>
      <c r="V2097" t="str">
        <f>IF(Table1[Voting Population]&lt;47000,"Rural","Urban")</f>
        <v>Rural</v>
      </c>
      <c r="W2097" s="3">
        <v>0.23719676549865226</v>
      </c>
      <c r="X2097" s="3" t="s">
        <v>5415</v>
      </c>
      <c r="Y2097" s="3">
        <f>COUNTIFS(Table1[Race '#],Table1[[#This Row],[Race '#]],Table1[Gender],"F")</f>
        <v>1</v>
      </c>
      <c r="Z2097" s="3">
        <f>COUNTIFS(Table1[Race '#],Table1[[#This Row],[Race '#]],Table1[Gender],"M")</f>
        <v>1</v>
      </c>
      <c r="AA2097" s="3">
        <f>COUNTIFS(Table1[Race '#],Table1[[#This Row],[Race '#]],Table1[Gender],"~?")</f>
        <v>0</v>
      </c>
      <c r="AB2097" s="3" t="str">
        <f>_xlfn.IFS(Y2097=SUM(Table1[[#This Row],[Race-F candidates]:[Race-? Candidates]]),"All-Female",Z2097=SUM(Table1[[#This Row],[Race-F candidates]:[Race-? Candidates]]),"All-Male",1=1,"Mixed-Gender")</f>
        <v>Mixed-Gender</v>
      </c>
      <c r="AC2097" s="3">
        <f>COUNTIFS(Table1[genoffice],Table1[[#This Row],[genoffice]],Table1[Gender],"F")</f>
        <v>94</v>
      </c>
      <c r="AD2097" s="3">
        <f>COUNTIFS(Table1[genoffice],Table1[[#This Row],[genoffice]],Table1[Gender],"M")</f>
        <v>132</v>
      </c>
      <c r="AE2097" s="3">
        <f>COUNTIFS(Table1[genoffice],Table1[[#This Row],[genoffice]],Table1[Gender],"~?")</f>
        <v>8</v>
      </c>
    </row>
    <row r="2098" spans="1:31" x14ac:dyDescent="0.35">
      <c r="A2098">
        <v>2094</v>
      </c>
      <c r="B2098">
        <f>IF(COUNTIF(C$2:C2097,C2098)&gt;0,B2097,B2097+1)</f>
        <v>650</v>
      </c>
      <c r="C209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5-St. John The Baptist (2014)</v>
      </c>
      <c r="D2098" t="s">
        <v>2692</v>
      </c>
      <c r="E2098" t="s">
        <v>1512</v>
      </c>
      <c r="F2098" t="s">
        <v>2744</v>
      </c>
      <c r="G2098">
        <v>2014</v>
      </c>
      <c r="H2098" t="s">
        <v>2439</v>
      </c>
      <c r="I2098" t="s">
        <v>23</v>
      </c>
      <c r="J2098">
        <v>918</v>
      </c>
      <c r="K2098">
        <v>5</v>
      </c>
      <c r="L2098">
        <f>COUNTIF(Table1[Race],Table1[Race])</f>
        <v>2</v>
      </c>
      <c r="M2098">
        <v>3</v>
      </c>
      <c r="N2098">
        <v>1</v>
      </c>
      <c r="O2098">
        <v>1</v>
      </c>
      <c r="P2098">
        <v>0</v>
      </c>
      <c r="Q2098" t="s">
        <v>20</v>
      </c>
      <c r="R2098" t="s">
        <v>947</v>
      </c>
      <c r="S2098" t="s">
        <v>2692</v>
      </c>
      <c r="T2098">
        <f>IFERROR(Table1[n_can_adj]/MID(Table1[district],FIND("(",Table1[district])+1,1),Table1[n_can_adj])</f>
        <v>2</v>
      </c>
      <c r="U2098">
        <v>43888</v>
      </c>
      <c r="V2098" t="str">
        <f>IF(Table1[Voting Population]&lt;47000,"Rural","Urban")</f>
        <v>Rural</v>
      </c>
      <c r="W2098" s="3">
        <v>0.23719676549865226</v>
      </c>
      <c r="X2098" s="3" t="s">
        <v>5414</v>
      </c>
      <c r="Y2098" s="3">
        <f>COUNTIFS(Table1[Race '#],Table1[[#This Row],[Race '#]],Table1[Gender],"F")</f>
        <v>1</v>
      </c>
      <c r="Z2098" s="3">
        <f>COUNTIFS(Table1[Race '#],Table1[[#This Row],[Race '#]],Table1[Gender],"M")</f>
        <v>1</v>
      </c>
      <c r="AA2098" s="3">
        <f>COUNTIFS(Table1[Race '#],Table1[[#This Row],[Race '#]],Table1[Gender],"~?")</f>
        <v>0</v>
      </c>
      <c r="AB2098" s="3" t="str">
        <f>_xlfn.IFS(Y2098=SUM(Table1[[#This Row],[Race-F candidates]:[Race-? Candidates]]),"All-Female",Z2098=SUM(Table1[[#This Row],[Race-F candidates]:[Race-? Candidates]]),"All-Male",1=1,"Mixed-Gender")</f>
        <v>Mixed-Gender</v>
      </c>
      <c r="AC2098" s="3">
        <f>COUNTIFS(Table1[genoffice],Table1[[#This Row],[genoffice]],Table1[Gender],"F")</f>
        <v>94</v>
      </c>
      <c r="AD2098" s="3">
        <f>COUNTIFS(Table1[genoffice],Table1[[#This Row],[genoffice]],Table1[Gender],"M")</f>
        <v>132</v>
      </c>
      <c r="AE2098" s="3">
        <f>COUNTIFS(Table1[genoffice],Table1[[#This Row],[genoffice]],Table1[Gender],"~?")</f>
        <v>8</v>
      </c>
    </row>
    <row r="2099" spans="1:31" x14ac:dyDescent="0.35">
      <c r="A2099">
        <v>2098</v>
      </c>
      <c r="B2099">
        <f>IF(COUNTIF(C$2:C2098,C2099)&gt;0,B2098,B2098+1)</f>
        <v>651</v>
      </c>
      <c r="C209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099" t="s">
        <v>2692</v>
      </c>
      <c r="E2099" t="s">
        <v>2748</v>
      </c>
      <c r="F2099" t="s">
        <v>2749</v>
      </c>
      <c r="G2099">
        <v>2014</v>
      </c>
      <c r="H2099" t="s">
        <v>1498</v>
      </c>
      <c r="I2099" t="s">
        <v>23</v>
      </c>
      <c r="J2099">
        <v>591</v>
      </c>
      <c r="K2099">
        <v>2</v>
      </c>
      <c r="L2099">
        <f>COUNTIF(Table1[Race],Table1[Race])</f>
        <v>2</v>
      </c>
      <c r="M2099">
        <v>1</v>
      </c>
      <c r="N2099">
        <v>0</v>
      </c>
      <c r="O2099">
        <v>1</v>
      </c>
      <c r="P2099">
        <v>0</v>
      </c>
      <c r="Q2099" t="s">
        <v>20</v>
      </c>
      <c r="R2099" t="s">
        <v>947</v>
      </c>
      <c r="S2099" t="s">
        <v>2692</v>
      </c>
      <c r="T2099">
        <f>IFERROR(Table1[n_can_adj]/MID(Table1[district],FIND("(",Table1[district])+1,1),Table1[n_can_adj])</f>
        <v>2</v>
      </c>
      <c r="U2099">
        <v>27047</v>
      </c>
      <c r="V2099" t="str">
        <f>IF(Table1[Voting Population]&lt;47000,"Rural","Urban")</f>
        <v>Rural</v>
      </c>
      <c r="W2099" s="3">
        <v>3.1147540983606559E-2</v>
      </c>
      <c r="X2099" s="3" t="s">
        <v>5414</v>
      </c>
      <c r="Y2099" s="3">
        <f>COUNTIFS(Table1[Race '#],Table1[[#This Row],[Race '#]],Table1[Gender],"F")</f>
        <v>0</v>
      </c>
      <c r="Z2099" s="3">
        <f>COUNTIFS(Table1[Race '#],Table1[[#This Row],[Race '#]],Table1[Gender],"M")</f>
        <v>2</v>
      </c>
      <c r="AA2099" s="3">
        <f>COUNTIFS(Table1[Race '#],Table1[[#This Row],[Race '#]],Table1[Gender],"~?")</f>
        <v>0</v>
      </c>
      <c r="AB2099" s="3" t="str">
        <f>_xlfn.IFS(Y2099=SUM(Table1[[#This Row],[Race-F candidates]:[Race-? Candidates]]),"All-Female",Z2099=SUM(Table1[[#This Row],[Race-F candidates]:[Race-? Candidates]]),"All-Male",1=1,"Mixed-Gender")</f>
        <v>All-Male</v>
      </c>
      <c r="AC2099" s="3">
        <f>COUNTIFS(Table1[genoffice],Table1[[#This Row],[genoffice]],Table1[Gender],"F")</f>
        <v>94</v>
      </c>
      <c r="AD2099" s="3">
        <f>COUNTIFS(Table1[genoffice],Table1[[#This Row],[genoffice]],Table1[Gender],"M")</f>
        <v>132</v>
      </c>
      <c r="AE2099" s="3">
        <f>COUNTIFS(Table1[genoffice],Table1[[#This Row],[genoffice]],Table1[Gender],"~?")</f>
        <v>8</v>
      </c>
    </row>
    <row r="2100" spans="1:31" x14ac:dyDescent="0.35">
      <c r="A2100">
        <v>2099</v>
      </c>
      <c r="B2100">
        <f>IF(COUNTIF(C$2:C2099,C2100)&gt;0,B2099,B2099+1)</f>
        <v>651</v>
      </c>
      <c r="C210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6-De Soto (2014)</v>
      </c>
      <c r="D2100" t="s">
        <v>2692</v>
      </c>
      <c r="E2100" t="s">
        <v>2748</v>
      </c>
      <c r="F2100" t="s">
        <v>2750</v>
      </c>
      <c r="G2100">
        <v>2014</v>
      </c>
      <c r="H2100" t="s">
        <v>1498</v>
      </c>
      <c r="I2100" t="s">
        <v>30</v>
      </c>
      <c r="J2100">
        <v>629</v>
      </c>
      <c r="K2100">
        <v>2</v>
      </c>
      <c r="L2100">
        <f>COUNTIF(Table1[Race],Table1[Race])</f>
        <v>2</v>
      </c>
      <c r="M2100">
        <v>1</v>
      </c>
      <c r="N2100">
        <v>0</v>
      </c>
      <c r="O2100">
        <v>1</v>
      </c>
      <c r="P2100">
        <v>0</v>
      </c>
      <c r="Q2100" t="s">
        <v>20</v>
      </c>
      <c r="R2100" t="s">
        <v>947</v>
      </c>
      <c r="S2100" t="s">
        <v>2692</v>
      </c>
      <c r="T2100">
        <f>IFERROR(Table1[n_can_adj]/MID(Table1[district],FIND("(",Table1[district])+1,1),Table1[n_can_adj])</f>
        <v>2</v>
      </c>
      <c r="U2100">
        <v>27047</v>
      </c>
      <c r="V2100" t="str">
        <f>IF(Table1[Voting Population]&lt;47000,"Rural","Urban")</f>
        <v>Rural</v>
      </c>
      <c r="W2100" s="3">
        <v>3.1147540983606559E-2</v>
      </c>
      <c r="X2100" s="3" t="s">
        <v>5414</v>
      </c>
      <c r="Y2100" s="3">
        <f>COUNTIFS(Table1[Race '#],Table1[[#This Row],[Race '#]],Table1[Gender],"F")</f>
        <v>0</v>
      </c>
      <c r="Z2100" s="3">
        <f>COUNTIFS(Table1[Race '#],Table1[[#This Row],[Race '#]],Table1[Gender],"M")</f>
        <v>2</v>
      </c>
      <c r="AA2100" s="3">
        <f>COUNTIFS(Table1[Race '#],Table1[[#This Row],[Race '#]],Table1[Gender],"~?")</f>
        <v>0</v>
      </c>
      <c r="AB2100" s="3" t="str">
        <f>_xlfn.IFS(Y2100=SUM(Table1[[#This Row],[Race-F candidates]:[Race-? Candidates]]),"All-Female",Z2100=SUM(Table1[[#This Row],[Race-F candidates]:[Race-? Candidates]]),"All-Male",1=1,"Mixed-Gender")</f>
        <v>All-Male</v>
      </c>
      <c r="AC2100" s="3">
        <f>COUNTIFS(Table1[genoffice],Table1[[#This Row],[genoffice]],Table1[Gender],"F")</f>
        <v>94</v>
      </c>
      <c r="AD2100" s="3">
        <f>COUNTIFS(Table1[genoffice],Table1[[#This Row],[genoffice]],Table1[Gender],"M")</f>
        <v>132</v>
      </c>
      <c r="AE2100" s="3">
        <f>COUNTIFS(Table1[genoffice],Table1[[#This Row],[genoffice]],Table1[Gender],"~?")</f>
        <v>8</v>
      </c>
    </row>
    <row r="2101" spans="1:31" x14ac:dyDescent="0.35">
      <c r="A2101">
        <v>2100</v>
      </c>
      <c r="B2101">
        <f>IF(COUNTIF(C$2:C2100,C2101)&gt;0,B2100,B2100+1)</f>
        <v>652</v>
      </c>
      <c r="C210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1" t="s">
        <v>2692</v>
      </c>
      <c r="E2101" t="s">
        <v>1520</v>
      </c>
      <c r="F2101" t="s">
        <v>2751</v>
      </c>
      <c r="G2101">
        <v>2014</v>
      </c>
      <c r="H2101" t="s">
        <v>83</v>
      </c>
      <c r="I2101" t="s">
        <v>23</v>
      </c>
      <c r="J2101">
        <v>435</v>
      </c>
      <c r="K2101">
        <v>3</v>
      </c>
      <c r="L2101">
        <f>COUNTIF(Table1[Race],Table1[Race])</f>
        <v>3</v>
      </c>
      <c r="M2101">
        <v>2</v>
      </c>
      <c r="N2101">
        <v>0</v>
      </c>
      <c r="O2101">
        <v>1</v>
      </c>
      <c r="P2101">
        <v>0</v>
      </c>
      <c r="Q2101" t="s">
        <v>20</v>
      </c>
      <c r="R2101" t="s">
        <v>947</v>
      </c>
      <c r="S2101" t="s">
        <v>2692</v>
      </c>
      <c r="T2101">
        <f>IFERROR(Table1[n_can_adj]/MID(Table1[district],FIND("(",Table1[district])+1,1),Table1[n_can_adj])</f>
        <v>3</v>
      </c>
      <c r="U2101">
        <v>83699</v>
      </c>
      <c r="V2101" t="str">
        <f>IF(Table1[Voting Population]&lt;47000,"Rural","Urban")</f>
        <v>Urban</v>
      </c>
      <c r="W2101" s="3">
        <v>0.50619195046439636</v>
      </c>
      <c r="X2101" s="3" t="s">
        <v>5415</v>
      </c>
      <c r="Y2101" s="3">
        <f>COUNTIFS(Table1[Race '#],Table1[[#This Row],[Race '#]],Table1[Gender],"F")</f>
        <v>2</v>
      </c>
      <c r="Z2101" s="3">
        <f>COUNTIFS(Table1[Race '#],Table1[[#This Row],[Race '#]],Table1[Gender],"M")</f>
        <v>1</v>
      </c>
      <c r="AA2101" s="3">
        <f>COUNTIFS(Table1[Race '#],Table1[[#This Row],[Race '#]],Table1[Gender],"~?")</f>
        <v>0</v>
      </c>
      <c r="AB2101" s="3" t="str">
        <f>_xlfn.IFS(Y2101=SUM(Table1[[#This Row],[Race-F candidates]:[Race-? Candidates]]),"All-Female",Z2101=SUM(Table1[[#This Row],[Race-F candidates]:[Race-? Candidates]]),"All-Male",1=1,"Mixed-Gender")</f>
        <v>Mixed-Gender</v>
      </c>
      <c r="AC2101" s="3">
        <f>COUNTIFS(Table1[genoffice],Table1[[#This Row],[genoffice]],Table1[Gender],"F")</f>
        <v>94</v>
      </c>
      <c r="AD2101" s="3">
        <f>COUNTIFS(Table1[genoffice],Table1[[#This Row],[genoffice]],Table1[Gender],"M")</f>
        <v>132</v>
      </c>
      <c r="AE2101" s="3">
        <f>COUNTIFS(Table1[genoffice],Table1[[#This Row],[genoffice]],Table1[Gender],"~?")</f>
        <v>8</v>
      </c>
    </row>
    <row r="2102" spans="1:31" x14ac:dyDescent="0.35">
      <c r="A2102">
        <v>2101</v>
      </c>
      <c r="B2102">
        <f>IF(COUNTIF(C$2:C2101,C2102)&gt;0,B2101,B2101+1)</f>
        <v>652</v>
      </c>
      <c r="C210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2" t="s">
        <v>2692</v>
      </c>
      <c r="E2102" t="s">
        <v>1520</v>
      </c>
      <c r="F2102" t="s">
        <v>2752</v>
      </c>
      <c r="G2102">
        <v>2014</v>
      </c>
      <c r="H2102" t="s">
        <v>83</v>
      </c>
      <c r="I2102" t="s">
        <v>23</v>
      </c>
      <c r="J2102">
        <v>103</v>
      </c>
      <c r="K2102">
        <v>3</v>
      </c>
      <c r="L2102">
        <f>COUNTIF(Table1[Race],Table1[Race])</f>
        <v>3</v>
      </c>
      <c r="M2102">
        <v>2</v>
      </c>
      <c r="N2102">
        <v>0</v>
      </c>
      <c r="O2102">
        <v>1</v>
      </c>
      <c r="P2102">
        <v>0</v>
      </c>
      <c r="Q2102" t="s">
        <v>20</v>
      </c>
      <c r="R2102" t="s">
        <v>947</v>
      </c>
      <c r="S2102" t="s">
        <v>2692</v>
      </c>
      <c r="T2102">
        <f>IFERROR(Table1[n_can_adj]/MID(Table1[district],FIND("(",Table1[district])+1,1),Table1[n_can_adj])</f>
        <v>3</v>
      </c>
      <c r="U2102">
        <v>83699</v>
      </c>
      <c r="V2102" t="str">
        <f>IF(Table1[Voting Population]&lt;47000,"Rural","Urban")</f>
        <v>Urban</v>
      </c>
      <c r="W2102" s="3">
        <v>0.50619195046439636</v>
      </c>
      <c r="X2102" s="3" t="s">
        <v>5414</v>
      </c>
      <c r="Y2102" s="3">
        <f>COUNTIFS(Table1[Race '#],Table1[[#This Row],[Race '#]],Table1[Gender],"F")</f>
        <v>2</v>
      </c>
      <c r="Z2102" s="3">
        <f>COUNTIFS(Table1[Race '#],Table1[[#This Row],[Race '#]],Table1[Gender],"M")</f>
        <v>1</v>
      </c>
      <c r="AA2102" s="3">
        <f>COUNTIFS(Table1[Race '#],Table1[[#This Row],[Race '#]],Table1[Gender],"~?")</f>
        <v>0</v>
      </c>
      <c r="AB2102" s="3" t="str">
        <f>_xlfn.IFS(Y2102=SUM(Table1[[#This Row],[Race-F candidates]:[Race-? Candidates]]),"All-Female",Z2102=SUM(Table1[[#This Row],[Race-F candidates]:[Race-? Candidates]]),"All-Male",1=1,"Mixed-Gender")</f>
        <v>Mixed-Gender</v>
      </c>
      <c r="AC2102" s="3">
        <f>COUNTIFS(Table1[genoffice],Table1[[#This Row],[genoffice]],Table1[Gender],"F")</f>
        <v>94</v>
      </c>
      <c r="AD2102" s="3">
        <f>COUNTIFS(Table1[genoffice],Table1[[#This Row],[genoffice]],Table1[Gender],"M")</f>
        <v>132</v>
      </c>
      <c r="AE2102" s="3">
        <f>COUNTIFS(Table1[genoffice],Table1[[#This Row],[genoffice]],Table1[Gender],"~?")</f>
        <v>8</v>
      </c>
    </row>
    <row r="2103" spans="1:31" x14ac:dyDescent="0.35">
      <c r="A2103">
        <v>2102</v>
      </c>
      <c r="B2103">
        <f>IF(COUNTIF(C$2:C2102,C2103)&gt;0,B2102,B2102+1)</f>
        <v>652</v>
      </c>
      <c r="C210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9-St. Landry (2014)</v>
      </c>
      <c r="D2103" t="s">
        <v>2692</v>
      </c>
      <c r="E2103" t="s">
        <v>1520</v>
      </c>
      <c r="F2103" t="s">
        <v>2753</v>
      </c>
      <c r="G2103">
        <v>2014</v>
      </c>
      <c r="H2103" t="s">
        <v>83</v>
      </c>
      <c r="I2103" t="s">
        <v>30</v>
      </c>
      <c r="J2103">
        <v>108</v>
      </c>
      <c r="K2103">
        <v>3</v>
      </c>
      <c r="L2103">
        <f>COUNTIF(Table1[Race],Table1[Race])</f>
        <v>3</v>
      </c>
      <c r="M2103">
        <v>2</v>
      </c>
      <c r="N2103">
        <v>0</v>
      </c>
      <c r="O2103">
        <v>1</v>
      </c>
      <c r="P2103">
        <v>0</v>
      </c>
      <c r="Q2103" t="s">
        <v>20</v>
      </c>
      <c r="R2103" t="s">
        <v>947</v>
      </c>
      <c r="S2103" t="s">
        <v>2692</v>
      </c>
      <c r="T2103">
        <f>IFERROR(Table1[n_can_adj]/MID(Table1[district],FIND("(",Table1[district])+1,1),Table1[n_can_adj])</f>
        <v>3</v>
      </c>
      <c r="U2103">
        <v>83699</v>
      </c>
      <c r="V2103" t="str">
        <f>IF(Table1[Voting Population]&lt;47000,"Rural","Urban")</f>
        <v>Urban</v>
      </c>
      <c r="W2103" s="3">
        <v>0.50619195046439636</v>
      </c>
      <c r="X2103" s="3" t="s">
        <v>5415</v>
      </c>
      <c r="Y2103" s="3">
        <f>COUNTIFS(Table1[Race '#],Table1[[#This Row],[Race '#]],Table1[Gender],"F")</f>
        <v>2</v>
      </c>
      <c r="Z2103" s="3">
        <f>COUNTIFS(Table1[Race '#],Table1[[#This Row],[Race '#]],Table1[Gender],"M")</f>
        <v>1</v>
      </c>
      <c r="AA2103" s="3">
        <f>COUNTIFS(Table1[Race '#],Table1[[#This Row],[Race '#]],Table1[Gender],"~?")</f>
        <v>0</v>
      </c>
      <c r="AB2103" s="3" t="str">
        <f>_xlfn.IFS(Y2103=SUM(Table1[[#This Row],[Race-F candidates]:[Race-? Candidates]]),"All-Female",Z2103=SUM(Table1[[#This Row],[Race-F candidates]:[Race-? Candidates]]),"All-Male",1=1,"Mixed-Gender")</f>
        <v>Mixed-Gender</v>
      </c>
      <c r="AC2103" s="3">
        <f>COUNTIFS(Table1[genoffice],Table1[[#This Row],[genoffice]],Table1[Gender],"F")</f>
        <v>94</v>
      </c>
      <c r="AD2103" s="3">
        <f>COUNTIFS(Table1[genoffice],Table1[[#This Row],[genoffice]],Table1[Gender],"M")</f>
        <v>132</v>
      </c>
      <c r="AE2103" s="3">
        <f>COUNTIFS(Table1[genoffice],Table1[[#This Row],[genoffice]],Table1[Gender],"~?")</f>
        <v>8</v>
      </c>
    </row>
    <row r="2104" spans="1:31" x14ac:dyDescent="0.35">
      <c r="A2104">
        <v>2103</v>
      </c>
      <c r="B2104">
        <f>IF(COUNTIF(C$2:C2103,C2104)&gt;0,B2103,B2103+1)</f>
        <v>653</v>
      </c>
      <c r="C210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4" t="s">
        <v>2692</v>
      </c>
      <c r="E2104" t="s">
        <v>1524</v>
      </c>
      <c r="F2104" t="s">
        <v>2754</v>
      </c>
      <c r="G2104">
        <v>2014</v>
      </c>
      <c r="H2104" t="s">
        <v>272</v>
      </c>
      <c r="I2104" t="s">
        <v>30</v>
      </c>
      <c r="J2104">
        <v>640</v>
      </c>
      <c r="K2104">
        <v>2</v>
      </c>
      <c r="L2104">
        <f>COUNTIF(Table1[Race],Table1[Race])</f>
        <v>2</v>
      </c>
      <c r="M2104">
        <v>1</v>
      </c>
      <c r="N2104">
        <v>0</v>
      </c>
      <c r="O2104">
        <v>1</v>
      </c>
      <c r="P2104">
        <v>0</v>
      </c>
      <c r="Q2104" t="s">
        <v>20</v>
      </c>
      <c r="R2104" t="s">
        <v>947</v>
      </c>
      <c r="S2104" t="s">
        <v>2692</v>
      </c>
      <c r="T2104">
        <f>IFERROR(Table1[n_can_adj]/MID(Table1[district],FIND("(",Table1[district])+1,1),Table1[n_can_adj])</f>
        <v>2</v>
      </c>
      <c r="U2104">
        <v>22372</v>
      </c>
      <c r="V2104" t="str">
        <f>IF(Table1[Voting Population]&lt;47000,"Rural","Urban")</f>
        <v>Rural</v>
      </c>
      <c r="W2104" s="3">
        <v>0.12280701754385964</v>
      </c>
      <c r="X2104" s="3" t="s">
        <v>5415</v>
      </c>
      <c r="Y2104" s="3">
        <f>COUNTIFS(Table1[Race '#],Table1[[#This Row],[Race '#]],Table1[Gender],"F")</f>
        <v>2</v>
      </c>
      <c r="Z2104" s="3">
        <f>COUNTIFS(Table1[Race '#],Table1[[#This Row],[Race '#]],Table1[Gender],"M")</f>
        <v>0</v>
      </c>
      <c r="AA2104" s="3">
        <f>COUNTIFS(Table1[Race '#],Table1[[#This Row],[Race '#]],Table1[Gender],"~?")</f>
        <v>0</v>
      </c>
      <c r="AB2104" s="3" t="str">
        <f>_xlfn.IFS(Y2104=SUM(Table1[[#This Row],[Race-F candidates]:[Race-? Candidates]]),"All-Female",Z2104=SUM(Table1[[#This Row],[Race-F candidates]:[Race-? Candidates]]),"All-Male",1=1,"Mixed-Gender")</f>
        <v>All-Female</v>
      </c>
      <c r="AC2104" s="3">
        <f>COUNTIFS(Table1[genoffice],Table1[[#This Row],[genoffice]],Table1[Gender],"F")</f>
        <v>94</v>
      </c>
      <c r="AD2104" s="3">
        <f>COUNTIFS(Table1[genoffice],Table1[[#This Row],[genoffice]],Table1[Gender],"M")</f>
        <v>132</v>
      </c>
      <c r="AE2104" s="3">
        <f>COUNTIFS(Table1[genoffice],Table1[[#This Row],[genoffice]],Table1[Gender],"~?")</f>
        <v>8</v>
      </c>
    </row>
    <row r="2105" spans="1:31" x14ac:dyDescent="0.35">
      <c r="A2105">
        <v>2104</v>
      </c>
      <c r="B2105">
        <f>IF(COUNTIF(C$2:C2104,C2105)&gt;0,B2104,B2104+1)</f>
        <v>653</v>
      </c>
      <c r="C210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A-Grant (2014)</v>
      </c>
      <c r="D2105" t="s">
        <v>2692</v>
      </c>
      <c r="E2105" t="s">
        <v>1524</v>
      </c>
      <c r="F2105" t="s">
        <v>2755</v>
      </c>
      <c r="G2105">
        <v>2014</v>
      </c>
      <c r="H2105" t="s">
        <v>272</v>
      </c>
      <c r="I2105" t="s">
        <v>23</v>
      </c>
      <c r="J2105">
        <v>500</v>
      </c>
      <c r="K2105">
        <v>2</v>
      </c>
      <c r="L2105">
        <f>COUNTIF(Table1[Race],Table1[Race])</f>
        <v>2</v>
      </c>
      <c r="M2105">
        <v>1</v>
      </c>
      <c r="N2105">
        <v>0</v>
      </c>
      <c r="O2105">
        <v>1</v>
      </c>
      <c r="P2105">
        <v>0</v>
      </c>
      <c r="Q2105" t="s">
        <v>20</v>
      </c>
      <c r="R2105" t="s">
        <v>947</v>
      </c>
      <c r="S2105" t="s">
        <v>2692</v>
      </c>
      <c r="T2105">
        <f>IFERROR(Table1[n_can_adj]/MID(Table1[district],FIND("(",Table1[district])+1,1),Table1[n_can_adj])</f>
        <v>2</v>
      </c>
      <c r="U2105">
        <v>22372</v>
      </c>
      <c r="V2105" t="str">
        <f>IF(Table1[Voting Population]&lt;47000,"Rural","Urban")</f>
        <v>Rural</v>
      </c>
      <c r="W2105" s="3">
        <v>0.12280701754385964</v>
      </c>
      <c r="X2105" s="3" t="s">
        <v>5415</v>
      </c>
      <c r="Y2105" s="3">
        <f>COUNTIFS(Table1[Race '#],Table1[[#This Row],[Race '#]],Table1[Gender],"F")</f>
        <v>2</v>
      </c>
      <c r="Z2105" s="3">
        <f>COUNTIFS(Table1[Race '#],Table1[[#This Row],[Race '#]],Table1[Gender],"M")</f>
        <v>0</v>
      </c>
      <c r="AA2105" s="3">
        <f>COUNTIFS(Table1[Race '#],Table1[[#This Row],[Race '#]],Table1[Gender],"~?")</f>
        <v>0</v>
      </c>
      <c r="AB2105" s="3" t="str">
        <f>_xlfn.IFS(Y2105=SUM(Table1[[#This Row],[Race-F candidates]:[Race-? Candidates]]),"All-Female",Z2105=SUM(Table1[[#This Row],[Race-F candidates]:[Race-? Candidates]]),"All-Male",1=1,"Mixed-Gender")</f>
        <v>All-Female</v>
      </c>
      <c r="AC2105" s="3">
        <f>COUNTIFS(Table1[genoffice],Table1[[#This Row],[genoffice]],Table1[Gender],"F")</f>
        <v>94</v>
      </c>
      <c r="AD2105" s="3">
        <f>COUNTIFS(Table1[genoffice],Table1[[#This Row],[genoffice]],Table1[Gender],"M")</f>
        <v>132</v>
      </c>
      <c r="AE2105" s="3">
        <f>COUNTIFS(Table1[genoffice],Table1[[#This Row],[genoffice]],Table1[Gender],"~?")</f>
        <v>8</v>
      </c>
    </row>
    <row r="2106" spans="1:31" x14ac:dyDescent="0.35">
      <c r="A2106">
        <v>2105</v>
      </c>
      <c r="B2106">
        <f>IF(COUNTIF(C$2:C2105,C2106)&gt;0,B2105,B2105+1)</f>
        <v>654</v>
      </c>
      <c r="C210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6" t="s">
        <v>2692</v>
      </c>
      <c r="E2106" t="s">
        <v>2756</v>
      </c>
      <c r="F2106" t="s">
        <v>2757</v>
      </c>
      <c r="G2106">
        <v>2014</v>
      </c>
      <c r="H2106" t="s">
        <v>272</v>
      </c>
      <c r="I2106" t="s">
        <v>23</v>
      </c>
      <c r="J2106">
        <v>676</v>
      </c>
      <c r="K2106">
        <v>2</v>
      </c>
      <c r="L2106">
        <f>COUNTIF(Table1[Race],Table1[Race])</f>
        <v>2</v>
      </c>
      <c r="M2106">
        <v>2</v>
      </c>
      <c r="N2106">
        <v>0</v>
      </c>
      <c r="O2106">
        <v>0</v>
      </c>
      <c r="P2106">
        <v>0</v>
      </c>
      <c r="Q2106" t="s">
        <v>20</v>
      </c>
      <c r="R2106" t="s">
        <v>947</v>
      </c>
      <c r="S2106" t="s">
        <v>2692</v>
      </c>
      <c r="T2106">
        <f>IFERROR(Table1[n_can_adj]/MID(Table1[district],FIND("(",Table1[district])+1,1),Table1[n_can_adj])</f>
        <v>2</v>
      </c>
      <c r="U2106">
        <v>22372</v>
      </c>
      <c r="V2106" t="str">
        <f>IF(Table1[Voting Population]&lt;47000,"Rural","Urban")</f>
        <v>Rural</v>
      </c>
      <c r="W2106" s="3">
        <v>0.37538148524923698</v>
      </c>
      <c r="X2106" s="3" t="s">
        <v>5414</v>
      </c>
      <c r="Y2106" s="3">
        <f>COUNTIFS(Table1[Race '#],Table1[[#This Row],[Race '#]],Table1[Gender],"F")</f>
        <v>1</v>
      </c>
      <c r="Z2106" s="3">
        <f>COUNTIFS(Table1[Race '#],Table1[[#This Row],[Race '#]],Table1[Gender],"M")</f>
        <v>1</v>
      </c>
      <c r="AA2106" s="3">
        <f>COUNTIFS(Table1[Race '#],Table1[[#This Row],[Race '#]],Table1[Gender],"~?")</f>
        <v>0</v>
      </c>
      <c r="AB2106" s="3" t="str">
        <f>_xlfn.IFS(Y2106=SUM(Table1[[#This Row],[Race-F candidates]:[Race-? Candidates]]),"All-Female",Z2106=SUM(Table1[[#This Row],[Race-F candidates]:[Race-? Candidates]]),"All-Male",1=1,"Mixed-Gender")</f>
        <v>Mixed-Gender</v>
      </c>
      <c r="AC2106" s="3">
        <f>COUNTIFS(Table1[genoffice],Table1[[#This Row],[genoffice]],Table1[Gender],"F")</f>
        <v>94</v>
      </c>
      <c r="AD2106" s="3">
        <f>COUNTIFS(Table1[genoffice],Table1[[#This Row],[genoffice]],Table1[Gender],"M")</f>
        <v>132</v>
      </c>
      <c r="AE2106" s="3">
        <f>COUNTIFS(Table1[genoffice],Table1[[#This Row],[genoffice]],Table1[Gender],"~?")</f>
        <v>8</v>
      </c>
    </row>
    <row r="2107" spans="1:31" x14ac:dyDescent="0.35">
      <c r="A2107">
        <v>2106</v>
      </c>
      <c r="B2107">
        <f>IF(COUNTIF(C$2:C2106,C2107)&gt;0,B2106,B2106+1)</f>
        <v>654</v>
      </c>
      <c r="C210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 B-Grant (2014)</v>
      </c>
      <c r="D2107" t="s">
        <v>2692</v>
      </c>
      <c r="E2107" t="s">
        <v>2756</v>
      </c>
      <c r="F2107" t="s">
        <v>2758</v>
      </c>
      <c r="G2107">
        <v>2014</v>
      </c>
      <c r="H2107" t="s">
        <v>272</v>
      </c>
      <c r="I2107" t="s">
        <v>23</v>
      </c>
      <c r="J2107">
        <v>307</v>
      </c>
      <c r="K2107">
        <v>2</v>
      </c>
      <c r="L2107">
        <f>COUNTIF(Table1[Race],Table1[Race])</f>
        <v>2</v>
      </c>
      <c r="M2107">
        <v>2</v>
      </c>
      <c r="N2107">
        <v>0</v>
      </c>
      <c r="O2107">
        <v>0</v>
      </c>
      <c r="P2107">
        <v>0</v>
      </c>
      <c r="Q2107" t="s">
        <v>20</v>
      </c>
      <c r="R2107" t="s">
        <v>947</v>
      </c>
      <c r="S2107" t="s">
        <v>2692</v>
      </c>
      <c r="T2107">
        <f>IFERROR(Table1[n_can_adj]/MID(Table1[district],FIND("(",Table1[district])+1,1),Table1[n_can_adj])</f>
        <v>2</v>
      </c>
      <c r="U2107">
        <v>22372</v>
      </c>
      <c r="V2107" t="str">
        <f>IF(Table1[Voting Population]&lt;47000,"Rural","Urban")</f>
        <v>Rural</v>
      </c>
      <c r="W2107" s="3">
        <v>0.37538148524923698</v>
      </c>
      <c r="X2107" s="3" t="s">
        <v>5415</v>
      </c>
      <c r="Y2107" s="3">
        <f>COUNTIFS(Table1[Race '#],Table1[[#This Row],[Race '#]],Table1[Gender],"F")</f>
        <v>1</v>
      </c>
      <c r="Z2107" s="3">
        <f>COUNTIFS(Table1[Race '#],Table1[[#This Row],[Race '#]],Table1[Gender],"M")</f>
        <v>1</v>
      </c>
      <c r="AA2107" s="3">
        <f>COUNTIFS(Table1[Race '#],Table1[[#This Row],[Race '#]],Table1[Gender],"~?")</f>
        <v>0</v>
      </c>
      <c r="AB2107" s="3" t="str">
        <f>_xlfn.IFS(Y2107=SUM(Table1[[#This Row],[Race-F candidates]:[Race-? Candidates]]),"All-Female",Z2107=SUM(Table1[[#This Row],[Race-F candidates]:[Race-? Candidates]]),"All-Male",1=1,"Mixed-Gender")</f>
        <v>Mixed-Gender</v>
      </c>
      <c r="AC2107" s="3">
        <f>COUNTIFS(Table1[genoffice],Table1[[#This Row],[genoffice]],Table1[Gender],"F")</f>
        <v>94</v>
      </c>
      <c r="AD2107" s="3">
        <f>COUNTIFS(Table1[genoffice],Table1[[#This Row],[genoffice]],Table1[Gender],"M")</f>
        <v>132</v>
      </c>
      <c r="AE2107" s="3">
        <f>COUNTIFS(Table1[genoffice],Table1[[#This Row],[genoffice]],Table1[Gender],"~?")</f>
        <v>8</v>
      </c>
    </row>
    <row r="2108" spans="1:31" x14ac:dyDescent="0.35">
      <c r="A2108">
        <v>2109</v>
      </c>
      <c r="B2108">
        <f>IF(COUNTIF(C$2:C2107,C2108)&gt;0,B2107,B2107+1)</f>
        <v>655</v>
      </c>
      <c r="C210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8" t="s">
        <v>2692</v>
      </c>
      <c r="E2108" t="s">
        <v>1527</v>
      </c>
      <c r="F2108" t="s">
        <v>2761</v>
      </c>
      <c r="G2108">
        <v>2014</v>
      </c>
      <c r="H2108" t="s">
        <v>1340</v>
      </c>
      <c r="I2108" t="s">
        <v>19</v>
      </c>
      <c r="J2108">
        <v>579</v>
      </c>
      <c r="K2108">
        <v>8</v>
      </c>
      <c r="L2108">
        <f>COUNTIF(Table1[Race],Table1[Race])</f>
        <v>2</v>
      </c>
      <c r="M2108">
        <v>5</v>
      </c>
      <c r="N2108">
        <v>2</v>
      </c>
      <c r="O2108">
        <v>1</v>
      </c>
      <c r="P2108">
        <v>0</v>
      </c>
      <c r="Q2108" t="s">
        <v>20</v>
      </c>
      <c r="R2108" t="s">
        <v>947</v>
      </c>
      <c r="S2108" t="s">
        <v>2692</v>
      </c>
      <c r="T2108">
        <f>IFERROR(Table1[n_can_adj]/MID(Table1[district],FIND("(",Table1[district])+1,1),Table1[n_can_adj])</f>
        <v>2</v>
      </c>
      <c r="U2108">
        <v>20288</v>
      </c>
      <c r="V2108" t="str">
        <f>IF(Table1[Voting Population]&lt;47000,"Rural","Urban")</f>
        <v>Rural</v>
      </c>
      <c r="W2108" s="3">
        <v>0.12206216830932526</v>
      </c>
      <c r="X2108" s="3" t="s">
        <v>5413</v>
      </c>
      <c r="Y2108" s="3">
        <f>COUNTIFS(Table1[Race '#],Table1[[#This Row],[Race '#]],Table1[Gender],"F")</f>
        <v>0</v>
      </c>
      <c r="Z2108" s="3">
        <f>COUNTIFS(Table1[Race '#],Table1[[#This Row],[Race '#]],Table1[Gender],"M")</f>
        <v>1</v>
      </c>
      <c r="AA2108" s="3">
        <f>COUNTIFS(Table1[Race '#],Table1[[#This Row],[Race '#]],Table1[Gender],"~?")</f>
        <v>1</v>
      </c>
      <c r="AB2108" s="3" t="str">
        <f>_xlfn.IFS(Y2108=SUM(Table1[[#This Row],[Race-F candidates]:[Race-? Candidates]]),"All-Female",Z2108=SUM(Table1[[#This Row],[Race-F candidates]:[Race-? Candidates]]),"All-Male",1=1,"Mixed-Gender")</f>
        <v>Mixed-Gender</v>
      </c>
      <c r="AC2108" s="3">
        <f>COUNTIFS(Table1[genoffice],Table1[[#This Row],[genoffice]],Table1[Gender],"F")</f>
        <v>94</v>
      </c>
      <c r="AD2108" s="3">
        <f>COUNTIFS(Table1[genoffice],Table1[[#This Row],[genoffice]],Table1[Gender],"M")</f>
        <v>132</v>
      </c>
      <c r="AE2108" s="3">
        <f>COUNTIFS(Table1[genoffice],Table1[[#This Row],[genoffice]],Table1[Gender],"~?")</f>
        <v>8</v>
      </c>
    </row>
    <row r="2109" spans="1:31" x14ac:dyDescent="0.35">
      <c r="A2109">
        <v>2114</v>
      </c>
      <c r="B2109">
        <f>IF(COUNTIF(C$2:C2108,C2109)&gt;0,B2108,B2108+1)</f>
        <v>655</v>
      </c>
      <c r="C210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(2014)</v>
      </c>
      <c r="D2109" t="s">
        <v>2692</v>
      </c>
      <c r="E2109" t="s">
        <v>1527</v>
      </c>
      <c r="F2109" t="s">
        <v>2766</v>
      </c>
      <c r="G2109">
        <v>2014</v>
      </c>
      <c r="H2109" t="s">
        <v>1340</v>
      </c>
      <c r="I2109" t="s">
        <v>23</v>
      </c>
      <c r="J2109">
        <v>740</v>
      </c>
      <c r="K2109">
        <v>8</v>
      </c>
      <c r="L2109">
        <f>COUNTIF(Table1[Race],Table1[Race])</f>
        <v>2</v>
      </c>
      <c r="M2109">
        <v>5</v>
      </c>
      <c r="N2109">
        <v>2</v>
      </c>
      <c r="O2109">
        <v>1</v>
      </c>
      <c r="P2109">
        <v>0</v>
      </c>
      <c r="Q2109" t="s">
        <v>20</v>
      </c>
      <c r="R2109" t="s">
        <v>947</v>
      </c>
      <c r="S2109" t="s">
        <v>2692</v>
      </c>
      <c r="T2109">
        <f>IFERROR(Table1[n_can_adj]/MID(Table1[district],FIND("(",Table1[district])+1,1),Table1[n_can_adj])</f>
        <v>2</v>
      </c>
      <c r="U2109">
        <v>20288</v>
      </c>
      <c r="V2109" t="str">
        <f>IF(Table1[Voting Population]&lt;47000,"Rural","Urban")</f>
        <v>Rural</v>
      </c>
      <c r="W2109" s="3">
        <v>0.12206216830932526</v>
      </c>
      <c r="X2109" s="3" t="s">
        <v>5414</v>
      </c>
      <c r="Y2109" s="3">
        <f>COUNTIFS(Table1[Race '#],Table1[[#This Row],[Race '#]],Table1[Gender],"F")</f>
        <v>0</v>
      </c>
      <c r="Z2109" s="3">
        <f>COUNTIFS(Table1[Race '#],Table1[[#This Row],[Race '#]],Table1[Gender],"M")</f>
        <v>1</v>
      </c>
      <c r="AA2109" s="3">
        <f>COUNTIFS(Table1[Race '#],Table1[[#This Row],[Race '#]],Table1[Gender],"~?")</f>
        <v>1</v>
      </c>
      <c r="AB2109" s="3" t="str">
        <f>_xlfn.IFS(Y2109=SUM(Table1[[#This Row],[Race-F candidates]:[Race-? Candidates]]),"All-Female",Z2109=SUM(Table1[[#This Row],[Race-F candidates]:[Race-? Candidates]]),"All-Male",1=1,"Mixed-Gender")</f>
        <v>Mixed-Gender</v>
      </c>
      <c r="AC2109" s="3">
        <f>COUNTIFS(Table1[genoffice],Table1[[#This Row],[genoffice]],Table1[Gender],"F")</f>
        <v>94</v>
      </c>
      <c r="AD2109" s="3">
        <f>COUNTIFS(Table1[genoffice],Table1[[#This Row],[genoffice]],Table1[Gender],"M")</f>
        <v>132</v>
      </c>
      <c r="AE2109" s="3">
        <f>COUNTIFS(Table1[genoffice],Table1[[#This Row],[genoffice]],Table1[Gender],"~?")</f>
        <v>8</v>
      </c>
    </row>
    <row r="2110" spans="1:31" x14ac:dyDescent="0.35">
      <c r="A2110">
        <v>2110</v>
      </c>
      <c r="B2110">
        <f>IF(COUNTIF(C$2:C2109,C2110)&gt;0,B2109,B2109+1)</f>
        <v>656</v>
      </c>
      <c r="C211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0" t="s">
        <v>2692</v>
      </c>
      <c r="E2110" t="s">
        <v>1527</v>
      </c>
      <c r="F2110" t="s">
        <v>2762</v>
      </c>
      <c r="G2110">
        <v>2014</v>
      </c>
      <c r="H2110" t="s">
        <v>1544</v>
      </c>
      <c r="I2110" t="s">
        <v>19</v>
      </c>
      <c r="J2110">
        <v>472</v>
      </c>
      <c r="K2110">
        <v>8</v>
      </c>
      <c r="L2110">
        <f>COUNTIF(Table1[Race],Table1[Race])</f>
        <v>4</v>
      </c>
      <c r="M2110">
        <v>5</v>
      </c>
      <c r="N2110">
        <v>2</v>
      </c>
      <c r="O2110">
        <v>1</v>
      </c>
      <c r="P2110">
        <v>0</v>
      </c>
      <c r="Q2110" t="s">
        <v>20</v>
      </c>
      <c r="R2110" t="s">
        <v>947</v>
      </c>
      <c r="S2110" t="s">
        <v>2692</v>
      </c>
      <c r="T2110">
        <f>IFERROR(Table1[n_can_adj]/MID(Table1[district],FIND("(",Table1[district])+1,1),Table1[n_can_adj])</f>
        <v>4</v>
      </c>
      <c r="U2110">
        <v>52708</v>
      </c>
      <c r="V2110" t="str">
        <f>IF(Table1[Voting Population]&lt;47000,"Rural","Urban")</f>
        <v>Urban</v>
      </c>
      <c r="W2110" s="3">
        <v>8.5871559633027505E-2</v>
      </c>
      <c r="X2110" s="3" t="s">
        <v>5414</v>
      </c>
      <c r="Y2110" s="3">
        <f>COUNTIFS(Table1[Race '#],Table1[[#This Row],[Race '#]],Table1[Gender],"F")</f>
        <v>1</v>
      </c>
      <c r="Z2110" s="3">
        <f>COUNTIFS(Table1[Race '#],Table1[[#This Row],[Race '#]],Table1[Gender],"M")</f>
        <v>3</v>
      </c>
      <c r="AA2110" s="3">
        <f>COUNTIFS(Table1[Race '#],Table1[[#This Row],[Race '#]],Table1[Gender],"~?")</f>
        <v>0</v>
      </c>
      <c r="AB2110" s="3" t="str">
        <f>_xlfn.IFS(Y2110=SUM(Table1[[#This Row],[Race-F candidates]:[Race-? Candidates]]),"All-Female",Z2110=SUM(Table1[[#This Row],[Race-F candidates]:[Race-? Candidates]]),"All-Male",1=1,"Mixed-Gender")</f>
        <v>Mixed-Gender</v>
      </c>
      <c r="AC2110" s="3">
        <f>COUNTIFS(Table1[genoffice],Table1[[#This Row],[genoffice]],Table1[Gender],"F")</f>
        <v>94</v>
      </c>
      <c r="AD2110" s="3">
        <f>COUNTIFS(Table1[genoffice],Table1[[#This Row],[genoffice]],Table1[Gender],"M")</f>
        <v>132</v>
      </c>
      <c r="AE2110" s="3">
        <f>COUNTIFS(Table1[genoffice],Table1[[#This Row],[genoffice]],Table1[Gender],"~?")</f>
        <v>8</v>
      </c>
    </row>
    <row r="2111" spans="1:31" x14ac:dyDescent="0.35">
      <c r="A2111">
        <v>2111</v>
      </c>
      <c r="B2111">
        <f>IF(COUNTIF(C$2:C2110,C2111)&gt;0,B2110,B2110+1)</f>
        <v>656</v>
      </c>
      <c r="C211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1" t="s">
        <v>2692</v>
      </c>
      <c r="E2111" t="s">
        <v>1527</v>
      </c>
      <c r="F2111" t="s">
        <v>2763</v>
      </c>
      <c r="G2111">
        <v>2014</v>
      </c>
      <c r="H2111" t="s">
        <v>1544</v>
      </c>
      <c r="I2111" t="s">
        <v>23</v>
      </c>
      <c r="J2111">
        <v>595</v>
      </c>
      <c r="K2111">
        <v>8</v>
      </c>
      <c r="L2111">
        <f>COUNTIF(Table1[Race],Table1[Race])</f>
        <v>4</v>
      </c>
      <c r="M2111">
        <v>5</v>
      </c>
      <c r="N2111">
        <v>2</v>
      </c>
      <c r="O2111">
        <v>1</v>
      </c>
      <c r="P2111">
        <v>0</v>
      </c>
      <c r="Q2111" t="s">
        <v>20</v>
      </c>
      <c r="R2111" t="s">
        <v>947</v>
      </c>
      <c r="S2111" t="s">
        <v>2692</v>
      </c>
      <c r="T2111">
        <f>IFERROR(Table1[n_can_adj]/MID(Table1[district],FIND("(",Table1[district])+1,1),Table1[n_can_adj])</f>
        <v>4</v>
      </c>
      <c r="U2111">
        <v>52708</v>
      </c>
      <c r="V2111" t="str">
        <f>IF(Table1[Voting Population]&lt;47000,"Rural","Urban")</f>
        <v>Urban</v>
      </c>
      <c r="W2111" s="3">
        <v>8.5871559633027505E-2</v>
      </c>
      <c r="X2111" s="3" t="s">
        <v>5415</v>
      </c>
      <c r="Y2111" s="3">
        <f>COUNTIFS(Table1[Race '#],Table1[[#This Row],[Race '#]],Table1[Gender],"F")</f>
        <v>1</v>
      </c>
      <c r="Z2111" s="3">
        <f>COUNTIFS(Table1[Race '#],Table1[[#This Row],[Race '#]],Table1[Gender],"M")</f>
        <v>3</v>
      </c>
      <c r="AA2111" s="3">
        <f>COUNTIFS(Table1[Race '#],Table1[[#This Row],[Race '#]],Table1[Gender],"~?")</f>
        <v>0</v>
      </c>
      <c r="AB2111" s="3" t="str">
        <f>_xlfn.IFS(Y2111=SUM(Table1[[#This Row],[Race-F candidates]:[Race-? Candidates]]),"All-Female",Z2111=SUM(Table1[[#This Row],[Race-F candidates]:[Race-? Candidates]]),"All-Male",1=1,"Mixed-Gender")</f>
        <v>Mixed-Gender</v>
      </c>
      <c r="AC2111" s="3">
        <f>COUNTIFS(Table1[genoffice],Table1[[#This Row],[genoffice]],Table1[Gender],"F")</f>
        <v>94</v>
      </c>
      <c r="AD2111" s="3">
        <f>COUNTIFS(Table1[genoffice],Table1[[#This Row],[genoffice]],Table1[Gender],"M")</f>
        <v>132</v>
      </c>
      <c r="AE2111" s="3">
        <f>COUNTIFS(Table1[genoffice],Table1[[#This Row],[genoffice]],Table1[Gender],"~?")</f>
        <v>8</v>
      </c>
    </row>
    <row r="2112" spans="1:31" x14ac:dyDescent="0.35">
      <c r="A2112">
        <v>2113</v>
      </c>
      <c r="B2112">
        <f>IF(COUNTIF(C$2:C2111,C2112)&gt;0,B2111,B2111+1)</f>
        <v>656</v>
      </c>
      <c r="C211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2" t="s">
        <v>2692</v>
      </c>
      <c r="E2112" t="s">
        <v>1527</v>
      </c>
      <c r="F2112" t="s">
        <v>2765</v>
      </c>
      <c r="G2112">
        <v>2014</v>
      </c>
      <c r="H2112" t="s">
        <v>1544</v>
      </c>
      <c r="I2112" t="s">
        <v>23</v>
      </c>
      <c r="J2112">
        <v>946</v>
      </c>
      <c r="K2112">
        <v>8</v>
      </c>
      <c r="L2112">
        <f>COUNTIF(Table1[Race],Table1[Race])</f>
        <v>4</v>
      </c>
      <c r="M2112">
        <v>5</v>
      </c>
      <c r="N2112">
        <v>2</v>
      </c>
      <c r="O2112">
        <v>1</v>
      </c>
      <c r="P2112">
        <v>0</v>
      </c>
      <c r="Q2112" t="s">
        <v>20</v>
      </c>
      <c r="R2112" t="s">
        <v>947</v>
      </c>
      <c r="S2112" t="s">
        <v>2692</v>
      </c>
      <c r="T2112">
        <f>IFERROR(Table1[n_can_adj]/MID(Table1[district],FIND("(",Table1[district])+1,1),Table1[n_can_adj])</f>
        <v>4</v>
      </c>
      <c r="U2112">
        <v>52708</v>
      </c>
      <c r="V2112" t="str">
        <f>IF(Table1[Voting Population]&lt;47000,"Rural","Urban")</f>
        <v>Urban</v>
      </c>
      <c r="W2112" s="3">
        <v>8.5871559633027505E-2</v>
      </c>
      <c r="X2112" s="3" t="s">
        <v>5414</v>
      </c>
      <c r="Y2112" s="3">
        <f>COUNTIFS(Table1[Race '#],Table1[[#This Row],[Race '#]],Table1[Gender],"F")</f>
        <v>1</v>
      </c>
      <c r="Z2112" s="3">
        <f>COUNTIFS(Table1[Race '#],Table1[[#This Row],[Race '#]],Table1[Gender],"M")</f>
        <v>3</v>
      </c>
      <c r="AA2112" s="3">
        <f>COUNTIFS(Table1[Race '#],Table1[[#This Row],[Race '#]],Table1[Gender],"~?")</f>
        <v>0</v>
      </c>
      <c r="AB2112" s="3" t="str">
        <f>_xlfn.IFS(Y2112=SUM(Table1[[#This Row],[Race-F candidates]:[Race-? Candidates]]),"All-Female",Z2112=SUM(Table1[[#This Row],[Race-F candidates]:[Race-? Candidates]]),"All-Male",1=1,"Mixed-Gender")</f>
        <v>Mixed-Gender</v>
      </c>
      <c r="AC2112" s="3">
        <f>COUNTIFS(Table1[genoffice],Table1[[#This Row],[genoffice]],Table1[Gender],"F")</f>
        <v>94</v>
      </c>
      <c r="AD2112" s="3">
        <f>COUNTIFS(Table1[genoffice],Table1[[#This Row],[genoffice]],Table1[Gender],"M")</f>
        <v>132</v>
      </c>
      <c r="AE2112" s="3">
        <f>COUNTIFS(Table1[genoffice],Table1[[#This Row],[genoffice]],Table1[Gender],"~?")</f>
        <v>8</v>
      </c>
    </row>
    <row r="2113" spans="1:31" x14ac:dyDescent="0.35">
      <c r="A2113">
        <v>2117</v>
      </c>
      <c r="B2113">
        <f>IF(COUNTIF(C$2:C2112,C2113)&gt;0,B2112,B2112+1)</f>
        <v>656</v>
      </c>
      <c r="C211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Charles (2014)</v>
      </c>
      <c r="D2113" t="s">
        <v>2692</v>
      </c>
      <c r="E2113" t="s">
        <v>1527</v>
      </c>
      <c r="F2113" t="s">
        <v>2768</v>
      </c>
      <c r="G2113">
        <v>2014</v>
      </c>
      <c r="H2113" t="s">
        <v>1544</v>
      </c>
      <c r="I2113" t="s">
        <v>30</v>
      </c>
      <c r="J2113">
        <v>712</v>
      </c>
      <c r="K2113">
        <v>8</v>
      </c>
      <c r="L2113">
        <f>COUNTIF(Table1[Race],Table1[Race])</f>
        <v>4</v>
      </c>
      <c r="M2113">
        <v>5</v>
      </c>
      <c r="N2113">
        <v>2</v>
      </c>
      <c r="O2113">
        <v>1</v>
      </c>
      <c r="P2113">
        <v>0</v>
      </c>
      <c r="Q2113" t="s">
        <v>20</v>
      </c>
      <c r="R2113" t="s">
        <v>947</v>
      </c>
      <c r="S2113" t="s">
        <v>2692</v>
      </c>
      <c r="T2113">
        <f>IFERROR(Table1[n_can_adj]/MID(Table1[district],FIND("(",Table1[district])+1,1),Table1[n_can_adj])</f>
        <v>4</v>
      </c>
      <c r="U2113">
        <v>52708</v>
      </c>
      <c r="V2113" t="str">
        <f>IF(Table1[Voting Population]&lt;47000,"Rural","Urban")</f>
        <v>Urban</v>
      </c>
      <c r="W2113" s="3">
        <v>8.5871559633027505E-2</v>
      </c>
      <c r="X2113" s="3" t="s">
        <v>5414</v>
      </c>
      <c r="Y2113" s="3">
        <f>COUNTIFS(Table1[Race '#],Table1[[#This Row],[Race '#]],Table1[Gender],"F")</f>
        <v>1</v>
      </c>
      <c r="Z2113" s="3">
        <f>COUNTIFS(Table1[Race '#],Table1[[#This Row],[Race '#]],Table1[Gender],"M")</f>
        <v>3</v>
      </c>
      <c r="AA2113" s="3">
        <f>COUNTIFS(Table1[Race '#],Table1[[#This Row],[Race '#]],Table1[Gender],"~?")</f>
        <v>0</v>
      </c>
      <c r="AB2113" s="3" t="str">
        <f>_xlfn.IFS(Y2113=SUM(Table1[[#This Row],[Race-F candidates]:[Race-? Candidates]]),"All-Female",Z2113=SUM(Table1[[#This Row],[Race-F candidates]:[Race-? Candidates]]),"All-Male",1=1,"Mixed-Gender")</f>
        <v>Mixed-Gender</v>
      </c>
      <c r="AC2113" s="3">
        <f>COUNTIFS(Table1[genoffice],Table1[[#This Row],[genoffice]],Table1[Gender],"F")</f>
        <v>94</v>
      </c>
      <c r="AD2113" s="3">
        <f>COUNTIFS(Table1[genoffice],Table1[[#This Row],[genoffice]],Table1[Gender],"M")</f>
        <v>132</v>
      </c>
      <c r="AE2113" s="3">
        <f>COUNTIFS(Table1[genoffice],Table1[[#This Row],[genoffice]],Table1[Gender],"~?")</f>
        <v>8</v>
      </c>
    </row>
    <row r="2114" spans="1:31" x14ac:dyDescent="0.35">
      <c r="A2114">
        <v>2107</v>
      </c>
      <c r="B2114">
        <f>IF(COUNTIF(C$2:C2113,C2114)&gt;0,B2113,B2113+1)</f>
        <v>657</v>
      </c>
      <c r="C211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4" t="s">
        <v>2692</v>
      </c>
      <c r="E2114" t="s">
        <v>1527</v>
      </c>
      <c r="F2114" t="s">
        <v>2759</v>
      </c>
      <c r="G2114">
        <v>2014</v>
      </c>
      <c r="H2114" t="s">
        <v>98</v>
      </c>
      <c r="I2114" t="s">
        <v>23</v>
      </c>
      <c r="J2114">
        <v>447</v>
      </c>
      <c r="K2114">
        <v>8</v>
      </c>
      <c r="L2114">
        <f>COUNTIF(Table1[Race],Table1[Race])</f>
        <v>2</v>
      </c>
      <c r="M2114">
        <v>5</v>
      </c>
      <c r="N2114">
        <v>2</v>
      </c>
      <c r="O2114">
        <v>1</v>
      </c>
      <c r="P2114">
        <v>0</v>
      </c>
      <c r="Q2114" t="s">
        <v>20</v>
      </c>
      <c r="R2114" t="s">
        <v>947</v>
      </c>
      <c r="S2114" t="s">
        <v>2692</v>
      </c>
      <c r="T2114">
        <f>IFERROR(Table1[n_can_adj]/MID(Table1[district],FIND("(",Table1[district])+1,1),Table1[n_can_adj])</f>
        <v>2</v>
      </c>
      <c r="U2114">
        <v>21581</v>
      </c>
      <c r="V2114" t="str">
        <f>IF(Table1[Voting Population]&lt;47000,"Rural","Urban")</f>
        <v>Rural</v>
      </c>
      <c r="W2114" s="3">
        <v>0.25499999999999995</v>
      </c>
      <c r="X2114" s="3" t="s">
        <v>5414</v>
      </c>
      <c r="Y2114" s="3">
        <f>COUNTIFS(Table1[Race '#],Table1[[#This Row],[Race '#]],Table1[Gender],"F")</f>
        <v>1</v>
      </c>
      <c r="Z2114" s="3">
        <f>COUNTIFS(Table1[Race '#],Table1[[#This Row],[Race '#]],Table1[Gender],"M")</f>
        <v>1</v>
      </c>
      <c r="AA2114" s="3">
        <f>COUNTIFS(Table1[Race '#],Table1[[#This Row],[Race '#]],Table1[Gender],"~?")</f>
        <v>0</v>
      </c>
      <c r="AB2114" s="3" t="str">
        <f>_xlfn.IFS(Y2114=SUM(Table1[[#This Row],[Race-F candidates]:[Race-? Candidates]]),"All-Female",Z2114=SUM(Table1[[#This Row],[Race-F candidates]:[Race-? Candidates]]),"All-Male",1=1,"Mixed-Gender")</f>
        <v>Mixed-Gender</v>
      </c>
      <c r="AC2114" s="3">
        <f>COUNTIFS(Table1[genoffice],Table1[[#This Row],[genoffice]],Table1[Gender],"F")</f>
        <v>94</v>
      </c>
      <c r="AD2114" s="3">
        <f>COUNTIFS(Table1[genoffice],Table1[[#This Row],[genoffice]],Table1[Gender],"M")</f>
        <v>132</v>
      </c>
      <c r="AE2114" s="3">
        <f>COUNTIFS(Table1[genoffice],Table1[[#This Row],[genoffice]],Table1[Gender],"~?")</f>
        <v>8</v>
      </c>
    </row>
    <row r="2115" spans="1:31" x14ac:dyDescent="0.35">
      <c r="A2115">
        <v>2116</v>
      </c>
      <c r="B2115">
        <f>IF(COUNTIF(C$2:C2114,C2115)&gt;0,B2114,B2114+1)</f>
        <v>657</v>
      </c>
      <c r="C211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1-St. James (2014)</v>
      </c>
      <c r="D2115" t="s">
        <v>2692</v>
      </c>
      <c r="E2115" t="s">
        <v>1527</v>
      </c>
      <c r="F2115" t="s">
        <v>2767</v>
      </c>
      <c r="G2115">
        <v>2014</v>
      </c>
      <c r="H2115" t="s">
        <v>98</v>
      </c>
      <c r="I2115" t="s">
        <v>23</v>
      </c>
      <c r="J2115">
        <v>753</v>
      </c>
      <c r="K2115">
        <v>8</v>
      </c>
      <c r="L2115">
        <f>COUNTIF(Table1[Race],Table1[Race])</f>
        <v>2</v>
      </c>
      <c r="M2115">
        <v>5</v>
      </c>
      <c r="N2115">
        <v>2</v>
      </c>
      <c r="O2115">
        <v>1</v>
      </c>
      <c r="P2115">
        <v>0</v>
      </c>
      <c r="Q2115" t="s">
        <v>20</v>
      </c>
      <c r="R2115" t="s">
        <v>947</v>
      </c>
      <c r="S2115" t="s">
        <v>2692</v>
      </c>
      <c r="T2115">
        <f>IFERROR(Table1[n_can_adj]/MID(Table1[district],FIND("(",Table1[district])+1,1),Table1[n_can_adj])</f>
        <v>2</v>
      </c>
      <c r="U2115">
        <v>21581</v>
      </c>
      <c r="V2115" t="str">
        <f>IF(Table1[Voting Population]&lt;47000,"Rural","Urban")</f>
        <v>Rural</v>
      </c>
      <c r="W2115" s="3">
        <v>0.25499999999999995</v>
      </c>
      <c r="X2115" s="3" t="s">
        <v>5415</v>
      </c>
      <c r="Y2115" s="3">
        <f>COUNTIFS(Table1[Race '#],Table1[[#This Row],[Race '#]],Table1[Gender],"F")</f>
        <v>1</v>
      </c>
      <c r="Z2115" s="3">
        <f>COUNTIFS(Table1[Race '#],Table1[[#This Row],[Race '#]],Table1[Gender],"M")</f>
        <v>1</v>
      </c>
      <c r="AA2115" s="3">
        <f>COUNTIFS(Table1[Race '#],Table1[[#This Row],[Race '#]],Table1[Gender],"~?")</f>
        <v>0</v>
      </c>
      <c r="AB2115" s="3" t="str">
        <f>_xlfn.IFS(Y2115=SUM(Table1[[#This Row],[Race-F candidates]:[Race-? Candidates]]),"All-Female",Z2115=SUM(Table1[[#This Row],[Race-F candidates]:[Race-? Candidates]]),"All-Male",1=1,"Mixed-Gender")</f>
        <v>Mixed-Gender</v>
      </c>
      <c r="AC2115" s="3">
        <f>COUNTIFS(Table1[genoffice],Table1[[#This Row],[genoffice]],Table1[Gender],"F")</f>
        <v>94</v>
      </c>
      <c r="AD2115" s="3">
        <f>COUNTIFS(Table1[genoffice],Table1[[#This Row],[genoffice]],Table1[Gender],"M")</f>
        <v>132</v>
      </c>
      <c r="AE2115" s="3">
        <f>COUNTIFS(Table1[genoffice],Table1[[#This Row],[genoffice]],Table1[Gender],"~?")</f>
        <v>8</v>
      </c>
    </row>
    <row r="2116" spans="1:31" x14ac:dyDescent="0.35">
      <c r="A2116">
        <v>2108</v>
      </c>
      <c r="B2116">
        <f>IF(COUNTIF(C$2:C2115,C2116)&gt;0,B2115,B2115+1)</f>
        <v>658</v>
      </c>
      <c r="C211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6" t="s">
        <v>2692</v>
      </c>
      <c r="E2116" t="s">
        <v>1527</v>
      </c>
      <c r="F2116" t="s">
        <v>2760</v>
      </c>
      <c r="G2116">
        <v>2016</v>
      </c>
      <c r="H2116" t="s">
        <v>1340</v>
      </c>
      <c r="I2116" t="s">
        <v>19</v>
      </c>
      <c r="J2116">
        <v>622</v>
      </c>
      <c r="K2116">
        <v>3</v>
      </c>
      <c r="L2116">
        <f>COUNTIF(Table1[Race],Table1[Race])</f>
        <v>3</v>
      </c>
      <c r="M2116">
        <v>2</v>
      </c>
      <c r="N2116">
        <v>1</v>
      </c>
      <c r="O2116">
        <v>0</v>
      </c>
      <c r="P2116">
        <v>0</v>
      </c>
      <c r="Q2116" t="s">
        <v>20</v>
      </c>
      <c r="R2116" t="s">
        <v>947</v>
      </c>
      <c r="S2116" t="s">
        <v>2692</v>
      </c>
      <c r="T2116">
        <f>IFERROR(Table1[n_can_adj]/MID(Table1[district],FIND("(",Table1[district])+1,1),Table1[n_can_adj])</f>
        <v>3</v>
      </c>
      <c r="U2116">
        <v>20288</v>
      </c>
      <c r="V2116" t="str">
        <f>IF(Table1[Voting Population]&lt;47000,"Rural","Urban")</f>
        <v>Rural</v>
      </c>
      <c r="W2116" s="3">
        <v>2.3110555902560892E-2</v>
      </c>
      <c r="X2116" s="3" t="s">
        <v>5413</v>
      </c>
      <c r="Y2116" s="3">
        <f>COUNTIFS(Table1[Race '#],Table1[[#This Row],[Race '#]],Table1[Gender],"F")</f>
        <v>0</v>
      </c>
      <c r="Z2116" s="3">
        <f>COUNTIFS(Table1[Race '#],Table1[[#This Row],[Race '#]],Table1[Gender],"M")</f>
        <v>2</v>
      </c>
      <c r="AA2116" s="3">
        <f>COUNTIFS(Table1[Race '#],Table1[[#This Row],[Race '#]],Table1[Gender],"~?")</f>
        <v>1</v>
      </c>
      <c r="AB2116" s="3" t="str">
        <f>_xlfn.IFS(Y2116=SUM(Table1[[#This Row],[Race-F candidates]:[Race-? Candidates]]),"All-Female",Z2116=SUM(Table1[[#This Row],[Race-F candidates]:[Race-? Candidates]]),"All-Male",1=1,"Mixed-Gender")</f>
        <v>Mixed-Gender</v>
      </c>
      <c r="AC2116" s="3">
        <f>COUNTIFS(Table1[genoffice],Table1[[#This Row],[genoffice]],Table1[Gender],"F")</f>
        <v>94</v>
      </c>
      <c r="AD2116" s="3">
        <f>COUNTIFS(Table1[genoffice],Table1[[#This Row],[genoffice]],Table1[Gender],"M")</f>
        <v>132</v>
      </c>
      <c r="AE2116" s="3">
        <f>COUNTIFS(Table1[genoffice],Table1[[#This Row],[genoffice]],Table1[Gender],"~?")</f>
        <v>8</v>
      </c>
    </row>
    <row r="2117" spans="1:31" x14ac:dyDescent="0.35">
      <c r="A2117">
        <v>2112</v>
      </c>
      <c r="B2117">
        <f>IF(COUNTIF(C$2:C2116,C2117)&gt;0,B2116,B2116+1)</f>
        <v>658</v>
      </c>
      <c r="C211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7" t="s">
        <v>2692</v>
      </c>
      <c r="E2117" t="s">
        <v>1527</v>
      </c>
      <c r="F2117" t="s">
        <v>2764</v>
      </c>
      <c r="G2117">
        <v>2016</v>
      </c>
      <c r="H2117" t="s">
        <v>1340</v>
      </c>
      <c r="I2117" t="s">
        <v>23</v>
      </c>
      <c r="J2117">
        <v>659</v>
      </c>
      <c r="K2117">
        <v>3</v>
      </c>
      <c r="L2117">
        <f>COUNTIF(Table1[Race],Table1[Race])</f>
        <v>3</v>
      </c>
      <c r="M2117">
        <v>2</v>
      </c>
      <c r="N2117">
        <v>1</v>
      </c>
      <c r="O2117">
        <v>0</v>
      </c>
      <c r="P2117">
        <v>0</v>
      </c>
      <c r="Q2117" t="s">
        <v>20</v>
      </c>
      <c r="R2117" t="s">
        <v>947</v>
      </c>
      <c r="S2117" t="s">
        <v>2692</v>
      </c>
      <c r="T2117">
        <f>IFERROR(Table1[n_can_adj]/MID(Table1[district],FIND("(",Table1[district])+1,1),Table1[n_can_adj])</f>
        <v>3</v>
      </c>
      <c r="U2117">
        <v>20288</v>
      </c>
      <c r="V2117" t="str">
        <f>IF(Table1[Voting Population]&lt;47000,"Rural","Urban")</f>
        <v>Rural</v>
      </c>
      <c r="W2117" s="3">
        <v>2.3110555902560892E-2</v>
      </c>
      <c r="X2117" s="3" t="s">
        <v>5414</v>
      </c>
      <c r="Y2117" s="3">
        <f>COUNTIFS(Table1[Race '#],Table1[[#This Row],[Race '#]],Table1[Gender],"F")</f>
        <v>0</v>
      </c>
      <c r="Z2117" s="3">
        <f>COUNTIFS(Table1[Race '#],Table1[[#This Row],[Race '#]],Table1[Gender],"M")</f>
        <v>2</v>
      </c>
      <c r="AA2117" s="3">
        <f>COUNTIFS(Table1[Race '#],Table1[[#This Row],[Race '#]],Table1[Gender],"~?")</f>
        <v>1</v>
      </c>
      <c r="AB2117" s="3" t="str">
        <f>_xlfn.IFS(Y2117=SUM(Table1[[#This Row],[Race-F candidates]:[Race-? Candidates]]),"All-Female",Z2117=SUM(Table1[[#This Row],[Race-F candidates]:[Race-? Candidates]]),"All-Male",1=1,"Mixed-Gender")</f>
        <v>Mixed-Gender</v>
      </c>
      <c r="AC2117" s="3">
        <f>COUNTIFS(Table1[genoffice],Table1[[#This Row],[genoffice]],Table1[Gender],"F")</f>
        <v>94</v>
      </c>
      <c r="AD2117" s="3">
        <f>COUNTIFS(Table1[genoffice],Table1[[#This Row],[genoffice]],Table1[Gender],"M")</f>
        <v>132</v>
      </c>
      <c r="AE2117" s="3">
        <f>COUNTIFS(Table1[genoffice],Table1[[#This Row],[genoffice]],Table1[Gender],"~?")</f>
        <v>8</v>
      </c>
    </row>
    <row r="2118" spans="1:31" x14ac:dyDescent="0.35">
      <c r="A2118">
        <v>2115</v>
      </c>
      <c r="B2118">
        <f>IF(COUNTIF(C$2:C2117,C2118)&gt;0,B2117,B2117+1)</f>
        <v>658</v>
      </c>
      <c r="C211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1-Concordia (2016)</v>
      </c>
      <c r="D2118" t="s">
        <v>2692</v>
      </c>
      <c r="E2118" t="s">
        <v>1527</v>
      </c>
      <c r="F2118" t="s">
        <v>2766</v>
      </c>
      <c r="G2118">
        <v>2016</v>
      </c>
      <c r="H2118" t="s">
        <v>1340</v>
      </c>
      <c r="I2118" t="s">
        <v>23</v>
      </c>
      <c r="J2118">
        <v>320</v>
      </c>
      <c r="K2118">
        <v>3</v>
      </c>
      <c r="L2118">
        <f>COUNTIF(Table1[Race],Table1[Race])</f>
        <v>3</v>
      </c>
      <c r="M2118">
        <v>2</v>
      </c>
      <c r="N2118">
        <v>1</v>
      </c>
      <c r="O2118">
        <v>0</v>
      </c>
      <c r="P2118">
        <v>0</v>
      </c>
      <c r="Q2118" t="s">
        <v>20</v>
      </c>
      <c r="R2118" t="s">
        <v>947</v>
      </c>
      <c r="S2118" t="s">
        <v>2692</v>
      </c>
      <c r="T2118">
        <f>IFERROR(Table1[n_can_adj]/MID(Table1[district],FIND("(",Table1[district])+1,1),Table1[n_can_adj])</f>
        <v>3</v>
      </c>
      <c r="U2118">
        <v>20288</v>
      </c>
      <c r="V2118" t="str">
        <f>IF(Table1[Voting Population]&lt;47000,"Rural","Urban")</f>
        <v>Rural</v>
      </c>
      <c r="W2118" s="3">
        <v>2.3110555902560892E-2</v>
      </c>
      <c r="X2118" s="3" t="s">
        <v>5414</v>
      </c>
      <c r="Y2118" s="3">
        <f>COUNTIFS(Table1[Race '#],Table1[[#This Row],[Race '#]],Table1[Gender],"F")</f>
        <v>0</v>
      </c>
      <c r="Z2118" s="3">
        <f>COUNTIFS(Table1[Race '#],Table1[[#This Row],[Race '#]],Table1[Gender],"M")</f>
        <v>2</v>
      </c>
      <c r="AA2118" s="3">
        <f>COUNTIFS(Table1[Race '#],Table1[[#This Row],[Race '#]],Table1[Gender],"~?")</f>
        <v>1</v>
      </c>
      <c r="AB2118" s="3" t="str">
        <f>_xlfn.IFS(Y2118=SUM(Table1[[#This Row],[Race-F candidates]:[Race-? Candidates]]),"All-Female",Z2118=SUM(Table1[[#This Row],[Race-F candidates]:[Race-? Candidates]]),"All-Male",1=1,"Mixed-Gender")</f>
        <v>Mixed-Gender</v>
      </c>
      <c r="AC2118" s="3">
        <f>COUNTIFS(Table1[genoffice],Table1[[#This Row],[genoffice]],Table1[Gender],"F")</f>
        <v>94</v>
      </c>
      <c r="AD2118" s="3">
        <f>COUNTIFS(Table1[genoffice],Table1[[#This Row],[genoffice]],Table1[Gender],"M")</f>
        <v>132</v>
      </c>
      <c r="AE2118" s="3">
        <f>COUNTIFS(Table1[genoffice],Table1[[#This Row],[genoffice]],Table1[Gender],"~?")</f>
        <v>8</v>
      </c>
    </row>
    <row r="2119" spans="1:31" x14ac:dyDescent="0.35">
      <c r="A2119">
        <v>2119</v>
      </c>
      <c r="B2119">
        <f>IF(COUNTIF(C$2:C2118,C2119)&gt;0,B2118,B2118+1)</f>
        <v>659</v>
      </c>
      <c r="C211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19" t="s">
        <v>2692</v>
      </c>
      <c r="E2119" t="s">
        <v>1538</v>
      </c>
      <c r="F2119" t="s">
        <v>2770</v>
      </c>
      <c r="G2119">
        <v>2014</v>
      </c>
      <c r="H2119" t="s">
        <v>729</v>
      </c>
      <c r="I2119" t="s">
        <v>30</v>
      </c>
      <c r="J2119">
        <v>192</v>
      </c>
      <c r="K2119">
        <v>5</v>
      </c>
      <c r="L2119">
        <f>COUNTIF(Table1[Race],Table1[Race])</f>
        <v>2</v>
      </c>
      <c r="M2119">
        <v>2</v>
      </c>
      <c r="N2119">
        <v>1</v>
      </c>
      <c r="O2119">
        <v>2</v>
      </c>
      <c r="P2119">
        <v>0</v>
      </c>
      <c r="Q2119" t="s">
        <v>20</v>
      </c>
      <c r="R2119" t="s">
        <v>947</v>
      </c>
      <c r="S2119" t="s">
        <v>2692</v>
      </c>
      <c r="T2119">
        <f>IFERROR(Table1[n_can_adj]/MID(Table1[district],FIND("(",Table1[district])+1,1),Table1[n_can_adj])</f>
        <v>2</v>
      </c>
      <c r="U2119">
        <v>13924</v>
      </c>
      <c r="V2119" t="str">
        <f>IF(Table1[Voting Population]&lt;47000,"Rural","Urban")</f>
        <v>Rural</v>
      </c>
      <c r="W2119" s="3">
        <v>0.3745928338762215</v>
      </c>
      <c r="X2119" s="3" t="s">
        <v>5413</v>
      </c>
      <c r="Y2119" s="3">
        <f>COUNTIFS(Table1[Race '#],Table1[[#This Row],[Race '#]],Table1[Gender],"F")</f>
        <v>0</v>
      </c>
      <c r="Z2119" s="3">
        <f>COUNTIFS(Table1[Race '#],Table1[[#This Row],[Race '#]],Table1[Gender],"M")</f>
        <v>1</v>
      </c>
      <c r="AA2119" s="3">
        <f>COUNTIFS(Table1[Race '#],Table1[[#This Row],[Race '#]],Table1[Gender],"~?")</f>
        <v>1</v>
      </c>
      <c r="AB2119" s="3" t="str">
        <f>_xlfn.IFS(Y2119=SUM(Table1[[#This Row],[Race-F candidates]:[Race-? Candidates]]),"All-Female",Z2119=SUM(Table1[[#This Row],[Race-F candidates]:[Race-? Candidates]]),"All-Male",1=1,"Mixed-Gender")</f>
        <v>Mixed-Gender</v>
      </c>
      <c r="AC2119" s="3">
        <f>COUNTIFS(Table1[genoffice],Table1[[#This Row],[genoffice]],Table1[Gender],"F")</f>
        <v>94</v>
      </c>
      <c r="AD2119" s="3">
        <f>COUNTIFS(Table1[genoffice],Table1[[#This Row],[genoffice]],Table1[Gender],"M")</f>
        <v>132</v>
      </c>
      <c r="AE2119" s="3">
        <f>COUNTIFS(Table1[genoffice],Table1[[#This Row],[genoffice]],Table1[Gender],"~?")</f>
        <v>8</v>
      </c>
    </row>
    <row r="2120" spans="1:31" x14ac:dyDescent="0.35">
      <c r="A2120">
        <v>2121</v>
      </c>
      <c r="B2120">
        <f>IF(COUNTIF(C$2:C2119,C2120)&gt;0,B2119,B2119+1)</f>
        <v>659</v>
      </c>
      <c r="C212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2-Bienville (2014)</v>
      </c>
      <c r="D2120" t="s">
        <v>2692</v>
      </c>
      <c r="E2120" t="s">
        <v>1538</v>
      </c>
      <c r="F2120" t="s">
        <v>2772</v>
      </c>
      <c r="G2120">
        <v>2014</v>
      </c>
      <c r="H2120" t="s">
        <v>729</v>
      </c>
      <c r="I2120" t="s">
        <v>30</v>
      </c>
      <c r="J2120">
        <v>422</v>
      </c>
      <c r="K2120">
        <v>5</v>
      </c>
      <c r="L2120">
        <f>COUNTIF(Table1[Race],Table1[Race])</f>
        <v>2</v>
      </c>
      <c r="M2120">
        <v>2</v>
      </c>
      <c r="N2120">
        <v>1</v>
      </c>
      <c r="O2120">
        <v>2</v>
      </c>
      <c r="P2120">
        <v>0</v>
      </c>
      <c r="Q2120" t="s">
        <v>20</v>
      </c>
      <c r="R2120" t="s">
        <v>947</v>
      </c>
      <c r="S2120" t="s">
        <v>2692</v>
      </c>
      <c r="T2120">
        <f>IFERROR(Table1[n_can_adj]/MID(Table1[district],FIND("(",Table1[district])+1,1),Table1[n_can_adj])</f>
        <v>2</v>
      </c>
      <c r="U2120">
        <v>13924</v>
      </c>
      <c r="V2120" t="str">
        <f>IF(Table1[Voting Population]&lt;47000,"Rural","Urban")</f>
        <v>Rural</v>
      </c>
      <c r="W2120" s="3">
        <v>0.3745928338762215</v>
      </c>
      <c r="X2120" s="3" t="s">
        <v>5414</v>
      </c>
      <c r="Y2120" s="3">
        <f>COUNTIFS(Table1[Race '#],Table1[[#This Row],[Race '#]],Table1[Gender],"F")</f>
        <v>0</v>
      </c>
      <c r="Z2120" s="3">
        <f>COUNTIFS(Table1[Race '#],Table1[[#This Row],[Race '#]],Table1[Gender],"M")</f>
        <v>1</v>
      </c>
      <c r="AA2120" s="3">
        <f>COUNTIFS(Table1[Race '#],Table1[[#This Row],[Race '#]],Table1[Gender],"~?")</f>
        <v>1</v>
      </c>
      <c r="AB2120" s="3" t="str">
        <f>_xlfn.IFS(Y2120=SUM(Table1[[#This Row],[Race-F candidates]:[Race-? Candidates]]),"All-Female",Z2120=SUM(Table1[[#This Row],[Race-F candidates]:[Race-? Candidates]]),"All-Male",1=1,"Mixed-Gender")</f>
        <v>Mixed-Gender</v>
      </c>
      <c r="AC2120" s="3">
        <f>COUNTIFS(Table1[genoffice],Table1[[#This Row],[genoffice]],Table1[Gender],"F")</f>
        <v>94</v>
      </c>
      <c r="AD2120" s="3">
        <f>COUNTIFS(Table1[genoffice],Table1[[#This Row],[genoffice]],Table1[Gender],"M")</f>
        <v>132</v>
      </c>
      <c r="AE2120" s="3">
        <f>COUNTIFS(Table1[genoffice],Table1[[#This Row],[genoffice]],Table1[Gender],"~?")</f>
        <v>8</v>
      </c>
    </row>
    <row r="2121" spans="1:31" x14ac:dyDescent="0.35">
      <c r="A2121">
        <v>2118</v>
      </c>
      <c r="B2121">
        <f>IF(COUNTIF(C$2:C2120,C2121)&gt;0,B2120,B2120+1)</f>
        <v>660</v>
      </c>
      <c r="C212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1" t="s">
        <v>2692</v>
      </c>
      <c r="E2121" t="s">
        <v>1538</v>
      </c>
      <c r="F2121" t="s">
        <v>2769</v>
      </c>
      <c r="G2121">
        <v>2014</v>
      </c>
      <c r="H2121" t="s">
        <v>1544</v>
      </c>
      <c r="I2121" t="s">
        <v>23</v>
      </c>
      <c r="J2121">
        <v>1479</v>
      </c>
      <c r="K2121">
        <v>5</v>
      </c>
      <c r="L2121">
        <f>COUNTIF(Table1[Race],Table1[Race])</f>
        <v>3</v>
      </c>
      <c r="M2121">
        <v>2</v>
      </c>
      <c r="N2121">
        <v>1</v>
      </c>
      <c r="O2121">
        <v>2</v>
      </c>
      <c r="P2121">
        <v>0</v>
      </c>
      <c r="Q2121" t="s">
        <v>20</v>
      </c>
      <c r="R2121" t="s">
        <v>947</v>
      </c>
      <c r="S2121" t="s">
        <v>2692</v>
      </c>
      <c r="T2121">
        <f>IFERROR(Table1[n_can_adj]/MID(Table1[district],FIND("(",Table1[district])+1,1),Table1[n_can_adj])</f>
        <v>3</v>
      </c>
      <c r="U2121">
        <v>52708</v>
      </c>
      <c r="V2121" t="str">
        <f>IF(Table1[Voting Population]&lt;47000,"Rural","Urban")</f>
        <v>Urban</v>
      </c>
      <c r="W2121" s="3">
        <v>0.10559417411453159</v>
      </c>
      <c r="X2121" s="3" t="s">
        <v>5414</v>
      </c>
      <c r="Y2121" s="3">
        <f>COUNTIFS(Table1[Race '#],Table1[[#This Row],[Race '#]],Table1[Gender],"F")</f>
        <v>1</v>
      </c>
      <c r="Z2121" s="3">
        <f>COUNTIFS(Table1[Race '#],Table1[[#This Row],[Race '#]],Table1[Gender],"M")</f>
        <v>2</v>
      </c>
      <c r="AA2121" s="3">
        <f>COUNTIFS(Table1[Race '#],Table1[[#This Row],[Race '#]],Table1[Gender],"~?")</f>
        <v>0</v>
      </c>
      <c r="AB2121" s="3" t="str">
        <f>_xlfn.IFS(Y2121=SUM(Table1[[#This Row],[Race-F candidates]:[Race-? Candidates]]),"All-Female",Z2121=SUM(Table1[[#This Row],[Race-F candidates]:[Race-? Candidates]]),"All-Male",1=1,"Mixed-Gender")</f>
        <v>Mixed-Gender</v>
      </c>
      <c r="AC2121" s="3">
        <f>COUNTIFS(Table1[genoffice],Table1[[#This Row],[genoffice]],Table1[Gender],"F")</f>
        <v>94</v>
      </c>
      <c r="AD2121" s="3">
        <f>COUNTIFS(Table1[genoffice],Table1[[#This Row],[genoffice]],Table1[Gender],"M")</f>
        <v>132</v>
      </c>
      <c r="AE2121" s="3">
        <f>COUNTIFS(Table1[genoffice],Table1[[#This Row],[genoffice]],Table1[Gender],"~?")</f>
        <v>8</v>
      </c>
    </row>
    <row r="2122" spans="1:31" x14ac:dyDescent="0.35">
      <c r="A2122">
        <v>2120</v>
      </c>
      <c r="B2122">
        <f>IF(COUNTIF(C$2:C2121,C2122)&gt;0,B2121,B2121+1)</f>
        <v>660</v>
      </c>
      <c r="C212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2" t="s">
        <v>2692</v>
      </c>
      <c r="E2122" t="s">
        <v>1538</v>
      </c>
      <c r="F2122" t="s">
        <v>2771</v>
      </c>
      <c r="G2122">
        <v>2014</v>
      </c>
      <c r="H2122" t="s">
        <v>1544</v>
      </c>
      <c r="I2122" t="s">
        <v>19</v>
      </c>
      <c r="J2122">
        <v>1160</v>
      </c>
      <c r="K2122">
        <v>5</v>
      </c>
      <c r="L2122">
        <f>COUNTIF(Table1[Race],Table1[Race])</f>
        <v>3</v>
      </c>
      <c r="M2122">
        <v>2</v>
      </c>
      <c r="N2122">
        <v>1</v>
      </c>
      <c r="O2122">
        <v>2</v>
      </c>
      <c r="P2122">
        <v>0</v>
      </c>
      <c r="Q2122" t="s">
        <v>20</v>
      </c>
      <c r="R2122" t="s">
        <v>947</v>
      </c>
      <c r="S2122" t="s">
        <v>2692</v>
      </c>
      <c r="T2122">
        <f>IFERROR(Table1[n_can_adj]/MID(Table1[district],FIND("(",Table1[district])+1,1),Table1[n_can_adj])</f>
        <v>3</v>
      </c>
      <c r="U2122">
        <v>52708</v>
      </c>
      <c r="V2122" t="str">
        <f>IF(Table1[Voting Population]&lt;47000,"Rural","Urban")</f>
        <v>Urban</v>
      </c>
      <c r="W2122" s="3">
        <v>0.10559417411453159</v>
      </c>
      <c r="X2122" s="3" t="s">
        <v>5414</v>
      </c>
      <c r="Y2122" s="3">
        <f>COUNTIFS(Table1[Race '#],Table1[[#This Row],[Race '#]],Table1[Gender],"F")</f>
        <v>1</v>
      </c>
      <c r="Z2122" s="3">
        <f>COUNTIFS(Table1[Race '#],Table1[[#This Row],[Race '#]],Table1[Gender],"M")</f>
        <v>2</v>
      </c>
      <c r="AA2122" s="3">
        <f>COUNTIFS(Table1[Race '#],Table1[[#This Row],[Race '#]],Table1[Gender],"~?")</f>
        <v>0</v>
      </c>
      <c r="AB2122" s="3" t="str">
        <f>_xlfn.IFS(Y2122=SUM(Table1[[#This Row],[Race-F candidates]:[Race-? Candidates]]),"All-Female",Z2122=SUM(Table1[[#This Row],[Race-F candidates]:[Race-? Candidates]]),"All-Male",1=1,"Mixed-Gender")</f>
        <v>Mixed-Gender</v>
      </c>
      <c r="AC2122" s="3">
        <f>COUNTIFS(Table1[genoffice],Table1[[#This Row],[genoffice]],Table1[Gender],"F")</f>
        <v>94</v>
      </c>
      <c r="AD2122" s="3">
        <f>COUNTIFS(Table1[genoffice],Table1[[#This Row],[genoffice]],Table1[Gender],"M")</f>
        <v>132</v>
      </c>
      <c r="AE2122" s="3">
        <f>COUNTIFS(Table1[genoffice],Table1[[#This Row],[genoffice]],Table1[Gender],"~?")</f>
        <v>8</v>
      </c>
    </row>
    <row r="2123" spans="1:31" x14ac:dyDescent="0.35">
      <c r="A2123">
        <v>2122</v>
      </c>
      <c r="B2123">
        <f>IF(COUNTIF(C$2:C2122,C2123)&gt;0,B2122,B2122+1)</f>
        <v>660</v>
      </c>
      <c r="C212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2-St. Charles (2014)</v>
      </c>
      <c r="D2123" t="s">
        <v>2692</v>
      </c>
      <c r="E2123" t="s">
        <v>1538</v>
      </c>
      <c r="F2123" t="s">
        <v>2773</v>
      </c>
      <c r="G2123">
        <v>2014</v>
      </c>
      <c r="H2123" t="s">
        <v>1544</v>
      </c>
      <c r="I2123" t="s">
        <v>23</v>
      </c>
      <c r="J2123">
        <v>382</v>
      </c>
      <c r="K2123">
        <v>5</v>
      </c>
      <c r="L2123">
        <f>COUNTIF(Table1[Race],Table1[Race])</f>
        <v>3</v>
      </c>
      <c r="M2123">
        <v>2</v>
      </c>
      <c r="N2123">
        <v>1</v>
      </c>
      <c r="O2123">
        <v>2</v>
      </c>
      <c r="P2123">
        <v>0</v>
      </c>
      <c r="Q2123" t="s">
        <v>20</v>
      </c>
      <c r="R2123" t="s">
        <v>947</v>
      </c>
      <c r="S2123" t="s">
        <v>2692</v>
      </c>
      <c r="T2123">
        <f>IFERROR(Table1[n_can_adj]/MID(Table1[district],FIND("(",Table1[district])+1,1),Table1[n_can_adj])</f>
        <v>3</v>
      </c>
      <c r="U2123">
        <v>52708</v>
      </c>
      <c r="V2123" t="str">
        <f>IF(Table1[Voting Population]&lt;47000,"Rural","Urban")</f>
        <v>Urban</v>
      </c>
      <c r="W2123" s="3">
        <v>0.10559417411453159</v>
      </c>
      <c r="X2123" s="3" t="s">
        <v>5415</v>
      </c>
      <c r="Y2123" s="3">
        <f>COUNTIFS(Table1[Race '#],Table1[[#This Row],[Race '#]],Table1[Gender],"F")</f>
        <v>1</v>
      </c>
      <c r="Z2123" s="3">
        <f>COUNTIFS(Table1[Race '#],Table1[[#This Row],[Race '#]],Table1[Gender],"M")</f>
        <v>2</v>
      </c>
      <c r="AA2123" s="3">
        <f>COUNTIFS(Table1[Race '#],Table1[[#This Row],[Race '#]],Table1[Gender],"~?")</f>
        <v>0</v>
      </c>
      <c r="AB2123" s="3" t="str">
        <f>_xlfn.IFS(Y2123=SUM(Table1[[#This Row],[Race-F candidates]:[Race-? Candidates]]),"All-Female",Z2123=SUM(Table1[[#This Row],[Race-F candidates]:[Race-? Candidates]]),"All-Male",1=1,"Mixed-Gender")</f>
        <v>Mixed-Gender</v>
      </c>
      <c r="AC2123" s="3">
        <f>COUNTIFS(Table1[genoffice],Table1[[#This Row],[genoffice]],Table1[Gender],"F")</f>
        <v>94</v>
      </c>
      <c r="AD2123" s="3">
        <f>COUNTIFS(Table1[genoffice],Table1[[#This Row],[genoffice]],Table1[Gender],"M")</f>
        <v>132</v>
      </c>
      <c r="AE2123" s="3">
        <f>COUNTIFS(Table1[genoffice],Table1[[#This Row],[genoffice]],Table1[Gender],"~?")</f>
        <v>8</v>
      </c>
    </row>
    <row r="2124" spans="1:31" x14ac:dyDescent="0.35">
      <c r="A2124">
        <v>2123</v>
      </c>
      <c r="B2124">
        <f>IF(COUNTIF(C$2:C2123,C2124)&gt;0,B2123,B2123+1)</f>
        <v>661</v>
      </c>
      <c r="C212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4" t="s">
        <v>2692</v>
      </c>
      <c r="E2124" t="s">
        <v>1548</v>
      </c>
      <c r="F2124" t="s">
        <v>2774</v>
      </c>
      <c r="G2124">
        <v>2014</v>
      </c>
      <c r="H2124" t="s">
        <v>98</v>
      </c>
      <c r="I2124" t="s">
        <v>19</v>
      </c>
      <c r="J2124">
        <v>218</v>
      </c>
      <c r="K2124">
        <v>2</v>
      </c>
      <c r="L2124">
        <f>COUNTIF(Table1[Race],Table1[Race])</f>
        <v>2</v>
      </c>
      <c r="M2124">
        <v>1</v>
      </c>
      <c r="N2124">
        <v>1</v>
      </c>
      <c r="O2124">
        <v>0</v>
      </c>
      <c r="P2124">
        <v>0</v>
      </c>
      <c r="Q2124" t="s">
        <v>20</v>
      </c>
      <c r="R2124" t="s">
        <v>947</v>
      </c>
      <c r="S2124" t="s">
        <v>2692</v>
      </c>
      <c r="T2124">
        <f>IFERROR(Table1[n_can_adj]/MID(Table1[district],FIND("(",Table1[district])+1,1),Table1[n_can_adj])</f>
        <v>2</v>
      </c>
      <c r="U2124">
        <v>21581</v>
      </c>
      <c r="V2124" t="str">
        <f>IF(Table1[Voting Population]&lt;47000,"Rural","Urban")</f>
        <v>Rural</v>
      </c>
      <c r="W2124" s="3">
        <v>0.68175182481751828</v>
      </c>
      <c r="X2124" s="3" t="s">
        <v>5415</v>
      </c>
      <c r="Y2124" s="3">
        <f>COUNTIFS(Table1[Race '#],Table1[[#This Row],[Race '#]],Table1[Gender],"F")</f>
        <v>1</v>
      </c>
      <c r="Z2124" s="3">
        <f>COUNTIFS(Table1[Race '#],Table1[[#This Row],[Race '#]],Table1[Gender],"M")</f>
        <v>1</v>
      </c>
      <c r="AA2124" s="3">
        <f>COUNTIFS(Table1[Race '#],Table1[[#This Row],[Race '#]],Table1[Gender],"~?")</f>
        <v>0</v>
      </c>
      <c r="AB2124" s="3" t="str">
        <f>_xlfn.IFS(Y2124=SUM(Table1[[#This Row],[Race-F candidates]:[Race-? Candidates]]),"All-Female",Z2124=SUM(Table1[[#This Row],[Race-F candidates]:[Race-? Candidates]]),"All-Male",1=1,"Mixed-Gender")</f>
        <v>Mixed-Gender</v>
      </c>
      <c r="AC2124" s="3">
        <f>COUNTIFS(Table1[genoffice],Table1[[#This Row],[genoffice]],Table1[Gender],"F")</f>
        <v>94</v>
      </c>
      <c r="AD2124" s="3">
        <f>COUNTIFS(Table1[genoffice],Table1[[#This Row],[genoffice]],Table1[Gender],"M")</f>
        <v>132</v>
      </c>
      <c r="AE2124" s="3">
        <f>COUNTIFS(Table1[genoffice],Table1[[#This Row],[genoffice]],Table1[Gender],"~?")</f>
        <v>8</v>
      </c>
    </row>
    <row r="2125" spans="1:31" x14ac:dyDescent="0.35">
      <c r="A2125">
        <v>2124</v>
      </c>
      <c r="B2125">
        <f>IF(COUNTIF(C$2:C2124,C2125)&gt;0,B2124,B2124+1)</f>
        <v>661</v>
      </c>
      <c r="C212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3-St. James (2014)</v>
      </c>
      <c r="D2125" t="s">
        <v>2692</v>
      </c>
      <c r="E2125" t="s">
        <v>1548</v>
      </c>
      <c r="F2125" t="s">
        <v>2775</v>
      </c>
      <c r="G2125">
        <v>2014</v>
      </c>
      <c r="H2125" t="s">
        <v>98</v>
      </c>
      <c r="I2125" t="s">
        <v>23</v>
      </c>
      <c r="J2125">
        <v>1152</v>
      </c>
      <c r="K2125">
        <v>2</v>
      </c>
      <c r="L2125">
        <f>COUNTIF(Table1[Race],Table1[Race])</f>
        <v>2</v>
      </c>
      <c r="M2125">
        <v>1</v>
      </c>
      <c r="N2125">
        <v>1</v>
      </c>
      <c r="O2125">
        <v>0</v>
      </c>
      <c r="P2125">
        <v>0</v>
      </c>
      <c r="Q2125" t="s">
        <v>20</v>
      </c>
      <c r="R2125" t="s">
        <v>947</v>
      </c>
      <c r="S2125" t="s">
        <v>2692</v>
      </c>
      <c r="T2125">
        <f>IFERROR(Table1[n_can_adj]/MID(Table1[district],FIND("(",Table1[district])+1,1),Table1[n_can_adj])</f>
        <v>2</v>
      </c>
      <c r="U2125">
        <v>21581</v>
      </c>
      <c r="V2125" t="str">
        <f>IF(Table1[Voting Population]&lt;47000,"Rural","Urban")</f>
        <v>Rural</v>
      </c>
      <c r="W2125" s="3">
        <v>0.68175182481751828</v>
      </c>
      <c r="X2125" s="3" t="s">
        <v>5414</v>
      </c>
      <c r="Y2125" s="3">
        <f>COUNTIFS(Table1[Race '#],Table1[[#This Row],[Race '#]],Table1[Gender],"F")</f>
        <v>1</v>
      </c>
      <c r="Z2125" s="3">
        <f>COUNTIFS(Table1[Race '#],Table1[[#This Row],[Race '#]],Table1[Gender],"M")</f>
        <v>1</v>
      </c>
      <c r="AA2125" s="3">
        <f>COUNTIFS(Table1[Race '#],Table1[[#This Row],[Race '#]],Table1[Gender],"~?")</f>
        <v>0</v>
      </c>
      <c r="AB2125" s="3" t="str">
        <f>_xlfn.IFS(Y2125=SUM(Table1[[#This Row],[Race-F candidates]:[Race-? Candidates]]),"All-Female",Z2125=SUM(Table1[[#This Row],[Race-F candidates]:[Race-? Candidates]]),"All-Male",1=1,"Mixed-Gender")</f>
        <v>Mixed-Gender</v>
      </c>
      <c r="AC2125" s="3">
        <f>COUNTIFS(Table1[genoffice],Table1[[#This Row],[genoffice]],Table1[Gender],"F")</f>
        <v>94</v>
      </c>
      <c r="AD2125" s="3">
        <f>COUNTIFS(Table1[genoffice],Table1[[#This Row],[genoffice]],Table1[Gender],"M")</f>
        <v>132</v>
      </c>
      <c r="AE2125" s="3">
        <f>COUNTIFS(Table1[genoffice],Table1[[#This Row],[genoffice]],Table1[Gender],"~?")</f>
        <v>8</v>
      </c>
    </row>
    <row r="2126" spans="1:31" x14ac:dyDescent="0.35">
      <c r="A2126">
        <v>2128</v>
      </c>
      <c r="B2126">
        <f>IF(COUNTIF(C$2:C2125,C2126)&gt;0,B2125,B2125+1)</f>
        <v>662</v>
      </c>
      <c r="C212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6" t="s">
        <v>2692</v>
      </c>
      <c r="E2126" t="s">
        <v>1554</v>
      </c>
      <c r="F2126" t="s">
        <v>2779</v>
      </c>
      <c r="G2126">
        <v>2014</v>
      </c>
      <c r="H2126" t="s">
        <v>1340</v>
      </c>
      <c r="I2126" t="s">
        <v>23</v>
      </c>
      <c r="J2126">
        <v>370</v>
      </c>
      <c r="K2126">
        <v>6</v>
      </c>
      <c r="L2126">
        <f>COUNTIF(Table1[Race],Table1[Race])</f>
        <v>2</v>
      </c>
      <c r="M2126">
        <v>2</v>
      </c>
      <c r="N2126">
        <v>1</v>
      </c>
      <c r="O2126">
        <v>2</v>
      </c>
      <c r="P2126">
        <v>1</v>
      </c>
      <c r="Q2126" t="s">
        <v>20</v>
      </c>
      <c r="R2126" t="s">
        <v>947</v>
      </c>
      <c r="S2126" t="s">
        <v>2692</v>
      </c>
      <c r="T2126">
        <f>IFERROR(Table1[n_can_adj]/MID(Table1[district],FIND("(",Table1[district])+1,1),Table1[n_can_adj])</f>
        <v>2</v>
      </c>
      <c r="U2126">
        <v>20288</v>
      </c>
      <c r="V2126" t="str">
        <f>IF(Table1[Voting Population]&lt;47000,"Rural","Urban")</f>
        <v>Rural</v>
      </c>
      <c r="W2126" s="3">
        <v>0.31860036832412519</v>
      </c>
      <c r="X2126" s="3" t="s">
        <v>5414</v>
      </c>
      <c r="Y2126" s="3">
        <f>COUNTIFS(Table1[Race '#],Table1[[#This Row],[Race '#]],Table1[Gender],"F")</f>
        <v>0</v>
      </c>
      <c r="Z2126" s="3">
        <f>COUNTIFS(Table1[Race '#],Table1[[#This Row],[Race '#]],Table1[Gender],"M")</f>
        <v>2</v>
      </c>
      <c r="AA2126" s="3">
        <f>COUNTIFS(Table1[Race '#],Table1[[#This Row],[Race '#]],Table1[Gender],"~?")</f>
        <v>0</v>
      </c>
      <c r="AB2126" s="3" t="str">
        <f>_xlfn.IFS(Y2126=SUM(Table1[[#This Row],[Race-F candidates]:[Race-? Candidates]]),"All-Female",Z2126=SUM(Table1[[#This Row],[Race-F candidates]:[Race-? Candidates]]),"All-Male",1=1,"Mixed-Gender")</f>
        <v>All-Male</v>
      </c>
      <c r="AC2126" s="3">
        <f>COUNTIFS(Table1[genoffice],Table1[[#This Row],[genoffice]],Table1[Gender],"F")</f>
        <v>94</v>
      </c>
      <c r="AD2126" s="3">
        <f>COUNTIFS(Table1[genoffice],Table1[[#This Row],[genoffice]],Table1[Gender],"M")</f>
        <v>132</v>
      </c>
      <c r="AE2126" s="3">
        <f>COUNTIFS(Table1[genoffice],Table1[[#This Row],[genoffice]],Table1[Gender],"~?")</f>
        <v>8</v>
      </c>
    </row>
    <row r="2127" spans="1:31" x14ac:dyDescent="0.35">
      <c r="A2127">
        <v>2129</v>
      </c>
      <c r="B2127">
        <f>IF(COUNTIF(C$2:C2126,C2127)&gt;0,B2126,B2126+1)</f>
        <v>662</v>
      </c>
      <c r="C212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4-Concordia (2014)</v>
      </c>
      <c r="D2127" t="s">
        <v>2692</v>
      </c>
      <c r="E2127" t="s">
        <v>1554</v>
      </c>
      <c r="F2127" t="s">
        <v>2780</v>
      </c>
      <c r="G2127">
        <v>2014</v>
      </c>
      <c r="H2127" t="s">
        <v>1340</v>
      </c>
      <c r="I2127" t="s">
        <v>23</v>
      </c>
      <c r="J2127">
        <v>716</v>
      </c>
      <c r="K2127">
        <v>6</v>
      </c>
      <c r="L2127">
        <f>COUNTIF(Table1[Race],Table1[Race])</f>
        <v>2</v>
      </c>
      <c r="M2127">
        <v>2</v>
      </c>
      <c r="N2127">
        <v>1</v>
      </c>
      <c r="O2127">
        <v>2</v>
      </c>
      <c r="P2127">
        <v>1</v>
      </c>
      <c r="Q2127" t="s">
        <v>20</v>
      </c>
      <c r="R2127" t="s">
        <v>947</v>
      </c>
      <c r="S2127" t="s">
        <v>2692</v>
      </c>
      <c r="T2127">
        <f>IFERROR(Table1[n_can_adj]/MID(Table1[district],FIND("(",Table1[district])+1,1),Table1[n_can_adj])</f>
        <v>2</v>
      </c>
      <c r="U2127">
        <v>20288</v>
      </c>
      <c r="V2127" t="str">
        <f>IF(Table1[Voting Population]&lt;47000,"Rural","Urban")</f>
        <v>Rural</v>
      </c>
      <c r="W2127" s="3">
        <v>0.31860036832412519</v>
      </c>
      <c r="X2127" s="3" t="s">
        <v>5414</v>
      </c>
      <c r="Y2127" s="3">
        <f>COUNTIFS(Table1[Race '#],Table1[[#This Row],[Race '#]],Table1[Gender],"F")</f>
        <v>0</v>
      </c>
      <c r="Z2127" s="3">
        <f>COUNTIFS(Table1[Race '#],Table1[[#This Row],[Race '#]],Table1[Gender],"M")</f>
        <v>2</v>
      </c>
      <c r="AA2127" s="3">
        <f>COUNTIFS(Table1[Race '#],Table1[[#This Row],[Race '#]],Table1[Gender],"~?")</f>
        <v>0</v>
      </c>
      <c r="AB2127" s="3" t="str">
        <f>_xlfn.IFS(Y2127=SUM(Table1[[#This Row],[Race-F candidates]:[Race-? Candidates]]),"All-Female",Z2127=SUM(Table1[[#This Row],[Race-F candidates]:[Race-? Candidates]]),"All-Male",1=1,"Mixed-Gender")</f>
        <v>All-Male</v>
      </c>
      <c r="AC2127" s="3">
        <f>COUNTIFS(Table1[genoffice],Table1[[#This Row],[genoffice]],Table1[Gender],"F")</f>
        <v>94</v>
      </c>
      <c r="AD2127" s="3">
        <f>COUNTIFS(Table1[genoffice],Table1[[#This Row],[genoffice]],Table1[Gender],"M")</f>
        <v>132</v>
      </c>
      <c r="AE2127" s="3">
        <f>COUNTIFS(Table1[genoffice],Table1[[#This Row],[genoffice]],Table1[Gender],"~?")</f>
        <v>8</v>
      </c>
    </row>
    <row r="2128" spans="1:31" x14ac:dyDescent="0.35">
      <c r="A2128">
        <v>2125</v>
      </c>
      <c r="B2128">
        <f>IF(COUNTIF(C$2:C2127,C2128)&gt;0,B2127,B2127+1)</f>
        <v>663</v>
      </c>
      <c r="C212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8" t="s">
        <v>2692</v>
      </c>
      <c r="E2128" t="s">
        <v>1554</v>
      </c>
      <c r="F2128" t="s">
        <v>2776</v>
      </c>
      <c r="G2128">
        <v>2014</v>
      </c>
      <c r="H2128" t="s">
        <v>680</v>
      </c>
      <c r="I2128" t="s">
        <v>30</v>
      </c>
      <c r="J2128">
        <v>543</v>
      </c>
      <c r="K2128">
        <v>6</v>
      </c>
      <c r="L2128">
        <f>COUNTIF(Table1[Race],Table1[Race])</f>
        <v>2</v>
      </c>
      <c r="M2128">
        <v>2</v>
      </c>
      <c r="N2128">
        <v>1</v>
      </c>
      <c r="O2128">
        <v>2</v>
      </c>
      <c r="P2128">
        <v>1</v>
      </c>
      <c r="Q2128" t="s">
        <v>20</v>
      </c>
      <c r="R2128" t="s">
        <v>947</v>
      </c>
      <c r="S2128" t="s">
        <v>2692</v>
      </c>
      <c r="T2128">
        <f>IFERROR(Table1[n_can_adj]/MID(Table1[district],FIND("(",Table1[district])+1,1),Table1[n_can_adj])</f>
        <v>2</v>
      </c>
      <c r="U2128">
        <v>14927</v>
      </c>
      <c r="V2128" t="str">
        <f>IF(Table1[Voting Population]&lt;47000,"Rural","Urban")</f>
        <v>Rural</v>
      </c>
      <c r="W2128" s="3">
        <v>0.23467230443974629</v>
      </c>
      <c r="X2128" s="3" t="s">
        <v>5414</v>
      </c>
      <c r="Y2128" s="3">
        <f>COUNTIFS(Table1[Race '#],Table1[[#This Row],[Race '#]],Table1[Gender],"F")</f>
        <v>0</v>
      </c>
      <c r="Z2128" s="3">
        <f>COUNTIFS(Table1[Race '#],Table1[[#This Row],[Race '#]],Table1[Gender],"M")</f>
        <v>2</v>
      </c>
      <c r="AA2128" s="3">
        <f>COUNTIFS(Table1[Race '#],Table1[[#This Row],[Race '#]],Table1[Gender],"~?")</f>
        <v>0</v>
      </c>
      <c r="AB2128" s="3" t="str">
        <f>_xlfn.IFS(Y2128=SUM(Table1[[#This Row],[Race-F candidates]:[Race-? Candidates]]),"All-Female",Z2128=SUM(Table1[[#This Row],[Race-F candidates]:[Race-? Candidates]]),"All-Male",1=1,"Mixed-Gender")</f>
        <v>All-Male</v>
      </c>
      <c r="AC2128" s="3">
        <f>COUNTIFS(Table1[genoffice],Table1[[#This Row],[genoffice]],Table1[Gender],"F")</f>
        <v>94</v>
      </c>
      <c r="AD2128" s="3">
        <f>COUNTIFS(Table1[genoffice],Table1[[#This Row],[genoffice]],Table1[Gender],"M")</f>
        <v>132</v>
      </c>
      <c r="AE2128" s="3">
        <f>COUNTIFS(Table1[genoffice],Table1[[#This Row],[genoffice]],Table1[Gender],"~?")</f>
        <v>8</v>
      </c>
    </row>
    <row r="2129" spans="1:31" x14ac:dyDescent="0.35">
      <c r="A2129">
        <v>2127</v>
      </c>
      <c r="B2129">
        <f>IF(COUNTIF(C$2:C2128,C2129)&gt;0,B2128,B2128+1)</f>
        <v>663</v>
      </c>
      <c r="C212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4-Lasalle (2014)</v>
      </c>
      <c r="D2129" t="s">
        <v>2692</v>
      </c>
      <c r="E2129" t="s">
        <v>1554</v>
      </c>
      <c r="F2129" t="s">
        <v>2778</v>
      </c>
      <c r="G2129">
        <v>2014</v>
      </c>
      <c r="H2129" t="s">
        <v>680</v>
      </c>
      <c r="I2129" t="s">
        <v>19</v>
      </c>
      <c r="J2129">
        <v>876</v>
      </c>
      <c r="K2129">
        <v>6</v>
      </c>
      <c r="L2129">
        <f>COUNTIF(Table1[Race],Table1[Race])</f>
        <v>2</v>
      </c>
      <c r="M2129">
        <v>2</v>
      </c>
      <c r="N2129">
        <v>1</v>
      </c>
      <c r="O2129">
        <v>2</v>
      </c>
      <c r="P2129">
        <v>1</v>
      </c>
      <c r="Q2129" t="s">
        <v>20</v>
      </c>
      <c r="R2129" t="s">
        <v>947</v>
      </c>
      <c r="S2129" t="s">
        <v>2692</v>
      </c>
      <c r="T2129">
        <f>IFERROR(Table1[n_can_adj]/MID(Table1[district],FIND("(",Table1[district])+1,1),Table1[n_can_adj])</f>
        <v>2</v>
      </c>
      <c r="U2129">
        <v>14927</v>
      </c>
      <c r="V2129" t="str">
        <f>IF(Table1[Voting Population]&lt;47000,"Rural","Urban")</f>
        <v>Rural</v>
      </c>
      <c r="W2129" s="3">
        <v>0.23467230443974629</v>
      </c>
      <c r="X2129" s="3" t="s">
        <v>5414</v>
      </c>
      <c r="Y2129" s="3">
        <f>COUNTIFS(Table1[Race '#],Table1[[#This Row],[Race '#]],Table1[Gender],"F")</f>
        <v>0</v>
      </c>
      <c r="Z2129" s="3">
        <f>COUNTIFS(Table1[Race '#],Table1[[#This Row],[Race '#]],Table1[Gender],"M")</f>
        <v>2</v>
      </c>
      <c r="AA2129" s="3">
        <f>COUNTIFS(Table1[Race '#],Table1[[#This Row],[Race '#]],Table1[Gender],"~?")</f>
        <v>0</v>
      </c>
      <c r="AB2129" s="3" t="str">
        <f>_xlfn.IFS(Y2129=SUM(Table1[[#This Row],[Race-F candidates]:[Race-? Candidates]]),"All-Female",Z2129=SUM(Table1[[#This Row],[Race-F candidates]:[Race-? Candidates]]),"All-Male",1=1,"Mixed-Gender")</f>
        <v>All-Male</v>
      </c>
      <c r="AC2129" s="3">
        <f>COUNTIFS(Table1[genoffice],Table1[[#This Row],[genoffice]],Table1[Gender],"F")</f>
        <v>94</v>
      </c>
      <c r="AD2129" s="3">
        <f>COUNTIFS(Table1[genoffice],Table1[[#This Row],[genoffice]],Table1[Gender],"M")</f>
        <v>132</v>
      </c>
      <c r="AE2129" s="3">
        <f>COUNTIFS(Table1[genoffice],Table1[[#This Row],[genoffice]],Table1[Gender],"~?")</f>
        <v>8</v>
      </c>
    </row>
    <row r="2130" spans="1:31" x14ac:dyDescent="0.35">
      <c r="A2130">
        <v>2126</v>
      </c>
      <c r="B2130">
        <f>IF(COUNTIF(C$2:C2129,C2130)&gt;0,B2129,B2129+1)</f>
        <v>664</v>
      </c>
      <c r="C213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0" t="s">
        <v>2692</v>
      </c>
      <c r="E2130" t="s">
        <v>1554</v>
      </c>
      <c r="F2130" t="s">
        <v>2777</v>
      </c>
      <c r="G2130">
        <v>2014</v>
      </c>
      <c r="H2130" t="s">
        <v>1544</v>
      </c>
      <c r="I2130" t="s">
        <v>30</v>
      </c>
      <c r="J2130">
        <v>1101</v>
      </c>
      <c r="K2130">
        <v>6</v>
      </c>
      <c r="L2130">
        <f>COUNTIF(Table1[Race],Table1[Race])</f>
        <v>2</v>
      </c>
      <c r="M2130">
        <v>2</v>
      </c>
      <c r="N2130">
        <v>1</v>
      </c>
      <c r="O2130">
        <v>2</v>
      </c>
      <c r="P2130">
        <v>1</v>
      </c>
      <c r="Q2130" t="s">
        <v>20</v>
      </c>
      <c r="R2130" t="s">
        <v>947</v>
      </c>
      <c r="S2130" t="s">
        <v>2692</v>
      </c>
      <c r="T2130">
        <f>IFERROR(Table1[n_can_adj]/MID(Table1[district],FIND("(",Table1[district])+1,1),Table1[n_can_adj])</f>
        <v>2</v>
      </c>
      <c r="U2130">
        <v>52708</v>
      </c>
      <c r="V2130" t="str">
        <f>IF(Table1[Voting Population]&lt;47000,"Rural","Urban")</f>
        <v>Urban</v>
      </c>
      <c r="W2130" s="3">
        <v>0.1280737704918033</v>
      </c>
      <c r="X2130" s="3" t="s">
        <v>5414</v>
      </c>
      <c r="Y2130" s="3">
        <f>COUNTIFS(Table1[Race '#],Table1[[#This Row],[Race '#]],Table1[Gender],"F")</f>
        <v>0</v>
      </c>
      <c r="Z2130" s="3">
        <f>COUNTIFS(Table1[Race '#],Table1[[#This Row],[Race '#]],Table1[Gender],"M")</f>
        <v>2</v>
      </c>
      <c r="AA2130" s="3">
        <f>COUNTIFS(Table1[Race '#],Table1[[#This Row],[Race '#]],Table1[Gender],"~?")</f>
        <v>0</v>
      </c>
      <c r="AB2130" s="3" t="str">
        <f>_xlfn.IFS(Y2130=SUM(Table1[[#This Row],[Race-F candidates]:[Race-? Candidates]]),"All-Female",Z2130=SUM(Table1[[#This Row],[Race-F candidates]:[Race-? Candidates]]),"All-Male",1=1,"Mixed-Gender")</f>
        <v>All-Male</v>
      </c>
      <c r="AC2130" s="3">
        <f>COUNTIFS(Table1[genoffice],Table1[[#This Row],[genoffice]],Table1[Gender],"F")</f>
        <v>94</v>
      </c>
      <c r="AD2130" s="3">
        <f>COUNTIFS(Table1[genoffice],Table1[[#This Row],[genoffice]],Table1[Gender],"M")</f>
        <v>132</v>
      </c>
      <c r="AE2130" s="3">
        <f>COUNTIFS(Table1[genoffice],Table1[[#This Row],[genoffice]],Table1[Gender],"~?")</f>
        <v>8</v>
      </c>
    </row>
    <row r="2131" spans="1:31" x14ac:dyDescent="0.35">
      <c r="A2131">
        <v>2130</v>
      </c>
      <c r="B2131">
        <f>IF(COUNTIF(C$2:C2130,C2131)&gt;0,B2130,B2130+1)</f>
        <v>664</v>
      </c>
      <c r="C213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4-St. Charles (2014)</v>
      </c>
      <c r="D2131" t="s">
        <v>2692</v>
      </c>
      <c r="E2131" t="s">
        <v>1554</v>
      </c>
      <c r="F2131" t="s">
        <v>2781</v>
      </c>
      <c r="G2131">
        <v>2014</v>
      </c>
      <c r="H2131" t="s">
        <v>1544</v>
      </c>
      <c r="I2131" t="s">
        <v>127</v>
      </c>
      <c r="J2131">
        <v>851</v>
      </c>
      <c r="K2131">
        <v>6</v>
      </c>
      <c r="L2131">
        <f>COUNTIF(Table1[Race],Table1[Race])</f>
        <v>2</v>
      </c>
      <c r="M2131">
        <v>2</v>
      </c>
      <c r="N2131">
        <v>1</v>
      </c>
      <c r="O2131">
        <v>2</v>
      </c>
      <c r="P2131">
        <v>1</v>
      </c>
      <c r="Q2131" t="s">
        <v>20</v>
      </c>
      <c r="R2131" t="s">
        <v>947</v>
      </c>
      <c r="S2131" t="s">
        <v>2692</v>
      </c>
      <c r="T2131">
        <f>IFERROR(Table1[n_can_adj]/MID(Table1[district],FIND("(",Table1[district])+1,1),Table1[n_can_adj])</f>
        <v>2</v>
      </c>
      <c r="U2131">
        <v>52708</v>
      </c>
      <c r="V2131" t="str">
        <f>IF(Table1[Voting Population]&lt;47000,"Rural","Urban")</f>
        <v>Urban</v>
      </c>
      <c r="W2131" s="3">
        <v>0.1280737704918033</v>
      </c>
      <c r="X2131" s="3" t="s">
        <v>5414</v>
      </c>
      <c r="Y2131" s="3">
        <f>COUNTIFS(Table1[Race '#],Table1[[#This Row],[Race '#]],Table1[Gender],"F")</f>
        <v>0</v>
      </c>
      <c r="Z2131" s="3">
        <f>COUNTIFS(Table1[Race '#],Table1[[#This Row],[Race '#]],Table1[Gender],"M")</f>
        <v>2</v>
      </c>
      <c r="AA2131" s="3">
        <f>COUNTIFS(Table1[Race '#],Table1[[#This Row],[Race '#]],Table1[Gender],"~?")</f>
        <v>0</v>
      </c>
      <c r="AB2131" s="3" t="str">
        <f>_xlfn.IFS(Y2131=SUM(Table1[[#This Row],[Race-F candidates]:[Race-? Candidates]]),"All-Female",Z2131=SUM(Table1[[#This Row],[Race-F candidates]:[Race-? Candidates]]),"All-Male",1=1,"Mixed-Gender")</f>
        <v>All-Male</v>
      </c>
      <c r="AC2131" s="3">
        <f>COUNTIFS(Table1[genoffice],Table1[[#This Row],[genoffice]],Table1[Gender],"F")</f>
        <v>94</v>
      </c>
      <c r="AD2131" s="3">
        <f>COUNTIFS(Table1[genoffice],Table1[[#This Row],[genoffice]],Table1[Gender],"M")</f>
        <v>132</v>
      </c>
      <c r="AE2131" s="3">
        <f>COUNTIFS(Table1[genoffice],Table1[[#This Row],[genoffice]],Table1[Gender],"~?")</f>
        <v>8</v>
      </c>
    </row>
    <row r="2132" spans="1:31" x14ac:dyDescent="0.35">
      <c r="A2132">
        <v>2131</v>
      </c>
      <c r="B2132">
        <f>IF(COUNTIF(C$2:C2131,C2132)&gt;0,B2131,B2131+1)</f>
        <v>665</v>
      </c>
      <c r="C2132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2" t="s">
        <v>2692</v>
      </c>
      <c r="E2132" t="s">
        <v>1557</v>
      </c>
      <c r="F2132" t="s">
        <v>2782</v>
      </c>
      <c r="G2132">
        <v>2014</v>
      </c>
      <c r="H2132" t="s">
        <v>1544</v>
      </c>
      <c r="I2132" t="s">
        <v>30</v>
      </c>
      <c r="J2132">
        <v>333</v>
      </c>
      <c r="K2132">
        <v>3</v>
      </c>
      <c r="L2132">
        <f>COUNTIF(Table1[Race],Table1[Race])</f>
        <v>3</v>
      </c>
      <c r="M2132">
        <v>0</v>
      </c>
      <c r="N2132">
        <v>1</v>
      </c>
      <c r="O2132">
        <v>2</v>
      </c>
      <c r="P2132">
        <v>0</v>
      </c>
      <c r="Q2132" t="s">
        <v>20</v>
      </c>
      <c r="R2132" t="s">
        <v>947</v>
      </c>
      <c r="S2132" t="s">
        <v>2692</v>
      </c>
      <c r="T2132">
        <f>IFERROR(Table1[n_can_adj]/MID(Table1[district],FIND("(",Table1[district])+1,1),Table1[n_can_adj])</f>
        <v>3</v>
      </c>
      <c r="U2132">
        <v>52708</v>
      </c>
      <c r="V2132" t="str">
        <f>IF(Table1[Voting Population]&lt;47000,"Rural","Urban")</f>
        <v>Urban</v>
      </c>
      <c r="W2132" s="3">
        <v>5.4913294797687862E-2</v>
      </c>
      <c r="X2132" s="3" t="s">
        <v>5413</v>
      </c>
      <c r="Y2132" s="3">
        <f>COUNTIFS(Table1[Race '#],Table1[[#This Row],[Race '#]],Table1[Gender],"F")</f>
        <v>2</v>
      </c>
      <c r="Z2132" s="3">
        <f>COUNTIFS(Table1[Race '#],Table1[[#This Row],[Race '#]],Table1[Gender],"M")</f>
        <v>0</v>
      </c>
      <c r="AA2132" s="3">
        <f>COUNTIFS(Table1[Race '#],Table1[[#This Row],[Race '#]],Table1[Gender],"~?")</f>
        <v>1</v>
      </c>
      <c r="AB2132" s="3" t="str">
        <f>_xlfn.IFS(Y2132=SUM(Table1[[#This Row],[Race-F candidates]:[Race-? Candidates]]),"All-Female",Z2132=SUM(Table1[[#This Row],[Race-F candidates]:[Race-? Candidates]]),"All-Male",1=1,"Mixed-Gender")</f>
        <v>Mixed-Gender</v>
      </c>
      <c r="AC2132" s="3">
        <f>COUNTIFS(Table1[genoffice],Table1[[#This Row],[genoffice]],Table1[Gender],"F")</f>
        <v>94</v>
      </c>
      <c r="AD2132" s="3">
        <f>COUNTIFS(Table1[genoffice],Table1[[#This Row],[genoffice]],Table1[Gender],"M")</f>
        <v>132</v>
      </c>
      <c r="AE2132" s="3">
        <f>COUNTIFS(Table1[genoffice],Table1[[#This Row],[genoffice]],Table1[Gender],"~?")</f>
        <v>8</v>
      </c>
    </row>
    <row r="2133" spans="1:31" x14ac:dyDescent="0.35">
      <c r="A2133">
        <v>2132</v>
      </c>
      <c r="B2133">
        <f>IF(COUNTIF(C$2:C2132,C2133)&gt;0,B2132,B2132+1)</f>
        <v>665</v>
      </c>
      <c r="C2133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3" t="s">
        <v>2692</v>
      </c>
      <c r="E2133" t="s">
        <v>1557</v>
      </c>
      <c r="F2133" t="s">
        <v>2783</v>
      </c>
      <c r="G2133">
        <v>2014</v>
      </c>
      <c r="H2133" t="s">
        <v>1544</v>
      </c>
      <c r="I2133" t="s">
        <v>19</v>
      </c>
      <c r="J2133">
        <v>978</v>
      </c>
      <c r="K2133">
        <v>3</v>
      </c>
      <c r="L2133">
        <f>COUNTIF(Table1[Race],Table1[Race])</f>
        <v>3</v>
      </c>
      <c r="M2133">
        <v>0</v>
      </c>
      <c r="N2133">
        <v>1</v>
      </c>
      <c r="O2133">
        <v>2</v>
      </c>
      <c r="P2133">
        <v>0</v>
      </c>
      <c r="Q2133" t="s">
        <v>20</v>
      </c>
      <c r="R2133" t="s">
        <v>947</v>
      </c>
      <c r="S2133" t="s">
        <v>2692</v>
      </c>
      <c r="T2133">
        <f>IFERROR(Table1[n_can_adj]/MID(Table1[district],FIND("(",Table1[district])+1,1),Table1[n_can_adj])</f>
        <v>3</v>
      </c>
      <c r="U2133">
        <v>52708</v>
      </c>
      <c r="V2133" t="str">
        <f>IF(Table1[Voting Population]&lt;47000,"Rural","Urban")</f>
        <v>Urban</v>
      </c>
      <c r="W2133" s="3">
        <v>5.4913294797687862E-2</v>
      </c>
      <c r="X2133" s="3" t="s">
        <v>5415</v>
      </c>
      <c r="Y2133" s="3">
        <f>COUNTIFS(Table1[Race '#],Table1[[#This Row],[Race '#]],Table1[Gender],"F")</f>
        <v>2</v>
      </c>
      <c r="Z2133" s="3">
        <f>COUNTIFS(Table1[Race '#],Table1[[#This Row],[Race '#]],Table1[Gender],"M")</f>
        <v>0</v>
      </c>
      <c r="AA2133" s="3">
        <f>COUNTIFS(Table1[Race '#],Table1[[#This Row],[Race '#]],Table1[Gender],"~?")</f>
        <v>1</v>
      </c>
      <c r="AB2133" s="3" t="str">
        <f>_xlfn.IFS(Y2133=SUM(Table1[[#This Row],[Race-F candidates]:[Race-? Candidates]]),"All-Female",Z2133=SUM(Table1[[#This Row],[Race-F candidates]:[Race-? Candidates]]),"All-Male",1=1,"Mixed-Gender")</f>
        <v>Mixed-Gender</v>
      </c>
      <c r="AC2133" s="3">
        <f>COUNTIFS(Table1[genoffice],Table1[[#This Row],[genoffice]],Table1[Gender],"F")</f>
        <v>94</v>
      </c>
      <c r="AD2133" s="3">
        <f>COUNTIFS(Table1[genoffice],Table1[[#This Row],[genoffice]],Table1[Gender],"M")</f>
        <v>132</v>
      </c>
      <c r="AE2133" s="3">
        <f>COUNTIFS(Table1[genoffice],Table1[[#This Row],[genoffice]],Table1[Gender],"~?")</f>
        <v>8</v>
      </c>
    </row>
    <row r="2134" spans="1:31" x14ac:dyDescent="0.35">
      <c r="A2134">
        <v>2133</v>
      </c>
      <c r="B2134">
        <f>IF(COUNTIF(C$2:C2133,C2134)&gt;0,B2133,B2133+1)</f>
        <v>665</v>
      </c>
      <c r="C2134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5-St. Charles (2014)</v>
      </c>
      <c r="D2134" t="s">
        <v>2692</v>
      </c>
      <c r="E2134" t="s">
        <v>1557</v>
      </c>
      <c r="F2134" t="s">
        <v>2784</v>
      </c>
      <c r="G2134">
        <v>2014</v>
      </c>
      <c r="H2134" t="s">
        <v>1544</v>
      </c>
      <c r="I2134" t="s">
        <v>30</v>
      </c>
      <c r="J2134">
        <v>1111</v>
      </c>
      <c r="K2134">
        <v>3</v>
      </c>
      <c r="L2134">
        <f>COUNTIF(Table1[Race],Table1[Race])</f>
        <v>3</v>
      </c>
      <c r="M2134">
        <v>0</v>
      </c>
      <c r="N2134">
        <v>1</v>
      </c>
      <c r="O2134">
        <v>2</v>
      </c>
      <c r="P2134">
        <v>0</v>
      </c>
      <c r="Q2134" t="s">
        <v>20</v>
      </c>
      <c r="R2134" t="s">
        <v>947</v>
      </c>
      <c r="S2134" t="s">
        <v>2692</v>
      </c>
      <c r="T2134">
        <f>IFERROR(Table1[n_can_adj]/MID(Table1[district],FIND("(",Table1[district])+1,1),Table1[n_can_adj])</f>
        <v>3</v>
      </c>
      <c r="U2134">
        <v>52708</v>
      </c>
      <c r="V2134" t="str">
        <f>IF(Table1[Voting Population]&lt;47000,"Rural","Urban")</f>
        <v>Urban</v>
      </c>
      <c r="W2134" s="3">
        <v>5.4913294797687862E-2</v>
      </c>
      <c r="X2134" s="3" t="s">
        <v>5415</v>
      </c>
      <c r="Y2134" s="3">
        <f>COUNTIFS(Table1[Race '#],Table1[[#This Row],[Race '#]],Table1[Gender],"F")</f>
        <v>2</v>
      </c>
      <c r="Z2134" s="3">
        <f>COUNTIFS(Table1[Race '#],Table1[[#This Row],[Race '#]],Table1[Gender],"M")</f>
        <v>0</v>
      </c>
      <c r="AA2134" s="3">
        <f>COUNTIFS(Table1[Race '#],Table1[[#This Row],[Race '#]],Table1[Gender],"~?")</f>
        <v>1</v>
      </c>
      <c r="AB2134" s="3" t="str">
        <f>_xlfn.IFS(Y2134=SUM(Table1[[#This Row],[Race-F candidates]:[Race-? Candidates]]),"All-Female",Z2134=SUM(Table1[[#This Row],[Race-F candidates]:[Race-? Candidates]]),"All-Male",1=1,"Mixed-Gender")</f>
        <v>Mixed-Gender</v>
      </c>
      <c r="AC2134" s="3">
        <f>COUNTIFS(Table1[genoffice],Table1[[#This Row],[genoffice]],Table1[Gender],"F")</f>
        <v>94</v>
      </c>
      <c r="AD2134" s="3">
        <f>COUNTIFS(Table1[genoffice],Table1[[#This Row],[genoffice]],Table1[Gender],"M")</f>
        <v>132</v>
      </c>
      <c r="AE2134" s="3">
        <f>COUNTIFS(Table1[genoffice],Table1[[#This Row],[genoffice]],Table1[Gender],"~?")</f>
        <v>8</v>
      </c>
    </row>
    <row r="2135" spans="1:31" x14ac:dyDescent="0.35">
      <c r="A2135">
        <v>2134</v>
      </c>
      <c r="B2135">
        <f>IF(COUNTIF(C$2:C2134,C2135)&gt;0,B2134,B2134+1)</f>
        <v>666</v>
      </c>
      <c r="C2135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5" t="s">
        <v>2692</v>
      </c>
      <c r="E2135" t="s">
        <v>1565</v>
      </c>
      <c r="F2135" t="s">
        <v>2785</v>
      </c>
      <c r="G2135">
        <v>2014</v>
      </c>
      <c r="H2135" t="s">
        <v>1544</v>
      </c>
      <c r="I2135" t="s">
        <v>19</v>
      </c>
      <c r="J2135">
        <v>1993</v>
      </c>
      <c r="K2135">
        <v>4</v>
      </c>
      <c r="L2135">
        <f>COUNTIF(Table1[Race],Table1[Race])</f>
        <v>2</v>
      </c>
      <c r="M2135">
        <v>3</v>
      </c>
      <c r="N2135">
        <v>1</v>
      </c>
      <c r="O2135">
        <v>0</v>
      </c>
      <c r="P2135">
        <v>0</v>
      </c>
      <c r="Q2135" t="s">
        <v>20</v>
      </c>
      <c r="R2135" t="s">
        <v>947</v>
      </c>
      <c r="S2135" t="s">
        <v>2692</v>
      </c>
      <c r="T2135">
        <f>IFERROR(Table1[n_can_adj]/MID(Table1[district],FIND("(",Table1[district])+1,1),Table1[n_can_adj])</f>
        <v>2</v>
      </c>
      <c r="U2135">
        <v>52708</v>
      </c>
      <c r="V2135" t="str">
        <f>IF(Table1[Voting Population]&lt;47000,"Rural","Urban")</f>
        <v>Urban</v>
      </c>
      <c r="W2135" s="3">
        <v>0.41047416843595186</v>
      </c>
      <c r="X2135" s="3" t="s">
        <v>5414</v>
      </c>
      <c r="Y2135" s="3">
        <f>COUNTIFS(Table1[Race '#],Table1[[#This Row],[Race '#]],Table1[Gender],"F")</f>
        <v>1</v>
      </c>
      <c r="Z2135" s="3">
        <f>COUNTIFS(Table1[Race '#],Table1[[#This Row],[Race '#]],Table1[Gender],"M")</f>
        <v>1</v>
      </c>
      <c r="AA2135" s="3">
        <f>COUNTIFS(Table1[Race '#],Table1[[#This Row],[Race '#]],Table1[Gender],"~?")</f>
        <v>0</v>
      </c>
      <c r="AB2135" s="3" t="str">
        <f>_xlfn.IFS(Y2135=SUM(Table1[[#This Row],[Race-F candidates]:[Race-? Candidates]]),"All-Female",Z2135=SUM(Table1[[#This Row],[Race-F candidates]:[Race-? Candidates]]),"All-Male",1=1,"Mixed-Gender")</f>
        <v>Mixed-Gender</v>
      </c>
      <c r="AC2135" s="3">
        <f>COUNTIFS(Table1[genoffice],Table1[[#This Row],[genoffice]],Table1[Gender],"F")</f>
        <v>94</v>
      </c>
      <c r="AD2135" s="3">
        <f>COUNTIFS(Table1[genoffice],Table1[[#This Row],[genoffice]],Table1[Gender],"M")</f>
        <v>132</v>
      </c>
      <c r="AE2135" s="3">
        <f>COUNTIFS(Table1[genoffice],Table1[[#This Row],[genoffice]],Table1[Gender],"~?")</f>
        <v>8</v>
      </c>
    </row>
    <row r="2136" spans="1:31" x14ac:dyDescent="0.35">
      <c r="A2136">
        <v>2136</v>
      </c>
      <c r="B2136">
        <f>IF(COUNTIF(C$2:C2135,C2136)&gt;0,B2135,B2135+1)</f>
        <v>666</v>
      </c>
      <c r="C2136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Charles (2014)</v>
      </c>
      <c r="D2136" t="s">
        <v>2692</v>
      </c>
      <c r="E2136" t="s">
        <v>1565</v>
      </c>
      <c r="F2136" t="s">
        <v>2787</v>
      </c>
      <c r="G2136">
        <v>2014</v>
      </c>
      <c r="H2136" t="s">
        <v>1544</v>
      </c>
      <c r="I2136" t="s">
        <v>23</v>
      </c>
      <c r="J2136">
        <v>833</v>
      </c>
      <c r="K2136">
        <v>4</v>
      </c>
      <c r="L2136">
        <f>COUNTIF(Table1[Race],Table1[Race])</f>
        <v>2</v>
      </c>
      <c r="M2136">
        <v>3</v>
      </c>
      <c r="N2136">
        <v>1</v>
      </c>
      <c r="O2136">
        <v>0</v>
      </c>
      <c r="P2136">
        <v>0</v>
      </c>
      <c r="Q2136" t="s">
        <v>20</v>
      </c>
      <c r="R2136" t="s">
        <v>947</v>
      </c>
      <c r="S2136" t="s">
        <v>2692</v>
      </c>
      <c r="T2136">
        <f>IFERROR(Table1[n_can_adj]/MID(Table1[district],FIND("(",Table1[district])+1,1),Table1[n_can_adj])</f>
        <v>2</v>
      </c>
      <c r="U2136">
        <v>52708</v>
      </c>
      <c r="V2136" t="str">
        <f>IF(Table1[Voting Population]&lt;47000,"Rural","Urban")</f>
        <v>Urban</v>
      </c>
      <c r="W2136" s="3">
        <v>0.41047416843595186</v>
      </c>
      <c r="X2136" s="3" t="s">
        <v>5415</v>
      </c>
      <c r="Y2136" s="3">
        <f>COUNTIFS(Table1[Race '#],Table1[[#This Row],[Race '#]],Table1[Gender],"F")</f>
        <v>1</v>
      </c>
      <c r="Z2136" s="3">
        <f>COUNTIFS(Table1[Race '#],Table1[[#This Row],[Race '#]],Table1[Gender],"M")</f>
        <v>1</v>
      </c>
      <c r="AA2136" s="3">
        <f>COUNTIFS(Table1[Race '#],Table1[[#This Row],[Race '#]],Table1[Gender],"~?")</f>
        <v>0</v>
      </c>
      <c r="AB2136" s="3" t="str">
        <f>_xlfn.IFS(Y2136=SUM(Table1[[#This Row],[Race-F candidates]:[Race-? Candidates]]),"All-Female",Z2136=SUM(Table1[[#This Row],[Race-F candidates]:[Race-? Candidates]]),"All-Male",1=1,"Mixed-Gender")</f>
        <v>Mixed-Gender</v>
      </c>
      <c r="AC2136" s="3">
        <f>COUNTIFS(Table1[genoffice],Table1[[#This Row],[genoffice]],Table1[Gender],"F")</f>
        <v>94</v>
      </c>
      <c r="AD2136" s="3">
        <f>COUNTIFS(Table1[genoffice],Table1[[#This Row],[genoffice]],Table1[Gender],"M")</f>
        <v>132</v>
      </c>
      <c r="AE2136" s="3">
        <f>COUNTIFS(Table1[genoffice],Table1[[#This Row],[genoffice]],Table1[Gender],"~?")</f>
        <v>8</v>
      </c>
    </row>
    <row r="2137" spans="1:31" x14ac:dyDescent="0.35">
      <c r="A2137">
        <v>2135</v>
      </c>
      <c r="B2137">
        <f>IF(COUNTIF(C$2:C2136,C2137)&gt;0,B2136,B2136+1)</f>
        <v>667</v>
      </c>
      <c r="C2137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7" t="s">
        <v>2692</v>
      </c>
      <c r="E2137" t="s">
        <v>1565</v>
      </c>
      <c r="F2137" t="s">
        <v>2786</v>
      </c>
      <c r="G2137">
        <v>2014</v>
      </c>
      <c r="H2137" t="s">
        <v>98</v>
      </c>
      <c r="I2137" t="s">
        <v>23</v>
      </c>
      <c r="J2137">
        <v>1142</v>
      </c>
      <c r="K2137">
        <v>4</v>
      </c>
      <c r="L2137">
        <f>COUNTIF(Table1[Race],Table1[Race])</f>
        <v>2</v>
      </c>
      <c r="M2137">
        <v>3</v>
      </c>
      <c r="N2137">
        <v>1</v>
      </c>
      <c r="O2137">
        <v>0</v>
      </c>
      <c r="P2137">
        <v>0</v>
      </c>
      <c r="Q2137" t="s">
        <v>20</v>
      </c>
      <c r="R2137" t="s">
        <v>947</v>
      </c>
      <c r="S2137" t="s">
        <v>2692</v>
      </c>
      <c r="T2137">
        <f>IFERROR(Table1[n_can_adj]/MID(Table1[district],FIND("(",Table1[district])+1,1),Table1[n_can_adj])</f>
        <v>2</v>
      </c>
      <c r="U2137">
        <v>21581</v>
      </c>
      <c r="V2137" t="str">
        <f>IF(Table1[Voting Population]&lt;47000,"Rural","Urban")</f>
        <v>Rural</v>
      </c>
      <c r="W2137" s="3">
        <v>0.61299435028248594</v>
      </c>
      <c r="X2137" s="3" t="s">
        <v>5415</v>
      </c>
      <c r="Y2137" s="3">
        <f>COUNTIFS(Table1[Race '#],Table1[[#This Row],[Race '#]],Table1[Gender],"F")</f>
        <v>2</v>
      </c>
      <c r="Z2137" s="3">
        <f>COUNTIFS(Table1[Race '#],Table1[[#This Row],[Race '#]],Table1[Gender],"M")</f>
        <v>0</v>
      </c>
      <c r="AA2137" s="3">
        <f>COUNTIFS(Table1[Race '#],Table1[[#This Row],[Race '#]],Table1[Gender],"~?")</f>
        <v>0</v>
      </c>
      <c r="AB2137" s="3" t="str">
        <f>_xlfn.IFS(Y2137=SUM(Table1[[#This Row],[Race-F candidates]:[Race-? Candidates]]),"All-Female",Z2137=SUM(Table1[[#This Row],[Race-F candidates]:[Race-? Candidates]]),"All-Male",1=1,"Mixed-Gender")</f>
        <v>All-Female</v>
      </c>
      <c r="AC2137" s="3">
        <f>COUNTIFS(Table1[genoffice],Table1[[#This Row],[genoffice]],Table1[Gender],"F")</f>
        <v>94</v>
      </c>
      <c r="AD2137" s="3">
        <f>COUNTIFS(Table1[genoffice],Table1[[#This Row],[genoffice]],Table1[Gender],"M")</f>
        <v>132</v>
      </c>
      <c r="AE2137" s="3">
        <f>COUNTIFS(Table1[genoffice],Table1[[#This Row],[genoffice]],Table1[Gender],"~?")</f>
        <v>8</v>
      </c>
    </row>
    <row r="2138" spans="1:31" x14ac:dyDescent="0.35">
      <c r="A2138">
        <v>2137</v>
      </c>
      <c r="B2138">
        <f>IF(COUNTIF(C$2:C2137,C2138)&gt;0,B2137,B2137+1)</f>
        <v>667</v>
      </c>
      <c r="C2138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7-St. James (2014)</v>
      </c>
      <c r="D2138" t="s">
        <v>2692</v>
      </c>
      <c r="E2138" t="s">
        <v>1565</v>
      </c>
      <c r="F2138" t="s">
        <v>2788</v>
      </c>
      <c r="G2138">
        <v>2014</v>
      </c>
      <c r="H2138" t="s">
        <v>98</v>
      </c>
      <c r="I2138" t="s">
        <v>23</v>
      </c>
      <c r="J2138">
        <v>274</v>
      </c>
      <c r="K2138">
        <v>4</v>
      </c>
      <c r="L2138">
        <f>COUNTIF(Table1[Race],Table1[Race])</f>
        <v>2</v>
      </c>
      <c r="M2138">
        <v>3</v>
      </c>
      <c r="N2138">
        <v>1</v>
      </c>
      <c r="O2138">
        <v>0</v>
      </c>
      <c r="P2138">
        <v>0</v>
      </c>
      <c r="Q2138" t="s">
        <v>20</v>
      </c>
      <c r="R2138" t="s">
        <v>947</v>
      </c>
      <c r="S2138" t="s">
        <v>2692</v>
      </c>
      <c r="T2138">
        <f>IFERROR(Table1[n_can_adj]/MID(Table1[district],FIND("(",Table1[district])+1,1),Table1[n_can_adj])</f>
        <v>2</v>
      </c>
      <c r="U2138">
        <v>21581</v>
      </c>
      <c r="V2138" t="str">
        <f>IF(Table1[Voting Population]&lt;47000,"Rural","Urban")</f>
        <v>Rural</v>
      </c>
      <c r="W2138" s="3">
        <v>0.61299435028248594</v>
      </c>
      <c r="X2138" s="3" t="s">
        <v>5415</v>
      </c>
      <c r="Y2138" s="3">
        <f>COUNTIFS(Table1[Race '#],Table1[[#This Row],[Race '#]],Table1[Gender],"F")</f>
        <v>2</v>
      </c>
      <c r="Z2138" s="3">
        <f>COUNTIFS(Table1[Race '#],Table1[[#This Row],[Race '#]],Table1[Gender],"M")</f>
        <v>0</v>
      </c>
      <c r="AA2138" s="3">
        <f>COUNTIFS(Table1[Race '#],Table1[[#This Row],[Race '#]],Table1[Gender],"~?")</f>
        <v>0</v>
      </c>
      <c r="AB2138" s="3" t="str">
        <f>_xlfn.IFS(Y2138=SUM(Table1[[#This Row],[Race-F candidates]:[Race-? Candidates]]),"All-Female",Z2138=SUM(Table1[[#This Row],[Race-F candidates]:[Race-? Candidates]]),"All-Male",1=1,"Mixed-Gender")</f>
        <v>All-Female</v>
      </c>
      <c r="AC2138" s="3">
        <f>COUNTIFS(Table1[genoffice],Table1[[#This Row],[genoffice]],Table1[Gender],"F")</f>
        <v>94</v>
      </c>
      <c r="AD2138" s="3">
        <f>COUNTIFS(Table1[genoffice],Table1[[#This Row],[genoffice]],Table1[Gender],"M")</f>
        <v>132</v>
      </c>
      <c r="AE2138" s="3">
        <f>COUNTIFS(Table1[genoffice],Table1[[#This Row],[genoffice]],Table1[Gender],"~?")</f>
        <v>8</v>
      </c>
    </row>
    <row r="2139" spans="1:31" x14ac:dyDescent="0.35">
      <c r="A2139">
        <v>2138</v>
      </c>
      <c r="B2139">
        <f>IF(COUNTIF(C$2:C2138,C2139)&gt;0,B2138,B2138+1)</f>
        <v>668</v>
      </c>
      <c r="C2139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39" t="s">
        <v>2692</v>
      </c>
      <c r="E2139" t="s">
        <v>2789</v>
      </c>
      <c r="F2139" t="s">
        <v>2790</v>
      </c>
      <c r="G2139">
        <v>2014</v>
      </c>
      <c r="H2139" t="s">
        <v>760</v>
      </c>
      <c r="I2139" t="s">
        <v>19</v>
      </c>
      <c r="J2139">
        <v>447</v>
      </c>
      <c r="K2139">
        <v>3</v>
      </c>
      <c r="L2139">
        <f>COUNTIF(Table1[Race],Table1[Race])</f>
        <v>3</v>
      </c>
      <c r="M2139">
        <v>2</v>
      </c>
      <c r="N2139">
        <v>1</v>
      </c>
      <c r="O2139">
        <v>0</v>
      </c>
      <c r="P2139">
        <v>0</v>
      </c>
      <c r="Q2139" t="s">
        <v>20</v>
      </c>
      <c r="R2139" t="s">
        <v>947</v>
      </c>
      <c r="S2139" t="s">
        <v>2692</v>
      </c>
      <c r="T2139">
        <f>IFERROR(Table1[n_can_adj]/MID(Table1[district],FIND("(",Table1[district])+1,1),Table1[n_can_adj])</f>
        <v>3</v>
      </c>
      <c r="U2139">
        <v>8757</v>
      </c>
      <c r="V2139" t="str">
        <f>IF(Table1[Voting Population]&lt;47000,"Rural","Urban")</f>
        <v>Rural</v>
      </c>
      <c r="W2139" s="3">
        <v>7.1219512195121959E-2</v>
      </c>
      <c r="X2139" s="3" t="s">
        <v>5415</v>
      </c>
      <c r="Y2139" s="3">
        <f>COUNTIFS(Table1[Race '#],Table1[[#This Row],[Race '#]],Table1[Gender],"F")</f>
        <v>1</v>
      </c>
      <c r="Z2139" s="3">
        <f>COUNTIFS(Table1[Race '#],Table1[[#This Row],[Race '#]],Table1[Gender],"M")</f>
        <v>2</v>
      </c>
      <c r="AA2139" s="3">
        <f>COUNTIFS(Table1[Race '#],Table1[[#This Row],[Race '#]],Table1[Gender],"~?")</f>
        <v>0</v>
      </c>
      <c r="AB2139" s="3" t="str">
        <f>_xlfn.IFS(Y2139=SUM(Table1[[#This Row],[Race-F candidates]:[Race-? Candidates]]),"All-Female",Z2139=SUM(Table1[[#This Row],[Race-F candidates]:[Race-? Candidates]]),"All-Male",1=1,"Mixed-Gender")</f>
        <v>Mixed-Gender</v>
      </c>
      <c r="AC2139" s="3">
        <f>COUNTIFS(Table1[genoffice],Table1[[#This Row],[genoffice]],Table1[Gender],"F")</f>
        <v>94</v>
      </c>
      <c r="AD2139" s="3">
        <f>COUNTIFS(Table1[genoffice],Table1[[#This Row],[genoffice]],Table1[Gender],"M")</f>
        <v>132</v>
      </c>
      <c r="AE2139" s="3">
        <f>COUNTIFS(Table1[genoffice],Table1[[#This Row],[genoffice]],Table1[Gender],"~?")</f>
        <v>8</v>
      </c>
    </row>
    <row r="2140" spans="1:31" x14ac:dyDescent="0.35">
      <c r="A2140">
        <v>2139</v>
      </c>
      <c r="B2140">
        <f>IF(COUNTIF(C$2:C2139,C2140)&gt;0,B2139,B2139+1)</f>
        <v>668</v>
      </c>
      <c r="C2140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0" t="s">
        <v>2692</v>
      </c>
      <c r="E2140" t="s">
        <v>2789</v>
      </c>
      <c r="F2140" t="s">
        <v>2791</v>
      </c>
      <c r="G2140">
        <v>2014</v>
      </c>
      <c r="H2140" t="s">
        <v>760</v>
      </c>
      <c r="I2140" t="s">
        <v>23</v>
      </c>
      <c r="J2140">
        <v>374</v>
      </c>
      <c r="K2140">
        <v>3</v>
      </c>
      <c r="L2140">
        <f>COUNTIF(Table1[Race],Table1[Race])</f>
        <v>3</v>
      </c>
      <c r="M2140">
        <v>2</v>
      </c>
      <c r="N2140">
        <v>1</v>
      </c>
      <c r="O2140">
        <v>0</v>
      </c>
      <c r="P2140">
        <v>0</v>
      </c>
      <c r="Q2140" t="s">
        <v>20</v>
      </c>
      <c r="R2140" t="s">
        <v>947</v>
      </c>
      <c r="S2140" t="s">
        <v>2692</v>
      </c>
      <c r="T2140">
        <f>IFERROR(Table1[n_can_adj]/MID(Table1[district],FIND("(",Table1[district])+1,1),Table1[n_can_adj])</f>
        <v>3</v>
      </c>
      <c r="U2140">
        <v>8757</v>
      </c>
      <c r="V2140" t="str">
        <f>IF(Table1[Voting Population]&lt;47000,"Rural","Urban")</f>
        <v>Rural</v>
      </c>
      <c r="W2140" s="3">
        <v>7.1219512195121959E-2</v>
      </c>
      <c r="X2140" s="3" t="s">
        <v>5414</v>
      </c>
      <c r="Y2140" s="3">
        <f>COUNTIFS(Table1[Race '#],Table1[[#This Row],[Race '#]],Table1[Gender],"F")</f>
        <v>1</v>
      </c>
      <c r="Z2140" s="3">
        <f>COUNTIFS(Table1[Race '#],Table1[[#This Row],[Race '#]],Table1[Gender],"M")</f>
        <v>2</v>
      </c>
      <c r="AA2140" s="3">
        <f>COUNTIFS(Table1[Race '#],Table1[[#This Row],[Race '#]],Table1[Gender],"~?")</f>
        <v>0</v>
      </c>
      <c r="AB2140" s="3" t="str">
        <f>_xlfn.IFS(Y2140=SUM(Table1[[#This Row],[Race-F candidates]:[Race-? Candidates]]),"All-Female",Z2140=SUM(Table1[[#This Row],[Race-F candidates]:[Race-? Candidates]]),"All-Male",1=1,"Mixed-Gender")</f>
        <v>Mixed-Gender</v>
      </c>
      <c r="AC2140" s="3">
        <f>COUNTIFS(Table1[genoffice],Table1[[#This Row],[genoffice]],Table1[Gender],"F")</f>
        <v>94</v>
      </c>
      <c r="AD2140" s="3">
        <f>COUNTIFS(Table1[genoffice],Table1[[#This Row],[genoffice]],Table1[Gender],"M")</f>
        <v>132</v>
      </c>
      <c r="AE2140" s="3">
        <f>COUNTIFS(Table1[genoffice],Table1[[#This Row],[genoffice]],Table1[Gender],"~?")</f>
        <v>8</v>
      </c>
    </row>
    <row r="2141" spans="1:31" x14ac:dyDescent="0.35">
      <c r="A2141">
        <v>2140</v>
      </c>
      <c r="B2141">
        <f>IF(COUNTIF(C$2:C2140,C2141)&gt;0,B2140,B2140+1)</f>
        <v>668</v>
      </c>
      <c r="C2141" t="str">
        <f>Table1[[#This Row],[position]]&amp;IF(Table1[district]="NA","","-"&amp;Table1[district])&amp;IF(Table1[parish]="Multi-Parish Race","","-"&amp;Table1[parish])&amp;" ("&amp;Table1[year]&amp;")"</f>
        <v>Justice of the Peace-Justice of the Peace District A-Red River (2014)</v>
      </c>
      <c r="D2141" t="s">
        <v>2692</v>
      </c>
      <c r="E2141" t="s">
        <v>2789</v>
      </c>
      <c r="F2141" t="s">
        <v>2792</v>
      </c>
      <c r="G2141">
        <v>2014</v>
      </c>
      <c r="H2141" t="s">
        <v>760</v>
      </c>
      <c r="I2141" t="s">
        <v>23</v>
      </c>
      <c r="J2141">
        <v>204</v>
      </c>
      <c r="K2141">
        <v>3</v>
      </c>
      <c r="L2141">
        <f>COUNTIF(Table1[Race],Table1[Race])</f>
        <v>3</v>
      </c>
      <c r="M2141">
        <v>2</v>
      </c>
      <c r="N2141">
        <v>1</v>
      </c>
      <c r="O2141">
        <v>0</v>
      </c>
      <c r="P2141">
        <v>0</v>
      </c>
      <c r="Q2141" t="s">
        <v>20</v>
      </c>
      <c r="R2141" t="s">
        <v>947</v>
      </c>
      <c r="S2141" t="s">
        <v>2692</v>
      </c>
      <c r="T2141">
        <f>IFERROR(Table1[n_can_adj]/MID(Table1[district],FIND("(",Table1[district])+1,1),Table1[n_can_adj])</f>
        <v>3</v>
      </c>
      <c r="U2141">
        <v>8757</v>
      </c>
      <c r="V2141" t="str">
        <f>IF(Table1[Voting Population]&lt;47000,"Rural","Urban")</f>
        <v>Rural</v>
      </c>
      <c r="W2141" s="3">
        <v>7.1219512195121959E-2</v>
      </c>
      <c r="X2141" s="3" t="s">
        <v>5414</v>
      </c>
      <c r="Y2141" s="3">
        <f>COUNTIFS(Table1[Race '#],Table1[[#This Row],[Race '#]],Table1[Gender],"F")</f>
        <v>1</v>
      </c>
      <c r="Z2141" s="3">
        <f>COUNTIFS(Table1[Race '#],Table1[[#This Row],[Race '#]],Table1[Gender],"M")</f>
        <v>2</v>
      </c>
      <c r="AA2141" s="3">
        <f>COUNTIFS(Table1[Race '#],Table1[[#This Row],[Race '#]],Table1[Gender],"~?")</f>
        <v>0</v>
      </c>
      <c r="AB2141" s="3" t="str">
        <f>_xlfn.IFS(Y2141=SUM(Table1[[#This Row],[Race-F candidates]:[Race-? Candidates]]),"All-Female",Z2141=SUM(Table1[[#This Row],[Race-F candidates]:[Race-? Candidates]]),"All-Male",1=1,"Mixed-Gender")</f>
        <v>Mixed-Gender</v>
      </c>
      <c r="AC2141" s="3">
        <f>COUNTIFS(Table1[genoffice],Table1[[#This Row],[genoffice]],Table1[Gender],"F")</f>
        <v>94</v>
      </c>
      <c r="AD2141" s="3">
        <f>COUNTIFS(Table1[genoffice],Table1[[#This Row],[genoffice]],Table1[Gender],"M")</f>
        <v>132</v>
      </c>
      <c r="AE2141" s="3">
        <f>COUNTIFS(Table1[genoffice],Table1[[#This Row],[genoffice]],Table1[Gender],"~?")</f>
        <v>8</v>
      </c>
    </row>
    <row r="2142" spans="1:31" x14ac:dyDescent="0.35">
      <c r="A2142">
        <v>2143</v>
      </c>
      <c r="B2142">
        <f>IF(COUNTIF(C$2:C2141,C2142)&gt;0,B2141,B2141+1)</f>
        <v>669</v>
      </c>
      <c r="C2142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2" t="s">
        <v>2692</v>
      </c>
      <c r="E2142" t="s">
        <v>1573</v>
      </c>
      <c r="F2142" t="s">
        <v>2795</v>
      </c>
      <c r="G2142">
        <v>2014</v>
      </c>
      <c r="H2142" t="s">
        <v>1300</v>
      </c>
      <c r="I2142" t="s">
        <v>30</v>
      </c>
      <c r="J2142">
        <v>2504</v>
      </c>
      <c r="K2142">
        <v>4</v>
      </c>
      <c r="L2142">
        <f>COUNTIF(Table1[Race],Table1[Race])</f>
        <v>2</v>
      </c>
      <c r="M2142">
        <v>1</v>
      </c>
      <c r="N2142">
        <v>2</v>
      </c>
      <c r="O2142">
        <v>1</v>
      </c>
      <c r="P2142">
        <v>0</v>
      </c>
      <c r="Q2142" t="s">
        <v>20</v>
      </c>
      <c r="R2142" t="s">
        <v>947</v>
      </c>
      <c r="S2142" t="s">
        <v>2692</v>
      </c>
      <c r="T2142">
        <f>IFERROR(Table1[n_can_adj]/MID(Table1[district],FIND("(",Table1[district])+1,1),Table1[n_can_adj])</f>
        <v>2</v>
      </c>
      <c r="U2142">
        <v>73799</v>
      </c>
      <c r="V2142" t="str">
        <f>IF(Table1[Voting Population]&lt;47000,"Rural","Urban")</f>
        <v>Urban</v>
      </c>
      <c r="W2142" s="3">
        <v>0.30859681212437939</v>
      </c>
      <c r="X2142" s="3" t="s">
        <v>5414</v>
      </c>
      <c r="Y2142" s="3">
        <f>COUNTIFS(Table1[Race '#],Table1[[#This Row],[Race '#]],Table1[Gender],"F")</f>
        <v>0</v>
      </c>
      <c r="Z2142" s="3">
        <f>COUNTIFS(Table1[Race '#],Table1[[#This Row],[Race '#]],Table1[Gender],"M")</f>
        <v>2</v>
      </c>
      <c r="AA2142" s="3">
        <f>COUNTIFS(Table1[Race '#],Table1[[#This Row],[Race '#]],Table1[Gender],"~?")</f>
        <v>0</v>
      </c>
      <c r="AB2142" s="3" t="str">
        <f>_xlfn.IFS(Y2142=SUM(Table1[[#This Row],[Race-F candidates]:[Race-? Candidates]]),"All-Female",Z2142=SUM(Table1[[#This Row],[Race-F candidates]:[Race-? Candidates]]),"All-Male",1=1,"Mixed-Gender")</f>
        <v>All-Male</v>
      </c>
      <c r="AC2142" s="3">
        <f>COUNTIFS(Table1[genoffice],Table1[[#This Row],[genoffice]],Table1[Gender],"F")</f>
        <v>94</v>
      </c>
      <c r="AD2142" s="3">
        <f>COUNTIFS(Table1[genoffice],Table1[[#This Row],[genoffice]],Table1[Gender],"M")</f>
        <v>132</v>
      </c>
      <c r="AE2142" s="3">
        <f>COUNTIFS(Table1[genoffice],Table1[[#This Row],[genoffice]],Table1[Gender],"~?")</f>
        <v>8</v>
      </c>
    </row>
    <row r="2143" spans="1:31" x14ac:dyDescent="0.35">
      <c r="A2143">
        <v>2144</v>
      </c>
      <c r="B2143">
        <f>IF(COUNTIF(C$2:C2142,C2143)&gt;0,B2142,B2142+1)</f>
        <v>669</v>
      </c>
      <c r="C2143" t="str">
        <f>Table1[[#This Row],[position]]&amp;IF(Table1[district]="NA","","-"&amp;Table1[district])&amp;IF(Table1[parish]="Multi-Parish Race","","-"&amp;Table1[parish])&amp;" ("&amp;Table1[year]&amp;")"</f>
        <v>Justice of the Peace-Justice of the Peace Ward  1-Iberia (2014)</v>
      </c>
      <c r="D2143" t="s">
        <v>2692</v>
      </c>
      <c r="E2143" t="s">
        <v>1573</v>
      </c>
      <c r="F2143" t="s">
        <v>2796</v>
      </c>
      <c r="G2143">
        <v>2014</v>
      </c>
      <c r="H2143" t="s">
        <v>1300</v>
      </c>
      <c r="I2143" t="s">
        <v>23</v>
      </c>
      <c r="J2143">
        <v>1323</v>
      </c>
      <c r="K2143">
        <v>4</v>
      </c>
      <c r="L2143">
        <f>COUNTIF(Table1[Race],Table1[Race])</f>
        <v>2</v>
      </c>
      <c r="M2143">
        <v>1</v>
      </c>
      <c r="N2143">
        <v>2</v>
      </c>
      <c r="O2143">
        <v>1</v>
      </c>
      <c r="P2143">
        <v>0</v>
      </c>
      <c r="Q2143" t="s">
        <v>20</v>
      </c>
      <c r="R2143" t="s">
        <v>947</v>
      </c>
      <c r="S2143" t="s">
        <v>2692</v>
      </c>
      <c r="T2143">
        <f>IFERROR(Table1[n_can_adj]/MID(Table1[district],FIND("(",Table1[district])+1,1),Table1[n_can_adj])</f>
        <v>2</v>
      </c>
      <c r="U2143">
        <v>73799</v>
      </c>
      <c r="V2143" t="str">
        <f>IF(Table1[Voting Population]&lt;47000,"Rural","Urban")</f>
        <v>Urban</v>
      </c>
      <c r="W2143" s="3">
        <v>0.30859681212437939</v>
      </c>
      <c r="X2143" s="3" t="s">
        <v>5414</v>
      </c>
      <c r="Y2143" s="3">
        <f>COUNTIFS(Table1[Race '#],Table1[[#This Row],[Race '#]],Table1[Gender],"F")</f>
        <v>0</v>
      </c>
      <c r="Z2143" s="3">
        <f>COUNTIFS(Table1[Race '#],Table1[[#This Row],[Race '#]],Table1[Gender],"M")</f>
        <v>2</v>
      </c>
      <c r="AA2143" s="3">
        <f>COUNTIFS(Table1[Race '#],Table1[[#This Row],[Race '#]],Table1[Gender],"~?")</f>
        <v>0</v>
      </c>
      <c r="AB2143" s="3" t="str">
        <f>_xlfn.IFS(Y2143=SUM(Table1[[#This Row],[Race-F candidates]:[Race-? Candidates]]),"All-Female",Z2143=SUM(Table1[[#This Row],[Race-F candidates]:[Race-? Candidates]]),"All-Male",1=1,"Mixed-Gender")</f>
        <v>All-Male</v>
      </c>
      <c r="AC2143" s="3">
        <f>COUNTIFS(Table1[genoffice],Table1[[#This Row],[genoffice]],Table1[Gender],"F")</f>
        <v>94</v>
      </c>
      <c r="AD2143" s="3">
        <f>COUNTIFS(Table1[genoffice],Table1[[#This Row],[genoffice]],Table1[Gender],"M")</f>
        <v>132</v>
      </c>
      <c r="AE2143" s="3">
        <f>COUNTIFS(Table1[genoffice],Table1[[#This Row],[genoffice]],Table1[Gender],"~?")</f>
        <v>8</v>
      </c>
    </row>
    <row r="2144" spans="1:31" x14ac:dyDescent="0.35">
      <c r="A2144">
        <v>2141</v>
      </c>
      <c r="B2144">
        <f>IF(COUNTIF(C$2:C2143,C2144)&gt;0,B2143,B2143+1)</f>
        <v>670</v>
      </c>
      <c r="C2144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4" t="s">
        <v>2692</v>
      </c>
      <c r="E2144" t="s">
        <v>1573</v>
      </c>
      <c r="F2144" t="s">
        <v>2793</v>
      </c>
      <c r="G2144">
        <v>2014</v>
      </c>
      <c r="H2144" t="s">
        <v>1002</v>
      </c>
      <c r="I2144" t="s">
        <v>19</v>
      </c>
      <c r="J2144">
        <v>1643</v>
      </c>
      <c r="K2144">
        <v>4</v>
      </c>
      <c r="L2144">
        <f>COUNTIF(Table1[Race],Table1[Race])</f>
        <v>2</v>
      </c>
      <c r="M2144">
        <v>1</v>
      </c>
      <c r="N2144">
        <v>2</v>
      </c>
      <c r="O2144">
        <v>1</v>
      </c>
      <c r="P2144">
        <v>0</v>
      </c>
      <c r="Q2144" t="s">
        <v>20</v>
      </c>
      <c r="R2144" t="s">
        <v>947</v>
      </c>
      <c r="S2144" t="s">
        <v>2692</v>
      </c>
      <c r="T2144">
        <f>IFERROR(Table1[n_can_adj]/MID(Table1[district],FIND("(",Table1[district])+1,1),Table1[n_can_adj])</f>
        <v>2</v>
      </c>
      <c r="U2144">
        <v>135925</v>
      </c>
      <c r="V2144" t="str">
        <f>IF(Table1[Voting Population]&lt;47000,"Rural","Urban")</f>
        <v>Urban</v>
      </c>
      <c r="W2144" s="3">
        <v>0.34982192322912548</v>
      </c>
      <c r="X2144" s="3" t="s">
        <v>5415</v>
      </c>
      <c r="Y2144" s="3">
        <f>COUNTIFS(Table1[Race '#],Table1[[#This Row],[Race '#]],Table1[Gender],"F")</f>
        <v>1</v>
      </c>
      <c r="Z2144" s="3">
        <f>COUNTIFS(Table1[Race '#],Table1[[#This Row],[Race '#]],Table1[Gender],"M")</f>
        <v>1</v>
      </c>
      <c r="AA2144" s="3">
        <f>COUNTIFS(Table1[Race '#],Table1[[#This Row],[Race '#]],Table1[Gender],"~?")</f>
        <v>0</v>
      </c>
      <c r="AB2144" s="3" t="str">
        <f>_xlfn.IFS(Y2144=SUM(Table1[[#This Row],[Race-F candidates]:[Race-? Candidates]]),"All-Female",Z2144=SUM(Table1[[#This Row],[Race-F candidates]:[Race-? Candidates]]),"All-Male",1=1,"Mixed-Gender")</f>
        <v>Mixed-Gender</v>
      </c>
      <c r="AC2144" s="3">
        <f>COUNTIFS(Table1[genoffice],Table1[[#This Row],[genoffice]],Table1[Gender],"F")</f>
        <v>94</v>
      </c>
      <c r="AD2144" s="3">
        <f>COUNTIFS(Table1[genoffice],Table1[[#This Row],[genoffice]],Table1[Gender],"M")</f>
        <v>132</v>
      </c>
      <c r="AE2144" s="3">
        <f>COUNTIFS(Table1[genoffice],Table1[[#This Row],[genoffice]],Table1[Gender],"~?")</f>
        <v>8</v>
      </c>
    </row>
    <row r="2145" spans="1:31" x14ac:dyDescent="0.35">
      <c r="A2145">
        <v>2142</v>
      </c>
      <c r="B2145">
        <f>IF(COUNTIF(C$2:C2144,C2145)&gt;0,B2144,B2144+1)</f>
        <v>670</v>
      </c>
      <c r="C2145" t="str">
        <f>Table1[[#This Row],[position]]&amp;IF(Table1[district]="NA","","-"&amp;Table1[district])&amp;IF(Table1[parish]="Multi-Parish Race","","-"&amp;Table1[parish])&amp;" ("&amp;Table1[year]&amp;")"</f>
        <v>Justice of the Peace-Justice of the Peace Ward  1-Livingston (2014)</v>
      </c>
      <c r="D2145" t="s">
        <v>2692</v>
      </c>
      <c r="E2145" t="s">
        <v>1573</v>
      </c>
      <c r="F2145" t="s">
        <v>2794</v>
      </c>
      <c r="G2145">
        <v>2014</v>
      </c>
      <c r="H2145" t="s">
        <v>1002</v>
      </c>
      <c r="I2145" t="s">
        <v>19</v>
      </c>
      <c r="J2145">
        <v>3411</v>
      </c>
      <c r="K2145">
        <v>4</v>
      </c>
      <c r="L2145">
        <f>COUNTIF(Table1[Race],Table1[Race])</f>
        <v>2</v>
      </c>
      <c r="M2145">
        <v>1</v>
      </c>
      <c r="N2145">
        <v>2</v>
      </c>
      <c r="O2145">
        <v>1</v>
      </c>
      <c r="P2145">
        <v>0</v>
      </c>
      <c r="Q2145" t="s">
        <v>20</v>
      </c>
      <c r="R2145" t="s">
        <v>947</v>
      </c>
      <c r="S2145" t="s">
        <v>2692</v>
      </c>
      <c r="T2145">
        <f>IFERROR(Table1[n_can_adj]/MID(Table1[district],FIND("(",Table1[district])+1,1),Table1[n_can_adj])</f>
        <v>2</v>
      </c>
      <c r="U2145">
        <v>135925</v>
      </c>
      <c r="V2145" t="str">
        <f>IF(Table1[Voting Population]&lt;47000,"Rural","Urban")</f>
        <v>Urban</v>
      </c>
      <c r="W2145" s="3">
        <v>0.34982192322912548</v>
      </c>
      <c r="X2145" s="3" t="s">
        <v>5414</v>
      </c>
      <c r="Y2145" s="3">
        <f>COUNTIFS(Table1[Race '#],Table1[[#This Row],[Race '#]],Table1[Gender],"F")</f>
        <v>1</v>
      </c>
      <c r="Z2145" s="3">
        <f>COUNTIFS(Table1[Race '#],Table1[[#This Row],[Race '#]],Table1[Gender],"M")</f>
        <v>1</v>
      </c>
      <c r="AA2145" s="3">
        <f>COUNTIFS(Table1[Race '#],Table1[[#This Row],[Race '#]],Table1[Gender],"~?")</f>
        <v>0</v>
      </c>
      <c r="AB2145" s="3" t="str">
        <f>_xlfn.IFS(Y2145=SUM(Table1[[#This Row],[Race-F candidates]:[Race-? Candidates]]),"All-Female",Z2145=SUM(Table1[[#This Row],[Race-F candidates]:[Race-? Candidates]]),"All-Male",1=1,"Mixed-Gender")</f>
        <v>Mixed-Gender</v>
      </c>
      <c r="AC2145" s="3">
        <f>COUNTIFS(Table1[genoffice],Table1[[#This Row],[genoffice]],Table1[Gender],"F")</f>
        <v>94</v>
      </c>
      <c r="AD2145" s="3">
        <f>COUNTIFS(Table1[genoffice],Table1[[#This Row],[genoffice]],Table1[Gender],"M")</f>
        <v>132</v>
      </c>
      <c r="AE2145" s="3">
        <f>COUNTIFS(Table1[genoffice],Table1[[#This Row],[genoffice]],Table1[Gender],"~?")</f>
        <v>8</v>
      </c>
    </row>
    <row r="2146" spans="1:31" x14ac:dyDescent="0.35">
      <c r="A2146">
        <v>2145</v>
      </c>
      <c r="B2146">
        <f>IF(COUNTIF(C$2:C2145,C2146)&gt;0,B2145,B2145+1)</f>
        <v>671</v>
      </c>
      <c r="C2146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6" t="s">
        <v>2692</v>
      </c>
      <c r="E2146" t="s">
        <v>1580</v>
      </c>
      <c r="F2146" t="s">
        <v>2797</v>
      </c>
      <c r="G2146">
        <v>2014</v>
      </c>
      <c r="H2146" t="s">
        <v>422</v>
      </c>
      <c r="I2146" t="s">
        <v>30</v>
      </c>
      <c r="J2146">
        <v>41</v>
      </c>
      <c r="K2146">
        <v>2</v>
      </c>
      <c r="L2146">
        <f>COUNTIF(Table1[Race],Table1[Race])</f>
        <v>2</v>
      </c>
      <c r="M2146">
        <v>0</v>
      </c>
      <c r="N2146">
        <v>0</v>
      </c>
      <c r="O2146">
        <v>2</v>
      </c>
      <c r="P2146">
        <v>0</v>
      </c>
      <c r="Q2146" t="s">
        <v>20</v>
      </c>
      <c r="R2146" t="s">
        <v>947</v>
      </c>
      <c r="S2146" t="s">
        <v>2692</v>
      </c>
      <c r="T2146">
        <f>IFERROR(Table1[n_can_adj]/MID(Table1[district],FIND("(",Table1[district])+1,1),Table1[n_can_adj])</f>
        <v>2</v>
      </c>
      <c r="U2146">
        <v>53053</v>
      </c>
      <c r="V2146" t="str">
        <f>IF(Table1[Voting Population]&lt;47000,"Rural","Urban")</f>
        <v>Urban</v>
      </c>
      <c r="W2146" s="3">
        <v>0.49068322981366458</v>
      </c>
      <c r="X2146" s="3" t="s">
        <v>5415</v>
      </c>
      <c r="Y2146" s="3">
        <f>COUNTIFS(Table1[Race '#],Table1[[#This Row],[Race '#]],Table1[Gender],"F")</f>
        <v>1</v>
      </c>
      <c r="Z2146" s="3">
        <f>COUNTIFS(Table1[Race '#],Table1[[#This Row],[Race '#]],Table1[Gender],"M")</f>
        <v>1</v>
      </c>
      <c r="AA2146" s="3">
        <f>COUNTIFS(Table1[Race '#],Table1[[#This Row],[Race '#]],Table1[Gender],"~?")</f>
        <v>0</v>
      </c>
      <c r="AB2146" s="3" t="str">
        <f>_xlfn.IFS(Y2146=SUM(Table1[[#This Row],[Race-F candidates]:[Race-? Candidates]]),"All-Female",Z2146=SUM(Table1[[#This Row],[Race-F candidates]:[Race-? Candidates]]),"All-Male",1=1,"Mixed-Gender")</f>
        <v>Mixed-Gender</v>
      </c>
      <c r="AC2146" s="3">
        <f>COUNTIFS(Table1[genoffice],Table1[[#This Row],[genoffice]],Table1[Gender],"F")</f>
        <v>94</v>
      </c>
      <c r="AD2146" s="3">
        <f>COUNTIFS(Table1[genoffice],Table1[[#This Row],[genoffice]],Table1[Gender],"M")</f>
        <v>132</v>
      </c>
      <c r="AE2146" s="3">
        <f>COUNTIFS(Table1[genoffice],Table1[[#This Row],[genoffice]],Table1[Gender],"~?")</f>
        <v>8</v>
      </c>
    </row>
    <row r="2147" spans="1:31" x14ac:dyDescent="0.35">
      <c r="A2147">
        <v>2146</v>
      </c>
      <c r="B2147">
        <f>IF(COUNTIF(C$2:C2146,C2147)&gt;0,B2146,B2146+1)</f>
        <v>671</v>
      </c>
      <c r="C2147" t="str">
        <f>Table1[[#This Row],[position]]&amp;IF(Table1[district]="NA","","-"&amp;Table1[district])&amp;IF(Table1[parish]="Multi-Parish Race","","-"&amp;Table1[parish])&amp;" ("&amp;Table1[year]&amp;")"</f>
        <v>Justice of the Peace-Justice of the Peace Ward  2-St. Mary (2014)</v>
      </c>
      <c r="D2147" t="s">
        <v>2692</v>
      </c>
      <c r="E2147" t="s">
        <v>1580</v>
      </c>
      <c r="F2147" t="s">
        <v>2798</v>
      </c>
      <c r="G2147">
        <v>2014</v>
      </c>
      <c r="H2147" t="s">
        <v>422</v>
      </c>
      <c r="I2147" t="s">
        <v>30</v>
      </c>
      <c r="J2147">
        <v>120</v>
      </c>
      <c r="K2147">
        <v>2</v>
      </c>
      <c r="L2147">
        <f>COUNTIF(Table1[Race],Table1[Race])</f>
        <v>2</v>
      </c>
      <c r="M2147">
        <v>0</v>
      </c>
      <c r="N2147">
        <v>0</v>
      </c>
      <c r="O2147">
        <v>2</v>
      </c>
      <c r="P2147">
        <v>0</v>
      </c>
      <c r="Q2147" t="s">
        <v>20</v>
      </c>
      <c r="R2147" t="s">
        <v>947</v>
      </c>
      <c r="S2147" t="s">
        <v>2692</v>
      </c>
      <c r="T2147">
        <f>IFERROR(Table1[n_can_adj]/MID(Table1[district],FIND("(",Table1[district])+1,1),Table1[n_can_adj])</f>
        <v>2</v>
      </c>
      <c r="U2147">
        <v>53053</v>
      </c>
      <c r="V2147" t="str">
        <f>IF(Table1[Voting Population]&lt;47000,"Rural","Urban")</f>
        <v>Urban</v>
      </c>
      <c r="W2147" s="3">
        <v>0.49068322981366458</v>
      </c>
      <c r="X2147" s="3" t="s">
        <v>5414</v>
      </c>
      <c r="Y2147" s="3">
        <f>COUNTIFS(Table1[Race '#],Table1[[#This Row],[Race '#]],Table1[Gender],"F")</f>
        <v>1</v>
      </c>
      <c r="Z2147" s="3">
        <f>COUNTIFS(Table1[Race '#],Table1[[#This Row],[Race '#]],Table1[Gender],"M")</f>
        <v>1</v>
      </c>
      <c r="AA2147" s="3">
        <f>COUNTIFS(Table1[Race '#],Table1[[#This Row],[Race '#]],Table1[Gender],"~?")</f>
        <v>0</v>
      </c>
      <c r="AB2147" s="3" t="str">
        <f>_xlfn.IFS(Y2147=SUM(Table1[[#This Row],[Race-F candidates]:[Race-? Candidates]]),"All-Female",Z2147=SUM(Table1[[#This Row],[Race-F candidates]:[Race-? Candidates]]),"All-Male",1=1,"Mixed-Gender")</f>
        <v>Mixed-Gender</v>
      </c>
      <c r="AC2147" s="3">
        <f>COUNTIFS(Table1[genoffice],Table1[[#This Row],[genoffice]],Table1[Gender],"F")</f>
        <v>94</v>
      </c>
      <c r="AD2147" s="3">
        <f>COUNTIFS(Table1[genoffice],Table1[[#This Row],[genoffice]],Table1[Gender],"M")</f>
        <v>132</v>
      </c>
      <c r="AE2147" s="3">
        <f>COUNTIFS(Table1[genoffice],Table1[[#This Row],[genoffice]],Table1[Gender],"~?")</f>
        <v>8</v>
      </c>
    </row>
    <row r="2148" spans="1:31" x14ac:dyDescent="0.35">
      <c r="A2148">
        <v>2147</v>
      </c>
      <c r="B2148">
        <f>IF(COUNTIF(C$2:C2147,C2148)&gt;0,B2147,B2147+1)</f>
        <v>672</v>
      </c>
      <c r="C2148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8" t="s">
        <v>2692</v>
      </c>
      <c r="E2148" t="s">
        <v>1596</v>
      </c>
      <c r="F2148" t="s">
        <v>2799</v>
      </c>
      <c r="G2148">
        <v>2014</v>
      </c>
      <c r="H2148" t="s">
        <v>276</v>
      </c>
      <c r="I2148" t="s">
        <v>23</v>
      </c>
      <c r="J2148">
        <v>2241</v>
      </c>
      <c r="K2148">
        <v>2</v>
      </c>
      <c r="L2148">
        <f>COUNTIF(Table1[Race],Table1[Race])</f>
        <v>2</v>
      </c>
      <c r="M2148">
        <v>2</v>
      </c>
      <c r="N2148">
        <v>0</v>
      </c>
      <c r="O2148">
        <v>0</v>
      </c>
      <c r="P2148">
        <v>0</v>
      </c>
      <c r="Q2148" t="s">
        <v>20</v>
      </c>
      <c r="R2148" t="s">
        <v>947</v>
      </c>
      <c r="S2148" t="s">
        <v>2692</v>
      </c>
      <c r="T2148">
        <f>IFERROR(Table1[n_can_adj]/MID(Table1[district],FIND("(",Table1[district])+1,1),Table1[n_can_adj])</f>
        <v>2</v>
      </c>
      <c r="U2148">
        <v>62372</v>
      </c>
      <c r="V2148" t="str">
        <f>IF(Table1[Voting Population]&lt;47000,"Rural","Urban")</f>
        <v>Urban</v>
      </c>
      <c r="W2148" s="3">
        <v>0.37738168408113087</v>
      </c>
      <c r="X2148" s="3" t="s">
        <v>5414</v>
      </c>
      <c r="Y2148" s="3">
        <f>COUNTIFS(Table1[Race '#],Table1[[#This Row],[Race '#]],Table1[Gender],"F")</f>
        <v>1</v>
      </c>
      <c r="Z2148" s="3">
        <f>COUNTIFS(Table1[Race '#],Table1[[#This Row],[Race '#]],Table1[Gender],"M")</f>
        <v>1</v>
      </c>
      <c r="AA2148" s="3">
        <f>COUNTIFS(Table1[Race '#],Table1[[#This Row],[Race '#]],Table1[Gender],"~?")</f>
        <v>0</v>
      </c>
      <c r="AB2148" s="3" t="str">
        <f>_xlfn.IFS(Y2148=SUM(Table1[[#This Row],[Race-F candidates]:[Race-? Candidates]]),"All-Female",Z2148=SUM(Table1[[#This Row],[Race-F candidates]:[Race-? Candidates]]),"All-Male",1=1,"Mixed-Gender")</f>
        <v>Mixed-Gender</v>
      </c>
      <c r="AC2148" s="3">
        <f>COUNTIFS(Table1[genoffice],Table1[[#This Row],[genoffice]],Table1[Gender],"F")</f>
        <v>94</v>
      </c>
      <c r="AD2148" s="3">
        <f>COUNTIFS(Table1[genoffice],Table1[[#This Row],[genoffice]],Table1[Gender],"M")</f>
        <v>132</v>
      </c>
      <c r="AE2148" s="3">
        <f>COUNTIFS(Table1[genoffice],Table1[[#This Row],[genoffice]],Table1[Gender],"~?")</f>
        <v>8</v>
      </c>
    </row>
    <row r="2149" spans="1:31" x14ac:dyDescent="0.35">
      <c r="A2149">
        <v>2148</v>
      </c>
      <c r="B2149">
        <f>IF(COUNTIF(C$2:C2148,C2149)&gt;0,B2148,B2148+1)</f>
        <v>672</v>
      </c>
      <c r="C2149" t="str">
        <f>Table1[[#This Row],[position]]&amp;IF(Table1[district]="NA","","-"&amp;Table1[district])&amp;IF(Table1[parish]="Multi-Parish Race","","-"&amp;Table1[parish])&amp;" ("&amp;Table1[year]&amp;")"</f>
        <v>Justice of the Peace-Justice of the Peace Ward  3-Acadia (2014)</v>
      </c>
      <c r="D2149" t="s">
        <v>2692</v>
      </c>
      <c r="E2149" t="s">
        <v>1596</v>
      </c>
      <c r="F2149" t="s">
        <v>2800</v>
      </c>
      <c r="G2149">
        <v>2014</v>
      </c>
      <c r="H2149" t="s">
        <v>276</v>
      </c>
      <c r="I2149" t="s">
        <v>23</v>
      </c>
      <c r="J2149">
        <v>1013</v>
      </c>
      <c r="K2149">
        <v>2</v>
      </c>
      <c r="L2149">
        <f>COUNTIF(Table1[Race],Table1[Race])</f>
        <v>2</v>
      </c>
      <c r="M2149">
        <v>2</v>
      </c>
      <c r="N2149">
        <v>0</v>
      </c>
      <c r="O2149">
        <v>0</v>
      </c>
      <c r="P2149">
        <v>0</v>
      </c>
      <c r="Q2149" t="s">
        <v>20</v>
      </c>
      <c r="R2149" t="s">
        <v>947</v>
      </c>
      <c r="S2149" t="s">
        <v>2692</v>
      </c>
      <c r="T2149">
        <f>IFERROR(Table1[n_can_adj]/MID(Table1[district],FIND("(",Table1[district])+1,1),Table1[n_can_adj])</f>
        <v>2</v>
      </c>
      <c r="U2149">
        <v>62372</v>
      </c>
      <c r="V2149" t="str">
        <f>IF(Table1[Voting Population]&lt;47000,"Rural","Urban")</f>
        <v>Urban</v>
      </c>
      <c r="W2149" s="3">
        <v>0.37738168408113087</v>
      </c>
      <c r="X2149" s="3" t="s">
        <v>5415</v>
      </c>
      <c r="Y2149" s="3">
        <f>COUNTIFS(Table1[Race '#],Table1[[#This Row],[Race '#]],Table1[Gender],"F")</f>
        <v>1</v>
      </c>
      <c r="Z2149" s="3">
        <f>COUNTIFS(Table1[Race '#],Table1[[#This Row],[Race '#]],Table1[Gender],"M")</f>
        <v>1</v>
      </c>
      <c r="AA2149" s="3">
        <f>COUNTIFS(Table1[Race '#],Table1[[#This Row],[Race '#]],Table1[Gender],"~?")</f>
        <v>0</v>
      </c>
      <c r="AB2149" s="3" t="str">
        <f>_xlfn.IFS(Y2149=SUM(Table1[[#This Row],[Race-F candidates]:[Race-? Candidates]]),"All-Female",Z2149=SUM(Table1[[#This Row],[Race-F candidates]:[Race-? Candidates]]),"All-Male",1=1,"Mixed-Gender")</f>
        <v>Mixed-Gender</v>
      </c>
      <c r="AC2149" s="3">
        <f>COUNTIFS(Table1[genoffice],Table1[[#This Row],[genoffice]],Table1[Gender],"F")</f>
        <v>94</v>
      </c>
      <c r="AD2149" s="3">
        <f>COUNTIFS(Table1[genoffice],Table1[[#This Row],[genoffice]],Table1[Gender],"M")</f>
        <v>132</v>
      </c>
      <c r="AE2149" s="3">
        <f>COUNTIFS(Table1[genoffice],Table1[[#This Row],[genoffice]],Table1[Gender],"~?")</f>
        <v>8</v>
      </c>
    </row>
    <row r="2150" spans="1:31" x14ac:dyDescent="0.35">
      <c r="A2150">
        <v>2149</v>
      </c>
      <c r="B2150">
        <f>IF(COUNTIF(C$2:C2149,C2150)&gt;0,B2149,B2149+1)</f>
        <v>673</v>
      </c>
      <c r="C2150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0" t="s">
        <v>2692</v>
      </c>
      <c r="E2150" t="s">
        <v>2801</v>
      </c>
      <c r="F2150" t="s">
        <v>2802</v>
      </c>
      <c r="G2150">
        <v>2014</v>
      </c>
      <c r="H2150" t="s">
        <v>1277</v>
      </c>
      <c r="I2150" t="s">
        <v>19</v>
      </c>
      <c r="J2150">
        <v>4336</v>
      </c>
      <c r="K2150">
        <v>3</v>
      </c>
      <c r="L2150">
        <f>COUNTIF(Table1[Race],Table1[Race])</f>
        <v>3</v>
      </c>
      <c r="M2150">
        <v>1</v>
      </c>
      <c r="N2150">
        <v>2</v>
      </c>
      <c r="O2150">
        <v>0</v>
      </c>
      <c r="P2150">
        <v>0</v>
      </c>
      <c r="Q2150" t="s">
        <v>20</v>
      </c>
      <c r="R2150" t="s">
        <v>947</v>
      </c>
      <c r="S2150" t="s">
        <v>2692</v>
      </c>
      <c r="T2150">
        <f>IFERROR(Table1[n_can_adj]/MID(Table1[district],FIND("(",Table1[district])+1,1),Table1[n_can_adj])</f>
        <v>3</v>
      </c>
      <c r="U2150">
        <v>445337</v>
      </c>
      <c r="V2150" t="str">
        <f>IF(Table1[Voting Population]&lt;47000,"Rural","Urban")</f>
        <v>Urban</v>
      </c>
      <c r="W2150" s="3">
        <v>2.4740306081991903E-2</v>
      </c>
      <c r="X2150" s="3" t="s">
        <v>5414</v>
      </c>
      <c r="Y2150" s="3">
        <f>COUNTIFS(Table1[Race '#],Table1[[#This Row],[Race '#]],Table1[Gender],"F")</f>
        <v>0</v>
      </c>
      <c r="Z2150" s="3">
        <f>COUNTIFS(Table1[Race '#],Table1[[#This Row],[Race '#]],Table1[Gender],"M")</f>
        <v>3</v>
      </c>
      <c r="AA2150" s="3">
        <f>COUNTIFS(Table1[Race '#],Table1[[#This Row],[Race '#]],Table1[Gender],"~?")</f>
        <v>0</v>
      </c>
      <c r="AB2150" s="3" t="str">
        <f>_xlfn.IFS(Y2150=SUM(Table1[[#This Row],[Race-F candidates]:[Race-? Candidates]]),"All-Female",Z2150=SUM(Table1[[#This Row],[Race-F candidates]:[Race-? Candidates]]),"All-Male",1=1,"Mixed-Gender")</f>
        <v>All-Male</v>
      </c>
      <c r="AC2150" s="3">
        <f>COUNTIFS(Table1[genoffice],Table1[[#This Row],[genoffice]],Table1[Gender],"F")</f>
        <v>94</v>
      </c>
      <c r="AD2150" s="3">
        <f>COUNTIFS(Table1[genoffice],Table1[[#This Row],[genoffice]],Table1[Gender],"M")</f>
        <v>132</v>
      </c>
      <c r="AE2150" s="3">
        <f>COUNTIFS(Table1[genoffice],Table1[[#This Row],[genoffice]],Table1[Gender],"~?")</f>
        <v>8</v>
      </c>
    </row>
    <row r="2151" spans="1:31" x14ac:dyDescent="0.35">
      <c r="A2151">
        <v>2150</v>
      </c>
      <c r="B2151">
        <f>IF(COUNTIF(C$2:C2150,C2151)&gt;0,B2150,B2150+1)</f>
        <v>673</v>
      </c>
      <c r="C2151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1" t="s">
        <v>2692</v>
      </c>
      <c r="E2151" t="s">
        <v>2801</v>
      </c>
      <c r="F2151" t="s">
        <v>2803</v>
      </c>
      <c r="G2151">
        <v>2014</v>
      </c>
      <c r="H2151" t="s">
        <v>1277</v>
      </c>
      <c r="I2151" t="s">
        <v>19</v>
      </c>
      <c r="J2151">
        <v>4648</v>
      </c>
      <c r="K2151">
        <v>3</v>
      </c>
      <c r="L2151">
        <f>COUNTIF(Table1[Race],Table1[Race])</f>
        <v>3</v>
      </c>
      <c r="M2151">
        <v>1</v>
      </c>
      <c r="N2151">
        <v>2</v>
      </c>
      <c r="O2151">
        <v>0</v>
      </c>
      <c r="P2151">
        <v>0</v>
      </c>
      <c r="Q2151" t="s">
        <v>20</v>
      </c>
      <c r="R2151" t="s">
        <v>947</v>
      </c>
      <c r="S2151" t="s">
        <v>2692</v>
      </c>
      <c r="T2151">
        <f>IFERROR(Table1[n_can_adj]/MID(Table1[district],FIND("(",Table1[district])+1,1),Table1[n_can_adj])</f>
        <v>3</v>
      </c>
      <c r="U2151">
        <v>445337</v>
      </c>
      <c r="V2151" t="str">
        <f>IF(Table1[Voting Population]&lt;47000,"Rural","Urban")</f>
        <v>Urban</v>
      </c>
      <c r="W2151" s="3">
        <v>2.4740306081991903E-2</v>
      </c>
      <c r="X2151" s="3" t="s">
        <v>5414</v>
      </c>
      <c r="Y2151" s="3">
        <f>COUNTIFS(Table1[Race '#],Table1[[#This Row],[Race '#]],Table1[Gender],"F")</f>
        <v>0</v>
      </c>
      <c r="Z2151" s="3">
        <f>COUNTIFS(Table1[Race '#],Table1[[#This Row],[Race '#]],Table1[Gender],"M")</f>
        <v>3</v>
      </c>
      <c r="AA2151" s="3">
        <f>COUNTIFS(Table1[Race '#],Table1[[#This Row],[Race '#]],Table1[Gender],"~?")</f>
        <v>0</v>
      </c>
      <c r="AB2151" s="3" t="str">
        <f>_xlfn.IFS(Y2151=SUM(Table1[[#This Row],[Race-F candidates]:[Race-? Candidates]]),"All-Female",Z2151=SUM(Table1[[#This Row],[Race-F candidates]:[Race-? Candidates]]),"All-Male",1=1,"Mixed-Gender")</f>
        <v>All-Male</v>
      </c>
      <c r="AC2151" s="3">
        <f>COUNTIFS(Table1[genoffice],Table1[[#This Row],[genoffice]],Table1[Gender],"F")</f>
        <v>94</v>
      </c>
      <c r="AD2151" s="3">
        <f>COUNTIFS(Table1[genoffice],Table1[[#This Row],[genoffice]],Table1[Gender],"M")</f>
        <v>132</v>
      </c>
      <c r="AE2151" s="3">
        <f>COUNTIFS(Table1[genoffice],Table1[[#This Row],[genoffice]],Table1[Gender],"~?")</f>
        <v>8</v>
      </c>
    </row>
    <row r="2152" spans="1:31" x14ac:dyDescent="0.35">
      <c r="A2152">
        <v>2151</v>
      </c>
      <c r="B2152">
        <f>IF(COUNTIF(C$2:C2151,C2152)&gt;0,B2151,B2151+1)</f>
        <v>673</v>
      </c>
      <c r="C2152" t="str">
        <f>Table1[[#This Row],[position]]&amp;IF(Table1[district]="NA","","-"&amp;Table1[district])&amp;IF(Table1[parish]="Multi-Parish Race","","-"&amp;Table1[parish])&amp;" ("&amp;Table1[year]&amp;")"</f>
        <v>Justice of the Peace-Justice of the Peace Ward  3, District  3-East Baton Rouge (2014)</v>
      </c>
      <c r="D2152" t="s">
        <v>2692</v>
      </c>
      <c r="E2152" t="s">
        <v>2801</v>
      </c>
      <c r="F2152" t="s">
        <v>2804</v>
      </c>
      <c r="G2152">
        <v>2014</v>
      </c>
      <c r="H2152" t="s">
        <v>1277</v>
      </c>
      <c r="I2152" t="s">
        <v>23</v>
      </c>
      <c r="J2152">
        <v>3627</v>
      </c>
      <c r="K2152">
        <v>3</v>
      </c>
      <c r="L2152">
        <f>COUNTIF(Table1[Race],Table1[Race])</f>
        <v>3</v>
      </c>
      <c r="M2152">
        <v>1</v>
      </c>
      <c r="N2152">
        <v>2</v>
      </c>
      <c r="O2152">
        <v>0</v>
      </c>
      <c r="P2152">
        <v>0</v>
      </c>
      <c r="Q2152" t="s">
        <v>20</v>
      </c>
      <c r="R2152" t="s">
        <v>947</v>
      </c>
      <c r="S2152" t="s">
        <v>2692</v>
      </c>
      <c r="T2152">
        <f>IFERROR(Table1[n_can_adj]/MID(Table1[district],FIND("(",Table1[district])+1,1),Table1[n_can_adj])</f>
        <v>3</v>
      </c>
      <c r="U2152">
        <v>445337</v>
      </c>
      <c r="V2152" t="str">
        <f>IF(Table1[Voting Population]&lt;47000,"Rural","Urban")</f>
        <v>Urban</v>
      </c>
      <c r="W2152" s="3">
        <v>2.4740306081991903E-2</v>
      </c>
      <c r="X2152" s="3" t="s">
        <v>5414</v>
      </c>
      <c r="Y2152" s="3">
        <f>COUNTIFS(Table1[Race '#],Table1[[#This Row],[Race '#]],Table1[Gender],"F")</f>
        <v>0</v>
      </c>
      <c r="Z2152" s="3">
        <f>COUNTIFS(Table1[Race '#],Table1[[#This Row],[Race '#]],Table1[Gender],"M")</f>
        <v>3</v>
      </c>
      <c r="AA2152" s="3">
        <f>COUNTIFS(Table1[Race '#],Table1[[#This Row],[Race '#]],Table1[Gender],"~?")</f>
        <v>0</v>
      </c>
      <c r="AB2152" s="3" t="str">
        <f>_xlfn.IFS(Y2152=SUM(Table1[[#This Row],[Race-F candidates]:[Race-? Candidates]]),"All-Female",Z2152=SUM(Table1[[#This Row],[Race-F candidates]:[Race-? Candidates]]),"All-Male",1=1,"Mixed-Gender")</f>
        <v>All-Male</v>
      </c>
      <c r="AC2152" s="3">
        <f>COUNTIFS(Table1[genoffice],Table1[[#This Row],[genoffice]],Table1[Gender],"F")</f>
        <v>94</v>
      </c>
      <c r="AD2152" s="3">
        <f>COUNTIFS(Table1[genoffice],Table1[[#This Row],[genoffice]],Table1[Gender],"M")</f>
        <v>132</v>
      </c>
      <c r="AE2152" s="3">
        <f>COUNTIFS(Table1[genoffice],Table1[[#This Row],[genoffice]],Table1[Gender],"~?")</f>
        <v>8</v>
      </c>
    </row>
    <row r="2153" spans="1:31" x14ac:dyDescent="0.35">
      <c r="A2153">
        <v>2157</v>
      </c>
      <c r="B2153">
        <f>IF(COUNTIF(C$2:C2152,C2153)&gt;0,B2152,B2152+1)</f>
        <v>674</v>
      </c>
      <c r="C2153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3" t="s">
        <v>2692</v>
      </c>
      <c r="E2153" t="s">
        <v>1605</v>
      </c>
      <c r="F2153" t="s">
        <v>2810</v>
      </c>
      <c r="G2153">
        <v>2014</v>
      </c>
      <c r="H2153" t="s">
        <v>1002</v>
      </c>
      <c r="I2153" t="s">
        <v>23</v>
      </c>
      <c r="J2153">
        <v>789</v>
      </c>
      <c r="K2153">
        <v>9</v>
      </c>
      <c r="L2153">
        <f>COUNTIF(Table1[Race],Table1[Race])</f>
        <v>2</v>
      </c>
      <c r="M2153">
        <v>3</v>
      </c>
      <c r="N2153">
        <v>2</v>
      </c>
      <c r="O2153">
        <v>3</v>
      </c>
      <c r="P2153">
        <v>1</v>
      </c>
      <c r="Q2153" t="s">
        <v>20</v>
      </c>
      <c r="R2153" t="s">
        <v>947</v>
      </c>
      <c r="S2153" t="s">
        <v>2692</v>
      </c>
      <c r="T2153">
        <f>IFERROR(Table1[n_can_adj]/MID(Table1[district],FIND("(",Table1[district])+1,1),Table1[n_can_adj])</f>
        <v>2</v>
      </c>
      <c r="U2153">
        <v>135925</v>
      </c>
      <c r="V2153" t="str">
        <f>IF(Table1[Voting Population]&lt;47000,"Rural","Urban")</f>
        <v>Urban</v>
      </c>
      <c r="W2153" s="3">
        <v>0.3238255033557047</v>
      </c>
      <c r="X2153" s="3" t="s">
        <v>5415</v>
      </c>
      <c r="Y2153" s="3">
        <f>COUNTIFS(Table1[Race '#],Table1[[#This Row],[Race '#]],Table1[Gender],"F")</f>
        <v>1</v>
      </c>
      <c r="Z2153" s="3">
        <f>COUNTIFS(Table1[Race '#],Table1[[#This Row],[Race '#]],Table1[Gender],"M")</f>
        <v>1</v>
      </c>
      <c r="AA2153" s="3">
        <f>COUNTIFS(Table1[Race '#],Table1[[#This Row],[Race '#]],Table1[Gender],"~?")</f>
        <v>0</v>
      </c>
      <c r="AB2153" s="3" t="str">
        <f>_xlfn.IFS(Y2153=SUM(Table1[[#This Row],[Race-F candidates]:[Race-? Candidates]]),"All-Female",Z2153=SUM(Table1[[#This Row],[Race-F candidates]:[Race-? Candidates]]),"All-Male",1=1,"Mixed-Gender")</f>
        <v>Mixed-Gender</v>
      </c>
      <c r="AC2153" s="3">
        <f>COUNTIFS(Table1[genoffice],Table1[[#This Row],[genoffice]],Table1[Gender],"F")</f>
        <v>94</v>
      </c>
      <c r="AD2153" s="3">
        <f>COUNTIFS(Table1[genoffice],Table1[[#This Row],[genoffice]],Table1[Gender],"M")</f>
        <v>132</v>
      </c>
      <c r="AE2153" s="3">
        <f>COUNTIFS(Table1[genoffice],Table1[[#This Row],[genoffice]],Table1[Gender],"~?")</f>
        <v>8</v>
      </c>
    </row>
    <row r="2154" spans="1:31" x14ac:dyDescent="0.35">
      <c r="A2154">
        <v>2159</v>
      </c>
      <c r="B2154">
        <f>IF(COUNTIF(C$2:C2153,C2154)&gt;0,B2153,B2153+1)</f>
        <v>674</v>
      </c>
      <c r="C2154" t="str">
        <f>Table1[[#This Row],[position]]&amp;IF(Table1[district]="NA","","-"&amp;Table1[district])&amp;IF(Table1[parish]="Multi-Parish Race","","-"&amp;Table1[parish])&amp;" ("&amp;Table1[year]&amp;")"</f>
        <v>Justice of the Peace-Justice of the Peace Ward  5-Livingston (2014)</v>
      </c>
      <c r="D2154" t="s">
        <v>2692</v>
      </c>
      <c r="E2154" t="s">
        <v>1605</v>
      </c>
      <c r="F2154" t="s">
        <v>2812</v>
      </c>
      <c r="G2154">
        <v>2014</v>
      </c>
      <c r="H2154" t="s">
        <v>1002</v>
      </c>
      <c r="I2154" t="s">
        <v>30</v>
      </c>
      <c r="J2154">
        <v>403</v>
      </c>
      <c r="K2154">
        <v>9</v>
      </c>
      <c r="L2154">
        <f>COUNTIF(Table1[Race],Table1[Race])</f>
        <v>2</v>
      </c>
      <c r="M2154">
        <v>3</v>
      </c>
      <c r="N2154">
        <v>2</v>
      </c>
      <c r="O2154">
        <v>3</v>
      </c>
      <c r="P2154">
        <v>1</v>
      </c>
      <c r="Q2154" t="s">
        <v>20</v>
      </c>
      <c r="R2154" t="s">
        <v>947</v>
      </c>
      <c r="S2154" t="s">
        <v>2692</v>
      </c>
      <c r="T2154">
        <f>IFERROR(Table1[n_can_adj]/MID(Table1[district],FIND("(",Table1[district])+1,1),Table1[n_can_adj])</f>
        <v>2</v>
      </c>
      <c r="U2154">
        <v>135925</v>
      </c>
      <c r="V2154" t="str">
        <f>IF(Table1[Voting Population]&lt;47000,"Rural","Urban")</f>
        <v>Urban</v>
      </c>
      <c r="W2154" s="3">
        <v>0.3238255033557047</v>
      </c>
      <c r="X2154" s="3" t="s">
        <v>5414</v>
      </c>
      <c r="Y2154" s="3">
        <f>COUNTIFS(Table1[Race '#],Table1[[#This Row],[Race '#]],Table1[Gender],"F")</f>
        <v>1</v>
      </c>
      <c r="Z2154" s="3">
        <f>COUNTIFS(Table1[Race '#],Table1[[#This Row],[Race '#]],Table1[Gender],"M")</f>
        <v>1</v>
      </c>
      <c r="AA2154" s="3">
        <f>COUNTIFS(Table1[Race '#],Table1[[#This Row],[Race '#]],Table1[Gender],"~?")</f>
        <v>0</v>
      </c>
      <c r="AB2154" s="3" t="str">
        <f>_xlfn.IFS(Y2154=SUM(Table1[[#This Row],[Race-F candidates]:[Race-? Candidates]]),"All-Female",Z2154=SUM(Table1[[#This Row],[Race-F candidates]:[Race-? Candidates]]),"All-Male",1=1,"Mixed-Gender")</f>
        <v>Mixed-Gender</v>
      </c>
      <c r="AC2154" s="3">
        <f>COUNTIFS(Table1[genoffice],Table1[[#This Row],[genoffice]],Table1[Gender],"F")</f>
        <v>94</v>
      </c>
      <c r="AD2154" s="3">
        <f>COUNTIFS(Table1[genoffice],Table1[[#This Row],[genoffice]],Table1[Gender],"M")</f>
        <v>132</v>
      </c>
      <c r="AE2154" s="3">
        <f>COUNTIFS(Table1[genoffice],Table1[[#This Row],[genoffice]],Table1[Gender],"~?")</f>
        <v>8</v>
      </c>
    </row>
    <row r="2155" spans="1:31" x14ac:dyDescent="0.35">
      <c r="A2155">
        <v>2155</v>
      </c>
      <c r="B2155">
        <f>IF(COUNTIF(C$2:C2154,C2155)&gt;0,B2154,B2154+1)</f>
        <v>675</v>
      </c>
      <c r="C2155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5" t="s">
        <v>2692</v>
      </c>
      <c r="E2155" t="s">
        <v>1605</v>
      </c>
      <c r="F2155" t="s">
        <v>2808</v>
      </c>
      <c r="G2155">
        <v>2014</v>
      </c>
      <c r="H2155" t="s">
        <v>1584</v>
      </c>
      <c r="I2155" t="s">
        <v>23</v>
      </c>
      <c r="J2155">
        <v>275</v>
      </c>
      <c r="K2155">
        <v>9</v>
      </c>
      <c r="L2155">
        <f>COUNTIF(Table1[Race],Table1[Race])</f>
        <v>2</v>
      </c>
      <c r="M2155">
        <v>3</v>
      </c>
      <c r="N2155">
        <v>2</v>
      </c>
      <c r="O2155">
        <v>3</v>
      </c>
      <c r="P2155">
        <v>1</v>
      </c>
      <c r="Q2155" t="s">
        <v>20</v>
      </c>
      <c r="R2155" t="s">
        <v>947</v>
      </c>
      <c r="S2155" t="s">
        <v>2692</v>
      </c>
      <c r="T2155">
        <f>IFERROR(Table1[n_can_adj]/MID(Table1[district],FIND("(",Table1[district])+1,1),Table1[n_can_adj])</f>
        <v>2</v>
      </c>
      <c r="U2155">
        <v>23584</v>
      </c>
      <c r="V2155" t="str">
        <f>IF(Table1[Voting Population]&lt;47000,"Rural","Urban")</f>
        <v>Rural</v>
      </c>
      <c r="W2155" s="3">
        <v>0.36815920398009955</v>
      </c>
      <c r="X2155" s="3" t="s">
        <v>5415</v>
      </c>
      <c r="Y2155" s="3">
        <f>COUNTIFS(Table1[Race '#],Table1[[#This Row],[Race '#]],Table1[Gender],"F")</f>
        <v>1</v>
      </c>
      <c r="Z2155" s="3">
        <f>COUNTIFS(Table1[Race '#],Table1[[#This Row],[Race '#]],Table1[Gender],"M")</f>
        <v>1</v>
      </c>
      <c r="AA2155" s="3">
        <f>COUNTIFS(Table1[Race '#],Table1[[#This Row],[Race '#]],Table1[Gender],"~?")</f>
        <v>0</v>
      </c>
      <c r="AB2155" s="3" t="str">
        <f>_xlfn.IFS(Y2155=SUM(Table1[[#This Row],[Race-F candidates]:[Race-? Candidates]]),"All-Female",Z2155=SUM(Table1[[#This Row],[Race-F candidates]:[Race-? Candidates]]),"All-Male",1=1,"Mixed-Gender")</f>
        <v>Mixed-Gender</v>
      </c>
      <c r="AC2155" s="3">
        <f>COUNTIFS(Table1[genoffice],Table1[[#This Row],[genoffice]],Table1[Gender],"F")</f>
        <v>94</v>
      </c>
      <c r="AD2155" s="3">
        <f>COUNTIFS(Table1[genoffice],Table1[[#This Row],[genoffice]],Table1[Gender],"M")</f>
        <v>132</v>
      </c>
      <c r="AE2155" s="3">
        <f>COUNTIFS(Table1[genoffice],Table1[[#This Row],[genoffice]],Table1[Gender],"~?")</f>
        <v>8</v>
      </c>
    </row>
    <row r="2156" spans="1:31" x14ac:dyDescent="0.35">
      <c r="A2156">
        <v>2160</v>
      </c>
      <c r="B2156">
        <f>IF(COUNTIF(C$2:C2155,C2156)&gt;0,B2155,B2155+1)</f>
        <v>675</v>
      </c>
      <c r="C2156" t="str">
        <f>Table1[[#This Row],[position]]&amp;IF(Table1[district]="NA","","-"&amp;Table1[district])&amp;IF(Table1[parish]="Multi-Parish Race","","-"&amp;Table1[parish])&amp;" ("&amp;Table1[year]&amp;")"</f>
        <v>Justice of the Peace-Justice of the Peace Ward  5-Plaquemines (2014)</v>
      </c>
      <c r="D2156" t="s">
        <v>2692</v>
      </c>
      <c r="E2156" t="s">
        <v>1605</v>
      </c>
      <c r="F2156" t="s">
        <v>2813</v>
      </c>
      <c r="G2156">
        <v>2014</v>
      </c>
      <c r="H2156" t="s">
        <v>1584</v>
      </c>
      <c r="I2156" t="s">
        <v>30</v>
      </c>
      <c r="J2156">
        <v>127</v>
      </c>
      <c r="K2156">
        <v>9</v>
      </c>
      <c r="L2156">
        <f>COUNTIF(Table1[Race],Table1[Race])</f>
        <v>2</v>
      </c>
      <c r="M2156">
        <v>3</v>
      </c>
      <c r="N2156">
        <v>2</v>
      </c>
      <c r="O2156">
        <v>3</v>
      </c>
      <c r="P2156">
        <v>1</v>
      </c>
      <c r="Q2156" t="s">
        <v>20</v>
      </c>
      <c r="R2156" t="s">
        <v>947</v>
      </c>
      <c r="S2156" t="s">
        <v>2692</v>
      </c>
      <c r="T2156">
        <f>IFERROR(Table1[n_can_adj]/MID(Table1[district],FIND("(",Table1[district])+1,1),Table1[n_can_adj])</f>
        <v>2</v>
      </c>
      <c r="U2156">
        <v>23584</v>
      </c>
      <c r="V2156" t="str">
        <f>IF(Table1[Voting Population]&lt;47000,"Rural","Urban")</f>
        <v>Rural</v>
      </c>
      <c r="W2156" s="3">
        <v>0.36815920398009955</v>
      </c>
      <c r="X2156" s="3" t="s">
        <v>5414</v>
      </c>
      <c r="Y2156" s="3">
        <f>COUNTIFS(Table1[Race '#],Table1[[#This Row],[Race '#]],Table1[Gender],"F")</f>
        <v>1</v>
      </c>
      <c r="Z2156" s="3">
        <f>COUNTIFS(Table1[Race '#],Table1[[#This Row],[Race '#]],Table1[Gender],"M")</f>
        <v>1</v>
      </c>
      <c r="AA2156" s="3">
        <f>COUNTIFS(Table1[Race '#],Table1[[#This Row],[Race '#]],Table1[Gender],"~?")</f>
        <v>0</v>
      </c>
      <c r="AB2156" s="3" t="str">
        <f>_xlfn.IFS(Y2156=SUM(Table1[[#This Row],[Race-F candidates]:[Race-? Candidates]]),"All-Female",Z2156=SUM(Table1[[#This Row],[Race-F candidates]:[Race-? Candidates]]),"All-Male",1=1,"Mixed-Gender")</f>
        <v>Mixed-Gender</v>
      </c>
      <c r="AC2156" s="3">
        <f>COUNTIFS(Table1[genoffice],Table1[[#This Row],[genoffice]],Table1[Gender],"F")</f>
        <v>94</v>
      </c>
      <c r="AD2156" s="3">
        <f>COUNTIFS(Table1[genoffice],Table1[[#This Row],[genoffice]],Table1[Gender],"M")</f>
        <v>132</v>
      </c>
      <c r="AE2156" s="3">
        <f>COUNTIFS(Table1[genoffice],Table1[[#This Row],[genoffice]],Table1[Gender],"~?")</f>
        <v>8</v>
      </c>
    </row>
    <row r="2157" spans="1:31" x14ac:dyDescent="0.35">
      <c r="A2157">
        <v>2152</v>
      </c>
      <c r="B2157">
        <f>IF(COUNTIF(C$2:C2156,C2157)&gt;0,B2156,B2156+1)</f>
        <v>676</v>
      </c>
      <c r="C2157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7" t="s">
        <v>2692</v>
      </c>
      <c r="E2157" t="s">
        <v>1605</v>
      </c>
      <c r="F2157" t="s">
        <v>2805</v>
      </c>
      <c r="G2157">
        <v>2014</v>
      </c>
      <c r="H2157" t="s">
        <v>145</v>
      </c>
      <c r="I2157" t="s">
        <v>127</v>
      </c>
      <c r="J2157">
        <v>1899</v>
      </c>
      <c r="K2157">
        <v>9</v>
      </c>
      <c r="L2157">
        <f>COUNTIF(Table1[Race],Table1[Race])</f>
        <v>2</v>
      </c>
      <c r="M2157">
        <v>3</v>
      </c>
      <c r="N2157">
        <v>2</v>
      </c>
      <c r="O2157">
        <v>3</v>
      </c>
      <c r="P2157">
        <v>1</v>
      </c>
      <c r="Q2157" t="s">
        <v>20</v>
      </c>
      <c r="R2157" t="s">
        <v>947</v>
      </c>
      <c r="S2157" t="s">
        <v>2692</v>
      </c>
      <c r="T2157">
        <f>IFERROR(Table1[n_can_adj]/MID(Table1[district],FIND("(",Table1[district])+1,1),Table1[n_can_adj])</f>
        <v>2</v>
      </c>
      <c r="U2157">
        <v>53385</v>
      </c>
      <c r="V2157" t="str">
        <f>IF(Table1[Voting Population]&lt;47000,"Rural","Urban")</f>
        <v>Urban</v>
      </c>
      <c r="W2157" s="3">
        <v>0.18354627609847302</v>
      </c>
      <c r="X2157" s="3" t="s">
        <v>5414</v>
      </c>
      <c r="Y2157" s="3">
        <f>COUNTIFS(Table1[Race '#],Table1[[#This Row],[Race '#]],Table1[Gender],"F")</f>
        <v>1</v>
      </c>
      <c r="Z2157" s="3">
        <f>COUNTIFS(Table1[Race '#],Table1[[#This Row],[Race '#]],Table1[Gender],"M")</f>
        <v>1</v>
      </c>
      <c r="AA2157" s="3">
        <f>COUNTIFS(Table1[Race '#],Table1[[#This Row],[Race '#]],Table1[Gender],"~?")</f>
        <v>0</v>
      </c>
      <c r="AB2157" s="3" t="str">
        <f>_xlfn.IFS(Y2157=SUM(Table1[[#This Row],[Race-F candidates]:[Race-? Candidates]]),"All-Female",Z2157=SUM(Table1[[#This Row],[Race-F candidates]:[Race-? Candidates]]),"All-Male",1=1,"Mixed-Gender")</f>
        <v>Mixed-Gender</v>
      </c>
      <c r="AC2157" s="3">
        <f>COUNTIFS(Table1[genoffice],Table1[[#This Row],[genoffice]],Table1[Gender],"F")</f>
        <v>94</v>
      </c>
      <c r="AD2157" s="3">
        <f>COUNTIFS(Table1[genoffice],Table1[[#This Row],[genoffice]],Table1[Gender],"M")</f>
        <v>132</v>
      </c>
      <c r="AE2157" s="3">
        <f>COUNTIFS(Table1[genoffice],Table1[[#This Row],[genoffice]],Table1[Gender],"~?")</f>
        <v>8</v>
      </c>
    </row>
    <row r="2158" spans="1:31" x14ac:dyDescent="0.35">
      <c r="A2158">
        <v>2153</v>
      </c>
      <c r="B2158">
        <f>IF(COUNTIF(C$2:C2157,C2158)&gt;0,B2157,B2157+1)</f>
        <v>676</v>
      </c>
      <c r="C2158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Martin (2014)</v>
      </c>
      <c r="D2158" t="s">
        <v>2692</v>
      </c>
      <c r="E2158" t="s">
        <v>1605</v>
      </c>
      <c r="F2158" t="s">
        <v>2806</v>
      </c>
      <c r="G2158">
        <v>2014</v>
      </c>
      <c r="H2158" t="s">
        <v>145</v>
      </c>
      <c r="I2158" t="s">
        <v>19</v>
      </c>
      <c r="J2158">
        <v>1310</v>
      </c>
      <c r="K2158">
        <v>9</v>
      </c>
      <c r="L2158">
        <f>COUNTIF(Table1[Race],Table1[Race])</f>
        <v>2</v>
      </c>
      <c r="M2158">
        <v>3</v>
      </c>
      <c r="N2158">
        <v>2</v>
      </c>
      <c r="O2158">
        <v>3</v>
      </c>
      <c r="P2158">
        <v>1</v>
      </c>
      <c r="Q2158" t="s">
        <v>20</v>
      </c>
      <c r="R2158" t="s">
        <v>947</v>
      </c>
      <c r="S2158" t="s">
        <v>2692</v>
      </c>
      <c r="T2158">
        <f>IFERROR(Table1[n_can_adj]/MID(Table1[district],FIND("(",Table1[district])+1,1),Table1[n_can_adj])</f>
        <v>2</v>
      </c>
      <c r="U2158">
        <v>53385</v>
      </c>
      <c r="V2158" t="str">
        <f>IF(Table1[Voting Population]&lt;47000,"Rural","Urban")</f>
        <v>Urban</v>
      </c>
      <c r="W2158" s="3">
        <v>0.18354627609847302</v>
      </c>
      <c r="X2158" s="3" t="s">
        <v>5415</v>
      </c>
      <c r="Y2158" s="3">
        <f>COUNTIFS(Table1[Race '#],Table1[[#This Row],[Race '#]],Table1[Gender],"F")</f>
        <v>1</v>
      </c>
      <c r="Z2158" s="3">
        <f>COUNTIFS(Table1[Race '#],Table1[[#This Row],[Race '#]],Table1[Gender],"M")</f>
        <v>1</v>
      </c>
      <c r="AA2158" s="3">
        <f>COUNTIFS(Table1[Race '#],Table1[[#This Row],[Race '#]],Table1[Gender],"~?")</f>
        <v>0</v>
      </c>
      <c r="AB2158" s="3" t="str">
        <f>_xlfn.IFS(Y2158=SUM(Table1[[#This Row],[Race-F candidates]:[Race-? Candidates]]),"All-Female",Z2158=SUM(Table1[[#This Row],[Race-F candidates]:[Race-? Candidates]]),"All-Male",1=1,"Mixed-Gender")</f>
        <v>Mixed-Gender</v>
      </c>
      <c r="AC2158" s="3">
        <f>COUNTIFS(Table1[genoffice],Table1[[#This Row],[genoffice]],Table1[Gender],"F")</f>
        <v>94</v>
      </c>
      <c r="AD2158" s="3">
        <f>COUNTIFS(Table1[genoffice],Table1[[#This Row],[genoffice]],Table1[Gender],"M")</f>
        <v>132</v>
      </c>
      <c r="AE2158" s="3">
        <f>COUNTIFS(Table1[genoffice],Table1[[#This Row],[genoffice]],Table1[Gender],"~?")</f>
        <v>8</v>
      </c>
    </row>
    <row r="2159" spans="1:31" x14ac:dyDescent="0.35">
      <c r="A2159">
        <v>2154</v>
      </c>
      <c r="B2159">
        <f>IF(COUNTIF(C$2:C2158,C2159)&gt;0,B2158,B2158+1)</f>
        <v>677</v>
      </c>
      <c r="C2159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59" t="s">
        <v>2692</v>
      </c>
      <c r="E2159" t="s">
        <v>1605</v>
      </c>
      <c r="F2159" t="s">
        <v>2807</v>
      </c>
      <c r="G2159">
        <v>2014</v>
      </c>
      <c r="H2159" t="s">
        <v>422</v>
      </c>
      <c r="I2159" t="s">
        <v>19</v>
      </c>
      <c r="J2159">
        <v>1012</v>
      </c>
      <c r="K2159">
        <v>9</v>
      </c>
      <c r="L2159">
        <f>COUNTIF(Table1[Race],Table1[Race])</f>
        <v>3</v>
      </c>
      <c r="M2159">
        <v>3</v>
      </c>
      <c r="N2159">
        <v>2</v>
      </c>
      <c r="O2159">
        <v>3</v>
      </c>
      <c r="P2159">
        <v>1</v>
      </c>
      <c r="Q2159" t="s">
        <v>20</v>
      </c>
      <c r="R2159" t="s">
        <v>947</v>
      </c>
      <c r="S2159" t="s">
        <v>2692</v>
      </c>
      <c r="T2159">
        <f>IFERROR(Table1[n_can_adj]/MID(Table1[district],FIND("(",Table1[district])+1,1),Table1[n_can_adj])</f>
        <v>3</v>
      </c>
      <c r="U2159">
        <v>53053</v>
      </c>
      <c r="V2159" t="str">
        <f>IF(Table1[Voting Population]&lt;47000,"Rural","Urban")</f>
        <v>Urban</v>
      </c>
      <c r="W2159" s="3">
        <v>6.8860244233378554E-2</v>
      </c>
      <c r="X2159" s="3" t="s">
        <v>5414</v>
      </c>
      <c r="Y2159" s="3">
        <f>COUNTIFS(Table1[Race '#],Table1[[#This Row],[Race '#]],Table1[Gender],"F")</f>
        <v>1</v>
      </c>
      <c r="Z2159" s="3">
        <f>COUNTIFS(Table1[Race '#],Table1[[#This Row],[Race '#]],Table1[Gender],"M")</f>
        <v>2</v>
      </c>
      <c r="AA2159" s="3">
        <f>COUNTIFS(Table1[Race '#],Table1[[#This Row],[Race '#]],Table1[Gender],"~?")</f>
        <v>0</v>
      </c>
      <c r="AB2159" s="3" t="str">
        <f>_xlfn.IFS(Y2159=SUM(Table1[[#This Row],[Race-F candidates]:[Race-? Candidates]]),"All-Female",Z2159=SUM(Table1[[#This Row],[Race-F candidates]:[Race-? Candidates]]),"All-Male",1=1,"Mixed-Gender")</f>
        <v>Mixed-Gender</v>
      </c>
      <c r="AC2159" s="3">
        <f>COUNTIFS(Table1[genoffice],Table1[[#This Row],[genoffice]],Table1[Gender],"F")</f>
        <v>94</v>
      </c>
      <c r="AD2159" s="3">
        <f>COUNTIFS(Table1[genoffice],Table1[[#This Row],[genoffice]],Table1[Gender],"M")</f>
        <v>132</v>
      </c>
      <c r="AE2159" s="3">
        <f>COUNTIFS(Table1[genoffice],Table1[[#This Row],[genoffice]],Table1[Gender],"~?")</f>
        <v>8</v>
      </c>
    </row>
    <row r="2160" spans="1:31" x14ac:dyDescent="0.35">
      <c r="A2160">
        <v>2156</v>
      </c>
      <c r="B2160">
        <f>IF(COUNTIF(C$2:C2159,C2160)&gt;0,B2159,B2159+1)</f>
        <v>677</v>
      </c>
      <c r="C2160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0" t="s">
        <v>2692</v>
      </c>
      <c r="E2160" t="s">
        <v>1605</v>
      </c>
      <c r="F2160" t="s">
        <v>2809</v>
      </c>
      <c r="G2160">
        <v>2014</v>
      </c>
      <c r="H2160" t="s">
        <v>422</v>
      </c>
      <c r="I2160" t="s">
        <v>23</v>
      </c>
      <c r="J2160">
        <v>1215</v>
      </c>
      <c r="K2160">
        <v>9</v>
      </c>
      <c r="L2160">
        <f>COUNTIF(Table1[Race],Table1[Race])</f>
        <v>3</v>
      </c>
      <c r="M2160">
        <v>3</v>
      </c>
      <c r="N2160">
        <v>2</v>
      </c>
      <c r="O2160">
        <v>3</v>
      </c>
      <c r="P2160">
        <v>1</v>
      </c>
      <c r="Q2160" t="s">
        <v>20</v>
      </c>
      <c r="R2160" t="s">
        <v>947</v>
      </c>
      <c r="S2160" t="s">
        <v>2692</v>
      </c>
      <c r="T2160">
        <f>IFERROR(Table1[n_can_adj]/MID(Table1[district],FIND("(",Table1[district])+1,1),Table1[n_can_adj])</f>
        <v>3</v>
      </c>
      <c r="U2160">
        <v>53053</v>
      </c>
      <c r="V2160" t="str">
        <f>IF(Table1[Voting Population]&lt;47000,"Rural","Urban")</f>
        <v>Urban</v>
      </c>
      <c r="W2160" s="3">
        <v>6.8860244233378554E-2</v>
      </c>
      <c r="X2160" s="3" t="s">
        <v>5414</v>
      </c>
      <c r="Y2160" s="3">
        <f>COUNTIFS(Table1[Race '#],Table1[[#This Row],[Race '#]],Table1[Gender],"F")</f>
        <v>1</v>
      </c>
      <c r="Z2160" s="3">
        <f>COUNTIFS(Table1[Race '#],Table1[[#This Row],[Race '#]],Table1[Gender],"M")</f>
        <v>2</v>
      </c>
      <c r="AA2160" s="3">
        <f>COUNTIFS(Table1[Race '#],Table1[[#This Row],[Race '#]],Table1[Gender],"~?")</f>
        <v>0</v>
      </c>
      <c r="AB2160" s="3" t="str">
        <f>_xlfn.IFS(Y2160=SUM(Table1[[#This Row],[Race-F candidates]:[Race-? Candidates]]),"All-Female",Z2160=SUM(Table1[[#This Row],[Race-F candidates]:[Race-? Candidates]]),"All-Male",1=1,"Mixed-Gender")</f>
        <v>Mixed-Gender</v>
      </c>
      <c r="AC2160" s="3">
        <f>COUNTIFS(Table1[genoffice],Table1[[#This Row],[genoffice]],Table1[Gender],"F")</f>
        <v>94</v>
      </c>
      <c r="AD2160" s="3">
        <f>COUNTIFS(Table1[genoffice],Table1[[#This Row],[genoffice]],Table1[Gender],"M")</f>
        <v>132</v>
      </c>
      <c r="AE2160" s="3">
        <f>COUNTIFS(Table1[genoffice],Table1[[#This Row],[genoffice]],Table1[Gender],"~?")</f>
        <v>8</v>
      </c>
    </row>
    <row r="2161" spans="1:31" x14ac:dyDescent="0.35">
      <c r="A2161">
        <v>2158</v>
      </c>
      <c r="B2161">
        <f>IF(COUNTIF(C$2:C2160,C2161)&gt;0,B2160,B2160+1)</f>
        <v>677</v>
      </c>
      <c r="C2161" t="str">
        <f>Table1[[#This Row],[position]]&amp;IF(Table1[district]="NA","","-"&amp;Table1[district])&amp;IF(Table1[parish]="Multi-Parish Race","","-"&amp;Table1[parish])&amp;" ("&amp;Table1[year]&amp;")"</f>
        <v>Justice of the Peace-Justice of the Peace Ward  5-St. Mary (2014)</v>
      </c>
      <c r="D2161" t="s">
        <v>2692</v>
      </c>
      <c r="E2161" t="s">
        <v>1605</v>
      </c>
      <c r="F2161" t="s">
        <v>2811</v>
      </c>
      <c r="G2161">
        <v>2014</v>
      </c>
      <c r="H2161" t="s">
        <v>422</v>
      </c>
      <c r="I2161" t="s">
        <v>30</v>
      </c>
      <c r="J2161">
        <v>721</v>
      </c>
      <c r="K2161">
        <v>9</v>
      </c>
      <c r="L2161">
        <f>COUNTIF(Table1[Race],Table1[Race])</f>
        <v>3</v>
      </c>
      <c r="M2161">
        <v>3</v>
      </c>
      <c r="N2161">
        <v>2</v>
      </c>
      <c r="O2161">
        <v>3</v>
      </c>
      <c r="P2161">
        <v>1</v>
      </c>
      <c r="Q2161" t="s">
        <v>20</v>
      </c>
      <c r="R2161" t="s">
        <v>947</v>
      </c>
      <c r="S2161" t="s">
        <v>2692</v>
      </c>
      <c r="T2161">
        <f>IFERROR(Table1[n_can_adj]/MID(Table1[district],FIND("(",Table1[district])+1,1),Table1[n_can_adj])</f>
        <v>3</v>
      </c>
      <c r="U2161">
        <v>53053</v>
      </c>
      <c r="V2161" t="str">
        <f>IF(Table1[Voting Population]&lt;47000,"Rural","Urban")</f>
        <v>Urban</v>
      </c>
      <c r="W2161" s="3">
        <v>6.8860244233378554E-2</v>
      </c>
      <c r="X2161" s="3" t="s">
        <v>5415</v>
      </c>
      <c r="Y2161" s="3">
        <f>COUNTIFS(Table1[Race '#],Table1[[#This Row],[Race '#]],Table1[Gender],"F")</f>
        <v>1</v>
      </c>
      <c r="Z2161" s="3">
        <f>COUNTIFS(Table1[Race '#],Table1[[#This Row],[Race '#]],Table1[Gender],"M")</f>
        <v>2</v>
      </c>
      <c r="AA2161" s="3">
        <f>COUNTIFS(Table1[Race '#],Table1[[#This Row],[Race '#]],Table1[Gender],"~?")</f>
        <v>0</v>
      </c>
      <c r="AB2161" s="3" t="str">
        <f>_xlfn.IFS(Y2161=SUM(Table1[[#This Row],[Race-F candidates]:[Race-? Candidates]]),"All-Female",Z2161=SUM(Table1[[#This Row],[Race-F candidates]:[Race-? Candidates]]),"All-Male",1=1,"Mixed-Gender")</f>
        <v>Mixed-Gender</v>
      </c>
      <c r="AC2161" s="3">
        <f>COUNTIFS(Table1[genoffice],Table1[[#This Row],[genoffice]],Table1[Gender],"F")</f>
        <v>94</v>
      </c>
      <c r="AD2161" s="3">
        <f>COUNTIFS(Table1[genoffice],Table1[[#This Row],[genoffice]],Table1[Gender],"M")</f>
        <v>132</v>
      </c>
      <c r="AE2161" s="3">
        <f>COUNTIFS(Table1[genoffice],Table1[[#This Row],[genoffice]],Table1[Gender],"~?")</f>
        <v>8</v>
      </c>
    </row>
    <row r="2162" spans="1:31" x14ac:dyDescent="0.35">
      <c r="A2162">
        <v>2162</v>
      </c>
      <c r="B2162">
        <f>IF(COUNTIF(C$2:C2161,C2162)&gt;0,B2161,B2161+1)</f>
        <v>678</v>
      </c>
      <c r="C2162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2" t="s">
        <v>2692</v>
      </c>
      <c r="E2162" t="s">
        <v>1613</v>
      </c>
      <c r="F2162" t="s">
        <v>2815</v>
      </c>
      <c r="G2162">
        <v>2014</v>
      </c>
      <c r="H2162" t="s">
        <v>1002</v>
      </c>
      <c r="I2162" t="s">
        <v>23</v>
      </c>
      <c r="J2162">
        <v>523</v>
      </c>
      <c r="K2162">
        <v>9</v>
      </c>
      <c r="L2162">
        <f>COUNTIF(Table1[Race],Table1[Race])</f>
        <v>2</v>
      </c>
      <c r="M2162">
        <v>3</v>
      </c>
      <c r="N2162">
        <v>2</v>
      </c>
      <c r="O2162">
        <v>2</v>
      </c>
      <c r="P2162">
        <v>2</v>
      </c>
      <c r="Q2162" t="s">
        <v>20</v>
      </c>
      <c r="R2162" t="s">
        <v>947</v>
      </c>
      <c r="S2162" t="s">
        <v>2692</v>
      </c>
      <c r="T2162">
        <f>IFERROR(Table1[n_can_adj]/MID(Table1[district],FIND("(",Table1[district])+1,1),Table1[n_can_adj])</f>
        <v>2</v>
      </c>
      <c r="U2162">
        <v>135925</v>
      </c>
      <c r="V2162" t="str">
        <f>IF(Table1[Voting Population]&lt;47000,"Rural","Urban")</f>
        <v>Urban</v>
      </c>
      <c r="W2162" s="3">
        <v>0.44272775705913697</v>
      </c>
      <c r="X2162" s="3" t="s">
        <v>5415</v>
      </c>
      <c r="Y2162" s="3">
        <f>COUNTIFS(Table1[Race '#],Table1[[#This Row],[Race '#]],Table1[Gender],"F")</f>
        <v>1</v>
      </c>
      <c r="Z2162" s="3">
        <f>COUNTIFS(Table1[Race '#],Table1[[#This Row],[Race '#]],Table1[Gender],"M")</f>
        <v>1</v>
      </c>
      <c r="AA2162" s="3">
        <f>COUNTIFS(Table1[Race '#],Table1[[#This Row],[Race '#]],Table1[Gender],"~?")</f>
        <v>0</v>
      </c>
      <c r="AB2162" s="3" t="str">
        <f>_xlfn.IFS(Y2162=SUM(Table1[[#This Row],[Race-F candidates]:[Race-? Candidates]]),"All-Female",Z2162=SUM(Table1[[#This Row],[Race-F candidates]:[Race-? Candidates]]),"All-Male",1=1,"Mixed-Gender")</f>
        <v>Mixed-Gender</v>
      </c>
      <c r="AC2162" s="3">
        <f>COUNTIFS(Table1[genoffice],Table1[[#This Row],[genoffice]],Table1[Gender],"F")</f>
        <v>94</v>
      </c>
      <c r="AD2162" s="3">
        <f>COUNTIFS(Table1[genoffice],Table1[[#This Row],[genoffice]],Table1[Gender],"M")</f>
        <v>132</v>
      </c>
      <c r="AE2162" s="3">
        <f>COUNTIFS(Table1[genoffice],Table1[[#This Row],[genoffice]],Table1[Gender],"~?")</f>
        <v>8</v>
      </c>
    </row>
    <row r="2163" spans="1:31" x14ac:dyDescent="0.35">
      <c r="A2163">
        <v>2164</v>
      </c>
      <c r="B2163">
        <f>IF(COUNTIF(C$2:C2162,C2163)&gt;0,B2162,B2162+1)</f>
        <v>678</v>
      </c>
      <c r="C2163" t="str">
        <f>Table1[[#This Row],[position]]&amp;IF(Table1[district]="NA","","-"&amp;Table1[district])&amp;IF(Table1[parish]="Multi-Parish Race","","-"&amp;Table1[parish])&amp;" ("&amp;Table1[year]&amp;")"</f>
        <v>Justice of the Peace-Justice of the Peace Ward  6-Livingston (2014)</v>
      </c>
      <c r="D2163" t="s">
        <v>2692</v>
      </c>
      <c r="E2163" t="s">
        <v>1613</v>
      </c>
      <c r="F2163" t="s">
        <v>2817</v>
      </c>
      <c r="G2163">
        <v>2014</v>
      </c>
      <c r="H2163" t="s">
        <v>1002</v>
      </c>
      <c r="I2163" t="s">
        <v>127</v>
      </c>
      <c r="J2163">
        <v>1354</v>
      </c>
      <c r="K2163">
        <v>9</v>
      </c>
      <c r="L2163">
        <f>COUNTIF(Table1[Race],Table1[Race])</f>
        <v>2</v>
      </c>
      <c r="M2163">
        <v>3</v>
      </c>
      <c r="N2163">
        <v>2</v>
      </c>
      <c r="O2163">
        <v>2</v>
      </c>
      <c r="P2163">
        <v>2</v>
      </c>
      <c r="Q2163" t="s">
        <v>20</v>
      </c>
      <c r="R2163" t="s">
        <v>947</v>
      </c>
      <c r="S2163" t="s">
        <v>2692</v>
      </c>
      <c r="T2163">
        <f>IFERROR(Table1[n_can_adj]/MID(Table1[district],FIND("(",Table1[district])+1,1),Table1[n_can_adj])</f>
        <v>2</v>
      </c>
      <c r="U2163">
        <v>135925</v>
      </c>
      <c r="V2163" t="str">
        <f>IF(Table1[Voting Population]&lt;47000,"Rural","Urban")</f>
        <v>Urban</v>
      </c>
      <c r="W2163" s="3">
        <v>0.44272775705913697</v>
      </c>
      <c r="X2163" s="3" t="s">
        <v>5414</v>
      </c>
      <c r="Y2163" s="3">
        <f>COUNTIFS(Table1[Race '#],Table1[[#This Row],[Race '#]],Table1[Gender],"F")</f>
        <v>1</v>
      </c>
      <c r="Z2163" s="3">
        <f>COUNTIFS(Table1[Race '#],Table1[[#This Row],[Race '#]],Table1[Gender],"M")</f>
        <v>1</v>
      </c>
      <c r="AA2163" s="3">
        <f>COUNTIFS(Table1[Race '#],Table1[[#This Row],[Race '#]],Table1[Gender],"~?")</f>
        <v>0</v>
      </c>
      <c r="AB2163" s="3" t="str">
        <f>_xlfn.IFS(Y2163=SUM(Table1[[#This Row],[Race-F candidates]:[Race-? Candidates]]),"All-Female",Z2163=SUM(Table1[[#This Row],[Race-F candidates]:[Race-? Candidates]]),"All-Male",1=1,"Mixed-Gender")</f>
        <v>Mixed-Gender</v>
      </c>
      <c r="AC2163" s="3">
        <f>COUNTIFS(Table1[genoffice],Table1[[#This Row],[genoffice]],Table1[Gender],"F")</f>
        <v>94</v>
      </c>
      <c r="AD2163" s="3">
        <f>COUNTIFS(Table1[genoffice],Table1[[#This Row],[genoffice]],Table1[Gender],"M")</f>
        <v>132</v>
      </c>
      <c r="AE2163" s="3">
        <f>COUNTIFS(Table1[genoffice],Table1[[#This Row],[genoffice]],Table1[Gender],"~?")</f>
        <v>8</v>
      </c>
    </row>
    <row r="2164" spans="1:31" x14ac:dyDescent="0.35">
      <c r="A2164">
        <v>2163</v>
      </c>
      <c r="B2164">
        <f>IF(COUNTIF(C$2:C2163,C2164)&gt;0,B2163,B2163+1)</f>
        <v>679</v>
      </c>
      <c r="C2164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4" t="s">
        <v>2692</v>
      </c>
      <c r="E2164" t="s">
        <v>1613</v>
      </c>
      <c r="F2164" t="s">
        <v>2816</v>
      </c>
      <c r="G2164">
        <v>2014</v>
      </c>
      <c r="H2164" t="s">
        <v>1584</v>
      </c>
      <c r="I2164" t="s">
        <v>19</v>
      </c>
      <c r="J2164">
        <v>3557</v>
      </c>
      <c r="K2164">
        <v>9</v>
      </c>
      <c r="L2164">
        <f>COUNTIF(Table1[Race],Table1[Race])</f>
        <v>2</v>
      </c>
      <c r="M2164">
        <v>3</v>
      </c>
      <c r="N2164">
        <v>2</v>
      </c>
      <c r="O2164">
        <v>2</v>
      </c>
      <c r="P2164">
        <v>2</v>
      </c>
      <c r="Q2164" t="s">
        <v>20</v>
      </c>
      <c r="R2164" t="s">
        <v>947</v>
      </c>
      <c r="S2164" t="s">
        <v>2692</v>
      </c>
      <c r="T2164">
        <f>IFERROR(Table1[n_can_adj]/MID(Table1[district],FIND("(",Table1[district])+1,1),Table1[n_can_adj])</f>
        <v>2</v>
      </c>
      <c r="U2164">
        <v>23584</v>
      </c>
      <c r="V2164" t="str">
        <f>IF(Table1[Voting Population]&lt;47000,"Rural","Urban")</f>
        <v>Rural</v>
      </c>
      <c r="W2164" s="3">
        <v>0.66059757236227834</v>
      </c>
      <c r="X2164" s="3" t="s">
        <v>5414</v>
      </c>
      <c r="Y2164" s="3">
        <f>COUNTIFS(Table1[Race '#],Table1[[#This Row],[Race '#]],Table1[Gender],"F")</f>
        <v>0</v>
      </c>
      <c r="Z2164" s="3">
        <f>COUNTIFS(Table1[Race '#],Table1[[#This Row],[Race '#]],Table1[Gender],"M")</f>
        <v>2</v>
      </c>
      <c r="AA2164" s="3">
        <f>COUNTIFS(Table1[Race '#],Table1[[#This Row],[Race '#]],Table1[Gender],"~?")</f>
        <v>0</v>
      </c>
      <c r="AB2164" s="3" t="str">
        <f>_xlfn.IFS(Y2164=SUM(Table1[[#This Row],[Race-F candidates]:[Race-? Candidates]]),"All-Female",Z2164=SUM(Table1[[#This Row],[Race-F candidates]:[Race-? Candidates]]),"All-Male",1=1,"Mixed-Gender")</f>
        <v>All-Male</v>
      </c>
      <c r="AC2164" s="3">
        <f>COUNTIFS(Table1[genoffice],Table1[[#This Row],[genoffice]],Table1[Gender],"F")</f>
        <v>94</v>
      </c>
      <c r="AD2164" s="3">
        <f>COUNTIFS(Table1[genoffice],Table1[[#This Row],[genoffice]],Table1[Gender],"M")</f>
        <v>132</v>
      </c>
      <c r="AE2164" s="3">
        <f>COUNTIFS(Table1[genoffice],Table1[[#This Row],[genoffice]],Table1[Gender],"~?")</f>
        <v>8</v>
      </c>
    </row>
    <row r="2165" spans="1:31" x14ac:dyDescent="0.35">
      <c r="A2165">
        <v>2167</v>
      </c>
      <c r="B2165">
        <f>IF(COUNTIF(C$2:C2164,C2165)&gt;0,B2164,B2164+1)</f>
        <v>679</v>
      </c>
      <c r="C2165" t="str">
        <f>Table1[[#This Row],[position]]&amp;IF(Table1[district]="NA","","-"&amp;Table1[district])&amp;IF(Table1[parish]="Multi-Parish Race","","-"&amp;Table1[parish])&amp;" ("&amp;Table1[year]&amp;")"</f>
        <v>Justice of the Peace-Justice of the Peace Ward  6-Plaquemines (2014)</v>
      </c>
      <c r="D2165" t="s">
        <v>2692</v>
      </c>
      <c r="E2165" t="s">
        <v>1613</v>
      </c>
      <c r="F2165" t="s">
        <v>2820</v>
      </c>
      <c r="G2165">
        <v>2014</v>
      </c>
      <c r="H2165" t="s">
        <v>1584</v>
      </c>
      <c r="I2165" t="s">
        <v>127</v>
      </c>
      <c r="J2165">
        <v>727</v>
      </c>
      <c r="K2165">
        <v>9</v>
      </c>
      <c r="L2165">
        <f>COUNTIF(Table1[Race],Table1[Race])</f>
        <v>2</v>
      </c>
      <c r="M2165">
        <v>3</v>
      </c>
      <c r="N2165">
        <v>2</v>
      </c>
      <c r="O2165">
        <v>2</v>
      </c>
      <c r="P2165">
        <v>2</v>
      </c>
      <c r="Q2165" t="s">
        <v>20</v>
      </c>
      <c r="R2165" t="s">
        <v>947</v>
      </c>
      <c r="S2165" t="s">
        <v>2692</v>
      </c>
      <c r="T2165">
        <f>IFERROR(Table1[n_can_adj]/MID(Table1[district],FIND("(",Table1[district])+1,1),Table1[n_can_adj])</f>
        <v>2</v>
      </c>
      <c r="U2165">
        <v>23584</v>
      </c>
      <c r="V2165" t="str">
        <f>IF(Table1[Voting Population]&lt;47000,"Rural","Urban")</f>
        <v>Rural</v>
      </c>
      <c r="W2165" s="3">
        <v>0.66059757236227834</v>
      </c>
      <c r="X2165" s="3" t="s">
        <v>5414</v>
      </c>
      <c r="Y2165" s="3">
        <f>COUNTIFS(Table1[Race '#],Table1[[#This Row],[Race '#]],Table1[Gender],"F")</f>
        <v>0</v>
      </c>
      <c r="Z2165" s="3">
        <f>COUNTIFS(Table1[Race '#],Table1[[#This Row],[Race '#]],Table1[Gender],"M")</f>
        <v>2</v>
      </c>
      <c r="AA2165" s="3">
        <f>COUNTIFS(Table1[Race '#],Table1[[#This Row],[Race '#]],Table1[Gender],"~?")</f>
        <v>0</v>
      </c>
      <c r="AB2165" s="3" t="str">
        <f>_xlfn.IFS(Y2165=SUM(Table1[[#This Row],[Race-F candidates]:[Race-? Candidates]]),"All-Female",Z2165=SUM(Table1[[#This Row],[Race-F candidates]:[Race-? Candidates]]),"All-Male",1=1,"Mixed-Gender")</f>
        <v>All-Male</v>
      </c>
      <c r="AC2165" s="3">
        <f>COUNTIFS(Table1[genoffice],Table1[[#This Row],[genoffice]],Table1[Gender],"F")</f>
        <v>94</v>
      </c>
      <c r="AD2165" s="3">
        <f>COUNTIFS(Table1[genoffice],Table1[[#This Row],[genoffice]],Table1[Gender],"M")</f>
        <v>132</v>
      </c>
      <c r="AE2165" s="3">
        <f>COUNTIFS(Table1[genoffice],Table1[[#This Row],[genoffice]],Table1[Gender],"~?")</f>
        <v>8</v>
      </c>
    </row>
    <row r="2166" spans="1:31" x14ac:dyDescent="0.35">
      <c r="A2166">
        <v>2168</v>
      </c>
      <c r="B2166">
        <f>IF(COUNTIF(C$2:C2165,C2166)&gt;0,B2165,B2165+1)</f>
        <v>680</v>
      </c>
      <c r="C2166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6" t="s">
        <v>2692</v>
      </c>
      <c r="E2166" t="s">
        <v>1613</v>
      </c>
      <c r="F2166" t="s">
        <v>2821</v>
      </c>
      <c r="G2166">
        <v>2014</v>
      </c>
      <c r="H2166" t="s">
        <v>238</v>
      </c>
      <c r="I2166" t="s">
        <v>23</v>
      </c>
      <c r="J2166">
        <v>224</v>
      </c>
      <c r="K2166">
        <v>9</v>
      </c>
      <c r="L2166">
        <f>COUNTIF(Table1[Race],Table1[Race])</f>
        <v>2</v>
      </c>
      <c r="M2166">
        <v>3</v>
      </c>
      <c r="N2166">
        <v>2</v>
      </c>
      <c r="O2166">
        <v>2</v>
      </c>
      <c r="P2166">
        <v>2</v>
      </c>
      <c r="Q2166" t="s">
        <v>20</v>
      </c>
      <c r="R2166" t="s">
        <v>947</v>
      </c>
      <c r="S2166" t="s">
        <v>2692</v>
      </c>
      <c r="T2166">
        <f>IFERROR(Table1[n_can_adj]/MID(Table1[district],FIND("(",Table1[district])+1,1),Table1[n_can_adj])</f>
        <v>2</v>
      </c>
      <c r="U2166">
        <v>132373</v>
      </c>
      <c r="V2166" t="str">
        <f>IF(Table1[Voting Population]&lt;47000,"Rural","Urban")</f>
        <v>Urban</v>
      </c>
      <c r="W2166" s="3">
        <v>4.4776119402985037E-2</v>
      </c>
      <c r="X2166" s="3" t="s">
        <v>5414</v>
      </c>
      <c r="Y2166" s="3">
        <f>COUNTIFS(Table1[Race '#],Table1[[#This Row],[Race '#]],Table1[Gender],"F")</f>
        <v>0</v>
      </c>
      <c r="Z2166" s="3">
        <f>COUNTIFS(Table1[Race '#],Table1[[#This Row],[Race '#]],Table1[Gender],"M")</f>
        <v>2</v>
      </c>
      <c r="AA2166" s="3">
        <f>COUNTIFS(Table1[Race '#],Table1[[#This Row],[Race '#]],Table1[Gender],"~?")</f>
        <v>0</v>
      </c>
      <c r="AB2166" s="3" t="str">
        <f>_xlfn.IFS(Y2166=SUM(Table1[[#This Row],[Race-F candidates]:[Race-? Candidates]]),"All-Female",Z2166=SUM(Table1[[#This Row],[Race-F candidates]:[Race-? Candidates]]),"All-Male",1=1,"Mixed-Gender")</f>
        <v>All-Male</v>
      </c>
      <c r="AC2166" s="3">
        <f>COUNTIFS(Table1[genoffice],Table1[[#This Row],[genoffice]],Table1[Gender],"F")</f>
        <v>94</v>
      </c>
      <c r="AD2166" s="3">
        <f>COUNTIFS(Table1[genoffice],Table1[[#This Row],[genoffice]],Table1[Gender],"M")</f>
        <v>132</v>
      </c>
      <c r="AE2166" s="3">
        <f>COUNTIFS(Table1[genoffice],Table1[[#This Row],[genoffice]],Table1[Gender],"~?")</f>
        <v>8</v>
      </c>
    </row>
    <row r="2167" spans="1:31" x14ac:dyDescent="0.35">
      <c r="A2167">
        <v>2169</v>
      </c>
      <c r="B2167">
        <f>IF(COUNTIF(C$2:C2166,C2167)&gt;0,B2166,B2166+1)</f>
        <v>680</v>
      </c>
      <c r="C2167" t="str">
        <f>Table1[[#This Row],[position]]&amp;IF(Table1[district]="NA","","-"&amp;Table1[district])&amp;IF(Table1[parish]="Multi-Parish Race","","-"&amp;Table1[parish])&amp;" ("&amp;Table1[year]&amp;")"</f>
        <v>Justice of the Peace-Justice of the Peace Ward  6-Rapides (2014)</v>
      </c>
      <c r="D2167" t="s">
        <v>2692</v>
      </c>
      <c r="E2167" t="s">
        <v>1613</v>
      </c>
      <c r="F2167" t="s">
        <v>2822</v>
      </c>
      <c r="G2167">
        <v>2014</v>
      </c>
      <c r="H2167" t="s">
        <v>238</v>
      </c>
      <c r="I2167" t="s">
        <v>23</v>
      </c>
      <c r="J2167">
        <v>245</v>
      </c>
      <c r="K2167">
        <v>9</v>
      </c>
      <c r="L2167">
        <f>COUNTIF(Table1[Race],Table1[Race])</f>
        <v>2</v>
      </c>
      <c r="M2167">
        <v>3</v>
      </c>
      <c r="N2167">
        <v>2</v>
      </c>
      <c r="O2167">
        <v>2</v>
      </c>
      <c r="P2167">
        <v>2</v>
      </c>
      <c r="Q2167" t="s">
        <v>20</v>
      </c>
      <c r="R2167" t="s">
        <v>947</v>
      </c>
      <c r="S2167" t="s">
        <v>2692</v>
      </c>
      <c r="T2167">
        <f>IFERROR(Table1[n_can_adj]/MID(Table1[district],FIND("(",Table1[district])+1,1),Table1[n_can_adj])</f>
        <v>2</v>
      </c>
      <c r="U2167">
        <v>132373</v>
      </c>
      <c r="V2167" t="str">
        <f>IF(Table1[Voting Population]&lt;47000,"Rural","Urban")</f>
        <v>Urban</v>
      </c>
      <c r="W2167" s="3">
        <v>4.4776119402985037E-2</v>
      </c>
      <c r="X2167" s="3" t="s">
        <v>5414</v>
      </c>
      <c r="Y2167" s="3">
        <f>COUNTIFS(Table1[Race '#],Table1[[#This Row],[Race '#]],Table1[Gender],"F")</f>
        <v>0</v>
      </c>
      <c r="Z2167" s="3">
        <f>COUNTIFS(Table1[Race '#],Table1[[#This Row],[Race '#]],Table1[Gender],"M")</f>
        <v>2</v>
      </c>
      <c r="AA2167" s="3">
        <f>COUNTIFS(Table1[Race '#],Table1[[#This Row],[Race '#]],Table1[Gender],"~?")</f>
        <v>0</v>
      </c>
      <c r="AB2167" s="3" t="str">
        <f>_xlfn.IFS(Y2167=SUM(Table1[[#This Row],[Race-F candidates]:[Race-? Candidates]]),"All-Female",Z2167=SUM(Table1[[#This Row],[Race-F candidates]:[Race-? Candidates]]),"All-Male",1=1,"Mixed-Gender")</f>
        <v>All-Male</v>
      </c>
      <c r="AC2167" s="3">
        <f>COUNTIFS(Table1[genoffice],Table1[[#This Row],[genoffice]],Table1[Gender],"F")</f>
        <v>94</v>
      </c>
      <c r="AD2167" s="3">
        <f>COUNTIFS(Table1[genoffice],Table1[[#This Row],[genoffice]],Table1[Gender],"M")</f>
        <v>132</v>
      </c>
      <c r="AE2167" s="3">
        <f>COUNTIFS(Table1[genoffice],Table1[[#This Row],[genoffice]],Table1[Gender],"~?")</f>
        <v>8</v>
      </c>
    </row>
    <row r="2168" spans="1:31" x14ac:dyDescent="0.35">
      <c r="A2168">
        <v>2161</v>
      </c>
      <c r="B2168">
        <f>IF(COUNTIF(C$2:C2167,C2168)&gt;0,B2167,B2167+1)</f>
        <v>681</v>
      </c>
      <c r="C2168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8" t="s">
        <v>2692</v>
      </c>
      <c r="E2168" t="s">
        <v>1613</v>
      </c>
      <c r="F2168" t="s">
        <v>2814</v>
      </c>
      <c r="G2168">
        <v>2014</v>
      </c>
      <c r="H2168" t="s">
        <v>1292</v>
      </c>
      <c r="I2168" t="s">
        <v>30</v>
      </c>
      <c r="J2168">
        <v>179</v>
      </c>
      <c r="K2168">
        <v>9</v>
      </c>
      <c r="L2168">
        <f>COUNTIF(Table1[Race],Table1[Race])</f>
        <v>3</v>
      </c>
      <c r="M2168">
        <v>3</v>
      </c>
      <c r="N2168">
        <v>2</v>
      </c>
      <c r="O2168">
        <v>2</v>
      </c>
      <c r="P2168">
        <v>2</v>
      </c>
      <c r="Q2168" t="s">
        <v>20</v>
      </c>
      <c r="R2168" t="s">
        <v>947</v>
      </c>
      <c r="S2168" t="s">
        <v>2692</v>
      </c>
      <c r="T2168">
        <f>IFERROR(Table1[n_can_adj]/MID(Table1[district],FIND("(",Table1[district])+1,1),Table1[n_can_adj])</f>
        <v>3</v>
      </c>
      <c r="U2168">
        <v>113099</v>
      </c>
      <c r="V2168" t="str">
        <f>IF(Table1[Voting Population]&lt;47000,"Rural","Urban")</f>
        <v>Urban</v>
      </c>
      <c r="W2168" s="3">
        <v>0.31499312242090782</v>
      </c>
      <c r="X2168" s="3" t="s">
        <v>5415</v>
      </c>
      <c r="Y2168" s="3">
        <f>COUNTIFS(Table1[Race '#],Table1[[#This Row],[Race '#]],Table1[Gender],"F")</f>
        <v>1</v>
      </c>
      <c r="Z2168" s="3">
        <f>COUNTIFS(Table1[Race '#],Table1[[#This Row],[Race '#]],Table1[Gender],"M")</f>
        <v>2</v>
      </c>
      <c r="AA2168" s="3">
        <f>COUNTIFS(Table1[Race '#],Table1[[#This Row],[Race '#]],Table1[Gender],"~?")</f>
        <v>0</v>
      </c>
      <c r="AB2168" s="3" t="str">
        <f>_xlfn.IFS(Y2168=SUM(Table1[[#This Row],[Race-F candidates]:[Race-? Candidates]]),"All-Female",Z2168=SUM(Table1[[#This Row],[Race-F candidates]:[Race-? Candidates]]),"All-Male",1=1,"Mixed-Gender")</f>
        <v>Mixed-Gender</v>
      </c>
      <c r="AC2168" s="3">
        <f>COUNTIFS(Table1[genoffice],Table1[[#This Row],[genoffice]],Table1[Gender],"F")</f>
        <v>94</v>
      </c>
      <c r="AD2168" s="3">
        <f>COUNTIFS(Table1[genoffice],Table1[[#This Row],[genoffice]],Table1[Gender],"M")</f>
        <v>132</v>
      </c>
      <c r="AE2168" s="3">
        <f>COUNTIFS(Table1[genoffice],Table1[[#This Row],[genoffice]],Table1[Gender],"~?")</f>
        <v>8</v>
      </c>
    </row>
    <row r="2169" spans="1:31" x14ac:dyDescent="0.35">
      <c r="A2169">
        <v>2165</v>
      </c>
      <c r="B2169">
        <f>IF(COUNTIF(C$2:C2168,C2169)&gt;0,B2168,B2168+1)</f>
        <v>681</v>
      </c>
      <c r="C2169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69" t="s">
        <v>2692</v>
      </c>
      <c r="E2169" t="s">
        <v>1613</v>
      </c>
      <c r="F2169" t="s">
        <v>2818</v>
      </c>
      <c r="G2169">
        <v>2014</v>
      </c>
      <c r="H2169" t="s">
        <v>1292</v>
      </c>
      <c r="I2169" t="s">
        <v>19</v>
      </c>
      <c r="J2169">
        <v>408</v>
      </c>
      <c r="K2169">
        <v>9</v>
      </c>
      <c r="L2169">
        <f>COUNTIF(Table1[Race],Table1[Race])</f>
        <v>3</v>
      </c>
      <c r="M2169">
        <v>3</v>
      </c>
      <c r="N2169">
        <v>2</v>
      </c>
      <c r="O2169">
        <v>2</v>
      </c>
      <c r="P2169">
        <v>2</v>
      </c>
      <c r="Q2169" t="s">
        <v>20</v>
      </c>
      <c r="R2169" t="s">
        <v>947</v>
      </c>
      <c r="S2169" t="s">
        <v>2692</v>
      </c>
      <c r="T2169">
        <f>IFERROR(Table1[n_can_adj]/MID(Table1[district],FIND("(",Table1[district])+1,1),Table1[n_can_adj])</f>
        <v>3</v>
      </c>
      <c r="U2169">
        <v>113099</v>
      </c>
      <c r="V2169" t="str">
        <f>IF(Table1[Voting Population]&lt;47000,"Rural","Urban")</f>
        <v>Urban</v>
      </c>
      <c r="W2169" s="3">
        <v>0.31499312242090782</v>
      </c>
      <c r="X2169" s="3" t="s">
        <v>5414</v>
      </c>
      <c r="Y2169" s="3">
        <f>COUNTIFS(Table1[Race '#],Table1[[#This Row],[Race '#]],Table1[Gender],"F")</f>
        <v>1</v>
      </c>
      <c r="Z2169" s="3">
        <f>COUNTIFS(Table1[Race '#],Table1[[#This Row],[Race '#]],Table1[Gender],"M")</f>
        <v>2</v>
      </c>
      <c r="AA2169" s="3">
        <f>COUNTIFS(Table1[Race '#],Table1[[#This Row],[Race '#]],Table1[Gender],"~?")</f>
        <v>0</v>
      </c>
      <c r="AB2169" s="3" t="str">
        <f>_xlfn.IFS(Y2169=SUM(Table1[[#This Row],[Race-F candidates]:[Race-? Candidates]]),"All-Female",Z2169=SUM(Table1[[#This Row],[Race-F candidates]:[Race-? Candidates]]),"All-Male",1=1,"Mixed-Gender")</f>
        <v>Mixed-Gender</v>
      </c>
      <c r="AC2169" s="3">
        <f>COUNTIFS(Table1[genoffice],Table1[[#This Row],[genoffice]],Table1[Gender],"F")</f>
        <v>94</v>
      </c>
      <c r="AD2169" s="3">
        <f>COUNTIFS(Table1[genoffice],Table1[[#This Row],[genoffice]],Table1[Gender],"M")</f>
        <v>132</v>
      </c>
      <c r="AE2169" s="3">
        <f>COUNTIFS(Table1[genoffice],Table1[[#This Row],[genoffice]],Table1[Gender],"~?")</f>
        <v>8</v>
      </c>
    </row>
    <row r="2170" spans="1:31" x14ac:dyDescent="0.35">
      <c r="A2170">
        <v>2166</v>
      </c>
      <c r="B2170">
        <f>IF(COUNTIF(C$2:C2169,C2170)&gt;0,B2169,B2169+1)</f>
        <v>681</v>
      </c>
      <c r="C2170" t="str">
        <f>Table1[[#This Row],[position]]&amp;IF(Table1[district]="NA","","-"&amp;Table1[district])&amp;IF(Table1[parish]="Multi-Parish Race","","-"&amp;Table1[parish])&amp;" ("&amp;Table1[year]&amp;")"</f>
        <v>Justice of the Peace-Justice of the Peace Ward  6-Terrebonne (2014)</v>
      </c>
      <c r="D2170" t="s">
        <v>2692</v>
      </c>
      <c r="E2170" t="s">
        <v>1613</v>
      </c>
      <c r="F2170" t="s">
        <v>2819</v>
      </c>
      <c r="G2170">
        <v>2014</v>
      </c>
      <c r="H2170" t="s">
        <v>1292</v>
      </c>
      <c r="I2170" t="s">
        <v>30</v>
      </c>
      <c r="J2170">
        <v>140</v>
      </c>
      <c r="K2170">
        <v>9</v>
      </c>
      <c r="L2170">
        <f>COUNTIF(Table1[Race],Table1[Race])</f>
        <v>3</v>
      </c>
      <c r="M2170">
        <v>3</v>
      </c>
      <c r="N2170">
        <v>2</v>
      </c>
      <c r="O2170">
        <v>2</v>
      </c>
      <c r="P2170">
        <v>2</v>
      </c>
      <c r="Q2170" t="s">
        <v>20</v>
      </c>
      <c r="R2170" t="s">
        <v>947</v>
      </c>
      <c r="S2170" t="s">
        <v>2692</v>
      </c>
      <c r="T2170">
        <f>IFERROR(Table1[n_can_adj]/MID(Table1[district],FIND("(",Table1[district])+1,1),Table1[n_can_adj])</f>
        <v>3</v>
      </c>
      <c r="U2170">
        <v>113099</v>
      </c>
      <c r="V2170" t="str">
        <f>IF(Table1[Voting Population]&lt;47000,"Rural","Urban")</f>
        <v>Urban</v>
      </c>
      <c r="W2170" s="3">
        <v>0.31499312242090782</v>
      </c>
      <c r="X2170" s="3" t="s">
        <v>5414</v>
      </c>
      <c r="Y2170" s="3">
        <f>COUNTIFS(Table1[Race '#],Table1[[#This Row],[Race '#]],Table1[Gender],"F")</f>
        <v>1</v>
      </c>
      <c r="Z2170" s="3">
        <f>COUNTIFS(Table1[Race '#],Table1[[#This Row],[Race '#]],Table1[Gender],"M")</f>
        <v>2</v>
      </c>
      <c r="AA2170" s="3">
        <f>COUNTIFS(Table1[Race '#],Table1[[#This Row],[Race '#]],Table1[Gender],"~?")</f>
        <v>0</v>
      </c>
      <c r="AB2170" s="3" t="str">
        <f>_xlfn.IFS(Y2170=SUM(Table1[[#This Row],[Race-F candidates]:[Race-? Candidates]]),"All-Female",Z2170=SUM(Table1[[#This Row],[Race-F candidates]:[Race-? Candidates]]),"All-Male",1=1,"Mixed-Gender")</f>
        <v>Mixed-Gender</v>
      </c>
      <c r="AC2170" s="3">
        <f>COUNTIFS(Table1[genoffice],Table1[[#This Row],[genoffice]],Table1[Gender],"F")</f>
        <v>94</v>
      </c>
      <c r="AD2170" s="3">
        <f>COUNTIFS(Table1[genoffice],Table1[[#This Row],[genoffice]],Table1[Gender],"M")</f>
        <v>132</v>
      </c>
      <c r="AE2170" s="3">
        <f>COUNTIFS(Table1[genoffice],Table1[[#This Row],[genoffice]],Table1[Gender],"~?")</f>
        <v>8</v>
      </c>
    </row>
    <row r="2171" spans="1:31" x14ac:dyDescent="0.35">
      <c r="A2171">
        <v>2170</v>
      </c>
      <c r="B2171">
        <f>IF(COUNTIF(C$2:C2170,C2171)&gt;0,B2170,B2170+1)</f>
        <v>682</v>
      </c>
      <c r="C2171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1" t="s">
        <v>2692</v>
      </c>
      <c r="E2171" t="s">
        <v>1622</v>
      </c>
      <c r="F2171" t="s">
        <v>2823</v>
      </c>
      <c r="G2171">
        <v>2014</v>
      </c>
      <c r="H2171" t="s">
        <v>1008</v>
      </c>
      <c r="I2171" t="s">
        <v>127</v>
      </c>
      <c r="J2171">
        <v>523</v>
      </c>
      <c r="K2171">
        <v>9</v>
      </c>
      <c r="L2171">
        <f>COUNTIF(Table1[Race],Table1[Race])</f>
        <v>3</v>
      </c>
      <c r="M2171">
        <v>6</v>
      </c>
      <c r="N2171">
        <v>2</v>
      </c>
      <c r="O2171">
        <v>0</v>
      </c>
      <c r="P2171">
        <v>1</v>
      </c>
      <c r="Q2171" t="s">
        <v>20</v>
      </c>
      <c r="R2171" t="s">
        <v>947</v>
      </c>
      <c r="S2171" t="s">
        <v>2692</v>
      </c>
      <c r="T2171">
        <f>IFERROR(Table1[n_can_adj]/MID(Table1[district],FIND("(",Table1[district])+1,1),Table1[n_can_adj])</f>
        <v>3</v>
      </c>
      <c r="U2171">
        <v>197233</v>
      </c>
      <c r="V2171" t="str">
        <f>IF(Table1[Voting Population]&lt;47000,"Rural","Urban")</f>
        <v>Urban</v>
      </c>
      <c r="W2171" s="3">
        <v>4.9902786779001951E-2</v>
      </c>
      <c r="X2171" s="3" t="s">
        <v>5414</v>
      </c>
      <c r="Y2171" s="3">
        <f>COUNTIFS(Table1[Race '#],Table1[[#This Row],[Race '#]],Table1[Gender],"F")</f>
        <v>0</v>
      </c>
      <c r="Z2171" s="3">
        <f>COUNTIFS(Table1[Race '#],Table1[[#This Row],[Race '#]],Table1[Gender],"M")</f>
        <v>3</v>
      </c>
      <c r="AA2171" s="3">
        <f>COUNTIFS(Table1[Race '#],Table1[[#This Row],[Race '#]],Table1[Gender],"~?")</f>
        <v>0</v>
      </c>
      <c r="AB2171" s="3" t="str">
        <f>_xlfn.IFS(Y2171=SUM(Table1[[#This Row],[Race-F candidates]:[Race-? Candidates]]),"All-Female",Z2171=SUM(Table1[[#This Row],[Race-F candidates]:[Race-? Candidates]]),"All-Male",1=1,"Mixed-Gender")</f>
        <v>All-Male</v>
      </c>
      <c r="AC2171" s="3">
        <f>COUNTIFS(Table1[genoffice],Table1[[#This Row],[genoffice]],Table1[Gender],"F")</f>
        <v>94</v>
      </c>
      <c r="AD2171" s="3">
        <f>COUNTIFS(Table1[genoffice],Table1[[#This Row],[genoffice]],Table1[Gender],"M")</f>
        <v>132</v>
      </c>
      <c r="AE2171" s="3">
        <f>COUNTIFS(Table1[genoffice],Table1[[#This Row],[genoffice]],Table1[Gender],"~?")</f>
        <v>8</v>
      </c>
    </row>
    <row r="2172" spans="1:31" x14ac:dyDescent="0.35">
      <c r="A2172">
        <v>2171</v>
      </c>
      <c r="B2172">
        <f>IF(COUNTIF(C$2:C2171,C2172)&gt;0,B2171,B2171+1)</f>
        <v>682</v>
      </c>
      <c r="C2172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2" t="s">
        <v>2692</v>
      </c>
      <c r="E2172" t="s">
        <v>1622</v>
      </c>
      <c r="F2172" t="s">
        <v>2824</v>
      </c>
      <c r="G2172">
        <v>2014</v>
      </c>
      <c r="H2172" t="s">
        <v>1008</v>
      </c>
      <c r="I2172" t="s">
        <v>23</v>
      </c>
      <c r="J2172">
        <v>600</v>
      </c>
      <c r="K2172">
        <v>9</v>
      </c>
      <c r="L2172">
        <f>COUNTIF(Table1[Race],Table1[Race])</f>
        <v>3</v>
      </c>
      <c r="M2172">
        <v>6</v>
      </c>
      <c r="N2172">
        <v>2</v>
      </c>
      <c r="O2172">
        <v>0</v>
      </c>
      <c r="P2172">
        <v>1</v>
      </c>
      <c r="Q2172" t="s">
        <v>20</v>
      </c>
      <c r="R2172" t="s">
        <v>947</v>
      </c>
      <c r="S2172" t="s">
        <v>2692</v>
      </c>
      <c r="T2172">
        <f>IFERROR(Table1[n_can_adj]/MID(Table1[district],FIND("(",Table1[district])+1,1),Table1[n_can_adj])</f>
        <v>3</v>
      </c>
      <c r="U2172">
        <v>197233</v>
      </c>
      <c r="V2172" t="str">
        <f>IF(Table1[Voting Population]&lt;47000,"Rural","Urban")</f>
        <v>Urban</v>
      </c>
      <c r="W2172" s="3">
        <v>4.9902786779001951E-2</v>
      </c>
      <c r="X2172" s="3" t="s">
        <v>5414</v>
      </c>
      <c r="Y2172" s="3">
        <f>COUNTIFS(Table1[Race '#],Table1[[#This Row],[Race '#]],Table1[Gender],"F")</f>
        <v>0</v>
      </c>
      <c r="Z2172" s="3">
        <f>COUNTIFS(Table1[Race '#],Table1[[#This Row],[Race '#]],Table1[Gender],"M")</f>
        <v>3</v>
      </c>
      <c r="AA2172" s="3">
        <f>COUNTIFS(Table1[Race '#],Table1[[#This Row],[Race '#]],Table1[Gender],"~?")</f>
        <v>0</v>
      </c>
      <c r="AB2172" s="3" t="str">
        <f>_xlfn.IFS(Y2172=SUM(Table1[[#This Row],[Race-F candidates]:[Race-? Candidates]]),"All-Female",Z2172=SUM(Table1[[#This Row],[Race-F candidates]:[Race-? Candidates]]),"All-Male",1=1,"Mixed-Gender")</f>
        <v>All-Male</v>
      </c>
      <c r="AC2172" s="3">
        <f>COUNTIFS(Table1[genoffice],Table1[[#This Row],[genoffice]],Table1[Gender],"F")</f>
        <v>94</v>
      </c>
      <c r="AD2172" s="3">
        <f>COUNTIFS(Table1[genoffice],Table1[[#This Row],[genoffice]],Table1[Gender],"M")</f>
        <v>132</v>
      </c>
      <c r="AE2172" s="3">
        <f>COUNTIFS(Table1[genoffice],Table1[[#This Row],[genoffice]],Table1[Gender],"~?")</f>
        <v>8</v>
      </c>
    </row>
    <row r="2173" spans="1:31" x14ac:dyDescent="0.35">
      <c r="A2173">
        <v>2176</v>
      </c>
      <c r="B2173">
        <f>IF(COUNTIF(C$2:C2172,C2173)&gt;0,B2172,B2172+1)</f>
        <v>682</v>
      </c>
      <c r="C2173" t="str">
        <f>Table1[[#This Row],[position]]&amp;IF(Table1[district]="NA","","-"&amp;Table1[district])&amp;IF(Table1[parish]="Multi-Parish Race","","-"&amp;Table1[parish])&amp;" ("&amp;Table1[year]&amp;")"</f>
        <v>Justice of the Peace-Justice of the Peace Ward  7-Calcasieu (2014)</v>
      </c>
      <c r="D2173" t="s">
        <v>2692</v>
      </c>
      <c r="E2173" t="s">
        <v>1622</v>
      </c>
      <c r="F2173" t="s">
        <v>2829</v>
      </c>
      <c r="G2173">
        <v>2014</v>
      </c>
      <c r="H2173" t="s">
        <v>1008</v>
      </c>
      <c r="I2173" t="s">
        <v>23</v>
      </c>
      <c r="J2173">
        <v>420</v>
      </c>
      <c r="K2173">
        <v>9</v>
      </c>
      <c r="L2173">
        <f>COUNTIF(Table1[Race],Table1[Race])</f>
        <v>3</v>
      </c>
      <c r="M2173">
        <v>6</v>
      </c>
      <c r="N2173">
        <v>2</v>
      </c>
      <c r="O2173">
        <v>0</v>
      </c>
      <c r="P2173">
        <v>1</v>
      </c>
      <c r="Q2173" t="s">
        <v>20</v>
      </c>
      <c r="R2173" t="s">
        <v>947</v>
      </c>
      <c r="S2173" t="s">
        <v>2692</v>
      </c>
      <c r="T2173">
        <f>IFERROR(Table1[n_can_adj]/MID(Table1[district],FIND("(",Table1[district])+1,1),Table1[n_can_adj])</f>
        <v>3</v>
      </c>
      <c r="U2173">
        <v>197233</v>
      </c>
      <c r="V2173" t="str">
        <f>IF(Table1[Voting Population]&lt;47000,"Rural","Urban")</f>
        <v>Urban</v>
      </c>
      <c r="W2173" s="3">
        <v>4.9902786779001951E-2</v>
      </c>
      <c r="X2173" s="3" t="s">
        <v>5414</v>
      </c>
      <c r="Y2173" s="3">
        <f>COUNTIFS(Table1[Race '#],Table1[[#This Row],[Race '#]],Table1[Gender],"F")</f>
        <v>0</v>
      </c>
      <c r="Z2173" s="3">
        <f>COUNTIFS(Table1[Race '#],Table1[[#This Row],[Race '#]],Table1[Gender],"M")</f>
        <v>3</v>
      </c>
      <c r="AA2173" s="3">
        <f>COUNTIFS(Table1[Race '#],Table1[[#This Row],[Race '#]],Table1[Gender],"~?")</f>
        <v>0</v>
      </c>
      <c r="AB2173" s="3" t="str">
        <f>_xlfn.IFS(Y2173=SUM(Table1[[#This Row],[Race-F candidates]:[Race-? Candidates]]),"All-Female",Z2173=SUM(Table1[[#This Row],[Race-F candidates]:[Race-? Candidates]]),"All-Male",1=1,"Mixed-Gender")</f>
        <v>All-Male</v>
      </c>
      <c r="AC2173" s="3">
        <f>COUNTIFS(Table1[genoffice],Table1[[#This Row],[genoffice]],Table1[Gender],"F")</f>
        <v>94</v>
      </c>
      <c r="AD2173" s="3">
        <f>COUNTIFS(Table1[genoffice],Table1[[#This Row],[genoffice]],Table1[Gender],"M")</f>
        <v>132</v>
      </c>
      <c r="AE2173" s="3">
        <f>COUNTIFS(Table1[genoffice],Table1[[#This Row],[genoffice]],Table1[Gender],"~?")</f>
        <v>8</v>
      </c>
    </row>
    <row r="2174" spans="1:31" x14ac:dyDescent="0.35">
      <c r="A2174">
        <v>2173</v>
      </c>
      <c r="B2174">
        <f>IF(COUNTIF(C$2:C2173,C2174)&gt;0,B2173,B2173+1)</f>
        <v>683</v>
      </c>
      <c r="C2174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4" t="s">
        <v>2692</v>
      </c>
      <c r="E2174" t="s">
        <v>1622</v>
      </c>
      <c r="F2174" t="s">
        <v>2826</v>
      </c>
      <c r="G2174">
        <v>2014</v>
      </c>
      <c r="H2174" t="s">
        <v>1002</v>
      </c>
      <c r="I2174" t="s">
        <v>23</v>
      </c>
      <c r="J2174">
        <v>2203</v>
      </c>
      <c r="K2174">
        <v>9</v>
      </c>
      <c r="L2174">
        <f>COUNTIF(Table1[Race],Table1[Race])</f>
        <v>2</v>
      </c>
      <c r="M2174">
        <v>6</v>
      </c>
      <c r="N2174">
        <v>2</v>
      </c>
      <c r="O2174">
        <v>0</v>
      </c>
      <c r="P2174">
        <v>1</v>
      </c>
      <c r="Q2174" t="s">
        <v>20</v>
      </c>
      <c r="R2174" t="s">
        <v>947</v>
      </c>
      <c r="S2174" t="s">
        <v>2692</v>
      </c>
      <c r="T2174">
        <f>IFERROR(Table1[n_can_adj]/MID(Table1[district],FIND("(",Table1[district])+1,1),Table1[n_can_adj])</f>
        <v>2</v>
      </c>
      <c r="U2174">
        <v>135925</v>
      </c>
      <c r="V2174" t="str">
        <f>IF(Table1[Voting Population]&lt;47000,"Rural","Urban")</f>
        <v>Urban</v>
      </c>
      <c r="W2174" s="3">
        <v>0.46135986733001655</v>
      </c>
      <c r="X2174" s="3" t="s">
        <v>5415</v>
      </c>
      <c r="Y2174" s="3">
        <f>COUNTIFS(Table1[Race '#],Table1[[#This Row],[Race '#]],Table1[Gender],"F")</f>
        <v>2</v>
      </c>
      <c r="Z2174" s="3">
        <f>COUNTIFS(Table1[Race '#],Table1[[#This Row],[Race '#]],Table1[Gender],"M")</f>
        <v>0</v>
      </c>
      <c r="AA2174" s="3">
        <f>COUNTIFS(Table1[Race '#],Table1[[#This Row],[Race '#]],Table1[Gender],"~?")</f>
        <v>0</v>
      </c>
      <c r="AB2174" s="3" t="str">
        <f>_xlfn.IFS(Y2174=SUM(Table1[[#This Row],[Race-F candidates]:[Race-? Candidates]]),"All-Female",Z2174=SUM(Table1[[#This Row],[Race-F candidates]:[Race-? Candidates]]),"All-Male",1=1,"Mixed-Gender")</f>
        <v>All-Female</v>
      </c>
      <c r="AC2174" s="3">
        <f>COUNTIFS(Table1[genoffice],Table1[[#This Row],[genoffice]],Table1[Gender],"F")</f>
        <v>94</v>
      </c>
      <c r="AD2174" s="3">
        <f>COUNTIFS(Table1[genoffice],Table1[[#This Row],[genoffice]],Table1[Gender],"M")</f>
        <v>132</v>
      </c>
      <c r="AE2174" s="3">
        <f>COUNTIFS(Table1[genoffice],Table1[[#This Row],[genoffice]],Table1[Gender],"~?")</f>
        <v>8</v>
      </c>
    </row>
    <row r="2175" spans="1:31" x14ac:dyDescent="0.35">
      <c r="A2175">
        <v>2175</v>
      </c>
      <c r="B2175">
        <f>IF(COUNTIF(C$2:C2174,C2175)&gt;0,B2174,B2174+1)</f>
        <v>683</v>
      </c>
      <c r="C2175" t="str">
        <f>Table1[[#This Row],[position]]&amp;IF(Table1[district]="NA","","-"&amp;Table1[district])&amp;IF(Table1[parish]="Multi-Parish Race","","-"&amp;Table1[parish])&amp;" ("&amp;Table1[year]&amp;")"</f>
        <v>Justice of the Peace-Justice of the Peace Ward  7-Livingston (2014)</v>
      </c>
      <c r="D2175" t="s">
        <v>2692</v>
      </c>
      <c r="E2175" t="s">
        <v>1622</v>
      </c>
      <c r="F2175" t="s">
        <v>2828</v>
      </c>
      <c r="G2175">
        <v>2014</v>
      </c>
      <c r="H2175" t="s">
        <v>1002</v>
      </c>
      <c r="I2175" t="s">
        <v>23</v>
      </c>
      <c r="J2175">
        <v>812</v>
      </c>
      <c r="K2175">
        <v>9</v>
      </c>
      <c r="L2175">
        <f>COUNTIF(Table1[Race],Table1[Race])</f>
        <v>2</v>
      </c>
      <c r="M2175">
        <v>6</v>
      </c>
      <c r="N2175">
        <v>2</v>
      </c>
      <c r="O2175">
        <v>0</v>
      </c>
      <c r="P2175">
        <v>1</v>
      </c>
      <c r="Q2175" t="s">
        <v>20</v>
      </c>
      <c r="R2175" t="s">
        <v>947</v>
      </c>
      <c r="S2175" t="s">
        <v>2692</v>
      </c>
      <c r="T2175">
        <f>IFERROR(Table1[n_can_adj]/MID(Table1[district],FIND("(",Table1[district])+1,1),Table1[n_can_adj])</f>
        <v>2</v>
      </c>
      <c r="U2175">
        <v>135925</v>
      </c>
      <c r="V2175" t="str">
        <f>IF(Table1[Voting Population]&lt;47000,"Rural","Urban")</f>
        <v>Urban</v>
      </c>
      <c r="W2175" s="3">
        <v>0.46135986733001655</v>
      </c>
      <c r="X2175" s="3" t="s">
        <v>5415</v>
      </c>
      <c r="Y2175" s="3">
        <f>COUNTIFS(Table1[Race '#],Table1[[#This Row],[Race '#]],Table1[Gender],"F")</f>
        <v>2</v>
      </c>
      <c r="Z2175" s="3">
        <f>COUNTIFS(Table1[Race '#],Table1[[#This Row],[Race '#]],Table1[Gender],"M")</f>
        <v>0</v>
      </c>
      <c r="AA2175" s="3">
        <f>COUNTIFS(Table1[Race '#],Table1[[#This Row],[Race '#]],Table1[Gender],"~?")</f>
        <v>0</v>
      </c>
      <c r="AB2175" s="3" t="str">
        <f>_xlfn.IFS(Y2175=SUM(Table1[[#This Row],[Race-F candidates]:[Race-? Candidates]]),"All-Female",Z2175=SUM(Table1[[#This Row],[Race-F candidates]:[Race-? Candidates]]),"All-Male",1=1,"Mixed-Gender")</f>
        <v>All-Female</v>
      </c>
      <c r="AC2175" s="3">
        <f>COUNTIFS(Table1[genoffice],Table1[[#This Row],[genoffice]],Table1[Gender],"F")</f>
        <v>94</v>
      </c>
      <c r="AD2175" s="3">
        <f>COUNTIFS(Table1[genoffice],Table1[[#This Row],[genoffice]],Table1[Gender],"M")</f>
        <v>132</v>
      </c>
      <c r="AE2175" s="3">
        <f>COUNTIFS(Table1[genoffice],Table1[[#This Row],[genoffice]],Table1[Gender],"~?")</f>
        <v>8</v>
      </c>
    </row>
    <row r="2176" spans="1:31" x14ac:dyDescent="0.35">
      <c r="A2176">
        <v>2172</v>
      </c>
      <c r="B2176">
        <f>IF(COUNTIF(C$2:C2175,C2176)&gt;0,B2175,B2175+1)</f>
        <v>684</v>
      </c>
      <c r="C2176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6" t="s">
        <v>2692</v>
      </c>
      <c r="E2176" t="s">
        <v>1622</v>
      </c>
      <c r="F2176" t="s">
        <v>2825</v>
      </c>
      <c r="G2176">
        <v>2014</v>
      </c>
      <c r="H2176" t="s">
        <v>422</v>
      </c>
      <c r="I2176" t="s">
        <v>23</v>
      </c>
      <c r="J2176">
        <v>205</v>
      </c>
      <c r="K2176">
        <v>9</v>
      </c>
      <c r="L2176">
        <f>COUNTIF(Table1[Race],Table1[Race])</f>
        <v>2</v>
      </c>
      <c r="M2176">
        <v>6</v>
      </c>
      <c r="N2176">
        <v>2</v>
      </c>
      <c r="O2176">
        <v>0</v>
      </c>
      <c r="P2176">
        <v>1</v>
      </c>
      <c r="Q2176" t="s">
        <v>20</v>
      </c>
      <c r="R2176" t="s">
        <v>947</v>
      </c>
      <c r="S2176" t="s">
        <v>2692</v>
      </c>
      <c r="T2176">
        <f>IFERROR(Table1[n_can_adj]/MID(Table1[district],FIND("(",Table1[district])+1,1),Table1[n_can_adj])</f>
        <v>2</v>
      </c>
      <c r="U2176">
        <v>53053</v>
      </c>
      <c r="V2176" t="str">
        <f>IF(Table1[Voting Population]&lt;47000,"Rural","Urban")</f>
        <v>Urban</v>
      </c>
      <c r="W2176" s="3">
        <v>0</v>
      </c>
      <c r="X2176" s="3" t="s">
        <v>5415</v>
      </c>
      <c r="Y2176" s="3">
        <f>COUNTIFS(Table1[Race '#],Table1[[#This Row],[Race '#]],Table1[Gender],"F")</f>
        <v>2</v>
      </c>
      <c r="Z2176" s="3">
        <f>COUNTIFS(Table1[Race '#],Table1[[#This Row],[Race '#]],Table1[Gender],"M")</f>
        <v>0</v>
      </c>
      <c r="AA2176" s="3">
        <f>COUNTIFS(Table1[Race '#],Table1[[#This Row],[Race '#]],Table1[Gender],"~?")</f>
        <v>0</v>
      </c>
      <c r="AB2176" s="3" t="str">
        <f>_xlfn.IFS(Y2176=SUM(Table1[[#This Row],[Race-F candidates]:[Race-? Candidates]]),"All-Female",Z2176=SUM(Table1[[#This Row],[Race-F candidates]:[Race-? Candidates]]),"All-Male",1=1,"Mixed-Gender")</f>
        <v>All-Female</v>
      </c>
      <c r="AC2176" s="3">
        <f>COUNTIFS(Table1[genoffice],Table1[[#This Row],[genoffice]],Table1[Gender],"F")</f>
        <v>94</v>
      </c>
      <c r="AD2176" s="3">
        <f>COUNTIFS(Table1[genoffice],Table1[[#This Row],[genoffice]],Table1[Gender],"M")</f>
        <v>132</v>
      </c>
      <c r="AE2176" s="3">
        <f>COUNTIFS(Table1[genoffice],Table1[[#This Row],[genoffice]],Table1[Gender],"~?")</f>
        <v>8</v>
      </c>
    </row>
    <row r="2177" spans="1:31" x14ac:dyDescent="0.35">
      <c r="A2177">
        <v>2177</v>
      </c>
      <c r="B2177">
        <f>IF(COUNTIF(C$2:C2176,C2177)&gt;0,B2176,B2176+1)</f>
        <v>684</v>
      </c>
      <c r="C2177" t="str">
        <f>Table1[[#This Row],[position]]&amp;IF(Table1[district]="NA","","-"&amp;Table1[district])&amp;IF(Table1[parish]="Multi-Parish Race","","-"&amp;Table1[parish])&amp;" ("&amp;Table1[year]&amp;")"</f>
        <v>Justice of the Peace-Justice of the Peace Ward  7-St. Mary (2014)</v>
      </c>
      <c r="D2177" t="s">
        <v>2692</v>
      </c>
      <c r="E2177" t="s">
        <v>1622</v>
      </c>
      <c r="F2177" t="s">
        <v>2830</v>
      </c>
      <c r="G2177">
        <v>2014</v>
      </c>
      <c r="H2177" t="s">
        <v>422</v>
      </c>
      <c r="I2177" t="s">
        <v>23</v>
      </c>
      <c r="J2177">
        <v>205</v>
      </c>
      <c r="K2177">
        <v>9</v>
      </c>
      <c r="L2177">
        <f>COUNTIF(Table1[Race],Table1[Race])</f>
        <v>2</v>
      </c>
      <c r="M2177">
        <v>6</v>
      </c>
      <c r="N2177">
        <v>2</v>
      </c>
      <c r="O2177">
        <v>0</v>
      </c>
      <c r="P2177">
        <v>1</v>
      </c>
      <c r="Q2177" t="s">
        <v>20</v>
      </c>
      <c r="R2177" t="s">
        <v>947</v>
      </c>
      <c r="S2177" t="s">
        <v>2692</v>
      </c>
      <c r="T2177">
        <f>IFERROR(Table1[n_can_adj]/MID(Table1[district],FIND("(",Table1[district])+1,1),Table1[n_can_adj])</f>
        <v>2</v>
      </c>
      <c r="U2177">
        <v>53053</v>
      </c>
      <c r="V2177" t="str">
        <f>IF(Table1[Voting Population]&lt;47000,"Rural","Urban")</f>
        <v>Urban</v>
      </c>
      <c r="W2177" s="3">
        <v>0</v>
      </c>
      <c r="X2177" s="3" t="s">
        <v>5415</v>
      </c>
      <c r="Y2177" s="3">
        <f>COUNTIFS(Table1[Race '#],Table1[[#This Row],[Race '#]],Table1[Gender],"F")</f>
        <v>2</v>
      </c>
      <c r="Z2177" s="3">
        <f>COUNTIFS(Table1[Race '#],Table1[[#This Row],[Race '#]],Table1[Gender],"M")</f>
        <v>0</v>
      </c>
      <c r="AA2177" s="3">
        <f>COUNTIFS(Table1[Race '#],Table1[[#This Row],[Race '#]],Table1[Gender],"~?")</f>
        <v>0</v>
      </c>
      <c r="AB2177" s="3" t="str">
        <f>_xlfn.IFS(Y2177=SUM(Table1[[#This Row],[Race-F candidates]:[Race-? Candidates]]),"All-Female",Z2177=SUM(Table1[[#This Row],[Race-F candidates]:[Race-? Candidates]]),"All-Male",1=1,"Mixed-Gender")</f>
        <v>All-Female</v>
      </c>
      <c r="AC2177" s="3">
        <f>COUNTIFS(Table1[genoffice],Table1[[#This Row],[genoffice]],Table1[Gender],"F")</f>
        <v>94</v>
      </c>
      <c r="AD2177" s="3">
        <f>COUNTIFS(Table1[genoffice],Table1[[#This Row],[genoffice]],Table1[Gender],"M")</f>
        <v>132</v>
      </c>
      <c r="AE2177" s="3">
        <f>COUNTIFS(Table1[genoffice],Table1[[#This Row],[genoffice]],Table1[Gender],"~?")</f>
        <v>8</v>
      </c>
    </row>
    <row r="2178" spans="1:31" x14ac:dyDescent="0.35">
      <c r="A2178">
        <v>2174</v>
      </c>
      <c r="B2178">
        <f>IF(COUNTIF(C$2:C2177,C2178)&gt;0,B2177,B2177+1)</f>
        <v>685</v>
      </c>
      <c r="C2178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8" t="s">
        <v>2692</v>
      </c>
      <c r="E2178" t="s">
        <v>1622</v>
      </c>
      <c r="F2178" t="s">
        <v>2827</v>
      </c>
      <c r="G2178">
        <v>2014</v>
      </c>
      <c r="H2178" t="s">
        <v>267</v>
      </c>
      <c r="I2178" t="s">
        <v>19</v>
      </c>
      <c r="J2178">
        <v>205</v>
      </c>
      <c r="K2178">
        <v>9</v>
      </c>
      <c r="L2178">
        <f>COUNTIF(Table1[Race],Table1[Race])</f>
        <v>2</v>
      </c>
      <c r="M2178">
        <v>6</v>
      </c>
      <c r="N2178">
        <v>2</v>
      </c>
      <c r="O2178">
        <v>0</v>
      </c>
      <c r="P2178">
        <v>1</v>
      </c>
      <c r="Q2178" t="s">
        <v>20</v>
      </c>
      <c r="R2178" t="s">
        <v>947</v>
      </c>
      <c r="S2178" t="s">
        <v>2692</v>
      </c>
      <c r="T2178">
        <f>IFERROR(Table1[n_can_adj]/MID(Table1[district],FIND("(",Table1[district])+1,1),Table1[n_can_adj])</f>
        <v>2</v>
      </c>
      <c r="U2178">
        <v>14695</v>
      </c>
      <c r="V2178" t="str">
        <f>IF(Table1[Voting Population]&lt;47000,"Rural","Urban")</f>
        <v>Rural</v>
      </c>
      <c r="W2178" s="3">
        <v>0.22932330827067671</v>
      </c>
      <c r="X2178" s="3" t="s">
        <v>5414</v>
      </c>
      <c r="Y2178" s="3">
        <f>COUNTIFS(Table1[Race '#],Table1[[#This Row],[Race '#]],Table1[Gender],"F")</f>
        <v>0</v>
      </c>
      <c r="Z2178" s="3">
        <f>COUNTIFS(Table1[Race '#],Table1[[#This Row],[Race '#]],Table1[Gender],"M")</f>
        <v>2</v>
      </c>
      <c r="AA2178" s="3">
        <f>COUNTIFS(Table1[Race '#],Table1[[#This Row],[Race '#]],Table1[Gender],"~?")</f>
        <v>0</v>
      </c>
      <c r="AB2178" s="3" t="str">
        <f>_xlfn.IFS(Y2178=SUM(Table1[[#This Row],[Race-F candidates]:[Race-? Candidates]]),"All-Female",Z2178=SUM(Table1[[#This Row],[Race-F candidates]:[Race-? Candidates]]),"All-Male",1=1,"Mixed-Gender")</f>
        <v>All-Male</v>
      </c>
      <c r="AC2178" s="3">
        <f>COUNTIFS(Table1[genoffice],Table1[[#This Row],[genoffice]],Table1[Gender],"F")</f>
        <v>94</v>
      </c>
      <c r="AD2178" s="3">
        <f>COUNTIFS(Table1[genoffice],Table1[[#This Row],[genoffice]],Table1[Gender],"M")</f>
        <v>132</v>
      </c>
      <c r="AE2178" s="3">
        <f>COUNTIFS(Table1[genoffice],Table1[[#This Row],[genoffice]],Table1[Gender],"~?")</f>
        <v>8</v>
      </c>
    </row>
    <row r="2179" spans="1:31" x14ac:dyDescent="0.35">
      <c r="A2179">
        <v>2178</v>
      </c>
      <c r="B2179">
        <f>IF(COUNTIF(C$2:C2178,C2179)&gt;0,B2178,B2178+1)</f>
        <v>685</v>
      </c>
      <c r="C2179" t="str">
        <f>Table1[[#This Row],[position]]&amp;IF(Table1[district]="NA","","-"&amp;Table1[district])&amp;IF(Table1[parish]="Multi-Parish Race","","-"&amp;Table1[parish])&amp;" ("&amp;Table1[year]&amp;")"</f>
        <v>Justice of the Peace-Justice of the Peace Ward  7-Winn (2014)</v>
      </c>
      <c r="D2179" t="s">
        <v>2692</v>
      </c>
      <c r="E2179" t="s">
        <v>1622</v>
      </c>
      <c r="F2179" t="s">
        <v>2831</v>
      </c>
      <c r="G2179">
        <v>2014</v>
      </c>
      <c r="H2179" t="s">
        <v>267</v>
      </c>
      <c r="I2179" t="s">
        <v>19</v>
      </c>
      <c r="J2179">
        <v>327</v>
      </c>
      <c r="K2179">
        <v>9</v>
      </c>
      <c r="L2179">
        <f>COUNTIF(Table1[Race],Table1[Race])</f>
        <v>2</v>
      </c>
      <c r="M2179">
        <v>6</v>
      </c>
      <c r="N2179">
        <v>2</v>
      </c>
      <c r="O2179">
        <v>0</v>
      </c>
      <c r="P2179">
        <v>1</v>
      </c>
      <c r="Q2179" t="s">
        <v>20</v>
      </c>
      <c r="R2179" t="s">
        <v>947</v>
      </c>
      <c r="S2179" t="s">
        <v>2692</v>
      </c>
      <c r="T2179">
        <f>IFERROR(Table1[n_can_adj]/MID(Table1[district],FIND("(",Table1[district])+1,1),Table1[n_can_adj])</f>
        <v>2</v>
      </c>
      <c r="U2179">
        <v>14695</v>
      </c>
      <c r="V2179" t="str">
        <f>IF(Table1[Voting Population]&lt;47000,"Rural","Urban")</f>
        <v>Rural</v>
      </c>
      <c r="W2179" s="3">
        <v>0.22932330827067671</v>
      </c>
      <c r="X2179" s="3" t="s">
        <v>5414</v>
      </c>
      <c r="Y2179" s="3">
        <f>COUNTIFS(Table1[Race '#],Table1[[#This Row],[Race '#]],Table1[Gender],"F")</f>
        <v>0</v>
      </c>
      <c r="Z2179" s="3">
        <f>COUNTIFS(Table1[Race '#],Table1[[#This Row],[Race '#]],Table1[Gender],"M")</f>
        <v>2</v>
      </c>
      <c r="AA2179" s="3">
        <f>COUNTIFS(Table1[Race '#],Table1[[#This Row],[Race '#]],Table1[Gender],"~?")</f>
        <v>0</v>
      </c>
      <c r="AB2179" s="3" t="str">
        <f>_xlfn.IFS(Y2179=SUM(Table1[[#This Row],[Race-F candidates]:[Race-? Candidates]]),"All-Female",Z2179=SUM(Table1[[#This Row],[Race-F candidates]:[Race-? Candidates]]),"All-Male",1=1,"Mixed-Gender")</f>
        <v>All-Male</v>
      </c>
      <c r="AC2179" s="3">
        <f>COUNTIFS(Table1[genoffice],Table1[[#This Row],[genoffice]],Table1[Gender],"F")</f>
        <v>94</v>
      </c>
      <c r="AD2179" s="3">
        <f>COUNTIFS(Table1[genoffice],Table1[[#This Row],[genoffice]],Table1[Gender],"M")</f>
        <v>132</v>
      </c>
      <c r="AE2179" s="3">
        <f>COUNTIFS(Table1[genoffice],Table1[[#This Row],[genoffice]],Table1[Gender],"~?")</f>
        <v>8</v>
      </c>
    </row>
    <row r="2180" spans="1:31" x14ac:dyDescent="0.35">
      <c r="A2180">
        <v>2179</v>
      </c>
      <c r="B2180">
        <f>IF(COUNTIF(C$2:C2179,C2180)&gt;0,B2179,B2179+1)</f>
        <v>686</v>
      </c>
      <c r="C2180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0" t="s">
        <v>2692</v>
      </c>
      <c r="E2180" t="s">
        <v>1634</v>
      </c>
      <c r="F2180" t="s">
        <v>2832</v>
      </c>
      <c r="G2180">
        <v>2014</v>
      </c>
      <c r="H2180" t="s">
        <v>64</v>
      </c>
      <c r="I2180" t="s">
        <v>23</v>
      </c>
      <c r="J2180">
        <v>361</v>
      </c>
      <c r="K2180">
        <v>6</v>
      </c>
      <c r="L2180">
        <f>COUNTIF(Table1[Race],Table1[Race])</f>
        <v>2</v>
      </c>
      <c r="M2180">
        <v>3</v>
      </c>
      <c r="N2180">
        <v>2</v>
      </c>
      <c r="O2180">
        <v>1</v>
      </c>
      <c r="P2180">
        <v>0</v>
      </c>
      <c r="Q2180" t="s">
        <v>20</v>
      </c>
      <c r="R2180" t="s">
        <v>947</v>
      </c>
      <c r="S2180" t="s">
        <v>2692</v>
      </c>
      <c r="T2180">
        <f>IFERROR(Table1[n_can_adj]/MID(Table1[district],FIND("(",Table1[district])+1,1),Table1[n_can_adj])</f>
        <v>2</v>
      </c>
      <c r="U2180">
        <v>41252</v>
      </c>
      <c r="V2180" t="str">
        <f>IF(Table1[Voting Population]&lt;47000,"Rural","Urban")</f>
        <v>Rural</v>
      </c>
      <c r="W2180" s="3">
        <v>0.16338354577056774</v>
      </c>
      <c r="X2180" s="3" t="s">
        <v>5414</v>
      </c>
      <c r="Y2180" s="3">
        <f>COUNTIFS(Table1[Race '#],Table1[[#This Row],[Race '#]],Table1[Gender],"F")</f>
        <v>0</v>
      </c>
      <c r="Z2180" s="3">
        <f>COUNTIFS(Table1[Race '#],Table1[[#This Row],[Race '#]],Table1[Gender],"M")</f>
        <v>2</v>
      </c>
      <c r="AA2180" s="3">
        <f>COUNTIFS(Table1[Race '#],Table1[[#This Row],[Race '#]],Table1[Gender],"~?")</f>
        <v>0</v>
      </c>
      <c r="AB2180" s="3" t="str">
        <f>_xlfn.IFS(Y2180=SUM(Table1[[#This Row],[Race-F candidates]:[Race-? Candidates]]),"All-Female",Z2180=SUM(Table1[[#This Row],[Race-F candidates]:[Race-? Candidates]]),"All-Male",1=1,"Mixed-Gender")</f>
        <v>All-Male</v>
      </c>
      <c r="AC2180" s="3">
        <f>COUNTIFS(Table1[genoffice],Table1[[#This Row],[genoffice]],Table1[Gender],"F")</f>
        <v>94</v>
      </c>
      <c r="AD2180" s="3">
        <f>COUNTIFS(Table1[genoffice],Table1[[#This Row],[genoffice]],Table1[Gender],"M")</f>
        <v>132</v>
      </c>
      <c r="AE2180" s="3">
        <f>COUNTIFS(Table1[genoffice],Table1[[#This Row],[genoffice]],Table1[Gender],"~?")</f>
        <v>8</v>
      </c>
    </row>
    <row r="2181" spans="1:31" x14ac:dyDescent="0.35">
      <c r="A2181">
        <v>2183</v>
      </c>
      <c r="B2181">
        <f>IF(COUNTIF(C$2:C2180,C2181)&gt;0,B2180,B2180+1)</f>
        <v>686</v>
      </c>
      <c r="C2181" t="str">
        <f>Table1[[#This Row],[position]]&amp;IF(Table1[district]="NA","","-"&amp;Table1[district])&amp;IF(Table1[parish]="Multi-Parish Race","","-"&amp;Table1[parish])&amp;" ("&amp;Table1[year]&amp;")"</f>
        <v>Justice of the Peace-Justice of the Peace Ward  8-Avoyelles (2014)</v>
      </c>
      <c r="D2181" t="s">
        <v>2692</v>
      </c>
      <c r="E2181" t="s">
        <v>1634</v>
      </c>
      <c r="F2181" t="s">
        <v>2836</v>
      </c>
      <c r="G2181">
        <v>2014</v>
      </c>
      <c r="H2181" t="s">
        <v>64</v>
      </c>
      <c r="I2181" t="s">
        <v>19</v>
      </c>
      <c r="J2181">
        <v>502</v>
      </c>
      <c r="K2181">
        <v>6</v>
      </c>
      <c r="L2181">
        <f>COUNTIF(Table1[Race],Table1[Race])</f>
        <v>2</v>
      </c>
      <c r="M2181">
        <v>3</v>
      </c>
      <c r="N2181">
        <v>2</v>
      </c>
      <c r="O2181">
        <v>1</v>
      </c>
      <c r="P2181">
        <v>0</v>
      </c>
      <c r="Q2181" t="s">
        <v>20</v>
      </c>
      <c r="R2181" t="s">
        <v>947</v>
      </c>
      <c r="S2181" t="s">
        <v>2692</v>
      </c>
      <c r="T2181">
        <f>IFERROR(Table1[n_can_adj]/MID(Table1[district],FIND("(",Table1[district])+1,1),Table1[n_can_adj])</f>
        <v>2</v>
      </c>
      <c r="U2181">
        <v>41252</v>
      </c>
      <c r="V2181" t="str">
        <f>IF(Table1[Voting Population]&lt;47000,"Rural","Urban")</f>
        <v>Rural</v>
      </c>
      <c r="W2181" s="3">
        <v>0.16338354577056774</v>
      </c>
      <c r="X2181" s="3" t="s">
        <v>5414</v>
      </c>
      <c r="Y2181" s="3">
        <f>COUNTIFS(Table1[Race '#],Table1[[#This Row],[Race '#]],Table1[Gender],"F")</f>
        <v>0</v>
      </c>
      <c r="Z2181" s="3">
        <f>COUNTIFS(Table1[Race '#],Table1[[#This Row],[Race '#]],Table1[Gender],"M")</f>
        <v>2</v>
      </c>
      <c r="AA2181" s="3">
        <f>COUNTIFS(Table1[Race '#],Table1[[#This Row],[Race '#]],Table1[Gender],"~?")</f>
        <v>0</v>
      </c>
      <c r="AB2181" s="3" t="str">
        <f>_xlfn.IFS(Y2181=SUM(Table1[[#This Row],[Race-F candidates]:[Race-? Candidates]]),"All-Female",Z2181=SUM(Table1[[#This Row],[Race-F candidates]:[Race-? Candidates]]),"All-Male",1=1,"Mixed-Gender")</f>
        <v>All-Male</v>
      </c>
      <c r="AC2181" s="3">
        <f>COUNTIFS(Table1[genoffice],Table1[[#This Row],[genoffice]],Table1[Gender],"F")</f>
        <v>94</v>
      </c>
      <c r="AD2181" s="3">
        <f>COUNTIFS(Table1[genoffice],Table1[[#This Row],[genoffice]],Table1[Gender],"M")</f>
        <v>132</v>
      </c>
      <c r="AE2181" s="3">
        <f>COUNTIFS(Table1[genoffice],Table1[[#This Row],[genoffice]],Table1[Gender],"~?")</f>
        <v>8</v>
      </c>
    </row>
    <row r="2182" spans="1:31" x14ac:dyDescent="0.35">
      <c r="A2182">
        <v>2181</v>
      </c>
      <c r="B2182">
        <f>IF(COUNTIF(C$2:C2181,C2182)&gt;0,B2181,B2181+1)</f>
        <v>687</v>
      </c>
      <c r="C2182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2" t="s">
        <v>2692</v>
      </c>
      <c r="E2182" t="s">
        <v>1634</v>
      </c>
      <c r="F2182" t="s">
        <v>2834</v>
      </c>
      <c r="G2182">
        <v>2014</v>
      </c>
      <c r="H2182" t="s">
        <v>422</v>
      </c>
      <c r="I2182" t="s">
        <v>19</v>
      </c>
      <c r="J2182">
        <v>1349</v>
      </c>
      <c r="K2182">
        <v>6</v>
      </c>
      <c r="L2182">
        <f>COUNTIF(Table1[Race],Table1[Race])</f>
        <v>2</v>
      </c>
      <c r="M2182">
        <v>3</v>
      </c>
      <c r="N2182">
        <v>2</v>
      </c>
      <c r="O2182">
        <v>1</v>
      </c>
      <c r="P2182">
        <v>0</v>
      </c>
      <c r="Q2182" t="s">
        <v>20</v>
      </c>
      <c r="R2182" t="s">
        <v>947</v>
      </c>
      <c r="S2182" t="s">
        <v>2692</v>
      </c>
      <c r="T2182">
        <f>IFERROR(Table1[n_can_adj]/MID(Table1[district],FIND("(",Table1[district])+1,1),Table1[n_can_adj])</f>
        <v>2</v>
      </c>
      <c r="U2182">
        <v>53053</v>
      </c>
      <c r="V2182" t="str">
        <f>IF(Table1[Voting Population]&lt;47000,"Rural","Urban")</f>
        <v>Urban</v>
      </c>
      <c r="W2182" s="3">
        <v>0.16092943201376936</v>
      </c>
      <c r="X2182" s="3" t="s">
        <v>5414</v>
      </c>
      <c r="Y2182" s="3">
        <f>COUNTIFS(Table1[Race '#],Table1[[#This Row],[Race '#]],Table1[Gender],"F")</f>
        <v>0</v>
      </c>
      <c r="Z2182" s="3">
        <f>COUNTIFS(Table1[Race '#],Table1[[#This Row],[Race '#]],Table1[Gender],"M")</f>
        <v>2</v>
      </c>
      <c r="AA2182" s="3">
        <f>COUNTIFS(Table1[Race '#],Table1[[#This Row],[Race '#]],Table1[Gender],"~?")</f>
        <v>0</v>
      </c>
      <c r="AB2182" s="3" t="str">
        <f>_xlfn.IFS(Y2182=SUM(Table1[[#This Row],[Race-F candidates]:[Race-? Candidates]]),"All-Female",Z2182=SUM(Table1[[#This Row],[Race-F candidates]:[Race-? Candidates]]),"All-Male",1=1,"Mixed-Gender")</f>
        <v>All-Male</v>
      </c>
      <c r="AC2182" s="3">
        <f>COUNTIFS(Table1[genoffice],Table1[[#This Row],[genoffice]],Table1[Gender],"F")</f>
        <v>94</v>
      </c>
      <c r="AD2182" s="3">
        <f>COUNTIFS(Table1[genoffice],Table1[[#This Row],[genoffice]],Table1[Gender],"M")</f>
        <v>132</v>
      </c>
      <c r="AE2182" s="3">
        <f>COUNTIFS(Table1[genoffice],Table1[[#This Row],[genoffice]],Table1[Gender],"~?")</f>
        <v>8</v>
      </c>
    </row>
    <row r="2183" spans="1:31" x14ac:dyDescent="0.35">
      <c r="A2183">
        <v>2184</v>
      </c>
      <c r="B2183">
        <f>IF(COUNTIF(C$2:C2182,C2183)&gt;0,B2182,B2182+1)</f>
        <v>687</v>
      </c>
      <c r="C2183" t="str">
        <f>Table1[[#This Row],[position]]&amp;IF(Table1[district]="NA","","-"&amp;Table1[district])&amp;IF(Table1[parish]="Multi-Parish Race","","-"&amp;Table1[parish])&amp;" ("&amp;Table1[year]&amp;")"</f>
        <v>Justice of the Peace-Justice of the Peace Ward  8-St. Mary (2014)</v>
      </c>
      <c r="D2183" t="s">
        <v>2692</v>
      </c>
      <c r="E2183" t="s">
        <v>1634</v>
      </c>
      <c r="F2183" t="s">
        <v>2837</v>
      </c>
      <c r="G2183">
        <v>2014</v>
      </c>
      <c r="H2183" t="s">
        <v>422</v>
      </c>
      <c r="I2183" t="s">
        <v>30</v>
      </c>
      <c r="J2183">
        <v>975</v>
      </c>
      <c r="K2183">
        <v>6</v>
      </c>
      <c r="L2183">
        <f>COUNTIF(Table1[Race],Table1[Race])</f>
        <v>2</v>
      </c>
      <c r="M2183">
        <v>3</v>
      </c>
      <c r="N2183">
        <v>2</v>
      </c>
      <c r="O2183">
        <v>1</v>
      </c>
      <c r="P2183">
        <v>0</v>
      </c>
      <c r="Q2183" t="s">
        <v>20</v>
      </c>
      <c r="R2183" t="s">
        <v>947</v>
      </c>
      <c r="S2183" t="s">
        <v>2692</v>
      </c>
      <c r="T2183">
        <f>IFERROR(Table1[n_can_adj]/MID(Table1[district],FIND("(",Table1[district])+1,1),Table1[n_can_adj])</f>
        <v>2</v>
      </c>
      <c r="U2183">
        <v>53053</v>
      </c>
      <c r="V2183" t="str">
        <f>IF(Table1[Voting Population]&lt;47000,"Rural","Urban")</f>
        <v>Urban</v>
      </c>
      <c r="W2183" s="3">
        <v>0.16092943201376936</v>
      </c>
      <c r="X2183" s="3" t="s">
        <v>5414</v>
      </c>
      <c r="Y2183" s="3">
        <f>COUNTIFS(Table1[Race '#],Table1[[#This Row],[Race '#]],Table1[Gender],"F")</f>
        <v>0</v>
      </c>
      <c r="Z2183" s="3">
        <f>COUNTIFS(Table1[Race '#],Table1[[#This Row],[Race '#]],Table1[Gender],"M")</f>
        <v>2</v>
      </c>
      <c r="AA2183" s="3">
        <f>COUNTIFS(Table1[Race '#],Table1[[#This Row],[Race '#]],Table1[Gender],"~?")</f>
        <v>0</v>
      </c>
      <c r="AB2183" s="3" t="str">
        <f>_xlfn.IFS(Y2183=SUM(Table1[[#This Row],[Race-F candidates]:[Race-? Candidates]]),"All-Female",Z2183=SUM(Table1[[#This Row],[Race-F candidates]:[Race-? Candidates]]),"All-Male",1=1,"Mixed-Gender")</f>
        <v>All-Male</v>
      </c>
      <c r="AC2183" s="3">
        <f>COUNTIFS(Table1[genoffice],Table1[[#This Row],[genoffice]],Table1[Gender],"F")</f>
        <v>94</v>
      </c>
      <c r="AD2183" s="3">
        <f>COUNTIFS(Table1[genoffice],Table1[[#This Row],[genoffice]],Table1[Gender],"M")</f>
        <v>132</v>
      </c>
      <c r="AE2183" s="3">
        <f>COUNTIFS(Table1[genoffice],Table1[[#This Row],[genoffice]],Table1[Gender],"~?")</f>
        <v>8</v>
      </c>
    </row>
    <row r="2184" spans="1:31" x14ac:dyDescent="0.35">
      <c r="A2184">
        <v>2180</v>
      </c>
      <c r="B2184">
        <f>IF(COUNTIF(C$2:C2183,C2184)&gt;0,B2183,B2183+1)</f>
        <v>688</v>
      </c>
      <c r="C2184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4" t="s">
        <v>2692</v>
      </c>
      <c r="E2184" t="s">
        <v>1634</v>
      </c>
      <c r="F2184" t="s">
        <v>2833</v>
      </c>
      <c r="G2184">
        <v>2014</v>
      </c>
      <c r="H2184" t="s">
        <v>1292</v>
      </c>
      <c r="I2184" t="s">
        <v>23</v>
      </c>
      <c r="J2184">
        <v>289</v>
      </c>
      <c r="K2184">
        <v>6</v>
      </c>
      <c r="L2184">
        <f>COUNTIF(Table1[Race],Table1[Race])</f>
        <v>2</v>
      </c>
      <c r="M2184">
        <v>3</v>
      </c>
      <c r="N2184">
        <v>2</v>
      </c>
      <c r="O2184">
        <v>1</v>
      </c>
      <c r="P2184">
        <v>0</v>
      </c>
      <c r="Q2184" t="s">
        <v>20</v>
      </c>
      <c r="R2184" t="s">
        <v>947</v>
      </c>
      <c r="S2184" t="s">
        <v>2692</v>
      </c>
      <c r="T2184">
        <f>IFERROR(Table1[n_can_adj]/MID(Table1[district],FIND("(",Table1[district])+1,1),Table1[n_can_adj])</f>
        <v>2</v>
      </c>
      <c r="U2184">
        <v>113099</v>
      </c>
      <c r="V2184" t="str">
        <f>IF(Table1[Voting Population]&lt;47000,"Rural","Urban")</f>
        <v>Urban</v>
      </c>
      <c r="W2184" s="3">
        <v>0.33256351039260967</v>
      </c>
      <c r="X2184" s="3" t="s">
        <v>5414</v>
      </c>
      <c r="Y2184" s="3">
        <f>COUNTIFS(Table1[Race '#],Table1[[#This Row],[Race '#]],Table1[Gender],"F")</f>
        <v>0</v>
      </c>
      <c r="Z2184" s="3">
        <f>COUNTIFS(Table1[Race '#],Table1[[#This Row],[Race '#]],Table1[Gender],"M")</f>
        <v>2</v>
      </c>
      <c r="AA2184" s="3">
        <f>COUNTIFS(Table1[Race '#],Table1[[#This Row],[Race '#]],Table1[Gender],"~?")</f>
        <v>0</v>
      </c>
      <c r="AB2184" s="3" t="str">
        <f>_xlfn.IFS(Y2184=SUM(Table1[[#This Row],[Race-F candidates]:[Race-? Candidates]]),"All-Female",Z2184=SUM(Table1[[#This Row],[Race-F candidates]:[Race-? Candidates]]),"All-Male",1=1,"Mixed-Gender")</f>
        <v>All-Male</v>
      </c>
      <c r="AC2184" s="3">
        <f>COUNTIFS(Table1[genoffice],Table1[[#This Row],[genoffice]],Table1[Gender],"F")</f>
        <v>94</v>
      </c>
      <c r="AD2184" s="3">
        <f>COUNTIFS(Table1[genoffice],Table1[[#This Row],[genoffice]],Table1[Gender],"M")</f>
        <v>132</v>
      </c>
      <c r="AE2184" s="3">
        <f>COUNTIFS(Table1[genoffice],Table1[[#This Row],[genoffice]],Table1[Gender],"~?")</f>
        <v>8</v>
      </c>
    </row>
    <row r="2185" spans="1:31" x14ac:dyDescent="0.35">
      <c r="A2185">
        <v>2182</v>
      </c>
      <c r="B2185">
        <f>IF(COUNTIF(C$2:C2184,C2185)&gt;0,B2184,B2184+1)</f>
        <v>688</v>
      </c>
      <c r="C2185" t="str">
        <f>Table1[[#This Row],[position]]&amp;IF(Table1[district]="NA","","-"&amp;Table1[district])&amp;IF(Table1[parish]="Multi-Parish Race","","-"&amp;Table1[parish])&amp;" ("&amp;Table1[year]&amp;")"</f>
        <v>Justice of the Peace-Justice of the Peace Ward  8-Terrebonne (2014)</v>
      </c>
      <c r="D2185" t="s">
        <v>2692</v>
      </c>
      <c r="E2185" t="s">
        <v>1634</v>
      </c>
      <c r="F2185" t="s">
        <v>2835</v>
      </c>
      <c r="G2185">
        <v>2014</v>
      </c>
      <c r="H2185" t="s">
        <v>1292</v>
      </c>
      <c r="I2185" t="s">
        <v>23</v>
      </c>
      <c r="J2185">
        <v>577</v>
      </c>
      <c r="K2185">
        <v>6</v>
      </c>
      <c r="L2185">
        <f>COUNTIF(Table1[Race],Table1[Race])</f>
        <v>2</v>
      </c>
      <c r="M2185">
        <v>3</v>
      </c>
      <c r="N2185">
        <v>2</v>
      </c>
      <c r="O2185">
        <v>1</v>
      </c>
      <c r="P2185">
        <v>0</v>
      </c>
      <c r="Q2185" t="s">
        <v>20</v>
      </c>
      <c r="R2185" t="s">
        <v>947</v>
      </c>
      <c r="S2185" t="s">
        <v>2692</v>
      </c>
      <c r="T2185">
        <f>IFERROR(Table1[n_can_adj]/MID(Table1[district],FIND("(",Table1[district])+1,1),Table1[n_can_adj])</f>
        <v>2</v>
      </c>
      <c r="U2185">
        <v>113099</v>
      </c>
      <c r="V2185" t="str">
        <f>IF(Table1[Voting Population]&lt;47000,"Rural","Urban")</f>
        <v>Urban</v>
      </c>
      <c r="W2185" s="3">
        <v>0.33256351039260967</v>
      </c>
      <c r="X2185" s="3" t="s">
        <v>5414</v>
      </c>
      <c r="Y2185" s="3">
        <f>COUNTIFS(Table1[Race '#],Table1[[#This Row],[Race '#]],Table1[Gender],"F")</f>
        <v>0</v>
      </c>
      <c r="Z2185" s="3">
        <f>COUNTIFS(Table1[Race '#],Table1[[#This Row],[Race '#]],Table1[Gender],"M")</f>
        <v>2</v>
      </c>
      <c r="AA2185" s="3">
        <f>COUNTIFS(Table1[Race '#],Table1[[#This Row],[Race '#]],Table1[Gender],"~?")</f>
        <v>0</v>
      </c>
      <c r="AB2185" s="3" t="str">
        <f>_xlfn.IFS(Y2185=SUM(Table1[[#This Row],[Race-F candidates]:[Race-? Candidates]]),"All-Female",Z2185=SUM(Table1[[#This Row],[Race-F candidates]:[Race-? Candidates]]),"All-Male",1=1,"Mixed-Gender")</f>
        <v>All-Male</v>
      </c>
      <c r="AC2185" s="3">
        <f>COUNTIFS(Table1[genoffice],Table1[[#This Row],[genoffice]],Table1[Gender],"F")</f>
        <v>94</v>
      </c>
      <c r="AD2185" s="3">
        <f>COUNTIFS(Table1[genoffice],Table1[[#This Row],[genoffice]],Table1[Gender],"M")</f>
        <v>132</v>
      </c>
      <c r="AE2185" s="3">
        <f>COUNTIFS(Table1[genoffice],Table1[[#This Row],[genoffice]],Table1[Gender],"~?")</f>
        <v>8</v>
      </c>
    </row>
    <row r="2186" spans="1:31" x14ac:dyDescent="0.35">
      <c r="A2186">
        <v>2185</v>
      </c>
      <c r="B2186">
        <f>IF(COUNTIF(C$2:C2185,C2186)&gt;0,B2185,B2185+1)</f>
        <v>689</v>
      </c>
      <c r="C2186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6" t="s">
        <v>2692</v>
      </c>
      <c r="E2186" t="s">
        <v>1639</v>
      </c>
      <c r="F2186" t="s">
        <v>2838</v>
      </c>
      <c r="G2186">
        <v>2014</v>
      </c>
      <c r="H2186" t="s">
        <v>1584</v>
      </c>
      <c r="I2186" t="s">
        <v>23</v>
      </c>
      <c r="J2186">
        <v>376</v>
      </c>
      <c r="K2186">
        <v>5</v>
      </c>
      <c r="L2186">
        <f>COUNTIF(Table1[Race],Table1[Race])</f>
        <v>2</v>
      </c>
      <c r="M2186">
        <v>3</v>
      </c>
      <c r="N2186">
        <v>0</v>
      </c>
      <c r="O2186">
        <v>1</v>
      </c>
      <c r="P2186">
        <v>1</v>
      </c>
      <c r="Q2186" t="s">
        <v>20</v>
      </c>
      <c r="R2186" t="s">
        <v>947</v>
      </c>
      <c r="S2186" t="s">
        <v>2692</v>
      </c>
      <c r="T2186">
        <f>IFERROR(Table1[n_can_adj]/MID(Table1[district],FIND("(",Table1[district])+1,1),Table1[n_can_adj])</f>
        <v>2</v>
      </c>
      <c r="U2186">
        <v>23584</v>
      </c>
      <c r="V2186" t="str">
        <f>IF(Table1[Voting Population]&lt;47000,"Rural","Urban")</f>
        <v>Rural</v>
      </c>
      <c r="W2186" s="3">
        <v>0.1157270029673591</v>
      </c>
      <c r="X2186" s="3" t="s">
        <v>5415</v>
      </c>
      <c r="Y2186" s="3">
        <f>COUNTIFS(Table1[Race '#],Table1[[#This Row],[Race '#]],Table1[Gender],"F")</f>
        <v>2</v>
      </c>
      <c r="Z2186" s="3">
        <f>COUNTIFS(Table1[Race '#],Table1[[#This Row],[Race '#]],Table1[Gender],"M")</f>
        <v>0</v>
      </c>
      <c r="AA2186" s="3">
        <f>COUNTIFS(Table1[Race '#],Table1[[#This Row],[Race '#]],Table1[Gender],"~?")</f>
        <v>0</v>
      </c>
      <c r="AB2186" s="3" t="str">
        <f>_xlfn.IFS(Y2186=SUM(Table1[[#This Row],[Race-F candidates]:[Race-? Candidates]]),"All-Female",Z2186=SUM(Table1[[#This Row],[Race-F candidates]:[Race-? Candidates]]),"All-Male",1=1,"Mixed-Gender")</f>
        <v>All-Female</v>
      </c>
      <c r="AC2186" s="3">
        <f>COUNTIFS(Table1[genoffice],Table1[[#This Row],[genoffice]],Table1[Gender],"F")</f>
        <v>94</v>
      </c>
      <c r="AD2186" s="3">
        <f>COUNTIFS(Table1[genoffice],Table1[[#This Row],[genoffice]],Table1[Gender],"M")</f>
        <v>132</v>
      </c>
      <c r="AE2186" s="3">
        <f>COUNTIFS(Table1[genoffice],Table1[[#This Row],[genoffice]],Table1[Gender],"~?")</f>
        <v>8</v>
      </c>
    </row>
    <row r="2187" spans="1:31" x14ac:dyDescent="0.35">
      <c r="A2187">
        <v>2188</v>
      </c>
      <c r="B2187">
        <f>IF(COUNTIF(C$2:C2186,C2187)&gt;0,B2186,B2186+1)</f>
        <v>689</v>
      </c>
      <c r="C2187" t="str">
        <f>Table1[[#This Row],[position]]&amp;IF(Table1[district]="NA","","-"&amp;Table1[district])&amp;IF(Table1[parish]="Multi-Parish Race","","-"&amp;Table1[parish])&amp;" ("&amp;Table1[year]&amp;")"</f>
        <v>Justice of the Peace-Justice of the Peace Ward  9-Plaquemines (2014)</v>
      </c>
      <c r="D2187" t="s">
        <v>2692</v>
      </c>
      <c r="E2187" t="s">
        <v>1639</v>
      </c>
      <c r="F2187" t="s">
        <v>2841</v>
      </c>
      <c r="G2187">
        <v>2014</v>
      </c>
      <c r="H2187" t="s">
        <v>1584</v>
      </c>
      <c r="I2187" t="s">
        <v>23</v>
      </c>
      <c r="J2187">
        <v>298</v>
      </c>
      <c r="K2187">
        <v>5</v>
      </c>
      <c r="L2187">
        <f>COUNTIF(Table1[Race],Table1[Race])</f>
        <v>2</v>
      </c>
      <c r="M2187">
        <v>3</v>
      </c>
      <c r="N2187">
        <v>0</v>
      </c>
      <c r="O2187">
        <v>1</v>
      </c>
      <c r="P2187">
        <v>1</v>
      </c>
      <c r="Q2187" t="s">
        <v>20</v>
      </c>
      <c r="R2187" t="s">
        <v>947</v>
      </c>
      <c r="S2187" t="s">
        <v>2692</v>
      </c>
      <c r="T2187">
        <f>IFERROR(Table1[n_can_adj]/MID(Table1[district],FIND("(",Table1[district])+1,1),Table1[n_can_adj])</f>
        <v>2</v>
      </c>
      <c r="U2187">
        <v>23584</v>
      </c>
      <c r="V2187" t="str">
        <f>IF(Table1[Voting Population]&lt;47000,"Rural","Urban")</f>
        <v>Rural</v>
      </c>
      <c r="W2187" s="3">
        <v>0.1157270029673591</v>
      </c>
      <c r="X2187" s="3" t="s">
        <v>5415</v>
      </c>
      <c r="Y2187" s="3">
        <f>COUNTIFS(Table1[Race '#],Table1[[#This Row],[Race '#]],Table1[Gender],"F")</f>
        <v>2</v>
      </c>
      <c r="Z2187" s="3">
        <f>COUNTIFS(Table1[Race '#],Table1[[#This Row],[Race '#]],Table1[Gender],"M")</f>
        <v>0</v>
      </c>
      <c r="AA2187" s="3">
        <f>COUNTIFS(Table1[Race '#],Table1[[#This Row],[Race '#]],Table1[Gender],"~?")</f>
        <v>0</v>
      </c>
      <c r="AB2187" s="3" t="str">
        <f>_xlfn.IFS(Y2187=SUM(Table1[[#This Row],[Race-F candidates]:[Race-? Candidates]]),"All-Female",Z2187=SUM(Table1[[#This Row],[Race-F candidates]:[Race-? Candidates]]),"All-Male",1=1,"Mixed-Gender")</f>
        <v>All-Female</v>
      </c>
      <c r="AC2187" s="3">
        <f>COUNTIFS(Table1[genoffice],Table1[[#This Row],[genoffice]],Table1[Gender],"F")</f>
        <v>94</v>
      </c>
      <c r="AD2187" s="3">
        <f>COUNTIFS(Table1[genoffice],Table1[[#This Row],[genoffice]],Table1[Gender],"M")</f>
        <v>132</v>
      </c>
      <c r="AE2187" s="3">
        <f>COUNTIFS(Table1[genoffice],Table1[[#This Row],[genoffice]],Table1[Gender],"~?")</f>
        <v>8</v>
      </c>
    </row>
    <row r="2188" spans="1:31" x14ac:dyDescent="0.35">
      <c r="A2188">
        <v>2186</v>
      </c>
      <c r="B2188">
        <f>IF(COUNTIF(C$2:C2187,C2188)&gt;0,B2187,B2187+1)</f>
        <v>690</v>
      </c>
      <c r="C2188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8" t="s">
        <v>2692</v>
      </c>
      <c r="E2188" t="s">
        <v>1639</v>
      </c>
      <c r="F2188" t="s">
        <v>2839</v>
      </c>
      <c r="G2188">
        <v>2014</v>
      </c>
      <c r="H2188" t="s">
        <v>1292</v>
      </c>
      <c r="I2188" t="s">
        <v>30</v>
      </c>
      <c r="J2188">
        <v>1416</v>
      </c>
      <c r="K2188">
        <v>5</v>
      </c>
      <c r="L2188">
        <f>COUNTIF(Table1[Race],Table1[Race])</f>
        <v>3</v>
      </c>
      <c r="M2188">
        <v>3</v>
      </c>
      <c r="N2188">
        <v>0</v>
      </c>
      <c r="O2188">
        <v>1</v>
      </c>
      <c r="P2188">
        <v>1</v>
      </c>
      <c r="Q2188" t="s">
        <v>20</v>
      </c>
      <c r="R2188" t="s">
        <v>947</v>
      </c>
      <c r="S2188" t="s">
        <v>2692</v>
      </c>
      <c r="T2188">
        <f>IFERROR(Table1[n_can_adj]/MID(Table1[district],FIND("(",Table1[district])+1,1),Table1[n_can_adj])</f>
        <v>3</v>
      </c>
      <c r="U2188">
        <v>113099</v>
      </c>
      <c r="V2188" t="str">
        <f>IF(Table1[Voting Population]&lt;47000,"Rural","Urban")</f>
        <v>Urban</v>
      </c>
      <c r="W2188" s="3">
        <v>0.48359887535145274</v>
      </c>
      <c r="X2188" s="3" t="s">
        <v>5414</v>
      </c>
      <c r="Y2188" s="3">
        <f>COUNTIFS(Table1[Race '#],Table1[[#This Row],[Race '#]],Table1[Gender],"F")</f>
        <v>0</v>
      </c>
      <c r="Z2188" s="3">
        <f>COUNTIFS(Table1[Race '#],Table1[[#This Row],[Race '#]],Table1[Gender],"M")</f>
        <v>3</v>
      </c>
      <c r="AA2188" s="3">
        <f>COUNTIFS(Table1[Race '#],Table1[[#This Row],[Race '#]],Table1[Gender],"~?")</f>
        <v>0</v>
      </c>
      <c r="AB2188" s="3" t="str">
        <f>_xlfn.IFS(Y2188=SUM(Table1[[#This Row],[Race-F candidates]:[Race-? Candidates]]),"All-Female",Z2188=SUM(Table1[[#This Row],[Race-F candidates]:[Race-? Candidates]]),"All-Male",1=1,"Mixed-Gender")</f>
        <v>All-Male</v>
      </c>
      <c r="AC2188" s="3">
        <f>COUNTIFS(Table1[genoffice],Table1[[#This Row],[genoffice]],Table1[Gender],"F")</f>
        <v>94</v>
      </c>
      <c r="AD2188" s="3">
        <f>COUNTIFS(Table1[genoffice],Table1[[#This Row],[genoffice]],Table1[Gender],"M")</f>
        <v>132</v>
      </c>
      <c r="AE2188" s="3">
        <f>COUNTIFS(Table1[genoffice],Table1[[#This Row],[genoffice]],Table1[Gender],"~?")</f>
        <v>8</v>
      </c>
    </row>
    <row r="2189" spans="1:31" x14ac:dyDescent="0.35">
      <c r="A2189">
        <v>2187</v>
      </c>
      <c r="B2189">
        <f>IF(COUNTIF(C$2:C2188,C2189)&gt;0,B2188,B2188+1)</f>
        <v>690</v>
      </c>
      <c r="C2189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89" t="s">
        <v>2692</v>
      </c>
      <c r="E2189" t="s">
        <v>1639</v>
      </c>
      <c r="F2189" t="s">
        <v>2840</v>
      </c>
      <c r="G2189">
        <v>2014</v>
      </c>
      <c r="H2189" t="s">
        <v>1292</v>
      </c>
      <c r="I2189" t="s">
        <v>23</v>
      </c>
      <c r="J2189">
        <v>384</v>
      </c>
      <c r="K2189">
        <v>5</v>
      </c>
      <c r="L2189">
        <f>COUNTIF(Table1[Race],Table1[Race])</f>
        <v>3</v>
      </c>
      <c r="M2189">
        <v>3</v>
      </c>
      <c r="N2189">
        <v>0</v>
      </c>
      <c r="O2189">
        <v>1</v>
      </c>
      <c r="P2189">
        <v>1</v>
      </c>
      <c r="Q2189" t="s">
        <v>20</v>
      </c>
      <c r="R2189" t="s">
        <v>947</v>
      </c>
      <c r="S2189" t="s">
        <v>2692</v>
      </c>
      <c r="T2189">
        <f>IFERROR(Table1[n_can_adj]/MID(Table1[district],FIND("(",Table1[district])+1,1),Table1[n_can_adj])</f>
        <v>3</v>
      </c>
      <c r="U2189">
        <v>113099</v>
      </c>
      <c r="V2189" t="str">
        <f>IF(Table1[Voting Population]&lt;47000,"Rural","Urban")</f>
        <v>Urban</v>
      </c>
      <c r="W2189" s="3">
        <v>0.48359887535145274</v>
      </c>
      <c r="X2189" s="3" t="s">
        <v>5414</v>
      </c>
      <c r="Y2189" s="3">
        <f>COUNTIFS(Table1[Race '#],Table1[[#This Row],[Race '#]],Table1[Gender],"F")</f>
        <v>0</v>
      </c>
      <c r="Z2189" s="3">
        <f>COUNTIFS(Table1[Race '#],Table1[[#This Row],[Race '#]],Table1[Gender],"M")</f>
        <v>3</v>
      </c>
      <c r="AA2189" s="3">
        <f>COUNTIFS(Table1[Race '#],Table1[[#This Row],[Race '#]],Table1[Gender],"~?")</f>
        <v>0</v>
      </c>
      <c r="AB2189" s="3" t="str">
        <f>_xlfn.IFS(Y2189=SUM(Table1[[#This Row],[Race-F candidates]:[Race-? Candidates]]),"All-Female",Z2189=SUM(Table1[[#This Row],[Race-F candidates]:[Race-? Candidates]]),"All-Male",1=1,"Mixed-Gender")</f>
        <v>All-Male</v>
      </c>
      <c r="AC2189" s="3">
        <f>COUNTIFS(Table1[genoffice],Table1[[#This Row],[genoffice]],Table1[Gender],"F")</f>
        <v>94</v>
      </c>
      <c r="AD2189" s="3">
        <f>COUNTIFS(Table1[genoffice],Table1[[#This Row],[genoffice]],Table1[Gender],"M")</f>
        <v>132</v>
      </c>
      <c r="AE2189" s="3">
        <f>COUNTIFS(Table1[genoffice],Table1[[#This Row],[genoffice]],Table1[Gender],"~?")</f>
        <v>8</v>
      </c>
    </row>
    <row r="2190" spans="1:31" x14ac:dyDescent="0.35">
      <c r="A2190">
        <v>2189</v>
      </c>
      <c r="B2190">
        <f>IF(COUNTIF(C$2:C2189,C2190)&gt;0,B2189,B2189+1)</f>
        <v>690</v>
      </c>
      <c r="C2190" t="str">
        <f>Table1[[#This Row],[position]]&amp;IF(Table1[district]="NA","","-"&amp;Table1[district])&amp;IF(Table1[parish]="Multi-Parish Race","","-"&amp;Table1[parish])&amp;" ("&amp;Table1[year]&amp;")"</f>
        <v>Justice of the Peace-Justice of the Peace Ward  9-Terrebonne (2014)</v>
      </c>
      <c r="D2190" t="s">
        <v>2692</v>
      </c>
      <c r="E2190" t="s">
        <v>1639</v>
      </c>
      <c r="F2190" t="s">
        <v>2842</v>
      </c>
      <c r="G2190">
        <v>2014</v>
      </c>
      <c r="H2190" t="s">
        <v>1292</v>
      </c>
      <c r="I2190" t="s">
        <v>127</v>
      </c>
      <c r="J2190">
        <v>334</v>
      </c>
      <c r="K2190">
        <v>5</v>
      </c>
      <c r="L2190">
        <f>COUNTIF(Table1[Race],Table1[Race])</f>
        <v>3</v>
      </c>
      <c r="M2190">
        <v>3</v>
      </c>
      <c r="N2190">
        <v>0</v>
      </c>
      <c r="O2190">
        <v>1</v>
      </c>
      <c r="P2190">
        <v>1</v>
      </c>
      <c r="Q2190" t="s">
        <v>20</v>
      </c>
      <c r="R2190" t="s">
        <v>947</v>
      </c>
      <c r="S2190" t="s">
        <v>2692</v>
      </c>
      <c r="T2190">
        <f>IFERROR(Table1[n_can_adj]/MID(Table1[district],FIND("(",Table1[district])+1,1),Table1[n_can_adj])</f>
        <v>3</v>
      </c>
      <c r="U2190">
        <v>113099</v>
      </c>
      <c r="V2190" t="str">
        <f>IF(Table1[Voting Population]&lt;47000,"Rural","Urban")</f>
        <v>Urban</v>
      </c>
      <c r="W2190" s="3">
        <v>0.48359887535145274</v>
      </c>
      <c r="X2190" s="3" t="s">
        <v>5414</v>
      </c>
      <c r="Y2190" s="3">
        <f>COUNTIFS(Table1[Race '#],Table1[[#This Row],[Race '#]],Table1[Gender],"F")</f>
        <v>0</v>
      </c>
      <c r="Z2190" s="3">
        <f>COUNTIFS(Table1[Race '#],Table1[[#This Row],[Race '#]],Table1[Gender],"M")</f>
        <v>3</v>
      </c>
      <c r="AA2190" s="3">
        <f>COUNTIFS(Table1[Race '#],Table1[[#This Row],[Race '#]],Table1[Gender],"~?")</f>
        <v>0</v>
      </c>
      <c r="AB2190" s="3" t="str">
        <f>_xlfn.IFS(Y2190=SUM(Table1[[#This Row],[Race-F candidates]:[Race-? Candidates]]),"All-Female",Z2190=SUM(Table1[[#This Row],[Race-F candidates]:[Race-? Candidates]]),"All-Male",1=1,"Mixed-Gender")</f>
        <v>All-Male</v>
      </c>
      <c r="AC2190" s="3">
        <f>COUNTIFS(Table1[genoffice],Table1[[#This Row],[genoffice]],Table1[Gender],"F")</f>
        <v>94</v>
      </c>
      <c r="AD2190" s="3">
        <f>COUNTIFS(Table1[genoffice],Table1[[#This Row],[genoffice]],Table1[Gender],"M")</f>
        <v>132</v>
      </c>
      <c r="AE2190" s="3">
        <f>COUNTIFS(Table1[genoffice],Table1[[#This Row],[genoffice]],Table1[Gender],"~?")</f>
        <v>8</v>
      </c>
    </row>
    <row r="2191" spans="1:31" x14ac:dyDescent="0.35">
      <c r="A2191">
        <v>2191</v>
      </c>
      <c r="B2191">
        <f>IF(COUNTIF(C$2:C2190,C2191)&gt;0,B2190,B2190+1)</f>
        <v>691</v>
      </c>
      <c r="C2191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1" t="s">
        <v>2692</v>
      </c>
      <c r="E2191" t="s">
        <v>1648</v>
      </c>
      <c r="F2191" t="s">
        <v>2844</v>
      </c>
      <c r="G2191">
        <v>2014</v>
      </c>
      <c r="H2191" t="s">
        <v>670</v>
      </c>
      <c r="I2191" t="s">
        <v>19</v>
      </c>
      <c r="J2191">
        <v>1238</v>
      </c>
      <c r="K2191">
        <v>6</v>
      </c>
      <c r="L2191">
        <f>COUNTIF(Table1[Race],Table1[Race])</f>
        <v>3</v>
      </c>
      <c r="M2191">
        <v>3</v>
      </c>
      <c r="N2191">
        <v>3</v>
      </c>
      <c r="O2191">
        <v>0</v>
      </c>
      <c r="P2191">
        <v>0</v>
      </c>
      <c r="Q2191" t="s">
        <v>20</v>
      </c>
      <c r="R2191" t="s">
        <v>947</v>
      </c>
      <c r="S2191" t="s">
        <v>2692</v>
      </c>
      <c r="T2191">
        <f>IFERROR(Table1[n_can_adj]/MID(Table1[district],FIND("(",Table1[district])+1,1),Table1[n_can_adj])</f>
        <v>3</v>
      </c>
      <c r="U2191">
        <v>156398</v>
      </c>
      <c r="V2191" t="str">
        <f>IF(Table1[Voting Population]&lt;47000,"Rural","Urban")</f>
        <v>Urban</v>
      </c>
      <c r="W2191" s="3">
        <v>3.4015653220951236E-2</v>
      </c>
      <c r="X2191" s="3" t="s">
        <v>5415</v>
      </c>
      <c r="Y2191" s="3">
        <f>COUNTIFS(Table1[Race '#],Table1[[#This Row],[Race '#]],Table1[Gender],"F")</f>
        <v>2</v>
      </c>
      <c r="Z2191" s="3">
        <f>COUNTIFS(Table1[Race '#],Table1[[#This Row],[Race '#]],Table1[Gender],"M")</f>
        <v>1</v>
      </c>
      <c r="AA2191" s="3">
        <f>COUNTIFS(Table1[Race '#],Table1[[#This Row],[Race '#]],Table1[Gender],"~?")</f>
        <v>0</v>
      </c>
      <c r="AB2191" s="3" t="str">
        <f>_xlfn.IFS(Y2191=SUM(Table1[[#This Row],[Race-F candidates]:[Race-? Candidates]]),"All-Female",Z2191=SUM(Table1[[#This Row],[Race-F candidates]:[Race-? Candidates]]),"All-Male",1=1,"Mixed-Gender")</f>
        <v>Mixed-Gender</v>
      </c>
      <c r="AC2191" s="3">
        <f>COUNTIFS(Table1[genoffice],Table1[[#This Row],[genoffice]],Table1[Gender],"F")</f>
        <v>94</v>
      </c>
      <c r="AD2191" s="3">
        <f>COUNTIFS(Table1[genoffice],Table1[[#This Row],[genoffice]],Table1[Gender],"M")</f>
        <v>132</v>
      </c>
      <c r="AE2191" s="3">
        <f>COUNTIFS(Table1[genoffice],Table1[[#This Row],[genoffice]],Table1[Gender],"~?")</f>
        <v>8</v>
      </c>
    </row>
    <row r="2192" spans="1:31" x14ac:dyDescent="0.35">
      <c r="A2192">
        <v>2197</v>
      </c>
      <c r="B2192">
        <f>IF(COUNTIF(C$2:C2191,C2192)&gt;0,B2191,B2191+1)</f>
        <v>691</v>
      </c>
      <c r="C2192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2" t="s">
        <v>2692</v>
      </c>
      <c r="E2192" t="s">
        <v>1648</v>
      </c>
      <c r="F2192" t="s">
        <v>2850</v>
      </c>
      <c r="G2192">
        <v>2014</v>
      </c>
      <c r="H2192" t="s">
        <v>670</v>
      </c>
      <c r="I2192" t="s">
        <v>19</v>
      </c>
      <c r="J2192">
        <v>733</v>
      </c>
      <c r="K2192">
        <v>6</v>
      </c>
      <c r="L2192">
        <f>COUNTIF(Table1[Race],Table1[Race])</f>
        <v>3</v>
      </c>
      <c r="M2192">
        <v>3</v>
      </c>
      <c r="N2192">
        <v>3</v>
      </c>
      <c r="O2192">
        <v>0</v>
      </c>
      <c r="P2192">
        <v>0</v>
      </c>
      <c r="Q2192" t="s">
        <v>20</v>
      </c>
      <c r="R2192" t="s">
        <v>947</v>
      </c>
      <c r="S2192" t="s">
        <v>2692</v>
      </c>
      <c r="T2192">
        <f>IFERROR(Table1[n_can_adj]/MID(Table1[district],FIND("(",Table1[district])+1,1),Table1[n_can_adj])</f>
        <v>3</v>
      </c>
      <c r="U2192">
        <v>156398</v>
      </c>
      <c r="V2192" t="str">
        <f>IF(Table1[Voting Population]&lt;47000,"Rural","Urban")</f>
        <v>Urban</v>
      </c>
      <c r="W2192" s="3">
        <v>3.4015653220951236E-2</v>
      </c>
      <c r="X2192" s="3" t="s">
        <v>5415</v>
      </c>
      <c r="Y2192" s="3">
        <f>COUNTIFS(Table1[Race '#],Table1[[#This Row],[Race '#]],Table1[Gender],"F")</f>
        <v>2</v>
      </c>
      <c r="Z2192" s="3">
        <f>COUNTIFS(Table1[Race '#],Table1[[#This Row],[Race '#]],Table1[Gender],"M")</f>
        <v>1</v>
      </c>
      <c r="AA2192" s="3">
        <f>COUNTIFS(Table1[Race '#],Table1[[#This Row],[Race '#]],Table1[Gender],"~?")</f>
        <v>0</v>
      </c>
      <c r="AB2192" s="3" t="str">
        <f>_xlfn.IFS(Y2192=SUM(Table1[[#This Row],[Race-F candidates]:[Race-? Candidates]]),"All-Female",Z2192=SUM(Table1[[#This Row],[Race-F candidates]:[Race-? Candidates]]),"All-Male",1=1,"Mixed-Gender")</f>
        <v>Mixed-Gender</v>
      </c>
      <c r="AC2192" s="3">
        <f>COUNTIFS(Table1[genoffice],Table1[[#This Row],[genoffice]],Table1[Gender],"F")</f>
        <v>94</v>
      </c>
      <c r="AD2192" s="3">
        <f>COUNTIFS(Table1[genoffice],Table1[[#This Row],[genoffice]],Table1[Gender],"M")</f>
        <v>132</v>
      </c>
      <c r="AE2192" s="3">
        <f>COUNTIFS(Table1[genoffice],Table1[[#This Row],[genoffice]],Table1[Gender],"~?")</f>
        <v>8</v>
      </c>
    </row>
    <row r="2193" spans="1:31" x14ac:dyDescent="0.35">
      <c r="A2193">
        <v>2198</v>
      </c>
      <c r="B2193">
        <f>IF(COUNTIF(C$2:C2192,C2193)&gt;0,B2192,B2192+1)</f>
        <v>691</v>
      </c>
      <c r="C2193" t="str">
        <f>Table1[[#This Row],[position]]&amp;IF(Table1[district]="NA","","-"&amp;Table1[district])&amp;IF(Table1[parish]="Multi-Parish Race","","-"&amp;Table1[parish])&amp;" ("&amp;Table1[year]&amp;")"</f>
        <v>Justice of the Peace-Justice of the Peace Ward 1-Ouachita (2014)</v>
      </c>
      <c r="D2193" t="s">
        <v>2692</v>
      </c>
      <c r="E2193" t="s">
        <v>1648</v>
      </c>
      <c r="F2193" t="s">
        <v>2851</v>
      </c>
      <c r="G2193">
        <v>2014</v>
      </c>
      <c r="H2193" t="s">
        <v>670</v>
      </c>
      <c r="I2193" t="s">
        <v>19</v>
      </c>
      <c r="J2193">
        <v>1351</v>
      </c>
      <c r="K2193">
        <v>6</v>
      </c>
      <c r="L2193">
        <f>COUNTIF(Table1[Race],Table1[Race])</f>
        <v>3</v>
      </c>
      <c r="M2193">
        <v>3</v>
      </c>
      <c r="N2193">
        <v>3</v>
      </c>
      <c r="O2193">
        <v>0</v>
      </c>
      <c r="P2193">
        <v>0</v>
      </c>
      <c r="Q2193" t="s">
        <v>20</v>
      </c>
      <c r="R2193" t="s">
        <v>947</v>
      </c>
      <c r="S2193" t="s">
        <v>2692</v>
      </c>
      <c r="T2193">
        <f>IFERROR(Table1[n_can_adj]/MID(Table1[district],FIND("(",Table1[district])+1,1),Table1[n_can_adj])</f>
        <v>3</v>
      </c>
      <c r="U2193">
        <v>156398</v>
      </c>
      <c r="V2193" t="str">
        <f>IF(Table1[Voting Population]&lt;47000,"Rural","Urban")</f>
        <v>Urban</v>
      </c>
      <c r="W2193" s="3">
        <v>3.4015653220951236E-2</v>
      </c>
      <c r="X2193" s="3" t="s">
        <v>5414</v>
      </c>
      <c r="Y2193" s="3">
        <f>COUNTIFS(Table1[Race '#],Table1[[#This Row],[Race '#]],Table1[Gender],"F")</f>
        <v>2</v>
      </c>
      <c r="Z2193" s="3">
        <f>COUNTIFS(Table1[Race '#],Table1[[#This Row],[Race '#]],Table1[Gender],"M")</f>
        <v>1</v>
      </c>
      <c r="AA2193" s="3">
        <f>COUNTIFS(Table1[Race '#],Table1[[#This Row],[Race '#]],Table1[Gender],"~?")</f>
        <v>0</v>
      </c>
      <c r="AB2193" s="3" t="str">
        <f>_xlfn.IFS(Y2193=SUM(Table1[[#This Row],[Race-F candidates]:[Race-? Candidates]]),"All-Female",Z2193=SUM(Table1[[#This Row],[Race-F candidates]:[Race-? Candidates]]),"All-Male",1=1,"Mixed-Gender")</f>
        <v>Mixed-Gender</v>
      </c>
      <c r="AC2193" s="3">
        <f>COUNTIFS(Table1[genoffice],Table1[[#This Row],[genoffice]],Table1[Gender],"F")</f>
        <v>94</v>
      </c>
      <c r="AD2193" s="3">
        <f>COUNTIFS(Table1[genoffice],Table1[[#This Row],[genoffice]],Table1[Gender],"M")</f>
        <v>132</v>
      </c>
      <c r="AE2193" s="3">
        <f>COUNTIFS(Table1[genoffice],Table1[[#This Row],[genoffice]],Table1[Gender],"~?")</f>
        <v>8</v>
      </c>
    </row>
    <row r="2194" spans="1:31" x14ac:dyDescent="0.35">
      <c r="A2194">
        <v>2190</v>
      </c>
      <c r="B2194">
        <f>IF(COUNTIF(C$2:C2193,C2194)&gt;0,B2193,B2193+1)</f>
        <v>692</v>
      </c>
      <c r="C2194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4" t="s">
        <v>2692</v>
      </c>
      <c r="E2194" t="s">
        <v>1648</v>
      </c>
      <c r="F2194" t="s">
        <v>2843</v>
      </c>
      <c r="G2194">
        <v>2014</v>
      </c>
      <c r="H2194" t="s">
        <v>640</v>
      </c>
      <c r="I2194" t="s">
        <v>23</v>
      </c>
      <c r="J2194">
        <v>735</v>
      </c>
      <c r="K2194">
        <v>6</v>
      </c>
      <c r="L2194">
        <f>COUNTIF(Table1[Race],Table1[Race])</f>
        <v>3</v>
      </c>
      <c r="M2194">
        <v>3</v>
      </c>
      <c r="N2194">
        <v>3</v>
      </c>
      <c r="O2194">
        <v>0</v>
      </c>
      <c r="P2194">
        <v>0</v>
      </c>
      <c r="Q2194" t="s">
        <v>20</v>
      </c>
      <c r="R2194" t="s">
        <v>947</v>
      </c>
      <c r="S2194" t="s">
        <v>2692</v>
      </c>
      <c r="T2194">
        <f>IFERROR(Table1[n_can_adj]/MID(Table1[district],FIND("(",Table1[district])+1,1),Table1[n_can_adj])</f>
        <v>3</v>
      </c>
      <c r="U2194">
        <v>127115</v>
      </c>
      <c r="V2194" t="str">
        <f>IF(Table1[Voting Population]&lt;47000,"Rural","Urban")</f>
        <v>Urban</v>
      </c>
      <c r="W2194" s="3">
        <v>3.2581453634085211E-2</v>
      </c>
      <c r="X2194" s="3" t="s">
        <v>5414</v>
      </c>
      <c r="Y2194" s="3">
        <f>COUNTIFS(Table1[Race '#],Table1[[#This Row],[Race '#]],Table1[Gender],"F")</f>
        <v>1</v>
      </c>
      <c r="Z2194" s="3">
        <f>COUNTIFS(Table1[Race '#],Table1[[#This Row],[Race '#]],Table1[Gender],"M")</f>
        <v>2</v>
      </c>
      <c r="AA2194" s="3">
        <f>COUNTIFS(Table1[Race '#],Table1[[#This Row],[Race '#]],Table1[Gender],"~?")</f>
        <v>0</v>
      </c>
      <c r="AB2194" s="3" t="str">
        <f>_xlfn.IFS(Y2194=SUM(Table1[[#This Row],[Race-F candidates]:[Race-? Candidates]]),"All-Female",Z2194=SUM(Table1[[#This Row],[Race-F candidates]:[Race-? Candidates]]),"All-Male",1=1,"Mixed-Gender")</f>
        <v>Mixed-Gender</v>
      </c>
      <c r="AC2194" s="3">
        <f>COUNTIFS(Table1[genoffice],Table1[[#This Row],[genoffice]],Table1[Gender],"F")</f>
        <v>94</v>
      </c>
      <c r="AD2194" s="3">
        <f>COUNTIFS(Table1[genoffice],Table1[[#This Row],[genoffice]],Table1[Gender],"M")</f>
        <v>132</v>
      </c>
      <c r="AE2194" s="3">
        <f>COUNTIFS(Table1[genoffice],Table1[[#This Row],[genoffice]],Table1[Gender],"~?")</f>
        <v>8</v>
      </c>
    </row>
    <row r="2195" spans="1:31" x14ac:dyDescent="0.35">
      <c r="A2195">
        <v>2193</v>
      </c>
      <c r="B2195">
        <f>IF(COUNTIF(C$2:C2194,C2195)&gt;0,B2194,B2194+1)</f>
        <v>692</v>
      </c>
      <c r="C2195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5" t="s">
        <v>2692</v>
      </c>
      <c r="E2195" t="s">
        <v>1648</v>
      </c>
      <c r="F2195" t="s">
        <v>2846</v>
      </c>
      <c r="G2195">
        <v>2014</v>
      </c>
      <c r="H2195" t="s">
        <v>640</v>
      </c>
      <c r="I2195" t="s">
        <v>23</v>
      </c>
      <c r="J2195">
        <v>683</v>
      </c>
      <c r="K2195">
        <v>6</v>
      </c>
      <c r="L2195">
        <f>COUNTIF(Table1[Race],Table1[Race])</f>
        <v>3</v>
      </c>
      <c r="M2195">
        <v>3</v>
      </c>
      <c r="N2195">
        <v>3</v>
      </c>
      <c r="O2195">
        <v>0</v>
      </c>
      <c r="P2195">
        <v>0</v>
      </c>
      <c r="Q2195" t="s">
        <v>20</v>
      </c>
      <c r="R2195" t="s">
        <v>947</v>
      </c>
      <c r="S2195" t="s">
        <v>2692</v>
      </c>
      <c r="T2195">
        <f>IFERROR(Table1[n_can_adj]/MID(Table1[district],FIND("(",Table1[district])+1,1),Table1[n_can_adj])</f>
        <v>3</v>
      </c>
      <c r="U2195">
        <v>127115</v>
      </c>
      <c r="V2195" t="str">
        <f>IF(Table1[Voting Population]&lt;47000,"Rural","Urban")</f>
        <v>Urban</v>
      </c>
      <c r="W2195" s="3">
        <v>3.2581453634085211E-2</v>
      </c>
      <c r="X2195" s="3" t="s">
        <v>5415</v>
      </c>
      <c r="Y2195" s="3">
        <f>COUNTIFS(Table1[Race '#],Table1[[#This Row],[Race '#]],Table1[Gender],"F")</f>
        <v>1</v>
      </c>
      <c r="Z2195" s="3">
        <f>COUNTIFS(Table1[Race '#],Table1[[#This Row],[Race '#]],Table1[Gender],"M")</f>
        <v>2</v>
      </c>
      <c r="AA2195" s="3">
        <f>COUNTIFS(Table1[Race '#],Table1[[#This Row],[Race '#]],Table1[Gender],"~?")</f>
        <v>0</v>
      </c>
      <c r="AB2195" s="3" t="str">
        <f>_xlfn.IFS(Y2195=SUM(Table1[[#This Row],[Race-F candidates]:[Race-? Candidates]]),"All-Female",Z2195=SUM(Table1[[#This Row],[Race-F candidates]:[Race-? Candidates]]),"All-Male",1=1,"Mixed-Gender")</f>
        <v>Mixed-Gender</v>
      </c>
      <c r="AC2195" s="3">
        <f>COUNTIFS(Table1[genoffice],Table1[[#This Row],[genoffice]],Table1[Gender],"F")</f>
        <v>94</v>
      </c>
      <c r="AD2195" s="3">
        <f>COUNTIFS(Table1[genoffice],Table1[[#This Row],[genoffice]],Table1[Gender],"M")</f>
        <v>132</v>
      </c>
      <c r="AE2195" s="3">
        <f>COUNTIFS(Table1[genoffice],Table1[[#This Row],[genoffice]],Table1[Gender],"~?")</f>
        <v>8</v>
      </c>
    </row>
    <row r="2196" spans="1:31" x14ac:dyDescent="0.35">
      <c r="A2196">
        <v>2194</v>
      </c>
      <c r="B2196">
        <f>IF(COUNTIF(C$2:C2195,C2196)&gt;0,B2195,B2195+1)</f>
        <v>692</v>
      </c>
      <c r="C2196" t="str">
        <f>Table1[[#This Row],[position]]&amp;IF(Table1[district]="NA","","-"&amp;Table1[district])&amp;IF(Table1[parish]="Multi-Parish Race","","-"&amp;Table1[parish])&amp;" ("&amp;Table1[year]&amp;")"</f>
        <v>Justice of the Peace-Justice of the Peace Ward 1-Tangipahoa (2014)</v>
      </c>
      <c r="D2196" t="s">
        <v>2692</v>
      </c>
      <c r="E2196" t="s">
        <v>1648</v>
      </c>
      <c r="F2196" t="s">
        <v>2847</v>
      </c>
      <c r="G2196">
        <v>2014</v>
      </c>
      <c r="H2196" t="s">
        <v>640</v>
      </c>
      <c r="I2196" t="s">
        <v>23</v>
      </c>
      <c r="J2196">
        <v>178</v>
      </c>
      <c r="K2196">
        <v>6</v>
      </c>
      <c r="L2196">
        <f>COUNTIF(Table1[Race],Table1[Race])</f>
        <v>3</v>
      </c>
      <c r="M2196">
        <v>3</v>
      </c>
      <c r="N2196">
        <v>3</v>
      </c>
      <c r="O2196">
        <v>0</v>
      </c>
      <c r="P2196">
        <v>0</v>
      </c>
      <c r="Q2196" t="s">
        <v>20</v>
      </c>
      <c r="R2196" t="s">
        <v>947</v>
      </c>
      <c r="S2196" t="s">
        <v>2692</v>
      </c>
      <c r="T2196">
        <f>IFERROR(Table1[n_can_adj]/MID(Table1[district],FIND("(",Table1[district])+1,1),Table1[n_can_adj])</f>
        <v>3</v>
      </c>
      <c r="U2196">
        <v>127115</v>
      </c>
      <c r="V2196" t="str">
        <f>IF(Table1[Voting Population]&lt;47000,"Rural","Urban")</f>
        <v>Urban</v>
      </c>
      <c r="W2196" s="3">
        <v>3.2581453634085211E-2</v>
      </c>
      <c r="X2196" s="3" t="s">
        <v>5414</v>
      </c>
      <c r="Y2196" s="3">
        <f>COUNTIFS(Table1[Race '#],Table1[[#This Row],[Race '#]],Table1[Gender],"F")</f>
        <v>1</v>
      </c>
      <c r="Z2196" s="3">
        <f>COUNTIFS(Table1[Race '#],Table1[[#This Row],[Race '#]],Table1[Gender],"M")</f>
        <v>2</v>
      </c>
      <c r="AA2196" s="3">
        <f>COUNTIFS(Table1[Race '#],Table1[[#This Row],[Race '#]],Table1[Gender],"~?")</f>
        <v>0</v>
      </c>
      <c r="AB2196" s="3" t="str">
        <f>_xlfn.IFS(Y2196=SUM(Table1[[#This Row],[Race-F candidates]:[Race-? Candidates]]),"All-Female",Z2196=SUM(Table1[[#This Row],[Race-F candidates]:[Race-? Candidates]]),"All-Male",1=1,"Mixed-Gender")</f>
        <v>Mixed-Gender</v>
      </c>
      <c r="AC2196" s="3">
        <f>COUNTIFS(Table1[genoffice],Table1[[#This Row],[genoffice]],Table1[Gender],"F")</f>
        <v>94</v>
      </c>
      <c r="AD2196" s="3">
        <f>COUNTIFS(Table1[genoffice],Table1[[#This Row],[genoffice]],Table1[Gender],"M")</f>
        <v>132</v>
      </c>
      <c r="AE2196" s="3">
        <f>COUNTIFS(Table1[genoffice],Table1[[#This Row],[genoffice]],Table1[Gender],"~?")</f>
        <v>8</v>
      </c>
    </row>
    <row r="2197" spans="1:31" x14ac:dyDescent="0.35">
      <c r="A2197">
        <v>2192</v>
      </c>
      <c r="B2197">
        <f>IF(COUNTIF(C$2:C2196,C2197)&gt;0,B2196,B2196+1)</f>
        <v>693</v>
      </c>
      <c r="C2197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7" t="s">
        <v>2692</v>
      </c>
      <c r="E2197" t="s">
        <v>1648</v>
      </c>
      <c r="F2197" t="s">
        <v>2845</v>
      </c>
      <c r="G2197">
        <v>2016</v>
      </c>
      <c r="H2197" t="s">
        <v>115</v>
      </c>
      <c r="I2197" t="s">
        <v>30</v>
      </c>
      <c r="J2197">
        <v>523</v>
      </c>
      <c r="K2197">
        <v>3</v>
      </c>
      <c r="L2197">
        <f>COUNTIF(Table1[Race],Table1[Race])</f>
        <v>3</v>
      </c>
      <c r="M2197">
        <v>2</v>
      </c>
      <c r="N2197">
        <v>0</v>
      </c>
      <c r="O2197">
        <v>1</v>
      </c>
      <c r="P2197">
        <v>0</v>
      </c>
      <c r="Q2197" t="s">
        <v>20</v>
      </c>
      <c r="R2197" t="s">
        <v>947</v>
      </c>
      <c r="S2197" t="s">
        <v>2692</v>
      </c>
      <c r="T2197">
        <f>IFERROR(Table1[n_can_adj]/MID(Table1[district],FIND("(",Table1[district])+1,1),Table1[n_can_adj])</f>
        <v>3</v>
      </c>
      <c r="U2197">
        <v>4793</v>
      </c>
      <c r="V2197" t="str">
        <f>IF(Table1[Voting Population]&lt;47000,"Rural","Urban")</f>
        <v>Rural</v>
      </c>
      <c r="W2197" s="3">
        <v>0.1203610832497492</v>
      </c>
      <c r="X2197" s="3" t="s">
        <v>5415</v>
      </c>
      <c r="Y2197" s="3">
        <f>COUNTIFS(Table1[Race '#],Table1[[#This Row],[Race '#]],Table1[Gender],"F")</f>
        <v>2</v>
      </c>
      <c r="Z2197" s="3">
        <f>COUNTIFS(Table1[Race '#],Table1[[#This Row],[Race '#]],Table1[Gender],"M")</f>
        <v>0</v>
      </c>
      <c r="AA2197" s="3">
        <f>COUNTIFS(Table1[Race '#],Table1[[#This Row],[Race '#]],Table1[Gender],"~?")</f>
        <v>1</v>
      </c>
      <c r="AB2197" s="3" t="str">
        <f>_xlfn.IFS(Y2197=SUM(Table1[[#This Row],[Race-F candidates]:[Race-? Candidates]]),"All-Female",Z2197=SUM(Table1[[#This Row],[Race-F candidates]:[Race-? Candidates]]),"All-Male",1=1,"Mixed-Gender")</f>
        <v>Mixed-Gender</v>
      </c>
      <c r="AC2197" s="3">
        <f>COUNTIFS(Table1[genoffice],Table1[[#This Row],[genoffice]],Table1[Gender],"F")</f>
        <v>94</v>
      </c>
      <c r="AD2197" s="3">
        <f>COUNTIFS(Table1[genoffice],Table1[[#This Row],[genoffice]],Table1[Gender],"M")</f>
        <v>132</v>
      </c>
      <c r="AE2197" s="3">
        <f>COUNTIFS(Table1[genoffice],Table1[[#This Row],[genoffice]],Table1[Gender],"~?")</f>
        <v>8</v>
      </c>
    </row>
    <row r="2198" spans="1:31" x14ac:dyDescent="0.35">
      <c r="A2198">
        <v>2195</v>
      </c>
      <c r="B2198">
        <f>IF(COUNTIF(C$2:C2197,C2198)&gt;0,B2197,B2197+1)</f>
        <v>693</v>
      </c>
      <c r="C2198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8" t="s">
        <v>2692</v>
      </c>
      <c r="E2198" t="s">
        <v>1648</v>
      </c>
      <c r="F2198" t="s">
        <v>2848</v>
      </c>
      <c r="G2198">
        <v>2016</v>
      </c>
      <c r="H2198" t="s">
        <v>115</v>
      </c>
      <c r="I2198" t="s">
        <v>23</v>
      </c>
      <c r="J2198">
        <v>403</v>
      </c>
      <c r="K2198">
        <v>3</v>
      </c>
      <c r="L2198">
        <f>COUNTIF(Table1[Race],Table1[Race])</f>
        <v>3</v>
      </c>
      <c r="M2198">
        <v>2</v>
      </c>
      <c r="N2198">
        <v>0</v>
      </c>
      <c r="O2198">
        <v>1</v>
      </c>
      <c r="P2198">
        <v>0</v>
      </c>
      <c r="Q2198" t="s">
        <v>20</v>
      </c>
      <c r="R2198" t="s">
        <v>947</v>
      </c>
      <c r="S2198" t="s">
        <v>2692</v>
      </c>
      <c r="T2198">
        <f>IFERROR(Table1[n_can_adj]/MID(Table1[district],FIND("(",Table1[district])+1,1),Table1[n_can_adj])</f>
        <v>3</v>
      </c>
      <c r="U2198">
        <v>4793</v>
      </c>
      <c r="V2198" t="str">
        <f>IF(Table1[Voting Population]&lt;47000,"Rural","Urban")</f>
        <v>Rural</v>
      </c>
      <c r="W2198" s="3">
        <v>0.1203610832497492</v>
      </c>
      <c r="X2198" s="3" t="s">
        <v>5413</v>
      </c>
      <c r="Y2198" s="3">
        <f>COUNTIFS(Table1[Race '#],Table1[[#This Row],[Race '#]],Table1[Gender],"F")</f>
        <v>2</v>
      </c>
      <c r="Z2198" s="3">
        <f>COUNTIFS(Table1[Race '#],Table1[[#This Row],[Race '#]],Table1[Gender],"M")</f>
        <v>0</v>
      </c>
      <c r="AA2198" s="3">
        <f>COUNTIFS(Table1[Race '#],Table1[[#This Row],[Race '#]],Table1[Gender],"~?")</f>
        <v>1</v>
      </c>
      <c r="AB2198" s="3" t="str">
        <f>_xlfn.IFS(Y2198=SUM(Table1[[#This Row],[Race-F candidates]:[Race-? Candidates]]),"All-Female",Z2198=SUM(Table1[[#This Row],[Race-F candidates]:[Race-? Candidates]]),"All-Male",1=1,"Mixed-Gender")</f>
        <v>Mixed-Gender</v>
      </c>
      <c r="AC2198" s="3">
        <f>COUNTIFS(Table1[genoffice],Table1[[#This Row],[genoffice]],Table1[Gender],"F")</f>
        <v>94</v>
      </c>
      <c r="AD2198" s="3">
        <f>COUNTIFS(Table1[genoffice],Table1[[#This Row],[genoffice]],Table1[Gender],"M")</f>
        <v>132</v>
      </c>
      <c r="AE2198" s="3">
        <f>COUNTIFS(Table1[genoffice],Table1[[#This Row],[genoffice]],Table1[Gender],"~?")</f>
        <v>8</v>
      </c>
    </row>
    <row r="2199" spans="1:31" x14ac:dyDescent="0.35">
      <c r="A2199">
        <v>2196</v>
      </c>
      <c r="B2199">
        <f>IF(COUNTIF(C$2:C2198,C2199)&gt;0,B2198,B2198+1)</f>
        <v>693</v>
      </c>
      <c r="C2199" t="str">
        <f>Table1[[#This Row],[position]]&amp;IF(Table1[district]="NA","","-"&amp;Table1[district])&amp;IF(Table1[parish]="Multi-Parish Race","","-"&amp;Table1[parish])&amp;" ("&amp;Table1[year]&amp;")"</f>
        <v>Justice of the Peace-Justice of the Peace Ward 1-Tensas (2016)</v>
      </c>
      <c r="D2199" t="s">
        <v>2692</v>
      </c>
      <c r="E2199" t="s">
        <v>1648</v>
      </c>
      <c r="F2199" t="s">
        <v>2849</v>
      </c>
      <c r="G2199">
        <v>2016</v>
      </c>
      <c r="H2199" t="s">
        <v>115</v>
      </c>
      <c r="I2199" t="s">
        <v>23</v>
      </c>
      <c r="J2199">
        <v>71</v>
      </c>
      <c r="K2199">
        <v>3</v>
      </c>
      <c r="L2199">
        <f>COUNTIF(Table1[Race],Table1[Race])</f>
        <v>3</v>
      </c>
      <c r="M2199">
        <v>2</v>
      </c>
      <c r="N2199">
        <v>0</v>
      </c>
      <c r="O2199">
        <v>1</v>
      </c>
      <c r="P2199">
        <v>0</v>
      </c>
      <c r="Q2199" t="s">
        <v>20</v>
      </c>
      <c r="R2199" t="s">
        <v>947</v>
      </c>
      <c r="S2199" t="s">
        <v>2692</v>
      </c>
      <c r="T2199">
        <f>IFERROR(Table1[n_can_adj]/MID(Table1[district],FIND("(",Table1[district])+1,1),Table1[n_can_adj])</f>
        <v>3</v>
      </c>
      <c r="U2199">
        <v>4793</v>
      </c>
      <c r="V2199" t="str">
        <f>IF(Table1[Voting Population]&lt;47000,"Rural","Urban")</f>
        <v>Rural</v>
      </c>
      <c r="W2199" s="3">
        <v>0.1203610832497492</v>
      </c>
      <c r="X2199" s="3" t="s">
        <v>5415</v>
      </c>
      <c r="Y2199" s="3">
        <f>COUNTIFS(Table1[Race '#],Table1[[#This Row],[Race '#]],Table1[Gender],"F")</f>
        <v>2</v>
      </c>
      <c r="Z2199" s="3">
        <f>COUNTIFS(Table1[Race '#],Table1[[#This Row],[Race '#]],Table1[Gender],"M")</f>
        <v>0</v>
      </c>
      <c r="AA2199" s="3">
        <f>COUNTIFS(Table1[Race '#],Table1[[#This Row],[Race '#]],Table1[Gender],"~?")</f>
        <v>1</v>
      </c>
      <c r="AB2199" s="3" t="str">
        <f>_xlfn.IFS(Y2199=SUM(Table1[[#This Row],[Race-F candidates]:[Race-? Candidates]]),"All-Female",Z2199=SUM(Table1[[#This Row],[Race-F candidates]:[Race-? Candidates]]),"All-Male",1=1,"Mixed-Gender")</f>
        <v>Mixed-Gender</v>
      </c>
      <c r="AC2199" s="3">
        <f>COUNTIFS(Table1[genoffice],Table1[[#This Row],[genoffice]],Table1[Gender],"F")</f>
        <v>94</v>
      </c>
      <c r="AD2199" s="3">
        <f>COUNTIFS(Table1[genoffice],Table1[[#This Row],[genoffice]],Table1[Gender],"M")</f>
        <v>132</v>
      </c>
      <c r="AE2199" s="3">
        <f>COUNTIFS(Table1[genoffice],Table1[[#This Row],[genoffice]],Table1[Gender],"~?")</f>
        <v>8</v>
      </c>
    </row>
    <row r="2200" spans="1:31" x14ac:dyDescent="0.35">
      <c r="A2200">
        <v>2199</v>
      </c>
      <c r="B2200">
        <f>IF(COUNTIF(C$2:C2199,C2200)&gt;0,B2199,B2199+1)</f>
        <v>694</v>
      </c>
      <c r="C2200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0" t="s">
        <v>2692</v>
      </c>
      <c r="E2200" t="s">
        <v>1655</v>
      </c>
      <c r="F2200" t="s">
        <v>2852</v>
      </c>
      <c r="G2200">
        <v>2014</v>
      </c>
      <c r="H2200" t="s">
        <v>422</v>
      </c>
      <c r="I2200" t="s">
        <v>23</v>
      </c>
      <c r="J2200">
        <v>571</v>
      </c>
      <c r="K2200">
        <v>3</v>
      </c>
      <c r="L2200">
        <f>COUNTIF(Table1[Race],Table1[Race])</f>
        <v>3</v>
      </c>
      <c r="M2200">
        <v>2</v>
      </c>
      <c r="N2200">
        <v>0</v>
      </c>
      <c r="O2200">
        <v>1</v>
      </c>
      <c r="P2200">
        <v>0</v>
      </c>
      <c r="Q2200" t="s">
        <v>20</v>
      </c>
      <c r="R2200" t="s">
        <v>947</v>
      </c>
      <c r="S2200" t="s">
        <v>2692</v>
      </c>
      <c r="T2200">
        <f>IFERROR(Table1[n_can_adj]/MID(Table1[district],FIND("(",Table1[district])+1,1),Table1[n_can_adj])</f>
        <v>3</v>
      </c>
      <c r="U2200">
        <v>53053</v>
      </c>
      <c r="V2200" t="str">
        <f>IF(Table1[Voting Population]&lt;47000,"Rural","Urban")</f>
        <v>Urban</v>
      </c>
      <c r="W2200" s="3">
        <v>0.22231833910034604</v>
      </c>
      <c r="X2200" s="3" t="s">
        <v>5414</v>
      </c>
      <c r="Y2200" s="3">
        <f>COUNTIFS(Table1[Race '#],Table1[[#This Row],[Race '#]],Table1[Gender],"F")</f>
        <v>1</v>
      </c>
      <c r="Z2200" s="3">
        <f>COUNTIFS(Table1[Race '#],Table1[[#This Row],[Race '#]],Table1[Gender],"M")</f>
        <v>2</v>
      </c>
      <c r="AA2200" s="3">
        <f>COUNTIFS(Table1[Race '#],Table1[[#This Row],[Race '#]],Table1[Gender],"~?")</f>
        <v>0</v>
      </c>
      <c r="AB2200" s="3" t="str">
        <f>_xlfn.IFS(Y2200=SUM(Table1[[#This Row],[Race-F candidates]:[Race-? Candidates]]),"All-Female",Z2200=SUM(Table1[[#This Row],[Race-F candidates]:[Race-? Candidates]]),"All-Male",1=1,"Mixed-Gender")</f>
        <v>Mixed-Gender</v>
      </c>
      <c r="AC2200" s="3">
        <f>COUNTIFS(Table1[genoffice],Table1[[#This Row],[genoffice]],Table1[Gender],"F")</f>
        <v>94</v>
      </c>
      <c r="AD2200" s="3">
        <f>COUNTIFS(Table1[genoffice],Table1[[#This Row],[genoffice]],Table1[Gender],"M")</f>
        <v>132</v>
      </c>
      <c r="AE2200" s="3">
        <f>COUNTIFS(Table1[genoffice],Table1[[#This Row],[genoffice]],Table1[Gender],"~?")</f>
        <v>8</v>
      </c>
    </row>
    <row r="2201" spans="1:31" x14ac:dyDescent="0.35">
      <c r="A2201">
        <v>2200</v>
      </c>
      <c r="B2201">
        <f>IF(COUNTIF(C$2:C2200,C2201)&gt;0,B2200,B2200+1)</f>
        <v>694</v>
      </c>
      <c r="C2201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1" t="s">
        <v>2692</v>
      </c>
      <c r="E2201" t="s">
        <v>1655</v>
      </c>
      <c r="F2201" t="s">
        <v>2853</v>
      </c>
      <c r="G2201">
        <v>2014</v>
      </c>
      <c r="H2201" t="s">
        <v>422</v>
      </c>
      <c r="I2201" t="s">
        <v>30</v>
      </c>
      <c r="J2201">
        <v>271</v>
      </c>
      <c r="K2201">
        <v>3</v>
      </c>
      <c r="L2201">
        <f>COUNTIF(Table1[Race],Table1[Race])</f>
        <v>3</v>
      </c>
      <c r="M2201">
        <v>2</v>
      </c>
      <c r="N2201">
        <v>0</v>
      </c>
      <c r="O2201">
        <v>1</v>
      </c>
      <c r="P2201">
        <v>0</v>
      </c>
      <c r="Q2201" t="s">
        <v>20</v>
      </c>
      <c r="R2201" t="s">
        <v>947</v>
      </c>
      <c r="S2201" t="s">
        <v>2692</v>
      </c>
      <c r="T2201">
        <f>IFERROR(Table1[n_can_adj]/MID(Table1[district],FIND("(",Table1[district])+1,1),Table1[n_can_adj])</f>
        <v>3</v>
      </c>
      <c r="U2201">
        <v>53053</v>
      </c>
      <c r="V2201" t="str">
        <f>IF(Table1[Voting Population]&lt;47000,"Rural","Urban")</f>
        <v>Urban</v>
      </c>
      <c r="W2201" s="3">
        <v>0.22231833910034604</v>
      </c>
      <c r="X2201" s="3" t="s">
        <v>5414</v>
      </c>
      <c r="Y2201" s="3">
        <f>COUNTIFS(Table1[Race '#],Table1[[#This Row],[Race '#]],Table1[Gender],"F")</f>
        <v>1</v>
      </c>
      <c r="Z2201" s="3">
        <f>COUNTIFS(Table1[Race '#],Table1[[#This Row],[Race '#]],Table1[Gender],"M")</f>
        <v>2</v>
      </c>
      <c r="AA2201" s="3">
        <f>COUNTIFS(Table1[Race '#],Table1[[#This Row],[Race '#]],Table1[Gender],"~?")</f>
        <v>0</v>
      </c>
      <c r="AB2201" s="3" t="str">
        <f>_xlfn.IFS(Y2201=SUM(Table1[[#This Row],[Race-F candidates]:[Race-? Candidates]]),"All-Female",Z2201=SUM(Table1[[#This Row],[Race-F candidates]:[Race-? Candidates]]),"All-Male",1=1,"Mixed-Gender")</f>
        <v>Mixed-Gender</v>
      </c>
      <c r="AC2201" s="3">
        <f>COUNTIFS(Table1[genoffice],Table1[[#This Row],[genoffice]],Table1[Gender],"F")</f>
        <v>94</v>
      </c>
      <c r="AD2201" s="3">
        <f>COUNTIFS(Table1[genoffice],Table1[[#This Row],[genoffice]],Table1[Gender],"M")</f>
        <v>132</v>
      </c>
      <c r="AE2201" s="3">
        <f>COUNTIFS(Table1[genoffice],Table1[[#This Row],[genoffice]],Table1[Gender],"~?")</f>
        <v>8</v>
      </c>
    </row>
    <row r="2202" spans="1:31" x14ac:dyDescent="0.35">
      <c r="A2202">
        <v>2201</v>
      </c>
      <c r="B2202">
        <f>IF(COUNTIF(C$2:C2201,C2202)&gt;0,B2201,B2201+1)</f>
        <v>694</v>
      </c>
      <c r="C2202" t="str">
        <f>Table1[[#This Row],[position]]&amp;IF(Table1[district]="NA","","-"&amp;Table1[district])&amp;IF(Table1[parish]="Multi-Parish Race","","-"&amp;Table1[parish])&amp;" ("&amp;Table1[year]&amp;")"</f>
        <v>Justice of the Peace-Justice of the Peace Ward 10-St. Mary (2014)</v>
      </c>
      <c r="D2202" t="s">
        <v>2692</v>
      </c>
      <c r="E2202" t="s">
        <v>1655</v>
      </c>
      <c r="F2202" t="s">
        <v>2854</v>
      </c>
      <c r="G2202">
        <v>2014</v>
      </c>
      <c r="H2202" t="s">
        <v>422</v>
      </c>
      <c r="I2202" t="s">
        <v>23</v>
      </c>
      <c r="J2202">
        <v>314</v>
      </c>
      <c r="K2202">
        <v>3</v>
      </c>
      <c r="L2202">
        <f>COUNTIF(Table1[Race],Table1[Race])</f>
        <v>3</v>
      </c>
      <c r="M2202">
        <v>2</v>
      </c>
      <c r="N2202">
        <v>0</v>
      </c>
      <c r="O2202">
        <v>1</v>
      </c>
      <c r="P2202">
        <v>0</v>
      </c>
      <c r="Q2202" t="s">
        <v>20</v>
      </c>
      <c r="R2202" t="s">
        <v>947</v>
      </c>
      <c r="S2202" t="s">
        <v>2692</v>
      </c>
      <c r="T2202">
        <f>IFERROR(Table1[n_can_adj]/MID(Table1[district],FIND("(",Table1[district])+1,1),Table1[n_can_adj])</f>
        <v>3</v>
      </c>
      <c r="U2202">
        <v>53053</v>
      </c>
      <c r="V2202" t="str">
        <f>IF(Table1[Voting Population]&lt;47000,"Rural","Urban")</f>
        <v>Urban</v>
      </c>
      <c r="W2202" s="3">
        <v>0.22231833910034604</v>
      </c>
      <c r="X2202" s="3" t="s">
        <v>5415</v>
      </c>
      <c r="Y2202" s="3">
        <f>COUNTIFS(Table1[Race '#],Table1[[#This Row],[Race '#]],Table1[Gender],"F")</f>
        <v>1</v>
      </c>
      <c r="Z2202" s="3">
        <f>COUNTIFS(Table1[Race '#],Table1[[#This Row],[Race '#]],Table1[Gender],"M")</f>
        <v>2</v>
      </c>
      <c r="AA2202" s="3">
        <f>COUNTIFS(Table1[Race '#],Table1[[#This Row],[Race '#]],Table1[Gender],"~?")</f>
        <v>0</v>
      </c>
      <c r="AB2202" s="3" t="str">
        <f>_xlfn.IFS(Y2202=SUM(Table1[[#This Row],[Race-F candidates]:[Race-? Candidates]]),"All-Female",Z2202=SUM(Table1[[#This Row],[Race-F candidates]:[Race-? Candidates]]),"All-Male",1=1,"Mixed-Gender")</f>
        <v>Mixed-Gender</v>
      </c>
      <c r="AC2202" s="3">
        <f>COUNTIFS(Table1[genoffice],Table1[[#This Row],[genoffice]],Table1[Gender],"F")</f>
        <v>94</v>
      </c>
      <c r="AD2202" s="3">
        <f>COUNTIFS(Table1[genoffice],Table1[[#This Row],[genoffice]],Table1[Gender],"M")</f>
        <v>132</v>
      </c>
      <c r="AE2202" s="3">
        <f>COUNTIFS(Table1[genoffice],Table1[[#This Row],[genoffice]],Table1[Gender],"~?")</f>
        <v>8</v>
      </c>
    </row>
    <row r="2203" spans="1:31" x14ac:dyDescent="0.35">
      <c r="A2203">
        <v>2202</v>
      </c>
      <c r="B2203">
        <f>IF(COUNTIF(C$2:C2202,C2203)&gt;0,B2202,B2202+1)</f>
        <v>695</v>
      </c>
      <c r="C2203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3" t="s">
        <v>2692</v>
      </c>
      <c r="E2203" t="s">
        <v>1658</v>
      </c>
      <c r="F2203" t="s">
        <v>2855</v>
      </c>
      <c r="G2203">
        <v>2014</v>
      </c>
      <c r="H2203" t="s">
        <v>238</v>
      </c>
      <c r="I2203" t="s">
        <v>19</v>
      </c>
      <c r="J2203">
        <v>1358</v>
      </c>
      <c r="K2203">
        <v>5</v>
      </c>
      <c r="L2203">
        <f>COUNTIF(Table1[Race],Table1[Race])</f>
        <v>3</v>
      </c>
      <c r="M2203">
        <v>1</v>
      </c>
      <c r="N2203">
        <v>3</v>
      </c>
      <c r="O2203">
        <v>1</v>
      </c>
      <c r="P2203">
        <v>0</v>
      </c>
      <c r="Q2203" t="s">
        <v>20</v>
      </c>
      <c r="R2203" t="s">
        <v>947</v>
      </c>
      <c r="S2203" t="s">
        <v>2692</v>
      </c>
      <c r="T2203">
        <f>IFERROR(Table1[n_can_adj]/MID(Table1[district],FIND("(",Table1[district])+1,1),Table1[n_can_adj])</f>
        <v>3</v>
      </c>
      <c r="U2203">
        <v>132373</v>
      </c>
      <c r="V2203" t="str">
        <f>IF(Table1[Voting Population]&lt;47000,"Rural","Urban")</f>
        <v>Urban</v>
      </c>
      <c r="W2203" s="3">
        <v>2.5245098039215708E-2</v>
      </c>
      <c r="X2203" s="3" t="s">
        <v>5415</v>
      </c>
      <c r="Y2203" s="3">
        <f>COUNTIFS(Table1[Race '#],Table1[[#This Row],[Race '#]],Table1[Gender],"F")</f>
        <v>2</v>
      </c>
      <c r="Z2203" s="3">
        <f>COUNTIFS(Table1[Race '#],Table1[[#This Row],[Race '#]],Table1[Gender],"M")</f>
        <v>1</v>
      </c>
      <c r="AA2203" s="3">
        <f>COUNTIFS(Table1[Race '#],Table1[[#This Row],[Race '#]],Table1[Gender],"~?")</f>
        <v>0</v>
      </c>
      <c r="AB2203" s="3" t="str">
        <f>_xlfn.IFS(Y2203=SUM(Table1[[#This Row],[Race-F candidates]:[Race-? Candidates]]),"All-Female",Z2203=SUM(Table1[[#This Row],[Race-F candidates]:[Race-? Candidates]]),"All-Male",1=1,"Mixed-Gender")</f>
        <v>Mixed-Gender</v>
      </c>
      <c r="AC2203" s="3">
        <f>COUNTIFS(Table1[genoffice],Table1[[#This Row],[genoffice]],Table1[Gender],"F")</f>
        <v>94</v>
      </c>
      <c r="AD2203" s="3">
        <f>COUNTIFS(Table1[genoffice],Table1[[#This Row],[genoffice]],Table1[Gender],"M")</f>
        <v>132</v>
      </c>
      <c r="AE2203" s="3">
        <f>COUNTIFS(Table1[genoffice],Table1[[#This Row],[genoffice]],Table1[Gender],"~?")</f>
        <v>8</v>
      </c>
    </row>
    <row r="2204" spans="1:31" x14ac:dyDescent="0.35">
      <c r="A2204">
        <v>2203</v>
      </c>
      <c r="B2204">
        <f>IF(COUNTIF(C$2:C2203,C2204)&gt;0,B2203,B2203+1)</f>
        <v>695</v>
      </c>
      <c r="C2204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4" t="s">
        <v>2692</v>
      </c>
      <c r="E2204" t="s">
        <v>1658</v>
      </c>
      <c r="F2204" t="s">
        <v>2856</v>
      </c>
      <c r="G2204">
        <v>2014</v>
      </c>
      <c r="H2204" t="s">
        <v>238</v>
      </c>
      <c r="I2204" t="s">
        <v>19</v>
      </c>
      <c r="J2204">
        <v>1261</v>
      </c>
      <c r="K2204">
        <v>5</v>
      </c>
      <c r="L2204">
        <f>COUNTIF(Table1[Race],Table1[Race])</f>
        <v>3</v>
      </c>
      <c r="M2204">
        <v>1</v>
      </c>
      <c r="N2204">
        <v>3</v>
      </c>
      <c r="O2204">
        <v>1</v>
      </c>
      <c r="P2204">
        <v>0</v>
      </c>
      <c r="Q2204" t="s">
        <v>20</v>
      </c>
      <c r="R2204" t="s">
        <v>947</v>
      </c>
      <c r="S2204" t="s">
        <v>2692</v>
      </c>
      <c r="T2204">
        <f>IFERROR(Table1[n_can_adj]/MID(Table1[district],FIND("(",Table1[district])+1,1),Table1[n_can_adj])</f>
        <v>3</v>
      </c>
      <c r="U2204">
        <v>132373</v>
      </c>
      <c r="V2204" t="str">
        <f>IF(Table1[Voting Population]&lt;47000,"Rural","Urban")</f>
        <v>Urban</v>
      </c>
      <c r="W2204" s="3">
        <v>2.5245098039215708E-2</v>
      </c>
      <c r="X2204" s="3" t="s">
        <v>5415</v>
      </c>
      <c r="Y2204" s="3">
        <f>COUNTIFS(Table1[Race '#],Table1[[#This Row],[Race '#]],Table1[Gender],"F")</f>
        <v>2</v>
      </c>
      <c r="Z2204" s="3">
        <f>COUNTIFS(Table1[Race '#],Table1[[#This Row],[Race '#]],Table1[Gender],"M")</f>
        <v>1</v>
      </c>
      <c r="AA2204" s="3">
        <f>COUNTIFS(Table1[Race '#],Table1[[#This Row],[Race '#]],Table1[Gender],"~?")</f>
        <v>0</v>
      </c>
      <c r="AB2204" s="3" t="str">
        <f>_xlfn.IFS(Y2204=SUM(Table1[[#This Row],[Race-F candidates]:[Race-? Candidates]]),"All-Female",Z2204=SUM(Table1[[#This Row],[Race-F candidates]:[Race-? Candidates]]),"All-Male",1=1,"Mixed-Gender")</f>
        <v>Mixed-Gender</v>
      </c>
      <c r="AC2204" s="3">
        <f>COUNTIFS(Table1[genoffice],Table1[[#This Row],[genoffice]],Table1[Gender],"F")</f>
        <v>94</v>
      </c>
      <c r="AD2204" s="3">
        <f>COUNTIFS(Table1[genoffice],Table1[[#This Row],[genoffice]],Table1[Gender],"M")</f>
        <v>132</v>
      </c>
      <c r="AE2204" s="3">
        <f>COUNTIFS(Table1[genoffice],Table1[[#This Row],[genoffice]],Table1[Gender],"~?")</f>
        <v>8</v>
      </c>
    </row>
    <row r="2205" spans="1:31" x14ac:dyDescent="0.35">
      <c r="A2205">
        <v>2205</v>
      </c>
      <c r="B2205">
        <f>IF(COUNTIF(C$2:C2204,C2205)&gt;0,B2204,B2204+1)</f>
        <v>695</v>
      </c>
      <c r="C2205" t="str">
        <f>Table1[[#This Row],[position]]&amp;IF(Table1[district]="NA","","-"&amp;Table1[district])&amp;IF(Table1[parish]="Multi-Parish Race","","-"&amp;Table1[parish])&amp;" ("&amp;Table1[year]&amp;")"</f>
        <v>Justice of the Peace-Justice of the Peace Ward 11-Rapides (2014)</v>
      </c>
      <c r="D2205" t="s">
        <v>2692</v>
      </c>
      <c r="E2205" t="s">
        <v>1658</v>
      </c>
      <c r="F2205" t="s">
        <v>2858</v>
      </c>
      <c r="G2205">
        <v>2014</v>
      </c>
      <c r="H2205" t="s">
        <v>238</v>
      </c>
      <c r="I2205" t="s">
        <v>23</v>
      </c>
      <c r="J2205">
        <v>1461</v>
      </c>
      <c r="K2205">
        <v>5</v>
      </c>
      <c r="L2205">
        <f>COUNTIF(Table1[Race],Table1[Race])</f>
        <v>3</v>
      </c>
      <c r="M2205">
        <v>1</v>
      </c>
      <c r="N2205">
        <v>3</v>
      </c>
      <c r="O2205">
        <v>1</v>
      </c>
      <c r="P2205">
        <v>0</v>
      </c>
      <c r="Q2205" t="s">
        <v>20</v>
      </c>
      <c r="R2205" t="s">
        <v>947</v>
      </c>
      <c r="S2205" t="s">
        <v>2692</v>
      </c>
      <c r="T2205">
        <f>IFERROR(Table1[n_can_adj]/MID(Table1[district],FIND("(",Table1[district])+1,1),Table1[n_can_adj])</f>
        <v>3</v>
      </c>
      <c r="U2205">
        <v>132373</v>
      </c>
      <c r="V2205" t="str">
        <f>IF(Table1[Voting Population]&lt;47000,"Rural","Urban")</f>
        <v>Urban</v>
      </c>
      <c r="W2205" s="3">
        <v>2.5245098039215708E-2</v>
      </c>
      <c r="X2205" s="3" t="s">
        <v>5414</v>
      </c>
      <c r="Y2205" s="3">
        <f>COUNTIFS(Table1[Race '#],Table1[[#This Row],[Race '#]],Table1[Gender],"F")</f>
        <v>2</v>
      </c>
      <c r="Z2205" s="3">
        <f>COUNTIFS(Table1[Race '#],Table1[[#This Row],[Race '#]],Table1[Gender],"M")</f>
        <v>1</v>
      </c>
      <c r="AA2205" s="3">
        <f>COUNTIFS(Table1[Race '#],Table1[[#This Row],[Race '#]],Table1[Gender],"~?")</f>
        <v>0</v>
      </c>
      <c r="AB2205" s="3" t="str">
        <f>_xlfn.IFS(Y2205=SUM(Table1[[#This Row],[Race-F candidates]:[Race-? Candidates]]),"All-Female",Z2205=SUM(Table1[[#This Row],[Race-F candidates]:[Race-? Candidates]]),"All-Male",1=1,"Mixed-Gender")</f>
        <v>Mixed-Gender</v>
      </c>
      <c r="AC2205" s="3">
        <f>COUNTIFS(Table1[genoffice],Table1[[#This Row],[genoffice]],Table1[Gender],"F")</f>
        <v>94</v>
      </c>
      <c r="AD2205" s="3">
        <f>COUNTIFS(Table1[genoffice],Table1[[#This Row],[genoffice]],Table1[Gender],"M")</f>
        <v>132</v>
      </c>
      <c r="AE2205" s="3">
        <f>COUNTIFS(Table1[genoffice],Table1[[#This Row],[genoffice]],Table1[Gender],"~?")</f>
        <v>8</v>
      </c>
    </row>
    <row r="2206" spans="1:31" x14ac:dyDescent="0.35">
      <c r="A2206">
        <v>2204</v>
      </c>
      <c r="B2206">
        <f>IF(COUNTIF(C$2:C2205,C2206)&gt;0,B2205,B2205+1)</f>
        <v>696</v>
      </c>
      <c r="C2206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6" t="s">
        <v>2692</v>
      </c>
      <c r="E2206" t="s">
        <v>1658</v>
      </c>
      <c r="F2206" t="s">
        <v>2857</v>
      </c>
      <c r="G2206">
        <v>2014</v>
      </c>
      <c r="H2206" t="s">
        <v>267</v>
      </c>
      <c r="I2206" t="s">
        <v>30</v>
      </c>
      <c r="J2206">
        <v>92</v>
      </c>
      <c r="K2206">
        <v>5</v>
      </c>
      <c r="L2206">
        <f>COUNTIF(Table1[Race],Table1[Race])</f>
        <v>2</v>
      </c>
      <c r="M2206">
        <v>1</v>
      </c>
      <c r="N2206">
        <v>3</v>
      </c>
      <c r="O2206">
        <v>1</v>
      </c>
      <c r="P2206">
        <v>0</v>
      </c>
      <c r="Q2206" t="s">
        <v>20</v>
      </c>
      <c r="R2206" t="s">
        <v>947</v>
      </c>
      <c r="S2206" t="s">
        <v>2692</v>
      </c>
      <c r="T2206">
        <f>IFERROR(Table1[n_can_adj]/MID(Table1[district],FIND("(",Table1[district])+1,1),Table1[n_can_adj])</f>
        <v>2</v>
      </c>
      <c r="U2206">
        <v>14695</v>
      </c>
      <c r="V2206" t="str">
        <f>IF(Table1[Voting Population]&lt;47000,"Rural","Urban")</f>
        <v>Rural</v>
      </c>
      <c r="W2206" s="3">
        <v>0.4635568513119534</v>
      </c>
      <c r="X2206" s="3" t="s">
        <v>5415</v>
      </c>
      <c r="Y2206" s="3">
        <f>COUNTIFS(Table1[Race '#],Table1[[#This Row],[Race '#]],Table1[Gender],"F")</f>
        <v>2</v>
      </c>
      <c r="Z2206" s="3">
        <f>COUNTIFS(Table1[Race '#],Table1[[#This Row],[Race '#]],Table1[Gender],"M")</f>
        <v>0</v>
      </c>
      <c r="AA2206" s="3">
        <f>COUNTIFS(Table1[Race '#],Table1[[#This Row],[Race '#]],Table1[Gender],"~?")</f>
        <v>0</v>
      </c>
      <c r="AB2206" s="3" t="str">
        <f>_xlfn.IFS(Y2206=SUM(Table1[[#This Row],[Race-F candidates]:[Race-? Candidates]]),"All-Female",Z2206=SUM(Table1[[#This Row],[Race-F candidates]:[Race-? Candidates]]),"All-Male",1=1,"Mixed-Gender")</f>
        <v>All-Female</v>
      </c>
      <c r="AC2206" s="3">
        <f>COUNTIFS(Table1[genoffice],Table1[[#This Row],[genoffice]],Table1[Gender],"F")</f>
        <v>94</v>
      </c>
      <c r="AD2206" s="3">
        <f>COUNTIFS(Table1[genoffice],Table1[[#This Row],[genoffice]],Table1[Gender],"M")</f>
        <v>132</v>
      </c>
      <c r="AE2206" s="3">
        <f>COUNTIFS(Table1[genoffice],Table1[[#This Row],[genoffice]],Table1[Gender],"~?")</f>
        <v>8</v>
      </c>
    </row>
    <row r="2207" spans="1:31" x14ac:dyDescent="0.35">
      <c r="A2207">
        <v>2206</v>
      </c>
      <c r="B2207">
        <f>IF(COUNTIF(C$2:C2206,C2207)&gt;0,B2206,B2206+1)</f>
        <v>696</v>
      </c>
      <c r="C2207" t="str">
        <f>Table1[[#This Row],[position]]&amp;IF(Table1[district]="NA","","-"&amp;Table1[district])&amp;IF(Table1[parish]="Multi-Parish Race","","-"&amp;Table1[parish])&amp;" ("&amp;Table1[year]&amp;")"</f>
        <v>Justice of the Peace-Justice of the Peace Ward 11-Winn (2014)</v>
      </c>
      <c r="D2207" t="s">
        <v>2692</v>
      </c>
      <c r="E2207" t="s">
        <v>1658</v>
      </c>
      <c r="F2207" t="s">
        <v>2859</v>
      </c>
      <c r="G2207">
        <v>2014</v>
      </c>
      <c r="H2207" t="s">
        <v>267</v>
      </c>
      <c r="I2207" t="s">
        <v>19</v>
      </c>
      <c r="J2207">
        <v>251</v>
      </c>
      <c r="K2207">
        <v>5</v>
      </c>
      <c r="L2207">
        <f>COUNTIF(Table1[Race],Table1[Race])</f>
        <v>2</v>
      </c>
      <c r="M2207">
        <v>1</v>
      </c>
      <c r="N2207">
        <v>3</v>
      </c>
      <c r="O2207">
        <v>1</v>
      </c>
      <c r="P2207">
        <v>0</v>
      </c>
      <c r="Q2207" t="s">
        <v>20</v>
      </c>
      <c r="R2207" t="s">
        <v>947</v>
      </c>
      <c r="S2207" t="s">
        <v>2692</v>
      </c>
      <c r="T2207">
        <f>IFERROR(Table1[n_can_adj]/MID(Table1[district],FIND("(",Table1[district])+1,1),Table1[n_can_adj])</f>
        <v>2</v>
      </c>
      <c r="U2207">
        <v>14695</v>
      </c>
      <c r="V2207" t="str">
        <f>IF(Table1[Voting Population]&lt;47000,"Rural","Urban")</f>
        <v>Rural</v>
      </c>
      <c r="W2207" s="3">
        <v>0.4635568513119534</v>
      </c>
      <c r="X2207" s="3" t="s">
        <v>5415</v>
      </c>
      <c r="Y2207" s="3">
        <f>COUNTIFS(Table1[Race '#],Table1[[#This Row],[Race '#]],Table1[Gender],"F")</f>
        <v>2</v>
      </c>
      <c r="Z2207" s="3">
        <f>COUNTIFS(Table1[Race '#],Table1[[#This Row],[Race '#]],Table1[Gender],"M")</f>
        <v>0</v>
      </c>
      <c r="AA2207" s="3">
        <f>COUNTIFS(Table1[Race '#],Table1[[#This Row],[Race '#]],Table1[Gender],"~?")</f>
        <v>0</v>
      </c>
      <c r="AB2207" s="3" t="str">
        <f>_xlfn.IFS(Y2207=SUM(Table1[[#This Row],[Race-F candidates]:[Race-? Candidates]]),"All-Female",Z2207=SUM(Table1[[#This Row],[Race-F candidates]:[Race-? Candidates]]),"All-Male",1=1,"Mixed-Gender")</f>
        <v>All-Female</v>
      </c>
      <c r="AC2207" s="3">
        <f>COUNTIFS(Table1[genoffice],Table1[[#This Row],[genoffice]],Table1[Gender],"F")</f>
        <v>94</v>
      </c>
      <c r="AD2207" s="3">
        <f>COUNTIFS(Table1[genoffice],Table1[[#This Row],[genoffice]],Table1[Gender],"M")</f>
        <v>132</v>
      </c>
      <c r="AE2207" s="3">
        <f>COUNTIFS(Table1[genoffice],Table1[[#This Row],[genoffice]],Table1[Gender],"~?")</f>
        <v>8</v>
      </c>
    </row>
    <row r="2208" spans="1:31" x14ac:dyDescent="0.35">
      <c r="A2208">
        <v>2207</v>
      </c>
      <c r="B2208">
        <f>IF(COUNTIF(C$2:C2207,C2208)&gt;0,B2207,B2207+1)</f>
        <v>697</v>
      </c>
      <c r="C2208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8" t="s">
        <v>2692</v>
      </c>
      <c r="E2208" t="s">
        <v>1665</v>
      </c>
      <c r="F2208" t="s">
        <v>2860</v>
      </c>
      <c r="G2208">
        <v>2014</v>
      </c>
      <c r="H2208" t="s">
        <v>231</v>
      </c>
      <c r="I2208" t="s">
        <v>30</v>
      </c>
      <c r="J2208">
        <v>230</v>
      </c>
      <c r="K2208">
        <v>7</v>
      </c>
      <c r="L2208">
        <f>COUNTIF(Table1[Race],Table1[Race])</f>
        <v>3</v>
      </c>
      <c r="M2208">
        <v>5</v>
      </c>
      <c r="N2208">
        <v>0</v>
      </c>
      <c r="O2208">
        <v>2</v>
      </c>
      <c r="P2208">
        <v>0</v>
      </c>
      <c r="Q2208" t="s">
        <v>20</v>
      </c>
      <c r="R2208" t="s">
        <v>947</v>
      </c>
      <c r="S2208" t="s">
        <v>2692</v>
      </c>
      <c r="T2208">
        <f>IFERROR(Table1[n_can_adj]/MID(Table1[district],FIND("(",Table1[district])+1,1),Table1[n_can_adj])</f>
        <v>3</v>
      </c>
      <c r="U2208">
        <v>33159</v>
      </c>
      <c r="V2208" t="str">
        <f>IF(Table1[Voting Population]&lt;47000,"Rural","Urban")</f>
        <v>Rural</v>
      </c>
      <c r="W2208" s="3">
        <v>9.0009000900089786E-3</v>
      </c>
      <c r="X2208" s="3" t="s">
        <v>5415</v>
      </c>
      <c r="Y2208" s="3">
        <f>COUNTIFS(Table1[Race '#],Table1[[#This Row],[Race '#]],Table1[Gender],"F")</f>
        <v>1</v>
      </c>
      <c r="Z2208" s="3">
        <f>COUNTIFS(Table1[Race '#],Table1[[#This Row],[Race '#]],Table1[Gender],"M")</f>
        <v>2</v>
      </c>
      <c r="AA2208" s="3">
        <f>COUNTIFS(Table1[Race '#],Table1[[#This Row],[Race '#]],Table1[Gender],"~?")</f>
        <v>0</v>
      </c>
      <c r="AB2208" s="3" t="str">
        <f>_xlfn.IFS(Y2208=SUM(Table1[[#This Row],[Race-F candidates]:[Race-? Candidates]]),"All-Female",Z2208=SUM(Table1[[#This Row],[Race-F candidates]:[Race-? Candidates]]),"All-Male",1=1,"Mixed-Gender")</f>
        <v>Mixed-Gender</v>
      </c>
      <c r="AC2208" s="3">
        <f>COUNTIFS(Table1[genoffice],Table1[[#This Row],[genoffice]],Table1[Gender],"F")</f>
        <v>94</v>
      </c>
      <c r="AD2208" s="3">
        <f>COUNTIFS(Table1[genoffice],Table1[[#This Row],[genoffice]],Table1[Gender],"M")</f>
        <v>132</v>
      </c>
      <c r="AE2208" s="3">
        <f>COUNTIFS(Table1[genoffice],Table1[[#This Row],[genoffice]],Table1[Gender],"~?")</f>
        <v>8</v>
      </c>
    </row>
    <row r="2209" spans="1:31" x14ac:dyDescent="0.35">
      <c r="A2209">
        <v>2209</v>
      </c>
      <c r="B2209">
        <f>IF(COUNTIF(C$2:C2208,C2209)&gt;0,B2208,B2208+1)</f>
        <v>697</v>
      </c>
      <c r="C2209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09" t="s">
        <v>2692</v>
      </c>
      <c r="E2209" t="s">
        <v>1665</v>
      </c>
      <c r="F2209" t="s">
        <v>2862</v>
      </c>
      <c r="G2209">
        <v>2014</v>
      </c>
      <c r="H2209" t="s">
        <v>231</v>
      </c>
      <c r="I2209" t="s">
        <v>30</v>
      </c>
      <c r="J2209">
        <v>1006</v>
      </c>
      <c r="K2209">
        <v>7</v>
      </c>
      <c r="L2209">
        <f>COUNTIF(Table1[Race],Table1[Race])</f>
        <v>3</v>
      </c>
      <c r="M2209">
        <v>5</v>
      </c>
      <c r="N2209">
        <v>0</v>
      </c>
      <c r="O2209">
        <v>2</v>
      </c>
      <c r="P2209">
        <v>0</v>
      </c>
      <c r="Q2209" t="s">
        <v>20</v>
      </c>
      <c r="R2209" t="s">
        <v>947</v>
      </c>
      <c r="S2209" t="s">
        <v>2692</v>
      </c>
      <c r="T2209">
        <f>IFERROR(Table1[n_can_adj]/MID(Table1[district],FIND("(",Table1[district])+1,1),Table1[n_can_adj])</f>
        <v>3</v>
      </c>
      <c r="U2209">
        <v>33159</v>
      </c>
      <c r="V2209" t="str">
        <f>IF(Table1[Voting Population]&lt;47000,"Rural","Urban")</f>
        <v>Rural</v>
      </c>
      <c r="W2209" s="3">
        <v>9.0009000900089786E-3</v>
      </c>
      <c r="X2209" s="3" t="s">
        <v>5414</v>
      </c>
      <c r="Y2209" s="3">
        <f>COUNTIFS(Table1[Race '#],Table1[[#This Row],[Race '#]],Table1[Gender],"F")</f>
        <v>1</v>
      </c>
      <c r="Z2209" s="3">
        <f>COUNTIFS(Table1[Race '#],Table1[[#This Row],[Race '#]],Table1[Gender],"M")</f>
        <v>2</v>
      </c>
      <c r="AA2209" s="3">
        <f>COUNTIFS(Table1[Race '#],Table1[[#This Row],[Race '#]],Table1[Gender],"~?")</f>
        <v>0</v>
      </c>
      <c r="AB2209" s="3" t="str">
        <f>_xlfn.IFS(Y2209=SUM(Table1[[#This Row],[Race-F candidates]:[Race-? Candidates]]),"All-Female",Z2209=SUM(Table1[[#This Row],[Race-F candidates]:[Race-? Candidates]]),"All-Male",1=1,"Mixed-Gender")</f>
        <v>Mixed-Gender</v>
      </c>
      <c r="AC2209" s="3">
        <f>COUNTIFS(Table1[genoffice],Table1[[#This Row],[genoffice]],Table1[Gender],"F")</f>
        <v>94</v>
      </c>
      <c r="AD2209" s="3">
        <f>COUNTIFS(Table1[genoffice],Table1[[#This Row],[genoffice]],Table1[Gender],"M")</f>
        <v>132</v>
      </c>
      <c r="AE2209" s="3">
        <f>COUNTIFS(Table1[genoffice],Table1[[#This Row],[genoffice]],Table1[Gender],"~?")</f>
        <v>8</v>
      </c>
    </row>
    <row r="2210" spans="1:31" x14ac:dyDescent="0.35">
      <c r="A2210">
        <v>2212</v>
      </c>
      <c r="B2210">
        <f>IF(COUNTIF(C$2:C2209,C2210)&gt;0,B2209,B2209+1)</f>
        <v>697</v>
      </c>
      <c r="C2210" t="str">
        <f>Table1[[#This Row],[position]]&amp;IF(Table1[district]="NA","","-"&amp;Table1[district])&amp;IF(Table1[parish]="Multi-Parish Race","","-"&amp;Table1[parish])&amp;" ("&amp;Table1[year]&amp;")"</f>
        <v>Justice of the Peace-Justice of the Peace Ward 2-Iberville (2014)</v>
      </c>
      <c r="D2210" t="s">
        <v>2692</v>
      </c>
      <c r="E2210" t="s">
        <v>1665</v>
      </c>
      <c r="F2210" t="s">
        <v>2865</v>
      </c>
      <c r="G2210">
        <v>2014</v>
      </c>
      <c r="H2210" t="s">
        <v>231</v>
      </c>
      <c r="I2210" t="s">
        <v>23</v>
      </c>
      <c r="J2210">
        <v>986</v>
      </c>
      <c r="K2210">
        <v>7</v>
      </c>
      <c r="L2210">
        <f>COUNTIF(Table1[Race],Table1[Race])</f>
        <v>3</v>
      </c>
      <c r="M2210">
        <v>5</v>
      </c>
      <c r="N2210">
        <v>0</v>
      </c>
      <c r="O2210">
        <v>2</v>
      </c>
      <c r="P2210">
        <v>0</v>
      </c>
      <c r="Q2210" t="s">
        <v>20</v>
      </c>
      <c r="R2210" t="s">
        <v>947</v>
      </c>
      <c r="S2210" t="s">
        <v>2692</v>
      </c>
      <c r="T2210">
        <f>IFERROR(Table1[n_can_adj]/MID(Table1[district],FIND("(",Table1[district])+1,1),Table1[n_can_adj])</f>
        <v>3</v>
      </c>
      <c r="U2210">
        <v>33159</v>
      </c>
      <c r="V2210" t="str">
        <f>IF(Table1[Voting Population]&lt;47000,"Rural","Urban")</f>
        <v>Rural</v>
      </c>
      <c r="W2210" s="3">
        <v>9.0009000900089786E-3</v>
      </c>
      <c r="X2210" s="3" t="s">
        <v>5414</v>
      </c>
      <c r="Y2210" s="3">
        <f>COUNTIFS(Table1[Race '#],Table1[[#This Row],[Race '#]],Table1[Gender],"F")</f>
        <v>1</v>
      </c>
      <c r="Z2210" s="3">
        <f>COUNTIFS(Table1[Race '#],Table1[[#This Row],[Race '#]],Table1[Gender],"M")</f>
        <v>2</v>
      </c>
      <c r="AA2210" s="3">
        <f>COUNTIFS(Table1[Race '#],Table1[[#This Row],[Race '#]],Table1[Gender],"~?")</f>
        <v>0</v>
      </c>
      <c r="AB2210" s="3" t="str">
        <f>_xlfn.IFS(Y2210=SUM(Table1[[#This Row],[Race-F candidates]:[Race-? Candidates]]),"All-Female",Z2210=SUM(Table1[[#This Row],[Race-F candidates]:[Race-? Candidates]]),"All-Male",1=1,"Mixed-Gender")</f>
        <v>Mixed-Gender</v>
      </c>
      <c r="AC2210" s="3">
        <f>COUNTIFS(Table1[genoffice],Table1[[#This Row],[genoffice]],Table1[Gender],"F")</f>
        <v>94</v>
      </c>
      <c r="AD2210" s="3">
        <f>COUNTIFS(Table1[genoffice],Table1[[#This Row],[genoffice]],Table1[Gender],"M")</f>
        <v>132</v>
      </c>
      <c r="AE2210" s="3">
        <f>COUNTIFS(Table1[genoffice],Table1[[#This Row],[genoffice]],Table1[Gender],"~?")</f>
        <v>8</v>
      </c>
    </row>
    <row r="2211" spans="1:31" x14ac:dyDescent="0.35">
      <c r="A2211">
        <v>2210</v>
      </c>
      <c r="B2211">
        <f>IF(COUNTIF(C$2:C2210,C2211)&gt;0,B2210,B2210+1)</f>
        <v>698</v>
      </c>
      <c r="C2211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1" t="s">
        <v>2692</v>
      </c>
      <c r="E2211" t="s">
        <v>1665</v>
      </c>
      <c r="F2211" t="s">
        <v>2863</v>
      </c>
      <c r="G2211">
        <v>2014</v>
      </c>
      <c r="H2211" t="s">
        <v>640</v>
      </c>
      <c r="I2211" t="s">
        <v>23</v>
      </c>
      <c r="J2211">
        <v>177</v>
      </c>
      <c r="K2211">
        <v>7</v>
      </c>
      <c r="L2211">
        <f>COUNTIF(Table1[Race],Table1[Race])</f>
        <v>2</v>
      </c>
      <c r="M2211">
        <v>5</v>
      </c>
      <c r="N2211">
        <v>0</v>
      </c>
      <c r="O2211">
        <v>2</v>
      </c>
      <c r="P2211">
        <v>0</v>
      </c>
      <c r="Q2211" t="s">
        <v>20</v>
      </c>
      <c r="R2211" t="s">
        <v>947</v>
      </c>
      <c r="S2211" t="s">
        <v>2692</v>
      </c>
      <c r="T2211">
        <f>IFERROR(Table1[n_can_adj]/MID(Table1[district],FIND("(",Table1[district])+1,1),Table1[n_can_adj])</f>
        <v>2</v>
      </c>
      <c r="U2211">
        <v>127115</v>
      </c>
      <c r="V2211" t="str">
        <f>IF(Table1[Voting Population]&lt;47000,"Rural","Urban")</f>
        <v>Urban</v>
      </c>
      <c r="W2211" s="3">
        <v>0.67252543940795562</v>
      </c>
      <c r="X2211" s="3" t="s">
        <v>5415</v>
      </c>
      <c r="Y2211" s="3">
        <f>COUNTIFS(Table1[Race '#],Table1[[#This Row],[Race '#]],Table1[Gender],"F")</f>
        <v>2</v>
      </c>
      <c r="Z2211" s="3">
        <f>COUNTIFS(Table1[Race '#],Table1[[#This Row],[Race '#]],Table1[Gender],"M")</f>
        <v>0</v>
      </c>
      <c r="AA2211" s="3">
        <f>COUNTIFS(Table1[Race '#],Table1[[#This Row],[Race '#]],Table1[Gender],"~?")</f>
        <v>0</v>
      </c>
      <c r="AB2211" s="3" t="str">
        <f>_xlfn.IFS(Y2211=SUM(Table1[[#This Row],[Race-F candidates]:[Race-? Candidates]]),"All-Female",Z2211=SUM(Table1[[#This Row],[Race-F candidates]:[Race-? Candidates]]),"All-Male",1=1,"Mixed-Gender")</f>
        <v>All-Female</v>
      </c>
      <c r="AC2211" s="3">
        <f>COUNTIFS(Table1[genoffice],Table1[[#This Row],[genoffice]],Table1[Gender],"F")</f>
        <v>94</v>
      </c>
      <c r="AD2211" s="3">
        <f>COUNTIFS(Table1[genoffice],Table1[[#This Row],[genoffice]],Table1[Gender],"M")</f>
        <v>132</v>
      </c>
      <c r="AE2211" s="3">
        <f>COUNTIFS(Table1[genoffice],Table1[[#This Row],[genoffice]],Table1[Gender],"~?")</f>
        <v>8</v>
      </c>
    </row>
    <row r="2212" spans="1:31" x14ac:dyDescent="0.35">
      <c r="A2212">
        <v>2211</v>
      </c>
      <c r="B2212">
        <f>IF(COUNTIF(C$2:C2211,C2212)&gt;0,B2211,B2211+1)</f>
        <v>698</v>
      </c>
      <c r="C2212" t="str">
        <f>Table1[[#This Row],[position]]&amp;IF(Table1[district]="NA","","-"&amp;Table1[district])&amp;IF(Table1[parish]="Multi-Parish Race","","-"&amp;Table1[parish])&amp;" ("&amp;Table1[year]&amp;")"</f>
        <v>Justice of the Peace-Justice of the Peace Ward 2-Tangipahoa (2014)</v>
      </c>
      <c r="D2212" t="s">
        <v>2692</v>
      </c>
      <c r="E2212" t="s">
        <v>1665</v>
      </c>
      <c r="F2212" t="s">
        <v>2864</v>
      </c>
      <c r="G2212">
        <v>2014</v>
      </c>
      <c r="H2212" t="s">
        <v>640</v>
      </c>
      <c r="I2212" t="s">
        <v>23</v>
      </c>
      <c r="J2212">
        <v>904</v>
      </c>
      <c r="K2212">
        <v>7</v>
      </c>
      <c r="L2212">
        <f>COUNTIF(Table1[Race],Table1[Race])</f>
        <v>2</v>
      </c>
      <c r="M2212">
        <v>5</v>
      </c>
      <c r="N2212">
        <v>0</v>
      </c>
      <c r="O2212">
        <v>2</v>
      </c>
      <c r="P2212">
        <v>0</v>
      </c>
      <c r="Q2212" t="s">
        <v>20</v>
      </c>
      <c r="R2212" t="s">
        <v>947</v>
      </c>
      <c r="S2212" t="s">
        <v>2692</v>
      </c>
      <c r="T2212">
        <f>IFERROR(Table1[n_can_adj]/MID(Table1[district],FIND("(",Table1[district])+1,1),Table1[n_can_adj])</f>
        <v>2</v>
      </c>
      <c r="U2212">
        <v>127115</v>
      </c>
      <c r="V2212" t="str">
        <f>IF(Table1[Voting Population]&lt;47000,"Rural","Urban")</f>
        <v>Urban</v>
      </c>
      <c r="W2212" s="3">
        <v>0.67252543940795562</v>
      </c>
      <c r="X2212" s="3" t="s">
        <v>5415</v>
      </c>
      <c r="Y2212" s="3">
        <f>COUNTIFS(Table1[Race '#],Table1[[#This Row],[Race '#]],Table1[Gender],"F")</f>
        <v>2</v>
      </c>
      <c r="Z2212" s="3">
        <f>COUNTIFS(Table1[Race '#],Table1[[#This Row],[Race '#]],Table1[Gender],"M")</f>
        <v>0</v>
      </c>
      <c r="AA2212" s="3">
        <f>COUNTIFS(Table1[Race '#],Table1[[#This Row],[Race '#]],Table1[Gender],"~?")</f>
        <v>0</v>
      </c>
      <c r="AB2212" s="3" t="str">
        <f>_xlfn.IFS(Y2212=SUM(Table1[[#This Row],[Race-F candidates]:[Race-? Candidates]]),"All-Female",Z2212=SUM(Table1[[#This Row],[Race-F candidates]:[Race-? Candidates]]),"All-Male",1=1,"Mixed-Gender")</f>
        <v>All-Female</v>
      </c>
      <c r="AC2212" s="3">
        <f>COUNTIFS(Table1[genoffice],Table1[[#This Row],[genoffice]],Table1[Gender],"F")</f>
        <v>94</v>
      </c>
      <c r="AD2212" s="3">
        <f>COUNTIFS(Table1[genoffice],Table1[[#This Row],[genoffice]],Table1[Gender],"M")</f>
        <v>132</v>
      </c>
      <c r="AE2212" s="3">
        <f>COUNTIFS(Table1[genoffice],Table1[[#This Row],[genoffice]],Table1[Gender],"~?")</f>
        <v>8</v>
      </c>
    </row>
    <row r="2213" spans="1:31" x14ac:dyDescent="0.35">
      <c r="A2213">
        <v>2208</v>
      </c>
      <c r="B2213">
        <f>IF(COUNTIF(C$2:C2212,C2213)&gt;0,B2212,B2212+1)</f>
        <v>699</v>
      </c>
      <c r="C2213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3" t="s">
        <v>2692</v>
      </c>
      <c r="E2213" t="s">
        <v>1665</v>
      </c>
      <c r="F2213" t="s">
        <v>2861</v>
      </c>
      <c r="G2213">
        <v>2014</v>
      </c>
      <c r="H2213" t="s">
        <v>981</v>
      </c>
      <c r="I2213" t="s">
        <v>23</v>
      </c>
      <c r="J2213">
        <v>1577</v>
      </c>
      <c r="K2213">
        <v>7</v>
      </c>
      <c r="L2213">
        <f>COUNTIF(Table1[Race],Table1[Race])</f>
        <v>2</v>
      </c>
      <c r="M2213">
        <v>5</v>
      </c>
      <c r="N2213">
        <v>0</v>
      </c>
      <c r="O2213">
        <v>2</v>
      </c>
      <c r="P2213">
        <v>0</v>
      </c>
      <c r="Q2213" t="s">
        <v>20</v>
      </c>
      <c r="R2213" t="s">
        <v>947</v>
      </c>
      <c r="S2213" t="s">
        <v>2692</v>
      </c>
      <c r="T2213">
        <f>IFERROR(Table1[n_can_adj]/MID(Table1[district],FIND("(",Table1[district])+1,1),Table1[n_can_adj])</f>
        <v>2</v>
      </c>
      <c r="U2213">
        <v>25017</v>
      </c>
      <c r="V2213" t="str">
        <f>IF(Table1[Voting Population]&lt;47000,"Rural","Urban")</f>
        <v>Rural</v>
      </c>
      <c r="W2213" s="3">
        <v>0.26008789452656811</v>
      </c>
      <c r="X2213" s="3" t="s">
        <v>5414</v>
      </c>
      <c r="Y2213" s="3">
        <f>COUNTIFS(Table1[Race '#],Table1[[#This Row],[Race '#]],Table1[Gender],"F")</f>
        <v>1</v>
      </c>
      <c r="Z2213" s="3">
        <f>COUNTIFS(Table1[Race '#],Table1[[#This Row],[Race '#]],Table1[Gender],"M")</f>
        <v>1</v>
      </c>
      <c r="AA2213" s="3">
        <f>COUNTIFS(Table1[Race '#],Table1[[#This Row],[Race '#]],Table1[Gender],"~?")</f>
        <v>0</v>
      </c>
      <c r="AB2213" s="3" t="str">
        <f>_xlfn.IFS(Y2213=SUM(Table1[[#This Row],[Race-F candidates]:[Race-? Candidates]]),"All-Female",Z2213=SUM(Table1[[#This Row],[Race-F candidates]:[Race-? Candidates]]),"All-Male",1=1,"Mixed-Gender")</f>
        <v>Mixed-Gender</v>
      </c>
      <c r="AC2213" s="3">
        <f>COUNTIFS(Table1[genoffice],Table1[[#This Row],[genoffice]],Table1[Gender],"F")</f>
        <v>94</v>
      </c>
      <c r="AD2213" s="3">
        <f>COUNTIFS(Table1[genoffice],Table1[[#This Row],[genoffice]],Table1[Gender],"M")</f>
        <v>132</v>
      </c>
      <c r="AE2213" s="3">
        <f>COUNTIFS(Table1[genoffice],Table1[[#This Row],[genoffice]],Table1[Gender],"~?")</f>
        <v>8</v>
      </c>
    </row>
    <row r="2214" spans="1:31" x14ac:dyDescent="0.35">
      <c r="A2214">
        <v>2213</v>
      </c>
      <c r="B2214">
        <f>IF(COUNTIF(C$2:C2213,C2214)&gt;0,B2213,B2213+1)</f>
        <v>699</v>
      </c>
      <c r="C2214" t="str">
        <f>Table1[[#This Row],[position]]&amp;IF(Table1[district]="NA","","-"&amp;Table1[district])&amp;IF(Table1[parish]="Multi-Parish Race","","-"&amp;Table1[parish])&amp;" ("&amp;Table1[year]&amp;")"</f>
        <v>Justice of the Peace-Justice of the Peace Ward 2-West Baton Rouge (2014)</v>
      </c>
      <c r="D2214" t="s">
        <v>2692</v>
      </c>
      <c r="E2214" t="s">
        <v>1665</v>
      </c>
      <c r="F2214" t="s">
        <v>2866</v>
      </c>
      <c r="G2214">
        <v>2014</v>
      </c>
      <c r="H2214" t="s">
        <v>981</v>
      </c>
      <c r="I2214" t="s">
        <v>23</v>
      </c>
      <c r="J2214">
        <v>926</v>
      </c>
      <c r="K2214">
        <v>7</v>
      </c>
      <c r="L2214">
        <f>COUNTIF(Table1[Race],Table1[Race])</f>
        <v>2</v>
      </c>
      <c r="M2214">
        <v>5</v>
      </c>
      <c r="N2214">
        <v>0</v>
      </c>
      <c r="O2214">
        <v>2</v>
      </c>
      <c r="P2214">
        <v>0</v>
      </c>
      <c r="Q2214" t="s">
        <v>20</v>
      </c>
      <c r="R2214" t="s">
        <v>947</v>
      </c>
      <c r="S2214" t="s">
        <v>2692</v>
      </c>
      <c r="T2214">
        <f>IFERROR(Table1[n_can_adj]/MID(Table1[district],FIND("(",Table1[district])+1,1),Table1[n_can_adj])</f>
        <v>2</v>
      </c>
      <c r="U2214">
        <v>25017</v>
      </c>
      <c r="V2214" t="str">
        <f>IF(Table1[Voting Population]&lt;47000,"Rural","Urban")</f>
        <v>Rural</v>
      </c>
      <c r="W2214" s="3">
        <v>0.26008789452656811</v>
      </c>
      <c r="X2214" s="3" t="s">
        <v>5415</v>
      </c>
      <c r="Y2214" s="3">
        <f>COUNTIFS(Table1[Race '#],Table1[[#This Row],[Race '#]],Table1[Gender],"F")</f>
        <v>1</v>
      </c>
      <c r="Z2214" s="3">
        <f>COUNTIFS(Table1[Race '#],Table1[[#This Row],[Race '#]],Table1[Gender],"M")</f>
        <v>1</v>
      </c>
      <c r="AA2214" s="3">
        <f>COUNTIFS(Table1[Race '#],Table1[[#This Row],[Race '#]],Table1[Gender],"~?")</f>
        <v>0</v>
      </c>
      <c r="AB2214" s="3" t="str">
        <f>_xlfn.IFS(Y2214=SUM(Table1[[#This Row],[Race-F candidates]:[Race-? Candidates]]),"All-Female",Z2214=SUM(Table1[[#This Row],[Race-F candidates]:[Race-? Candidates]]),"All-Male",1=1,"Mixed-Gender")</f>
        <v>Mixed-Gender</v>
      </c>
      <c r="AC2214" s="3">
        <f>COUNTIFS(Table1[genoffice],Table1[[#This Row],[genoffice]],Table1[Gender],"F")</f>
        <v>94</v>
      </c>
      <c r="AD2214" s="3">
        <f>COUNTIFS(Table1[genoffice],Table1[[#This Row],[genoffice]],Table1[Gender],"M")</f>
        <v>132</v>
      </c>
      <c r="AE2214" s="3">
        <f>COUNTIFS(Table1[genoffice],Table1[[#This Row],[genoffice]],Table1[Gender],"~?")</f>
        <v>8</v>
      </c>
    </row>
    <row r="2215" spans="1:31" x14ac:dyDescent="0.35">
      <c r="A2215">
        <v>2214</v>
      </c>
      <c r="B2215">
        <f>IF(COUNTIF(C$2:C2214,C2215)&gt;0,B2214,B2214+1)</f>
        <v>700</v>
      </c>
      <c r="C2215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5" t="s">
        <v>2692</v>
      </c>
      <c r="E2215" t="s">
        <v>1672</v>
      </c>
      <c r="F2215" t="s">
        <v>2867</v>
      </c>
      <c r="G2215">
        <v>2014</v>
      </c>
      <c r="H2215" t="s">
        <v>1674</v>
      </c>
      <c r="I2215" t="s">
        <v>30</v>
      </c>
      <c r="J2215">
        <v>148</v>
      </c>
      <c r="K2215">
        <v>4</v>
      </c>
      <c r="L2215">
        <f>COUNTIF(Table1[Race],Table1[Race])</f>
        <v>2</v>
      </c>
      <c r="M2215">
        <v>0</v>
      </c>
      <c r="N2215">
        <v>1</v>
      </c>
      <c r="O2215">
        <v>3</v>
      </c>
      <c r="P2215">
        <v>0</v>
      </c>
      <c r="Q2215" t="s">
        <v>20</v>
      </c>
      <c r="R2215" t="s">
        <v>947</v>
      </c>
      <c r="S2215" t="s">
        <v>2692</v>
      </c>
      <c r="T2215">
        <f>IFERROR(Table1[n_can_adj]/MID(Table1[district],FIND("(",Table1[district])+1,1),Table1[n_can_adj])</f>
        <v>2</v>
      </c>
      <c r="U2215">
        <v>6739</v>
      </c>
      <c r="V2215" t="str">
        <f>IF(Table1[Voting Population]&lt;47000,"Rural","Urban")</f>
        <v>Rural</v>
      </c>
      <c r="W2215" s="3">
        <v>0.19346049046321528</v>
      </c>
      <c r="X2215" s="3" t="s">
        <v>5414</v>
      </c>
      <c r="Y2215" s="3">
        <f>COUNTIFS(Table1[Race '#],Table1[[#This Row],[Race '#]],Table1[Gender],"F")</f>
        <v>0</v>
      </c>
      <c r="Z2215" s="3">
        <f>COUNTIFS(Table1[Race '#],Table1[[#This Row],[Race '#]],Table1[Gender],"M")</f>
        <v>2</v>
      </c>
      <c r="AA2215" s="3">
        <f>COUNTIFS(Table1[Race '#],Table1[[#This Row],[Race '#]],Table1[Gender],"~?")</f>
        <v>0</v>
      </c>
      <c r="AB2215" s="3" t="str">
        <f>_xlfn.IFS(Y2215=SUM(Table1[[#This Row],[Race-F candidates]:[Race-? Candidates]]),"All-Female",Z2215=SUM(Table1[[#This Row],[Race-F candidates]:[Race-? Candidates]]),"All-Male",1=1,"Mixed-Gender")</f>
        <v>All-Male</v>
      </c>
      <c r="AC2215" s="3">
        <f>COUNTIFS(Table1[genoffice],Table1[[#This Row],[genoffice]],Table1[Gender],"F")</f>
        <v>94</v>
      </c>
      <c r="AD2215" s="3">
        <f>COUNTIFS(Table1[genoffice],Table1[[#This Row],[genoffice]],Table1[Gender],"M")</f>
        <v>132</v>
      </c>
      <c r="AE2215" s="3">
        <f>COUNTIFS(Table1[genoffice],Table1[[#This Row],[genoffice]],Table1[Gender],"~?")</f>
        <v>8</v>
      </c>
    </row>
    <row r="2216" spans="1:31" x14ac:dyDescent="0.35">
      <c r="A2216">
        <v>2217</v>
      </c>
      <c r="B2216">
        <f>IF(COUNTIF(C$2:C2215,C2216)&gt;0,B2215,B2215+1)</f>
        <v>700</v>
      </c>
      <c r="C2216" t="str">
        <f>Table1[[#This Row],[position]]&amp;IF(Table1[district]="NA","","-"&amp;Table1[district])&amp;IF(Table1[parish]="Multi-Parish Race","","-"&amp;Table1[parish])&amp;" ("&amp;Table1[year]&amp;")"</f>
        <v>Justice of the Peace-Justice of the Peace Ward 3-Cameron (2014)</v>
      </c>
      <c r="D2216" t="s">
        <v>2692</v>
      </c>
      <c r="E2216" t="s">
        <v>1672</v>
      </c>
      <c r="F2216" t="s">
        <v>2870</v>
      </c>
      <c r="G2216">
        <v>2014</v>
      </c>
      <c r="H2216" t="s">
        <v>1674</v>
      </c>
      <c r="I2216" t="s">
        <v>30</v>
      </c>
      <c r="J2216">
        <v>219</v>
      </c>
      <c r="K2216">
        <v>4</v>
      </c>
      <c r="L2216">
        <f>COUNTIF(Table1[Race],Table1[Race])</f>
        <v>2</v>
      </c>
      <c r="M2216">
        <v>0</v>
      </c>
      <c r="N2216">
        <v>1</v>
      </c>
      <c r="O2216">
        <v>3</v>
      </c>
      <c r="P2216">
        <v>0</v>
      </c>
      <c r="Q2216" t="s">
        <v>20</v>
      </c>
      <c r="R2216" t="s">
        <v>947</v>
      </c>
      <c r="S2216" t="s">
        <v>2692</v>
      </c>
      <c r="T2216">
        <f>IFERROR(Table1[n_can_adj]/MID(Table1[district],FIND("(",Table1[district])+1,1),Table1[n_can_adj])</f>
        <v>2</v>
      </c>
      <c r="U2216">
        <v>6739</v>
      </c>
      <c r="V2216" t="str">
        <f>IF(Table1[Voting Population]&lt;47000,"Rural","Urban")</f>
        <v>Rural</v>
      </c>
      <c r="W2216" s="3">
        <v>0.19346049046321528</v>
      </c>
      <c r="X2216" s="3" t="s">
        <v>5414</v>
      </c>
      <c r="Y2216" s="3">
        <f>COUNTIFS(Table1[Race '#],Table1[[#This Row],[Race '#]],Table1[Gender],"F")</f>
        <v>0</v>
      </c>
      <c r="Z2216" s="3">
        <f>COUNTIFS(Table1[Race '#],Table1[[#This Row],[Race '#]],Table1[Gender],"M")</f>
        <v>2</v>
      </c>
      <c r="AA2216" s="3">
        <f>COUNTIFS(Table1[Race '#],Table1[[#This Row],[Race '#]],Table1[Gender],"~?")</f>
        <v>0</v>
      </c>
      <c r="AB2216" s="3" t="str">
        <f>_xlfn.IFS(Y2216=SUM(Table1[[#This Row],[Race-F candidates]:[Race-? Candidates]]),"All-Female",Z2216=SUM(Table1[[#This Row],[Race-F candidates]:[Race-? Candidates]]),"All-Male",1=1,"Mixed-Gender")</f>
        <v>All-Male</v>
      </c>
      <c r="AC2216" s="3">
        <f>COUNTIFS(Table1[genoffice],Table1[[#This Row],[genoffice]],Table1[Gender],"F")</f>
        <v>94</v>
      </c>
      <c r="AD2216" s="3">
        <f>COUNTIFS(Table1[genoffice],Table1[[#This Row],[genoffice]],Table1[Gender],"M")</f>
        <v>132</v>
      </c>
      <c r="AE2216" s="3">
        <f>COUNTIFS(Table1[genoffice],Table1[[#This Row],[genoffice]],Table1[Gender],"~?")</f>
        <v>8</v>
      </c>
    </row>
    <row r="2217" spans="1:31" x14ac:dyDescent="0.35">
      <c r="A2217">
        <v>2215</v>
      </c>
      <c r="B2217">
        <f>IF(COUNTIF(C$2:C2216,C2217)&gt;0,B2216,B2216+1)</f>
        <v>701</v>
      </c>
      <c r="C2217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7" t="s">
        <v>2692</v>
      </c>
      <c r="E2217" t="s">
        <v>1672</v>
      </c>
      <c r="F2217" t="s">
        <v>2868</v>
      </c>
      <c r="G2217">
        <v>2014</v>
      </c>
      <c r="H2217" t="s">
        <v>153</v>
      </c>
      <c r="I2217" t="s">
        <v>30</v>
      </c>
      <c r="J2217">
        <v>223</v>
      </c>
      <c r="K2217">
        <v>4</v>
      </c>
      <c r="L2217">
        <f>COUNTIF(Table1[Race],Table1[Race])</f>
        <v>2</v>
      </c>
      <c r="M2217">
        <v>0</v>
      </c>
      <c r="N2217">
        <v>1</v>
      </c>
      <c r="O2217">
        <v>3</v>
      </c>
      <c r="P2217">
        <v>0</v>
      </c>
      <c r="Q2217" t="s">
        <v>20</v>
      </c>
      <c r="R2217" t="s">
        <v>947</v>
      </c>
      <c r="S2217" t="s">
        <v>2692</v>
      </c>
      <c r="T2217">
        <f>IFERROR(Table1[n_can_adj]/MID(Table1[district],FIND("(",Table1[district])+1,1),Table1[n_can_adj])</f>
        <v>2</v>
      </c>
      <c r="U2217">
        <v>20692</v>
      </c>
      <c r="V2217" t="str">
        <f>IF(Table1[Voting Population]&lt;47000,"Rural","Urban")</f>
        <v>Rural</v>
      </c>
      <c r="W2217" s="3">
        <v>0.53003161222339301</v>
      </c>
      <c r="X2217" s="3" t="s">
        <v>5415</v>
      </c>
      <c r="Y2217" s="3">
        <f>COUNTIFS(Table1[Race '#],Table1[[#This Row],[Race '#]],Table1[Gender],"F")</f>
        <v>1</v>
      </c>
      <c r="Z2217" s="3">
        <f>COUNTIFS(Table1[Race '#],Table1[[#This Row],[Race '#]],Table1[Gender],"M")</f>
        <v>1</v>
      </c>
      <c r="AA2217" s="3">
        <f>COUNTIFS(Table1[Race '#],Table1[[#This Row],[Race '#]],Table1[Gender],"~?")</f>
        <v>0</v>
      </c>
      <c r="AB2217" s="3" t="str">
        <f>_xlfn.IFS(Y2217=SUM(Table1[[#This Row],[Race-F candidates]:[Race-? Candidates]]),"All-Female",Z2217=SUM(Table1[[#This Row],[Race-F candidates]:[Race-? Candidates]]),"All-Male",1=1,"Mixed-Gender")</f>
        <v>Mixed-Gender</v>
      </c>
      <c r="AC2217" s="3">
        <f>COUNTIFS(Table1[genoffice],Table1[[#This Row],[genoffice]],Table1[Gender],"F")</f>
        <v>94</v>
      </c>
      <c r="AD2217" s="3">
        <f>COUNTIFS(Table1[genoffice],Table1[[#This Row],[genoffice]],Table1[Gender],"M")</f>
        <v>132</v>
      </c>
      <c r="AE2217" s="3">
        <f>COUNTIFS(Table1[genoffice],Table1[[#This Row],[genoffice]],Table1[Gender],"~?")</f>
        <v>8</v>
      </c>
    </row>
    <row r="2218" spans="1:31" x14ac:dyDescent="0.35">
      <c r="A2218">
        <v>2216</v>
      </c>
      <c r="B2218">
        <f>IF(COUNTIF(C$2:C2217,C2218)&gt;0,B2217,B2217+1)</f>
        <v>701</v>
      </c>
      <c r="C2218" t="str">
        <f>Table1[[#This Row],[position]]&amp;IF(Table1[district]="NA","","-"&amp;Table1[district])&amp;IF(Table1[parish]="Multi-Parish Race","","-"&amp;Table1[parish])&amp;" ("&amp;Table1[year]&amp;")"</f>
        <v>Justice of the Peace-Justice of the Peace Ward 3-Richland (2014)</v>
      </c>
      <c r="D2218" t="s">
        <v>2692</v>
      </c>
      <c r="E2218" t="s">
        <v>1672</v>
      </c>
      <c r="F2218" t="s">
        <v>2869</v>
      </c>
      <c r="G2218">
        <v>2014</v>
      </c>
      <c r="H2218" t="s">
        <v>153</v>
      </c>
      <c r="I2218" t="s">
        <v>19</v>
      </c>
      <c r="J2218">
        <v>726</v>
      </c>
      <c r="K2218">
        <v>4</v>
      </c>
      <c r="L2218">
        <f>COUNTIF(Table1[Race],Table1[Race])</f>
        <v>2</v>
      </c>
      <c r="M2218">
        <v>0</v>
      </c>
      <c r="N2218">
        <v>1</v>
      </c>
      <c r="O2218">
        <v>3</v>
      </c>
      <c r="P2218">
        <v>0</v>
      </c>
      <c r="Q2218" t="s">
        <v>20</v>
      </c>
      <c r="R2218" t="s">
        <v>947</v>
      </c>
      <c r="S2218" t="s">
        <v>2692</v>
      </c>
      <c r="T2218">
        <f>IFERROR(Table1[n_can_adj]/MID(Table1[district],FIND("(",Table1[district])+1,1),Table1[n_can_adj])</f>
        <v>2</v>
      </c>
      <c r="U2218">
        <v>20692</v>
      </c>
      <c r="V2218" t="str">
        <f>IF(Table1[Voting Population]&lt;47000,"Rural","Urban")</f>
        <v>Rural</v>
      </c>
      <c r="W2218" s="3">
        <v>0.53003161222339301</v>
      </c>
      <c r="X2218" s="3" t="s">
        <v>5414</v>
      </c>
      <c r="Y2218" s="3">
        <f>COUNTIFS(Table1[Race '#],Table1[[#This Row],[Race '#]],Table1[Gender],"F")</f>
        <v>1</v>
      </c>
      <c r="Z2218" s="3">
        <f>COUNTIFS(Table1[Race '#],Table1[[#This Row],[Race '#]],Table1[Gender],"M")</f>
        <v>1</v>
      </c>
      <c r="AA2218" s="3">
        <f>COUNTIFS(Table1[Race '#],Table1[[#This Row],[Race '#]],Table1[Gender],"~?")</f>
        <v>0</v>
      </c>
      <c r="AB2218" s="3" t="str">
        <f>_xlfn.IFS(Y2218=SUM(Table1[[#This Row],[Race-F candidates]:[Race-? Candidates]]),"All-Female",Z2218=SUM(Table1[[#This Row],[Race-F candidates]:[Race-? Candidates]]),"All-Male",1=1,"Mixed-Gender")</f>
        <v>Mixed-Gender</v>
      </c>
      <c r="AC2218" s="3">
        <f>COUNTIFS(Table1[genoffice],Table1[[#This Row],[genoffice]],Table1[Gender],"F")</f>
        <v>94</v>
      </c>
      <c r="AD2218" s="3">
        <f>COUNTIFS(Table1[genoffice],Table1[[#This Row],[genoffice]],Table1[Gender],"M")</f>
        <v>132</v>
      </c>
      <c r="AE2218" s="3">
        <f>COUNTIFS(Table1[genoffice],Table1[[#This Row],[genoffice]],Table1[Gender],"~?")</f>
        <v>8</v>
      </c>
    </row>
    <row r="2219" spans="1:31" x14ac:dyDescent="0.35">
      <c r="A2219">
        <v>2218</v>
      </c>
      <c r="B2219">
        <f>IF(COUNTIF(C$2:C2218,C2219)&gt;0,B2218,B2218+1)</f>
        <v>702</v>
      </c>
      <c r="C2219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19" t="s">
        <v>2692</v>
      </c>
      <c r="E2219" t="s">
        <v>2871</v>
      </c>
      <c r="F2219" t="s">
        <v>2872</v>
      </c>
      <c r="G2219">
        <v>2014</v>
      </c>
      <c r="H2219" t="s">
        <v>51</v>
      </c>
      <c r="I2219" t="s">
        <v>19</v>
      </c>
      <c r="J2219">
        <v>2896</v>
      </c>
      <c r="K2219">
        <v>2</v>
      </c>
      <c r="L2219">
        <f>COUNTIF(Table1[Race],Table1[Race])</f>
        <v>2</v>
      </c>
      <c r="M2219">
        <v>0</v>
      </c>
      <c r="N2219">
        <v>2</v>
      </c>
      <c r="O2219">
        <v>0</v>
      </c>
      <c r="P2219">
        <v>0</v>
      </c>
      <c r="Q2219" t="s">
        <v>20</v>
      </c>
      <c r="R2219" t="s">
        <v>947</v>
      </c>
      <c r="S2219" t="s">
        <v>2692</v>
      </c>
      <c r="T2219">
        <f>IFERROR(Table1[n_can_adj]/MID(Table1[district],FIND("(",Table1[district])+1,1),Table1[n_can_adj])</f>
        <v>2</v>
      </c>
      <c r="U2219">
        <v>253125</v>
      </c>
      <c r="V2219" t="str">
        <f>IF(Table1[Voting Population]&lt;47000,"Rural","Urban")</f>
        <v>Urban</v>
      </c>
      <c r="W2219" s="3">
        <v>0.12182839434437343</v>
      </c>
      <c r="X2219" s="3" t="s">
        <v>5414</v>
      </c>
      <c r="Y2219" s="3">
        <f>COUNTIFS(Table1[Race '#],Table1[[#This Row],[Race '#]],Table1[Gender],"F")</f>
        <v>0</v>
      </c>
      <c r="Z2219" s="3">
        <f>COUNTIFS(Table1[Race '#],Table1[[#This Row],[Race '#]],Table1[Gender],"M")</f>
        <v>2</v>
      </c>
      <c r="AA2219" s="3">
        <f>COUNTIFS(Table1[Race '#],Table1[[#This Row],[Race '#]],Table1[Gender],"~?")</f>
        <v>0</v>
      </c>
      <c r="AB2219" s="3" t="str">
        <f>_xlfn.IFS(Y2219=SUM(Table1[[#This Row],[Race-F candidates]:[Race-? Candidates]]),"All-Female",Z2219=SUM(Table1[[#This Row],[Race-F candidates]:[Race-? Candidates]]),"All-Male",1=1,"Mixed-Gender")</f>
        <v>All-Male</v>
      </c>
      <c r="AC2219" s="3">
        <f>COUNTIFS(Table1[genoffice],Table1[[#This Row],[genoffice]],Table1[Gender],"F")</f>
        <v>94</v>
      </c>
      <c r="AD2219" s="3">
        <f>COUNTIFS(Table1[genoffice],Table1[[#This Row],[genoffice]],Table1[Gender],"M")</f>
        <v>132</v>
      </c>
      <c r="AE2219" s="3">
        <f>COUNTIFS(Table1[genoffice],Table1[[#This Row],[genoffice]],Table1[Gender],"~?")</f>
        <v>8</v>
      </c>
    </row>
    <row r="2220" spans="1:31" x14ac:dyDescent="0.35">
      <c r="A2220">
        <v>2219</v>
      </c>
      <c r="B2220">
        <f>IF(COUNTIF(C$2:C2219,C2220)&gt;0,B2219,B2219+1)</f>
        <v>702</v>
      </c>
      <c r="C2220" t="str">
        <f>Table1[[#This Row],[position]]&amp;IF(Table1[district]="NA","","-"&amp;Table1[district])&amp;IF(Table1[parish]="Multi-Parish Race","","-"&amp;Table1[parish])&amp;" ("&amp;Table1[year]&amp;")"</f>
        <v>Justice of the Peace-Justice of the Peace Ward 3, Mooringsport Dist.-Caddo (2014)</v>
      </c>
      <c r="D2220" t="s">
        <v>2692</v>
      </c>
      <c r="E2220" t="s">
        <v>2871</v>
      </c>
      <c r="F2220" t="s">
        <v>2873</v>
      </c>
      <c r="G2220">
        <v>2014</v>
      </c>
      <c r="H2220" t="s">
        <v>51</v>
      </c>
      <c r="I2220" t="s">
        <v>19</v>
      </c>
      <c r="J2220">
        <v>2267</v>
      </c>
      <c r="K2220">
        <v>2</v>
      </c>
      <c r="L2220">
        <f>COUNTIF(Table1[Race],Table1[Race])</f>
        <v>2</v>
      </c>
      <c r="M2220">
        <v>0</v>
      </c>
      <c r="N2220">
        <v>2</v>
      </c>
      <c r="O2220">
        <v>0</v>
      </c>
      <c r="P2220">
        <v>0</v>
      </c>
      <c r="Q2220" t="s">
        <v>20</v>
      </c>
      <c r="R2220" t="s">
        <v>947</v>
      </c>
      <c r="S2220" t="s">
        <v>2692</v>
      </c>
      <c r="T2220">
        <f>IFERROR(Table1[n_can_adj]/MID(Table1[district],FIND("(",Table1[district])+1,1),Table1[n_can_adj])</f>
        <v>2</v>
      </c>
      <c r="U2220">
        <v>253125</v>
      </c>
      <c r="V2220" t="str">
        <f>IF(Table1[Voting Population]&lt;47000,"Rural","Urban")</f>
        <v>Urban</v>
      </c>
      <c r="W2220" s="3">
        <v>0.12182839434437343</v>
      </c>
      <c r="X2220" s="3" t="s">
        <v>5414</v>
      </c>
      <c r="Y2220" s="3">
        <f>COUNTIFS(Table1[Race '#],Table1[[#This Row],[Race '#]],Table1[Gender],"F")</f>
        <v>0</v>
      </c>
      <c r="Z2220" s="3">
        <f>COUNTIFS(Table1[Race '#],Table1[[#This Row],[Race '#]],Table1[Gender],"M")</f>
        <v>2</v>
      </c>
      <c r="AA2220" s="3">
        <f>COUNTIFS(Table1[Race '#],Table1[[#This Row],[Race '#]],Table1[Gender],"~?")</f>
        <v>0</v>
      </c>
      <c r="AB2220" s="3" t="str">
        <f>_xlfn.IFS(Y2220=SUM(Table1[[#This Row],[Race-F candidates]:[Race-? Candidates]]),"All-Female",Z2220=SUM(Table1[[#This Row],[Race-F candidates]:[Race-? Candidates]]),"All-Male",1=1,"Mixed-Gender")</f>
        <v>All-Male</v>
      </c>
      <c r="AC2220" s="3">
        <f>COUNTIFS(Table1[genoffice],Table1[[#This Row],[genoffice]],Table1[Gender],"F")</f>
        <v>94</v>
      </c>
      <c r="AD2220" s="3">
        <f>COUNTIFS(Table1[genoffice],Table1[[#This Row],[genoffice]],Table1[Gender],"M")</f>
        <v>132</v>
      </c>
      <c r="AE2220" s="3">
        <f>COUNTIFS(Table1[genoffice],Table1[[#This Row],[genoffice]],Table1[Gender],"~?")</f>
        <v>8</v>
      </c>
    </row>
    <row r="2221" spans="1:31" x14ac:dyDescent="0.35">
      <c r="A2221">
        <v>2220</v>
      </c>
      <c r="B2221">
        <f>IF(COUNTIF(C$2:C2220,C2221)&gt;0,B2220,B2220+1)</f>
        <v>703</v>
      </c>
      <c r="C2221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1" t="s">
        <v>2692</v>
      </c>
      <c r="E2221" t="s">
        <v>1688</v>
      </c>
      <c r="F2221" t="s">
        <v>2874</v>
      </c>
      <c r="G2221">
        <v>2014</v>
      </c>
      <c r="H2221" t="s">
        <v>263</v>
      </c>
      <c r="I2221" t="s">
        <v>23</v>
      </c>
      <c r="J2221">
        <v>832</v>
      </c>
      <c r="K2221">
        <v>2</v>
      </c>
      <c r="L2221">
        <f>COUNTIF(Table1[Race],Table1[Race])</f>
        <v>2</v>
      </c>
      <c r="M2221">
        <v>2</v>
      </c>
      <c r="N2221">
        <v>0</v>
      </c>
      <c r="O2221">
        <v>0</v>
      </c>
      <c r="P2221">
        <v>0</v>
      </c>
      <c r="Q2221" t="s">
        <v>20</v>
      </c>
      <c r="R2221" t="s">
        <v>947</v>
      </c>
      <c r="S2221" t="s">
        <v>2692</v>
      </c>
      <c r="T2221">
        <f>IFERROR(Table1[n_can_adj]/MID(Table1[district],FIND("(",Table1[district])+1,1),Table1[n_can_adj])</f>
        <v>2</v>
      </c>
      <c r="U2221">
        <v>39258</v>
      </c>
      <c r="V2221" t="str">
        <f>IF(Table1[Voting Population]&lt;47000,"Rural","Urban")</f>
        <v>Rural</v>
      </c>
      <c r="W2221" s="3">
        <v>0.12280701754385964</v>
      </c>
      <c r="X2221" s="3" t="s">
        <v>5415</v>
      </c>
      <c r="Y2221" s="3">
        <f>COUNTIFS(Table1[Race '#],Table1[[#This Row],[Race '#]],Table1[Gender],"F")</f>
        <v>2</v>
      </c>
      <c r="Z2221" s="3">
        <f>COUNTIFS(Table1[Race '#],Table1[[#This Row],[Race '#]],Table1[Gender],"M")</f>
        <v>0</v>
      </c>
      <c r="AA2221" s="3">
        <f>COUNTIFS(Table1[Race '#],Table1[[#This Row],[Race '#]],Table1[Gender],"~?")</f>
        <v>0</v>
      </c>
      <c r="AB2221" s="3" t="str">
        <f>_xlfn.IFS(Y2221=SUM(Table1[[#This Row],[Race-F candidates]:[Race-? Candidates]]),"All-Female",Z2221=SUM(Table1[[#This Row],[Race-F candidates]:[Race-? Candidates]]),"All-Male",1=1,"Mixed-Gender")</f>
        <v>All-Female</v>
      </c>
      <c r="AC2221" s="3">
        <f>COUNTIFS(Table1[genoffice],Table1[[#This Row],[genoffice]],Table1[Gender],"F")</f>
        <v>94</v>
      </c>
      <c r="AD2221" s="3">
        <f>COUNTIFS(Table1[genoffice],Table1[[#This Row],[genoffice]],Table1[Gender],"M")</f>
        <v>132</v>
      </c>
      <c r="AE2221" s="3">
        <f>COUNTIFS(Table1[genoffice],Table1[[#This Row],[genoffice]],Table1[Gender],"~?")</f>
        <v>8</v>
      </c>
    </row>
    <row r="2222" spans="1:31" x14ac:dyDescent="0.35">
      <c r="A2222">
        <v>2221</v>
      </c>
      <c r="B2222">
        <f>IF(COUNTIF(C$2:C2221,C2222)&gt;0,B2221,B2221+1)</f>
        <v>703</v>
      </c>
      <c r="C2222" t="str">
        <f>Table1[[#This Row],[position]]&amp;IF(Table1[district]="NA","","-"&amp;Table1[district])&amp;IF(Table1[parish]="Multi-Parish Race","","-"&amp;Table1[parish])&amp;" ("&amp;Table1[year]&amp;")"</f>
        <v>Justice of the Peace-Justice of the Peace Ward 4-Natchitoches (2014)</v>
      </c>
      <c r="D2222" t="s">
        <v>2692</v>
      </c>
      <c r="E2222" t="s">
        <v>1688</v>
      </c>
      <c r="F2222" t="s">
        <v>2875</v>
      </c>
      <c r="G2222">
        <v>2014</v>
      </c>
      <c r="H2222" t="s">
        <v>263</v>
      </c>
      <c r="I2222" t="s">
        <v>23</v>
      </c>
      <c r="J2222">
        <v>650</v>
      </c>
      <c r="K2222">
        <v>2</v>
      </c>
      <c r="L2222">
        <f>COUNTIF(Table1[Race],Table1[Race])</f>
        <v>2</v>
      </c>
      <c r="M2222">
        <v>2</v>
      </c>
      <c r="N2222">
        <v>0</v>
      </c>
      <c r="O2222">
        <v>0</v>
      </c>
      <c r="P2222">
        <v>0</v>
      </c>
      <c r="Q2222" t="s">
        <v>20</v>
      </c>
      <c r="R2222" t="s">
        <v>947</v>
      </c>
      <c r="S2222" t="s">
        <v>2692</v>
      </c>
      <c r="T2222">
        <f>IFERROR(Table1[n_can_adj]/MID(Table1[district],FIND("(",Table1[district])+1,1),Table1[n_can_adj])</f>
        <v>2</v>
      </c>
      <c r="U2222">
        <v>39258</v>
      </c>
      <c r="V2222" t="str">
        <f>IF(Table1[Voting Population]&lt;47000,"Rural","Urban")</f>
        <v>Rural</v>
      </c>
      <c r="W2222" s="3">
        <v>0.12280701754385964</v>
      </c>
      <c r="X2222" s="3" t="s">
        <v>5415</v>
      </c>
      <c r="Y2222" s="3">
        <f>COUNTIFS(Table1[Race '#],Table1[[#This Row],[Race '#]],Table1[Gender],"F")</f>
        <v>2</v>
      </c>
      <c r="Z2222" s="3">
        <f>COUNTIFS(Table1[Race '#],Table1[[#This Row],[Race '#]],Table1[Gender],"M")</f>
        <v>0</v>
      </c>
      <c r="AA2222" s="3">
        <f>COUNTIFS(Table1[Race '#],Table1[[#This Row],[Race '#]],Table1[Gender],"~?")</f>
        <v>0</v>
      </c>
      <c r="AB2222" s="3" t="str">
        <f>_xlfn.IFS(Y2222=SUM(Table1[[#This Row],[Race-F candidates]:[Race-? Candidates]]),"All-Female",Z2222=SUM(Table1[[#This Row],[Race-F candidates]:[Race-? Candidates]]),"All-Male",1=1,"Mixed-Gender")</f>
        <v>All-Female</v>
      </c>
      <c r="AC2222" s="3">
        <f>COUNTIFS(Table1[genoffice],Table1[[#This Row],[genoffice]],Table1[Gender],"F")</f>
        <v>94</v>
      </c>
      <c r="AD2222" s="3">
        <f>COUNTIFS(Table1[genoffice],Table1[[#This Row],[genoffice]],Table1[Gender],"M")</f>
        <v>132</v>
      </c>
      <c r="AE2222" s="3">
        <f>COUNTIFS(Table1[genoffice],Table1[[#This Row],[genoffice]],Table1[Gender],"~?")</f>
        <v>8</v>
      </c>
    </row>
    <row r="2223" spans="1:31" x14ac:dyDescent="0.35">
      <c r="A2223">
        <v>2222</v>
      </c>
      <c r="B2223">
        <f>IF(COUNTIF(C$2:C2222,C2223)&gt;0,B2222,B2222+1)</f>
        <v>704</v>
      </c>
      <c r="C2223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3" t="s">
        <v>2692</v>
      </c>
      <c r="E2223" t="s">
        <v>2876</v>
      </c>
      <c r="F2223" t="s">
        <v>2877</v>
      </c>
      <c r="G2223">
        <v>2014</v>
      </c>
      <c r="H2223" t="s">
        <v>238</v>
      </c>
      <c r="I2223" t="s">
        <v>23</v>
      </c>
      <c r="J2223">
        <v>803</v>
      </c>
      <c r="K2223">
        <v>2</v>
      </c>
      <c r="L2223">
        <f>COUNTIF(Table1[Race],Table1[Race])</f>
        <v>2</v>
      </c>
      <c r="M2223">
        <v>1</v>
      </c>
      <c r="N2223">
        <v>1</v>
      </c>
      <c r="O2223">
        <v>0</v>
      </c>
      <c r="P2223">
        <v>0</v>
      </c>
      <c r="Q2223" t="s">
        <v>20</v>
      </c>
      <c r="R2223" t="s">
        <v>947</v>
      </c>
      <c r="S2223" t="s">
        <v>2692</v>
      </c>
      <c r="T2223">
        <f>IFERROR(Table1[n_can_adj]/MID(Table1[district],FIND("(",Table1[district])+1,1),Table1[n_can_adj])</f>
        <v>2</v>
      </c>
      <c r="U2223">
        <v>132373</v>
      </c>
      <c r="V2223" t="str">
        <f>IF(Table1[Voting Population]&lt;47000,"Rural","Urban")</f>
        <v>Urban</v>
      </c>
      <c r="W2223" s="3">
        <v>9.419063733784544E-2</v>
      </c>
      <c r="X2223" s="3" t="s">
        <v>5415</v>
      </c>
      <c r="Y2223" s="3">
        <f>COUNTIFS(Table1[Race '#],Table1[[#This Row],[Race '#]],Table1[Gender],"F")</f>
        <v>1</v>
      </c>
      <c r="Z2223" s="3">
        <f>COUNTIFS(Table1[Race '#],Table1[[#This Row],[Race '#]],Table1[Gender],"M")</f>
        <v>1</v>
      </c>
      <c r="AA2223" s="3">
        <f>COUNTIFS(Table1[Race '#],Table1[[#This Row],[Race '#]],Table1[Gender],"~?")</f>
        <v>0</v>
      </c>
      <c r="AB2223" s="3" t="str">
        <f>_xlfn.IFS(Y2223=SUM(Table1[[#This Row],[Race-F candidates]:[Race-? Candidates]]),"All-Female",Z2223=SUM(Table1[[#This Row],[Race-F candidates]:[Race-? Candidates]]),"All-Male",1=1,"Mixed-Gender")</f>
        <v>Mixed-Gender</v>
      </c>
      <c r="AC2223" s="3">
        <f>COUNTIFS(Table1[genoffice],Table1[[#This Row],[genoffice]],Table1[Gender],"F")</f>
        <v>94</v>
      </c>
      <c r="AD2223" s="3">
        <f>COUNTIFS(Table1[genoffice],Table1[[#This Row],[genoffice]],Table1[Gender],"M")</f>
        <v>132</v>
      </c>
      <c r="AE2223" s="3">
        <f>COUNTIFS(Table1[genoffice],Table1[[#This Row],[genoffice]],Table1[Gender],"~?")</f>
        <v>8</v>
      </c>
    </row>
    <row r="2224" spans="1:31" x14ac:dyDescent="0.35">
      <c r="A2224">
        <v>2223</v>
      </c>
      <c r="B2224">
        <f>IF(COUNTIF(C$2:C2223,C2224)&gt;0,B2223,B2223+1)</f>
        <v>704</v>
      </c>
      <c r="C2224" t="str">
        <f>Table1[[#This Row],[position]]&amp;IF(Table1[district]="NA","","-"&amp;Table1[district])&amp;IF(Table1[parish]="Multi-Parish Race","","-"&amp;Table1[parish])&amp;" ("&amp;Table1[year]&amp;")"</f>
        <v>Justice of the Peace-Justice of the Peace Ward 4, 2nd Just. Court-Rapides (2014)</v>
      </c>
      <c r="D2224" t="s">
        <v>2692</v>
      </c>
      <c r="E2224" t="s">
        <v>2876</v>
      </c>
      <c r="F2224" t="s">
        <v>2878</v>
      </c>
      <c r="G2224">
        <v>2014</v>
      </c>
      <c r="H2224" t="s">
        <v>238</v>
      </c>
      <c r="I2224" t="s">
        <v>19</v>
      </c>
      <c r="J2224">
        <v>970</v>
      </c>
      <c r="K2224">
        <v>2</v>
      </c>
      <c r="L2224">
        <f>COUNTIF(Table1[Race],Table1[Race])</f>
        <v>2</v>
      </c>
      <c r="M2224">
        <v>1</v>
      </c>
      <c r="N2224">
        <v>1</v>
      </c>
      <c r="O2224">
        <v>0</v>
      </c>
      <c r="P2224">
        <v>0</v>
      </c>
      <c r="Q2224" t="s">
        <v>20</v>
      </c>
      <c r="R2224" t="s">
        <v>947</v>
      </c>
      <c r="S2224" t="s">
        <v>2692</v>
      </c>
      <c r="T2224">
        <f>IFERROR(Table1[n_can_adj]/MID(Table1[district],FIND("(",Table1[district])+1,1),Table1[n_can_adj])</f>
        <v>2</v>
      </c>
      <c r="U2224">
        <v>132373</v>
      </c>
      <c r="V2224" t="str">
        <f>IF(Table1[Voting Population]&lt;47000,"Rural","Urban")</f>
        <v>Urban</v>
      </c>
      <c r="W2224" s="3">
        <v>9.419063733784544E-2</v>
      </c>
      <c r="X2224" s="3" t="s">
        <v>5414</v>
      </c>
      <c r="Y2224" s="3">
        <f>COUNTIFS(Table1[Race '#],Table1[[#This Row],[Race '#]],Table1[Gender],"F")</f>
        <v>1</v>
      </c>
      <c r="Z2224" s="3">
        <f>COUNTIFS(Table1[Race '#],Table1[[#This Row],[Race '#]],Table1[Gender],"M")</f>
        <v>1</v>
      </c>
      <c r="AA2224" s="3">
        <f>COUNTIFS(Table1[Race '#],Table1[[#This Row],[Race '#]],Table1[Gender],"~?")</f>
        <v>0</v>
      </c>
      <c r="AB2224" s="3" t="str">
        <f>_xlfn.IFS(Y2224=SUM(Table1[[#This Row],[Race-F candidates]:[Race-? Candidates]]),"All-Female",Z2224=SUM(Table1[[#This Row],[Race-F candidates]:[Race-? Candidates]]),"All-Male",1=1,"Mixed-Gender")</f>
        <v>Mixed-Gender</v>
      </c>
      <c r="AC2224" s="3">
        <f>COUNTIFS(Table1[genoffice],Table1[[#This Row],[genoffice]],Table1[Gender],"F")</f>
        <v>94</v>
      </c>
      <c r="AD2224" s="3">
        <f>COUNTIFS(Table1[genoffice],Table1[[#This Row],[genoffice]],Table1[Gender],"M")</f>
        <v>132</v>
      </c>
      <c r="AE2224" s="3">
        <f>COUNTIFS(Table1[genoffice],Table1[[#This Row],[genoffice]],Table1[Gender],"~?")</f>
        <v>8</v>
      </c>
    </row>
    <row r="2225" spans="1:31" x14ac:dyDescent="0.35">
      <c r="A2225">
        <v>2225</v>
      </c>
      <c r="B2225">
        <f>IF(COUNTIF(C$2:C2224,C2225)&gt;0,B2224,B2224+1)</f>
        <v>705</v>
      </c>
      <c r="C2225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5" t="s">
        <v>2692</v>
      </c>
      <c r="E2225" t="s">
        <v>1701</v>
      </c>
      <c r="F2225" t="s">
        <v>2880</v>
      </c>
      <c r="G2225">
        <v>2014</v>
      </c>
      <c r="H2225" t="s">
        <v>51</v>
      </c>
      <c r="I2225" t="s">
        <v>19</v>
      </c>
      <c r="J2225">
        <v>3279</v>
      </c>
      <c r="K2225">
        <v>4</v>
      </c>
      <c r="L2225">
        <f>COUNTIF(Table1[Race],Table1[Race])</f>
        <v>2</v>
      </c>
      <c r="M2225">
        <v>0</v>
      </c>
      <c r="N2225">
        <v>3</v>
      </c>
      <c r="O2225">
        <v>1</v>
      </c>
      <c r="P2225">
        <v>0</v>
      </c>
      <c r="Q2225" t="s">
        <v>20</v>
      </c>
      <c r="R2225" t="s">
        <v>947</v>
      </c>
      <c r="S2225" t="s">
        <v>2692</v>
      </c>
      <c r="T2225">
        <f>IFERROR(Table1[n_can_adj]/MID(Table1[district],FIND("(",Table1[district])+1,1),Table1[n_can_adj])</f>
        <v>2</v>
      </c>
      <c r="U2225">
        <v>253125</v>
      </c>
      <c r="V2225" t="str">
        <f>IF(Table1[Voting Population]&lt;47000,"Rural","Urban")</f>
        <v>Urban</v>
      </c>
      <c r="W2225" s="3">
        <v>2.8156490812092427E-2</v>
      </c>
      <c r="X2225" s="3" t="s">
        <v>5414</v>
      </c>
      <c r="Y2225" s="3">
        <f>COUNTIFS(Table1[Race '#],Table1[[#This Row],[Race '#]],Table1[Gender],"F")</f>
        <v>1</v>
      </c>
      <c r="Z2225" s="3">
        <f>COUNTIFS(Table1[Race '#],Table1[[#This Row],[Race '#]],Table1[Gender],"M")</f>
        <v>1</v>
      </c>
      <c r="AA2225" s="3">
        <f>COUNTIFS(Table1[Race '#],Table1[[#This Row],[Race '#]],Table1[Gender],"~?")</f>
        <v>0</v>
      </c>
      <c r="AB2225" s="3" t="str">
        <f>_xlfn.IFS(Y2225=SUM(Table1[[#This Row],[Race-F candidates]:[Race-? Candidates]]),"All-Female",Z2225=SUM(Table1[[#This Row],[Race-F candidates]:[Race-? Candidates]]),"All-Male",1=1,"Mixed-Gender")</f>
        <v>Mixed-Gender</v>
      </c>
      <c r="AC2225" s="3">
        <f>COUNTIFS(Table1[genoffice],Table1[[#This Row],[genoffice]],Table1[Gender],"F")</f>
        <v>94</v>
      </c>
      <c r="AD2225" s="3">
        <f>COUNTIFS(Table1[genoffice],Table1[[#This Row],[genoffice]],Table1[Gender],"M")</f>
        <v>132</v>
      </c>
      <c r="AE2225" s="3">
        <f>COUNTIFS(Table1[genoffice],Table1[[#This Row],[genoffice]],Table1[Gender],"~?")</f>
        <v>8</v>
      </c>
    </row>
    <row r="2226" spans="1:31" x14ac:dyDescent="0.35">
      <c r="A2226">
        <v>2227</v>
      </c>
      <c r="B2226">
        <f>IF(COUNTIF(C$2:C2225,C2226)&gt;0,B2225,B2225+1)</f>
        <v>705</v>
      </c>
      <c r="C2226" t="str">
        <f>Table1[[#This Row],[position]]&amp;IF(Table1[district]="NA","","-"&amp;Table1[district])&amp;IF(Table1[parish]="Multi-Parish Race","","-"&amp;Table1[parish])&amp;" ("&amp;Table1[year]&amp;")"</f>
        <v>Justice of the Peace-Justice of the Peace Ward 5-Caddo (2014)</v>
      </c>
      <c r="D2226" t="s">
        <v>2692</v>
      </c>
      <c r="E2226" t="s">
        <v>1701</v>
      </c>
      <c r="F2226" t="s">
        <v>2882</v>
      </c>
      <c r="G2226">
        <v>2014</v>
      </c>
      <c r="H2226" t="s">
        <v>51</v>
      </c>
      <c r="I2226" t="s">
        <v>30</v>
      </c>
      <c r="J2226">
        <v>3469</v>
      </c>
      <c r="K2226">
        <v>4</v>
      </c>
      <c r="L2226">
        <f>COUNTIF(Table1[Race],Table1[Race])</f>
        <v>2</v>
      </c>
      <c r="M2226">
        <v>0</v>
      </c>
      <c r="N2226">
        <v>3</v>
      </c>
      <c r="O2226">
        <v>1</v>
      </c>
      <c r="P2226">
        <v>0</v>
      </c>
      <c r="Q2226" t="s">
        <v>20</v>
      </c>
      <c r="R2226" t="s">
        <v>947</v>
      </c>
      <c r="S2226" t="s">
        <v>2692</v>
      </c>
      <c r="T2226">
        <f>IFERROR(Table1[n_can_adj]/MID(Table1[district],FIND("(",Table1[district])+1,1),Table1[n_can_adj])</f>
        <v>2</v>
      </c>
      <c r="U2226">
        <v>253125</v>
      </c>
      <c r="V2226" t="str">
        <f>IF(Table1[Voting Population]&lt;47000,"Rural","Urban")</f>
        <v>Urban</v>
      </c>
      <c r="W2226" s="3">
        <v>2.8156490812092427E-2</v>
      </c>
      <c r="X2226" s="3" t="s">
        <v>5415</v>
      </c>
      <c r="Y2226" s="3">
        <f>COUNTIFS(Table1[Race '#],Table1[[#This Row],[Race '#]],Table1[Gender],"F")</f>
        <v>1</v>
      </c>
      <c r="Z2226" s="3">
        <f>COUNTIFS(Table1[Race '#],Table1[[#This Row],[Race '#]],Table1[Gender],"M")</f>
        <v>1</v>
      </c>
      <c r="AA2226" s="3">
        <f>COUNTIFS(Table1[Race '#],Table1[[#This Row],[Race '#]],Table1[Gender],"~?")</f>
        <v>0</v>
      </c>
      <c r="AB2226" s="3" t="str">
        <f>_xlfn.IFS(Y2226=SUM(Table1[[#This Row],[Race-F candidates]:[Race-? Candidates]]),"All-Female",Z2226=SUM(Table1[[#This Row],[Race-F candidates]:[Race-? Candidates]]),"All-Male",1=1,"Mixed-Gender")</f>
        <v>Mixed-Gender</v>
      </c>
      <c r="AC2226" s="3">
        <f>COUNTIFS(Table1[genoffice],Table1[[#This Row],[genoffice]],Table1[Gender],"F")</f>
        <v>94</v>
      </c>
      <c r="AD2226" s="3">
        <f>COUNTIFS(Table1[genoffice],Table1[[#This Row],[genoffice]],Table1[Gender],"M")</f>
        <v>132</v>
      </c>
      <c r="AE2226" s="3">
        <f>COUNTIFS(Table1[genoffice],Table1[[#This Row],[genoffice]],Table1[Gender],"~?")</f>
        <v>8</v>
      </c>
    </row>
    <row r="2227" spans="1:31" x14ac:dyDescent="0.35">
      <c r="A2227">
        <v>2224</v>
      </c>
      <c r="B2227">
        <f>IF(COUNTIF(C$2:C2226,C2227)&gt;0,B2226,B2226+1)</f>
        <v>706</v>
      </c>
      <c r="C2227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7" t="s">
        <v>2692</v>
      </c>
      <c r="E2227" t="s">
        <v>1701</v>
      </c>
      <c r="F2227" t="s">
        <v>2879</v>
      </c>
      <c r="G2227">
        <v>2014</v>
      </c>
      <c r="H2227" t="s">
        <v>640</v>
      </c>
      <c r="I2227" t="s">
        <v>19</v>
      </c>
      <c r="J2227">
        <v>1598</v>
      </c>
      <c r="K2227">
        <v>4</v>
      </c>
      <c r="L2227">
        <f>COUNTIF(Table1[Race],Table1[Race])</f>
        <v>2</v>
      </c>
      <c r="M2227">
        <v>0</v>
      </c>
      <c r="N2227">
        <v>3</v>
      </c>
      <c r="O2227">
        <v>1</v>
      </c>
      <c r="P2227">
        <v>0</v>
      </c>
      <c r="Q2227" t="s">
        <v>20</v>
      </c>
      <c r="R2227" t="s">
        <v>947</v>
      </c>
      <c r="S2227" t="s">
        <v>2692</v>
      </c>
      <c r="T2227">
        <f>IFERROR(Table1[n_can_adj]/MID(Table1[district],FIND("(",Table1[district])+1,1),Table1[n_can_adj])</f>
        <v>2</v>
      </c>
      <c r="U2227">
        <v>127115</v>
      </c>
      <c r="V2227" t="str">
        <f>IF(Table1[Voting Population]&lt;47000,"Rural","Urban")</f>
        <v>Urban</v>
      </c>
      <c r="W2227" s="3">
        <v>6.639973306639968E-2</v>
      </c>
      <c r="X2227" s="3" t="s">
        <v>5415</v>
      </c>
      <c r="Y2227" s="3">
        <f>COUNTIFS(Table1[Race '#],Table1[[#This Row],[Race '#]],Table1[Gender],"F")</f>
        <v>2</v>
      </c>
      <c r="Z2227" s="3">
        <f>COUNTIFS(Table1[Race '#],Table1[[#This Row],[Race '#]],Table1[Gender],"M")</f>
        <v>0</v>
      </c>
      <c r="AA2227" s="3">
        <f>COUNTIFS(Table1[Race '#],Table1[[#This Row],[Race '#]],Table1[Gender],"~?")</f>
        <v>0</v>
      </c>
      <c r="AB2227" s="3" t="str">
        <f>_xlfn.IFS(Y2227=SUM(Table1[[#This Row],[Race-F candidates]:[Race-? Candidates]]),"All-Female",Z2227=SUM(Table1[[#This Row],[Race-F candidates]:[Race-? Candidates]]),"All-Male",1=1,"Mixed-Gender")</f>
        <v>All-Female</v>
      </c>
      <c r="AC2227" s="3">
        <f>COUNTIFS(Table1[genoffice],Table1[[#This Row],[genoffice]],Table1[Gender],"F")</f>
        <v>94</v>
      </c>
      <c r="AD2227" s="3">
        <f>COUNTIFS(Table1[genoffice],Table1[[#This Row],[genoffice]],Table1[Gender],"M")</f>
        <v>132</v>
      </c>
      <c r="AE2227" s="3">
        <f>COUNTIFS(Table1[genoffice],Table1[[#This Row],[genoffice]],Table1[Gender],"~?")</f>
        <v>8</v>
      </c>
    </row>
    <row r="2228" spans="1:31" x14ac:dyDescent="0.35">
      <c r="A2228">
        <v>2226</v>
      </c>
      <c r="B2228">
        <f>IF(COUNTIF(C$2:C2227,C2228)&gt;0,B2227,B2227+1)</f>
        <v>706</v>
      </c>
      <c r="C2228" t="str">
        <f>Table1[[#This Row],[position]]&amp;IF(Table1[district]="NA","","-"&amp;Table1[district])&amp;IF(Table1[parish]="Multi-Parish Race","","-"&amp;Table1[parish])&amp;" ("&amp;Table1[year]&amp;")"</f>
        <v>Justice of the Peace-Justice of the Peace Ward 5-Tangipahoa (2014)</v>
      </c>
      <c r="D2228" t="s">
        <v>2692</v>
      </c>
      <c r="E2228" t="s">
        <v>1701</v>
      </c>
      <c r="F2228" t="s">
        <v>2881</v>
      </c>
      <c r="G2228">
        <v>2014</v>
      </c>
      <c r="H2228" t="s">
        <v>640</v>
      </c>
      <c r="I2228" t="s">
        <v>19</v>
      </c>
      <c r="J2228">
        <v>1399</v>
      </c>
      <c r="K2228">
        <v>4</v>
      </c>
      <c r="L2228">
        <f>COUNTIF(Table1[Race],Table1[Race])</f>
        <v>2</v>
      </c>
      <c r="M2228">
        <v>0</v>
      </c>
      <c r="N2228">
        <v>3</v>
      </c>
      <c r="O2228">
        <v>1</v>
      </c>
      <c r="P2228">
        <v>0</v>
      </c>
      <c r="Q2228" t="s">
        <v>20</v>
      </c>
      <c r="R2228" t="s">
        <v>947</v>
      </c>
      <c r="S2228" t="s">
        <v>2692</v>
      </c>
      <c r="T2228">
        <f>IFERROR(Table1[n_can_adj]/MID(Table1[district],FIND("(",Table1[district])+1,1),Table1[n_can_adj])</f>
        <v>2</v>
      </c>
      <c r="U2228">
        <v>127115</v>
      </c>
      <c r="V2228" t="str">
        <f>IF(Table1[Voting Population]&lt;47000,"Rural","Urban")</f>
        <v>Urban</v>
      </c>
      <c r="W2228" s="3">
        <v>6.639973306639968E-2</v>
      </c>
      <c r="X2228" s="3" t="s">
        <v>5415</v>
      </c>
      <c r="Y2228" s="3">
        <f>COUNTIFS(Table1[Race '#],Table1[[#This Row],[Race '#]],Table1[Gender],"F")</f>
        <v>2</v>
      </c>
      <c r="Z2228" s="3">
        <f>COUNTIFS(Table1[Race '#],Table1[[#This Row],[Race '#]],Table1[Gender],"M")</f>
        <v>0</v>
      </c>
      <c r="AA2228" s="3">
        <f>COUNTIFS(Table1[Race '#],Table1[[#This Row],[Race '#]],Table1[Gender],"~?")</f>
        <v>0</v>
      </c>
      <c r="AB2228" s="3" t="str">
        <f>_xlfn.IFS(Y2228=SUM(Table1[[#This Row],[Race-F candidates]:[Race-? Candidates]]),"All-Female",Z2228=SUM(Table1[[#This Row],[Race-F candidates]:[Race-? Candidates]]),"All-Male",1=1,"Mixed-Gender")</f>
        <v>All-Female</v>
      </c>
      <c r="AC2228" s="3">
        <f>COUNTIFS(Table1[genoffice],Table1[[#This Row],[genoffice]],Table1[Gender],"F")</f>
        <v>94</v>
      </c>
      <c r="AD2228" s="3">
        <f>COUNTIFS(Table1[genoffice],Table1[[#This Row],[genoffice]],Table1[Gender],"M")</f>
        <v>132</v>
      </c>
      <c r="AE2228" s="3">
        <f>COUNTIFS(Table1[genoffice],Table1[[#This Row],[genoffice]],Table1[Gender],"~?")</f>
        <v>8</v>
      </c>
    </row>
    <row r="2229" spans="1:31" x14ac:dyDescent="0.35">
      <c r="A2229">
        <v>2229</v>
      </c>
      <c r="B2229">
        <f>IF(COUNTIF(C$2:C2228,C2229)&gt;0,B2228,B2228+1)</f>
        <v>707</v>
      </c>
      <c r="C2229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29" t="s">
        <v>2692</v>
      </c>
      <c r="E2229" t="s">
        <v>1722</v>
      </c>
      <c r="F2229" t="s">
        <v>2884</v>
      </c>
      <c r="G2229">
        <v>2014</v>
      </c>
      <c r="H2229" t="s">
        <v>231</v>
      </c>
      <c r="I2229" t="s">
        <v>127</v>
      </c>
      <c r="J2229">
        <v>1253</v>
      </c>
      <c r="K2229">
        <v>6</v>
      </c>
      <c r="L2229">
        <f>COUNTIF(Table1[Race],Table1[Race])</f>
        <v>2</v>
      </c>
      <c r="M2229">
        <v>1</v>
      </c>
      <c r="N2229">
        <v>1</v>
      </c>
      <c r="O2229">
        <v>3</v>
      </c>
      <c r="P2229">
        <v>1</v>
      </c>
      <c r="Q2229" t="s">
        <v>20</v>
      </c>
      <c r="R2229" t="s">
        <v>947</v>
      </c>
      <c r="S2229" t="s">
        <v>2692</v>
      </c>
      <c r="T2229">
        <f>IFERROR(Table1[n_can_adj]/MID(Table1[district],FIND("(",Table1[district])+1,1),Table1[n_can_adj])</f>
        <v>2</v>
      </c>
      <c r="U2229">
        <v>33159</v>
      </c>
      <c r="V2229" t="str">
        <f>IF(Table1[Voting Population]&lt;47000,"Rural","Urban")</f>
        <v>Rural</v>
      </c>
      <c r="W2229" s="3">
        <v>9.8159509202454032E-2</v>
      </c>
      <c r="X2229" s="3" t="s">
        <v>5414</v>
      </c>
      <c r="Y2229" s="3">
        <f>COUNTIFS(Table1[Race '#],Table1[[#This Row],[Race '#]],Table1[Gender],"F")</f>
        <v>0</v>
      </c>
      <c r="Z2229" s="3">
        <f>COUNTIFS(Table1[Race '#],Table1[[#This Row],[Race '#]],Table1[Gender],"M")</f>
        <v>1</v>
      </c>
      <c r="AA2229" s="3">
        <f>COUNTIFS(Table1[Race '#],Table1[[#This Row],[Race '#]],Table1[Gender],"~?")</f>
        <v>1</v>
      </c>
      <c r="AB2229" s="3" t="str">
        <f>_xlfn.IFS(Y2229=SUM(Table1[[#This Row],[Race-F candidates]:[Race-? Candidates]]),"All-Female",Z2229=SUM(Table1[[#This Row],[Race-F candidates]:[Race-? Candidates]]),"All-Male",1=1,"Mixed-Gender")</f>
        <v>Mixed-Gender</v>
      </c>
      <c r="AC2229" s="3">
        <f>COUNTIFS(Table1[genoffice],Table1[[#This Row],[genoffice]],Table1[Gender],"F")</f>
        <v>94</v>
      </c>
      <c r="AD2229" s="3">
        <f>COUNTIFS(Table1[genoffice],Table1[[#This Row],[genoffice]],Table1[Gender],"M")</f>
        <v>132</v>
      </c>
      <c r="AE2229" s="3">
        <f>COUNTIFS(Table1[genoffice],Table1[[#This Row],[genoffice]],Table1[Gender],"~?")</f>
        <v>8</v>
      </c>
    </row>
    <row r="2230" spans="1:31" x14ac:dyDescent="0.35">
      <c r="A2230">
        <v>2231</v>
      </c>
      <c r="B2230">
        <f>IF(COUNTIF(C$2:C2229,C2230)&gt;0,B2229,B2229+1)</f>
        <v>707</v>
      </c>
      <c r="C2230" t="str">
        <f>Table1[[#This Row],[position]]&amp;IF(Table1[district]="NA","","-"&amp;Table1[district])&amp;IF(Table1[parish]="Multi-Parish Race","","-"&amp;Table1[parish])&amp;" ("&amp;Table1[year]&amp;")"</f>
        <v>Justice of the Peace-Justice of the Peace Ward 6-Iberville (2014)</v>
      </c>
      <c r="D2230" t="s">
        <v>2692</v>
      </c>
      <c r="E2230" t="s">
        <v>1722</v>
      </c>
      <c r="F2230" t="s">
        <v>2886</v>
      </c>
      <c r="G2230">
        <v>2014</v>
      </c>
      <c r="H2230" t="s">
        <v>231</v>
      </c>
      <c r="I2230" t="s">
        <v>30</v>
      </c>
      <c r="J2230">
        <v>1029</v>
      </c>
      <c r="K2230">
        <v>6</v>
      </c>
      <c r="L2230">
        <f>COUNTIF(Table1[Race],Table1[Race])</f>
        <v>2</v>
      </c>
      <c r="M2230">
        <v>1</v>
      </c>
      <c r="N2230">
        <v>1</v>
      </c>
      <c r="O2230">
        <v>3</v>
      </c>
      <c r="P2230">
        <v>1</v>
      </c>
      <c r="Q2230" t="s">
        <v>20</v>
      </c>
      <c r="R2230" t="s">
        <v>947</v>
      </c>
      <c r="S2230" t="s">
        <v>2692</v>
      </c>
      <c r="T2230">
        <f>IFERROR(Table1[n_can_adj]/MID(Table1[district],FIND("(",Table1[district])+1,1),Table1[n_can_adj])</f>
        <v>2</v>
      </c>
      <c r="U2230">
        <v>33159</v>
      </c>
      <c r="V2230" t="str">
        <f>IF(Table1[Voting Population]&lt;47000,"Rural","Urban")</f>
        <v>Rural</v>
      </c>
      <c r="W2230" s="3">
        <v>9.8159509202454032E-2</v>
      </c>
      <c r="X2230" s="3" t="s">
        <v>5413</v>
      </c>
      <c r="Y2230" s="3">
        <f>COUNTIFS(Table1[Race '#],Table1[[#This Row],[Race '#]],Table1[Gender],"F")</f>
        <v>0</v>
      </c>
      <c r="Z2230" s="3">
        <f>COUNTIFS(Table1[Race '#],Table1[[#This Row],[Race '#]],Table1[Gender],"M")</f>
        <v>1</v>
      </c>
      <c r="AA2230" s="3">
        <f>COUNTIFS(Table1[Race '#],Table1[[#This Row],[Race '#]],Table1[Gender],"~?")</f>
        <v>1</v>
      </c>
      <c r="AB2230" s="3" t="str">
        <f>_xlfn.IFS(Y2230=SUM(Table1[[#This Row],[Race-F candidates]:[Race-? Candidates]]),"All-Female",Z2230=SUM(Table1[[#This Row],[Race-F candidates]:[Race-? Candidates]]),"All-Male",1=1,"Mixed-Gender")</f>
        <v>Mixed-Gender</v>
      </c>
      <c r="AC2230" s="3">
        <f>COUNTIFS(Table1[genoffice],Table1[[#This Row],[genoffice]],Table1[Gender],"F")</f>
        <v>94</v>
      </c>
      <c r="AD2230" s="3">
        <f>COUNTIFS(Table1[genoffice],Table1[[#This Row],[genoffice]],Table1[Gender],"M")</f>
        <v>132</v>
      </c>
      <c r="AE2230" s="3">
        <f>COUNTIFS(Table1[genoffice],Table1[[#This Row],[genoffice]],Table1[Gender],"~?")</f>
        <v>8</v>
      </c>
    </row>
    <row r="2231" spans="1:31" x14ac:dyDescent="0.35">
      <c r="A2231">
        <v>2228</v>
      </c>
      <c r="B2231">
        <f>IF(COUNTIF(C$2:C2230,C2231)&gt;0,B2230,B2230+1)</f>
        <v>708</v>
      </c>
      <c r="C2231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1" t="s">
        <v>2692</v>
      </c>
      <c r="E2231" t="s">
        <v>1722</v>
      </c>
      <c r="F2231" t="s">
        <v>2883</v>
      </c>
      <c r="G2231">
        <v>2014</v>
      </c>
      <c r="H2231" t="s">
        <v>670</v>
      </c>
      <c r="I2231" t="s">
        <v>30</v>
      </c>
      <c r="J2231">
        <v>1361</v>
      </c>
      <c r="K2231">
        <v>6</v>
      </c>
      <c r="L2231">
        <f>COUNTIF(Table1[Race],Table1[Race])</f>
        <v>2</v>
      </c>
      <c r="M2231">
        <v>1</v>
      </c>
      <c r="N2231">
        <v>1</v>
      </c>
      <c r="O2231">
        <v>3</v>
      </c>
      <c r="P2231">
        <v>1</v>
      </c>
      <c r="Q2231" t="s">
        <v>20</v>
      </c>
      <c r="R2231" t="s">
        <v>947</v>
      </c>
      <c r="S2231" t="s">
        <v>2692</v>
      </c>
      <c r="T2231">
        <f>IFERROR(Table1[n_can_adj]/MID(Table1[district],FIND("(",Table1[district])+1,1),Table1[n_can_adj])</f>
        <v>2</v>
      </c>
      <c r="U2231">
        <v>156398</v>
      </c>
      <c r="V2231" t="str">
        <f>IF(Table1[Voting Population]&lt;47000,"Rural","Urban")</f>
        <v>Urban</v>
      </c>
      <c r="W2231" s="3">
        <v>0.19964742177170564</v>
      </c>
      <c r="X2231" s="3" t="s">
        <v>5415</v>
      </c>
      <c r="Y2231" s="3">
        <f>COUNTIFS(Table1[Race '#],Table1[[#This Row],[Race '#]],Table1[Gender],"F")</f>
        <v>1</v>
      </c>
      <c r="Z2231" s="3">
        <f>COUNTIFS(Table1[Race '#],Table1[[#This Row],[Race '#]],Table1[Gender],"M")</f>
        <v>1</v>
      </c>
      <c r="AA2231" s="3">
        <f>COUNTIFS(Table1[Race '#],Table1[[#This Row],[Race '#]],Table1[Gender],"~?")</f>
        <v>0</v>
      </c>
      <c r="AB2231" s="3" t="str">
        <f>_xlfn.IFS(Y2231=SUM(Table1[[#This Row],[Race-F candidates]:[Race-? Candidates]]),"All-Female",Z2231=SUM(Table1[[#This Row],[Race-F candidates]:[Race-? Candidates]]),"All-Male",1=1,"Mixed-Gender")</f>
        <v>Mixed-Gender</v>
      </c>
      <c r="AC2231" s="3">
        <f>COUNTIFS(Table1[genoffice],Table1[[#This Row],[genoffice]],Table1[Gender],"F")</f>
        <v>94</v>
      </c>
      <c r="AD2231" s="3">
        <f>COUNTIFS(Table1[genoffice],Table1[[#This Row],[genoffice]],Table1[Gender],"M")</f>
        <v>132</v>
      </c>
      <c r="AE2231" s="3">
        <f>COUNTIFS(Table1[genoffice],Table1[[#This Row],[genoffice]],Table1[Gender],"~?")</f>
        <v>8</v>
      </c>
    </row>
    <row r="2232" spans="1:31" x14ac:dyDescent="0.35">
      <c r="A2232">
        <v>2230</v>
      </c>
      <c r="B2232">
        <f>IF(COUNTIF(C$2:C2231,C2232)&gt;0,B2231,B2231+1)</f>
        <v>708</v>
      </c>
      <c r="C2232" t="str">
        <f>Table1[[#This Row],[position]]&amp;IF(Table1[district]="NA","","-"&amp;Table1[district])&amp;IF(Table1[parish]="Multi-Parish Race","","-"&amp;Table1[parish])&amp;" ("&amp;Table1[year]&amp;")"</f>
        <v>Justice of the Peace-Justice of the Peace Ward 6-Ouachita (2014)</v>
      </c>
      <c r="D2232" t="s">
        <v>2692</v>
      </c>
      <c r="E2232" t="s">
        <v>1722</v>
      </c>
      <c r="F2232" t="s">
        <v>2885</v>
      </c>
      <c r="G2232">
        <v>2014</v>
      </c>
      <c r="H2232" t="s">
        <v>670</v>
      </c>
      <c r="I2232" t="s">
        <v>30</v>
      </c>
      <c r="J2232">
        <v>908</v>
      </c>
      <c r="K2232">
        <v>6</v>
      </c>
      <c r="L2232">
        <f>COUNTIF(Table1[Race],Table1[Race])</f>
        <v>2</v>
      </c>
      <c r="M2232">
        <v>1</v>
      </c>
      <c r="N2232">
        <v>1</v>
      </c>
      <c r="O2232">
        <v>3</v>
      </c>
      <c r="P2232">
        <v>1</v>
      </c>
      <c r="Q2232" t="s">
        <v>20</v>
      </c>
      <c r="R2232" t="s">
        <v>947</v>
      </c>
      <c r="S2232" t="s">
        <v>2692</v>
      </c>
      <c r="T2232">
        <f>IFERROR(Table1[n_can_adj]/MID(Table1[district],FIND("(",Table1[district])+1,1),Table1[n_can_adj])</f>
        <v>2</v>
      </c>
      <c r="U2232">
        <v>156398</v>
      </c>
      <c r="V2232" t="str">
        <f>IF(Table1[Voting Population]&lt;47000,"Rural","Urban")</f>
        <v>Urban</v>
      </c>
      <c r="W2232" s="3">
        <v>0.19964742177170564</v>
      </c>
      <c r="X2232" s="3" t="s">
        <v>5414</v>
      </c>
      <c r="Y2232" s="3">
        <f>COUNTIFS(Table1[Race '#],Table1[[#This Row],[Race '#]],Table1[Gender],"F")</f>
        <v>1</v>
      </c>
      <c r="Z2232" s="3">
        <f>COUNTIFS(Table1[Race '#],Table1[[#This Row],[Race '#]],Table1[Gender],"M")</f>
        <v>1</v>
      </c>
      <c r="AA2232" s="3">
        <f>COUNTIFS(Table1[Race '#],Table1[[#This Row],[Race '#]],Table1[Gender],"~?")</f>
        <v>0</v>
      </c>
      <c r="AB2232" s="3" t="str">
        <f>_xlfn.IFS(Y2232=SUM(Table1[[#This Row],[Race-F candidates]:[Race-? Candidates]]),"All-Female",Z2232=SUM(Table1[[#This Row],[Race-F candidates]:[Race-? Candidates]]),"All-Male",1=1,"Mixed-Gender")</f>
        <v>Mixed-Gender</v>
      </c>
      <c r="AC2232" s="3">
        <f>COUNTIFS(Table1[genoffice],Table1[[#This Row],[genoffice]],Table1[Gender],"F")</f>
        <v>94</v>
      </c>
      <c r="AD2232" s="3">
        <f>COUNTIFS(Table1[genoffice],Table1[[#This Row],[genoffice]],Table1[Gender],"M")</f>
        <v>132</v>
      </c>
      <c r="AE2232" s="3">
        <f>COUNTIFS(Table1[genoffice],Table1[[#This Row],[genoffice]],Table1[Gender],"~?")</f>
        <v>8</v>
      </c>
    </row>
    <row r="2233" spans="1:31" x14ac:dyDescent="0.35">
      <c r="A2233">
        <v>2232</v>
      </c>
      <c r="B2233">
        <f>IF(COUNTIF(C$2:C2232,C2233)&gt;0,B2232,B2232+1)</f>
        <v>709</v>
      </c>
      <c r="C2233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3" t="s">
        <v>2692</v>
      </c>
      <c r="E2233" t="s">
        <v>1722</v>
      </c>
      <c r="F2233" t="s">
        <v>2887</v>
      </c>
      <c r="G2233">
        <v>2014</v>
      </c>
      <c r="H2233" t="s">
        <v>640</v>
      </c>
      <c r="I2233" t="s">
        <v>23</v>
      </c>
      <c r="J2233">
        <v>3701</v>
      </c>
      <c r="K2233">
        <v>6</v>
      </c>
      <c r="L2233">
        <f>COUNTIF(Table1[Race],Table1[Race])</f>
        <v>2</v>
      </c>
      <c r="M2233">
        <v>1</v>
      </c>
      <c r="N2233">
        <v>1</v>
      </c>
      <c r="O2233">
        <v>3</v>
      </c>
      <c r="P2233">
        <v>1</v>
      </c>
      <c r="Q2233" t="s">
        <v>20</v>
      </c>
      <c r="R2233" t="s">
        <v>947</v>
      </c>
      <c r="S2233" t="s">
        <v>2692</v>
      </c>
      <c r="T2233">
        <f>IFERROR(Table1[n_can_adj]/MID(Table1[district],FIND("(",Table1[district])+1,1),Table1[n_can_adj])</f>
        <v>2</v>
      </c>
      <c r="U2233">
        <v>127115</v>
      </c>
      <c r="V2233" t="str">
        <f>IF(Table1[Voting Population]&lt;47000,"Rural","Urban")</f>
        <v>Urban</v>
      </c>
      <c r="W2233" s="3">
        <v>0.44204169101889734</v>
      </c>
      <c r="X2233" s="3" t="s">
        <v>5415</v>
      </c>
      <c r="Y2233" s="3">
        <f>COUNTIFS(Table1[Race '#],Table1[[#This Row],[Race '#]],Table1[Gender],"F")</f>
        <v>1</v>
      </c>
      <c r="Z2233" s="3">
        <f>COUNTIFS(Table1[Race '#],Table1[[#This Row],[Race '#]],Table1[Gender],"M")</f>
        <v>1</v>
      </c>
      <c r="AA2233" s="3">
        <f>COUNTIFS(Table1[Race '#],Table1[[#This Row],[Race '#]],Table1[Gender],"~?")</f>
        <v>0</v>
      </c>
      <c r="AB2233" s="3" t="str">
        <f>_xlfn.IFS(Y2233=SUM(Table1[[#This Row],[Race-F candidates]:[Race-? Candidates]]),"All-Female",Z2233=SUM(Table1[[#This Row],[Race-F candidates]:[Race-? Candidates]]),"All-Male",1=1,"Mixed-Gender")</f>
        <v>Mixed-Gender</v>
      </c>
      <c r="AC2233" s="3">
        <f>COUNTIFS(Table1[genoffice],Table1[[#This Row],[genoffice]],Table1[Gender],"F")</f>
        <v>94</v>
      </c>
      <c r="AD2233" s="3">
        <f>COUNTIFS(Table1[genoffice],Table1[[#This Row],[genoffice]],Table1[Gender],"M")</f>
        <v>132</v>
      </c>
      <c r="AE2233" s="3">
        <f>COUNTIFS(Table1[genoffice],Table1[[#This Row],[genoffice]],Table1[Gender],"~?")</f>
        <v>8</v>
      </c>
    </row>
    <row r="2234" spans="1:31" x14ac:dyDescent="0.35">
      <c r="A2234">
        <v>2233</v>
      </c>
      <c r="B2234">
        <f>IF(COUNTIF(C$2:C2233,C2234)&gt;0,B2233,B2233+1)</f>
        <v>709</v>
      </c>
      <c r="C2234" t="str">
        <f>Table1[[#This Row],[position]]&amp;IF(Table1[district]="NA","","-"&amp;Table1[district])&amp;IF(Table1[parish]="Multi-Parish Race","","-"&amp;Table1[parish])&amp;" ("&amp;Table1[year]&amp;")"</f>
        <v>Justice of the Peace-Justice of the Peace Ward 6-Tangipahoa (2014)</v>
      </c>
      <c r="D2234" t="s">
        <v>2692</v>
      </c>
      <c r="E2234" t="s">
        <v>1722</v>
      </c>
      <c r="F2234" t="s">
        <v>2888</v>
      </c>
      <c r="G2234">
        <v>2014</v>
      </c>
      <c r="H2234" t="s">
        <v>640</v>
      </c>
      <c r="I2234" t="s">
        <v>19</v>
      </c>
      <c r="J2234">
        <v>1432</v>
      </c>
      <c r="K2234">
        <v>6</v>
      </c>
      <c r="L2234">
        <f>COUNTIF(Table1[Race],Table1[Race])</f>
        <v>2</v>
      </c>
      <c r="M2234">
        <v>1</v>
      </c>
      <c r="N2234">
        <v>1</v>
      </c>
      <c r="O2234">
        <v>3</v>
      </c>
      <c r="P2234">
        <v>1</v>
      </c>
      <c r="Q2234" t="s">
        <v>20</v>
      </c>
      <c r="R2234" t="s">
        <v>947</v>
      </c>
      <c r="S2234" t="s">
        <v>2692</v>
      </c>
      <c r="T2234">
        <f>IFERROR(Table1[n_can_adj]/MID(Table1[district],FIND("(",Table1[district])+1,1),Table1[n_can_adj])</f>
        <v>2</v>
      </c>
      <c r="U2234">
        <v>127115</v>
      </c>
      <c r="V2234" t="str">
        <f>IF(Table1[Voting Population]&lt;47000,"Rural","Urban")</f>
        <v>Urban</v>
      </c>
      <c r="W2234" s="3">
        <v>0.44204169101889734</v>
      </c>
      <c r="X2234" s="3" t="s">
        <v>5414</v>
      </c>
      <c r="Y2234" s="3">
        <f>COUNTIFS(Table1[Race '#],Table1[[#This Row],[Race '#]],Table1[Gender],"F")</f>
        <v>1</v>
      </c>
      <c r="Z2234" s="3">
        <f>COUNTIFS(Table1[Race '#],Table1[[#This Row],[Race '#]],Table1[Gender],"M")</f>
        <v>1</v>
      </c>
      <c r="AA2234" s="3">
        <f>COUNTIFS(Table1[Race '#],Table1[[#This Row],[Race '#]],Table1[Gender],"~?")</f>
        <v>0</v>
      </c>
      <c r="AB2234" s="3" t="str">
        <f>_xlfn.IFS(Y2234=SUM(Table1[[#This Row],[Race-F candidates]:[Race-? Candidates]]),"All-Female",Z2234=SUM(Table1[[#This Row],[Race-F candidates]:[Race-? Candidates]]),"All-Male",1=1,"Mixed-Gender")</f>
        <v>Mixed-Gender</v>
      </c>
      <c r="AC2234" s="3">
        <f>COUNTIFS(Table1[genoffice],Table1[[#This Row],[genoffice]],Table1[Gender],"F")</f>
        <v>94</v>
      </c>
      <c r="AD2234" s="3">
        <f>COUNTIFS(Table1[genoffice],Table1[[#This Row],[genoffice]],Table1[Gender],"M")</f>
        <v>132</v>
      </c>
      <c r="AE2234" s="3">
        <f>COUNTIFS(Table1[genoffice],Table1[[#This Row],[genoffice]],Table1[Gender],"~?")</f>
        <v>8</v>
      </c>
    </row>
    <row r="2235" spans="1:31" x14ac:dyDescent="0.35">
      <c r="A2235">
        <v>2234</v>
      </c>
      <c r="B2235">
        <f>IF(COUNTIF(C$2:C2234,C2235)&gt;0,B2234,B2234+1)</f>
        <v>710</v>
      </c>
      <c r="C2235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5" t="s">
        <v>2692</v>
      </c>
      <c r="E2235" t="s">
        <v>2889</v>
      </c>
      <c r="F2235" t="s">
        <v>2890</v>
      </c>
      <c r="G2235">
        <v>2014</v>
      </c>
      <c r="H2235" t="s">
        <v>238</v>
      </c>
      <c r="I2235" t="s">
        <v>19</v>
      </c>
      <c r="J2235">
        <v>830</v>
      </c>
      <c r="K2235">
        <v>2</v>
      </c>
      <c r="L2235">
        <f>COUNTIF(Table1[Race],Table1[Race])</f>
        <v>2</v>
      </c>
      <c r="M2235">
        <v>0</v>
      </c>
      <c r="N2235">
        <v>1</v>
      </c>
      <c r="O2235">
        <v>1</v>
      </c>
      <c r="P2235">
        <v>0</v>
      </c>
      <c r="Q2235" t="s">
        <v>20</v>
      </c>
      <c r="R2235" t="s">
        <v>947</v>
      </c>
      <c r="S2235" t="s">
        <v>2692</v>
      </c>
      <c r="T2235">
        <f>IFERROR(Table1[n_can_adj]/MID(Table1[district],FIND("(",Table1[district])+1,1),Table1[n_can_adj])</f>
        <v>2</v>
      </c>
      <c r="U2235">
        <v>132373</v>
      </c>
      <c r="V2235" t="str">
        <f>IF(Table1[Voting Population]&lt;47000,"Rural","Urban")</f>
        <v>Urban</v>
      </c>
      <c r="W2235" s="3">
        <v>9.9337748344370869E-2</v>
      </c>
      <c r="X2235" s="3" t="s">
        <v>5414</v>
      </c>
      <c r="Y2235" s="3">
        <f>COUNTIFS(Table1[Race '#],Table1[[#This Row],[Race '#]],Table1[Gender],"F")</f>
        <v>0</v>
      </c>
      <c r="Z2235" s="3">
        <f>COUNTIFS(Table1[Race '#],Table1[[#This Row],[Race '#]],Table1[Gender],"M")</f>
        <v>2</v>
      </c>
      <c r="AA2235" s="3">
        <f>COUNTIFS(Table1[Race '#],Table1[[#This Row],[Race '#]],Table1[Gender],"~?")</f>
        <v>0</v>
      </c>
      <c r="AB2235" s="3" t="str">
        <f>_xlfn.IFS(Y2235=SUM(Table1[[#This Row],[Race-F candidates]:[Race-? Candidates]]),"All-Female",Z2235=SUM(Table1[[#This Row],[Race-F candidates]:[Race-? Candidates]]),"All-Male",1=1,"Mixed-Gender")</f>
        <v>All-Male</v>
      </c>
      <c r="AC2235" s="3">
        <f>COUNTIFS(Table1[genoffice],Table1[[#This Row],[genoffice]],Table1[Gender],"F")</f>
        <v>94</v>
      </c>
      <c r="AD2235" s="3">
        <f>COUNTIFS(Table1[genoffice],Table1[[#This Row],[genoffice]],Table1[Gender],"M")</f>
        <v>132</v>
      </c>
      <c r="AE2235" s="3">
        <f>COUNTIFS(Table1[genoffice],Table1[[#This Row],[genoffice]],Table1[Gender],"~?")</f>
        <v>8</v>
      </c>
    </row>
    <row r="2236" spans="1:31" x14ac:dyDescent="0.35">
      <c r="A2236">
        <v>2235</v>
      </c>
      <c r="B2236">
        <f>IF(COUNTIF(C$2:C2235,C2236)&gt;0,B2235,B2235+1)</f>
        <v>710</v>
      </c>
      <c r="C2236" t="str">
        <f>Table1[[#This Row],[position]]&amp;IF(Table1[district]="NA","","-"&amp;Table1[district])&amp;IF(Table1[parish]="Multi-Parish Race","","-"&amp;Table1[parish])&amp;" ("&amp;Table1[year]&amp;")"</f>
        <v>Justice of the Peace-Justice of the Peace Ward 7, 2nd Just. Court-Rapides (2014)</v>
      </c>
      <c r="D2236" t="s">
        <v>2692</v>
      </c>
      <c r="E2236" t="s">
        <v>2889</v>
      </c>
      <c r="F2236" t="s">
        <v>2891</v>
      </c>
      <c r="G2236">
        <v>2014</v>
      </c>
      <c r="H2236" t="s">
        <v>238</v>
      </c>
      <c r="I2236" t="s">
        <v>30</v>
      </c>
      <c r="J2236">
        <v>680</v>
      </c>
      <c r="K2236">
        <v>2</v>
      </c>
      <c r="L2236">
        <f>COUNTIF(Table1[Race],Table1[Race])</f>
        <v>2</v>
      </c>
      <c r="M2236">
        <v>0</v>
      </c>
      <c r="N2236">
        <v>1</v>
      </c>
      <c r="O2236">
        <v>1</v>
      </c>
      <c r="P2236">
        <v>0</v>
      </c>
      <c r="Q2236" t="s">
        <v>20</v>
      </c>
      <c r="R2236" t="s">
        <v>947</v>
      </c>
      <c r="S2236" t="s">
        <v>2692</v>
      </c>
      <c r="T2236">
        <f>IFERROR(Table1[n_can_adj]/MID(Table1[district],FIND("(",Table1[district])+1,1),Table1[n_can_adj])</f>
        <v>2</v>
      </c>
      <c r="U2236">
        <v>132373</v>
      </c>
      <c r="V2236" t="str">
        <f>IF(Table1[Voting Population]&lt;47000,"Rural","Urban")</f>
        <v>Urban</v>
      </c>
      <c r="W2236" s="3">
        <v>9.9337748344370869E-2</v>
      </c>
      <c r="X2236" s="3" t="s">
        <v>5414</v>
      </c>
      <c r="Y2236" s="3">
        <f>COUNTIFS(Table1[Race '#],Table1[[#This Row],[Race '#]],Table1[Gender],"F")</f>
        <v>0</v>
      </c>
      <c r="Z2236" s="3">
        <f>COUNTIFS(Table1[Race '#],Table1[[#This Row],[Race '#]],Table1[Gender],"M")</f>
        <v>2</v>
      </c>
      <c r="AA2236" s="3">
        <f>COUNTIFS(Table1[Race '#],Table1[[#This Row],[Race '#]],Table1[Gender],"~?")</f>
        <v>0</v>
      </c>
      <c r="AB2236" s="3" t="str">
        <f>_xlfn.IFS(Y2236=SUM(Table1[[#This Row],[Race-F candidates]:[Race-? Candidates]]),"All-Female",Z2236=SUM(Table1[[#This Row],[Race-F candidates]:[Race-? Candidates]]),"All-Male",1=1,"Mixed-Gender")</f>
        <v>All-Male</v>
      </c>
      <c r="AC2236" s="3">
        <f>COUNTIFS(Table1[genoffice],Table1[[#This Row],[genoffice]],Table1[Gender],"F")</f>
        <v>94</v>
      </c>
      <c r="AD2236" s="3">
        <f>COUNTIFS(Table1[genoffice],Table1[[#This Row],[genoffice]],Table1[Gender],"M")</f>
        <v>132</v>
      </c>
      <c r="AE2236" s="3">
        <f>COUNTIFS(Table1[genoffice],Table1[[#This Row],[genoffice]],Table1[Gender],"~?")</f>
        <v>8</v>
      </c>
    </row>
    <row r="2237" spans="1:31" x14ac:dyDescent="0.35">
      <c r="A2237">
        <v>2237</v>
      </c>
      <c r="B2237">
        <f>IF(COUNTIF(C$2:C2236,C2237)&gt;0,B2236,B2236+1)</f>
        <v>711</v>
      </c>
      <c r="C2237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7" t="s">
        <v>2692</v>
      </c>
      <c r="E2237" t="s">
        <v>1729</v>
      </c>
      <c r="F2237" t="s">
        <v>2893</v>
      </c>
      <c r="G2237">
        <v>2014</v>
      </c>
      <c r="H2237" t="s">
        <v>51</v>
      </c>
      <c r="I2237" t="s">
        <v>19</v>
      </c>
      <c r="J2237">
        <v>3061</v>
      </c>
      <c r="K2237">
        <v>4</v>
      </c>
      <c r="L2237">
        <f>COUNTIF(Table1[Race],Table1[Race])</f>
        <v>2</v>
      </c>
      <c r="M2237">
        <v>2</v>
      </c>
      <c r="N2237">
        <v>2</v>
      </c>
      <c r="O2237">
        <v>0</v>
      </c>
      <c r="P2237">
        <v>0</v>
      </c>
      <c r="Q2237" t="s">
        <v>20</v>
      </c>
      <c r="R2237" t="s">
        <v>947</v>
      </c>
      <c r="S2237" t="s">
        <v>2692</v>
      </c>
      <c r="T2237">
        <f>IFERROR(Table1[n_can_adj]/MID(Table1[district],FIND("(",Table1[district])+1,1),Table1[n_can_adj])</f>
        <v>2</v>
      </c>
      <c r="U2237">
        <v>253125</v>
      </c>
      <c r="V2237" t="str">
        <f>IF(Table1[Voting Population]&lt;47000,"Rural","Urban")</f>
        <v>Urban</v>
      </c>
      <c r="W2237" s="3">
        <v>0.15140116607109277</v>
      </c>
      <c r="X2237" s="3" t="s">
        <v>5414</v>
      </c>
      <c r="Y2237" s="3">
        <f>COUNTIFS(Table1[Race '#],Table1[[#This Row],[Race '#]],Table1[Gender],"F")</f>
        <v>0</v>
      </c>
      <c r="Z2237" s="3">
        <f>COUNTIFS(Table1[Race '#],Table1[[#This Row],[Race '#]],Table1[Gender],"M")</f>
        <v>2</v>
      </c>
      <c r="AA2237" s="3">
        <f>COUNTIFS(Table1[Race '#],Table1[[#This Row],[Race '#]],Table1[Gender],"~?")</f>
        <v>0</v>
      </c>
      <c r="AB2237" s="3" t="str">
        <f>_xlfn.IFS(Y2237=SUM(Table1[[#This Row],[Race-F candidates]:[Race-? Candidates]]),"All-Female",Z2237=SUM(Table1[[#This Row],[Race-F candidates]:[Race-? Candidates]]),"All-Male",1=1,"Mixed-Gender")</f>
        <v>All-Male</v>
      </c>
      <c r="AC2237" s="3">
        <f>COUNTIFS(Table1[genoffice],Table1[[#This Row],[genoffice]],Table1[Gender],"F")</f>
        <v>94</v>
      </c>
      <c r="AD2237" s="3">
        <f>COUNTIFS(Table1[genoffice],Table1[[#This Row],[genoffice]],Table1[Gender],"M")</f>
        <v>132</v>
      </c>
      <c r="AE2237" s="3">
        <f>COUNTIFS(Table1[genoffice],Table1[[#This Row],[genoffice]],Table1[Gender],"~?")</f>
        <v>8</v>
      </c>
    </row>
    <row r="2238" spans="1:31" x14ac:dyDescent="0.35">
      <c r="A2238">
        <v>2238</v>
      </c>
      <c r="B2238">
        <f>IF(COUNTIF(C$2:C2237,C2238)&gt;0,B2237,B2237+1)</f>
        <v>711</v>
      </c>
      <c r="C2238" t="str">
        <f>Table1[[#This Row],[position]]&amp;IF(Table1[district]="NA","","-"&amp;Table1[district])&amp;IF(Table1[parish]="Multi-Parish Race","","-"&amp;Table1[parish])&amp;" ("&amp;Table1[year]&amp;")"</f>
        <v>Justice of the Peace-Justice of the Peace Ward 8-Caddo (2014)</v>
      </c>
      <c r="D2238" t="s">
        <v>2692</v>
      </c>
      <c r="E2238" t="s">
        <v>1729</v>
      </c>
      <c r="F2238" t="s">
        <v>2894</v>
      </c>
      <c r="G2238">
        <v>2014</v>
      </c>
      <c r="H2238" t="s">
        <v>51</v>
      </c>
      <c r="I2238" t="s">
        <v>19</v>
      </c>
      <c r="J2238">
        <v>2256</v>
      </c>
      <c r="K2238">
        <v>4</v>
      </c>
      <c r="L2238">
        <f>COUNTIF(Table1[Race],Table1[Race])</f>
        <v>2</v>
      </c>
      <c r="M2238">
        <v>2</v>
      </c>
      <c r="N2238">
        <v>2</v>
      </c>
      <c r="O2238">
        <v>0</v>
      </c>
      <c r="P2238">
        <v>0</v>
      </c>
      <c r="Q2238" t="s">
        <v>20</v>
      </c>
      <c r="R2238" t="s">
        <v>947</v>
      </c>
      <c r="S2238" t="s">
        <v>2692</v>
      </c>
      <c r="T2238">
        <f>IFERROR(Table1[n_can_adj]/MID(Table1[district],FIND("(",Table1[district])+1,1),Table1[n_can_adj])</f>
        <v>2</v>
      </c>
      <c r="U2238">
        <v>253125</v>
      </c>
      <c r="V2238" t="str">
        <f>IF(Table1[Voting Population]&lt;47000,"Rural","Urban")</f>
        <v>Urban</v>
      </c>
      <c r="W2238" s="3">
        <v>0.15140116607109277</v>
      </c>
      <c r="X2238" s="3" t="s">
        <v>5414</v>
      </c>
      <c r="Y2238" s="3">
        <f>COUNTIFS(Table1[Race '#],Table1[[#This Row],[Race '#]],Table1[Gender],"F")</f>
        <v>0</v>
      </c>
      <c r="Z2238" s="3">
        <f>COUNTIFS(Table1[Race '#],Table1[[#This Row],[Race '#]],Table1[Gender],"M")</f>
        <v>2</v>
      </c>
      <c r="AA2238" s="3">
        <f>COUNTIFS(Table1[Race '#],Table1[[#This Row],[Race '#]],Table1[Gender],"~?")</f>
        <v>0</v>
      </c>
      <c r="AB2238" s="3" t="str">
        <f>_xlfn.IFS(Y2238=SUM(Table1[[#This Row],[Race-F candidates]:[Race-? Candidates]]),"All-Female",Z2238=SUM(Table1[[#This Row],[Race-F candidates]:[Race-? Candidates]]),"All-Male",1=1,"Mixed-Gender")</f>
        <v>All-Male</v>
      </c>
      <c r="AC2238" s="3">
        <f>COUNTIFS(Table1[genoffice],Table1[[#This Row],[genoffice]],Table1[Gender],"F")</f>
        <v>94</v>
      </c>
      <c r="AD2238" s="3">
        <f>COUNTIFS(Table1[genoffice],Table1[[#This Row],[genoffice]],Table1[Gender],"M")</f>
        <v>132</v>
      </c>
      <c r="AE2238" s="3">
        <f>COUNTIFS(Table1[genoffice],Table1[[#This Row],[genoffice]],Table1[Gender],"~?")</f>
        <v>8</v>
      </c>
    </row>
    <row r="2239" spans="1:31" x14ac:dyDescent="0.35">
      <c r="A2239">
        <v>2236</v>
      </c>
      <c r="B2239">
        <f>IF(COUNTIF(C$2:C2238,C2239)&gt;0,B2238,B2238+1)</f>
        <v>712</v>
      </c>
      <c r="C2239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39" t="s">
        <v>2692</v>
      </c>
      <c r="E2239" t="s">
        <v>1729</v>
      </c>
      <c r="F2239" t="s">
        <v>2892</v>
      </c>
      <c r="G2239">
        <v>2014</v>
      </c>
      <c r="H2239" t="s">
        <v>651</v>
      </c>
      <c r="I2239" t="s">
        <v>23</v>
      </c>
      <c r="J2239">
        <v>144</v>
      </c>
      <c r="K2239">
        <v>4</v>
      </c>
      <c r="L2239">
        <f>COUNTIF(Table1[Race],Table1[Race])</f>
        <v>2</v>
      </c>
      <c r="M2239">
        <v>2</v>
      </c>
      <c r="N2239">
        <v>2</v>
      </c>
      <c r="O2239">
        <v>0</v>
      </c>
      <c r="P2239">
        <v>0</v>
      </c>
      <c r="Q2239" t="s">
        <v>20</v>
      </c>
      <c r="R2239" t="s">
        <v>947</v>
      </c>
      <c r="S2239" t="s">
        <v>2692</v>
      </c>
      <c r="T2239">
        <f>IFERROR(Table1[n_can_adj]/MID(Table1[district],FIND("(",Table1[district])+1,1),Table1[n_can_adj])</f>
        <v>2</v>
      </c>
      <c r="U2239">
        <v>52101</v>
      </c>
      <c r="V2239" t="str">
        <f>IF(Table1[Voting Population]&lt;47000,"Rural","Urban")</f>
        <v>Urban</v>
      </c>
      <c r="W2239" s="3">
        <v>0.57647058823529407</v>
      </c>
      <c r="X2239" s="3" t="s">
        <v>5415</v>
      </c>
      <c r="Y2239" s="3">
        <f>COUNTIFS(Table1[Race '#],Table1[[#This Row],[Race '#]],Table1[Gender],"F")</f>
        <v>2</v>
      </c>
      <c r="Z2239" s="3">
        <f>COUNTIFS(Table1[Race '#],Table1[[#This Row],[Race '#]],Table1[Gender],"M")</f>
        <v>0</v>
      </c>
      <c r="AA2239" s="3">
        <f>COUNTIFS(Table1[Race '#],Table1[[#This Row],[Race '#]],Table1[Gender],"~?")</f>
        <v>0</v>
      </c>
      <c r="AB2239" s="3" t="str">
        <f>_xlfn.IFS(Y2239=SUM(Table1[[#This Row],[Race-F candidates]:[Race-? Candidates]]),"All-Female",Z2239=SUM(Table1[[#This Row],[Race-F candidates]:[Race-? Candidates]]),"All-Male",1=1,"Mixed-Gender")</f>
        <v>All-Female</v>
      </c>
      <c r="AC2239" s="3">
        <f>COUNTIFS(Table1[genoffice],Table1[[#This Row],[genoffice]],Table1[Gender],"F")</f>
        <v>94</v>
      </c>
      <c r="AD2239" s="3">
        <f>COUNTIFS(Table1[genoffice],Table1[[#This Row],[genoffice]],Table1[Gender],"M")</f>
        <v>132</v>
      </c>
      <c r="AE2239" s="3">
        <f>COUNTIFS(Table1[genoffice],Table1[[#This Row],[genoffice]],Table1[Gender],"~?")</f>
        <v>8</v>
      </c>
    </row>
    <row r="2240" spans="1:31" x14ac:dyDescent="0.35">
      <c r="A2240">
        <v>2239</v>
      </c>
      <c r="B2240">
        <f>IF(COUNTIF(C$2:C2239,C2240)&gt;0,B2239,B2239+1)</f>
        <v>712</v>
      </c>
      <c r="C2240" t="str">
        <f>Table1[[#This Row],[position]]&amp;IF(Table1[district]="NA","","-"&amp;Table1[district])&amp;IF(Table1[parish]="Multi-Parish Race","","-"&amp;Table1[parish])&amp;" ("&amp;Table1[year]&amp;")"</f>
        <v>Justice of the Peace-Justice of the Peace Ward 8-Vernon (2014)</v>
      </c>
      <c r="D2240" t="s">
        <v>2692</v>
      </c>
      <c r="E2240" t="s">
        <v>1729</v>
      </c>
      <c r="F2240" t="s">
        <v>2895</v>
      </c>
      <c r="G2240">
        <v>2014</v>
      </c>
      <c r="H2240" t="s">
        <v>651</v>
      </c>
      <c r="I2240" t="s">
        <v>23</v>
      </c>
      <c r="J2240">
        <v>536</v>
      </c>
      <c r="K2240">
        <v>4</v>
      </c>
      <c r="L2240">
        <f>COUNTIF(Table1[Race],Table1[Race])</f>
        <v>2</v>
      </c>
      <c r="M2240">
        <v>2</v>
      </c>
      <c r="N2240">
        <v>2</v>
      </c>
      <c r="O2240">
        <v>0</v>
      </c>
      <c r="P2240">
        <v>0</v>
      </c>
      <c r="Q2240" t="s">
        <v>20</v>
      </c>
      <c r="R2240" t="s">
        <v>947</v>
      </c>
      <c r="S2240" t="s">
        <v>2692</v>
      </c>
      <c r="T2240">
        <f>IFERROR(Table1[n_can_adj]/MID(Table1[district],FIND("(",Table1[district])+1,1),Table1[n_can_adj])</f>
        <v>2</v>
      </c>
      <c r="U2240">
        <v>52101</v>
      </c>
      <c r="V2240" t="str">
        <f>IF(Table1[Voting Population]&lt;47000,"Rural","Urban")</f>
        <v>Urban</v>
      </c>
      <c r="W2240" s="3">
        <v>0.57647058823529407</v>
      </c>
      <c r="X2240" s="3" t="s">
        <v>5415</v>
      </c>
      <c r="Y2240" s="3">
        <f>COUNTIFS(Table1[Race '#],Table1[[#This Row],[Race '#]],Table1[Gender],"F")</f>
        <v>2</v>
      </c>
      <c r="Z2240" s="3">
        <f>COUNTIFS(Table1[Race '#],Table1[[#This Row],[Race '#]],Table1[Gender],"M")</f>
        <v>0</v>
      </c>
      <c r="AA2240" s="3">
        <f>COUNTIFS(Table1[Race '#],Table1[[#This Row],[Race '#]],Table1[Gender],"~?")</f>
        <v>0</v>
      </c>
      <c r="AB2240" s="3" t="str">
        <f>_xlfn.IFS(Y2240=SUM(Table1[[#This Row],[Race-F candidates]:[Race-? Candidates]]),"All-Female",Z2240=SUM(Table1[[#This Row],[Race-F candidates]:[Race-? Candidates]]),"All-Male",1=1,"Mixed-Gender")</f>
        <v>All-Female</v>
      </c>
      <c r="AC2240" s="3">
        <f>COUNTIFS(Table1[genoffice],Table1[[#This Row],[genoffice]],Table1[Gender],"F")</f>
        <v>94</v>
      </c>
      <c r="AD2240" s="3">
        <f>COUNTIFS(Table1[genoffice],Table1[[#This Row],[genoffice]],Table1[Gender],"M")</f>
        <v>132</v>
      </c>
      <c r="AE2240" s="3">
        <f>COUNTIFS(Table1[genoffice],Table1[[#This Row],[genoffice]],Table1[Gender],"~?")</f>
        <v>8</v>
      </c>
    </row>
    <row r="2241" spans="1:31" x14ac:dyDescent="0.35">
      <c r="A2241">
        <v>2240</v>
      </c>
      <c r="B2241">
        <f>IF(COUNTIF(C$2:C2240,C2241)&gt;0,B2240,B2240+1)</f>
        <v>713</v>
      </c>
      <c r="C2241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1" t="s">
        <v>2692</v>
      </c>
      <c r="E2241" t="s">
        <v>2896</v>
      </c>
      <c r="F2241" t="s">
        <v>2897</v>
      </c>
      <c r="G2241">
        <v>2014</v>
      </c>
      <c r="H2241" t="s">
        <v>519</v>
      </c>
      <c r="I2241" t="s">
        <v>23</v>
      </c>
      <c r="J2241">
        <v>236</v>
      </c>
      <c r="K2241">
        <v>2</v>
      </c>
      <c r="L2241">
        <f>COUNTIF(Table1[Race],Table1[Race])</f>
        <v>2</v>
      </c>
      <c r="M2241">
        <v>2</v>
      </c>
      <c r="N2241">
        <v>0</v>
      </c>
      <c r="O2241">
        <v>0</v>
      </c>
      <c r="P2241">
        <v>0</v>
      </c>
      <c r="Q2241" t="s">
        <v>20</v>
      </c>
      <c r="R2241" t="s">
        <v>947</v>
      </c>
      <c r="S2241" t="s">
        <v>2692</v>
      </c>
      <c r="T2241">
        <f>IFERROR(Table1[n_can_adj]/MID(Table1[district],FIND("(",Table1[district])+1,1),Table1[n_can_adj])</f>
        <v>2</v>
      </c>
      <c r="U2241">
        <v>46367</v>
      </c>
      <c r="V2241" t="str">
        <f>IF(Table1[Voting Population]&lt;47000,"Rural","Urban")</f>
        <v>Rural</v>
      </c>
      <c r="W2241" s="3">
        <v>0.14647377938517181</v>
      </c>
      <c r="X2241" s="3" t="s">
        <v>5414</v>
      </c>
      <c r="Y2241" s="3">
        <f>COUNTIFS(Table1[Race '#],Table1[[#This Row],[Race '#]],Table1[Gender],"F")</f>
        <v>0</v>
      </c>
      <c r="Z2241" s="3">
        <f>COUNTIFS(Table1[Race '#],Table1[[#This Row],[Race '#]],Table1[Gender],"M")</f>
        <v>2</v>
      </c>
      <c r="AA2241" s="3">
        <f>COUNTIFS(Table1[Race '#],Table1[[#This Row],[Race '#]],Table1[Gender],"~?")</f>
        <v>0</v>
      </c>
      <c r="AB2241" s="3" t="str">
        <f>_xlfn.IFS(Y2241=SUM(Table1[[#This Row],[Race-F candidates]:[Race-? Candidates]]),"All-Female",Z2241=SUM(Table1[[#This Row],[Race-F candidates]:[Race-? Candidates]]),"All-Male",1=1,"Mixed-Gender")</f>
        <v>All-Male</v>
      </c>
      <c r="AC2241" s="3">
        <f>COUNTIFS(Table1[genoffice],Table1[[#This Row],[genoffice]],Table1[Gender],"F")</f>
        <v>94</v>
      </c>
      <c r="AD2241" s="3">
        <f>COUNTIFS(Table1[genoffice],Table1[[#This Row],[genoffice]],Table1[Gender],"M")</f>
        <v>132</v>
      </c>
      <c r="AE2241" s="3">
        <f>COUNTIFS(Table1[genoffice],Table1[[#This Row],[genoffice]],Table1[Gender],"~?")</f>
        <v>8</v>
      </c>
    </row>
    <row r="2242" spans="1:31" x14ac:dyDescent="0.35">
      <c r="A2242">
        <v>2241</v>
      </c>
      <c r="B2242">
        <f>IF(COUNTIF(C$2:C2241,C2242)&gt;0,B2241,B2241+1)</f>
        <v>713</v>
      </c>
      <c r="C2242" t="str">
        <f>Table1[[#This Row],[position]]&amp;IF(Table1[district]="NA","","-"&amp;Table1[district])&amp;IF(Table1[parish]="Multi-Parish Race","","-"&amp;Table1[parish])&amp;" ("&amp;Table1[year]&amp;")"</f>
        <v>Justice of the Peace-Justice of the Peace Ward 9-Washington (2014)</v>
      </c>
      <c r="D2242" t="s">
        <v>2692</v>
      </c>
      <c r="E2242" t="s">
        <v>2896</v>
      </c>
      <c r="F2242" t="s">
        <v>2898</v>
      </c>
      <c r="G2242">
        <v>2014</v>
      </c>
      <c r="H2242" t="s">
        <v>519</v>
      </c>
      <c r="I2242" t="s">
        <v>23</v>
      </c>
      <c r="J2242">
        <v>317</v>
      </c>
      <c r="K2242">
        <v>2</v>
      </c>
      <c r="L2242">
        <f>COUNTIF(Table1[Race],Table1[Race])</f>
        <v>2</v>
      </c>
      <c r="M2242">
        <v>2</v>
      </c>
      <c r="N2242">
        <v>0</v>
      </c>
      <c r="O2242">
        <v>0</v>
      </c>
      <c r="P2242">
        <v>0</v>
      </c>
      <c r="Q2242" t="s">
        <v>20</v>
      </c>
      <c r="R2242" t="s">
        <v>947</v>
      </c>
      <c r="S2242" t="s">
        <v>2692</v>
      </c>
      <c r="T2242">
        <f>IFERROR(Table1[n_can_adj]/MID(Table1[district],FIND("(",Table1[district])+1,1),Table1[n_can_adj])</f>
        <v>2</v>
      </c>
      <c r="U2242">
        <v>46367</v>
      </c>
      <c r="V2242" t="str">
        <f>IF(Table1[Voting Population]&lt;47000,"Rural","Urban")</f>
        <v>Rural</v>
      </c>
      <c r="W2242" s="3">
        <v>0.14647377938517181</v>
      </c>
      <c r="X2242" s="3" t="s">
        <v>5414</v>
      </c>
      <c r="Y2242" s="3">
        <f>COUNTIFS(Table1[Race '#],Table1[[#This Row],[Race '#]],Table1[Gender],"F")</f>
        <v>0</v>
      </c>
      <c r="Z2242" s="3">
        <f>COUNTIFS(Table1[Race '#],Table1[[#This Row],[Race '#]],Table1[Gender],"M")</f>
        <v>2</v>
      </c>
      <c r="AA2242" s="3">
        <f>COUNTIFS(Table1[Race '#],Table1[[#This Row],[Race '#]],Table1[Gender],"~?")</f>
        <v>0</v>
      </c>
      <c r="AB2242" s="3" t="str">
        <f>_xlfn.IFS(Y2242=SUM(Table1[[#This Row],[Race-F candidates]:[Race-? Candidates]]),"All-Female",Z2242=SUM(Table1[[#This Row],[Race-F candidates]:[Race-? Candidates]]),"All-Male",1=1,"Mixed-Gender")</f>
        <v>All-Male</v>
      </c>
      <c r="AC2242" s="3">
        <f>COUNTIFS(Table1[genoffice],Table1[[#This Row],[genoffice]],Table1[Gender],"F")</f>
        <v>94</v>
      </c>
      <c r="AD2242" s="3">
        <f>COUNTIFS(Table1[genoffice],Table1[[#This Row],[genoffice]],Table1[Gender],"M")</f>
        <v>132</v>
      </c>
      <c r="AE2242" s="3">
        <f>COUNTIFS(Table1[genoffice],Table1[[#This Row],[genoffice]],Table1[Gender],"~?")</f>
        <v>8</v>
      </c>
    </row>
    <row r="2243" spans="1:31" x14ac:dyDescent="0.35">
      <c r="A2243">
        <v>2242</v>
      </c>
      <c r="B2243">
        <f>IF(COUNTIF(C$2:C2242,C2243)&gt;0,B2242,B2242+1)</f>
        <v>714</v>
      </c>
      <c r="C2243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3" t="s">
        <v>2692</v>
      </c>
      <c r="E2243" t="s">
        <v>1735</v>
      </c>
      <c r="F2243" t="s">
        <v>2899</v>
      </c>
      <c r="G2243">
        <v>2014</v>
      </c>
      <c r="H2243" t="s">
        <v>1737</v>
      </c>
      <c r="I2243" t="s">
        <v>19</v>
      </c>
      <c r="J2243">
        <v>312</v>
      </c>
      <c r="K2243">
        <v>2</v>
      </c>
      <c r="L2243">
        <f>COUNTIF(Table1[Race],Table1[Race])</f>
        <v>2</v>
      </c>
      <c r="M2243">
        <v>0</v>
      </c>
      <c r="N2243">
        <v>2</v>
      </c>
      <c r="O2243">
        <v>0</v>
      </c>
      <c r="P2243">
        <v>0</v>
      </c>
      <c r="Q2243" t="s">
        <v>20</v>
      </c>
      <c r="R2243" t="s">
        <v>947</v>
      </c>
      <c r="S2243" t="s">
        <v>2692</v>
      </c>
      <c r="T2243">
        <f>IFERROR(Table1[n_can_adj]/MID(Table1[district],FIND("(",Table1[district])+1,1),Table1[n_can_adj])</f>
        <v>2</v>
      </c>
      <c r="U2243">
        <v>44091</v>
      </c>
      <c r="V2243" t="str">
        <f>IF(Table1[Voting Population]&lt;47000,"Rural","Urban")</f>
        <v>Rural</v>
      </c>
      <c r="W2243" s="3">
        <v>0.23435582822085887</v>
      </c>
      <c r="X2243" s="3" t="s">
        <v>5415</v>
      </c>
      <c r="Y2243" s="3">
        <f>COUNTIFS(Table1[Race '#],Table1[[#This Row],[Race '#]],Table1[Gender],"F")</f>
        <v>1</v>
      </c>
      <c r="Z2243" s="3">
        <f>COUNTIFS(Table1[Race '#],Table1[[#This Row],[Race '#]],Table1[Gender],"M")</f>
        <v>1</v>
      </c>
      <c r="AA2243" s="3">
        <f>COUNTIFS(Table1[Race '#],Table1[[#This Row],[Race '#]],Table1[Gender],"~?")</f>
        <v>0</v>
      </c>
      <c r="AB2243" s="3" t="str">
        <f>_xlfn.IFS(Y2243=SUM(Table1[[#This Row],[Race-F candidates]:[Race-? Candidates]]),"All-Female",Z2243=SUM(Table1[[#This Row],[Race-F candidates]:[Race-? Candidates]]),"All-Male",1=1,"Mixed-Gender")</f>
        <v>Mixed-Gender</v>
      </c>
      <c r="AC2243" s="3">
        <f>COUNTIFS(Table1[genoffice],Table1[[#This Row],[genoffice]],Table1[Gender],"F")</f>
        <v>94</v>
      </c>
      <c r="AD2243" s="3">
        <f>COUNTIFS(Table1[genoffice],Table1[[#This Row],[genoffice]],Table1[Gender],"M")</f>
        <v>132</v>
      </c>
      <c r="AE2243" s="3">
        <f>COUNTIFS(Table1[genoffice],Table1[[#This Row],[genoffice]],Table1[Gender],"~?")</f>
        <v>8</v>
      </c>
    </row>
    <row r="2244" spans="1:31" x14ac:dyDescent="0.35">
      <c r="A2244">
        <v>2243</v>
      </c>
      <c r="B2244">
        <f>IF(COUNTIF(C$2:C2243,C2244)&gt;0,B2243,B2243+1)</f>
        <v>714</v>
      </c>
      <c r="C2244" t="str">
        <f>Table1[[#This Row],[position]]&amp;IF(Table1[district]="NA","","-"&amp;Table1[district])&amp;IF(Table1[parish]="Multi-Parish Race","","-"&amp;Table1[parish])&amp;" ("&amp;Table1[year]&amp;")"</f>
        <v>Justice of the Peace-Justice of the Peace Ward A-St. Bernard (2014)</v>
      </c>
      <c r="D2244" t="s">
        <v>2692</v>
      </c>
      <c r="E2244" t="s">
        <v>1735</v>
      </c>
      <c r="F2244" t="s">
        <v>2900</v>
      </c>
      <c r="G2244">
        <v>2014</v>
      </c>
      <c r="H2244" t="s">
        <v>1737</v>
      </c>
      <c r="I2244" t="s">
        <v>19</v>
      </c>
      <c r="J2244">
        <v>503</v>
      </c>
      <c r="K2244">
        <v>2</v>
      </c>
      <c r="L2244">
        <f>COUNTIF(Table1[Race],Table1[Race])</f>
        <v>2</v>
      </c>
      <c r="M2244">
        <v>0</v>
      </c>
      <c r="N2244">
        <v>2</v>
      </c>
      <c r="O2244">
        <v>0</v>
      </c>
      <c r="P2244">
        <v>0</v>
      </c>
      <c r="Q2244" t="s">
        <v>20</v>
      </c>
      <c r="R2244" t="s">
        <v>947</v>
      </c>
      <c r="S2244" t="s">
        <v>2692</v>
      </c>
      <c r="T2244">
        <f>IFERROR(Table1[n_can_adj]/MID(Table1[district],FIND("(",Table1[district])+1,1),Table1[n_can_adj])</f>
        <v>2</v>
      </c>
      <c r="U2244">
        <v>44091</v>
      </c>
      <c r="V2244" t="str">
        <f>IF(Table1[Voting Population]&lt;47000,"Rural","Urban")</f>
        <v>Rural</v>
      </c>
      <c r="W2244" s="3">
        <v>0.23435582822085887</v>
      </c>
      <c r="X2244" s="3" t="s">
        <v>5414</v>
      </c>
      <c r="Y2244" s="3">
        <f>COUNTIFS(Table1[Race '#],Table1[[#This Row],[Race '#]],Table1[Gender],"F")</f>
        <v>1</v>
      </c>
      <c r="Z2244" s="3">
        <f>COUNTIFS(Table1[Race '#],Table1[[#This Row],[Race '#]],Table1[Gender],"M")</f>
        <v>1</v>
      </c>
      <c r="AA2244" s="3">
        <f>COUNTIFS(Table1[Race '#],Table1[[#This Row],[Race '#]],Table1[Gender],"~?")</f>
        <v>0</v>
      </c>
      <c r="AB2244" s="3" t="str">
        <f>_xlfn.IFS(Y2244=SUM(Table1[[#This Row],[Race-F candidates]:[Race-? Candidates]]),"All-Female",Z2244=SUM(Table1[[#This Row],[Race-F candidates]:[Race-? Candidates]]),"All-Male",1=1,"Mixed-Gender")</f>
        <v>Mixed-Gender</v>
      </c>
      <c r="AC2244" s="3">
        <f>COUNTIFS(Table1[genoffice],Table1[[#This Row],[genoffice]],Table1[Gender],"F")</f>
        <v>94</v>
      </c>
      <c r="AD2244" s="3">
        <f>COUNTIFS(Table1[genoffice],Table1[[#This Row],[genoffice]],Table1[Gender],"M")</f>
        <v>132</v>
      </c>
      <c r="AE2244" s="3">
        <f>COUNTIFS(Table1[genoffice],Table1[[#This Row],[genoffice]],Table1[Gender],"~?")</f>
        <v>8</v>
      </c>
    </row>
    <row r="2245" spans="1:31" x14ac:dyDescent="0.35">
      <c r="A2245">
        <v>2244</v>
      </c>
      <c r="B2245">
        <f>IF(COUNTIF(C$2:C2244,C2245)&gt;0,B2244,B2244+1)</f>
        <v>715</v>
      </c>
      <c r="C2245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5" t="s">
        <v>2692</v>
      </c>
      <c r="E2245" t="s">
        <v>1739</v>
      </c>
      <c r="F2245" t="s">
        <v>2901</v>
      </c>
      <c r="G2245">
        <v>2014</v>
      </c>
      <c r="H2245" t="s">
        <v>1737</v>
      </c>
      <c r="I2245" t="s">
        <v>23</v>
      </c>
      <c r="J2245">
        <v>378</v>
      </c>
      <c r="K2245">
        <v>2</v>
      </c>
      <c r="L2245">
        <f>COUNTIF(Table1[Race],Table1[Race])</f>
        <v>2</v>
      </c>
      <c r="M2245">
        <v>1</v>
      </c>
      <c r="N2245">
        <v>1</v>
      </c>
      <c r="O2245">
        <v>0</v>
      </c>
      <c r="P2245">
        <v>0</v>
      </c>
      <c r="Q2245" t="s">
        <v>20</v>
      </c>
      <c r="R2245" t="s">
        <v>947</v>
      </c>
      <c r="S2245" t="s">
        <v>2692</v>
      </c>
      <c r="T2245">
        <f>IFERROR(Table1[n_can_adj]/MID(Table1[district],FIND("(",Table1[district])+1,1),Table1[n_can_adj])</f>
        <v>2</v>
      </c>
      <c r="U2245">
        <v>44091</v>
      </c>
      <c r="V2245" t="str">
        <f>IF(Table1[Voting Population]&lt;47000,"Rural","Urban")</f>
        <v>Rural</v>
      </c>
      <c r="W2245" s="3">
        <v>0.2516556291390728</v>
      </c>
      <c r="X2245" s="3" t="s">
        <v>5414</v>
      </c>
      <c r="Y2245" s="3">
        <f>COUNTIFS(Table1[Race '#],Table1[[#This Row],[Race '#]],Table1[Gender],"F")</f>
        <v>0</v>
      </c>
      <c r="Z2245" s="3">
        <f>COUNTIFS(Table1[Race '#],Table1[[#This Row],[Race '#]],Table1[Gender],"M")</f>
        <v>2</v>
      </c>
      <c r="AA2245" s="3">
        <f>COUNTIFS(Table1[Race '#],Table1[[#This Row],[Race '#]],Table1[Gender],"~?")</f>
        <v>0</v>
      </c>
      <c r="AB2245" s="3" t="str">
        <f>_xlfn.IFS(Y2245=SUM(Table1[[#This Row],[Race-F candidates]:[Race-? Candidates]]),"All-Female",Z2245=SUM(Table1[[#This Row],[Race-F candidates]:[Race-? Candidates]]),"All-Male",1=1,"Mixed-Gender")</f>
        <v>All-Male</v>
      </c>
      <c r="AC2245" s="3">
        <f>COUNTIFS(Table1[genoffice],Table1[[#This Row],[genoffice]],Table1[Gender],"F")</f>
        <v>94</v>
      </c>
      <c r="AD2245" s="3">
        <f>COUNTIFS(Table1[genoffice],Table1[[#This Row],[genoffice]],Table1[Gender],"M")</f>
        <v>132</v>
      </c>
      <c r="AE2245" s="3">
        <f>COUNTIFS(Table1[genoffice],Table1[[#This Row],[genoffice]],Table1[Gender],"~?")</f>
        <v>8</v>
      </c>
    </row>
    <row r="2246" spans="1:31" x14ac:dyDescent="0.35">
      <c r="A2246">
        <v>2245</v>
      </c>
      <c r="B2246">
        <f>IF(COUNTIF(C$2:C2245,C2246)&gt;0,B2245,B2245+1)</f>
        <v>715</v>
      </c>
      <c r="C2246" t="str">
        <f>Table1[[#This Row],[position]]&amp;IF(Table1[district]="NA","","-"&amp;Table1[district])&amp;IF(Table1[parish]="Multi-Parish Race","","-"&amp;Table1[parish])&amp;" ("&amp;Table1[year]&amp;")"</f>
        <v>Justice of the Peace-Justice of the Peace Ward B-St. Bernard (2014)</v>
      </c>
      <c r="D2246" t="s">
        <v>2692</v>
      </c>
      <c r="E2246" t="s">
        <v>1739</v>
      </c>
      <c r="F2246" t="s">
        <v>2902</v>
      </c>
      <c r="G2246">
        <v>2014</v>
      </c>
      <c r="H2246" t="s">
        <v>1737</v>
      </c>
      <c r="I2246" t="s">
        <v>19</v>
      </c>
      <c r="J2246">
        <v>226</v>
      </c>
      <c r="K2246">
        <v>2</v>
      </c>
      <c r="L2246">
        <f>COUNTIF(Table1[Race],Table1[Race])</f>
        <v>2</v>
      </c>
      <c r="M2246">
        <v>1</v>
      </c>
      <c r="N2246">
        <v>1</v>
      </c>
      <c r="O2246">
        <v>0</v>
      </c>
      <c r="P2246">
        <v>0</v>
      </c>
      <c r="Q2246" t="s">
        <v>20</v>
      </c>
      <c r="R2246" t="s">
        <v>947</v>
      </c>
      <c r="S2246" t="s">
        <v>2692</v>
      </c>
      <c r="T2246">
        <f>IFERROR(Table1[n_can_adj]/MID(Table1[district],FIND("(",Table1[district])+1,1),Table1[n_can_adj])</f>
        <v>2</v>
      </c>
      <c r="U2246">
        <v>44091</v>
      </c>
      <c r="V2246" t="str">
        <f>IF(Table1[Voting Population]&lt;47000,"Rural","Urban")</f>
        <v>Rural</v>
      </c>
      <c r="W2246" s="3">
        <v>0.2516556291390728</v>
      </c>
      <c r="X2246" s="3" t="s">
        <v>5414</v>
      </c>
      <c r="Y2246" s="3">
        <f>COUNTIFS(Table1[Race '#],Table1[[#This Row],[Race '#]],Table1[Gender],"F")</f>
        <v>0</v>
      </c>
      <c r="Z2246" s="3">
        <f>COUNTIFS(Table1[Race '#],Table1[[#This Row],[Race '#]],Table1[Gender],"M")</f>
        <v>2</v>
      </c>
      <c r="AA2246" s="3">
        <f>COUNTIFS(Table1[Race '#],Table1[[#This Row],[Race '#]],Table1[Gender],"~?")</f>
        <v>0</v>
      </c>
      <c r="AB2246" s="3" t="str">
        <f>_xlfn.IFS(Y2246=SUM(Table1[[#This Row],[Race-F candidates]:[Race-? Candidates]]),"All-Female",Z2246=SUM(Table1[[#This Row],[Race-F candidates]:[Race-? Candidates]]),"All-Male",1=1,"Mixed-Gender")</f>
        <v>All-Male</v>
      </c>
      <c r="AC2246" s="3">
        <f>COUNTIFS(Table1[genoffice],Table1[[#This Row],[genoffice]],Table1[Gender],"F")</f>
        <v>94</v>
      </c>
      <c r="AD2246" s="3">
        <f>COUNTIFS(Table1[genoffice],Table1[[#This Row],[genoffice]],Table1[Gender],"M")</f>
        <v>132</v>
      </c>
      <c r="AE2246" s="3">
        <f>COUNTIFS(Table1[genoffice],Table1[[#This Row],[genoffice]],Table1[Gender],"~?")</f>
        <v>8</v>
      </c>
    </row>
    <row r="2247" spans="1:31" x14ac:dyDescent="0.35">
      <c r="A2247">
        <v>2246</v>
      </c>
      <c r="B2247">
        <f>IF(COUNTIF(C$2:C2246,C2247)&gt;0,B2246,B2246+1)</f>
        <v>716</v>
      </c>
      <c r="C2247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7" t="s">
        <v>2692</v>
      </c>
      <c r="E2247" t="s">
        <v>2903</v>
      </c>
      <c r="F2247" t="s">
        <v>2904</v>
      </c>
      <c r="G2247">
        <v>2014</v>
      </c>
      <c r="H2247" t="s">
        <v>1737</v>
      </c>
      <c r="I2247" t="s">
        <v>23</v>
      </c>
      <c r="J2247">
        <v>1425</v>
      </c>
      <c r="K2247">
        <v>2</v>
      </c>
      <c r="L2247">
        <f>COUNTIF(Table1[Race],Table1[Race])</f>
        <v>2</v>
      </c>
      <c r="M2247">
        <v>1</v>
      </c>
      <c r="N2247">
        <v>1</v>
      </c>
      <c r="O2247">
        <v>0</v>
      </c>
      <c r="P2247">
        <v>0</v>
      </c>
      <c r="Q2247" t="s">
        <v>20</v>
      </c>
      <c r="R2247" t="s">
        <v>947</v>
      </c>
      <c r="S2247" t="s">
        <v>2692</v>
      </c>
      <c r="T2247">
        <f>IFERROR(Table1[n_can_adj]/MID(Table1[district],FIND("(",Table1[district])+1,1),Table1[n_can_adj])</f>
        <v>2</v>
      </c>
      <c r="U2247">
        <v>44091</v>
      </c>
      <c r="V2247" t="str">
        <f>IF(Table1[Voting Population]&lt;47000,"Rural","Urban")</f>
        <v>Rural</v>
      </c>
      <c r="W2247" s="3">
        <v>0.30554283096655976</v>
      </c>
      <c r="X2247" s="3" t="s">
        <v>5414</v>
      </c>
      <c r="Y2247" s="3">
        <f>COUNTIFS(Table1[Race '#],Table1[[#This Row],[Race '#]],Table1[Gender],"F")</f>
        <v>1</v>
      </c>
      <c r="Z2247" s="3">
        <f>COUNTIFS(Table1[Race '#],Table1[[#This Row],[Race '#]],Table1[Gender],"M")</f>
        <v>1</v>
      </c>
      <c r="AA2247" s="3">
        <f>COUNTIFS(Table1[Race '#],Table1[[#This Row],[Race '#]],Table1[Gender],"~?")</f>
        <v>0</v>
      </c>
      <c r="AB2247" s="3" t="str">
        <f>_xlfn.IFS(Y2247=SUM(Table1[[#This Row],[Race-F candidates]:[Race-? Candidates]]),"All-Female",Z2247=SUM(Table1[[#This Row],[Race-F candidates]:[Race-? Candidates]]),"All-Male",1=1,"Mixed-Gender")</f>
        <v>Mixed-Gender</v>
      </c>
      <c r="AC2247" s="3">
        <f>COUNTIFS(Table1[genoffice],Table1[[#This Row],[genoffice]],Table1[Gender],"F")</f>
        <v>94</v>
      </c>
      <c r="AD2247" s="3">
        <f>COUNTIFS(Table1[genoffice],Table1[[#This Row],[genoffice]],Table1[Gender],"M")</f>
        <v>132</v>
      </c>
      <c r="AE2247" s="3">
        <f>COUNTIFS(Table1[genoffice],Table1[[#This Row],[genoffice]],Table1[Gender],"~?")</f>
        <v>8</v>
      </c>
    </row>
    <row r="2248" spans="1:31" x14ac:dyDescent="0.35">
      <c r="A2248">
        <v>2247</v>
      </c>
      <c r="B2248">
        <f>IF(COUNTIF(C$2:C2247,C2248)&gt;0,B2247,B2247+1)</f>
        <v>716</v>
      </c>
      <c r="C2248" t="str">
        <f>Table1[[#This Row],[position]]&amp;IF(Table1[district]="NA","","-"&amp;Table1[district])&amp;IF(Table1[parish]="Multi-Parish Race","","-"&amp;Table1[parish])&amp;" ("&amp;Table1[year]&amp;")"</f>
        <v>Justice of the Peace-Justice of the Peace Ward I-St. Bernard (2014)</v>
      </c>
      <c r="D2248" t="s">
        <v>2692</v>
      </c>
      <c r="E2248" t="s">
        <v>2903</v>
      </c>
      <c r="F2248" t="s">
        <v>2905</v>
      </c>
      <c r="G2248">
        <v>2014</v>
      </c>
      <c r="H2248" t="s">
        <v>1737</v>
      </c>
      <c r="I2248" t="s">
        <v>19</v>
      </c>
      <c r="J2248">
        <v>758</v>
      </c>
      <c r="K2248">
        <v>2</v>
      </c>
      <c r="L2248">
        <f>COUNTIF(Table1[Race],Table1[Race])</f>
        <v>2</v>
      </c>
      <c r="M2248">
        <v>1</v>
      </c>
      <c r="N2248">
        <v>1</v>
      </c>
      <c r="O2248">
        <v>0</v>
      </c>
      <c r="P2248">
        <v>0</v>
      </c>
      <c r="Q2248" t="s">
        <v>20</v>
      </c>
      <c r="R2248" t="s">
        <v>947</v>
      </c>
      <c r="S2248" t="s">
        <v>2692</v>
      </c>
      <c r="T2248">
        <f>IFERROR(Table1[n_can_adj]/MID(Table1[district],FIND("(",Table1[district])+1,1),Table1[n_can_adj])</f>
        <v>2</v>
      </c>
      <c r="U2248">
        <v>44091</v>
      </c>
      <c r="V2248" t="str">
        <f>IF(Table1[Voting Population]&lt;47000,"Rural","Urban")</f>
        <v>Rural</v>
      </c>
      <c r="W2248" s="3">
        <v>0.30554283096655976</v>
      </c>
      <c r="X2248" s="3" t="s">
        <v>5415</v>
      </c>
      <c r="Y2248" s="3">
        <f>COUNTIFS(Table1[Race '#],Table1[[#This Row],[Race '#]],Table1[Gender],"F")</f>
        <v>1</v>
      </c>
      <c r="Z2248" s="3">
        <f>COUNTIFS(Table1[Race '#],Table1[[#This Row],[Race '#]],Table1[Gender],"M")</f>
        <v>1</v>
      </c>
      <c r="AA2248" s="3">
        <f>COUNTIFS(Table1[Race '#],Table1[[#This Row],[Race '#]],Table1[Gender],"~?")</f>
        <v>0</v>
      </c>
      <c r="AB2248" s="3" t="str">
        <f>_xlfn.IFS(Y2248=SUM(Table1[[#This Row],[Race-F candidates]:[Race-? Candidates]]),"All-Female",Z2248=SUM(Table1[[#This Row],[Race-F candidates]:[Race-? Candidates]]),"All-Male",1=1,"Mixed-Gender")</f>
        <v>Mixed-Gender</v>
      </c>
      <c r="AC2248" s="3">
        <f>COUNTIFS(Table1[genoffice],Table1[[#This Row],[genoffice]],Table1[Gender],"F")</f>
        <v>94</v>
      </c>
      <c r="AD2248" s="3">
        <f>COUNTIFS(Table1[genoffice],Table1[[#This Row],[genoffice]],Table1[Gender],"M")</f>
        <v>132</v>
      </c>
      <c r="AE2248" s="3">
        <f>COUNTIFS(Table1[genoffice],Table1[[#This Row],[genoffice]],Table1[Gender],"~?")</f>
        <v>8</v>
      </c>
    </row>
    <row r="2249" spans="1:31" x14ac:dyDescent="0.35">
      <c r="A2249">
        <v>2248</v>
      </c>
      <c r="B2249">
        <f>IF(COUNTIF(C$2:C2248,C2249)&gt;0,B2248,B2248+1)</f>
        <v>717</v>
      </c>
      <c r="C2249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49" t="s">
        <v>2692</v>
      </c>
      <c r="E2249" t="s">
        <v>1753</v>
      </c>
      <c r="F2249" t="s">
        <v>2906</v>
      </c>
      <c r="G2249">
        <v>2014</v>
      </c>
      <c r="H2249" t="s">
        <v>1737</v>
      </c>
      <c r="I2249" t="s">
        <v>23</v>
      </c>
      <c r="J2249">
        <v>1268</v>
      </c>
      <c r="K2249">
        <v>2</v>
      </c>
      <c r="L2249">
        <f>COUNTIF(Table1[Race],Table1[Race])</f>
        <v>2</v>
      </c>
      <c r="M2249">
        <v>2</v>
      </c>
      <c r="N2249">
        <v>0</v>
      </c>
      <c r="O2249">
        <v>0</v>
      </c>
      <c r="P2249">
        <v>0</v>
      </c>
      <c r="Q2249" t="s">
        <v>20</v>
      </c>
      <c r="R2249" t="s">
        <v>947</v>
      </c>
      <c r="S2249" t="s">
        <v>2692</v>
      </c>
      <c r="T2249">
        <f>IFERROR(Table1[n_can_adj]/MID(Table1[district],FIND("(",Table1[district])+1,1),Table1[n_can_adj])</f>
        <v>2</v>
      </c>
      <c r="U2249">
        <v>44091</v>
      </c>
      <c r="V2249" t="str">
        <f>IF(Table1[Voting Population]&lt;47000,"Rural","Urban")</f>
        <v>Rural</v>
      </c>
      <c r="W2249" s="3">
        <v>0.26673326673326669</v>
      </c>
      <c r="X2249" s="3" t="s">
        <v>5415</v>
      </c>
      <c r="Y2249" s="3">
        <f>COUNTIFS(Table1[Race '#],Table1[[#This Row],[Race '#]],Table1[Gender],"F")</f>
        <v>1</v>
      </c>
      <c r="Z2249" s="3">
        <f>COUNTIFS(Table1[Race '#],Table1[[#This Row],[Race '#]],Table1[Gender],"M")</f>
        <v>0</v>
      </c>
      <c r="AA2249" s="3">
        <f>COUNTIFS(Table1[Race '#],Table1[[#This Row],[Race '#]],Table1[Gender],"~?")</f>
        <v>1</v>
      </c>
      <c r="AB2249" s="3" t="str">
        <f>_xlfn.IFS(Y2249=SUM(Table1[[#This Row],[Race-F candidates]:[Race-? Candidates]]),"All-Female",Z2249=SUM(Table1[[#This Row],[Race-F candidates]:[Race-? Candidates]]),"All-Male",1=1,"Mixed-Gender")</f>
        <v>Mixed-Gender</v>
      </c>
      <c r="AC2249" s="3">
        <f>COUNTIFS(Table1[genoffice],Table1[[#This Row],[genoffice]],Table1[Gender],"F")</f>
        <v>94</v>
      </c>
      <c r="AD2249" s="3">
        <f>COUNTIFS(Table1[genoffice],Table1[[#This Row],[genoffice]],Table1[Gender],"M")</f>
        <v>132</v>
      </c>
      <c r="AE2249" s="3">
        <f>COUNTIFS(Table1[genoffice],Table1[[#This Row],[genoffice]],Table1[Gender],"~?")</f>
        <v>8</v>
      </c>
    </row>
    <row r="2250" spans="1:31" x14ac:dyDescent="0.35">
      <c r="A2250">
        <v>2249</v>
      </c>
      <c r="B2250">
        <f>IF(COUNTIF(C$2:C2249,C2250)&gt;0,B2249,B2249+1)</f>
        <v>717</v>
      </c>
      <c r="C2250" t="str">
        <f>Table1[[#This Row],[position]]&amp;IF(Table1[district]="NA","","-"&amp;Table1[district])&amp;IF(Table1[parish]="Multi-Parish Race","","-"&amp;Table1[parish])&amp;" ("&amp;Table1[year]&amp;")"</f>
        <v>Justice of the Peace-Justice of the Peace Ward J-St. Bernard (2014)</v>
      </c>
      <c r="D2250" t="s">
        <v>2692</v>
      </c>
      <c r="E2250" t="s">
        <v>1753</v>
      </c>
      <c r="F2250" t="s">
        <v>2907</v>
      </c>
      <c r="G2250">
        <v>2014</v>
      </c>
      <c r="H2250" t="s">
        <v>1737</v>
      </c>
      <c r="I2250" t="s">
        <v>23</v>
      </c>
      <c r="J2250">
        <v>734</v>
      </c>
      <c r="K2250">
        <v>2</v>
      </c>
      <c r="L2250">
        <f>COUNTIF(Table1[Race],Table1[Race])</f>
        <v>2</v>
      </c>
      <c r="M2250">
        <v>2</v>
      </c>
      <c r="N2250">
        <v>0</v>
      </c>
      <c r="O2250">
        <v>0</v>
      </c>
      <c r="P2250">
        <v>0</v>
      </c>
      <c r="Q2250" t="s">
        <v>20</v>
      </c>
      <c r="R2250" t="s">
        <v>947</v>
      </c>
      <c r="S2250" t="s">
        <v>2692</v>
      </c>
      <c r="T2250">
        <f>IFERROR(Table1[n_can_adj]/MID(Table1[district],FIND("(",Table1[district])+1,1),Table1[n_can_adj])</f>
        <v>2</v>
      </c>
      <c r="U2250">
        <v>44091</v>
      </c>
      <c r="V2250" t="str">
        <f>IF(Table1[Voting Population]&lt;47000,"Rural","Urban")</f>
        <v>Rural</v>
      </c>
      <c r="W2250" s="3">
        <v>0.26673326673326669</v>
      </c>
      <c r="X2250" s="3" t="s">
        <v>5413</v>
      </c>
      <c r="Y2250" s="3">
        <f>COUNTIFS(Table1[Race '#],Table1[[#This Row],[Race '#]],Table1[Gender],"F")</f>
        <v>1</v>
      </c>
      <c r="Z2250" s="3">
        <f>COUNTIFS(Table1[Race '#],Table1[[#This Row],[Race '#]],Table1[Gender],"M")</f>
        <v>0</v>
      </c>
      <c r="AA2250" s="3">
        <f>COUNTIFS(Table1[Race '#],Table1[[#This Row],[Race '#]],Table1[Gender],"~?")</f>
        <v>1</v>
      </c>
      <c r="AB2250" s="3" t="str">
        <f>_xlfn.IFS(Y2250=SUM(Table1[[#This Row],[Race-F candidates]:[Race-? Candidates]]),"All-Female",Z2250=SUM(Table1[[#This Row],[Race-F candidates]:[Race-? Candidates]]),"All-Male",1=1,"Mixed-Gender")</f>
        <v>Mixed-Gender</v>
      </c>
      <c r="AC2250" s="3">
        <f>COUNTIFS(Table1[genoffice],Table1[[#This Row],[genoffice]],Table1[Gender],"F")</f>
        <v>94</v>
      </c>
      <c r="AD2250" s="3">
        <f>COUNTIFS(Table1[genoffice],Table1[[#This Row],[genoffice]],Table1[Gender],"M")</f>
        <v>132</v>
      </c>
      <c r="AE2250" s="3">
        <f>COUNTIFS(Table1[genoffice],Table1[[#This Row],[genoffice]],Table1[Gender],"~?")</f>
        <v>8</v>
      </c>
    </row>
    <row r="2251" spans="1:31" x14ac:dyDescent="0.35">
      <c r="A2251">
        <v>2250</v>
      </c>
      <c r="B2251">
        <f>IF(COUNTIF(C$2:C2250,C2251)&gt;0,B2250,B2250+1)</f>
        <v>718</v>
      </c>
      <c r="C2251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1" t="s">
        <v>2908</v>
      </c>
      <c r="E2251" t="s">
        <v>1763</v>
      </c>
      <c r="F2251" t="s">
        <v>2909</v>
      </c>
      <c r="G2251">
        <v>2014</v>
      </c>
      <c r="H2251" t="s">
        <v>29</v>
      </c>
      <c r="I2251" t="s">
        <v>127</v>
      </c>
      <c r="J2251">
        <v>652</v>
      </c>
      <c r="K2251">
        <v>3</v>
      </c>
      <c r="L2251">
        <f>COUNTIF(Table1[Race],Table1[Race])</f>
        <v>3</v>
      </c>
      <c r="M2251">
        <v>1</v>
      </c>
      <c r="N2251">
        <v>1</v>
      </c>
      <c r="O2251">
        <v>0</v>
      </c>
      <c r="P2251">
        <v>1</v>
      </c>
      <c r="Q2251" t="s">
        <v>20</v>
      </c>
      <c r="R2251" t="s">
        <v>947</v>
      </c>
      <c r="S2251" t="s">
        <v>2692</v>
      </c>
      <c r="T2251">
        <f>IFERROR(Table1[n_can_adj]/MID(Table1[district],FIND("(",Table1[district])+1,1),Table1[n_can_adj])</f>
        <v>1.5</v>
      </c>
      <c r="U2251">
        <v>124720</v>
      </c>
      <c r="V2251" t="str">
        <f>IF(Table1[Voting Population]&lt;47000,"Rural","Urban")</f>
        <v>Urban</v>
      </c>
      <c r="W2251" s="3">
        <v>8.3919362400375064E-2</v>
      </c>
      <c r="X2251" s="3" t="s">
        <v>5414</v>
      </c>
      <c r="Y2251" s="3">
        <f>COUNTIFS(Table1[Race '#],Table1[[#This Row],[Race '#]],Table1[Gender],"F")</f>
        <v>1</v>
      </c>
      <c r="Z2251" s="3">
        <f>COUNTIFS(Table1[Race '#],Table1[[#This Row],[Race '#]],Table1[Gender],"M")</f>
        <v>2</v>
      </c>
      <c r="AA2251" s="3">
        <f>COUNTIFS(Table1[Race '#],Table1[[#This Row],[Race '#]],Table1[Gender],"~?")</f>
        <v>0</v>
      </c>
      <c r="AB2251" s="3" t="str">
        <f>_xlfn.IFS(Y2251=SUM(Table1[[#This Row],[Race-F candidates]:[Race-? Candidates]]),"All-Female",Z2251=SUM(Table1[[#This Row],[Race-F candidates]:[Race-? Candidates]]),"All-Male",1=1,"Mixed-Gender")</f>
        <v>Mixed-Gender</v>
      </c>
      <c r="AC2251" s="3">
        <f>COUNTIFS(Table1[genoffice],Table1[[#This Row],[genoffice]],Table1[Gender],"F")</f>
        <v>94</v>
      </c>
      <c r="AD2251" s="3">
        <f>COUNTIFS(Table1[genoffice],Table1[[#This Row],[genoffice]],Table1[Gender],"M")</f>
        <v>132</v>
      </c>
      <c r="AE2251" s="3">
        <f>COUNTIFS(Table1[genoffice],Table1[[#This Row],[genoffice]],Table1[Gender],"~?")</f>
        <v>8</v>
      </c>
    </row>
    <row r="2252" spans="1:31" x14ac:dyDescent="0.35">
      <c r="A2252">
        <v>2251</v>
      </c>
      <c r="B2252">
        <f>IF(COUNTIF(C$2:C2251,C2252)&gt;0,B2251,B2251+1)</f>
        <v>718</v>
      </c>
      <c r="C2252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2" t="s">
        <v>2908</v>
      </c>
      <c r="E2252" t="s">
        <v>1763</v>
      </c>
      <c r="F2252" t="s">
        <v>2910</v>
      </c>
      <c r="G2252">
        <v>2014</v>
      </c>
      <c r="H2252" t="s">
        <v>29</v>
      </c>
      <c r="I2252" t="s">
        <v>23</v>
      </c>
      <c r="J2252">
        <v>650</v>
      </c>
      <c r="K2252">
        <v>3</v>
      </c>
      <c r="L2252">
        <f>COUNTIF(Table1[Race],Table1[Race])</f>
        <v>3</v>
      </c>
      <c r="M2252">
        <v>1</v>
      </c>
      <c r="N2252">
        <v>1</v>
      </c>
      <c r="O2252">
        <v>0</v>
      </c>
      <c r="P2252">
        <v>1</v>
      </c>
      <c r="Q2252" t="s">
        <v>20</v>
      </c>
      <c r="R2252" t="s">
        <v>947</v>
      </c>
      <c r="S2252" t="s">
        <v>2692</v>
      </c>
      <c r="T2252">
        <f>IFERROR(Table1[n_can_adj]/MID(Table1[district],FIND("(",Table1[district])+1,1),Table1[n_can_adj])</f>
        <v>1.5</v>
      </c>
      <c r="U2252">
        <v>124720</v>
      </c>
      <c r="V2252" t="str">
        <f>IF(Table1[Voting Population]&lt;47000,"Rural","Urban")</f>
        <v>Urban</v>
      </c>
      <c r="W2252" s="3">
        <v>8.3919362400375064E-2</v>
      </c>
      <c r="X2252" s="3" t="s">
        <v>5415</v>
      </c>
      <c r="Y2252" s="3">
        <f>COUNTIFS(Table1[Race '#],Table1[[#This Row],[Race '#]],Table1[Gender],"F")</f>
        <v>1</v>
      </c>
      <c r="Z2252" s="3">
        <f>COUNTIFS(Table1[Race '#],Table1[[#This Row],[Race '#]],Table1[Gender],"M")</f>
        <v>2</v>
      </c>
      <c r="AA2252" s="3">
        <f>COUNTIFS(Table1[Race '#],Table1[[#This Row],[Race '#]],Table1[Gender],"~?")</f>
        <v>0</v>
      </c>
      <c r="AB2252" s="3" t="str">
        <f>_xlfn.IFS(Y2252=SUM(Table1[[#This Row],[Race-F candidates]:[Race-? Candidates]]),"All-Female",Z2252=SUM(Table1[[#This Row],[Race-F candidates]:[Race-? Candidates]]),"All-Male",1=1,"Mixed-Gender")</f>
        <v>Mixed-Gender</v>
      </c>
      <c r="AC2252" s="3">
        <f>COUNTIFS(Table1[genoffice],Table1[[#This Row],[genoffice]],Table1[Gender],"F")</f>
        <v>94</v>
      </c>
      <c r="AD2252" s="3">
        <f>COUNTIFS(Table1[genoffice],Table1[[#This Row],[genoffice]],Table1[Gender],"M")</f>
        <v>132</v>
      </c>
      <c r="AE2252" s="3">
        <f>COUNTIFS(Table1[genoffice],Table1[[#This Row],[genoffice]],Table1[Gender],"~?")</f>
        <v>8</v>
      </c>
    </row>
    <row r="2253" spans="1:31" x14ac:dyDescent="0.35">
      <c r="A2253">
        <v>2252</v>
      </c>
      <c r="B2253">
        <f>IF(COUNTIF(C$2:C2252,C2253)&gt;0,B2252,B2252+1)</f>
        <v>718</v>
      </c>
      <c r="C2253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3 (2 to be elected)-Bossier (2014)</v>
      </c>
      <c r="D2253" t="s">
        <v>2908</v>
      </c>
      <c r="E2253" t="s">
        <v>1763</v>
      </c>
      <c r="F2253" t="s">
        <v>2911</v>
      </c>
      <c r="G2253">
        <v>2014</v>
      </c>
      <c r="H2253" t="s">
        <v>29</v>
      </c>
      <c r="I2253" t="s">
        <v>19</v>
      </c>
      <c r="J2253">
        <v>831</v>
      </c>
      <c r="K2253">
        <v>3</v>
      </c>
      <c r="L2253">
        <f>COUNTIF(Table1[Race],Table1[Race])</f>
        <v>3</v>
      </c>
      <c r="M2253">
        <v>1</v>
      </c>
      <c r="N2253">
        <v>1</v>
      </c>
      <c r="O2253">
        <v>0</v>
      </c>
      <c r="P2253">
        <v>1</v>
      </c>
      <c r="Q2253" t="s">
        <v>20</v>
      </c>
      <c r="R2253" t="s">
        <v>947</v>
      </c>
      <c r="S2253" t="s">
        <v>2692</v>
      </c>
      <c r="T2253">
        <f>IFERROR(Table1[n_can_adj]/MID(Table1[district],FIND("(",Table1[district])+1,1),Table1[n_can_adj])</f>
        <v>1.5</v>
      </c>
      <c r="U2253">
        <v>124720</v>
      </c>
      <c r="V2253" t="str">
        <f>IF(Table1[Voting Population]&lt;47000,"Rural","Urban")</f>
        <v>Urban</v>
      </c>
      <c r="W2253" s="3">
        <v>8.3919362400375064E-2</v>
      </c>
      <c r="X2253" s="3" t="s">
        <v>5414</v>
      </c>
      <c r="Y2253" s="3">
        <f>COUNTIFS(Table1[Race '#],Table1[[#This Row],[Race '#]],Table1[Gender],"F")</f>
        <v>1</v>
      </c>
      <c r="Z2253" s="3">
        <f>COUNTIFS(Table1[Race '#],Table1[[#This Row],[Race '#]],Table1[Gender],"M")</f>
        <v>2</v>
      </c>
      <c r="AA2253" s="3">
        <f>COUNTIFS(Table1[Race '#],Table1[[#This Row],[Race '#]],Table1[Gender],"~?")</f>
        <v>0</v>
      </c>
      <c r="AB2253" s="3" t="str">
        <f>_xlfn.IFS(Y2253=SUM(Table1[[#This Row],[Race-F candidates]:[Race-? Candidates]]),"All-Female",Z2253=SUM(Table1[[#This Row],[Race-F candidates]:[Race-? Candidates]]),"All-Male",1=1,"Mixed-Gender")</f>
        <v>Mixed-Gender</v>
      </c>
      <c r="AC2253" s="3">
        <f>COUNTIFS(Table1[genoffice],Table1[[#This Row],[genoffice]],Table1[Gender],"F")</f>
        <v>94</v>
      </c>
      <c r="AD2253" s="3">
        <f>COUNTIFS(Table1[genoffice],Table1[[#This Row],[genoffice]],Table1[Gender],"M")</f>
        <v>132</v>
      </c>
      <c r="AE2253" s="3">
        <f>COUNTIFS(Table1[genoffice],Table1[[#This Row],[genoffice]],Table1[Gender],"~?")</f>
        <v>8</v>
      </c>
    </row>
    <row r="2254" spans="1:31" x14ac:dyDescent="0.35">
      <c r="A2254">
        <v>2253</v>
      </c>
      <c r="B2254">
        <f>IF(COUNTIF(C$2:C2253,C2254)&gt;0,B2253,B2253+1)</f>
        <v>719</v>
      </c>
      <c r="C2254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4" t="s">
        <v>2908</v>
      </c>
      <c r="E2254" t="s">
        <v>1769</v>
      </c>
      <c r="F2254" t="s">
        <v>2912</v>
      </c>
      <c r="G2254">
        <v>2014</v>
      </c>
      <c r="H2254" t="s">
        <v>29</v>
      </c>
      <c r="I2254" t="s">
        <v>23</v>
      </c>
      <c r="J2254">
        <v>1695</v>
      </c>
      <c r="K2254">
        <v>4</v>
      </c>
      <c r="L2254">
        <f>COUNTIF(Table1[Race],Table1[Race])</f>
        <v>4</v>
      </c>
      <c r="M2254">
        <v>1</v>
      </c>
      <c r="N2254">
        <v>3</v>
      </c>
      <c r="O2254">
        <v>0</v>
      </c>
      <c r="P2254">
        <v>0</v>
      </c>
      <c r="Q2254" t="s">
        <v>20</v>
      </c>
      <c r="R2254" t="s">
        <v>947</v>
      </c>
      <c r="S2254" t="s">
        <v>2692</v>
      </c>
      <c r="T2254">
        <f>IFERROR(Table1[n_can_adj]/MID(Table1[district],FIND("(",Table1[district])+1,1),Table1[n_can_adj])</f>
        <v>2</v>
      </c>
      <c r="U2254">
        <v>124720</v>
      </c>
      <c r="V2254" t="str">
        <f>IF(Table1[Voting Population]&lt;47000,"Rural","Urban")</f>
        <v>Urban</v>
      </c>
      <c r="W2254" s="3">
        <v>5.5074744295830036E-2</v>
      </c>
      <c r="X2254" s="3" t="s">
        <v>5414</v>
      </c>
      <c r="Y2254" s="3">
        <f>COUNTIFS(Table1[Race '#],Table1[[#This Row],[Race '#]],Table1[Gender],"F")</f>
        <v>0</v>
      </c>
      <c r="Z2254" s="3">
        <f>COUNTIFS(Table1[Race '#],Table1[[#This Row],[Race '#]],Table1[Gender],"M")</f>
        <v>4</v>
      </c>
      <c r="AA2254" s="3">
        <f>COUNTIFS(Table1[Race '#],Table1[[#This Row],[Race '#]],Table1[Gender],"~?")</f>
        <v>0</v>
      </c>
      <c r="AB2254" s="3" t="str">
        <f>_xlfn.IFS(Y2254=SUM(Table1[[#This Row],[Race-F candidates]:[Race-? Candidates]]),"All-Female",Z2254=SUM(Table1[[#This Row],[Race-F candidates]:[Race-? Candidates]]),"All-Male",1=1,"Mixed-Gender")</f>
        <v>All-Male</v>
      </c>
      <c r="AC2254" s="3">
        <f>COUNTIFS(Table1[genoffice],Table1[[#This Row],[genoffice]],Table1[Gender],"F")</f>
        <v>94</v>
      </c>
      <c r="AD2254" s="3">
        <f>COUNTIFS(Table1[genoffice],Table1[[#This Row],[genoffice]],Table1[Gender],"M")</f>
        <v>132</v>
      </c>
      <c r="AE2254" s="3">
        <f>COUNTIFS(Table1[genoffice],Table1[[#This Row],[genoffice]],Table1[Gender],"~?")</f>
        <v>8</v>
      </c>
    </row>
    <row r="2255" spans="1:31" x14ac:dyDescent="0.35">
      <c r="A2255">
        <v>2254</v>
      </c>
      <c r="B2255">
        <f>IF(COUNTIF(C$2:C2254,C2255)&gt;0,B2254,B2254+1)</f>
        <v>719</v>
      </c>
      <c r="C2255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5" t="s">
        <v>2908</v>
      </c>
      <c r="E2255" t="s">
        <v>1769</v>
      </c>
      <c r="F2255" t="s">
        <v>2913</v>
      </c>
      <c r="G2255">
        <v>2014</v>
      </c>
      <c r="H2255" t="s">
        <v>29</v>
      </c>
      <c r="I2255" t="s">
        <v>19</v>
      </c>
      <c r="J2255">
        <v>5219</v>
      </c>
      <c r="K2255">
        <v>4</v>
      </c>
      <c r="L2255">
        <f>COUNTIF(Table1[Race],Table1[Race])</f>
        <v>4</v>
      </c>
      <c r="M2255">
        <v>1</v>
      </c>
      <c r="N2255">
        <v>3</v>
      </c>
      <c r="O2255">
        <v>0</v>
      </c>
      <c r="P2255">
        <v>0</v>
      </c>
      <c r="Q2255" t="s">
        <v>20</v>
      </c>
      <c r="R2255" t="s">
        <v>947</v>
      </c>
      <c r="S2255" t="s">
        <v>2692</v>
      </c>
      <c r="T2255">
        <f>IFERROR(Table1[n_can_adj]/MID(Table1[district],FIND("(",Table1[district])+1,1),Table1[n_can_adj])</f>
        <v>2</v>
      </c>
      <c r="U2255">
        <v>124720</v>
      </c>
      <c r="V2255" t="str">
        <f>IF(Table1[Voting Population]&lt;47000,"Rural","Urban")</f>
        <v>Urban</v>
      </c>
      <c r="W2255" s="3">
        <v>5.5074744295830036E-2</v>
      </c>
      <c r="X2255" s="3" t="s">
        <v>5414</v>
      </c>
      <c r="Y2255" s="3">
        <f>COUNTIFS(Table1[Race '#],Table1[[#This Row],[Race '#]],Table1[Gender],"F")</f>
        <v>0</v>
      </c>
      <c r="Z2255" s="3">
        <f>COUNTIFS(Table1[Race '#],Table1[[#This Row],[Race '#]],Table1[Gender],"M")</f>
        <v>4</v>
      </c>
      <c r="AA2255" s="3">
        <f>COUNTIFS(Table1[Race '#],Table1[[#This Row],[Race '#]],Table1[Gender],"~?")</f>
        <v>0</v>
      </c>
      <c r="AB2255" s="3" t="str">
        <f>_xlfn.IFS(Y2255=SUM(Table1[[#This Row],[Race-F candidates]:[Race-? Candidates]]),"All-Female",Z2255=SUM(Table1[[#This Row],[Race-F candidates]:[Race-? Candidates]]),"All-Male",1=1,"Mixed-Gender")</f>
        <v>All-Male</v>
      </c>
      <c r="AC2255" s="3">
        <f>COUNTIFS(Table1[genoffice],Table1[[#This Row],[genoffice]],Table1[Gender],"F")</f>
        <v>94</v>
      </c>
      <c r="AD2255" s="3">
        <f>COUNTIFS(Table1[genoffice],Table1[[#This Row],[genoffice]],Table1[Gender],"M")</f>
        <v>132</v>
      </c>
      <c r="AE2255" s="3">
        <f>COUNTIFS(Table1[genoffice],Table1[[#This Row],[genoffice]],Table1[Gender],"~?")</f>
        <v>8</v>
      </c>
    </row>
    <row r="2256" spans="1:31" x14ac:dyDescent="0.35">
      <c r="A2256">
        <v>2255</v>
      </c>
      <c r="B2256">
        <f>IF(COUNTIF(C$2:C2255,C2256)&gt;0,B2255,B2255+1)</f>
        <v>719</v>
      </c>
      <c r="C2256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6" t="s">
        <v>2908</v>
      </c>
      <c r="E2256" t="s">
        <v>1769</v>
      </c>
      <c r="F2256" t="s">
        <v>2914</v>
      </c>
      <c r="G2256">
        <v>2014</v>
      </c>
      <c r="H2256" t="s">
        <v>29</v>
      </c>
      <c r="I2256" t="s">
        <v>19</v>
      </c>
      <c r="J2256">
        <v>3959</v>
      </c>
      <c r="K2256">
        <v>4</v>
      </c>
      <c r="L2256">
        <f>COUNTIF(Table1[Race],Table1[Race])</f>
        <v>4</v>
      </c>
      <c r="M2256">
        <v>1</v>
      </c>
      <c r="N2256">
        <v>3</v>
      </c>
      <c r="O2256">
        <v>0</v>
      </c>
      <c r="P2256">
        <v>0</v>
      </c>
      <c r="Q2256" t="s">
        <v>20</v>
      </c>
      <c r="R2256" t="s">
        <v>947</v>
      </c>
      <c r="S2256" t="s">
        <v>2692</v>
      </c>
      <c r="T2256">
        <f>IFERROR(Table1[n_can_adj]/MID(Table1[district],FIND("(",Table1[district])+1,1),Table1[n_can_adj])</f>
        <v>2</v>
      </c>
      <c r="U2256">
        <v>124720</v>
      </c>
      <c r="V2256" t="str">
        <f>IF(Table1[Voting Population]&lt;47000,"Rural","Urban")</f>
        <v>Urban</v>
      </c>
      <c r="W2256" s="3">
        <v>5.5074744295830036E-2</v>
      </c>
      <c r="X2256" s="3" t="s">
        <v>5414</v>
      </c>
      <c r="Y2256" s="3">
        <f>COUNTIFS(Table1[Race '#],Table1[[#This Row],[Race '#]],Table1[Gender],"F")</f>
        <v>0</v>
      </c>
      <c r="Z2256" s="3">
        <f>COUNTIFS(Table1[Race '#],Table1[[#This Row],[Race '#]],Table1[Gender],"M")</f>
        <v>4</v>
      </c>
      <c r="AA2256" s="3">
        <f>COUNTIFS(Table1[Race '#],Table1[[#This Row],[Race '#]],Table1[Gender],"~?")</f>
        <v>0</v>
      </c>
      <c r="AB2256" s="3" t="str">
        <f>_xlfn.IFS(Y2256=SUM(Table1[[#This Row],[Race-F candidates]:[Race-? Candidates]]),"All-Female",Z2256=SUM(Table1[[#This Row],[Race-F candidates]:[Race-? Candidates]]),"All-Male",1=1,"Mixed-Gender")</f>
        <v>All-Male</v>
      </c>
      <c r="AC2256" s="3">
        <f>COUNTIFS(Table1[genoffice],Table1[[#This Row],[genoffice]],Table1[Gender],"F")</f>
        <v>94</v>
      </c>
      <c r="AD2256" s="3">
        <f>COUNTIFS(Table1[genoffice],Table1[[#This Row],[genoffice]],Table1[Gender],"M")</f>
        <v>132</v>
      </c>
      <c r="AE2256" s="3">
        <f>COUNTIFS(Table1[genoffice],Table1[[#This Row],[genoffice]],Table1[Gender],"~?")</f>
        <v>8</v>
      </c>
    </row>
    <row r="2257" spans="1:31" x14ac:dyDescent="0.35">
      <c r="A2257">
        <v>2256</v>
      </c>
      <c r="B2257">
        <f>IF(COUNTIF(C$2:C2256,C2257)&gt;0,B2256,B2256+1)</f>
        <v>719</v>
      </c>
      <c r="C2257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 6 (2 to be elected)-Bossier (2014)</v>
      </c>
      <c r="D2257" t="s">
        <v>2908</v>
      </c>
      <c r="E2257" t="s">
        <v>1769</v>
      </c>
      <c r="F2257" t="s">
        <v>2915</v>
      </c>
      <c r="G2257">
        <v>2014</v>
      </c>
      <c r="H2257" t="s">
        <v>29</v>
      </c>
      <c r="I2257" t="s">
        <v>19</v>
      </c>
      <c r="J2257">
        <v>4379</v>
      </c>
      <c r="K2257">
        <v>4</v>
      </c>
      <c r="L2257">
        <f>COUNTIF(Table1[Race],Table1[Race])</f>
        <v>4</v>
      </c>
      <c r="M2257">
        <v>1</v>
      </c>
      <c r="N2257">
        <v>3</v>
      </c>
      <c r="O2257">
        <v>0</v>
      </c>
      <c r="P2257">
        <v>0</v>
      </c>
      <c r="Q2257" t="s">
        <v>20</v>
      </c>
      <c r="R2257" t="s">
        <v>947</v>
      </c>
      <c r="S2257" t="s">
        <v>2692</v>
      </c>
      <c r="T2257">
        <f>IFERROR(Table1[n_can_adj]/MID(Table1[district],FIND("(",Table1[district])+1,1),Table1[n_can_adj])</f>
        <v>2</v>
      </c>
      <c r="U2257">
        <v>124720</v>
      </c>
      <c r="V2257" t="str">
        <f>IF(Table1[Voting Population]&lt;47000,"Rural","Urban")</f>
        <v>Urban</v>
      </c>
      <c r="W2257" s="3">
        <v>5.5074744295830036E-2</v>
      </c>
      <c r="X2257" s="3" t="s">
        <v>5414</v>
      </c>
      <c r="Y2257" s="3">
        <f>COUNTIFS(Table1[Race '#],Table1[[#This Row],[Race '#]],Table1[Gender],"F")</f>
        <v>0</v>
      </c>
      <c r="Z2257" s="3">
        <f>COUNTIFS(Table1[Race '#],Table1[[#This Row],[Race '#]],Table1[Gender],"M")</f>
        <v>4</v>
      </c>
      <c r="AA2257" s="3">
        <f>COUNTIFS(Table1[Race '#],Table1[[#This Row],[Race '#]],Table1[Gender],"~?")</f>
        <v>0</v>
      </c>
      <c r="AB2257" s="3" t="str">
        <f>_xlfn.IFS(Y2257=SUM(Table1[[#This Row],[Race-F candidates]:[Race-? Candidates]]),"All-Female",Z2257=SUM(Table1[[#This Row],[Race-F candidates]:[Race-? Candidates]]),"All-Male",1=1,"Mixed-Gender")</f>
        <v>All-Male</v>
      </c>
      <c r="AC2257" s="3">
        <f>COUNTIFS(Table1[genoffice],Table1[[#This Row],[genoffice]],Table1[Gender],"F")</f>
        <v>94</v>
      </c>
      <c r="AD2257" s="3">
        <f>COUNTIFS(Table1[genoffice],Table1[[#This Row],[genoffice]],Table1[Gender],"M")</f>
        <v>132</v>
      </c>
      <c r="AE2257" s="3">
        <f>COUNTIFS(Table1[genoffice],Table1[[#This Row],[genoffice]],Table1[Gender],"~?")</f>
        <v>8</v>
      </c>
    </row>
    <row r="2258" spans="1:31" x14ac:dyDescent="0.35">
      <c r="A2258">
        <v>2257</v>
      </c>
      <c r="B2258">
        <f>IF(COUNTIF(C$2:C2257,C2258)&gt;0,B2257,B2257+1)</f>
        <v>720</v>
      </c>
      <c r="C2258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8" t="s">
        <v>2908</v>
      </c>
      <c r="E2258" t="s">
        <v>2916</v>
      </c>
      <c r="F2258" t="s">
        <v>2917</v>
      </c>
      <c r="G2258">
        <v>2014</v>
      </c>
      <c r="H2258" t="s">
        <v>69</v>
      </c>
      <c r="I2258" t="s">
        <v>127</v>
      </c>
      <c r="J2258">
        <v>123</v>
      </c>
      <c r="K2258">
        <v>3</v>
      </c>
      <c r="L2258">
        <f>COUNTIF(Table1[Race],Table1[Race])</f>
        <v>3</v>
      </c>
      <c r="M2258">
        <v>1</v>
      </c>
      <c r="N2258">
        <v>1</v>
      </c>
      <c r="O2258">
        <v>0</v>
      </c>
      <c r="P2258">
        <v>1</v>
      </c>
      <c r="Q2258" t="s">
        <v>20</v>
      </c>
      <c r="R2258" t="s">
        <v>947</v>
      </c>
      <c r="S2258" t="s">
        <v>2692</v>
      </c>
      <c r="T2258">
        <f>IFERROR(Table1[n_can_adj]/MID(Table1[district],FIND("(",Table1[district])+1,1),Table1[n_can_adj])</f>
        <v>1.5</v>
      </c>
      <c r="U2258">
        <v>40335</v>
      </c>
      <c r="V2258" t="str">
        <f>IF(Table1[Voting Population]&lt;47000,"Rural","Urban")</f>
        <v>Rural</v>
      </c>
      <c r="W2258" s="3">
        <v>0.29136690647482016</v>
      </c>
      <c r="X2258" s="3" t="s">
        <v>5414</v>
      </c>
      <c r="Y2258" s="3">
        <f>COUNTIFS(Table1[Race '#],Table1[[#This Row],[Race '#]],Table1[Gender],"F")</f>
        <v>1</v>
      </c>
      <c r="Z2258" s="3">
        <f>COUNTIFS(Table1[Race '#],Table1[[#This Row],[Race '#]],Table1[Gender],"M")</f>
        <v>2</v>
      </c>
      <c r="AA2258" s="3">
        <f>COUNTIFS(Table1[Race '#],Table1[[#This Row],[Race '#]],Table1[Gender],"~?")</f>
        <v>0</v>
      </c>
      <c r="AB2258" s="3" t="str">
        <f>_xlfn.IFS(Y2258=SUM(Table1[[#This Row],[Race-F candidates]:[Race-? Candidates]]),"All-Female",Z2258=SUM(Table1[[#This Row],[Race-F candidates]:[Race-? Candidates]]),"All-Male",1=1,"Mixed-Gender")</f>
        <v>Mixed-Gender</v>
      </c>
      <c r="AC2258" s="3">
        <f>COUNTIFS(Table1[genoffice],Table1[[#This Row],[genoffice]],Table1[Gender],"F")</f>
        <v>94</v>
      </c>
      <c r="AD2258" s="3">
        <f>COUNTIFS(Table1[genoffice],Table1[[#This Row],[genoffice]],Table1[Gender],"M")</f>
        <v>132</v>
      </c>
      <c r="AE2258" s="3">
        <f>COUNTIFS(Table1[genoffice],Table1[[#This Row],[genoffice]],Table1[Gender],"~?")</f>
        <v>8</v>
      </c>
    </row>
    <row r="2259" spans="1:31" x14ac:dyDescent="0.35">
      <c r="A2259">
        <v>2258</v>
      </c>
      <c r="B2259">
        <f>IF(COUNTIF(C$2:C2258,C2259)&gt;0,B2258,B2258+1)</f>
        <v>720</v>
      </c>
      <c r="C2259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59" t="s">
        <v>2908</v>
      </c>
      <c r="E2259" t="s">
        <v>2916</v>
      </c>
      <c r="F2259" t="s">
        <v>2918</v>
      </c>
      <c r="G2259">
        <v>2014</v>
      </c>
      <c r="H2259" t="s">
        <v>69</v>
      </c>
      <c r="I2259" t="s">
        <v>19</v>
      </c>
      <c r="J2259">
        <v>477</v>
      </c>
      <c r="K2259">
        <v>3</v>
      </c>
      <c r="L2259">
        <f>COUNTIF(Table1[Race],Table1[Race])</f>
        <v>3</v>
      </c>
      <c r="M2259">
        <v>1</v>
      </c>
      <c r="N2259">
        <v>1</v>
      </c>
      <c r="O2259">
        <v>0</v>
      </c>
      <c r="P2259">
        <v>1</v>
      </c>
      <c r="Q2259" t="s">
        <v>20</v>
      </c>
      <c r="R2259" t="s">
        <v>947</v>
      </c>
      <c r="S2259" t="s">
        <v>2692</v>
      </c>
      <c r="T2259">
        <f>IFERROR(Table1[n_can_adj]/MID(Table1[district],FIND("(",Table1[district])+1,1),Table1[n_can_adj])</f>
        <v>1.5</v>
      </c>
      <c r="U2259">
        <v>40335</v>
      </c>
      <c r="V2259" t="str">
        <f>IF(Table1[Voting Population]&lt;47000,"Rural","Urban")</f>
        <v>Rural</v>
      </c>
      <c r="W2259" s="3">
        <v>0.29136690647482016</v>
      </c>
      <c r="X2259" s="3" t="s">
        <v>5415</v>
      </c>
      <c r="Y2259" s="3">
        <f>COUNTIFS(Table1[Race '#],Table1[[#This Row],[Race '#]],Table1[Gender],"F")</f>
        <v>1</v>
      </c>
      <c r="Z2259" s="3">
        <f>COUNTIFS(Table1[Race '#],Table1[[#This Row],[Race '#]],Table1[Gender],"M")</f>
        <v>2</v>
      </c>
      <c r="AA2259" s="3">
        <f>COUNTIFS(Table1[Race '#],Table1[[#This Row],[Race '#]],Table1[Gender],"~?")</f>
        <v>0</v>
      </c>
      <c r="AB2259" s="3" t="str">
        <f>_xlfn.IFS(Y2259=SUM(Table1[[#This Row],[Race-F candidates]:[Race-? Candidates]]),"All-Female",Z2259=SUM(Table1[[#This Row],[Race-F candidates]:[Race-? Candidates]]),"All-Male",1=1,"Mixed-Gender")</f>
        <v>Mixed-Gender</v>
      </c>
      <c r="AC2259" s="3">
        <f>COUNTIFS(Table1[genoffice],Table1[[#This Row],[genoffice]],Table1[Gender],"F")</f>
        <v>94</v>
      </c>
      <c r="AD2259" s="3">
        <f>COUNTIFS(Table1[genoffice],Table1[[#This Row],[genoffice]],Table1[Gender],"M")</f>
        <v>132</v>
      </c>
      <c r="AE2259" s="3">
        <f>COUNTIFS(Table1[genoffice],Table1[[#This Row],[genoffice]],Table1[Gender],"~?")</f>
        <v>8</v>
      </c>
    </row>
    <row r="2260" spans="1:31" x14ac:dyDescent="0.35">
      <c r="A2260">
        <v>2259</v>
      </c>
      <c r="B2260">
        <f>IF(COUNTIF(C$2:C2259,C2260)&gt;0,B2259,B2259+1)</f>
        <v>720</v>
      </c>
      <c r="C2260" t="str">
        <f>Table1[[#This Row],[position]]&amp;IF(Table1[district]="NA","","-"&amp;Table1[district])&amp;IF(Table1[parish]="Multi-Parish Race","","-"&amp;Table1[parish])&amp;" ("&amp;Table1[year]&amp;")"</f>
        <v>Justice(s) of the Peace-Justice of the Peace District 1 (2 to be elected)-Webster (2014)</v>
      </c>
      <c r="D2260" t="s">
        <v>2908</v>
      </c>
      <c r="E2260" t="s">
        <v>2916</v>
      </c>
      <c r="F2260" t="s">
        <v>2919</v>
      </c>
      <c r="G2260">
        <v>2014</v>
      </c>
      <c r="H2260" t="s">
        <v>69</v>
      </c>
      <c r="I2260" t="s">
        <v>23</v>
      </c>
      <c r="J2260">
        <v>234</v>
      </c>
      <c r="K2260">
        <v>3</v>
      </c>
      <c r="L2260">
        <f>COUNTIF(Table1[Race],Table1[Race])</f>
        <v>3</v>
      </c>
      <c r="M2260">
        <v>1</v>
      </c>
      <c r="N2260">
        <v>1</v>
      </c>
      <c r="O2260">
        <v>0</v>
      </c>
      <c r="P2260">
        <v>1</v>
      </c>
      <c r="Q2260" t="s">
        <v>20</v>
      </c>
      <c r="R2260" t="s">
        <v>947</v>
      </c>
      <c r="S2260" t="s">
        <v>2692</v>
      </c>
      <c r="T2260">
        <f>IFERROR(Table1[n_can_adj]/MID(Table1[district],FIND("(",Table1[district])+1,1),Table1[n_can_adj])</f>
        <v>1.5</v>
      </c>
      <c r="U2260">
        <v>40335</v>
      </c>
      <c r="V2260" t="str">
        <f>IF(Table1[Voting Population]&lt;47000,"Rural","Urban")</f>
        <v>Rural</v>
      </c>
      <c r="W2260" s="3">
        <v>0.29136690647482016</v>
      </c>
      <c r="X2260" s="3" t="s">
        <v>5414</v>
      </c>
      <c r="Y2260" s="3">
        <f>COUNTIFS(Table1[Race '#],Table1[[#This Row],[Race '#]],Table1[Gender],"F")</f>
        <v>1</v>
      </c>
      <c r="Z2260" s="3">
        <f>COUNTIFS(Table1[Race '#],Table1[[#This Row],[Race '#]],Table1[Gender],"M")</f>
        <v>2</v>
      </c>
      <c r="AA2260" s="3">
        <f>COUNTIFS(Table1[Race '#],Table1[[#This Row],[Race '#]],Table1[Gender],"~?")</f>
        <v>0</v>
      </c>
      <c r="AB2260" s="3" t="str">
        <f>_xlfn.IFS(Y2260=SUM(Table1[[#This Row],[Race-F candidates]:[Race-? Candidates]]),"All-Female",Z2260=SUM(Table1[[#This Row],[Race-F candidates]:[Race-? Candidates]]),"All-Male",1=1,"Mixed-Gender")</f>
        <v>Mixed-Gender</v>
      </c>
      <c r="AC2260" s="3">
        <f>COUNTIFS(Table1[genoffice],Table1[[#This Row],[genoffice]],Table1[Gender],"F")</f>
        <v>94</v>
      </c>
      <c r="AD2260" s="3">
        <f>COUNTIFS(Table1[genoffice],Table1[[#This Row],[genoffice]],Table1[Gender],"M")</f>
        <v>132</v>
      </c>
      <c r="AE2260" s="3">
        <f>COUNTIFS(Table1[genoffice],Table1[[#This Row],[genoffice]],Table1[Gender],"~?")</f>
        <v>8</v>
      </c>
    </row>
    <row r="2261" spans="1:31" x14ac:dyDescent="0.35">
      <c r="A2261">
        <v>2260</v>
      </c>
      <c r="B2261">
        <f>IF(COUNTIF(C$2:C2260,C2261)&gt;0,B2260,B2260+1)</f>
        <v>721</v>
      </c>
      <c r="C226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1" t="s">
        <v>2908</v>
      </c>
      <c r="E2261" t="s">
        <v>2920</v>
      </c>
      <c r="F2261" t="s">
        <v>2921</v>
      </c>
      <c r="G2261">
        <v>2014</v>
      </c>
      <c r="H2261" t="s">
        <v>405</v>
      </c>
      <c r="I2261" t="s">
        <v>19</v>
      </c>
      <c r="J2261">
        <v>2414</v>
      </c>
      <c r="K2261">
        <v>3</v>
      </c>
      <c r="L2261">
        <f>COUNTIF(Table1[Race],Table1[Race])</f>
        <v>3</v>
      </c>
      <c r="M2261">
        <v>0</v>
      </c>
      <c r="N2261">
        <v>3</v>
      </c>
      <c r="O2261">
        <v>0</v>
      </c>
      <c r="P2261">
        <v>0</v>
      </c>
      <c r="Q2261" t="s">
        <v>20</v>
      </c>
      <c r="R2261" t="s">
        <v>947</v>
      </c>
      <c r="S2261" t="s">
        <v>2692</v>
      </c>
      <c r="T2261">
        <f>IFERROR(Table1[n_can_adj]/MID(Table1[district],FIND("(",Table1[district])+1,1),Table1[n_can_adj])</f>
        <v>1.5</v>
      </c>
      <c r="U2261">
        <v>246269</v>
      </c>
      <c r="V2261" t="str">
        <f>IF(Table1[Voting Population]&lt;47000,"Rural","Urban")</f>
        <v>Urban</v>
      </c>
      <c r="W2261" s="3">
        <v>0.10181062629860493</v>
      </c>
      <c r="X2261" s="3" t="s">
        <v>5414</v>
      </c>
      <c r="Y2261" s="3">
        <f>COUNTIFS(Table1[Race '#],Table1[[#This Row],[Race '#]],Table1[Gender],"F")</f>
        <v>0</v>
      </c>
      <c r="Z2261" s="3">
        <f>COUNTIFS(Table1[Race '#],Table1[[#This Row],[Race '#]],Table1[Gender],"M")</f>
        <v>3</v>
      </c>
      <c r="AA2261" s="3">
        <f>COUNTIFS(Table1[Race '#],Table1[[#This Row],[Race '#]],Table1[Gender],"~?")</f>
        <v>0</v>
      </c>
      <c r="AB2261" s="3" t="str">
        <f>_xlfn.IFS(Y2261=SUM(Table1[[#This Row],[Race-F candidates]:[Race-? Candidates]]),"All-Female",Z2261=SUM(Table1[[#This Row],[Race-F candidates]:[Race-? Candidates]]),"All-Male",1=1,"Mixed-Gender")</f>
        <v>All-Male</v>
      </c>
      <c r="AC2261" s="3">
        <f>COUNTIFS(Table1[genoffice],Table1[[#This Row],[genoffice]],Table1[Gender],"F")</f>
        <v>94</v>
      </c>
      <c r="AD2261" s="3">
        <f>COUNTIFS(Table1[genoffice],Table1[[#This Row],[genoffice]],Table1[Gender],"M")</f>
        <v>132</v>
      </c>
      <c r="AE2261" s="3">
        <f>COUNTIFS(Table1[genoffice],Table1[[#This Row],[genoffice]],Table1[Gender],"~?")</f>
        <v>8</v>
      </c>
    </row>
    <row r="2262" spans="1:31" x14ac:dyDescent="0.35">
      <c r="A2262">
        <v>2261</v>
      </c>
      <c r="B2262">
        <f>IF(COUNTIF(C$2:C2261,C2262)&gt;0,B2261,B2261+1)</f>
        <v>721</v>
      </c>
      <c r="C226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2" t="s">
        <v>2908</v>
      </c>
      <c r="E2262" t="s">
        <v>2920</v>
      </c>
      <c r="F2262" t="s">
        <v>2922</v>
      </c>
      <c r="G2262">
        <v>2014</v>
      </c>
      <c r="H2262" t="s">
        <v>405</v>
      </c>
      <c r="I2262" t="s">
        <v>19</v>
      </c>
      <c r="J2262">
        <v>4361</v>
      </c>
      <c r="K2262">
        <v>3</v>
      </c>
      <c r="L2262">
        <f>COUNTIF(Table1[Race],Table1[Race])</f>
        <v>3</v>
      </c>
      <c r="M2262">
        <v>0</v>
      </c>
      <c r="N2262">
        <v>3</v>
      </c>
      <c r="O2262">
        <v>0</v>
      </c>
      <c r="P2262">
        <v>0</v>
      </c>
      <c r="Q2262" t="s">
        <v>20</v>
      </c>
      <c r="R2262" t="s">
        <v>947</v>
      </c>
      <c r="S2262" t="s">
        <v>2692</v>
      </c>
      <c r="T2262">
        <f>IFERROR(Table1[n_can_adj]/MID(Table1[district],FIND("(",Table1[district])+1,1),Table1[n_can_adj])</f>
        <v>1.5</v>
      </c>
      <c r="U2262">
        <v>246269</v>
      </c>
      <c r="V2262" t="str">
        <f>IF(Table1[Voting Population]&lt;47000,"Rural","Urban")</f>
        <v>Urban</v>
      </c>
      <c r="W2262" s="3">
        <v>0.10181062629860493</v>
      </c>
      <c r="X2262" s="3" t="s">
        <v>5414</v>
      </c>
      <c r="Y2262" s="3">
        <f>COUNTIFS(Table1[Race '#],Table1[[#This Row],[Race '#]],Table1[Gender],"F")</f>
        <v>0</v>
      </c>
      <c r="Z2262" s="3">
        <f>COUNTIFS(Table1[Race '#],Table1[[#This Row],[Race '#]],Table1[Gender],"M")</f>
        <v>3</v>
      </c>
      <c r="AA2262" s="3">
        <f>COUNTIFS(Table1[Race '#],Table1[[#This Row],[Race '#]],Table1[Gender],"~?")</f>
        <v>0</v>
      </c>
      <c r="AB2262" s="3" t="str">
        <f>_xlfn.IFS(Y2262=SUM(Table1[[#This Row],[Race-F candidates]:[Race-? Candidates]]),"All-Female",Z2262=SUM(Table1[[#This Row],[Race-F candidates]:[Race-? Candidates]]),"All-Male",1=1,"Mixed-Gender")</f>
        <v>All-Male</v>
      </c>
      <c r="AC2262" s="3">
        <f>COUNTIFS(Table1[genoffice],Table1[[#This Row],[genoffice]],Table1[Gender],"F")</f>
        <v>94</v>
      </c>
      <c r="AD2262" s="3">
        <f>COUNTIFS(Table1[genoffice],Table1[[#This Row],[genoffice]],Table1[Gender],"M")</f>
        <v>132</v>
      </c>
      <c r="AE2262" s="3">
        <f>COUNTIFS(Table1[genoffice],Table1[[#This Row],[genoffice]],Table1[Gender],"~?")</f>
        <v>8</v>
      </c>
    </row>
    <row r="2263" spans="1:31" x14ac:dyDescent="0.35">
      <c r="A2263">
        <v>2262</v>
      </c>
      <c r="B2263">
        <f>IF(COUNTIF(C$2:C2262,C2263)&gt;0,B2262,B2262+1)</f>
        <v>721</v>
      </c>
      <c r="C226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1 (2 to be elected)-St. Tammany (2014)</v>
      </c>
      <c r="D2263" t="s">
        <v>2908</v>
      </c>
      <c r="E2263" t="s">
        <v>2920</v>
      </c>
      <c r="F2263" t="s">
        <v>2923</v>
      </c>
      <c r="G2263">
        <v>2014</v>
      </c>
      <c r="H2263" t="s">
        <v>405</v>
      </c>
      <c r="I2263" t="s">
        <v>19</v>
      </c>
      <c r="J2263">
        <v>3332</v>
      </c>
      <c r="K2263">
        <v>3</v>
      </c>
      <c r="L2263">
        <f>COUNTIF(Table1[Race],Table1[Race])</f>
        <v>3</v>
      </c>
      <c r="M2263">
        <v>0</v>
      </c>
      <c r="N2263">
        <v>3</v>
      </c>
      <c r="O2263">
        <v>0</v>
      </c>
      <c r="P2263">
        <v>0</v>
      </c>
      <c r="Q2263" t="s">
        <v>20</v>
      </c>
      <c r="R2263" t="s">
        <v>947</v>
      </c>
      <c r="S2263" t="s">
        <v>2692</v>
      </c>
      <c r="T2263">
        <f>IFERROR(Table1[n_can_adj]/MID(Table1[district],FIND("(",Table1[district])+1,1),Table1[n_can_adj])</f>
        <v>1.5</v>
      </c>
      <c r="U2263">
        <v>246269</v>
      </c>
      <c r="V2263" t="str">
        <f>IF(Table1[Voting Population]&lt;47000,"Rural","Urban")</f>
        <v>Urban</v>
      </c>
      <c r="W2263" s="3">
        <v>0.10181062629860493</v>
      </c>
      <c r="X2263" s="3" t="s">
        <v>5414</v>
      </c>
      <c r="Y2263" s="3">
        <f>COUNTIFS(Table1[Race '#],Table1[[#This Row],[Race '#]],Table1[Gender],"F")</f>
        <v>0</v>
      </c>
      <c r="Z2263" s="3">
        <f>COUNTIFS(Table1[Race '#],Table1[[#This Row],[Race '#]],Table1[Gender],"M")</f>
        <v>3</v>
      </c>
      <c r="AA2263" s="3">
        <f>COUNTIFS(Table1[Race '#],Table1[[#This Row],[Race '#]],Table1[Gender],"~?")</f>
        <v>0</v>
      </c>
      <c r="AB2263" s="3" t="str">
        <f>_xlfn.IFS(Y2263=SUM(Table1[[#This Row],[Race-F candidates]:[Race-? Candidates]]),"All-Female",Z2263=SUM(Table1[[#This Row],[Race-F candidates]:[Race-? Candidates]]),"All-Male",1=1,"Mixed-Gender")</f>
        <v>All-Male</v>
      </c>
      <c r="AC2263" s="3">
        <f>COUNTIFS(Table1[genoffice],Table1[[#This Row],[genoffice]],Table1[Gender],"F")</f>
        <v>94</v>
      </c>
      <c r="AD2263" s="3">
        <f>COUNTIFS(Table1[genoffice],Table1[[#This Row],[genoffice]],Table1[Gender],"M")</f>
        <v>132</v>
      </c>
      <c r="AE2263" s="3">
        <f>COUNTIFS(Table1[genoffice],Table1[[#This Row],[genoffice]],Table1[Gender],"~?")</f>
        <v>8</v>
      </c>
    </row>
    <row r="2264" spans="1:31" x14ac:dyDescent="0.35">
      <c r="A2264">
        <v>2263</v>
      </c>
      <c r="B2264">
        <f>IF(COUNTIF(C$2:C2263,C2264)&gt;0,B2263,B2263+1)</f>
        <v>722</v>
      </c>
      <c r="C226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4" t="s">
        <v>2908</v>
      </c>
      <c r="E2264" t="s">
        <v>1596</v>
      </c>
      <c r="F2264" t="s">
        <v>2924</v>
      </c>
      <c r="G2264">
        <v>2014</v>
      </c>
      <c r="H2264" t="s">
        <v>405</v>
      </c>
      <c r="I2264" t="s">
        <v>19</v>
      </c>
      <c r="J2264">
        <v>6988</v>
      </c>
      <c r="K2264">
        <v>2</v>
      </c>
      <c r="L2264">
        <f>COUNTIF(Table1[Race],Table1[Race])</f>
        <v>2</v>
      </c>
      <c r="M2264">
        <v>0</v>
      </c>
      <c r="N2264">
        <v>2</v>
      </c>
      <c r="O2264">
        <v>0</v>
      </c>
      <c r="P2264">
        <v>0</v>
      </c>
      <c r="Q2264" t="s">
        <v>20</v>
      </c>
      <c r="R2264" t="s">
        <v>947</v>
      </c>
      <c r="S2264" t="s">
        <v>2692</v>
      </c>
      <c r="T2264">
        <f>IFERROR(Table1[n_can_adj]/MID(Table1[district],FIND("(",Table1[district])+1,1),Table1[n_can_adj])</f>
        <v>2</v>
      </c>
      <c r="U2264">
        <v>246269</v>
      </c>
      <c r="V2264" t="str">
        <f>IF(Table1[Voting Population]&lt;47000,"Rural","Urban")</f>
        <v>Urban</v>
      </c>
      <c r="W2264" s="3">
        <v>0.27448477111070585</v>
      </c>
      <c r="X2264" s="3" t="s">
        <v>5415</v>
      </c>
      <c r="Y2264" s="3">
        <f>COUNTIFS(Table1[Race '#],Table1[[#This Row],[Race '#]],Table1[Gender],"F")</f>
        <v>2</v>
      </c>
      <c r="Z2264" s="3">
        <f>COUNTIFS(Table1[Race '#],Table1[[#This Row],[Race '#]],Table1[Gender],"M")</f>
        <v>0</v>
      </c>
      <c r="AA2264" s="3">
        <f>COUNTIFS(Table1[Race '#],Table1[[#This Row],[Race '#]],Table1[Gender],"~?")</f>
        <v>0</v>
      </c>
      <c r="AB2264" s="3" t="str">
        <f>_xlfn.IFS(Y2264=SUM(Table1[[#This Row],[Race-F candidates]:[Race-? Candidates]]),"All-Female",Z2264=SUM(Table1[[#This Row],[Race-F candidates]:[Race-? Candidates]]),"All-Male",1=1,"Mixed-Gender")</f>
        <v>All-Female</v>
      </c>
      <c r="AC2264" s="3">
        <f>COUNTIFS(Table1[genoffice],Table1[[#This Row],[genoffice]],Table1[Gender],"F")</f>
        <v>94</v>
      </c>
      <c r="AD2264" s="3">
        <f>COUNTIFS(Table1[genoffice],Table1[[#This Row],[genoffice]],Table1[Gender],"M")</f>
        <v>132</v>
      </c>
      <c r="AE2264" s="3">
        <f>COUNTIFS(Table1[genoffice],Table1[[#This Row],[genoffice]],Table1[Gender],"~?")</f>
        <v>8</v>
      </c>
    </row>
    <row r="2265" spans="1:31" x14ac:dyDescent="0.35">
      <c r="A2265">
        <v>2264</v>
      </c>
      <c r="B2265">
        <f>IF(COUNTIF(C$2:C2264,C2265)&gt;0,B2264,B2264+1)</f>
        <v>722</v>
      </c>
      <c r="C226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3-St. Tammany (2014)</v>
      </c>
      <c r="D2265" t="s">
        <v>2908</v>
      </c>
      <c r="E2265" t="s">
        <v>1596</v>
      </c>
      <c r="F2265" t="s">
        <v>2925</v>
      </c>
      <c r="G2265">
        <v>2014</v>
      </c>
      <c r="H2265" t="s">
        <v>405</v>
      </c>
      <c r="I2265" t="s">
        <v>19</v>
      </c>
      <c r="J2265">
        <v>3978</v>
      </c>
      <c r="K2265">
        <v>2</v>
      </c>
      <c r="L2265">
        <f>COUNTIF(Table1[Race],Table1[Race])</f>
        <v>2</v>
      </c>
      <c r="M2265">
        <v>0</v>
      </c>
      <c r="N2265">
        <v>2</v>
      </c>
      <c r="O2265">
        <v>0</v>
      </c>
      <c r="P2265">
        <v>0</v>
      </c>
      <c r="Q2265" t="s">
        <v>20</v>
      </c>
      <c r="R2265" t="s">
        <v>947</v>
      </c>
      <c r="S2265" t="s">
        <v>2692</v>
      </c>
      <c r="T2265">
        <f>IFERROR(Table1[n_can_adj]/MID(Table1[district],FIND("(",Table1[district])+1,1),Table1[n_can_adj])</f>
        <v>2</v>
      </c>
      <c r="U2265">
        <v>246269</v>
      </c>
      <c r="V2265" t="str">
        <f>IF(Table1[Voting Population]&lt;47000,"Rural","Urban")</f>
        <v>Urban</v>
      </c>
      <c r="W2265" s="3">
        <v>0.27448477111070585</v>
      </c>
      <c r="X2265" s="3" t="s">
        <v>5415</v>
      </c>
      <c r="Y2265" s="3">
        <f>COUNTIFS(Table1[Race '#],Table1[[#This Row],[Race '#]],Table1[Gender],"F")</f>
        <v>2</v>
      </c>
      <c r="Z2265" s="3">
        <f>COUNTIFS(Table1[Race '#],Table1[[#This Row],[Race '#]],Table1[Gender],"M")</f>
        <v>0</v>
      </c>
      <c r="AA2265" s="3">
        <f>COUNTIFS(Table1[Race '#],Table1[[#This Row],[Race '#]],Table1[Gender],"~?")</f>
        <v>0</v>
      </c>
      <c r="AB2265" s="3" t="str">
        <f>_xlfn.IFS(Y2265=SUM(Table1[[#This Row],[Race-F candidates]:[Race-? Candidates]]),"All-Female",Z2265=SUM(Table1[[#This Row],[Race-F candidates]:[Race-? Candidates]]),"All-Male",1=1,"Mixed-Gender")</f>
        <v>All-Female</v>
      </c>
      <c r="AC2265" s="3">
        <f>COUNTIFS(Table1[genoffice],Table1[[#This Row],[genoffice]],Table1[Gender],"F")</f>
        <v>94</v>
      </c>
      <c r="AD2265" s="3">
        <f>COUNTIFS(Table1[genoffice],Table1[[#This Row],[genoffice]],Table1[Gender],"M")</f>
        <v>132</v>
      </c>
      <c r="AE2265" s="3">
        <f>COUNTIFS(Table1[genoffice],Table1[[#This Row],[genoffice]],Table1[Gender],"~?")</f>
        <v>8</v>
      </c>
    </row>
    <row r="2266" spans="1:31" x14ac:dyDescent="0.35">
      <c r="A2266">
        <v>2265</v>
      </c>
      <c r="B2266">
        <f>IF(COUNTIF(C$2:C2265,C2266)&gt;0,B2265,B2265+1)</f>
        <v>723</v>
      </c>
      <c r="C226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6" t="s">
        <v>2908</v>
      </c>
      <c r="E2266" t="s">
        <v>1613</v>
      </c>
      <c r="F2266" t="s">
        <v>2926</v>
      </c>
      <c r="G2266">
        <v>2014</v>
      </c>
      <c r="H2266" t="s">
        <v>405</v>
      </c>
      <c r="I2266" t="s">
        <v>19</v>
      </c>
      <c r="J2266">
        <v>747</v>
      </c>
      <c r="K2266">
        <v>3</v>
      </c>
      <c r="L2266">
        <f>COUNTIF(Table1[Race],Table1[Race])</f>
        <v>3</v>
      </c>
      <c r="M2266">
        <v>0</v>
      </c>
      <c r="N2266">
        <v>2</v>
      </c>
      <c r="O2266">
        <v>1</v>
      </c>
      <c r="P2266">
        <v>0</v>
      </c>
      <c r="Q2266" t="s">
        <v>20</v>
      </c>
      <c r="R2266" t="s">
        <v>947</v>
      </c>
      <c r="S2266" t="s">
        <v>2692</v>
      </c>
      <c r="T2266">
        <f>IFERROR(Table1[n_can_adj]/MID(Table1[district],FIND("(",Table1[district])+1,1),Table1[n_can_adj])</f>
        <v>3</v>
      </c>
      <c r="U2266">
        <v>246269</v>
      </c>
      <c r="V2266" t="str">
        <f>IF(Table1[Voting Population]&lt;47000,"Rural","Urban")</f>
        <v>Urban</v>
      </c>
      <c r="W2266" s="3">
        <v>0.17805200528867343</v>
      </c>
      <c r="X2266" s="3" t="s">
        <v>5415</v>
      </c>
      <c r="Y2266" s="3">
        <f>COUNTIFS(Table1[Race '#],Table1[[#This Row],[Race '#]],Table1[Gender],"F")</f>
        <v>2</v>
      </c>
      <c r="Z2266" s="3">
        <f>COUNTIFS(Table1[Race '#],Table1[[#This Row],[Race '#]],Table1[Gender],"M")</f>
        <v>0</v>
      </c>
      <c r="AA2266" s="3">
        <f>COUNTIFS(Table1[Race '#],Table1[[#This Row],[Race '#]],Table1[Gender],"~?")</f>
        <v>1</v>
      </c>
      <c r="AB2266" s="3" t="str">
        <f>_xlfn.IFS(Y2266=SUM(Table1[[#This Row],[Race-F candidates]:[Race-? Candidates]]),"All-Female",Z2266=SUM(Table1[[#This Row],[Race-F candidates]:[Race-? Candidates]]),"All-Male",1=1,"Mixed-Gender")</f>
        <v>Mixed-Gender</v>
      </c>
      <c r="AC2266" s="3">
        <f>COUNTIFS(Table1[genoffice],Table1[[#This Row],[genoffice]],Table1[Gender],"F")</f>
        <v>94</v>
      </c>
      <c r="AD2266" s="3">
        <f>COUNTIFS(Table1[genoffice],Table1[[#This Row],[genoffice]],Table1[Gender],"M")</f>
        <v>132</v>
      </c>
      <c r="AE2266" s="3">
        <f>COUNTIFS(Table1[genoffice],Table1[[#This Row],[genoffice]],Table1[Gender],"~?")</f>
        <v>8</v>
      </c>
    </row>
    <row r="2267" spans="1:31" x14ac:dyDescent="0.35">
      <c r="A2267">
        <v>2266</v>
      </c>
      <c r="B2267">
        <f>IF(COUNTIF(C$2:C2266,C2267)&gt;0,B2266,B2266+1)</f>
        <v>723</v>
      </c>
      <c r="C226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7" t="s">
        <v>2908</v>
      </c>
      <c r="E2267" t="s">
        <v>1613</v>
      </c>
      <c r="F2267" t="s">
        <v>2927</v>
      </c>
      <c r="G2267">
        <v>2014</v>
      </c>
      <c r="H2267" t="s">
        <v>405</v>
      </c>
      <c r="I2267" t="s">
        <v>30</v>
      </c>
      <c r="J2267">
        <v>1151</v>
      </c>
      <c r="K2267">
        <v>3</v>
      </c>
      <c r="L2267">
        <f>COUNTIF(Table1[Race],Table1[Race])</f>
        <v>3</v>
      </c>
      <c r="M2267">
        <v>0</v>
      </c>
      <c r="N2267">
        <v>2</v>
      </c>
      <c r="O2267">
        <v>1</v>
      </c>
      <c r="P2267">
        <v>0</v>
      </c>
      <c r="Q2267" t="s">
        <v>20</v>
      </c>
      <c r="R2267" t="s">
        <v>947</v>
      </c>
      <c r="S2267" t="s">
        <v>2692</v>
      </c>
      <c r="T2267">
        <f>IFERROR(Table1[n_can_adj]/MID(Table1[district],FIND("(",Table1[district])+1,1),Table1[n_can_adj])</f>
        <v>3</v>
      </c>
      <c r="U2267">
        <v>246269</v>
      </c>
      <c r="V2267" t="str">
        <f>IF(Table1[Voting Population]&lt;47000,"Rural","Urban")</f>
        <v>Urban</v>
      </c>
      <c r="W2267" s="3">
        <v>0.17805200528867343</v>
      </c>
      <c r="X2267" s="3" t="s">
        <v>5415</v>
      </c>
      <c r="Y2267" s="3">
        <f>COUNTIFS(Table1[Race '#],Table1[[#This Row],[Race '#]],Table1[Gender],"F")</f>
        <v>2</v>
      </c>
      <c r="Z2267" s="3">
        <f>COUNTIFS(Table1[Race '#],Table1[[#This Row],[Race '#]],Table1[Gender],"M")</f>
        <v>0</v>
      </c>
      <c r="AA2267" s="3">
        <f>COUNTIFS(Table1[Race '#],Table1[[#This Row],[Race '#]],Table1[Gender],"~?")</f>
        <v>1</v>
      </c>
      <c r="AB2267" s="3" t="str">
        <f>_xlfn.IFS(Y2267=SUM(Table1[[#This Row],[Race-F candidates]:[Race-? Candidates]]),"All-Female",Z2267=SUM(Table1[[#This Row],[Race-F candidates]:[Race-? Candidates]]),"All-Male",1=1,"Mixed-Gender")</f>
        <v>Mixed-Gender</v>
      </c>
      <c r="AC2267" s="3">
        <f>COUNTIFS(Table1[genoffice],Table1[[#This Row],[genoffice]],Table1[Gender],"F")</f>
        <v>94</v>
      </c>
      <c r="AD2267" s="3">
        <f>COUNTIFS(Table1[genoffice],Table1[[#This Row],[genoffice]],Table1[Gender],"M")</f>
        <v>132</v>
      </c>
      <c r="AE2267" s="3">
        <f>COUNTIFS(Table1[genoffice],Table1[[#This Row],[genoffice]],Table1[Gender],"~?")</f>
        <v>8</v>
      </c>
    </row>
    <row r="2268" spans="1:31" x14ac:dyDescent="0.35">
      <c r="A2268">
        <v>2267</v>
      </c>
      <c r="B2268">
        <f>IF(COUNTIF(C$2:C2267,C2268)&gt;0,B2267,B2267+1)</f>
        <v>723</v>
      </c>
      <c r="C2268" t="str">
        <f>Table1[[#This Row],[position]]&amp;IF(Table1[district]="NA","","-"&amp;Table1[district])&amp;IF(Table1[parish]="Multi-Parish Race","","-"&amp;Table1[parish])&amp;" ("&amp;Table1[year]&amp;")"</f>
        <v>Justice(s) of the Peace-Justice of the Peace Ward  6-St. Tammany (2014)</v>
      </c>
      <c r="D2268" t="s">
        <v>2908</v>
      </c>
      <c r="E2268" t="s">
        <v>1613</v>
      </c>
      <c r="F2268" t="s">
        <v>2928</v>
      </c>
      <c r="G2268">
        <v>2014</v>
      </c>
      <c r="H2268" t="s">
        <v>405</v>
      </c>
      <c r="I2268" t="s">
        <v>19</v>
      </c>
      <c r="J2268">
        <v>371</v>
      </c>
      <c r="K2268">
        <v>3</v>
      </c>
      <c r="L2268">
        <f>COUNTIF(Table1[Race],Table1[Race])</f>
        <v>3</v>
      </c>
      <c r="M2268">
        <v>0</v>
      </c>
      <c r="N2268">
        <v>2</v>
      </c>
      <c r="O2268">
        <v>1</v>
      </c>
      <c r="P2268">
        <v>0</v>
      </c>
      <c r="Q2268" t="s">
        <v>20</v>
      </c>
      <c r="R2268" t="s">
        <v>947</v>
      </c>
      <c r="S2268" t="s">
        <v>2692</v>
      </c>
      <c r="T2268">
        <f>IFERROR(Table1[n_can_adj]/MID(Table1[district],FIND("(",Table1[district])+1,1),Table1[n_can_adj])</f>
        <v>3</v>
      </c>
      <c r="U2268">
        <v>246269</v>
      </c>
      <c r="V2268" t="str">
        <f>IF(Table1[Voting Population]&lt;47000,"Rural","Urban")</f>
        <v>Urban</v>
      </c>
      <c r="W2268" s="3">
        <v>0.17805200528867343</v>
      </c>
      <c r="X2268" s="3" t="s">
        <v>5413</v>
      </c>
      <c r="Y2268" s="3">
        <f>COUNTIFS(Table1[Race '#],Table1[[#This Row],[Race '#]],Table1[Gender],"F")</f>
        <v>2</v>
      </c>
      <c r="Z2268" s="3">
        <f>COUNTIFS(Table1[Race '#],Table1[[#This Row],[Race '#]],Table1[Gender],"M")</f>
        <v>0</v>
      </c>
      <c r="AA2268" s="3">
        <f>COUNTIFS(Table1[Race '#],Table1[[#This Row],[Race '#]],Table1[Gender],"~?")</f>
        <v>1</v>
      </c>
      <c r="AB2268" s="3" t="str">
        <f>_xlfn.IFS(Y2268=SUM(Table1[[#This Row],[Race-F candidates]:[Race-? Candidates]]),"All-Female",Z2268=SUM(Table1[[#This Row],[Race-F candidates]:[Race-? Candidates]]),"All-Male",1=1,"Mixed-Gender")</f>
        <v>Mixed-Gender</v>
      </c>
      <c r="AC2268" s="3">
        <f>COUNTIFS(Table1[genoffice],Table1[[#This Row],[genoffice]],Table1[Gender],"F")</f>
        <v>94</v>
      </c>
      <c r="AD2268" s="3">
        <f>COUNTIFS(Table1[genoffice],Table1[[#This Row],[genoffice]],Table1[Gender],"M")</f>
        <v>132</v>
      </c>
      <c r="AE2268" s="3">
        <f>COUNTIFS(Table1[genoffice],Table1[[#This Row],[genoffice]],Table1[Gender],"~?")</f>
        <v>8</v>
      </c>
    </row>
    <row r="2269" spans="1:31" x14ac:dyDescent="0.35">
      <c r="A2269">
        <v>2268</v>
      </c>
      <c r="B2269">
        <f>IF(COUNTIF(C$2:C2268,C2269)&gt;0,B2268,B2268+1)</f>
        <v>724</v>
      </c>
      <c r="C2269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69" t="s">
        <v>2908</v>
      </c>
      <c r="E2269" t="s">
        <v>1785</v>
      </c>
      <c r="F2269" t="s">
        <v>2929</v>
      </c>
      <c r="G2269">
        <v>2014</v>
      </c>
      <c r="H2269" t="s">
        <v>405</v>
      </c>
      <c r="I2269" t="s">
        <v>19</v>
      </c>
      <c r="J2269">
        <v>1027</v>
      </c>
      <c r="K2269">
        <v>3</v>
      </c>
      <c r="L2269">
        <f>COUNTIF(Table1[Race],Table1[Race])</f>
        <v>3</v>
      </c>
      <c r="M2269">
        <v>0</v>
      </c>
      <c r="N2269">
        <v>2</v>
      </c>
      <c r="O2269">
        <v>1</v>
      </c>
      <c r="P2269">
        <v>0</v>
      </c>
      <c r="Q2269" t="s">
        <v>20</v>
      </c>
      <c r="R2269" t="s">
        <v>947</v>
      </c>
      <c r="S2269" t="s">
        <v>2692</v>
      </c>
      <c r="T2269">
        <f>IFERROR(Table1[n_can_adj]/MID(Table1[district],FIND("(",Table1[district])+1,1),Table1[n_can_adj])</f>
        <v>1.5</v>
      </c>
      <c r="U2269">
        <v>246269</v>
      </c>
      <c r="V2269" t="str">
        <f>IF(Table1[Voting Population]&lt;47000,"Rural","Urban")</f>
        <v>Urban</v>
      </c>
      <c r="W2269" s="3">
        <v>0.19660123058892465</v>
      </c>
      <c r="X2269" s="3" t="s">
        <v>5414</v>
      </c>
      <c r="Y2269" s="3">
        <f>COUNTIFS(Table1[Race '#],Table1[[#This Row],[Race '#]],Table1[Gender],"F")</f>
        <v>2</v>
      </c>
      <c r="Z2269" s="3">
        <f>COUNTIFS(Table1[Race '#],Table1[[#This Row],[Race '#]],Table1[Gender],"M")</f>
        <v>1</v>
      </c>
      <c r="AA2269" s="3">
        <f>COUNTIFS(Table1[Race '#],Table1[[#This Row],[Race '#]],Table1[Gender],"~?")</f>
        <v>0</v>
      </c>
      <c r="AB2269" s="3" t="str">
        <f>_xlfn.IFS(Y2269=SUM(Table1[[#This Row],[Race-F candidates]:[Race-? Candidates]]),"All-Female",Z2269=SUM(Table1[[#This Row],[Race-F candidates]:[Race-? Candidates]]),"All-Male",1=1,"Mixed-Gender")</f>
        <v>Mixed-Gender</v>
      </c>
      <c r="AC2269" s="3">
        <f>COUNTIFS(Table1[genoffice],Table1[[#This Row],[genoffice]],Table1[Gender],"F")</f>
        <v>94</v>
      </c>
      <c r="AD2269" s="3">
        <f>COUNTIFS(Table1[genoffice],Table1[[#This Row],[genoffice]],Table1[Gender],"M")</f>
        <v>132</v>
      </c>
      <c r="AE2269" s="3">
        <f>COUNTIFS(Table1[genoffice],Table1[[#This Row],[genoffice]],Table1[Gender],"~?")</f>
        <v>8</v>
      </c>
    </row>
    <row r="2270" spans="1:31" x14ac:dyDescent="0.35">
      <c r="A2270">
        <v>2269</v>
      </c>
      <c r="B2270">
        <f>IF(COUNTIF(C$2:C2269,C2270)&gt;0,B2269,B2269+1)</f>
        <v>724</v>
      </c>
      <c r="C2270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0" t="s">
        <v>2908</v>
      </c>
      <c r="E2270" t="s">
        <v>1785</v>
      </c>
      <c r="F2270" t="s">
        <v>2930</v>
      </c>
      <c r="G2270">
        <v>2014</v>
      </c>
      <c r="H2270" t="s">
        <v>405</v>
      </c>
      <c r="I2270" t="s">
        <v>19</v>
      </c>
      <c r="J2270">
        <v>1698</v>
      </c>
      <c r="K2270">
        <v>3</v>
      </c>
      <c r="L2270">
        <f>COUNTIF(Table1[Race],Table1[Race])</f>
        <v>3</v>
      </c>
      <c r="M2270">
        <v>0</v>
      </c>
      <c r="N2270">
        <v>2</v>
      </c>
      <c r="O2270">
        <v>1</v>
      </c>
      <c r="P2270">
        <v>0</v>
      </c>
      <c r="Q2270" t="s">
        <v>20</v>
      </c>
      <c r="R2270" t="s">
        <v>947</v>
      </c>
      <c r="S2270" t="s">
        <v>2692</v>
      </c>
      <c r="T2270">
        <f>IFERROR(Table1[n_can_adj]/MID(Table1[district],FIND("(",Table1[district])+1,1),Table1[n_can_adj])</f>
        <v>1.5</v>
      </c>
      <c r="U2270">
        <v>246269</v>
      </c>
      <c r="V2270" t="str">
        <f>IF(Table1[Voting Population]&lt;47000,"Rural","Urban")</f>
        <v>Urban</v>
      </c>
      <c r="W2270" s="3">
        <v>0.19660123058892465</v>
      </c>
      <c r="X2270" s="3" t="s">
        <v>5415</v>
      </c>
      <c r="Y2270" s="3">
        <f>COUNTIFS(Table1[Race '#],Table1[[#This Row],[Race '#]],Table1[Gender],"F")</f>
        <v>2</v>
      </c>
      <c r="Z2270" s="3">
        <f>COUNTIFS(Table1[Race '#],Table1[[#This Row],[Race '#]],Table1[Gender],"M")</f>
        <v>1</v>
      </c>
      <c r="AA2270" s="3">
        <f>COUNTIFS(Table1[Race '#],Table1[[#This Row],[Race '#]],Table1[Gender],"~?")</f>
        <v>0</v>
      </c>
      <c r="AB2270" s="3" t="str">
        <f>_xlfn.IFS(Y2270=SUM(Table1[[#This Row],[Race-F candidates]:[Race-? Candidates]]),"All-Female",Z2270=SUM(Table1[[#This Row],[Race-F candidates]:[Race-? Candidates]]),"All-Male",1=1,"Mixed-Gender")</f>
        <v>Mixed-Gender</v>
      </c>
      <c r="AC2270" s="3">
        <f>COUNTIFS(Table1[genoffice],Table1[[#This Row],[genoffice]],Table1[Gender],"F")</f>
        <v>94</v>
      </c>
      <c r="AD2270" s="3">
        <f>COUNTIFS(Table1[genoffice],Table1[[#This Row],[genoffice]],Table1[Gender],"M")</f>
        <v>132</v>
      </c>
      <c r="AE2270" s="3">
        <f>COUNTIFS(Table1[genoffice],Table1[[#This Row],[genoffice]],Table1[Gender],"~?")</f>
        <v>8</v>
      </c>
    </row>
    <row r="2271" spans="1:31" x14ac:dyDescent="0.35">
      <c r="A2271">
        <v>2270</v>
      </c>
      <c r="B2271">
        <f>IF(COUNTIF(C$2:C2270,C2271)&gt;0,B2270,B2270+1)</f>
        <v>724</v>
      </c>
      <c r="C2271" t="str">
        <f>Table1[[#This Row],[position]]&amp;IF(Table1[district]="NA","","-"&amp;Table1[district])&amp;IF(Table1[parish]="Multi-Parish Race","","-"&amp;Table1[parish])&amp;" ("&amp;Table1[year]&amp;")"</f>
        <v>Justice(s) of the Peace-Justice of the Peace Ward 10 (2 to be elected)-St. Tammany (2014)</v>
      </c>
      <c r="D2271" t="s">
        <v>2908</v>
      </c>
      <c r="E2271" t="s">
        <v>1785</v>
      </c>
      <c r="F2271" t="s">
        <v>2931</v>
      </c>
      <c r="G2271">
        <v>2014</v>
      </c>
      <c r="H2271" t="s">
        <v>405</v>
      </c>
      <c r="I2271" t="s">
        <v>30</v>
      </c>
      <c r="J2271">
        <v>688</v>
      </c>
      <c r="K2271">
        <v>3</v>
      </c>
      <c r="L2271">
        <f>COUNTIF(Table1[Race],Table1[Race])</f>
        <v>3</v>
      </c>
      <c r="M2271">
        <v>0</v>
      </c>
      <c r="N2271">
        <v>2</v>
      </c>
      <c r="O2271">
        <v>1</v>
      </c>
      <c r="P2271">
        <v>0</v>
      </c>
      <c r="Q2271" t="s">
        <v>20</v>
      </c>
      <c r="R2271" t="s">
        <v>947</v>
      </c>
      <c r="S2271" t="s">
        <v>2692</v>
      </c>
      <c r="T2271">
        <f>IFERROR(Table1[n_can_adj]/MID(Table1[district],FIND("(",Table1[district])+1,1),Table1[n_can_adj])</f>
        <v>1.5</v>
      </c>
      <c r="U2271">
        <v>246269</v>
      </c>
      <c r="V2271" t="str">
        <f>IF(Table1[Voting Population]&lt;47000,"Rural","Urban")</f>
        <v>Urban</v>
      </c>
      <c r="W2271" s="3">
        <v>0.19660123058892465</v>
      </c>
      <c r="X2271" s="3" t="s">
        <v>5415</v>
      </c>
      <c r="Y2271" s="3">
        <f>COUNTIFS(Table1[Race '#],Table1[[#This Row],[Race '#]],Table1[Gender],"F")</f>
        <v>2</v>
      </c>
      <c r="Z2271" s="3">
        <f>COUNTIFS(Table1[Race '#],Table1[[#This Row],[Race '#]],Table1[Gender],"M")</f>
        <v>1</v>
      </c>
      <c r="AA2271" s="3">
        <f>COUNTIFS(Table1[Race '#],Table1[[#This Row],[Race '#]],Table1[Gender],"~?")</f>
        <v>0</v>
      </c>
      <c r="AB2271" s="3" t="str">
        <f>_xlfn.IFS(Y2271=SUM(Table1[[#This Row],[Race-F candidates]:[Race-? Candidates]]),"All-Female",Z2271=SUM(Table1[[#This Row],[Race-F candidates]:[Race-? Candidates]]),"All-Male",1=1,"Mixed-Gender")</f>
        <v>Mixed-Gender</v>
      </c>
      <c r="AC2271" s="3">
        <f>COUNTIFS(Table1[genoffice],Table1[[#This Row],[genoffice]],Table1[Gender],"F")</f>
        <v>94</v>
      </c>
      <c r="AD2271" s="3">
        <f>COUNTIFS(Table1[genoffice],Table1[[#This Row],[genoffice]],Table1[Gender],"M")</f>
        <v>132</v>
      </c>
      <c r="AE2271" s="3">
        <f>COUNTIFS(Table1[genoffice],Table1[[#This Row],[genoffice]],Table1[Gender],"~?")</f>
        <v>8</v>
      </c>
    </row>
    <row r="2272" spans="1:31" x14ac:dyDescent="0.35">
      <c r="A2272">
        <v>2271</v>
      </c>
      <c r="B2272">
        <f>IF(COUNTIF(C$2:C2271,C2272)&gt;0,B2271,B2271+1)</f>
        <v>725</v>
      </c>
      <c r="C2272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2" t="s">
        <v>2908</v>
      </c>
      <c r="E2272" t="s">
        <v>1688</v>
      </c>
      <c r="F2272" t="s">
        <v>2932</v>
      </c>
      <c r="G2272">
        <v>2014</v>
      </c>
      <c r="H2272" t="s">
        <v>94</v>
      </c>
      <c r="I2272" t="s">
        <v>23</v>
      </c>
      <c r="J2272">
        <v>829</v>
      </c>
      <c r="K2272">
        <v>2</v>
      </c>
      <c r="L2272">
        <f>COUNTIF(Table1[Race],Table1[Race])</f>
        <v>2</v>
      </c>
      <c r="M2272">
        <v>1</v>
      </c>
      <c r="N2272">
        <v>1</v>
      </c>
      <c r="O2272">
        <v>0</v>
      </c>
      <c r="P2272">
        <v>0</v>
      </c>
      <c r="Q2272" t="s">
        <v>20</v>
      </c>
      <c r="R2272" t="s">
        <v>947</v>
      </c>
      <c r="S2272" t="s">
        <v>2692</v>
      </c>
      <c r="T2272">
        <f>IFERROR(Table1[n_can_adj]/MID(Table1[district],FIND("(",Table1[district])+1,1),Table1[n_can_adj])</f>
        <v>2</v>
      </c>
      <c r="U2272">
        <v>59524</v>
      </c>
      <c r="V2272" t="str">
        <f>IF(Table1[Voting Population]&lt;47000,"Rural","Urban")</f>
        <v>Urban</v>
      </c>
      <c r="W2272" s="3">
        <v>0.20555821753713466</v>
      </c>
      <c r="X2272" s="3" t="s">
        <v>5414</v>
      </c>
      <c r="Y2272" s="3">
        <f>COUNTIFS(Table1[Race '#],Table1[[#This Row],[Race '#]],Table1[Gender],"F")</f>
        <v>0</v>
      </c>
      <c r="Z2272" s="3">
        <f>COUNTIFS(Table1[Race '#],Table1[[#This Row],[Race '#]],Table1[Gender],"M")</f>
        <v>2</v>
      </c>
      <c r="AA2272" s="3">
        <f>COUNTIFS(Table1[Race '#],Table1[[#This Row],[Race '#]],Table1[Gender],"~?")</f>
        <v>0</v>
      </c>
      <c r="AB2272" s="3" t="str">
        <f>_xlfn.IFS(Y2272=SUM(Table1[[#This Row],[Race-F candidates]:[Race-? Candidates]]),"All-Female",Z2272=SUM(Table1[[#This Row],[Race-F candidates]:[Race-? Candidates]]),"All-Male",1=1,"Mixed-Gender")</f>
        <v>All-Male</v>
      </c>
      <c r="AC2272" s="3">
        <f>COUNTIFS(Table1[genoffice],Table1[[#This Row],[genoffice]],Table1[Gender],"F")</f>
        <v>94</v>
      </c>
      <c r="AD2272" s="3">
        <f>COUNTIFS(Table1[genoffice],Table1[[#This Row],[genoffice]],Table1[Gender],"M")</f>
        <v>132</v>
      </c>
      <c r="AE2272" s="3">
        <f>COUNTIFS(Table1[genoffice],Table1[[#This Row],[genoffice]],Table1[Gender],"~?")</f>
        <v>8</v>
      </c>
    </row>
    <row r="2273" spans="1:31" x14ac:dyDescent="0.35">
      <c r="A2273">
        <v>2272</v>
      </c>
      <c r="B2273">
        <f>IF(COUNTIF(C$2:C2272,C2273)&gt;0,B2272,B2272+1)</f>
        <v>725</v>
      </c>
      <c r="C2273" t="str">
        <f>Table1[[#This Row],[position]]&amp;IF(Table1[district]="NA","","-"&amp;Table1[district])&amp;IF(Table1[parish]="Multi-Parish Race","","-"&amp;Table1[parish])&amp;" ("&amp;Table1[year]&amp;")"</f>
        <v>Justice(s) of the Peace-Justice of the Peace Ward 4-Vermilion (2014)</v>
      </c>
      <c r="D2273" t="s">
        <v>2908</v>
      </c>
      <c r="E2273" t="s">
        <v>1688</v>
      </c>
      <c r="F2273" t="s">
        <v>2933</v>
      </c>
      <c r="G2273">
        <v>2014</v>
      </c>
      <c r="H2273" t="s">
        <v>94</v>
      </c>
      <c r="I2273" t="s">
        <v>19</v>
      </c>
      <c r="J2273">
        <v>1258</v>
      </c>
      <c r="K2273">
        <v>2</v>
      </c>
      <c r="L2273">
        <f>COUNTIF(Table1[Race],Table1[Race])</f>
        <v>2</v>
      </c>
      <c r="M2273">
        <v>1</v>
      </c>
      <c r="N2273">
        <v>1</v>
      </c>
      <c r="O2273">
        <v>0</v>
      </c>
      <c r="P2273">
        <v>0</v>
      </c>
      <c r="Q2273" t="s">
        <v>20</v>
      </c>
      <c r="R2273" t="s">
        <v>947</v>
      </c>
      <c r="S2273" t="s">
        <v>2692</v>
      </c>
      <c r="T2273">
        <f>IFERROR(Table1[n_can_adj]/MID(Table1[district],FIND("(",Table1[district])+1,1),Table1[n_can_adj])</f>
        <v>2</v>
      </c>
      <c r="U2273">
        <v>59524</v>
      </c>
      <c r="V2273" t="str">
        <f>IF(Table1[Voting Population]&lt;47000,"Rural","Urban")</f>
        <v>Urban</v>
      </c>
      <c r="W2273" s="3">
        <v>0.20555821753713466</v>
      </c>
      <c r="X2273" s="3" t="s">
        <v>5414</v>
      </c>
      <c r="Y2273" s="3">
        <f>COUNTIFS(Table1[Race '#],Table1[[#This Row],[Race '#]],Table1[Gender],"F")</f>
        <v>0</v>
      </c>
      <c r="Z2273" s="3">
        <f>COUNTIFS(Table1[Race '#],Table1[[#This Row],[Race '#]],Table1[Gender],"M")</f>
        <v>2</v>
      </c>
      <c r="AA2273" s="3">
        <f>COUNTIFS(Table1[Race '#],Table1[[#This Row],[Race '#]],Table1[Gender],"~?")</f>
        <v>0</v>
      </c>
      <c r="AB2273" s="3" t="str">
        <f>_xlfn.IFS(Y2273=SUM(Table1[[#This Row],[Race-F candidates]:[Race-? Candidates]]),"All-Female",Z2273=SUM(Table1[[#This Row],[Race-F candidates]:[Race-? Candidates]]),"All-Male",1=1,"Mixed-Gender")</f>
        <v>All-Male</v>
      </c>
      <c r="AC2273" s="3">
        <f>COUNTIFS(Table1[genoffice],Table1[[#This Row],[genoffice]],Table1[Gender],"F")</f>
        <v>94</v>
      </c>
      <c r="AD2273" s="3">
        <f>COUNTIFS(Table1[genoffice],Table1[[#This Row],[genoffice]],Table1[Gender],"M")</f>
        <v>132</v>
      </c>
      <c r="AE2273" s="3">
        <f>COUNTIFS(Table1[genoffice],Table1[[#This Row],[genoffice]],Table1[Gender],"~?")</f>
        <v>8</v>
      </c>
    </row>
    <row r="2274" spans="1:31" x14ac:dyDescent="0.35">
      <c r="A2274">
        <v>2273</v>
      </c>
      <c r="B2274">
        <f>IF(COUNTIF(C$2:C2273,C2274)&gt;0,B2273,B2273+1)</f>
        <v>726</v>
      </c>
      <c r="C2274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4" t="s">
        <v>2908</v>
      </c>
      <c r="E2274" t="s">
        <v>1701</v>
      </c>
      <c r="F2274" t="s">
        <v>2934</v>
      </c>
      <c r="G2274">
        <v>2014</v>
      </c>
      <c r="H2274" t="s">
        <v>109</v>
      </c>
      <c r="I2274" t="s">
        <v>30</v>
      </c>
      <c r="J2274">
        <v>489</v>
      </c>
      <c r="K2274">
        <v>4</v>
      </c>
      <c r="L2274">
        <f>COUNTIF(Table1[Race],Table1[Race])</f>
        <v>2</v>
      </c>
      <c r="M2274">
        <v>2</v>
      </c>
      <c r="N2274">
        <v>1</v>
      </c>
      <c r="O2274">
        <v>1</v>
      </c>
      <c r="P2274">
        <v>0</v>
      </c>
      <c r="Q2274" t="s">
        <v>20</v>
      </c>
      <c r="R2274" t="s">
        <v>947</v>
      </c>
      <c r="S2274" t="s">
        <v>2692</v>
      </c>
      <c r="T2274">
        <f>IFERROR(Table1[n_can_adj]/MID(Table1[district],FIND("(",Table1[district])+1,1),Table1[n_can_adj])</f>
        <v>2</v>
      </c>
      <c r="U2274">
        <v>33765</v>
      </c>
      <c r="V2274" t="str">
        <f>IF(Table1[Voting Population]&lt;47000,"Rural","Urban")</f>
        <v>Rural</v>
      </c>
      <c r="W2274" s="3">
        <v>0.26077097505668934</v>
      </c>
      <c r="X2274" s="3" t="s">
        <v>5415</v>
      </c>
      <c r="Y2274" s="3">
        <f>COUNTIFS(Table1[Race '#],Table1[[#This Row],[Race '#]],Table1[Gender],"F")</f>
        <v>1</v>
      </c>
      <c r="Z2274" s="3">
        <f>COUNTIFS(Table1[Race '#],Table1[[#This Row],[Race '#]],Table1[Gender],"M")</f>
        <v>1</v>
      </c>
      <c r="AA2274" s="3">
        <f>COUNTIFS(Table1[Race '#],Table1[[#This Row],[Race '#]],Table1[Gender],"~?")</f>
        <v>0</v>
      </c>
      <c r="AB2274" s="3" t="str">
        <f>_xlfn.IFS(Y2274=SUM(Table1[[#This Row],[Race-F candidates]:[Race-? Candidates]]),"All-Female",Z2274=SUM(Table1[[#This Row],[Race-F candidates]:[Race-? Candidates]]),"All-Male",1=1,"Mixed-Gender")</f>
        <v>Mixed-Gender</v>
      </c>
      <c r="AC2274" s="3">
        <f>COUNTIFS(Table1[genoffice],Table1[[#This Row],[genoffice]],Table1[Gender],"F")</f>
        <v>94</v>
      </c>
      <c r="AD2274" s="3">
        <f>COUNTIFS(Table1[genoffice],Table1[[#This Row],[genoffice]],Table1[Gender],"M")</f>
        <v>132</v>
      </c>
      <c r="AE2274" s="3">
        <f>COUNTIFS(Table1[genoffice],Table1[[#This Row],[genoffice]],Table1[Gender],"~?")</f>
        <v>8</v>
      </c>
    </row>
    <row r="2275" spans="1:31" x14ac:dyDescent="0.35">
      <c r="A2275">
        <v>2275</v>
      </c>
      <c r="B2275">
        <f>IF(COUNTIF(C$2:C2274,C2275)&gt;0,B2274,B2274+1)</f>
        <v>726</v>
      </c>
      <c r="C2275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5-Evangeline (2014)</v>
      </c>
      <c r="D2275" t="s">
        <v>2908</v>
      </c>
      <c r="E2275" t="s">
        <v>1701</v>
      </c>
      <c r="F2275" t="s">
        <v>2936</v>
      </c>
      <c r="G2275">
        <v>2014</v>
      </c>
      <c r="H2275" t="s">
        <v>109</v>
      </c>
      <c r="I2275" t="s">
        <v>23</v>
      </c>
      <c r="J2275">
        <v>834</v>
      </c>
      <c r="K2275">
        <v>4</v>
      </c>
      <c r="L2275">
        <f>COUNTIF(Table1[Race],Table1[Race])</f>
        <v>2</v>
      </c>
      <c r="M2275">
        <v>2</v>
      </c>
      <c r="N2275">
        <v>1</v>
      </c>
      <c r="O2275">
        <v>1</v>
      </c>
      <c r="P2275">
        <v>0</v>
      </c>
      <c r="Q2275" t="s">
        <v>20</v>
      </c>
      <c r="R2275" t="s">
        <v>947</v>
      </c>
      <c r="S2275" t="s">
        <v>2692</v>
      </c>
      <c r="T2275">
        <f>IFERROR(Table1[n_can_adj]/MID(Table1[district],FIND("(",Table1[district])+1,1),Table1[n_can_adj])</f>
        <v>2</v>
      </c>
      <c r="U2275">
        <v>33765</v>
      </c>
      <c r="V2275" t="str">
        <f>IF(Table1[Voting Population]&lt;47000,"Rural","Urban")</f>
        <v>Rural</v>
      </c>
      <c r="W2275" s="3">
        <v>0.26077097505668934</v>
      </c>
      <c r="X2275" s="3" t="s">
        <v>5414</v>
      </c>
      <c r="Y2275" s="3">
        <f>COUNTIFS(Table1[Race '#],Table1[[#This Row],[Race '#]],Table1[Gender],"F")</f>
        <v>1</v>
      </c>
      <c r="Z2275" s="3">
        <f>COUNTIFS(Table1[Race '#],Table1[[#This Row],[Race '#]],Table1[Gender],"M")</f>
        <v>1</v>
      </c>
      <c r="AA2275" s="3">
        <f>COUNTIFS(Table1[Race '#],Table1[[#This Row],[Race '#]],Table1[Gender],"~?")</f>
        <v>0</v>
      </c>
      <c r="AB2275" s="3" t="str">
        <f>_xlfn.IFS(Y2275=SUM(Table1[[#This Row],[Race-F candidates]:[Race-? Candidates]]),"All-Female",Z2275=SUM(Table1[[#This Row],[Race-F candidates]:[Race-? Candidates]]),"All-Male",1=1,"Mixed-Gender")</f>
        <v>Mixed-Gender</v>
      </c>
      <c r="AC2275" s="3">
        <f>COUNTIFS(Table1[genoffice],Table1[[#This Row],[genoffice]],Table1[Gender],"F")</f>
        <v>94</v>
      </c>
      <c r="AD2275" s="3">
        <f>COUNTIFS(Table1[genoffice],Table1[[#This Row],[genoffice]],Table1[Gender],"M")</f>
        <v>132</v>
      </c>
      <c r="AE2275" s="3">
        <f>COUNTIFS(Table1[genoffice],Table1[[#This Row],[genoffice]],Table1[Gender],"~?")</f>
        <v>8</v>
      </c>
    </row>
    <row r="2276" spans="1:31" x14ac:dyDescent="0.35">
      <c r="A2276">
        <v>2274</v>
      </c>
      <c r="B2276">
        <f>IF(COUNTIF(C$2:C2275,C2276)&gt;0,B2275,B2275+1)</f>
        <v>727</v>
      </c>
      <c r="C2276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6" t="s">
        <v>2908</v>
      </c>
      <c r="E2276" t="s">
        <v>1701</v>
      </c>
      <c r="F2276" t="s">
        <v>2935</v>
      </c>
      <c r="G2276">
        <v>2014</v>
      </c>
      <c r="H2276" t="s">
        <v>1012</v>
      </c>
      <c r="I2276" t="s">
        <v>23</v>
      </c>
      <c r="J2276">
        <v>2162</v>
      </c>
      <c r="K2276">
        <v>4</v>
      </c>
      <c r="L2276">
        <f>COUNTIF(Table1[Race],Table1[Race])</f>
        <v>2</v>
      </c>
      <c r="M2276">
        <v>2</v>
      </c>
      <c r="N2276">
        <v>1</v>
      </c>
      <c r="O2276">
        <v>1</v>
      </c>
      <c r="P2276">
        <v>0</v>
      </c>
      <c r="Q2276" t="s">
        <v>20</v>
      </c>
      <c r="R2276" t="s">
        <v>947</v>
      </c>
      <c r="S2276" t="s">
        <v>2692</v>
      </c>
      <c r="T2276">
        <f>IFERROR(Table1[n_can_adj]/MID(Table1[district],FIND("(",Table1[district])+1,1),Table1[n_can_adj])</f>
        <v>2</v>
      </c>
      <c r="U2276">
        <v>234963</v>
      </c>
      <c r="V2276" t="str">
        <f>IF(Table1[Voting Population]&lt;47000,"Rural","Urban")</f>
        <v>Urban</v>
      </c>
      <c r="W2276" s="3">
        <v>5.6695992179863097E-2</v>
      </c>
      <c r="X2276" s="3" t="s">
        <v>5415</v>
      </c>
      <c r="Y2276" s="3">
        <f>COUNTIFS(Table1[Race '#],Table1[[#This Row],[Race '#]],Table1[Gender],"F")</f>
        <v>1</v>
      </c>
      <c r="Z2276" s="3">
        <f>COUNTIFS(Table1[Race '#],Table1[[#This Row],[Race '#]],Table1[Gender],"M")</f>
        <v>1</v>
      </c>
      <c r="AA2276" s="3">
        <f>COUNTIFS(Table1[Race '#],Table1[[#This Row],[Race '#]],Table1[Gender],"~?")</f>
        <v>0</v>
      </c>
      <c r="AB2276" s="3" t="str">
        <f>_xlfn.IFS(Y2276=SUM(Table1[[#This Row],[Race-F candidates]:[Race-? Candidates]]),"All-Female",Z2276=SUM(Table1[[#This Row],[Race-F candidates]:[Race-? Candidates]]),"All-Male",1=1,"Mixed-Gender")</f>
        <v>Mixed-Gender</v>
      </c>
      <c r="AC2276" s="3">
        <f>COUNTIFS(Table1[genoffice],Table1[[#This Row],[genoffice]],Table1[Gender],"F")</f>
        <v>94</v>
      </c>
      <c r="AD2276" s="3">
        <f>COUNTIFS(Table1[genoffice],Table1[[#This Row],[genoffice]],Table1[Gender],"M")</f>
        <v>132</v>
      </c>
      <c r="AE2276" s="3">
        <f>COUNTIFS(Table1[genoffice],Table1[[#This Row],[genoffice]],Table1[Gender],"~?")</f>
        <v>8</v>
      </c>
    </row>
    <row r="2277" spans="1:31" x14ac:dyDescent="0.35">
      <c r="A2277">
        <v>2276</v>
      </c>
      <c r="B2277">
        <f>IF(COUNTIF(C$2:C2276,C2277)&gt;0,B2276,B2276+1)</f>
        <v>727</v>
      </c>
      <c r="C2277" t="str">
        <f>Table1[[#This Row],[position]]&amp;IF(Table1[district]="NA","","-"&amp;Table1[district])&amp;IF(Table1[parish]="Multi-Parish Race","","-"&amp;Table1[parish])&amp;" ("&amp;Table1[year]&amp;")"</f>
        <v>Justice(s) of the Peace-Justice of the Peace Ward 5-Lafayette (2014)</v>
      </c>
      <c r="D2277" t="s">
        <v>2908</v>
      </c>
      <c r="E2277" t="s">
        <v>1701</v>
      </c>
      <c r="F2277" t="s">
        <v>2937</v>
      </c>
      <c r="G2277">
        <v>2014</v>
      </c>
      <c r="H2277" t="s">
        <v>1012</v>
      </c>
      <c r="I2277" t="s">
        <v>19</v>
      </c>
      <c r="J2277">
        <v>1930</v>
      </c>
      <c r="K2277">
        <v>4</v>
      </c>
      <c r="L2277">
        <f>COUNTIF(Table1[Race],Table1[Race])</f>
        <v>2</v>
      </c>
      <c r="M2277">
        <v>2</v>
      </c>
      <c r="N2277">
        <v>1</v>
      </c>
      <c r="O2277">
        <v>1</v>
      </c>
      <c r="P2277">
        <v>0</v>
      </c>
      <c r="Q2277" t="s">
        <v>20</v>
      </c>
      <c r="R2277" t="s">
        <v>947</v>
      </c>
      <c r="S2277" t="s">
        <v>2692</v>
      </c>
      <c r="T2277">
        <f>IFERROR(Table1[n_can_adj]/MID(Table1[district],FIND("(",Table1[district])+1,1),Table1[n_can_adj])</f>
        <v>2</v>
      </c>
      <c r="U2277">
        <v>234963</v>
      </c>
      <c r="V2277" t="str">
        <f>IF(Table1[Voting Population]&lt;47000,"Rural","Urban")</f>
        <v>Urban</v>
      </c>
      <c r="W2277" s="3">
        <v>5.6695992179863097E-2</v>
      </c>
      <c r="X2277" s="3" t="s">
        <v>5414</v>
      </c>
      <c r="Y2277" s="3">
        <f>COUNTIFS(Table1[Race '#],Table1[[#This Row],[Race '#]],Table1[Gender],"F")</f>
        <v>1</v>
      </c>
      <c r="Z2277" s="3">
        <f>COUNTIFS(Table1[Race '#],Table1[[#This Row],[Race '#]],Table1[Gender],"M")</f>
        <v>1</v>
      </c>
      <c r="AA2277" s="3">
        <f>COUNTIFS(Table1[Race '#],Table1[[#This Row],[Race '#]],Table1[Gender],"~?")</f>
        <v>0</v>
      </c>
      <c r="AB2277" s="3" t="str">
        <f>_xlfn.IFS(Y2277=SUM(Table1[[#This Row],[Race-F candidates]:[Race-? Candidates]]),"All-Female",Z2277=SUM(Table1[[#This Row],[Race-F candidates]:[Race-? Candidates]]),"All-Male",1=1,"Mixed-Gender")</f>
        <v>Mixed-Gender</v>
      </c>
      <c r="AC2277" s="3">
        <f>COUNTIFS(Table1[genoffice],Table1[[#This Row],[genoffice]],Table1[Gender],"F")</f>
        <v>94</v>
      </c>
      <c r="AD2277" s="3">
        <f>COUNTIFS(Table1[genoffice],Table1[[#This Row],[genoffice]],Table1[Gender],"M")</f>
        <v>132</v>
      </c>
      <c r="AE2277" s="3">
        <f>COUNTIFS(Table1[genoffice],Table1[[#This Row],[genoffice]],Table1[Gender],"~?")</f>
        <v>8</v>
      </c>
    </row>
    <row r="2278" spans="1:31" x14ac:dyDescent="0.35">
      <c r="A2278">
        <v>2277</v>
      </c>
      <c r="B2278">
        <f>IF(COUNTIF(C$2:C2277,C2278)&gt;0,B2277,B2277+1)</f>
        <v>728</v>
      </c>
      <c r="C2278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8" t="s">
        <v>2938</v>
      </c>
      <c r="E2278" t="s">
        <v>2939</v>
      </c>
      <c r="F2278" t="s">
        <v>2940</v>
      </c>
      <c r="G2278">
        <v>2016</v>
      </c>
      <c r="H2278" t="s">
        <v>157</v>
      </c>
      <c r="I2278" t="s">
        <v>23</v>
      </c>
      <c r="J2278">
        <v>1049</v>
      </c>
      <c r="K2278">
        <v>2</v>
      </c>
      <c r="L2278">
        <f>COUNTIF(Table1[Race],Table1[Race])</f>
        <v>2</v>
      </c>
      <c r="M2278">
        <v>2</v>
      </c>
      <c r="N2278">
        <v>0</v>
      </c>
      <c r="O2278">
        <v>0</v>
      </c>
      <c r="P2278">
        <v>0</v>
      </c>
      <c r="Q2278" t="s">
        <v>20</v>
      </c>
      <c r="R2278" t="s">
        <v>952</v>
      </c>
      <c r="S2278" t="s">
        <v>2938</v>
      </c>
      <c r="T2278">
        <f>IFERROR(Table1[n_can_adj]/MID(Table1[district],FIND("(",Table1[district])+1,1),Table1[n_can_adj])</f>
        <v>2</v>
      </c>
      <c r="U2278">
        <v>22460</v>
      </c>
      <c r="V2278" t="str">
        <f>IF(Table1[Voting Population]&lt;47000,"Rural","Urban")</f>
        <v>Rural</v>
      </c>
      <c r="W2278" s="3">
        <v>0.48688873139617295</v>
      </c>
      <c r="X2278" s="3" t="s">
        <v>5413</v>
      </c>
      <c r="Y2278" s="3">
        <f>COUNTIFS(Table1[Race '#],Table1[[#This Row],[Race '#]],Table1[Gender],"F")</f>
        <v>0</v>
      </c>
      <c r="Z2278" s="3">
        <f>COUNTIFS(Table1[Race '#],Table1[[#This Row],[Race '#]],Table1[Gender],"M")</f>
        <v>1</v>
      </c>
      <c r="AA2278" s="3">
        <f>COUNTIFS(Table1[Race '#],Table1[[#This Row],[Race '#]],Table1[Gender],"~?")</f>
        <v>1</v>
      </c>
      <c r="AB2278" s="3" t="str">
        <f>_xlfn.IFS(Y2278=SUM(Table1[[#This Row],[Race-F candidates]:[Race-? Candidates]]),"All-Female",Z2278=SUM(Table1[[#This Row],[Race-F candidates]:[Race-? Candidates]]),"All-Male",1=1,"Mixed-Gender")</f>
        <v>Mixed-Gender</v>
      </c>
      <c r="AC2278" s="3">
        <f>COUNTIFS(Table1[genoffice],Table1[[#This Row],[genoffice]],Table1[Gender],"F")</f>
        <v>7</v>
      </c>
      <c r="AD2278" s="3">
        <f>COUNTIFS(Table1[genoffice],Table1[[#This Row],[genoffice]],Table1[Gender],"M")</f>
        <v>78</v>
      </c>
      <c r="AE2278" s="3">
        <f>COUNTIFS(Table1[genoffice],Table1[[#This Row],[genoffice]],Table1[Gender],"~?")</f>
        <v>1</v>
      </c>
    </row>
    <row r="2279" spans="1:31" x14ac:dyDescent="0.35">
      <c r="A2279">
        <v>2278</v>
      </c>
      <c r="B2279">
        <f>IF(COUNTIF(C$2:C2278,C2279)&gt;0,B2278,B2278+1)</f>
        <v>728</v>
      </c>
      <c r="C2279" t="str">
        <f>Table1[[#This Row],[position]]&amp;IF(Table1[district]="NA","","-"&amp;Table1[district])&amp;IF(Table1[parish]="Multi-Parish Race","","-"&amp;Table1[parish])&amp;" ("&amp;Table1[year]&amp;")"</f>
        <v>Marshal-Town of Farmerville-Union (2016)</v>
      </c>
      <c r="D2279" t="s">
        <v>2938</v>
      </c>
      <c r="E2279" t="s">
        <v>2939</v>
      </c>
      <c r="F2279" t="s">
        <v>2941</v>
      </c>
      <c r="G2279">
        <v>2016</v>
      </c>
      <c r="H2279" t="s">
        <v>157</v>
      </c>
      <c r="I2279" t="s">
        <v>23</v>
      </c>
      <c r="J2279">
        <v>362</v>
      </c>
      <c r="K2279">
        <v>2</v>
      </c>
      <c r="L2279">
        <f>COUNTIF(Table1[Race],Table1[Race])</f>
        <v>2</v>
      </c>
      <c r="M2279">
        <v>2</v>
      </c>
      <c r="N2279">
        <v>0</v>
      </c>
      <c r="O2279">
        <v>0</v>
      </c>
      <c r="P2279">
        <v>0</v>
      </c>
      <c r="Q2279" t="s">
        <v>20</v>
      </c>
      <c r="R2279" t="s">
        <v>952</v>
      </c>
      <c r="S2279" t="s">
        <v>2938</v>
      </c>
      <c r="T2279">
        <f>IFERROR(Table1[n_can_adj]/MID(Table1[district],FIND("(",Table1[district])+1,1),Table1[n_can_adj])</f>
        <v>2</v>
      </c>
      <c r="U2279">
        <v>22460</v>
      </c>
      <c r="V2279" t="str">
        <f>IF(Table1[Voting Population]&lt;47000,"Rural","Urban")</f>
        <v>Rural</v>
      </c>
      <c r="W2279" s="3">
        <v>0.48688873139617295</v>
      </c>
      <c r="X2279" s="3" t="s">
        <v>5414</v>
      </c>
      <c r="Y2279" s="3">
        <f>COUNTIFS(Table1[Race '#],Table1[[#This Row],[Race '#]],Table1[Gender],"F")</f>
        <v>0</v>
      </c>
      <c r="Z2279" s="3">
        <f>COUNTIFS(Table1[Race '#],Table1[[#This Row],[Race '#]],Table1[Gender],"M")</f>
        <v>1</v>
      </c>
      <c r="AA2279" s="3">
        <f>COUNTIFS(Table1[Race '#],Table1[[#This Row],[Race '#]],Table1[Gender],"~?")</f>
        <v>1</v>
      </c>
      <c r="AB2279" s="3" t="str">
        <f>_xlfn.IFS(Y2279=SUM(Table1[[#This Row],[Race-F candidates]:[Race-? Candidates]]),"All-Female",Z2279=SUM(Table1[[#This Row],[Race-F candidates]:[Race-? Candidates]]),"All-Male",1=1,"Mixed-Gender")</f>
        <v>Mixed-Gender</v>
      </c>
      <c r="AC2279" s="3">
        <f>COUNTIFS(Table1[genoffice],Table1[[#This Row],[genoffice]],Table1[Gender],"F")</f>
        <v>7</v>
      </c>
      <c r="AD2279" s="3">
        <f>COUNTIFS(Table1[genoffice],Table1[[#This Row],[genoffice]],Table1[Gender],"M")</f>
        <v>78</v>
      </c>
      <c r="AE2279" s="3">
        <f>COUNTIFS(Table1[genoffice],Table1[[#This Row],[genoffice]],Table1[Gender],"~?")</f>
        <v>1</v>
      </c>
    </row>
    <row r="2280" spans="1:31" x14ac:dyDescent="0.35">
      <c r="A2280">
        <v>2279</v>
      </c>
      <c r="B2280">
        <f>IF(COUNTIF(C$2:C2279,C2280)&gt;0,B2279,B2279+1)</f>
        <v>729</v>
      </c>
      <c r="C2280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0" t="s">
        <v>2938</v>
      </c>
      <c r="E2280" t="s">
        <v>2942</v>
      </c>
      <c r="F2280" t="s">
        <v>2943</v>
      </c>
      <c r="G2280">
        <v>2014</v>
      </c>
      <c r="H2280" t="s">
        <v>1094</v>
      </c>
      <c r="I2280" t="s">
        <v>127</v>
      </c>
      <c r="J2280">
        <v>431</v>
      </c>
      <c r="K2280">
        <v>2</v>
      </c>
      <c r="L2280">
        <f>COUNTIF(Table1[Race],Table1[Race])</f>
        <v>2</v>
      </c>
      <c r="M2280">
        <v>0</v>
      </c>
      <c r="N2280">
        <v>0</v>
      </c>
      <c r="O2280">
        <v>1</v>
      </c>
      <c r="P2280">
        <v>1</v>
      </c>
      <c r="Q2280" t="s">
        <v>20</v>
      </c>
      <c r="R2280" t="s">
        <v>952</v>
      </c>
      <c r="S2280" t="s">
        <v>2938</v>
      </c>
      <c r="T2280">
        <f>IFERROR(Table1[n_can_adj]/MID(Table1[district],FIND("(",Table1[district])+1,1),Table1[n_can_adj])</f>
        <v>2</v>
      </c>
      <c r="U2280">
        <v>16452</v>
      </c>
      <c r="V2280" t="str">
        <f>IF(Table1[Voting Population]&lt;47000,"Rural","Urban")</f>
        <v>Rural</v>
      </c>
      <c r="W2280" s="3">
        <v>0.22829006266786034</v>
      </c>
      <c r="X2280" s="3" t="s">
        <v>5414</v>
      </c>
      <c r="Y2280" s="3">
        <f>COUNTIFS(Table1[Race '#],Table1[[#This Row],[Race '#]],Table1[Gender],"F")</f>
        <v>0</v>
      </c>
      <c r="Z2280" s="3">
        <f>COUNTIFS(Table1[Race '#],Table1[[#This Row],[Race '#]],Table1[Gender],"M")</f>
        <v>2</v>
      </c>
      <c r="AA2280" s="3">
        <f>COUNTIFS(Table1[Race '#],Table1[[#This Row],[Race '#]],Table1[Gender],"~?")</f>
        <v>0</v>
      </c>
      <c r="AB2280" s="3" t="str">
        <f>_xlfn.IFS(Y2280=SUM(Table1[[#This Row],[Race-F candidates]:[Race-? Candidates]]),"All-Female",Z2280=SUM(Table1[[#This Row],[Race-F candidates]:[Race-? Candidates]]),"All-Male",1=1,"Mixed-Gender")</f>
        <v>All-Male</v>
      </c>
      <c r="AC2280" s="3">
        <f>COUNTIFS(Table1[genoffice],Table1[[#This Row],[genoffice]],Table1[Gender],"F")</f>
        <v>7</v>
      </c>
      <c r="AD2280" s="3">
        <f>COUNTIFS(Table1[genoffice],Table1[[#This Row],[genoffice]],Table1[Gender],"M")</f>
        <v>78</v>
      </c>
      <c r="AE2280" s="3">
        <f>COUNTIFS(Table1[genoffice],Table1[[#This Row],[genoffice]],Table1[Gender],"~?")</f>
        <v>1</v>
      </c>
    </row>
    <row r="2281" spans="1:31" x14ac:dyDescent="0.35">
      <c r="A2281">
        <v>2280</v>
      </c>
      <c r="B2281">
        <f>IF(COUNTIF(C$2:C2280,C2281)&gt;0,B2280,B2280+1)</f>
        <v>729</v>
      </c>
      <c r="C2281" t="str">
        <f>Table1[[#This Row],[position]]&amp;IF(Table1[district]="NA","","-"&amp;Table1[district])&amp;IF(Table1[parish]="Multi-Parish Race","","-"&amp;Table1[parish])&amp;" ("&amp;Table1[year]&amp;")"</f>
        <v>Marshal-Town of Homer-Claiborne (2014)</v>
      </c>
      <c r="D2281" t="s">
        <v>2938</v>
      </c>
      <c r="E2281" t="s">
        <v>2942</v>
      </c>
      <c r="F2281" t="s">
        <v>2944</v>
      </c>
      <c r="G2281">
        <v>2014</v>
      </c>
      <c r="H2281" t="s">
        <v>1094</v>
      </c>
      <c r="I2281" t="s">
        <v>30</v>
      </c>
      <c r="J2281">
        <v>686</v>
      </c>
      <c r="K2281">
        <v>2</v>
      </c>
      <c r="L2281">
        <f>COUNTIF(Table1[Race],Table1[Race])</f>
        <v>2</v>
      </c>
      <c r="M2281">
        <v>0</v>
      </c>
      <c r="N2281">
        <v>0</v>
      </c>
      <c r="O2281">
        <v>1</v>
      </c>
      <c r="P2281">
        <v>1</v>
      </c>
      <c r="Q2281" t="s">
        <v>20</v>
      </c>
      <c r="R2281" t="s">
        <v>952</v>
      </c>
      <c r="S2281" t="s">
        <v>2938</v>
      </c>
      <c r="T2281">
        <f>IFERROR(Table1[n_can_adj]/MID(Table1[district],FIND("(",Table1[district])+1,1),Table1[n_can_adj])</f>
        <v>2</v>
      </c>
      <c r="U2281">
        <v>16452</v>
      </c>
      <c r="V2281" t="str">
        <f>IF(Table1[Voting Population]&lt;47000,"Rural","Urban")</f>
        <v>Rural</v>
      </c>
      <c r="W2281" s="3">
        <v>0.22829006266786034</v>
      </c>
      <c r="X2281" s="3" t="s">
        <v>5414</v>
      </c>
      <c r="Y2281" s="3">
        <f>COUNTIFS(Table1[Race '#],Table1[[#This Row],[Race '#]],Table1[Gender],"F")</f>
        <v>0</v>
      </c>
      <c r="Z2281" s="3">
        <f>COUNTIFS(Table1[Race '#],Table1[[#This Row],[Race '#]],Table1[Gender],"M")</f>
        <v>2</v>
      </c>
      <c r="AA2281" s="3">
        <f>COUNTIFS(Table1[Race '#],Table1[[#This Row],[Race '#]],Table1[Gender],"~?")</f>
        <v>0</v>
      </c>
      <c r="AB2281" s="3" t="str">
        <f>_xlfn.IFS(Y2281=SUM(Table1[[#This Row],[Race-F candidates]:[Race-? Candidates]]),"All-Female",Z2281=SUM(Table1[[#This Row],[Race-F candidates]:[Race-? Candidates]]),"All-Male",1=1,"Mixed-Gender")</f>
        <v>All-Male</v>
      </c>
      <c r="AC2281" s="3">
        <f>COUNTIFS(Table1[genoffice],Table1[[#This Row],[genoffice]],Table1[Gender],"F")</f>
        <v>7</v>
      </c>
      <c r="AD2281" s="3">
        <f>COUNTIFS(Table1[genoffice],Table1[[#This Row],[genoffice]],Table1[Gender],"M")</f>
        <v>78</v>
      </c>
      <c r="AE2281" s="3">
        <f>COUNTIFS(Table1[genoffice],Table1[[#This Row],[genoffice]],Table1[Gender],"~?")</f>
        <v>1</v>
      </c>
    </row>
    <row r="2282" spans="1:31" x14ac:dyDescent="0.35">
      <c r="A2282">
        <v>2281</v>
      </c>
      <c r="B2282">
        <f>IF(COUNTIF(C$2:C2281,C2282)&gt;0,B2281,B2281+1)</f>
        <v>730</v>
      </c>
      <c r="C2282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2" t="s">
        <v>2938</v>
      </c>
      <c r="E2282" t="s">
        <v>2945</v>
      </c>
      <c r="F2282" t="s">
        <v>2946</v>
      </c>
      <c r="G2282">
        <v>2014</v>
      </c>
      <c r="H2282" t="s">
        <v>29</v>
      </c>
      <c r="I2282" t="s">
        <v>127</v>
      </c>
      <c r="J2282">
        <v>100</v>
      </c>
      <c r="K2282">
        <v>3</v>
      </c>
      <c r="L2282">
        <f>COUNTIF(Table1[Race],Table1[Race])</f>
        <v>3</v>
      </c>
      <c r="M2282">
        <v>0</v>
      </c>
      <c r="N2282">
        <v>1</v>
      </c>
      <c r="O2282">
        <v>1</v>
      </c>
      <c r="P2282">
        <v>1</v>
      </c>
      <c r="Q2282" t="s">
        <v>20</v>
      </c>
      <c r="R2282" t="s">
        <v>952</v>
      </c>
      <c r="S2282" t="s">
        <v>2938</v>
      </c>
      <c r="T2282">
        <f>IFERROR(Table1[n_can_adj]/MID(Table1[district],FIND("(",Table1[district])+1,1),Table1[n_can_adj])</f>
        <v>3</v>
      </c>
      <c r="U2282">
        <v>124720</v>
      </c>
      <c r="V2282" t="str">
        <f>IF(Table1[Voting Population]&lt;47000,"Rural","Urban")</f>
        <v>Urban</v>
      </c>
      <c r="W2282" s="3">
        <v>0.43421052631578944</v>
      </c>
      <c r="X2282" s="3" t="s">
        <v>5414</v>
      </c>
      <c r="Y2282" s="3">
        <f>COUNTIFS(Table1[Race '#],Table1[[#This Row],[Race '#]],Table1[Gender],"F")</f>
        <v>0</v>
      </c>
      <c r="Z2282" s="3">
        <f>COUNTIFS(Table1[Race '#],Table1[[#This Row],[Race '#]],Table1[Gender],"M")</f>
        <v>3</v>
      </c>
      <c r="AA2282" s="3">
        <f>COUNTIFS(Table1[Race '#],Table1[[#This Row],[Race '#]],Table1[Gender],"~?")</f>
        <v>0</v>
      </c>
      <c r="AB2282" s="3" t="str">
        <f>_xlfn.IFS(Y2282=SUM(Table1[[#This Row],[Race-F candidates]:[Race-? Candidates]]),"All-Female",Z2282=SUM(Table1[[#This Row],[Race-F candidates]:[Race-? Candidates]]),"All-Male",1=1,"Mixed-Gender")</f>
        <v>All-Male</v>
      </c>
      <c r="AC2282" s="3">
        <f>COUNTIFS(Table1[genoffice],Table1[[#This Row],[genoffice]],Table1[Gender],"F")</f>
        <v>7</v>
      </c>
      <c r="AD2282" s="3">
        <f>COUNTIFS(Table1[genoffice],Table1[[#This Row],[genoffice]],Table1[Gender],"M")</f>
        <v>78</v>
      </c>
      <c r="AE2282" s="3">
        <f>COUNTIFS(Table1[genoffice],Table1[[#This Row],[genoffice]],Table1[Gender],"~?")</f>
        <v>1</v>
      </c>
    </row>
    <row r="2283" spans="1:31" x14ac:dyDescent="0.35">
      <c r="A2283">
        <v>2283</v>
      </c>
      <c r="B2283">
        <f>IF(COUNTIF(C$2:C2282,C2283)&gt;0,B2282,B2282+1)</f>
        <v>730</v>
      </c>
      <c r="C2283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3" t="s">
        <v>2938</v>
      </c>
      <c r="E2283" t="s">
        <v>2945</v>
      </c>
      <c r="F2283" t="s">
        <v>2947</v>
      </c>
      <c r="G2283">
        <v>2014</v>
      </c>
      <c r="H2283" t="s">
        <v>29</v>
      </c>
      <c r="I2283" t="s">
        <v>19</v>
      </c>
      <c r="J2283">
        <v>15</v>
      </c>
      <c r="K2283">
        <v>3</v>
      </c>
      <c r="L2283">
        <f>COUNTIF(Table1[Race],Table1[Race])</f>
        <v>3</v>
      </c>
      <c r="M2283">
        <v>0</v>
      </c>
      <c r="N2283">
        <v>1</v>
      </c>
      <c r="O2283">
        <v>1</v>
      </c>
      <c r="P2283">
        <v>1</v>
      </c>
      <c r="Q2283" t="s">
        <v>20</v>
      </c>
      <c r="R2283" t="s">
        <v>952</v>
      </c>
      <c r="S2283" t="s">
        <v>2938</v>
      </c>
      <c r="T2283">
        <f>IFERROR(Table1[n_can_adj]/MID(Table1[district],FIND("(",Table1[district])+1,1),Table1[n_can_adj])</f>
        <v>3</v>
      </c>
      <c r="U2283">
        <v>124720</v>
      </c>
      <c r="V2283" t="str">
        <f>IF(Table1[Voting Population]&lt;47000,"Rural","Urban")</f>
        <v>Urban</v>
      </c>
      <c r="W2283" s="3">
        <v>0.43421052631578944</v>
      </c>
      <c r="X2283" s="3" t="s">
        <v>5414</v>
      </c>
      <c r="Y2283" s="3">
        <f>COUNTIFS(Table1[Race '#],Table1[[#This Row],[Race '#]],Table1[Gender],"F")</f>
        <v>0</v>
      </c>
      <c r="Z2283" s="3">
        <f>COUNTIFS(Table1[Race '#],Table1[[#This Row],[Race '#]],Table1[Gender],"M")</f>
        <v>3</v>
      </c>
      <c r="AA2283" s="3">
        <f>COUNTIFS(Table1[Race '#],Table1[[#This Row],[Race '#]],Table1[Gender],"~?")</f>
        <v>0</v>
      </c>
      <c r="AB2283" s="3" t="str">
        <f>_xlfn.IFS(Y2283=SUM(Table1[[#This Row],[Race-F candidates]:[Race-? Candidates]]),"All-Female",Z2283=SUM(Table1[[#This Row],[Race-F candidates]:[Race-? Candidates]]),"All-Male",1=1,"Mixed-Gender")</f>
        <v>All-Male</v>
      </c>
      <c r="AC2283" s="3">
        <f>COUNTIFS(Table1[genoffice],Table1[[#This Row],[genoffice]],Table1[Gender],"F")</f>
        <v>7</v>
      </c>
      <c r="AD2283" s="3">
        <f>COUNTIFS(Table1[genoffice],Table1[[#This Row],[genoffice]],Table1[Gender],"M")</f>
        <v>78</v>
      </c>
      <c r="AE2283" s="3">
        <f>COUNTIFS(Table1[genoffice],Table1[[#This Row],[genoffice]],Table1[Gender],"~?")</f>
        <v>1</v>
      </c>
    </row>
    <row r="2284" spans="1:31" x14ac:dyDescent="0.35">
      <c r="A2284">
        <v>2284</v>
      </c>
      <c r="B2284">
        <f>IF(COUNTIF(C$2:C2283,C2284)&gt;0,B2283,B2283+1)</f>
        <v>730</v>
      </c>
      <c r="C2284" t="str">
        <f>Table1[[#This Row],[position]]&amp;IF(Table1[district]="NA","","-"&amp;Table1[district])&amp;IF(Table1[parish]="Multi-Parish Race","","-"&amp;Table1[parish])&amp;" ("&amp;Table1[year]&amp;")"</f>
        <v>Marshal-Town of Plain Dealing-Bossier (2014)</v>
      </c>
      <c r="D2284" t="s">
        <v>2938</v>
      </c>
      <c r="E2284" t="s">
        <v>2945</v>
      </c>
      <c r="F2284" t="s">
        <v>2948</v>
      </c>
      <c r="G2284">
        <v>2014</v>
      </c>
      <c r="H2284" t="s">
        <v>29</v>
      </c>
      <c r="I2284" t="s">
        <v>30</v>
      </c>
      <c r="J2284">
        <v>265</v>
      </c>
      <c r="K2284">
        <v>3</v>
      </c>
      <c r="L2284">
        <f>COUNTIF(Table1[Race],Table1[Race])</f>
        <v>3</v>
      </c>
      <c r="M2284">
        <v>0</v>
      </c>
      <c r="N2284">
        <v>1</v>
      </c>
      <c r="O2284">
        <v>1</v>
      </c>
      <c r="P2284">
        <v>1</v>
      </c>
      <c r="Q2284" t="s">
        <v>20</v>
      </c>
      <c r="R2284" t="s">
        <v>952</v>
      </c>
      <c r="S2284" t="s">
        <v>2938</v>
      </c>
      <c r="T2284">
        <f>IFERROR(Table1[n_can_adj]/MID(Table1[district],FIND("(",Table1[district])+1,1),Table1[n_can_adj])</f>
        <v>3</v>
      </c>
      <c r="U2284">
        <v>124720</v>
      </c>
      <c r="V2284" t="str">
        <f>IF(Table1[Voting Population]&lt;47000,"Rural","Urban")</f>
        <v>Urban</v>
      </c>
      <c r="W2284" s="3">
        <v>0.43421052631578944</v>
      </c>
      <c r="X2284" s="3" t="s">
        <v>5414</v>
      </c>
      <c r="Y2284" s="3">
        <f>COUNTIFS(Table1[Race '#],Table1[[#This Row],[Race '#]],Table1[Gender],"F")</f>
        <v>0</v>
      </c>
      <c r="Z2284" s="3">
        <f>COUNTIFS(Table1[Race '#],Table1[[#This Row],[Race '#]],Table1[Gender],"M")</f>
        <v>3</v>
      </c>
      <c r="AA2284" s="3">
        <f>COUNTIFS(Table1[Race '#],Table1[[#This Row],[Race '#]],Table1[Gender],"~?")</f>
        <v>0</v>
      </c>
      <c r="AB2284" s="3" t="str">
        <f>_xlfn.IFS(Y2284=SUM(Table1[[#This Row],[Race-F candidates]:[Race-? Candidates]]),"All-Female",Z2284=SUM(Table1[[#This Row],[Race-F candidates]:[Race-? Candidates]]),"All-Male",1=1,"Mixed-Gender")</f>
        <v>All-Male</v>
      </c>
      <c r="AC2284" s="3">
        <f>COUNTIFS(Table1[genoffice],Table1[[#This Row],[genoffice]],Table1[Gender],"F")</f>
        <v>7</v>
      </c>
      <c r="AD2284" s="3">
        <f>COUNTIFS(Table1[genoffice],Table1[[#This Row],[genoffice]],Table1[Gender],"M")</f>
        <v>78</v>
      </c>
      <c r="AE2284" s="3">
        <f>COUNTIFS(Table1[genoffice],Table1[[#This Row],[genoffice]],Table1[Gender],"~?")</f>
        <v>1</v>
      </c>
    </row>
    <row r="2285" spans="1:31" x14ac:dyDescent="0.35">
      <c r="A2285">
        <v>2282</v>
      </c>
      <c r="B2285">
        <f>IF(COUNTIF(C$2:C2284,C2285)&gt;0,B2284,B2284+1)</f>
        <v>731</v>
      </c>
      <c r="C2285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5" t="s">
        <v>2938</v>
      </c>
      <c r="E2285" t="s">
        <v>2945</v>
      </c>
      <c r="F2285" t="s">
        <v>2946</v>
      </c>
      <c r="G2285">
        <v>2016</v>
      </c>
      <c r="H2285" t="s">
        <v>29</v>
      </c>
      <c r="I2285" t="s">
        <v>127</v>
      </c>
      <c r="J2285">
        <v>103</v>
      </c>
      <c r="K2285">
        <v>2</v>
      </c>
      <c r="L2285">
        <f>COUNTIF(Table1[Race],Table1[Race])</f>
        <v>2</v>
      </c>
      <c r="M2285">
        <v>0</v>
      </c>
      <c r="N2285">
        <v>0</v>
      </c>
      <c r="O2285">
        <v>1</v>
      </c>
      <c r="P2285">
        <v>1</v>
      </c>
      <c r="Q2285" t="s">
        <v>20</v>
      </c>
      <c r="R2285" t="s">
        <v>952</v>
      </c>
      <c r="S2285" t="s">
        <v>2938</v>
      </c>
      <c r="T2285">
        <f>IFERROR(Table1[n_can_adj]/MID(Table1[district],FIND("(",Table1[district])+1,1),Table1[n_can_adj])</f>
        <v>2</v>
      </c>
      <c r="U2285">
        <v>124720</v>
      </c>
      <c r="V2285" t="str">
        <f>IF(Table1[Voting Population]&lt;47000,"Rural","Urban")</f>
        <v>Urban</v>
      </c>
      <c r="W2285" s="3">
        <v>0.46214099216710181</v>
      </c>
      <c r="X2285" s="3" t="s">
        <v>5414</v>
      </c>
      <c r="Y2285" s="3">
        <f>COUNTIFS(Table1[Race '#],Table1[[#This Row],[Race '#]],Table1[Gender],"F")</f>
        <v>0</v>
      </c>
      <c r="Z2285" s="3">
        <f>COUNTIFS(Table1[Race '#],Table1[[#This Row],[Race '#]],Table1[Gender],"M")</f>
        <v>2</v>
      </c>
      <c r="AA2285" s="3">
        <f>COUNTIFS(Table1[Race '#],Table1[[#This Row],[Race '#]],Table1[Gender],"~?")</f>
        <v>0</v>
      </c>
      <c r="AB2285" s="3" t="str">
        <f>_xlfn.IFS(Y2285=SUM(Table1[[#This Row],[Race-F candidates]:[Race-? Candidates]]),"All-Female",Z2285=SUM(Table1[[#This Row],[Race-F candidates]:[Race-? Candidates]]),"All-Male",1=1,"Mixed-Gender")</f>
        <v>All-Male</v>
      </c>
      <c r="AC2285" s="3">
        <f>COUNTIFS(Table1[genoffice],Table1[[#This Row],[genoffice]],Table1[Gender],"F")</f>
        <v>7</v>
      </c>
      <c r="AD2285" s="3">
        <f>COUNTIFS(Table1[genoffice],Table1[[#This Row],[genoffice]],Table1[Gender],"M")</f>
        <v>78</v>
      </c>
      <c r="AE2285" s="3">
        <f>COUNTIFS(Table1[genoffice],Table1[[#This Row],[genoffice]],Table1[Gender],"~?")</f>
        <v>1</v>
      </c>
    </row>
    <row r="2286" spans="1:31" x14ac:dyDescent="0.35">
      <c r="A2286">
        <v>2285</v>
      </c>
      <c r="B2286">
        <f>IF(COUNTIF(C$2:C2285,C2286)&gt;0,B2285,B2285+1)</f>
        <v>731</v>
      </c>
      <c r="C2286" t="str">
        <f>Table1[[#This Row],[position]]&amp;IF(Table1[district]="NA","","-"&amp;Table1[district])&amp;IF(Table1[parish]="Multi-Parish Race","","-"&amp;Table1[parish])&amp;" ("&amp;Table1[year]&amp;")"</f>
        <v>Marshal-Town of Plain Dealing-Bossier (2016)</v>
      </c>
      <c r="D2286" t="s">
        <v>2938</v>
      </c>
      <c r="E2286" t="s">
        <v>2945</v>
      </c>
      <c r="F2286" t="s">
        <v>2948</v>
      </c>
      <c r="G2286">
        <v>2016</v>
      </c>
      <c r="H2286" t="s">
        <v>29</v>
      </c>
      <c r="I2286" t="s">
        <v>30</v>
      </c>
      <c r="J2286">
        <v>280</v>
      </c>
      <c r="K2286">
        <v>2</v>
      </c>
      <c r="L2286">
        <f>COUNTIF(Table1[Race],Table1[Race])</f>
        <v>2</v>
      </c>
      <c r="M2286">
        <v>0</v>
      </c>
      <c r="N2286">
        <v>0</v>
      </c>
      <c r="O2286">
        <v>1</v>
      </c>
      <c r="P2286">
        <v>1</v>
      </c>
      <c r="Q2286" t="s">
        <v>20</v>
      </c>
      <c r="R2286" t="s">
        <v>952</v>
      </c>
      <c r="S2286" t="s">
        <v>2938</v>
      </c>
      <c r="T2286">
        <f>IFERROR(Table1[n_can_adj]/MID(Table1[district],FIND("(",Table1[district])+1,1),Table1[n_can_adj])</f>
        <v>2</v>
      </c>
      <c r="U2286">
        <v>124720</v>
      </c>
      <c r="V2286" t="str">
        <f>IF(Table1[Voting Population]&lt;47000,"Rural","Urban")</f>
        <v>Urban</v>
      </c>
      <c r="W2286" s="3">
        <v>0.46214099216710181</v>
      </c>
      <c r="X2286" s="3" t="s">
        <v>5414</v>
      </c>
      <c r="Y2286" s="3">
        <f>COUNTIFS(Table1[Race '#],Table1[[#This Row],[Race '#]],Table1[Gender],"F")</f>
        <v>0</v>
      </c>
      <c r="Z2286" s="3">
        <f>COUNTIFS(Table1[Race '#],Table1[[#This Row],[Race '#]],Table1[Gender],"M")</f>
        <v>2</v>
      </c>
      <c r="AA2286" s="3">
        <f>COUNTIFS(Table1[Race '#],Table1[[#This Row],[Race '#]],Table1[Gender],"~?")</f>
        <v>0</v>
      </c>
      <c r="AB2286" s="3" t="str">
        <f>_xlfn.IFS(Y2286=SUM(Table1[[#This Row],[Race-F candidates]:[Race-? Candidates]]),"All-Female",Z2286=SUM(Table1[[#This Row],[Race-F candidates]:[Race-? Candidates]]),"All-Male",1=1,"Mixed-Gender")</f>
        <v>All-Male</v>
      </c>
      <c r="AC2286" s="3">
        <f>COUNTIFS(Table1[genoffice],Table1[[#This Row],[genoffice]],Table1[Gender],"F")</f>
        <v>7</v>
      </c>
      <c r="AD2286" s="3">
        <f>COUNTIFS(Table1[genoffice],Table1[[#This Row],[genoffice]],Table1[Gender],"M")</f>
        <v>78</v>
      </c>
      <c r="AE2286" s="3">
        <f>COUNTIFS(Table1[genoffice],Table1[[#This Row],[genoffice]],Table1[Gender],"~?")</f>
        <v>1</v>
      </c>
    </row>
    <row r="2287" spans="1:31" x14ac:dyDescent="0.35">
      <c r="A2287">
        <v>2286</v>
      </c>
      <c r="B2287">
        <f>IF(COUNTIF(C$2:C2286,C2287)&gt;0,B2286,B2286+1)</f>
        <v>732</v>
      </c>
      <c r="C2287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7" t="s">
        <v>2949</v>
      </c>
      <c r="E2287" t="s">
        <v>2316</v>
      </c>
      <c r="F2287" t="s">
        <v>2950</v>
      </c>
      <c r="G2287">
        <v>2014</v>
      </c>
      <c r="H2287" t="s">
        <v>238</v>
      </c>
      <c r="I2287" t="s">
        <v>23</v>
      </c>
      <c r="J2287">
        <v>5106</v>
      </c>
      <c r="K2287">
        <v>5</v>
      </c>
      <c r="L2287">
        <f>COUNTIF(Table1[Race],Table1[Race])</f>
        <v>5</v>
      </c>
      <c r="M2287">
        <v>4</v>
      </c>
      <c r="N2287">
        <v>1</v>
      </c>
      <c r="O2287">
        <v>0</v>
      </c>
      <c r="P2287">
        <v>0</v>
      </c>
      <c r="Q2287" t="s">
        <v>20</v>
      </c>
      <c r="R2287" t="s">
        <v>2951</v>
      </c>
      <c r="S2287" t="s">
        <v>2949</v>
      </c>
      <c r="T2287">
        <f>IFERROR(Table1[n_can_adj]/MID(Table1[district],FIND("(",Table1[district])+1,1),Table1[n_can_adj])</f>
        <v>5</v>
      </c>
      <c r="U2287">
        <v>132373</v>
      </c>
      <c r="V2287" t="str">
        <f>IF(Table1[Voting Population]&lt;47000,"Rural","Urban")</f>
        <v>Urban</v>
      </c>
      <c r="W2287" s="3">
        <v>0.17645123074897989</v>
      </c>
      <c r="X2287" s="3" t="s">
        <v>5414</v>
      </c>
      <c r="Y2287" s="3">
        <f>COUNTIFS(Table1[Race '#],Table1[[#This Row],[Race '#]],Table1[Gender],"F")</f>
        <v>1</v>
      </c>
      <c r="Z2287" s="3">
        <f>COUNTIFS(Table1[Race '#],Table1[[#This Row],[Race '#]],Table1[Gender],"M")</f>
        <v>4</v>
      </c>
      <c r="AA2287" s="3">
        <f>COUNTIFS(Table1[Race '#],Table1[[#This Row],[Race '#]],Table1[Gender],"~?")</f>
        <v>0</v>
      </c>
      <c r="AB2287" s="3" t="str">
        <f>_xlfn.IFS(Y2287=SUM(Table1[[#This Row],[Race-F candidates]:[Race-? Candidates]]),"All-Female",Z2287=SUM(Table1[[#This Row],[Race-F candidates]:[Race-? Candidates]]),"All-Male",1=1,"Mixed-Gender")</f>
        <v>Mixed-Gender</v>
      </c>
      <c r="AC2287" s="3">
        <f>COUNTIFS(Table1[genoffice],Table1[[#This Row],[genoffice]],Table1[Gender],"F")</f>
        <v>87</v>
      </c>
      <c r="AD2287" s="3">
        <f>COUNTIFS(Table1[genoffice],Table1[[#This Row],[genoffice]],Table1[Gender],"M")</f>
        <v>236</v>
      </c>
      <c r="AE2287" s="3">
        <f>COUNTIFS(Table1[genoffice],Table1[[#This Row],[genoffice]],Table1[Gender],"~?")</f>
        <v>12</v>
      </c>
    </row>
    <row r="2288" spans="1:31" x14ac:dyDescent="0.35">
      <c r="A2288">
        <v>2287</v>
      </c>
      <c r="B2288">
        <f>IF(COUNTIF(C$2:C2287,C2288)&gt;0,B2287,B2287+1)</f>
        <v>732</v>
      </c>
      <c r="C2288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8" t="s">
        <v>2949</v>
      </c>
      <c r="E2288" t="s">
        <v>2316</v>
      </c>
      <c r="F2288" t="s">
        <v>2952</v>
      </c>
      <c r="G2288">
        <v>2014</v>
      </c>
      <c r="H2288" t="s">
        <v>238</v>
      </c>
      <c r="I2288" t="s">
        <v>23</v>
      </c>
      <c r="J2288">
        <v>7787</v>
      </c>
      <c r="K2288">
        <v>5</v>
      </c>
      <c r="L2288">
        <f>COUNTIF(Table1[Race],Table1[Race])</f>
        <v>5</v>
      </c>
      <c r="M2288">
        <v>4</v>
      </c>
      <c r="N2288">
        <v>1</v>
      </c>
      <c r="O2288">
        <v>0</v>
      </c>
      <c r="P2288">
        <v>0</v>
      </c>
      <c r="Q2288" t="s">
        <v>20</v>
      </c>
      <c r="R2288" t="s">
        <v>2951</v>
      </c>
      <c r="S2288" t="s">
        <v>2949</v>
      </c>
      <c r="T2288">
        <f>IFERROR(Table1[n_can_adj]/MID(Table1[district],FIND("(",Table1[district])+1,1),Table1[n_can_adj])</f>
        <v>5</v>
      </c>
      <c r="U2288">
        <v>132373</v>
      </c>
      <c r="V2288" t="str">
        <f>IF(Table1[Voting Population]&lt;47000,"Rural","Urban")</f>
        <v>Urban</v>
      </c>
      <c r="W2288" s="3">
        <v>0.17645123074897989</v>
      </c>
      <c r="X2288" s="3" t="s">
        <v>5414</v>
      </c>
      <c r="Y2288" s="3">
        <f>COUNTIFS(Table1[Race '#],Table1[[#This Row],[Race '#]],Table1[Gender],"F")</f>
        <v>1</v>
      </c>
      <c r="Z2288" s="3">
        <f>COUNTIFS(Table1[Race '#],Table1[[#This Row],[Race '#]],Table1[Gender],"M")</f>
        <v>4</v>
      </c>
      <c r="AA2288" s="3">
        <f>COUNTIFS(Table1[Race '#],Table1[[#This Row],[Race '#]],Table1[Gender],"~?")</f>
        <v>0</v>
      </c>
      <c r="AB2288" s="3" t="str">
        <f>_xlfn.IFS(Y2288=SUM(Table1[[#This Row],[Race-F candidates]:[Race-? Candidates]]),"All-Female",Z2288=SUM(Table1[[#This Row],[Race-F candidates]:[Race-? Candidates]]),"All-Male",1=1,"Mixed-Gender")</f>
        <v>Mixed-Gender</v>
      </c>
      <c r="AC2288" s="3">
        <f>COUNTIFS(Table1[genoffice],Table1[[#This Row],[genoffice]],Table1[Gender],"F")</f>
        <v>87</v>
      </c>
      <c r="AD2288" s="3">
        <f>COUNTIFS(Table1[genoffice],Table1[[#This Row],[genoffice]],Table1[Gender],"M")</f>
        <v>236</v>
      </c>
      <c r="AE2288" s="3">
        <f>COUNTIFS(Table1[genoffice],Table1[[#This Row],[genoffice]],Table1[Gender],"~?")</f>
        <v>12</v>
      </c>
    </row>
    <row r="2289" spans="1:31" x14ac:dyDescent="0.35">
      <c r="A2289">
        <v>2288</v>
      </c>
      <c r="B2289">
        <f>IF(COUNTIF(C$2:C2288,C2289)&gt;0,B2288,B2288+1)</f>
        <v>732</v>
      </c>
      <c r="C2289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89" t="s">
        <v>2949</v>
      </c>
      <c r="E2289" t="s">
        <v>2316</v>
      </c>
      <c r="F2289" t="s">
        <v>2953</v>
      </c>
      <c r="G2289">
        <v>2014</v>
      </c>
      <c r="H2289" t="s">
        <v>238</v>
      </c>
      <c r="I2289" t="s">
        <v>23</v>
      </c>
      <c r="J2289">
        <v>957</v>
      </c>
      <c r="K2289">
        <v>5</v>
      </c>
      <c r="L2289">
        <f>COUNTIF(Table1[Race],Table1[Race])</f>
        <v>5</v>
      </c>
      <c r="M2289">
        <v>4</v>
      </c>
      <c r="N2289">
        <v>1</v>
      </c>
      <c r="O2289">
        <v>0</v>
      </c>
      <c r="P2289">
        <v>0</v>
      </c>
      <c r="Q2289" t="s">
        <v>20</v>
      </c>
      <c r="R2289" t="s">
        <v>2951</v>
      </c>
      <c r="S2289" t="s">
        <v>2949</v>
      </c>
      <c r="T2289">
        <f>IFERROR(Table1[n_can_adj]/MID(Table1[district],FIND("(",Table1[district])+1,1),Table1[n_can_adj])</f>
        <v>5</v>
      </c>
      <c r="U2289">
        <v>132373</v>
      </c>
      <c r="V2289" t="str">
        <f>IF(Table1[Voting Population]&lt;47000,"Rural","Urban")</f>
        <v>Urban</v>
      </c>
      <c r="W2289" s="3">
        <v>0.17645123074897989</v>
      </c>
      <c r="X2289" s="3" t="s">
        <v>5414</v>
      </c>
      <c r="Y2289" s="3">
        <f>COUNTIFS(Table1[Race '#],Table1[[#This Row],[Race '#]],Table1[Gender],"F")</f>
        <v>1</v>
      </c>
      <c r="Z2289" s="3">
        <f>COUNTIFS(Table1[Race '#],Table1[[#This Row],[Race '#]],Table1[Gender],"M")</f>
        <v>4</v>
      </c>
      <c r="AA2289" s="3">
        <f>COUNTIFS(Table1[Race '#],Table1[[#This Row],[Race '#]],Table1[Gender],"~?")</f>
        <v>0</v>
      </c>
      <c r="AB2289" s="3" t="str">
        <f>_xlfn.IFS(Y2289=SUM(Table1[[#This Row],[Race-F candidates]:[Race-? Candidates]]),"All-Female",Z2289=SUM(Table1[[#This Row],[Race-F candidates]:[Race-? Candidates]]),"All-Male",1=1,"Mixed-Gender")</f>
        <v>Mixed-Gender</v>
      </c>
      <c r="AC2289" s="3">
        <f>COUNTIFS(Table1[genoffice],Table1[[#This Row],[genoffice]],Table1[Gender],"F")</f>
        <v>87</v>
      </c>
      <c r="AD2289" s="3">
        <f>COUNTIFS(Table1[genoffice],Table1[[#This Row],[genoffice]],Table1[Gender],"M")</f>
        <v>236</v>
      </c>
      <c r="AE2289" s="3">
        <f>COUNTIFS(Table1[genoffice],Table1[[#This Row],[genoffice]],Table1[Gender],"~?")</f>
        <v>12</v>
      </c>
    </row>
    <row r="2290" spans="1:31" x14ac:dyDescent="0.35">
      <c r="A2290">
        <v>2289</v>
      </c>
      <c r="B2290">
        <f>IF(COUNTIF(C$2:C2289,C2290)&gt;0,B2289,B2289+1)</f>
        <v>732</v>
      </c>
      <c r="C2290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0" t="s">
        <v>2949</v>
      </c>
      <c r="E2290" t="s">
        <v>2316</v>
      </c>
      <c r="F2290" t="s">
        <v>2954</v>
      </c>
      <c r="G2290">
        <v>2014</v>
      </c>
      <c r="H2290" t="s">
        <v>238</v>
      </c>
      <c r="I2290" t="s">
        <v>23</v>
      </c>
      <c r="J2290">
        <v>791</v>
      </c>
      <c r="K2290">
        <v>5</v>
      </c>
      <c r="L2290">
        <f>COUNTIF(Table1[Race],Table1[Race])</f>
        <v>5</v>
      </c>
      <c r="M2290">
        <v>4</v>
      </c>
      <c r="N2290">
        <v>1</v>
      </c>
      <c r="O2290">
        <v>0</v>
      </c>
      <c r="P2290">
        <v>0</v>
      </c>
      <c r="Q2290" t="s">
        <v>20</v>
      </c>
      <c r="R2290" t="s">
        <v>2951</v>
      </c>
      <c r="S2290" t="s">
        <v>2949</v>
      </c>
      <c r="T2290">
        <f>IFERROR(Table1[n_can_adj]/MID(Table1[district],FIND("(",Table1[district])+1,1),Table1[n_can_adj])</f>
        <v>5</v>
      </c>
      <c r="U2290">
        <v>132373</v>
      </c>
      <c r="V2290" t="str">
        <f>IF(Table1[Voting Population]&lt;47000,"Rural","Urban")</f>
        <v>Urban</v>
      </c>
      <c r="W2290" s="3">
        <v>0.17645123074897989</v>
      </c>
      <c r="X2290" s="3" t="s">
        <v>5415</v>
      </c>
      <c r="Y2290" s="3">
        <f>COUNTIFS(Table1[Race '#],Table1[[#This Row],[Race '#]],Table1[Gender],"F")</f>
        <v>1</v>
      </c>
      <c r="Z2290" s="3">
        <f>COUNTIFS(Table1[Race '#],Table1[[#This Row],[Race '#]],Table1[Gender],"M")</f>
        <v>4</v>
      </c>
      <c r="AA2290" s="3">
        <f>COUNTIFS(Table1[Race '#],Table1[[#This Row],[Race '#]],Table1[Gender],"~?")</f>
        <v>0</v>
      </c>
      <c r="AB2290" s="3" t="str">
        <f>_xlfn.IFS(Y2290=SUM(Table1[[#This Row],[Race-F candidates]:[Race-? Candidates]]),"All-Female",Z2290=SUM(Table1[[#This Row],[Race-F candidates]:[Race-? Candidates]]),"All-Male",1=1,"Mixed-Gender")</f>
        <v>Mixed-Gender</v>
      </c>
      <c r="AC2290" s="3">
        <f>COUNTIFS(Table1[genoffice],Table1[[#This Row],[genoffice]],Table1[Gender],"F")</f>
        <v>87</v>
      </c>
      <c r="AD2290" s="3">
        <f>COUNTIFS(Table1[genoffice],Table1[[#This Row],[genoffice]],Table1[Gender],"M")</f>
        <v>236</v>
      </c>
      <c r="AE2290" s="3">
        <f>COUNTIFS(Table1[genoffice],Table1[[#This Row],[genoffice]],Table1[Gender],"~?")</f>
        <v>12</v>
      </c>
    </row>
    <row r="2291" spans="1:31" x14ac:dyDescent="0.35">
      <c r="A2291">
        <v>2290</v>
      </c>
      <c r="B2291">
        <f>IF(COUNTIF(C$2:C2290,C2291)&gt;0,B2290,B2290+1)</f>
        <v>732</v>
      </c>
      <c r="C2291" t="str">
        <f>Table1[[#This Row],[position]]&amp;IF(Table1[district]="NA","","-"&amp;Table1[district])&amp;IF(Table1[parish]="Multi-Parish Race","","-"&amp;Table1[parish])&amp;" ("&amp;Table1[year]&amp;")"</f>
        <v>Mayor-City of Alexandria-Rapides (2014)</v>
      </c>
      <c r="D2291" t="s">
        <v>2949</v>
      </c>
      <c r="E2291" t="s">
        <v>2316</v>
      </c>
      <c r="F2291" t="s">
        <v>2955</v>
      </c>
      <c r="G2291">
        <v>2014</v>
      </c>
      <c r="H2291" t="s">
        <v>238</v>
      </c>
      <c r="I2291" t="s">
        <v>19</v>
      </c>
      <c r="J2291">
        <v>553</v>
      </c>
      <c r="K2291">
        <v>5</v>
      </c>
      <c r="L2291">
        <f>COUNTIF(Table1[Race],Table1[Race])</f>
        <v>5</v>
      </c>
      <c r="M2291">
        <v>4</v>
      </c>
      <c r="N2291">
        <v>1</v>
      </c>
      <c r="O2291">
        <v>0</v>
      </c>
      <c r="P2291">
        <v>0</v>
      </c>
      <c r="Q2291" t="s">
        <v>20</v>
      </c>
      <c r="R2291" t="s">
        <v>2951</v>
      </c>
      <c r="S2291" t="s">
        <v>2949</v>
      </c>
      <c r="T2291">
        <f>IFERROR(Table1[n_can_adj]/MID(Table1[district],FIND("(",Table1[district])+1,1),Table1[n_can_adj])</f>
        <v>5</v>
      </c>
      <c r="U2291">
        <v>132373</v>
      </c>
      <c r="V2291" t="str">
        <f>IF(Table1[Voting Population]&lt;47000,"Rural","Urban")</f>
        <v>Urban</v>
      </c>
      <c r="W2291" s="3">
        <v>0.17645123074897989</v>
      </c>
      <c r="X2291" s="3" t="s">
        <v>5414</v>
      </c>
      <c r="Y2291" s="3">
        <f>COUNTIFS(Table1[Race '#],Table1[[#This Row],[Race '#]],Table1[Gender],"F")</f>
        <v>1</v>
      </c>
      <c r="Z2291" s="3">
        <f>COUNTIFS(Table1[Race '#],Table1[[#This Row],[Race '#]],Table1[Gender],"M")</f>
        <v>4</v>
      </c>
      <c r="AA2291" s="3">
        <f>COUNTIFS(Table1[Race '#],Table1[[#This Row],[Race '#]],Table1[Gender],"~?")</f>
        <v>0</v>
      </c>
      <c r="AB2291" s="3" t="str">
        <f>_xlfn.IFS(Y2291=SUM(Table1[[#This Row],[Race-F candidates]:[Race-? Candidates]]),"All-Female",Z2291=SUM(Table1[[#This Row],[Race-F candidates]:[Race-? Candidates]]),"All-Male",1=1,"Mixed-Gender")</f>
        <v>Mixed-Gender</v>
      </c>
      <c r="AC2291" s="3">
        <f>COUNTIFS(Table1[genoffice],Table1[[#This Row],[genoffice]],Table1[Gender],"F")</f>
        <v>87</v>
      </c>
      <c r="AD2291" s="3">
        <f>COUNTIFS(Table1[genoffice],Table1[[#This Row],[genoffice]],Table1[Gender],"M")</f>
        <v>236</v>
      </c>
      <c r="AE2291" s="3">
        <f>COUNTIFS(Table1[genoffice],Table1[[#This Row],[genoffice]],Table1[Gender],"~?")</f>
        <v>12</v>
      </c>
    </row>
    <row r="2292" spans="1:31" x14ac:dyDescent="0.35">
      <c r="A2292">
        <v>2291</v>
      </c>
      <c r="B2292">
        <f>IF(COUNTIF(C$2:C2291,C2292)&gt;0,B2291,B2291+1)</f>
        <v>733</v>
      </c>
      <c r="C2292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2" t="s">
        <v>2949</v>
      </c>
      <c r="E2292" t="s">
        <v>2956</v>
      </c>
      <c r="F2292" t="s">
        <v>2957</v>
      </c>
      <c r="G2292">
        <v>2014</v>
      </c>
      <c r="H2292" t="s">
        <v>519</v>
      </c>
      <c r="I2292" t="s">
        <v>23</v>
      </c>
      <c r="J2292">
        <v>749</v>
      </c>
      <c r="K2292">
        <v>3</v>
      </c>
      <c r="L2292">
        <f>COUNTIF(Table1[Race],Table1[Race])</f>
        <v>3</v>
      </c>
      <c r="M2292">
        <v>2</v>
      </c>
      <c r="N2292">
        <v>0</v>
      </c>
      <c r="O2292">
        <v>1</v>
      </c>
      <c r="P2292">
        <v>0</v>
      </c>
      <c r="Q2292" t="s">
        <v>20</v>
      </c>
      <c r="R2292" t="s">
        <v>2951</v>
      </c>
      <c r="S2292" t="s">
        <v>2949</v>
      </c>
      <c r="T2292">
        <f>IFERROR(Table1[n_can_adj]/MID(Table1[district],FIND("(",Table1[district])+1,1),Table1[n_can_adj])</f>
        <v>3</v>
      </c>
      <c r="U2292">
        <v>46367</v>
      </c>
      <c r="V2292" t="str">
        <f>IF(Table1[Voting Population]&lt;47000,"Rural","Urban")</f>
        <v>Rural</v>
      </c>
      <c r="W2292" s="3">
        <v>0.12987012987012991</v>
      </c>
      <c r="X2292" s="3" t="s">
        <v>5415</v>
      </c>
      <c r="Y2292" s="3">
        <f>COUNTIFS(Table1[Race '#],Table1[[#This Row],[Race '#]],Table1[Gender],"F")</f>
        <v>2</v>
      </c>
      <c r="Z2292" s="3">
        <f>COUNTIFS(Table1[Race '#],Table1[[#This Row],[Race '#]],Table1[Gender],"M")</f>
        <v>1</v>
      </c>
      <c r="AA2292" s="3">
        <f>COUNTIFS(Table1[Race '#],Table1[[#This Row],[Race '#]],Table1[Gender],"~?")</f>
        <v>0</v>
      </c>
      <c r="AB2292" s="3" t="str">
        <f>_xlfn.IFS(Y2292=SUM(Table1[[#This Row],[Race-F candidates]:[Race-? Candidates]]),"All-Female",Z2292=SUM(Table1[[#This Row],[Race-F candidates]:[Race-? Candidates]]),"All-Male",1=1,"Mixed-Gender")</f>
        <v>Mixed-Gender</v>
      </c>
      <c r="AC2292" s="3">
        <f>COUNTIFS(Table1[genoffice],Table1[[#This Row],[genoffice]],Table1[Gender],"F")</f>
        <v>87</v>
      </c>
      <c r="AD2292" s="3">
        <f>COUNTIFS(Table1[genoffice],Table1[[#This Row],[genoffice]],Table1[Gender],"M")</f>
        <v>236</v>
      </c>
      <c r="AE2292" s="3">
        <f>COUNTIFS(Table1[genoffice],Table1[[#This Row],[genoffice]],Table1[Gender],"~?")</f>
        <v>12</v>
      </c>
    </row>
    <row r="2293" spans="1:31" x14ac:dyDescent="0.35">
      <c r="A2293">
        <v>2292</v>
      </c>
      <c r="B2293">
        <f>IF(COUNTIF(C$2:C2292,C2293)&gt;0,B2292,B2292+1)</f>
        <v>733</v>
      </c>
      <c r="C2293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3" t="s">
        <v>2949</v>
      </c>
      <c r="E2293" t="s">
        <v>2956</v>
      </c>
      <c r="F2293" t="s">
        <v>2958</v>
      </c>
      <c r="G2293">
        <v>2014</v>
      </c>
      <c r="H2293" t="s">
        <v>519</v>
      </c>
      <c r="I2293" t="s">
        <v>23</v>
      </c>
      <c r="J2293">
        <v>1066</v>
      </c>
      <c r="K2293">
        <v>3</v>
      </c>
      <c r="L2293">
        <f>COUNTIF(Table1[Race],Table1[Race])</f>
        <v>3</v>
      </c>
      <c r="M2293">
        <v>2</v>
      </c>
      <c r="N2293">
        <v>0</v>
      </c>
      <c r="O2293">
        <v>1</v>
      </c>
      <c r="P2293">
        <v>0</v>
      </c>
      <c r="Q2293" t="s">
        <v>20</v>
      </c>
      <c r="R2293" t="s">
        <v>2951</v>
      </c>
      <c r="S2293" t="s">
        <v>2949</v>
      </c>
      <c r="T2293">
        <f>IFERROR(Table1[n_can_adj]/MID(Table1[district],FIND("(",Table1[district])+1,1),Table1[n_can_adj])</f>
        <v>3</v>
      </c>
      <c r="U2293">
        <v>46367</v>
      </c>
      <c r="V2293" t="str">
        <f>IF(Table1[Voting Population]&lt;47000,"Rural","Urban")</f>
        <v>Rural</v>
      </c>
      <c r="W2293" s="3">
        <v>0.12987012987012991</v>
      </c>
      <c r="X2293" s="3" t="s">
        <v>5414</v>
      </c>
      <c r="Y2293" s="3">
        <f>COUNTIFS(Table1[Race '#],Table1[[#This Row],[Race '#]],Table1[Gender],"F")</f>
        <v>2</v>
      </c>
      <c r="Z2293" s="3">
        <f>COUNTIFS(Table1[Race '#],Table1[[#This Row],[Race '#]],Table1[Gender],"M")</f>
        <v>1</v>
      </c>
      <c r="AA2293" s="3">
        <f>COUNTIFS(Table1[Race '#],Table1[[#This Row],[Race '#]],Table1[Gender],"~?")</f>
        <v>0</v>
      </c>
      <c r="AB2293" s="3" t="str">
        <f>_xlfn.IFS(Y2293=SUM(Table1[[#This Row],[Race-F candidates]:[Race-? Candidates]]),"All-Female",Z2293=SUM(Table1[[#This Row],[Race-F candidates]:[Race-? Candidates]]),"All-Male",1=1,"Mixed-Gender")</f>
        <v>Mixed-Gender</v>
      </c>
      <c r="AC2293" s="3">
        <f>COUNTIFS(Table1[genoffice],Table1[[#This Row],[genoffice]],Table1[Gender],"F")</f>
        <v>87</v>
      </c>
      <c r="AD2293" s="3">
        <f>COUNTIFS(Table1[genoffice],Table1[[#This Row],[genoffice]],Table1[Gender],"M")</f>
        <v>236</v>
      </c>
      <c r="AE2293" s="3">
        <f>COUNTIFS(Table1[genoffice],Table1[[#This Row],[genoffice]],Table1[Gender],"~?")</f>
        <v>12</v>
      </c>
    </row>
    <row r="2294" spans="1:31" x14ac:dyDescent="0.35">
      <c r="A2294">
        <v>2293</v>
      </c>
      <c r="B2294">
        <f>IF(COUNTIF(C$2:C2293,C2294)&gt;0,B2293,B2293+1)</f>
        <v>733</v>
      </c>
      <c r="C2294" t="str">
        <f>Table1[[#This Row],[position]]&amp;IF(Table1[district]="NA","","-"&amp;Table1[district])&amp;IF(Table1[parish]="Multi-Parish Race","","-"&amp;Table1[parish])&amp;" ("&amp;Table1[year]&amp;")"</f>
        <v>Mayor-City of Bogalusa-Washington (2014)</v>
      </c>
      <c r="D2294" t="s">
        <v>2949</v>
      </c>
      <c r="E2294" t="s">
        <v>2956</v>
      </c>
      <c r="F2294" t="s">
        <v>2959</v>
      </c>
      <c r="G2294">
        <v>2014</v>
      </c>
      <c r="H2294" t="s">
        <v>519</v>
      </c>
      <c r="I2294" t="s">
        <v>30</v>
      </c>
      <c r="J2294">
        <v>1496</v>
      </c>
      <c r="K2294">
        <v>3</v>
      </c>
      <c r="L2294">
        <f>COUNTIF(Table1[Race],Table1[Race])</f>
        <v>3</v>
      </c>
      <c r="M2294">
        <v>2</v>
      </c>
      <c r="N2294">
        <v>0</v>
      </c>
      <c r="O2294">
        <v>1</v>
      </c>
      <c r="P2294">
        <v>0</v>
      </c>
      <c r="Q2294" t="s">
        <v>20</v>
      </c>
      <c r="R2294" t="s">
        <v>2951</v>
      </c>
      <c r="S2294" t="s">
        <v>2949</v>
      </c>
      <c r="T2294">
        <f>IFERROR(Table1[n_can_adj]/MID(Table1[district],FIND("(",Table1[district])+1,1),Table1[n_can_adj])</f>
        <v>3</v>
      </c>
      <c r="U2294">
        <v>46367</v>
      </c>
      <c r="V2294" t="str">
        <f>IF(Table1[Voting Population]&lt;47000,"Rural","Urban")</f>
        <v>Rural</v>
      </c>
      <c r="W2294" s="3">
        <v>0.12987012987012991</v>
      </c>
      <c r="X2294" s="3" t="s">
        <v>5415</v>
      </c>
      <c r="Y2294" s="3">
        <f>COUNTIFS(Table1[Race '#],Table1[[#This Row],[Race '#]],Table1[Gender],"F")</f>
        <v>2</v>
      </c>
      <c r="Z2294" s="3">
        <f>COUNTIFS(Table1[Race '#],Table1[[#This Row],[Race '#]],Table1[Gender],"M")</f>
        <v>1</v>
      </c>
      <c r="AA2294" s="3">
        <f>COUNTIFS(Table1[Race '#],Table1[[#This Row],[Race '#]],Table1[Gender],"~?")</f>
        <v>0</v>
      </c>
      <c r="AB2294" s="3" t="str">
        <f>_xlfn.IFS(Y2294=SUM(Table1[[#This Row],[Race-F candidates]:[Race-? Candidates]]),"All-Female",Z2294=SUM(Table1[[#This Row],[Race-F candidates]:[Race-? Candidates]]),"All-Male",1=1,"Mixed-Gender")</f>
        <v>Mixed-Gender</v>
      </c>
      <c r="AC2294" s="3">
        <f>COUNTIFS(Table1[genoffice],Table1[[#This Row],[genoffice]],Table1[Gender],"F")</f>
        <v>87</v>
      </c>
      <c r="AD2294" s="3">
        <f>COUNTIFS(Table1[genoffice],Table1[[#This Row],[genoffice]],Table1[Gender],"M")</f>
        <v>236</v>
      </c>
      <c r="AE2294" s="3">
        <f>COUNTIFS(Table1[genoffice],Table1[[#This Row],[genoffice]],Table1[Gender],"~?")</f>
        <v>12</v>
      </c>
    </row>
    <row r="2295" spans="1:31" x14ac:dyDescent="0.35">
      <c r="A2295">
        <v>2294</v>
      </c>
      <c r="B2295">
        <f>IF(COUNTIF(C$2:C2294,C2295)&gt;0,B2294,B2294+1)</f>
        <v>734</v>
      </c>
      <c r="C2295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5" t="s">
        <v>2949</v>
      </c>
      <c r="E2295" t="s">
        <v>950</v>
      </c>
      <c r="F2295" t="s">
        <v>2960</v>
      </c>
      <c r="G2295">
        <v>2014</v>
      </c>
      <c r="H2295" t="s">
        <v>145</v>
      </c>
      <c r="I2295" t="s">
        <v>23</v>
      </c>
      <c r="J2295">
        <v>835</v>
      </c>
      <c r="K2295">
        <v>3</v>
      </c>
      <c r="L2295">
        <f>COUNTIF(Table1[Race],Table1[Race])</f>
        <v>3</v>
      </c>
      <c r="M2295">
        <v>1</v>
      </c>
      <c r="N2295">
        <v>1</v>
      </c>
      <c r="O2295">
        <v>0</v>
      </c>
      <c r="P2295">
        <v>1</v>
      </c>
      <c r="Q2295" t="s">
        <v>20</v>
      </c>
      <c r="R2295" t="s">
        <v>2951</v>
      </c>
      <c r="S2295" t="s">
        <v>2949</v>
      </c>
      <c r="T2295">
        <f>IFERROR(Table1[n_can_adj]/MID(Table1[district],FIND("(",Table1[district])+1,1),Table1[n_can_adj])</f>
        <v>3</v>
      </c>
      <c r="U2295">
        <v>53385</v>
      </c>
      <c r="V2295" t="str">
        <f>IF(Table1[Voting Population]&lt;47000,"Rural","Urban")</f>
        <v>Urban</v>
      </c>
      <c r="W2295" s="3">
        <v>0.18500797448165868</v>
      </c>
      <c r="X2295" s="3" t="s">
        <v>5414</v>
      </c>
      <c r="Y2295" s="3">
        <f>COUNTIFS(Table1[Race '#],Table1[[#This Row],[Race '#]],Table1[Gender],"F")</f>
        <v>1</v>
      </c>
      <c r="Z2295" s="3">
        <f>COUNTIFS(Table1[Race '#],Table1[[#This Row],[Race '#]],Table1[Gender],"M")</f>
        <v>2</v>
      </c>
      <c r="AA2295" s="3">
        <f>COUNTIFS(Table1[Race '#],Table1[[#This Row],[Race '#]],Table1[Gender],"~?")</f>
        <v>0</v>
      </c>
      <c r="AB2295" s="3" t="str">
        <f>_xlfn.IFS(Y2295=SUM(Table1[[#This Row],[Race-F candidates]:[Race-? Candidates]]),"All-Female",Z2295=SUM(Table1[[#This Row],[Race-F candidates]:[Race-? Candidates]]),"All-Male",1=1,"Mixed-Gender")</f>
        <v>Mixed-Gender</v>
      </c>
      <c r="AC2295" s="3">
        <f>COUNTIFS(Table1[genoffice],Table1[[#This Row],[genoffice]],Table1[Gender],"F")</f>
        <v>87</v>
      </c>
      <c r="AD2295" s="3">
        <f>COUNTIFS(Table1[genoffice],Table1[[#This Row],[genoffice]],Table1[Gender],"M")</f>
        <v>236</v>
      </c>
      <c r="AE2295" s="3">
        <f>COUNTIFS(Table1[genoffice],Table1[[#This Row],[genoffice]],Table1[Gender],"~?")</f>
        <v>12</v>
      </c>
    </row>
    <row r="2296" spans="1:31" x14ac:dyDescent="0.35">
      <c r="A2296">
        <v>2295</v>
      </c>
      <c r="B2296">
        <f>IF(COUNTIF(C$2:C2295,C2296)&gt;0,B2295,B2295+1)</f>
        <v>734</v>
      </c>
      <c r="C2296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6" t="s">
        <v>2949</v>
      </c>
      <c r="E2296" t="s">
        <v>950</v>
      </c>
      <c r="F2296" t="s">
        <v>2961</v>
      </c>
      <c r="G2296">
        <v>2014</v>
      </c>
      <c r="H2296" t="s">
        <v>145</v>
      </c>
      <c r="I2296" t="s">
        <v>127</v>
      </c>
      <c r="J2296">
        <v>860</v>
      </c>
      <c r="K2296">
        <v>3</v>
      </c>
      <c r="L2296">
        <f>COUNTIF(Table1[Race],Table1[Race])</f>
        <v>3</v>
      </c>
      <c r="M2296">
        <v>1</v>
      </c>
      <c r="N2296">
        <v>1</v>
      </c>
      <c r="O2296">
        <v>0</v>
      </c>
      <c r="P2296">
        <v>1</v>
      </c>
      <c r="Q2296" t="s">
        <v>20</v>
      </c>
      <c r="R2296" t="s">
        <v>2951</v>
      </c>
      <c r="S2296" t="s">
        <v>2949</v>
      </c>
      <c r="T2296">
        <f>IFERROR(Table1[n_can_adj]/MID(Table1[district],FIND("(",Table1[district])+1,1),Table1[n_can_adj])</f>
        <v>3</v>
      </c>
      <c r="U2296">
        <v>53385</v>
      </c>
      <c r="V2296" t="str">
        <f>IF(Table1[Voting Population]&lt;47000,"Rural","Urban")</f>
        <v>Urban</v>
      </c>
      <c r="W2296" s="3">
        <v>0.18500797448165868</v>
      </c>
      <c r="X2296" s="3" t="s">
        <v>5415</v>
      </c>
      <c r="Y2296" s="3">
        <f>COUNTIFS(Table1[Race '#],Table1[[#This Row],[Race '#]],Table1[Gender],"F")</f>
        <v>1</v>
      </c>
      <c r="Z2296" s="3">
        <f>COUNTIFS(Table1[Race '#],Table1[[#This Row],[Race '#]],Table1[Gender],"M")</f>
        <v>2</v>
      </c>
      <c r="AA2296" s="3">
        <f>COUNTIFS(Table1[Race '#],Table1[[#This Row],[Race '#]],Table1[Gender],"~?")</f>
        <v>0</v>
      </c>
      <c r="AB2296" s="3" t="str">
        <f>_xlfn.IFS(Y2296=SUM(Table1[[#This Row],[Race-F candidates]:[Race-? Candidates]]),"All-Female",Z2296=SUM(Table1[[#This Row],[Race-F candidates]:[Race-? Candidates]]),"All-Male",1=1,"Mixed-Gender")</f>
        <v>Mixed-Gender</v>
      </c>
      <c r="AC2296" s="3">
        <f>COUNTIFS(Table1[genoffice],Table1[[#This Row],[genoffice]],Table1[Gender],"F")</f>
        <v>87</v>
      </c>
      <c r="AD2296" s="3">
        <f>COUNTIFS(Table1[genoffice],Table1[[#This Row],[genoffice]],Table1[Gender],"M")</f>
        <v>236</v>
      </c>
      <c r="AE2296" s="3">
        <f>COUNTIFS(Table1[genoffice],Table1[[#This Row],[genoffice]],Table1[Gender],"~?")</f>
        <v>12</v>
      </c>
    </row>
    <row r="2297" spans="1:31" x14ac:dyDescent="0.35">
      <c r="A2297">
        <v>2296</v>
      </c>
      <c r="B2297">
        <f>IF(COUNTIF(C$2:C2296,C2297)&gt;0,B2296,B2296+1)</f>
        <v>734</v>
      </c>
      <c r="C2297" t="str">
        <f>Table1[[#This Row],[position]]&amp;IF(Table1[district]="NA","","-"&amp;Table1[district])&amp;IF(Table1[parish]="Multi-Parish Race","","-"&amp;Table1[parish])&amp;" ("&amp;Table1[year]&amp;")"</f>
        <v>Mayor-City of Breaux Bridge-St. Martin (2014)</v>
      </c>
      <c r="D2297" t="s">
        <v>2949</v>
      </c>
      <c r="E2297" t="s">
        <v>950</v>
      </c>
      <c r="F2297" t="s">
        <v>2962</v>
      </c>
      <c r="G2297">
        <v>2014</v>
      </c>
      <c r="H2297" t="s">
        <v>145</v>
      </c>
      <c r="I2297" t="s">
        <v>19</v>
      </c>
      <c r="J2297">
        <v>1440</v>
      </c>
      <c r="K2297">
        <v>3</v>
      </c>
      <c r="L2297">
        <f>COUNTIF(Table1[Race],Table1[Race])</f>
        <v>3</v>
      </c>
      <c r="M2297">
        <v>1</v>
      </c>
      <c r="N2297">
        <v>1</v>
      </c>
      <c r="O2297">
        <v>0</v>
      </c>
      <c r="P2297">
        <v>1</v>
      </c>
      <c r="Q2297" t="s">
        <v>20</v>
      </c>
      <c r="R2297" t="s">
        <v>2951</v>
      </c>
      <c r="S2297" t="s">
        <v>2949</v>
      </c>
      <c r="T2297">
        <f>IFERROR(Table1[n_can_adj]/MID(Table1[district],FIND("(",Table1[district])+1,1),Table1[n_can_adj])</f>
        <v>3</v>
      </c>
      <c r="U2297">
        <v>53385</v>
      </c>
      <c r="V2297" t="str">
        <f>IF(Table1[Voting Population]&lt;47000,"Rural","Urban")</f>
        <v>Urban</v>
      </c>
      <c r="W2297" s="3">
        <v>0.18500797448165868</v>
      </c>
      <c r="X2297" s="3" t="s">
        <v>5414</v>
      </c>
      <c r="Y2297" s="3">
        <f>COUNTIFS(Table1[Race '#],Table1[[#This Row],[Race '#]],Table1[Gender],"F")</f>
        <v>1</v>
      </c>
      <c r="Z2297" s="3">
        <f>COUNTIFS(Table1[Race '#],Table1[[#This Row],[Race '#]],Table1[Gender],"M")</f>
        <v>2</v>
      </c>
      <c r="AA2297" s="3">
        <f>COUNTIFS(Table1[Race '#],Table1[[#This Row],[Race '#]],Table1[Gender],"~?")</f>
        <v>0</v>
      </c>
      <c r="AB2297" s="3" t="str">
        <f>_xlfn.IFS(Y2297=SUM(Table1[[#This Row],[Race-F candidates]:[Race-? Candidates]]),"All-Female",Z2297=SUM(Table1[[#This Row],[Race-F candidates]:[Race-? Candidates]]),"All-Male",1=1,"Mixed-Gender")</f>
        <v>Mixed-Gender</v>
      </c>
      <c r="AC2297" s="3">
        <f>COUNTIFS(Table1[genoffice],Table1[[#This Row],[genoffice]],Table1[Gender],"F")</f>
        <v>87</v>
      </c>
      <c r="AD2297" s="3">
        <f>COUNTIFS(Table1[genoffice],Table1[[#This Row],[genoffice]],Table1[Gender],"M")</f>
        <v>236</v>
      </c>
      <c r="AE2297" s="3">
        <f>COUNTIFS(Table1[genoffice],Table1[[#This Row],[genoffice]],Table1[Gender],"~?")</f>
        <v>12</v>
      </c>
    </row>
    <row r="2298" spans="1:31" x14ac:dyDescent="0.35">
      <c r="A2298">
        <v>2297</v>
      </c>
      <c r="B2298">
        <f>IF(COUNTIF(C$2:C2297,C2298)&gt;0,B2297,B2297+1)</f>
        <v>735</v>
      </c>
      <c r="C2298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8" t="s">
        <v>2949</v>
      </c>
      <c r="E2298" t="s">
        <v>957</v>
      </c>
      <c r="F2298" t="s">
        <v>2963</v>
      </c>
      <c r="G2298">
        <v>2014</v>
      </c>
      <c r="H2298" t="s">
        <v>276</v>
      </c>
      <c r="I2298" t="s">
        <v>23</v>
      </c>
      <c r="J2298">
        <v>1776</v>
      </c>
      <c r="K2298">
        <v>2</v>
      </c>
      <c r="L2298">
        <f>COUNTIF(Table1[Race],Table1[Race])</f>
        <v>2</v>
      </c>
      <c r="M2298">
        <v>1</v>
      </c>
      <c r="N2298">
        <v>1</v>
      </c>
      <c r="O2298">
        <v>0</v>
      </c>
      <c r="P2298">
        <v>0</v>
      </c>
      <c r="Q2298" t="s">
        <v>20</v>
      </c>
      <c r="R2298" t="s">
        <v>2951</v>
      </c>
      <c r="S2298" t="s">
        <v>2949</v>
      </c>
      <c r="T2298">
        <f>IFERROR(Table1[n_can_adj]/MID(Table1[district],FIND("(",Table1[district])+1,1),Table1[n_can_adj])</f>
        <v>2</v>
      </c>
      <c r="U2298">
        <v>62372</v>
      </c>
      <c r="V2298" t="str">
        <f>IF(Table1[Voting Population]&lt;47000,"Rural","Urban")</f>
        <v>Urban</v>
      </c>
      <c r="W2298" s="3">
        <v>0.14840565811555978</v>
      </c>
      <c r="X2298" s="3" t="s">
        <v>5414</v>
      </c>
      <c r="Y2298" s="3">
        <f>COUNTIFS(Table1[Race '#],Table1[[#This Row],[Race '#]],Table1[Gender],"F")</f>
        <v>0</v>
      </c>
      <c r="Z2298" s="3">
        <f>COUNTIFS(Table1[Race '#],Table1[[#This Row],[Race '#]],Table1[Gender],"M")</f>
        <v>2</v>
      </c>
      <c r="AA2298" s="3">
        <f>COUNTIFS(Table1[Race '#],Table1[[#This Row],[Race '#]],Table1[Gender],"~?")</f>
        <v>0</v>
      </c>
      <c r="AB2298" s="3" t="str">
        <f>_xlfn.IFS(Y2298=SUM(Table1[[#This Row],[Race-F candidates]:[Race-? Candidates]]),"All-Female",Z2298=SUM(Table1[[#This Row],[Race-F candidates]:[Race-? Candidates]]),"All-Male",1=1,"Mixed-Gender")</f>
        <v>All-Male</v>
      </c>
      <c r="AC2298" s="3">
        <f>COUNTIFS(Table1[genoffice],Table1[[#This Row],[genoffice]],Table1[Gender],"F")</f>
        <v>87</v>
      </c>
      <c r="AD2298" s="3">
        <f>COUNTIFS(Table1[genoffice],Table1[[#This Row],[genoffice]],Table1[Gender],"M")</f>
        <v>236</v>
      </c>
      <c r="AE2298" s="3">
        <f>COUNTIFS(Table1[genoffice],Table1[[#This Row],[genoffice]],Table1[Gender],"~?")</f>
        <v>12</v>
      </c>
    </row>
    <row r="2299" spans="1:31" x14ac:dyDescent="0.35">
      <c r="A2299">
        <v>2298</v>
      </c>
      <c r="B2299">
        <f>IF(COUNTIF(C$2:C2298,C2299)&gt;0,B2298,B2298+1)</f>
        <v>735</v>
      </c>
      <c r="C2299" t="str">
        <f>Table1[[#This Row],[position]]&amp;IF(Table1[district]="NA","","-"&amp;Table1[district])&amp;IF(Table1[parish]="Multi-Parish Race","","-"&amp;Table1[parish])&amp;" ("&amp;Table1[year]&amp;")"</f>
        <v>Mayor-City of Crowley-Acadia (2014)</v>
      </c>
      <c r="D2299" t="s">
        <v>2949</v>
      </c>
      <c r="E2299" t="s">
        <v>957</v>
      </c>
      <c r="F2299" t="s">
        <v>2964</v>
      </c>
      <c r="G2299">
        <v>2014</v>
      </c>
      <c r="H2299" t="s">
        <v>276</v>
      </c>
      <c r="I2299" t="s">
        <v>19</v>
      </c>
      <c r="J2299">
        <v>2395</v>
      </c>
      <c r="K2299">
        <v>2</v>
      </c>
      <c r="L2299">
        <f>COUNTIF(Table1[Race],Table1[Race])</f>
        <v>2</v>
      </c>
      <c r="M2299">
        <v>1</v>
      </c>
      <c r="N2299">
        <v>1</v>
      </c>
      <c r="O2299">
        <v>0</v>
      </c>
      <c r="P2299">
        <v>0</v>
      </c>
      <c r="Q2299" t="s">
        <v>20</v>
      </c>
      <c r="R2299" t="s">
        <v>2951</v>
      </c>
      <c r="S2299" t="s">
        <v>2949</v>
      </c>
      <c r="T2299">
        <f>IFERROR(Table1[n_can_adj]/MID(Table1[district],FIND("(",Table1[district])+1,1),Table1[n_can_adj])</f>
        <v>2</v>
      </c>
      <c r="U2299">
        <v>62372</v>
      </c>
      <c r="V2299" t="str">
        <f>IF(Table1[Voting Population]&lt;47000,"Rural","Urban")</f>
        <v>Urban</v>
      </c>
      <c r="W2299" s="3">
        <v>0.14840565811555978</v>
      </c>
      <c r="X2299" s="3" t="s">
        <v>5414</v>
      </c>
      <c r="Y2299" s="3">
        <f>COUNTIFS(Table1[Race '#],Table1[[#This Row],[Race '#]],Table1[Gender],"F")</f>
        <v>0</v>
      </c>
      <c r="Z2299" s="3">
        <f>COUNTIFS(Table1[Race '#],Table1[[#This Row],[Race '#]],Table1[Gender],"M")</f>
        <v>2</v>
      </c>
      <c r="AA2299" s="3">
        <f>COUNTIFS(Table1[Race '#],Table1[[#This Row],[Race '#]],Table1[Gender],"~?")</f>
        <v>0</v>
      </c>
      <c r="AB2299" s="3" t="str">
        <f>_xlfn.IFS(Y2299=SUM(Table1[[#This Row],[Race-F candidates]:[Race-? Candidates]]),"All-Female",Z2299=SUM(Table1[[#This Row],[Race-F candidates]:[Race-? Candidates]]),"All-Male",1=1,"Mixed-Gender")</f>
        <v>All-Male</v>
      </c>
      <c r="AC2299" s="3">
        <f>COUNTIFS(Table1[genoffice],Table1[[#This Row],[genoffice]],Table1[Gender],"F")</f>
        <v>87</v>
      </c>
      <c r="AD2299" s="3">
        <f>COUNTIFS(Table1[genoffice],Table1[[#This Row],[genoffice]],Table1[Gender],"M")</f>
        <v>236</v>
      </c>
      <c r="AE2299" s="3">
        <f>COUNTIFS(Table1[genoffice],Table1[[#This Row],[genoffice]],Table1[Gender],"~?")</f>
        <v>12</v>
      </c>
    </row>
    <row r="2300" spans="1:31" x14ac:dyDescent="0.35">
      <c r="A2300">
        <v>2299</v>
      </c>
      <c r="B2300">
        <f>IF(COUNTIF(C$2:C2299,C2300)&gt;0,B2299,B2299+1)</f>
        <v>736</v>
      </c>
      <c r="C2300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0" t="s">
        <v>2949</v>
      </c>
      <c r="E2300" t="s">
        <v>2965</v>
      </c>
      <c r="F2300" t="s">
        <v>2966</v>
      </c>
      <c r="G2300">
        <v>2014</v>
      </c>
      <c r="H2300" t="s">
        <v>1002</v>
      </c>
      <c r="I2300" t="s">
        <v>19</v>
      </c>
      <c r="J2300">
        <v>1779</v>
      </c>
      <c r="K2300">
        <v>2</v>
      </c>
      <c r="L2300">
        <f>COUNTIF(Table1[Race],Table1[Race])</f>
        <v>2</v>
      </c>
      <c r="M2300">
        <v>0</v>
      </c>
      <c r="N2300">
        <v>2</v>
      </c>
      <c r="O2300">
        <v>0</v>
      </c>
      <c r="P2300">
        <v>0</v>
      </c>
      <c r="Q2300" t="s">
        <v>20</v>
      </c>
      <c r="R2300" t="s">
        <v>2951</v>
      </c>
      <c r="S2300" t="s">
        <v>2949</v>
      </c>
      <c r="T2300">
        <f>IFERROR(Table1[n_can_adj]/MID(Table1[district],FIND("(",Table1[district])+1,1),Table1[n_can_adj])</f>
        <v>2</v>
      </c>
      <c r="U2300">
        <v>135925</v>
      </c>
      <c r="V2300" t="str">
        <f>IF(Table1[Voting Population]&lt;47000,"Rural","Urban")</f>
        <v>Urban</v>
      </c>
      <c r="W2300" s="3">
        <v>3.2201914708442081E-2</v>
      </c>
      <c r="X2300" s="3" t="s">
        <v>5414</v>
      </c>
      <c r="Y2300" s="3">
        <f>COUNTIFS(Table1[Race '#],Table1[[#This Row],[Race '#]],Table1[Gender],"F")</f>
        <v>0</v>
      </c>
      <c r="Z2300" s="3">
        <f>COUNTIFS(Table1[Race '#],Table1[[#This Row],[Race '#]],Table1[Gender],"M")</f>
        <v>2</v>
      </c>
      <c r="AA2300" s="3">
        <f>COUNTIFS(Table1[Race '#],Table1[[#This Row],[Race '#]],Table1[Gender],"~?")</f>
        <v>0</v>
      </c>
      <c r="AB2300" s="3" t="str">
        <f>_xlfn.IFS(Y2300=SUM(Table1[[#This Row],[Race-F candidates]:[Race-? Candidates]]),"All-Female",Z2300=SUM(Table1[[#This Row],[Race-F candidates]:[Race-? Candidates]]),"All-Male",1=1,"Mixed-Gender")</f>
        <v>All-Male</v>
      </c>
      <c r="AC2300" s="3">
        <f>COUNTIFS(Table1[genoffice],Table1[[#This Row],[genoffice]],Table1[Gender],"F")</f>
        <v>87</v>
      </c>
      <c r="AD2300" s="3">
        <f>COUNTIFS(Table1[genoffice],Table1[[#This Row],[genoffice]],Table1[Gender],"M")</f>
        <v>236</v>
      </c>
      <c r="AE2300" s="3">
        <f>COUNTIFS(Table1[genoffice],Table1[[#This Row],[genoffice]],Table1[Gender],"~?")</f>
        <v>12</v>
      </c>
    </row>
    <row r="2301" spans="1:31" x14ac:dyDescent="0.35">
      <c r="A2301">
        <v>2300</v>
      </c>
      <c r="B2301">
        <f>IF(COUNTIF(C$2:C2300,C2301)&gt;0,B2300,B2300+1)</f>
        <v>736</v>
      </c>
      <c r="C2301" t="str">
        <f>Table1[[#This Row],[position]]&amp;IF(Table1[district]="NA","","-"&amp;Table1[district])&amp;IF(Table1[parish]="Multi-Parish Race","","-"&amp;Table1[parish])&amp;" ("&amp;Table1[year]&amp;")"</f>
        <v>Mayor-City of Denham Springs-Livingston (2014)</v>
      </c>
      <c r="D2301" t="s">
        <v>2949</v>
      </c>
      <c r="E2301" t="s">
        <v>2965</v>
      </c>
      <c r="F2301" t="s">
        <v>2967</v>
      </c>
      <c r="G2301">
        <v>2014</v>
      </c>
      <c r="H2301" t="s">
        <v>1002</v>
      </c>
      <c r="I2301" t="s">
        <v>19</v>
      </c>
      <c r="J2301">
        <v>1668</v>
      </c>
      <c r="K2301">
        <v>2</v>
      </c>
      <c r="L2301">
        <f>COUNTIF(Table1[Race],Table1[Race])</f>
        <v>2</v>
      </c>
      <c r="M2301">
        <v>0</v>
      </c>
      <c r="N2301">
        <v>2</v>
      </c>
      <c r="O2301">
        <v>0</v>
      </c>
      <c r="P2301">
        <v>0</v>
      </c>
      <c r="Q2301" t="s">
        <v>20</v>
      </c>
      <c r="R2301" t="s">
        <v>2951</v>
      </c>
      <c r="S2301" t="s">
        <v>2949</v>
      </c>
      <c r="T2301">
        <f>IFERROR(Table1[n_can_adj]/MID(Table1[district],FIND("(",Table1[district])+1,1),Table1[n_can_adj])</f>
        <v>2</v>
      </c>
      <c r="U2301">
        <v>135925</v>
      </c>
      <c r="V2301" t="str">
        <f>IF(Table1[Voting Population]&lt;47000,"Rural","Urban")</f>
        <v>Urban</v>
      </c>
      <c r="W2301" s="3">
        <v>3.2201914708442081E-2</v>
      </c>
      <c r="X2301" s="3" t="s">
        <v>5414</v>
      </c>
      <c r="Y2301" s="3">
        <f>COUNTIFS(Table1[Race '#],Table1[[#This Row],[Race '#]],Table1[Gender],"F")</f>
        <v>0</v>
      </c>
      <c r="Z2301" s="3">
        <f>COUNTIFS(Table1[Race '#],Table1[[#This Row],[Race '#]],Table1[Gender],"M")</f>
        <v>2</v>
      </c>
      <c r="AA2301" s="3">
        <f>COUNTIFS(Table1[Race '#],Table1[[#This Row],[Race '#]],Table1[Gender],"~?")</f>
        <v>0</v>
      </c>
      <c r="AB2301" s="3" t="str">
        <f>_xlfn.IFS(Y2301=SUM(Table1[[#This Row],[Race-F candidates]:[Race-? Candidates]]),"All-Female",Z2301=SUM(Table1[[#This Row],[Race-F candidates]:[Race-? Candidates]]),"All-Male",1=1,"Mixed-Gender")</f>
        <v>All-Male</v>
      </c>
      <c r="AC2301" s="3">
        <f>COUNTIFS(Table1[genoffice],Table1[[#This Row],[genoffice]],Table1[Gender],"F")</f>
        <v>87</v>
      </c>
      <c r="AD2301" s="3">
        <f>COUNTIFS(Table1[genoffice],Table1[[#This Row],[genoffice]],Table1[Gender],"M")</f>
        <v>236</v>
      </c>
      <c r="AE2301" s="3">
        <f>COUNTIFS(Table1[genoffice],Table1[[#This Row],[genoffice]],Table1[Gender],"~?")</f>
        <v>12</v>
      </c>
    </row>
    <row r="2302" spans="1:31" x14ac:dyDescent="0.35">
      <c r="A2302">
        <v>2301</v>
      </c>
      <c r="B2302">
        <f>IF(COUNTIF(C$2:C2301,C2302)&gt;0,B2301,B2301+1)</f>
        <v>737</v>
      </c>
      <c r="C2302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2" t="s">
        <v>2949</v>
      </c>
      <c r="E2302" t="s">
        <v>2968</v>
      </c>
      <c r="F2302" t="s">
        <v>2969</v>
      </c>
      <c r="G2302">
        <v>2014</v>
      </c>
      <c r="H2302" t="s">
        <v>1008</v>
      </c>
      <c r="I2302" t="s">
        <v>30</v>
      </c>
      <c r="J2302">
        <v>467</v>
      </c>
      <c r="K2302">
        <v>2</v>
      </c>
      <c r="L2302">
        <f>COUNTIF(Table1[Race],Table1[Race])</f>
        <v>2</v>
      </c>
      <c r="M2302">
        <v>1</v>
      </c>
      <c r="N2302">
        <v>0</v>
      </c>
      <c r="O2302">
        <v>1</v>
      </c>
      <c r="P2302">
        <v>0</v>
      </c>
      <c r="Q2302" t="s">
        <v>20</v>
      </c>
      <c r="R2302" t="s">
        <v>2951</v>
      </c>
      <c r="S2302" t="s">
        <v>2949</v>
      </c>
      <c r="T2302">
        <f>IFERROR(Table1[n_can_adj]/MID(Table1[district],FIND("(",Table1[district])+1,1),Table1[n_can_adj])</f>
        <v>2</v>
      </c>
      <c r="U2302">
        <v>197233</v>
      </c>
      <c r="V2302" t="str">
        <f>IF(Table1[Voting Population]&lt;47000,"Rural","Urban")</f>
        <v>Urban</v>
      </c>
      <c r="W2302" s="3">
        <v>8.2514734774066845E-2</v>
      </c>
      <c r="X2302" s="3" t="s">
        <v>5414</v>
      </c>
      <c r="Y2302" s="3">
        <f>COUNTIFS(Table1[Race '#],Table1[[#This Row],[Race '#]],Table1[Gender],"F")</f>
        <v>0</v>
      </c>
      <c r="Z2302" s="3">
        <f>COUNTIFS(Table1[Race '#],Table1[[#This Row],[Race '#]],Table1[Gender],"M")</f>
        <v>2</v>
      </c>
      <c r="AA2302" s="3">
        <f>COUNTIFS(Table1[Race '#],Table1[[#This Row],[Race '#]],Table1[Gender],"~?")</f>
        <v>0</v>
      </c>
      <c r="AB2302" s="3" t="str">
        <f>_xlfn.IFS(Y2302=SUM(Table1[[#This Row],[Race-F candidates]:[Race-? Candidates]]),"All-Female",Z2302=SUM(Table1[[#This Row],[Race-F candidates]:[Race-? Candidates]]),"All-Male",1=1,"Mixed-Gender")</f>
        <v>All-Male</v>
      </c>
      <c r="AC2302" s="3">
        <f>COUNTIFS(Table1[genoffice],Table1[[#This Row],[genoffice]],Table1[Gender],"F")</f>
        <v>87</v>
      </c>
      <c r="AD2302" s="3">
        <f>COUNTIFS(Table1[genoffice],Table1[[#This Row],[genoffice]],Table1[Gender],"M")</f>
        <v>236</v>
      </c>
      <c r="AE2302" s="3">
        <f>COUNTIFS(Table1[genoffice],Table1[[#This Row],[genoffice]],Table1[Gender],"~?")</f>
        <v>12</v>
      </c>
    </row>
    <row r="2303" spans="1:31" x14ac:dyDescent="0.35">
      <c r="A2303">
        <v>2302</v>
      </c>
      <c r="B2303">
        <f>IF(COUNTIF(C$2:C2302,C2303)&gt;0,B2302,B2302+1)</f>
        <v>737</v>
      </c>
      <c r="C2303" t="str">
        <f>Table1[[#This Row],[position]]&amp;IF(Table1[district]="NA","","-"&amp;Table1[district])&amp;IF(Table1[parish]="Multi-Parish Race","","-"&amp;Table1[parish])&amp;" ("&amp;Table1[year]&amp;")"</f>
        <v>Mayor-City of DeQuincy-Calcasieu (2014)</v>
      </c>
      <c r="D2303" t="s">
        <v>2949</v>
      </c>
      <c r="E2303" t="s">
        <v>2968</v>
      </c>
      <c r="F2303" t="s">
        <v>2970</v>
      </c>
      <c r="G2303">
        <v>2014</v>
      </c>
      <c r="H2303" t="s">
        <v>1008</v>
      </c>
      <c r="I2303" t="s">
        <v>23</v>
      </c>
      <c r="J2303">
        <v>551</v>
      </c>
      <c r="K2303">
        <v>2</v>
      </c>
      <c r="L2303">
        <f>COUNTIF(Table1[Race],Table1[Race])</f>
        <v>2</v>
      </c>
      <c r="M2303">
        <v>1</v>
      </c>
      <c r="N2303">
        <v>0</v>
      </c>
      <c r="O2303">
        <v>1</v>
      </c>
      <c r="P2303">
        <v>0</v>
      </c>
      <c r="Q2303" t="s">
        <v>20</v>
      </c>
      <c r="R2303" t="s">
        <v>2951</v>
      </c>
      <c r="S2303" t="s">
        <v>2949</v>
      </c>
      <c r="T2303">
        <f>IFERROR(Table1[n_can_adj]/MID(Table1[district],FIND("(",Table1[district])+1,1),Table1[n_can_adj])</f>
        <v>2</v>
      </c>
      <c r="U2303">
        <v>197233</v>
      </c>
      <c r="V2303" t="str">
        <f>IF(Table1[Voting Population]&lt;47000,"Rural","Urban")</f>
        <v>Urban</v>
      </c>
      <c r="W2303" s="3">
        <v>8.2514734774066845E-2</v>
      </c>
      <c r="X2303" s="3" t="s">
        <v>5414</v>
      </c>
      <c r="Y2303" s="3">
        <f>COUNTIFS(Table1[Race '#],Table1[[#This Row],[Race '#]],Table1[Gender],"F")</f>
        <v>0</v>
      </c>
      <c r="Z2303" s="3">
        <f>COUNTIFS(Table1[Race '#],Table1[[#This Row],[Race '#]],Table1[Gender],"M")</f>
        <v>2</v>
      </c>
      <c r="AA2303" s="3">
        <f>COUNTIFS(Table1[Race '#],Table1[[#This Row],[Race '#]],Table1[Gender],"~?")</f>
        <v>0</v>
      </c>
      <c r="AB2303" s="3" t="str">
        <f>_xlfn.IFS(Y2303=SUM(Table1[[#This Row],[Race-F candidates]:[Race-? Candidates]]),"All-Female",Z2303=SUM(Table1[[#This Row],[Race-F candidates]:[Race-? Candidates]]),"All-Male",1=1,"Mixed-Gender")</f>
        <v>All-Male</v>
      </c>
      <c r="AC2303" s="3">
        <f>COUNTIFS(Table1[genoffice],Table1[[#This Row],[genoffice]],Table1[Gender],"F")</f>
        <v>87</v>
      </c>
      <c r="AD2303" s="3">
        <f>COUNTIFS(Table1[genoffice],Table1[[#This Row],[genoffice]],Table1[Gender],"M")</f>
        <v>236</v>
      </c>
      <c r="AE2303" s="3">
        <f>COUNTIFS(Table1[genoffice],Table1[[#This Row],[genoffice]],Table1[Gender],"~?")</f>
        <v>12</v>
      </c>
    </row>
    <row r="2304" spans="1:31" x14ac:dyDescent="0.35">
      <c r="A2304">
        <v>2303</v>
      </c>
      <c r="B2304">
        <f>IF(COUNTIF(C$2:C2303,C2304)&gt;0,B2303,B2303+1)</f>
        <v>738</v>
      </c>
      <c r="C2304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4" t="s">
        <v>2949</v>
      </c>
      <c r="E2304" t="s">
        <v>2971</v>
      </c>
      <c r="F2304" t="s">
        <v>2972</v>
      </c>
      <c r="G2304">
        <v>2016</v>
      </c>
      <c r="H2304" t="s">
        <v>1440</v>
      </c>
      <c r="I2304" t="s">
        <v>23</v>
      </c>
      <c r="J2304">
        <v>1718</v>
      </c>
      <c r="K2304">
        <v>2</v>
      </c>
      <c r="L2304">
        <f>COUNTIF(Table1[Race],Table1[Race])</f>
        <v>2</v>
      </c>
      <c r="M2304">
        <v>2</v>
      </c>
      <c r="N2304">
        <v>0</v>
      </c>
      <c r="O2304">
        <v>0</v>
      </c>
      <c r="P2304">
        <v>0</v>
      </c>
      <c r="Q2304" t="s">
        <v>20</v>
      </c>
      <c r="R2304" t="s">
        <v>2951</v>
      </c>
      <c r="S2304" t="s">
        <v>2949</v>
      </c>
      <c r="T2304">
        <f>IFERROR(Table1[n_can_adj]/MID(Table1[district],FIND("(",Table1[district])+1,1),Table1[n_can_adj])</f>
        <v>2</v>
      </c>
      <c r="U2304">
        <v>117009</v>
      </c>
      <c r="V2304" t="str">
        <f>IF(Table1[Voting Population]&lt;47000,"Rural","Urban")</f>
        <v>Urban</v>
      </c>
      <c r="W2304" s="3">
        <v>3.8380175279540685E-2</v>
      </c>
      <c r="X2304" s="3" t="s">
        <v>5414</v>
      </c>
      <c r="Y2304" s="3">
        <f>COUNTIFS(Table1[Race '#],Table1[[#This Row],[Race '#]],Table1[Gender],"F")</f>
        <v>1</v>
      </c>
      <c r="Z2304" s="3">
        <f>COUNTIFS(Table1[Race '#],Table1[[#This Row],[Race '#]],Table1[Gender],"M")</f>
        <v>1</v>
      </c>
      <c r="AA2304" s="3">
        <f>COUNTIFS(Table1[Race '#],Table1[[#This Row],[Race '#]],Table1[Gender],"~?")</f>
        <v>0</v>
      </c>
      <c r="AB2304" s="3" t="str">
        <f>_xlfn.IFS(Y2304=SUM(Table1[[#This Row],[Race-F candidates]:[Race-? Candidates]]),"All-Female",Z2304=SUM(Table1[[#This Row],[Race-F candidates]:[Race-? Candidates]]),"All-Male",1=1,"Mixed-Gender")</f>
        <v>Mixed-Gender</v>
      </c>
      <c r="AC2304" s="3">
        <f>COUNTIFS(Table1[genoffice],Table1[[#This Row],[genoffice]],Table1[Gender],"F")</f>
        <v>87</v>
      </c>
      <c r="AD2304" s="3">
        <f>COUNTIFS(Table1[genoffice],Table1[[#This Row],[genoffice]],Table1[Gender],"M")</f>
        <v>236</v>
      </c>
      <c r="AE2304" s="3">
        <f>COUNTIFS(Table1[genoffice],Table1[[#This Row],[genoffice]],Table1[Gender],"~?")</f>
        <v>12</v>
      </c>
    </row>
    <row r="2305" spans="1:31" x14ac:dyDescent="0.35">
      <c r="A2305">
        <v>2304</v>
      </c>
      <c r="B2305">
        <f>IF(COUNTIF(C$2:C2304,C2305)&gt;0,B2304,B2304+1)</f>
        <v>738</v>
      </c>
      <c r="C2305" t="str">
        <f>Table1[[#This Row],[position]]&amp;IF(Table1[district]="NA","","-"&amp;Table1[district])&amp;IF(Table1[parish]="Multi-Parish Race","","-"&amp;Table1[parish])&amp;" ("&amp;Table1[year]&amp;")"</f>
        <v>Mayor-City of Donaldsonville-Ascension (2016)</v>
      </c>
      <c r="D2305" t="s">
        <v>2949</v>
      </c>
      <c r="E2305" t="s">
        <v>2971</v>
      </c>
      <c r="F2305" t="s">
        <v>2973</v>
      </c>
      <c r="G2305">
        <v>2016</v>
      </c>
      <c r="H2305" t="s">
        <v>1440</v>
      </c>
      <c r="I2305" t="s">
        <v>23</v>
      </c>
      <c r="J2305">
        <v>1591</v>
      </c>
      <c r="K2305">
        <v>2</v>
      </c>
      <c r="L2305">
        <f>COUNTIF(Table1[Race],Table1[Race])</f>
        <v>2</v>
      </c>
      <c r="M2305">
        <v>2</v>
      </c>
      <c r="N2305">
        <v>0</v>
      </c>
      <c r="O2305">
        <v>0</v>
      </c>
      <c r="P2305">
        <v>0</v>
      </c>
      <c r="Q2305" t="s">
        <v>20</v>
      </c>
      <c r="R2305" t="s">
        <v>2951</v>
      </c>
      <c r="S2305" t="s">
        <v>2949</v>
      </c>
      <c r="T2305">
        <f>IFERROR(Table1[n_can_adj]/MID(Table1[district],FIND("(",Table1[district])+1,1),Table1[n_can_adj])</f>
        <v>2</v>
      </c>
      <c r="U2305">
        <v>117009</v>
      </c>
      <c r="V2305" t="str">
        <f>IF(Table1[Voting Population]&lt;47000,"Rural","Urban")</f>
        <v>Urban</v>
      </c>
      <c r="W2305" s="3">
        <v>3.8380175279540685E-2</v>
      </c>
      <c r="X2305" s="3" t="s">
        <v>5415</v>
      </c>
      <c r="Y2305" s="3">
        <f>COUNTIFS(Table1[Race '#],Table1[[#This Row],[Race '#]],Table1[Gender],"F")</f>
        <v>1</v>
      </c>
      <c r="Z2305" s="3">
        <f>COUNTIFS(Table1[Race '#],Table1[[#This Row],[Race '#]],Table1[Gender],"M")</f>
        <v>1</v>
      </c>
      <c r="AA2305" s="3">
        <f>COUNTIFS(Table1[Race '#],Table1[[#This Row],[Race '#]],Table1[Gender],"~?")</f>
        <v>0</v>
      </c>
      <c r="AB2305" s="3" t="str">
        <f>_xlfn.IFS(Y2305=SUM(Table1[[#This Row],[Race-F candidates]:[Race-? Candidates]]),"All-Female",Z2305=SUM(Table1[[#This Row],[Race-F candidates]:[Race-? Candidates]]),"All-Male",1=1,"Mixed-Gender")</f>
        <v>Mixed-Gender</v>
      </c>
      <c r="AC2305" s="3">
        <f>COUNTIFS(Table1[genoffice],Table1[[#This Row],[genoffice]],Table1[Gender],"F")</f>
        <v>87</v>
      </c>
      <c r="AD2305" s="3">
        <f>COUNTIFS(Table1[genoffice],Table1[[#This Row],[genoffice]],Table1[Gender],"M")</f>
        <v>236</v>
      </c>
      <c r="AE2305" s="3">
        <f>COUNTIFS(Table1[genoffice],Table1[[#This Row],[genoffice]],Table1[Gender],"~?")</f>
        <v>12</v>
      </c>
    </row>
    <row r="2306" spans="1:31" x14ac:dyDescent="0.35">
      <c r="A2306">
        <v>2305</v>
      </c>
      <c r="B2306">
        <f>IF(COUNTIF(C$2:C2305,C2306)&gt;0,B2305,B2305+1)</f>
        <v>739</v>
      </c>
      <c r="C2306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6" t="s">
        <v>2949</v>
      </c>
      <c r="E2306" t="s">
        <v>2974</v>
      </c>
      <c r="F2306" t="s">
        <v>2975</v>
      </c>
      <c r="G2306">
        <v>2016</v>
      </c>
      <c r="H2306" t="s">
        <v>1440</v>
      </c>
      <c r="I2306" t="s">
        <v>23</v>
      </c>
      <c r="J2306">
        <v>2599</v>
      </c>
      <c r="K2306">
        <v>2</v>
      </c>
      <c r="L2306">
        <f>COUNTIF(Table1[Race],Table1[Race])</f>
        <v>2</v>
      </c>
      <c r="M2306">
        <v>2</v>
      </c>
      <c r="N2306">
        <v>0</v>
      </c>
      <c r="O2306">
        <v>0</v>
      </c>
      <c r="P2306">
        <v>0</v>
      </c>
      <c r="Q2306" t="s">
        <v>20</v>
      </c>
      <c r="R2306" t="s">
        <v>2951</v>
      </c>
      <c r="S2306" t="s">
        <v>2949</v>
      </c>
      <c r="T2306">
        <f>IFERROR(Table1[n_can_adj]/MID(Table1[district],FIND("(",Table1[district])+1,1),Table1[n_can_adj])</f>
        <v>2</v>
      </c>
      <c r="U2306">
        <v>117009</v>
      </c>
      <c r="V2306" t="str">
        <f>IF(Table1[Voting Population]&lt;47000,"Rural","Urban")</f>
        <v>Urban</v>
      </c>
      <c r="W2306" s="3">
        <v>0.20996275605214154</v>
      </c>
      <c r="X2306" s="3" t="s">
        <v>5414</v>
      </c>
      <c r="Y2306" s="3">
        <f>COUNTIFS(Table1[Race '#],Table1[[#This Row],[Race '#]],Table1[Gender],"F")</f>
        <v>0</v>
      </c>
      <c r="Z2306" s="3">
        <f>COUNTIFS(Table1[Race '#],Table1[[#This Row],[Race '#]],Table1[Gender],"M")</f>
        <v>2</v>
      </c>
      <c r="AA2306" s="3">
        <f>COUNTIFS(Table1[Race '#],Table1[[#This Row],[Race '#]],Table1[Gender],"~?")</f>
        <v>0</v>
      </c>
      <c r="AB2306" s="3" t="str">
        <f>_xlfn.IFS(Y2306=SUM(Table1[[#This Row],[Race-F candidates]:[Race-? Candidates]]),"All-Female",Z2306=SUM(Table1[[#This Row],[Race-F candidates]:[Race-? Candidates]]),"All-Male",1=1,"Mixed-Gender")</f>
        <v>All-Male</v>
      </c>
      <c r="AC2306" s="3">
        <f>COUNTIFS(Table1[genoffice],Table1[[#This Row],[genoffice]],Table1[Gender],"F")</f>
        <v>87</v>
      </c>
      <c r="AD2306" s="3">
        <f>COUNTIFS(Table1[genoffice],Table1[[#This Row],[genoffice]],Table1[Gender],"M")</f>
        <v>236</v>
      </c>
      <c r="AE2306" s="3">
        <f>COUNTIFS(Table1[genoffice],Table1[[#This Row],[genoffice]],Table1[Gender],"~?")</f>
        <v>12</v>
      </c>
    </row>
    <row r="2307" spans="1:31" x14ac:dyDescent="0.35">
      <c r="A2307">
        <v>2306</v>
      </c>
      <c r="B2307">
        <f>IF(COUNTIF(C$2:C2306,C2307)&gt;0,B2306,B2306+1)</f>
        <v>739</v>
      </c>
      <c r="C2307" t="str">
        <f>Table1[[#This Row],[position]]&amp;IF(Table1[district]="NA","","-"&amp;Table1[district])&amp;IF(Table1[parish]="Multi-Parish Race","","-"&amp;Table1[parish])&amp;" ("&amp;Table1[year]&amp;")"</f>
        <v>Mayor-City of Gonzales-Ascension (2016)</v>
      </c>
      <c r="D2307" t="s">
        <v>2949</v>
      </c>
      <c r="E2307" t="s">
        <v>2974</v>
      </c>
      <c r="F2307" t="s">
        <v>2976</v>
      </c>
      <c r="G2307">
        <v>2016</v>
      </c>
      <c r="H2307" t="s">
        <v>1440</v>
      </c>
      <c r="I2307" t="s">
        <v>23</v>
      </c>
      <c r="J2307">
        <v>1697</v>
      </c>
      <c r="K2307">
        <v>2</v>
      </c>
      <c r="L2307">
        <f>COUNTIF(Table1[Race],Table1[Race])</f>
        <v>2</v>
      </c>
      <c r="M2307">
        <v>2</v>
      </c>
      <c r="N2307">
        <v>0</v>
      </c>
      <c r="O2307">
        <v>0</v>
      </c>
      <c r="P2307">
        <v>0</v>
      </c>
      <c r="Q2307" t="s">
        <v>20</v>
      </c>
      <c r="R2307" t="s">
        <v>2951</v>
      </c>
      <c r="S2307" t="s">
        <v>2949</v>
      </c>
      <c r="T2307">
        <f>IFERROR(Table1[n_can_adj]/MID(Table1[district],FIND("(",Table1[district])+1,1),Table1[n_can_adj])</f>
        <v>2</v>
      </c>
      <c r="U2307">
        <v>117009</v>
      </c>
      <c r="V2307" t="str">
        <f>IF(Table1[Voting Population]&lt;47000,"Rural","Urban")</f>
        <v>Urban</v>
      </c>
      <c r="W2307" s="3">
        <v>0.20996275605214154</v>
      </c>
      <c r="X2307" s="3" t="s">
        <v>5414</v>
      </c>
      <c r="Y2307" s="3">
        <f>COUNTIFS(Table1[Race '#],Table1[[#This Row],[Race '#]],Table1[Gender],"F")</f>
        <v>0</v>
      </c>
      <c r="Z2307" s="3">
        <f>COUNTIFS(Table1[Race '#],Table1[[#This Row],[Race '#]],Table1[Gender],"M")</f>
        <v>2</v>
      </c>
      <c r="AA2307" s="3">
        <f>COUNTIFS(Table1[Race '#],Table1[[#This Row],[Race '#]],Table1[Gender],"~?")</f>
        <v>0</v>
      </c>
      <c r="AB2307" s="3" t="str">
        <f>_xlfn.IFS(Y2307=SUM(Table1[[#This Row],[Race-F candidates]:[Race-? Candidates]]),"All-Female",Z2307=SUM(Table1[[#This Row],[Race-F candidates]:[Race-? Candidates]]),"All-Male",1=1,"Mixed-Gender")</f>
        <v>All-Male</v>
      </c>
      <c r="AC2307" s="3">
        <f>COUNTIFS(Table1[genoffice],Table1[[#This Row],[genoffice]],Table1[Gender],"F")</f>
        <v>87</v>
      </c>
      <c r="AD2307" s="3">
        <f>COUNTIFS(Table1[genoffice],Table1[[#This Row],[genoffice]],Table1[Gender],"M")</f>
        <v>236</v>
      </c>
      <c r="AE2307" s="3">
        <f>COUNTIFS(Table1[genoffice],Table1[[#This Row],[genoffice]],Table1[Gender],"~?")</f>
        <v>12</v>
      </c>
    </row>
    <row r="2308" spans="1:31" x14ac:dyDescent="0.35">
      <c r="A2308">
        <v>2307</v>
      </c>
      <c r="B2308">
        <f>IF(COUNTIF(C$2:C2307,C2308)&gt;0,B2307,B2307+1)</f>
        <v>740</v>
      </c>
      <c r="C2308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8" t="s">
        <v>2949</v>
      </c>
      <c r="E2308" t="s">
        <v>2977</v>
      </c>
      <c r="F2308" t="s">
        <v>2978</v>
      </c>
      <c r="G2308">
        <v>2014</v>
      </c>
      <c r="H2308" t="s">
        <v>332</v>
      </c>
      <c r="I2308" t="s">
        <v>23</v>
      </c>
      <c r="J2308">
        <v>577</v>
      </c>
      <c r="K2308">
        <v>2</v>
      </c>
      <c r="L2308">
        <f>COUNTIF(Table1[Race],Table1[Race])</f>
        <v>2</v>
      </c>
      <c r="M2308">
        <v>2</v>
      </c>
      <c r="N2308">
        <v>0</v>
      </c>
      <c r="O2308">
        <v>0</v>
      </c>
      <c r="P2308">
        <v>0</v>
      </c>
      <c r="Q2308" t="s">
        <v>20</v>
      </c>
      <c r="R2308" t="s">
        <v>2951</v>
      </c>
      <c r="S2308" t="s">
        <v>2949</v>
      </c>
      <c r="T2308">
        <f>IFERROR(Table1[n_can_adj]/MID(Table1[district],FIND("(",Table1[district])+1,1),Table1[n_can_adj])</f>
        <v>2</v>
      </c>
      <c r="U2308">
        <v>47480</v>
      </c>
      <c r="V2308" t="str">
        <f>IF(Table1[Voting Population]&lt;47000,"Rural","Urban")</f>
        <v>Urban</v>
      </c>
      <c r="W2308" s="3">
        <v>0.24353448275862072</v>
      </c>
      <c r="X2308" s="3" t="s">
        <v>5414</v>
      </c>
      <c r="Y2308" s="3">
        <f>COUNTIFS(Table1[Race '#],Table1[[#This Row],[Race '#]],Table1[Gender],"F")</f>
        <v>1</v>
      </c>
      <c r="Z2308" s="3">
        <f>COUNTIFS(Table1[Race '#],Table1[[#This Row],[Race '#]],Table1[Gender],"M")</f>
        <v>1</v>
      </c>
      <c r="AA2308" s="3">
        <f>COUNTIFS(Table1[Race '#],Table1[[#This Row],[Race '#]],Table1[Gender],"~?")</f>
        <v>0</v>
      </c>
      <c r="AB2308" s="3" t="str">
        <f>_xlfn.IFS(Y2308=SUM(Table1[[#This Row],[Race-F candidates]:[Race-? Candidates]]),"All-Female",Z2308=SUM(Table1[[#This Row],[Race-F candidates]:[Race-? Candidates]]),"All-Male",1=1,"Mixed-Gender")</f>
        <v>Mixed-Gender</v>
      </c>
      <c r="AC2308" s="3">
        <f>COUNTIFS(Table1[genoffice],Table1[[#This Row],[genoffice]],Table1[Gender],"F")</f>
        <v>87</v>
      </c>
      <c r="AD2308" s="3">
        <f>COUNTIFS(Table1[genoffice],Table1[[#This Row],[genoffice]],Table1[Gender],"M")</f>
        <v>236</v>
      </c>
      <c r="AE2308" s="3">
        <f>COUNTIFS(Table1[genoffice],Table1[[#This Row],[genoffice]],Table1[Gender],"~?")</f>
        <v>12</v>
      </c>
    </row>
    <row r="2309" spans="1:31" x14ac:dyDescent="0.35">
      <c r="A2309">
        <v>2308</v>
      </c>
      <c r="B2309">
        <f>IF(COUNTIF(C$2:C2308,C2309)&gt;0,B2308,B2308+1)</f>
        <v>740</v>
      </c>
      <c r="C2309" t="str">
        <f>Table1[[#This Row],[position]]&amp;IF(Table1[district]="NA","","-"&amp;Table1[district])&amp;IF(Table1[parish]="Multi-Parish Race","","-"&amp;Table1[parish])&amp;" ("&amp;Table1[year]&amp;")"</f>
        <v>Mayor-City of Grambling-Lincoln (2014)</v>
      </c>
      <c r="D2309" t="s">
        <v>2949</v>
      </c>
      <c r="E2309" t="s">
        <v>2977</v>
      </c>
      <c r="F2309" t="s">
        <v>2979</v>
      </c>
      <c r="G2309">
        <v>2014</v>
      </c>
      <c r="H2309" t="s">
        <v>332</v>
      </c>
      <c r="I2309" t="s">
        <v>23</v>
      </c>
      <c r="J2309">
        <v>351</v>
      </c>
      <c r="K2309">
        <v>2</v>
      </c>
      <c r="L2309">
        <f>COUNTIF(Table1[Race],Table1[Race])</f>
        <v>2</v>
      </c>
      <c r="M2309">
        <v>2</v>
      </c>
      <c r="N2309">
        <v>0</v>
      </c>
      <c r="O2309">
        <v>0</v>
      </c>
      <c r="P2309">
        <v>0</v>
      </c>
      <c r="Q2309" t="s">
        <v>20</v>
      </c>
      <c r="R2309" t="s">
        <v>2951</v>
      </c>
      <c r="S2309" t="s">
        <v>2949</v>
      </c>
      <c r="T2309">
        <f>IFERROR(Table1[n_can_adj]/MID(Table1[district],FIND("(",Table1[district])+1,1),Table1[n_can_adj])</f>
        <v>2</v>
      </c>
      <c r="U2309">
        <v>47480</v>
      </c>
      <c r="V2309" t="str">
        <f>IF(Table1[Voting Population]&lt;47000,"Rural","Urban")</f>
        <v>Urban</v>
      </c>
      <c r="W2309" s="3">
        <v>0.24353448275862072</v>
      </c>
      <c r="X2309" s="3" t="s">
        <v>5415</v>
      </c>
      <c r="Y2309" s="3">
        <f>COUNTIFS(Table1[Race '#],Table1[[#This Row],[Race '#]],Table1[Gender],"F")</f>
        <v>1</v>
      </c>
      <c r="Z2309" s="3">
        <f>COUNTIFS(Table1[Race '#],Table1[[#This Row],[Race '#]],Table1[Gender],"M")</f>
        <v>1</v>
      </c>
      <c r="AA2309" s="3">
        <f>COUNTIFS(Table1[Race '#],Table1[[#This Row],[Race '#]],Table1[Gender],"~?")</f>
        <v>0</v>
      </c>
      <c r="AB2309" s="3" t="str">
        <f>_xlfn.IFS(Y2309=SUM(Table1[[#This Row],[Race-F candidates]:[Race-? Candidates]]),"All-Female",Z2309=SUM(Table1[[#This Row],[Race-F candidates]:[Race-? Candidates]]),"All-Male",1=1,"Mixed-Gender")</f>
        <v>Mixed-Gender</v>
      </c>
      <c r="AC2309" s="3">
        <f>COUNTIFS(Table1[genoffice],Table1[[#This Row],[genoffice]],Table1[Gender],"F")</f>
        <v>87</v>
      </c>
      <c r="AD2309" s="3">
        <f>COUNTIFS(Table1[genoffice],Table1[[#This Row],[genoffice]],Table1[Gender],"M")</f>
        <v>236</v>
      </c>
      <c r="AE2309" s="3">
        <f>COUNTIFS(Table1[genoffice],Table1[[#This Row],[genoffice]],Table1[Gender],"~?")</f>
        <v>12</v>
      </c>
    </row>
    <row r="2310" spans="1:31" x14ac:dyDescent="0.35">
      <c r="A2310">
        <v>2309</v>
      </c>
      <c r="B2310">
        <f>IF(COUNTIF(C$2:C2309,C2310)&gt;0,B2309,B2309+1)</f>
        <v>741</v>
      </c>
      <c r="C2310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0" t="s">
        <v>2949</v>
      </c>
      <c r="E2310" t="s">
        <v>2980</v>
      </c>
      <c r="F2310" t="s">
        <v>2981</v>
      </c>
      <c r="G2310">
        <v>2014</v>
      </c>
      <c r="H2310" t="s">
        <v>640</v>
      </c>
      <c r="I2310" t="s">
        <v>19</v>
      </c>
      <c r="J2310">
        <v>303</v>
      </c>
      <c r="K2310">
        <v>3</v>
      </c>
      <c r="L2310">
        <f>COUNTIF(Table1[Race],Table1[Race])</f>
        <v>3</v>
      </c>
      <c r="M2310">
        <v>1</v>
      </c>
      <c r="N2310">
        <v>2</v>
      </c>
      <c r="O2310">
        <v>0</v>
      </c>
      <c r="P2310">
        <v>0</v>
      </c>
      <c r="Q2310" t="s">
        <v>20</v>
      </c>
      <c r="R2310" t="s">
        <v>2951</v>
      </c>
      <c r="S2310" t="s">
        <v>2949</v>
      </c>
      <c r="T2310">
        <f>IFERROR(Table1[n_can_adj]/MID(Table1[district],FIND("(",Table1[district])+1,1),Table1[n_can_adj])</f>
        <v>3</v>
      </c>
      <c r="U2310">
        <v>127115</v>
      </c>
      <c r="V2310" t="str">
        <f>IF(Table1[Voting Population]&lt;47000,"Rural","Urban")</f>
        <v>Urban</v>
      </c>
      <c r="W2310" s="3">
        <v>0.23617113223854802</v>
      </c>
      <c r="X2310" s="3" t="s">
        <v>5414</v>
      </c>
      <c r="Y2310" s="3">
        <f>COUNTIFS(Table1[Race '#],Table1[[#This Row],[Race '#]],Table1[Gender],"F")</f>
        <v>0</v>
      </c>
      <c r="Z2310" s="3">
        <f>COUNTIFS(Table1[Race '#],Table1[[#This Row],[Race '#]],Table1[Gender],"M")</f>
        <v>3</v>
      </c>
      <c r="AA2310" s="3">
        <f>COUNTIFS(Table1[Race '#],Table1[[#This Row],[Race '#]],Table1[Gender],"~?")</f>
        <v>0</v>
      </c>
      <c r="AB2310" s="3" t="str">
        <f>_xlfn.IFS(Y2310=SUM(Table1[[#This Row],[Race-F candidates]:[Race-? Candidates]]),"All-Female",Z2310=SUM(Table1[[#This Row],[Race-F candidates]:[Race-? Candidates]]),"All-Male",1=1,"Mixed-Gender")</f>
        <v>All-Male</v>
      </c>
      <c r="AC2310" s="3">
        <f>COUNTIFS(Table1[genoffice],Table1[[#This Row],[genoffice]],Table1[Gender],"F")</f>
        <v>87</v>
      </c>
      <c r="AD2310" s="3">
        <f>COUNTIFS(Table1[genoffice],Table1[[#This Row],[genoffice]],Table1[Gender],"M")</f>
        <v>236</v>
      </c>
      <c r="AE2310" s="3">
        <f>COUNTIFS(Table1[genoffice],Table1[[#This Row],[genoffice]],Table1[Gender],"~?")</f>
        <v>12</v>
      </c>
    </row>
    <row r="2311" spans="1:31" x14ac:dyDescent="0.35">
      <c r="A2311">
        <v>2310</v>
      </c>
      <c r="B2311">
        <f>IF(COUNTIF(C$2:C2310,C2311)&gt;0,B2310,B2310+1)</f>
        <v>741</v>
      </c>
      <c r="C2311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1" t="s">
        <v>2949</v>
      </c>
      <c r="E2311" t="s">
        <v>2980</v>
      </c>
      <c r="F2311" t="s">
        <v>2982</v>
      </c>
      <c r="G2311">
        <v>2014</v>
      </c>
      <c r="H2311" t="s">
        <v>640</v>
      </c>
      <c r="I2311" t="s">
        <v>23</v>
      </c>
      <c r="J2311">
        <v>1616</v>
      </c>
      <c r="K2311">
        <v>3</v>
      </c>
      <c r="L2311">
        <f>COUNTIF(Table1[Race],Table1[Race])</f>
        <v>3</v>
      </c>
      <c r="M2311">
        <v>1</v>
      </c>
      <c r="N2311">
        <v>2</v>
      </c>
      <c r="O2311">
        <v>0</v>
      </c>
      <c r="P2311">
        <v>0</v>
      </c>
      <c r="Q2311" t="s">
        <v>20</v>
      </c>
      <c r="R2311" t="s">
        <v>2951</v>
      </c>
      <c r="S2311" t="s">
        <v>2949</v>
      </c>
      <c r="T2311">
        <f>IFERROR(Table1[n_can_adj]/MID(Table1[district],FIND("(",Table1[district])+1,1),Table1[n_can_adj])</f>
        <v>3</v>
      </c>
      <c r="U2311">
        <v>127115</v>
      </c>
      <c r="V2311" t="str">
        <f>IF(Table1[Voting Population]&lt;47000,"Rural","Urban")</f>
        <v>Urban</v>
      </c>
      <c r="W2311" s="3">
        <v>0.23617113223854802</v>
      </c>
      <c r="X2311" s="3" t="s">
        <v>5414</v>
      </c>
      <c r="Y2311" s="3">
        <f>COUNTIFS(Table1[Race '#],Table1[[#This Row],[Race '#]],Table1[Gender],"F")</f>
        <v>0</v>
      </c>
      <c r="Z2311" s="3">
        <f>COUNTIFS(Table1[Race '#],Table1[[#This Row],[Race '#]],Table1[Gender],"M")</f>
        <v>3</v>
      </c>
      <c r="AA2311" s="3">
        <f>COUNTIFS(Table1[Race '#],Table1[[#This Row],[Race '#]],Table1[Gender],"~?")</f>
        <v>0</v>
      </c>
      <c r="AB2311" s="3" t="str">
        <f>_xlfn.IFS(Y2311=SUM(Table1[[#This Row],[Race-F candidates]:[Race-? Candidates]]),"All-Female",Z2311=SUM(Table1[[#This Row],[Race-F candidates]:[Race-? Candidates]]),"All-Male",1=1,"Mixed-Gender")</f>
        <v>All-Male</v>
      </c>
      <c r="AC2311" s="3">
        <f>COUNTIFS(Table1[genoffice],Table1[[#This Row],[genoffice]],Table1[Gender],"F")</f>
        <v>87</v>
      </c>
      <c r="AD2311" s="3">
        <f>COUNTIFS(Table1[genoffice],Table1[[#This Row],[genoffice]],Table1[Gender],"M")</f>
        <v>236</v>
      </c>
      <c r="AE2311" s="3">
        <f>COUNTIFS(Table1[genoffice],Table1[[#This Row],[genoffice]],Table1[Gender],"~?")</f>
        <v>12</v>
      </c>
    </row>
    <row r="2312" spans="1:31" x14ac:dyDescent="0.35">
      <c r="A2312">
        <v>2311</v>
      </c>
      <c r="B2312">
        <f>IF(COUNTIF(C$2:C2311,C2312)&gt;0,B2311,B2311+1)</f>
        <v>741</v>
      </c>
      <c r="C2312" t="str">
        <f>Table1[[#This Row],[position]]&amp;IF(Table1[district]="NA","","-"&amp;Table1[district])&amp;IF(Table1[parish]="Multi-Parish Race","","-"&amp;Table1[parish])&amp;" ("&amp;Table1[year]&amp;")"</f>
        <v>Mayor-City of Hammond-Tangipahoa (2014)</v>
      </c>
      <c r="D2312" t="s">
        <v>2949</v>
      </c>
      <c r="E2312" t="s">
        <v>2980</v>
      </c>
      <c r="F2312" t="s">
        <v>2983</v>
      </c>
      <c r="G2312">
        <v>2014</v>
      </c>
      <c r="H2312" t="s">
        <v>640</v>
      </c>
      <c r="I2312" t="s">
        <v>19</v>
      </c>
      <c r="J2312">
        <v>2709</v>
      </c>
      <c r="K2312">
        <v>3</v>
      </c>
      <c r="L2312">
        <f>COUNTIF(Table1[Race],Table1[Race])</f>
        <v>3</v>
      </c>
      <c r="M2312">
        <v>1</v>
      </c>
      <c r="N2312">
        <v>2</v>
      </c>
      <c r="O2312">
        <v>0</v>
      </c>
      <c r="P2312">
        <v>0</v>
      </c>
      <c r="Q2312" t="s">
        <v>20</v>
      </c>
      <c r="R2312" t="s">
        <v>2951</v>
      </c>
      <c r="S2312" t="s">
        <v>2949</v>
      </c>
      <c r="T2312">
        <f>IFERROR(Table1[n_can_adj]/MID(Table1[district],FIND("(",Table1[district])+1,1),Table1[n_can_adj])</f>
        <v>3</v>
      </c>
      <c r="U2312">
        <v>127115</v>
      </c>
      <c r="V2312" t="str">
        <f>IF(Table1[Voting Population]&lt;47000,"Rural","Urban")</f>
        <v>Urban</v>
      </c>
      <c r="W2312" s="3">
        <v>0.23617113223854802</v>
      </c>
      <c r="X2312" s="3" t="s">
        <v>5414</v>
      </c>
      <c r="Y2312" s="3">
        <f>COUNTIFS(Table1[Race '#],Table1[[#This Row],[Race '#]],Table1[Gender],"F")</f>
        <v>0</v>
      </c>
      <c r="Z2312" s="3">
        <f>COUNTIFS(Table1[Race '#],Table1[[#This Row],[Race '#]],Table1[Gender],"M")</f>
        <v>3</v>
      </c>
      <c r="AA2312" s="3">
        <f>COUNTIFS(Table1[Race '#],Table1[[#This Row],[Race '#]],Table1[Gender],"~?")</f>
        <v>0</v>
      </c>
      <c r="AB2312" s="3" t="str">
        <f>_xlfn.IFS(Y2312=SUM(Table1[[#This Row],[Race-F candidates]:[Race-? Candidates]]),"All-Female",Z2312=SUM(Table1[[#This Row],[Race-F candidates]:[Race-? Candidates]]),"All-Male",1=1,"Mixed-Gender")</f>
        <v>All-Male</v>
      </c>
      <c r="AC2312" s="3">
        <f>COUNTIFS(Table1[genoffice],Table1[[#This Row],[genoffice]],Table1[Gender],"F")</f>
        <v>87</v>
      </c>
      <c r="AD2312" s="3">
        <f>COUNTIFS(Table1[genoffice],Table1[[#This Row],[genoffice]],Table1[Gender],"M")</f>
        <v>236</v>
      </c>
      <c r="AE2312" s="3">
        <f>COUNTIFS(Table1[genoffice],Table1[[#This Row],[genoffice]],Table1[Gender],"~?")</f>
        <v>12</v>
      </c>
    </row>
    <row r="2313" spans="1:31" x14ac:dyDescent="0.35">
      <c r="A2313">
        <v>2312</v>
      </c>
      <c r="B2313">
        <f>IF(COUNTIF(C$2:C2312,C2313)&gt;0,B2312,B2312+1)</f>
        <v>742</v>
      </c>
      <c r="C2313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3" t="s">
        <v>2949</v>
      </c>
      <c r="E2313" t="s">
        <v>2984</v>
      </c>
      <c r="F2313" t="s">
        <v>2985</v>
      </c>
      <c r="G2313">
        <v>2014</v>
      </c>
      <c r="H2313" t="s">
        <v>1442</v>
      </c>
      <c r="I2313" t="s">
        <v>19</v>
      </c>
      <c r="J2313">
        <v>1978</v>
      </c>
      <c r="K2313">
        <v>2</v>
      </c>
      <c r="L2313">
        <f>COUNTIF(Table1[Race],Table1[Race])</f>
        <v>2</v>
      </c>
      <c r="M2313">
        <v>0</v>
      </c>
      <c r="N2313">
        <v>2</v>
      </c>
      <c r="O2313">
        <v>0</v>
      </c>
      <c r="P2313">
        <v>0</v>
      </c>
      <c r="Q2313" t="s">
        <v>20</v>
      </c>
      <c r="R2313" t="s">
        <v>2951</v>
      </c>
      <c r="S2313" t="s">
        <v>2949</v>
      </c>
      <c r="T2313">
        <f>IFERROR(Table1[n_can_adj]/MID(Table1[district],FIND("(",Table1[district])+1,1),Table1[n_can_adj])</f>
        <v>2</v>
      </c>
      <c r="U2313">
        <v>435204</v>
      </c>
      <c r="V2313" t="str">
        <f>IF(Table1[Voting Population]&lt;47000,"Rural","Urban")</f>
        <v>Urban</v>
      </c>
      <c r="W2313" s="3">
        <v>4.4905842588121692E-2</v>
      </c>
      <c r="X2313" s="3" t="s">
        <v>5414</v>
      </c>
      <c r="Y2313" s="3">
        <f>COUNTIFS(Table1[Race '#],Table1[[#This Row],[Race '#]],Table1[Gender],"F")</f>
        <v>1</v>
      </c>
      <c r="Z2313" s="3">
        <f>COUNTIFS(Table1[Race '#],Table1[[#This Row],[Race '#]],Table1[Gender],"M")</f>
        <v>1</v>
      </c>
      <c r="AA2313" s="3">
        <f>COUNTIFS(Table1[Race '#],Table1[[#This Row],[Race '#]],Table1[Gender],"~?")</f>
        <v>0</v>
      </c>
      <c r="AB2313" s="3" t="str">
        <f>_xlfn.IFS(Y2313=SUM(Table1[[#This Row],[Race-F candidates]:[Race-? Candidates]]),"All-Female",Z2313=SUM(Table1[[#This Row],[Race-F candidates]:[Race-? Candidates]]),"All-Male",1=1,"Mixed-Gender")</f>
        <v>Mixed-Gender</v>
      </c>
      <c r="AC2313" s="3">
        <f>COUNTIFS(Table1[genoffice],Table1[[#This Row],[genoffice]],Table1[Gender],"F")</f>
        <v>87</v>
      </c>
      <c r="AD2313" s="3">
        <f>COUNTIFS(Table1[genoffice],Table1[[#This Row],[genoffice]],Table1[Gender],"M")</f>
        <v>236</v>
      </c>
      <c r="AE2313" s="3">
        <f>COUNTIFS(Table1[genoffice],Table1[[#This Row],[genoffice]],Table1[Gender],"~?")</f>
        <v>12</v>
      </c>
    </row>
    <row r="2314" spans="1:31" x14ac:dyDescent="0.35">
      <c r="A2314">
        <v>2313</v>
      </c>
      <c r="B2314">
        <f>IF(COUNTIF(C$2:C2313,C2314)&gt;0,B2313,B2313+1)</f>
        <v>742</v>
      </c>
      <c r="C2314" t="str">
        <f>Table1[[#This Row],[position]]&amp;IF(Table1[district]="NA","","-"&amp;Table1[district])&amp;IF(Table1[parish]="Multi-Parish Race","","-"&amp;Table1[parish])&amp;" ("&amp;Table1[year]&amp;")"</f>
        <v>Mayor-City of Harahan-Jefferson (2014)</v>
      </c>
      <c r="D2314" t="s">
        <v>2949</v>
      </c>
      <c r="E2314" t="s">
        <v>2984</v>
      </c>
      <c r="F2314" t="s">
        <v>2986</v>
      </c>
      <c r="G2314">
        <v>2014</v>
      </c>
      <c r="H2314" t="s">
        <v>1442</v>
      </c>
      <c r="I2314" t="s">
        <v>19</v>
      </c>
      <c r="J2314">
        <v>2164</v>
      </c>
      <c r="K2314">
        <v>2</v>
      </c>
      <c r="L2314">
        <f>COUNTIF(Table1[Race],Table1[Race])</f>
        <v>2</v>
      </c>
      <c r="M2314">
        <v>0</v>
      </c>
      <c r="N2314">
        <v>2</v>
      </c>
      <c r="O2314">
        <v>0</v>
      </c>
      <c r="P2314">
        <v>0</v>
      </c>
      <c r="Q2314" t="s">
        <v>20</v>
      </c>
      <c r="R2314" t="s">
        <v>2951</v>
      </c>
      <c r="S2314" t="s">
        <v>2949</v>
      </c>
      <c r="T2314">
        <f>IFERROR(Table1[n_can_adj]/MID(Table1[district],FIND("(",Table1[district])+1,1),Table1[n_can_adj])</f>
        <v>2</v>
      </c>
      <c r="U2314">
        <v>435204</v>
      </c>
      <c r="V2314" t="str">
        <f>IF(Table1[Voting Population]&lt;47000,"Rural","Urban")</f>
        <v>Urban</v>
      </c>
      <c r="W2314" s="3">
        <v>4.4905842588121692E-2</v>
      </c>
      <c r="X2314" s="3" t="s">
        <v>5415</v>
      </c>
      <c r="Y2314" s="3">
        <f>COUNTIFS(Table1[Race '#],Table1[[#This Row],[Race '#]],Table1[Gender],"F")</f>
        <v>1</v>
      </c>
      <c r="Z2314" s="3">
        <f>COUNTIFS(Table1[Race '#],Table1[[#This Row],[Race '#]],Table1[Gender],"M")</f>
        <v>1</v>
      </c>
      <c r="AA2314" s="3">
        <f>COUNTIFS(Table1[Race '#],Table1[[#This Row],[Race '#]],Table1[Gender],"~?")</f>
        <v>0</v>
      </c>
      <c r="AB2314" s="3" t="str">
        <f>_xlfn.IFS(Y2314=SUM(Table1[[#This Row],[Race-F candidates]:[Race-? Candidates]]),"All-Female",Z2314=SUM(Table1[[#This Row],[Race-F candidates]:[Race-? Candidates]]),"All-Male",1=1,"Mixed-Gender")</f>
        <v>Mixed-Gender</v>
      </c>
      <c r="AC2314" s="3">
        <f>COUNTIFS(Table1[genoffice],Table1[[#This Row],[genoffice]],Table1[Gender],"F")</f>
        <v>87</v>
      </c>
      <c r="AD2314" s="3">
        <f>COUNTIFS(Table1[genoffice],Table1[[#This Row],[genoffice]],Table1[Gender],"M")</f>
        <v>236</v>
      </c>
      <c r="AE2314" s="3">
        <f>COUNTIFS(Table1[genoffice],Table1[[#This Row],[genoffice]],Table1[Gender],"~?")</f>
        <v>12</v>
      </c>
    </row>
    <row r="2315" spans="1:31" x14ac:dyDescent="0.35">
      <c r="A2315">
        <v>2314</v>
      </c>
      <c r="B2315">
        <f>IF(COUNTIF(C$2:C2314,C2315)&gt;0,B2314,B2314+1)</f>
        <v>743</v>
      </c>
      <c r="C2315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5" t="s">
        <v>2949</v>
      </c>
      <c r="E2315" t="s">
        <v>2987</v>
      </c>
      <c r="F2315" t="s">
        <v>2988</v>
      </c>
      <c r="G2315">
        <v>2016</v>
      </c>
      <c r="H2315" t="s">
        <v>1442</v>
      </c>
      <c r="I2315" t="s">
        <v>127</v>
      </c>
      <c r="J2315">
        <v>313</v>
      </c>
      <c r="K2315">
        <v>5</v>
      </c>
      <c r="L2315">
        <f>COUNTIF(Table1[Race],Table1[Race])</f>
        <v>5</v>
      </c>
      <c r="M2315">
        <v>1</v>
      </c>
      <c r="N2315">
        <v>3</v>
      </c>
      <c r="O2315">
        <v>0</v>
      </c>
      <c r="P2315">
        <v>1</v>
      </c>
      <c r="Q2315" t="s">
        <v>20</v>
      </c>
      <c r="R2315" t="s">
        <v>2951</v>
      </c>
      <c r="S2315" t="s">
        <v>2949</v>
      </c>
      <c r="T2315">
        <f>IFERROR(Table1[n_can_adj]/MID(Table1[district],FIND("(",Table1[district])+1,1),Table1[n_can_adj])</f>
        <v>5</v>
      </c>
      <c r="U2315">
        <v>435204</v>
      </c>
      <c r="V2315" t="str">
        <f>IF(Table1[Voting Population]&lt;47000,"Rural","Urban")</f>
        <v>Urban</v>
      </c>
      <c r="W2315" s="3">
        <v>0.2706206312221987</v>
      </c>
      <c r="X2315" s="3" t="s">
        <v>5414</v>
      </c>
      <c r="Y2315" s="3">
        <f>COUNTIFS(Table1[Race '#],Table1[[#This Row],[Race '#]],Table1[Gender],"F")</f>
        <v>1</v>
      </c>
      <c r="Z2315" s="3">
        <f>COUNTIFS(Table1[Race '#],Table1[[#This Row],[Race '#]],Table1[Gender],"M")</f>
        <v>4</v>
      </c>
      <c r="AA2315" s="3">
        <f>COUNTIFS(Table1[Race '#],Table1[[#This Row],[Race '#]],Table1[Gender],"~?")</f>
        <v>0</v>
      </c>
      <c r="AB2315" s="3" t="str">
        <f>_xlfn.IFS(Y2315=SUM(Table1[[#This Row],[Race-F candidates]:[Race-? Candidates]]),"All-Female",Z2315=SUM(Table1[[#This Row],[Race-F candidates]:[Race-? Candidates]]),"All-Male",1=1,"Mixed-Gender")</f>
        <v>Mixed-Gender</v>
      </c>
      <c r="AC2315" s="3">
        <f>COUNTIFS(Table1[genoffice],Table1[[#This Row],[genoffice]],Table1[Gender],"F")</f>
        <v>87</v>
      </c>
      <c r="AD2315" s="3">
        <f>COUNTIFS(Table1[genoffice],Table1[[#This Row],[genoffice]],Table1[Gender],"M")</f>
        <v>236</v>
      </c>
      <c r="AE2315" s="3">
        <f>COUNTIFS(Table1[genoffice],Table1[[#This Row],[genoffice]],Table1[Gender],"~?")</f>
        <v>12</v>
      </c>
    </row>
    <row r="2316" spans="1:31" x14ac:dyDescent="0.35">
      <c r="A2316">
        <v>2315</v>
      </c>
      <c r="B2316">
        <f>IF(COUNTIF(C$2:C2315,C2316)&gt;0,B2315,B2315+1)</f>
        <v>743</v>
      </c>
      <c r="C2316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6" t="s">
        <v>2949</v>
      </c>
      <c r="E2316" t="s">
        <v>2987</v>
      </c>
      <c r="F2316" t="s">
        <v>2989</v>
      </c>
      <c r="G2316">
        <v>2016</v>
      </c>
      <c r="H2316" t="s">
        <v>1442</v>
      </c>
      <c r="I2316" t="s">
        <v>19</v>
      </c>
      <c r="J2316">
        <v>11508</v>
      </c>
      <c r="K2316">
        <v>5</v>
      </c>
      <c r="L2316">
        <f>COUNTIF(Table1[Race],Table1[Race])</f>
        <v>5</v>
      </c>
      <c r="M2316">
        <v>1</v>
      </c>
      <c r="N2316">
        <v>3</v>
      </c>
      <c r="O2316">
        <v>0</v>
      </c>
      <c r="P2316">
        <v>1</v>
      </c>
      <c r="Q2316" t="s">
        <v>20</v>
      </c>
      <c r="R2316" t="s">
        <v>2951</v>
      </c>
      <c r="S2316" t="s">
        <v>2949</v>
      </c>
      <c r="T2316">
        <f>IFERROR(Table1[n_can_adj]/MID(Table1[district],FIND("(",Table1[district])+1,1),Table1[n_can_adj])</f>
        <v>5</v>
      </c>
      <c r="U2316">
        <v>435204</v>
      </c>
      <c r="V2316" t="str">
        <f>IF(Table1[Voting Population]&lt;47000,"Rural","Urban")</f>
        <v>Urban</v>
      </c>
      <c r="W2316" s="3">
        <v>0.2706206312221987</v>
      </c>
      <c r="X2316" s="3" t="s">
        <v>5414</v>
      </c>
      <c r="Y2316" s="3">
        <f>COUNTIFS(Table1[Race '#],Table1[[#This Row],[Race '#]],Table1[Gender],"F")</f>
        <v>1</v>
      </c>
      <c r="Z2316" s="3">
        <f>COUNTIFS(Table1[Race '#],Table1[[#This Row],[Race '#]],Table1[Gender],"M")</f>
        <v>4</v>
      </c>
      <c r="AA2316" s="3">
        <f>COUNTIFS(Table1[Race '#],Table1[[#This Row],[Race '#]],Table1[Gender],"~?")</f>
        <v>0</v>
      </c>
      <c r="AB2316" s="3" t="str">
        <f>_xlfn.IFS(Y2316=SUM(Table1[[#This Row],[Race-F candidates]:[Race-? Candidates]]),"All-Female",Z2316=SUM(Table1[[#This Row],[Race-F candidates]:[Race-? Candidates]]),"All-Male",1=1,"Mixed-Gender")</f>
        <v>Mixed-Gender</v>
      </c>
      <c r="AC2316" s="3">
        <f>COUNTIFS(Table1[genoffice],Table1[[#This Row],[genoffice]],Table1[Gender],"F")</f>
        <v>87</v>
      </c>
      <c r="AD2316" s="3">
        <f>COUNTIFS(Table1[genoffice],Table1[[#This Row],[genoffice]],Table1[Gender],"M")</f>
        <v>236</v>
      </c>
      <c r="AE2316" s="3">
        <f>COUNTIFS(Table1[genoffice],Table1[[#This Row],[genoffice]],Table1[Gender],"~?")</f>
        <v>12</v>
      </c>
    </row>
    <row r="2317" spans="1:31" x14ac:dyDescent="0.35">
      <c r="A2317">
        <v>2316</v>
      </c>
      <c r="B2317">
        <f>IF(COUNTIF(C$2:C2316,C2317)&gt;0,B2316,B2316+1)</f>
        <v>743</v>
      </c>
      <c r="C2317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7" t="s">
        <v>2949</v>
      </c>
      <c r="E2317" t="s">
        <v>2987</v>
      </c>
      <c r="F2317" t="s">
        <v>2990</v>
      </c>
      <c r="G2317">
        <v>2016</v>
      </c>
      <c r="H2317" t="s">
        <v>1442</v>
      </c>
      <c r="I2317" t="s">
        <v>23</v>
      </c>
      <c r="J2317">
        <v>5120</v>
      </c>
      <c r="K2317">
        <v>5</v>
      </c>
      <c r="L2317">
        <f>COUNTIF(Table1[Race],Table1[Race])</f>
        <v>5</v>
      </c>
      <c r="M2317">
        <v>1</v>
      </c>
      <c r="N2317">
        <v>3</v>
      </c>
      <c r="O2317">
        <v>0</v>
      </c>
      <c r="P2317">
        <v>1</v>
      </c>
      <c r="Q2317" t="s">
        <v>20</v>
      </c>
      <c r="R2317" t="s">
        <v>2951</v>
      </c>
      <c r="S2317" t="s">
        <v>2949</v>
      </c>
      <c r="T2317">
        <f>IFERROR(Table1[n_can_adj]/MID(Table1[district],FIND("(",Table1[district])+1,1),Table1[n_can_adj])</f>
        <v>5</v>
      </c>
      <c r="U2317">
        <v>435204</v>
      </c>
      <c r="V2317" t="str">
        <f>IF(Table1[Voting Population]&lt;47000,"Rural","Urban")</f>
        <v>Urban</v>
      </c>
      <c r="W2317" s="3">
        <v>0.2706206312221987</v>
      </c>
      <c r="X2317" s="3" t="s">
        <v>5414</v>
      </c>
      <c r="Y2317" s="3">
        <f>COUNTIFS(Table1[Race '#],Table1[[#This Row],[Race '#]],Table1[Gender],"F")</f>
        <v>1</v>
      </c>
      <c r="Z2317" s="3">
        <f>COUNTIFS(Table1[Race '#],Table1[[#This Row],[Race '#]],Table1[Gender],"M")</f>
        <v>4</v>
      </c>
      <c r="AA2317" s="3">
        <f>COUNTIFS(Table1[Race '#],Table1[[#This Row],[Race '#]],Table1[Gender],"~?")</f>
        <v>0</v>
      </c>
      <c r="AB2317" s="3" t="str">
        <f>_xlfn.IFS(Y2317=SUM(Table1[[#This Row],[Race-F candidates]:[Race-? Candidates]]),"All-Female",Z2317=SUM(Table1[[#This Row],[Race-F candidates]:[Race-? Candidates]]),"All-Male",1=1,"Mixed-Gender")</f>
        <v>Mixed-Gender</v>
      </c>
      <c r="AC2317" s="3">
        <f>COUNTIFS(Table1[genoffice],Table1[[#This Row],[genoffice]],Table1[Gender],"F")</f>
        <v>87</v>
      </c>
      <c r="AD2317" s="3">
        <f>COUNTIFS(Table1[genoffice],Table1[[#This Row],[genoffice]],Table1[Gender],"M")</f>
        <v>236</v>
      </c>
      <c r="AE2317" s="3">
        <f>COUNTIFS(Table1[genoffice],Table1[[#This Row],[genoffice]],Table1[Gender],"~?")</f>
        <v>12</v>
      </c>
    </row>
    <row r="2318" spans="1:31" x14ac:dyDescent="0.35">
      <c r="A2318">
        <v>2317</v>
      </c>
      <c r="B2318">
        <f>IF(COUNTIF(C$2:C2317,C2318)&gt;0,B2317,B2317+1)</f>
        <v>743</v>
      </c>
      <c r="C2318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8" t="s">
        <v>2949</v>
      </c>
      <c r="E2318" t="s">
        <v>2987</v>
      </c>
      <c r="F2318" t="s">
        <v>2991</v>
      </c>
      <c r="G2318">
        <v>2016</v>
      </c>
      <c r="H2318" t="s">
        <v>1442</v>
      </c>
      <c r="I2318" t="s">
        <v>19</v>
      </c>
      <c r="J2318">
        <v>2609</v>
      </c>
      <c r="K2318">
        <v>5</v>
      </c>
      <c r="L2318">
        <f>COUNTIF(Table1[Race],Table1[Race])</f>
        <v>5</v>
      </c>
      <c r="M2318">
        <v>1</v>
      </c>
      <c r="N2318">
        <v>3</v>
      </c>
      <c r="O2318">
        <v>0</v>
      </c>
      <c r="P2318">
        <v>1</v>
      </c>
      <c r="Q2318" t="s">
        <v>20</v>
      </c>
      <c r="R2318" t="s">
        <v>2951</v>
      </c>
      <c r="S2318" t="s">
        <v>2949</v>
      </c>
      <c r="T2318">
        <f>IFERROR(Table1[n_can_adj]/MID(Table1[district],FIND("(",Table1[district])+1,1),Table1[n_can_adj])</f>
        <v>5</v>
      </c>
      <c r="U2318">
        <v>435204</v>
      </c>
      <c r="V2318" t="str">
        <f>IF(Table1[Voting Population]&lt;47000,"Rural","Urban")</f>
        <v>Urban</v>
      </c>
      <c r="W2318" s="3">
        <v>0.2706206312221987</v>
      </c>
      <c r="X2318" s="3" t="s">
        <v>5414</v>
      </c>
      <c r="Y2318" s="3">
        <f>COUNTIFS(Table1[Race '#],Table1[[#This Row],[Race '#]],Table1[Gender],"F")</f>
        <v>1</v>
      </c>
      <c r="Z2318" s="3">
        <f>COUNTIFS(Table1[Race '#],Table1[[#This Row],[Race '#]],Table1[Gender],"M")</f>
        <v>4</v>
      </c>
      <c r="AA2318" s="3">
        <f>COUNTIFS(Table1[Race '#],Table1[[#This Row],[Race '#]],Table1[Gender],"~?")</f>
        <v>0</v>
      </c>
      <c r="AB2318" s="3" t="str">
        <f>_xlfn.IFS(Y2318=SUM(Table1[[#This Row],[Race-F candidates]:[Race-? Candidates]]),"All-Female",Z2318=SUM(Table1[[#This Row],[Race-F candidates]:[Race-? Candidates]]),"All-Male",1=1,"Mixed-Gender")</f>
        <v>Mixed-Gender</v>
      </c>
      <c r="AC2318" s="3">
        <f>COUNTIFS(Table1[genoffice],Table1[[#This Row],[genoffice]],Table1[Gender],"F")</f>
        <v>87</v>
      </c>
      <c r="AD2318" s="3">
        <f>COUNTIFS(Table1[genoffice],Table1[[#This Row],[genoffice]],Table1[Gender],"M")</f>
        <v>236</v>
      </c>
      <c r="AE2318" s="3">
        <f>COUNTIFS(Table1[genoffice],Table1[[#This Row],[genoffice]],Table1[Gender],"~?")</f>
        <v>12</v>
      </c>
    </row>
    <row r="2319" spans="1:31" x14ac:dyDescent="0.35">
      <c r="A2319">
        <v>2318</v>
      </c>
      <c r="B2319">
        <f>IF(COUNTIF(C$2:C2318,C2319)&gt;0,B2318,B2318+1)</f>
        <v>743</v>
      </c>
      <c r="C2319" t="str">
        <f>Table1[[#This Row],[position]]&amp;IF(Table1[district]="NA","","-"&amp;Table1[district])&amp;IF(Table1[parish]="Multi-Parish Race","","-"&amp;Table1[parish])&amp;" ("&amp;Table1[year]&amp;")"</f>
        <v>Mayor-City of Kenner-Jefferson (2016)</v>
      </c>
      <c r="D2319" t="s">
        <v>2949</v>
      </c>
      <c r="E2319" t="s">
        <v>2987</v>
      </c>
      <c r="F2319" t="s">
        <v>2992</v>
      </c>
      <c r="G2319">
        <v>2016</v>
      </c>
      <c r="H2319" t="s">
        <v>1442</v>
      </c>
      <c r="I2319" t="s">
        <v>19</v>
      </c>
      <c r="J2319">
        <v>4055</v>
      </c>
      <c r="K2319">
        <v>5</v>
      </c>
      <c r="L2319">
        <f>COUNTIF(Table1[Race],Table1[Race])</f>
        <v>5</v>
      </c>
      <c r="M2319">
        <v>1</v>
      </c>
      <c r="N2319">
        <v>3</v>
      </c>
      <c r="O2319">
        <v>0</v>
      </c>
      <c r="P2319">
        <v>1</v>
      </c>
      <c r="Q2319" t="s">
        <v>20</v>
      </c>
      <c r="R2319" t="s">
        <v>2951</v>
      </c>
      <c r="S2319" t="s">
        <v>2949</v>
      </c>
      <c r="T2319">
        <f>IFERROR(Table1[n_can_adj]/MID(Table1[district],FIND("(",Table1[district])+1,1),Table1[n_can_adj])</f>
        <v>5</v>
      </c>
      <c r="U2319">
        <v>435204</v>
      </c>
      <c r="V2319" t="str">
        <f>IF(Table1[Voting Population]&lt;47000,"Rural","Urban")</f>
        <v>Urban</v>
      </c>
      <c r="W2319" s="3">
        <v>0.2706206312221987</v>
      </c>
      <c r="X2319" s="3" t="s">
        <v>5415</v>
      </c>
      <c r="Y2319" s="3">
        <f>COUNTIFS(Table1[Race '#],Table1[[#This Row],[Race '#]],Table1[Gender],"F")</f>
        <v>1</v>
      </c>
      <c r="Z2319" s="3">
        <f>COUNTIFS(Table1[Race '#],Table1[[#This Row],[Race '#]],Table1[Gender],"M")</f>
        <v>4</v>
      </c>
      <c r="AA2319" s="3">
        <f>COUNTIFS(Table1[Race '#],Table1[[#This Row],[Race '#]],Table1[Gender],"~?")</f>
        <v>0</v>
      </c>
      <c r="AB2319" s="3" t="str">
        <f>_xlfn.IFS(Y2319=SUM(Table1[[#This Row],[Race-F candidates]:[Race-? Candidates]]),"All-Female",Z2319=SUM(Table1[[#This Row],[Race-F candidates]:[Race-? Candidates]]),"All-Male",1=1,"Mixed-Gender")</f>
        <v>Mixed-Gender</v>
      </c>
      <c r="AC2319" s="3">
        <f>COUNTIFS(Table1[genoffice],Table1[[#This Row],[genoffice]],Table1[Gender],"F")</f>
        <v>87</v>
      </c>
      <c r="AD2319" s="3">
        <f>COUNTIFS(Table1[genoffice],Table1[[#This Row],[genoffice]],Table1[Gender],"M")</f>
        <v>236</v>
      </c>
      <c r="AE2319" s="3">
        <f>COUNTIFS(Table1[genoffice],Table1[[#This Row],[genoffice]],Table1[Gender],"~?")</f>
        <v>12</v>
      </c>
    </row>
    <row r="2320" spans="1:31" x14ac:dyDescent="0.35">
      <c r="A2320">
        <v>2319</v>
      </c>
      <c r="B2320">
        <f>IF(COUNTIF(C$2:C2319,C2320)&gt;0,B2319,B2319+1)</f>
        <v>744</v>
      </c>
      <c r="C2320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0" t="s">
        <v>2949</v>
      </c>
      <c r="E2320" t="s">
        <v>966</v>
      </c>
      <c r="F2320" t="s">
        <v>2993</v>
      </c>
      <c r="G2320">
        <v>2014</v>
      </c>
      <c r="H2320" t="s">
        <v>69</v>
      </c>
      <c r="I2320" t="s">
        <v>23</v>
      </c>
      <c r="J2320">
        <v>1089</v>
      </c>
      <c r="K2320">
        <v>3</v>
      </c>
      <c r="L2320">
        <f>COUNTIF(Table1[Race],Table1[Race])</f>
        <v>3</v>
      </c>
      <c r="M2320">
        <v>1</v>
      </c>
      <c r="N2320">
        <v>1</v>
      </c>
      <c r="O2320">
        <v>1</v>
      </c>
      <c r="P2320">
        <v>0</v>
      </c>
      <c r="Q2320" t="s">
        <v>20</v>
      </c>
      <c r="R2320" t="s">
        <v>2951</v>
      </c>
      <c r="S2320" t="s">
        <v>2949</v>
      </c>
      <c r="T2320">
        <f>IFERROR(Table1[n_can_adj]/MID(Table1[district],FIND("(",Table1[district])+1,1),Table1[n_can_adj])</f>
        <v>3</v>
      </c>
      <c r="U2320">
        <v>40335</v>
      </c>
      <c r="V2320" t="str">
        <f>IF(Table1[Voting Population]&lt;47000,"Rural","Urban")</f>
        <v>Rural</v>
      </c>
      <c r="W2320" s="3">
        <v>0.12562486415996527</v>
      </c>
      <c r="X2320" s="3" t="s">
        <v>5414</v>
      </c>
      <c r="Y2320" s="3">
        <f>COUNTIFS(Table1[Race '#],Table1[[#This Row],[Race '#]],Table1[Gender],"F")</f>
        <v>0</v>
      </c>
      <c r="Z2320" s="3">
        <f>COUNTIFS(Table1[Race '#],Table1[[#This Row],[Race '#]],Table1[Gender],"M")</f>
        <v>3</v>
      </c>
      <c r="AA2320" s="3">
        <f>COUNTIFS(Table1[Race '#],Table1[[#This Row],[Race '#]],Table1[Gender],"~?")</f>
        <v>0</v>
      </c>
      <c r="AB2320" s="3" t="str">
        <f>_xlfn.IFS(Y2320=SUM(Table1[[#This Row],[Race-F candidates]:[Race-? Candidates]]),"All-Female",Z2320=SUM(Table1[[#This Row],[Race-F candidates]:[Race-? Candidates]]),"All-Male",1=1,"Mixed-Gender")</f>
        <v>All-Male</v>
      </c>
      <c r="AC2320" s="3">
        <f>COUNTIFS(Table1[genoffice],Table1[[#This Row],[genoffice]],Table1[Gender],"F")</f>
        <v>87</v>
      </c>
      <c r="AD2320" s="3">
        <f>COUNTIFS(Table1[genoffice],Table1[[#This Row],[genoffice]],Table1[Gender],"M")</f>
        <v>236</v>
      </c>
      <c r="AE2320" s="3">
        <f>COUNTIFS(Table1[genoffice],Table1[[#This Row],[genoffice]],Table1[Gender],"~?")</f>
        <v>12</v>
      </c>
    </row>
    <row r="2321" spans="1:31" x14ac:dyDescent="0.35">
      <c r="A2321">
        <v>2320</v>
      </c>
      <c r="B2321">
        <f>IF(COUNTIF(C$2:C2320,C2321)&gt;0,B2320,B2320+1)</f>
        <v>744</v>
      </c>
      <c r="C2321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1" t="s">
        <v>2949</v>
      </c>
      <c r="E2321" t="s">
        <v>966</v>
      </c>
      <c r="F2321" t="s">
        <v>2994</v>
      </c>
      <c r="G2321">
        <v>2014</v>
      </c>
      <c r="H2321" t="s">
        <v>69</v>
      </c>
      <c r="I2321" t="s">
        <v>19</v>
      </c>
      <c r="J2321">
        <v>2045</v>
      </c>
      <c r="K2321">
        <v>3</v>
      </c>
      <c r="L2321">
        <f>COUNTIF(Table1[Race],Table1[Race])</f>
        <v>3</v>
      </c>
      <c r="M2321">
        <v>1</v>
      </c>
      <c r="N2321">
        <v>1</v>
      </c>
      <c r="O2321">
        <v>1</v>
      </c>
      <c r="P2321">
        <v>0</v>
      </c>
      <c r="Q2321" t="s">
        <v>20</v>
      </c>
      <c r="R2321" t="s">
        <v>2951</v>
      </c>
      <c r="S2321" t="s">
        <v>2949</v>
      </c>
      <c r="T2321">
        <f>IFERROR(Table1[n_can_adj]/MID(Table1[district],FIND("(",Table1[district])+1,1),Table1[n_can_adj])</f>
        <v>3</v>
      </c>
      <c r="U2321">
        <v>40335</v>
      </c>
      <c r="V2321" t="str">
        <f>IF(Table1[Voting Population]&lt;47000,"Rural","Urban")</f>
        <v>Rural</v>
      </c>
      <c r="W2321" s="3">
        <v>0.12562486415996527</v>
      </c>
      <c r="X2321" s="3" t="s">
        <v>5414</v>
      </c>
      <c r="Y2321" s="3">
        <f>COUNTIFS(Table1[Race '#],Table1[[#This Row],[Race '#]],Table1[Gender],"F")</f>
        <v>0</v>
      </c>
      <c r="Z2321" s="3">
        <f>COUNTIFS(Table1[Race '#],Table1[[#This Row],[Race '#]],Table1[Gender],"M")</f>
        <v>3</v>
      </c>
      <c r="AA2321" s="3">
        <f>COUNTIFS(Table1[Race '#],Table1[[#This Row],[Race '#]],Table1[Gender],"~?")</f>
        <v>0</v>
      </c>
      <c r="AB2321" s="3" t="str">
        <f>_xlfn.IFS(Y2321=SUM(Table1[[#This Row],[Race-F candidates]:[Race-? Candidates]]),"All-Female",Z2321=SUM(Table1[[#This Row],[Race-F candidates]:[Race-? Candidates]]),"All-Male",1=1,"Mixed-Gender")</f>
        <v>All-Male</v>
      </c>
      <c r="AC2321" s="3">
        <f>COUNTIFS(Table1[genoffice],Table1[[#This Row],[genoffice]],Table1[Gender],"F")</f>
        <v>87</v>
      </c>
      <c r="AD2321" s="3">
        <f>COUNTIFS(Table1[genoffice],Table1[[#This Row],[genoffice]],Table1[Gender],"M")</f>
        <v>236</v>
      </c>
      <c r="AE2321" s="3">
        <f>COUNTIFS(Table1[genoffice],Table1[[#This Row],[genoffice]],Table1[Gender],"~?")</f>
        <v>12</v>
      </c>
    </row>
    <row r="2322" spans="1:31" x14ac:dyDescent="0.35">
      <c r="A2322">
        <v>2321</v>
      </c>
      <c r="B2322">
        <f>IF(COUNTIF(C$2:C2321,C2322)&gt;0,B2321,B2321+1)</f>
        <v>744</v>
      </c>
      <c r="C2322" t="str">
        <f>Table1[[#This Row],[position]]&amp;IF(Table1[district]="NA","","-"&amp;Table1[district])&amp;IF(Table1[parish]="Multi-Parish Race","","-"&amp;Table1[parish])&amp;" ("&amp;Table1[year]&amp;")"</f>
        <v>Mayor-City of Minden-Webster (2014)</v>
      </c>
      <c r="D2322" t="s">
        <v>2949</v>
      </c>
      <c r="E2322" t="s">
        <v>966</v>
      </c>
      <c r="F2322" t="s">
        <v>2995</v>
      </c>
      <c r="G2322">
        <v>2014</v>
      </c>
      <c r="H2322" t="s">
        <v>69</v>
      </c>
      <c r="I2322" t="s">
        <v>30</v>
      </c>
      <c r="J2322">
        <v>1467</v>
      </c>
      <c r="K2322">
        <v>3</v>
      </c>
      <c r="L2322">
        <f>COUNTIF(Table1[Race],Table1[Race])</f>
        <v>3</v>
      </c>
      <c r="M2322">
        <v>1</v>
      </c>
      <c r="N2322">
        <v>1</v>
      </c>
      <c r="O2322">
        <v>1</v>
      </c>
      <c r="P2322">
        <v>0</v>
      </c>
      <c r="Q2322" t="s">
        <v>20</v>
      </c>
      <c r="R2322" t="s">
        <v>2951</v>
      </c>
      <c r="S2322" t="s">
        <v>2949</v>
      </c>
      <c r="T2322">
        <f>IFERROR(Table1[n_can_adj]/MID(Table1[district],FIND("(",Table1[district])+1,1),Table1[n_can_adj])</f>
        <v>3</v>
      </c>
      <c r="U2322">
        <v>40335</v>
      </c>
      <c r="V2322" t="str">
        <f>IF(Table1[Voting Population]&lt;47000,"Rural","Urban")</f>
        <v>Rural</v>
      </c>
      <c r="W2322" s="3">
        <v>0.12562486415996527</v>
      </c>
      <c r="X2322" s="3" t="s">
        <v>5414</v>
      </c>
      <c r="Y2322" s="3">
        <f>COUNTIFS(Table1[Race '#],Table1[[#This Row],[Race '#]],Table1[Gender],"F")</f>
        <v>0</v>
      </c>
      <c r="Z2322" s="3">
        <f>COUNTIFS(Table1[Race '#],Table1[[#This Row],[Race '#]],Table1[Gender],"M")</f>
        <v>3</v>
      </c>
      <c r="AA2322" s="3">
        <f>COUNTIFS(Table1[Race '#],Table1[[#This Row],[Race '#]],Table1[Gender],"~?")</f>
        <v>0</v>
      </c>
      <c r="AB2322" s="3" t="str">
        <f>_xlfn.IFS(Y2322=SUM(Table1[[#This Row],[Race-F candidates]:[Race-? Candidates]]),"All-Female",Z2322=SUM(Table1[[#This Row],[Race-F candidates]:[Race-? Candidates]]),"All-Male",1=1,"Mixed-Gender")</f>
        <v>All-Male</v>
      </c>
      <c r="AC2322" s="3">
        <f>COUNTIFS(Table1[genoffice],Table1[[#This Row],[genoffice]],Table1[Gender],"F")</f>
        <v>87</v>
      </c>
      <c r="AD2322" s="3">
        <f>COUNTIFS(Table1[genoffice],Table1[[#This Row],[genoffice]],Table1[Gender],"M")</f>
        <v>236</v>
      </c>
      <c r="AE2322" s="3">
        <f>COUNTIFS(Table1[genoffice],Table1[[#This Row],[genoffice]],Table1[Gender],"~?")</f>
        <v>12</v>
      </c>
    </row>
    <row r="2323" spans="1:31" x14ac:dyDescent="0.35">
      <c r="A2323">
        <v>2322</v>
      </c>
      <c r="B2323">
        <f>IF(COUNTIF(C$2:C2322,C2323)&gt;0,B2322,B2322+1)</f>
        <v>745</v>
      </c>
      <c r="C2323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3" t="s">
        <v>2949</v>
      </c>
      <c r="E2323" t="s">
        <v>2996</v>
      </c>
      <c r="F2323" t="s">
        <v>2997</v>
      </c>
      <c r="G2323">
        <v>2016</v>
      </c>
      <c r="H2323" t="s">
        <v>1300</v>
      </c>
      <c r="I2323" t="s">
        <v>19</v>
      </c>
      <c r="J2323">
        <v>6748</v>
      </c>
      <c r="K2323">
        <v>3</v>
      </c>
      <c r="L2323">
        <f>COUNTIF(Table1[Race],Table1[Race])</f>
        <v>3</v>
      </c>
      <c r="M2323">
        <v>0</v>
      </c>
      <c r="N2323">
        <v>1</v>
      </c>
      <c r="O2323">
        <v>1</v>
      </c>
      <c r="P2323">
        <v>1</v>
      </c>
      <c r="Q2323" t="s">
        <v>20</v>
      </c>
      <c r="R2323" t="s">
        <v>2951</v>
      </c>
      <c r="S2323" t="s">
        <v>2949</v>
      </c>
      <c r="T2323">
        <f>IFERROR(Table1[n_can_adj]/MID(Table1[district],FIND("(",Table1[district])+1,1),Table1[n_can_adj])</f>
        <v>3</v>
      </c>
      <c r="U2323">
        <v>73799</v>
      </c>
      <c r="V2323" t="str">
        <f>IF(Table1[Voting Population]&lt;47000,"Rural","Urban")</f>
        <v>Urban</v>
      </c>
      <c r="W2323" s="3">
        <v>0.28220858895705525</v>
      </c>
      <c r="X2323" s="3" t="s">
        <v>5414</v>
      </c>
      <c r="Y2323" s="3">
        <f>COUNTIFS(Table1[Race '#],Table1[[#This Row],[Race '#]],Table1[Gender],"F")</f>
        <v>0</v>
      </c>
      <c r="Z2323" s="3">
        <f>COUNTIFS(Table1[Race '#],Table1[[#This Row],[Race '#]],Table1[Gender],"M")</f>
        <v>3</v>
      </c>
      <c r="AA2323" s="3">
        <f>COUNTIFS(Table1[Race '#],Table1[[#This Row],[Race '#]],Table1[Gender],"~?")</f>
        <v>0</v>
      </c>
      <c r="AB2323" s="3" t="str">
        <f>_xlfn.IFS(Y2323=SUM(Table1[[#This Row],[Race-F candidates]:[Race-? Candidates]]),"All-Female",Z2323=SUM(Table1[[#This Row],[Race-F candidates]:[Race-? Candidates]]),"All-Male",1=1,"Mixed-Gender")</f>
        <v>All-Male</v>
      </c>
      <c r="AC2323" s="3">
        <f>COUNTIFS(Table1[genoffice],Table1[[#This Row],[genoffice]],Table1[Gender],"F")</f>
        <v>87</v>
      </c>
      <c r="AD2323" s="3">
        <f>COUNTIFS(Table1[genoffice],Table1[[#This Row],[genoffice]],Table1[Gender],"M")</f>
        <v>236</v>
      </c>
      <c r="AE2323" s="3">
        <f>COUNTIFS(Table1[genoffice],Table1[[#This Row],[genoffice]],Table1[Gender],"~?")</f>
        <v>12</v>
      </c>
    </row>
    <row r="2324" spans="1:31" x14ac:dyDescent="0.35">
      <c r="A2324">
        <v>2323</v>
      </c>
      <c r="B2324">
        <f>IF(COUNTIF(C$2:C2323,C2324)&gt;0,B2323,B2323+1)</f>
        <v>745</v>
      </c>
      <c r="C2324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4" t="s">
        <v>2949</v>
      </c>
      <c r="E2324" t="s">
        <v>2996</v>
      </c>
      <c r="F2324" t="s">
        <v>2998</v>
      </c>
      <c r="G2324">
        <v>2016</v>
      </c>
      <c r="H2324" t="s">
        <v>1300</v>
      </c>
      <c r="I2324" t="s">
        <v>127</v>
      </c>
      <c r="J2324">
        <v>1134</v>
      </c>
      <c r="K2324">
        <v>3</v>
      </c>
      <c r="L2324">
        <f>COUNTIF(Table1[Race],Table1[Race])</f>
        <v>3</v>
      </c>
      <c r="M2324">
        <v>0</v>
      </c>
      <c r="N2324">
        <v>1</v>
      </c>
      <c r="O2324">
        <v>1</v>
      </c>
      <c r="P2324">
        <v>1</v>
      </c>
      <c r="Q2324" t="s">
        <v>20</v>
      </c>
      <c r="R2324" t="s">
        <v>2951</v>
      </c>
      <c r="S2324" t="s">
        <v>2949</v>
      </c>
      <c r="T2324">
        <f>IFERROR(Table1[n_can_adj]/MID(Table1[district],FIND("(",Table1[district])+1,1),Table1[n_can_adj])</f>
        <v>3</v>
      </c>
      <c r="U2324">
        <v>73799</v>
      </c>
      <c r="V2324" t="str">
        <f>IF(Table1[Voting Population]&lt;47000,"Rural","Urban")</f>
        <v>Urban</v>
      </c>
      <c r="W2324" s="3">
        <v>0.28220858895705525</v>
      </c>
      <c r="X2324" s="3" t="s">
        <v>5414</v>
      </c>
      <c r="Y2324" s="3">
        <f>COUNTIFS(Table1[Race '#],Table1[[#This Row],[Race '#]],Table1[Gender],"F")</f>
        <v>0</v>
      </c>
      <c r="Z2324" s="3">
        <f>COUNTIFS(Table1[Race '#],Table1[[#This Row],[Race '#]],Table1[Gender],"M")</f>
        <v>3</v>
      </c>
      <c r="AA2324" s="3">
        <f>COUNTIFS(Table1[Race '#],Table1[[#This Row],[Race '#]],Table1[Gender],"~?")</f>
        <v>0</v>
      </c>
      <c r="AB2324" s="3" t="str">
        <f>_xlfn.IFS(Y2324=SUM(Table1[[#This Row],[Race-F candidates]:[Race-? Candidates]]),"All-Female",Z2324=SUM(Table1[[#This Row],[Race-F candidates]:[Race-? Candidates]]),"All-Male",1=1,"Mixed-Gender")</f>
        <v>All-Male</v>
      </c>
      <c r="AC2324" s="3">
        <f>COUNTIFS(Table1[genoffice],Table1[[#This Row],[genoffice]],Table1[Gender],"F")</f>
        <v>87</v>
      </c>
      <c r="AD2324" s="3">
        <f>COUNTIFS(Table1[genoffice],Table1[[#This Row],[genoffice]],Table1[Gender],"M")</f>
        <v>236</v>
      </c>
      <c r="AE2324" s="3">
        <f>COUNTIFS(Table1[genoffice],Table1[[#This Row],[genoffice]],Table1[Gender],"~?")</f>
        <v>12</v>
      </c>
    </row>
    <row r="2325" spans="1:31" x14ac:dyDescent="0.35">
      <c r="A2325">
        <v>2324</v>
      </c>
      <c r="B2325">
        <f>IF(COUNTIF(C$2:C2324,C2325)&gt;0,B2324,B2324+1)</f>
        <v>745</v>
      </c>
      <c r="C2325" t="str">
        <f>Table1[[#This Row],[position]]&amp;IF(Table1[district]="NA","","-"&amp;Table1[district])&amp;IF(Table1[parish]="Multi-Parish Race","","-"&amp;Table1[parish])&amp;" ("&amp;Table1[year]&amp;")"</f>
        <v>Mayor-City of New Iberia-Iberia (2016)</v>
      </c>
      <c r="D2325" t="s">
        <v>2949</v>
      </c>
      <c r="E2325" t="s">
        <v>2996</v>
      </c>
      <c r="F2325" t="s">
        <v>2999</v>
      </c>
      <c r="G2325">
        <v>2016</v>
      </c>
      <c r="H2325" t="s">
        <v>1300</v>
      </c>
      <c r="I2325" t="s">
        <v>30</v>
      </c>
      <c r="J2325">
        <v>3528</v>
      </c>
      <c r="K2325">
        <v>3</v>
      </c>
      <c r="L2325">
        <f>COUNTIF(Table1[Race],Table1[Race])</f>
        <v>3</v>
      </c>
      <c r="M2325">
        <v>0</v>
      </c>
      <c r="N2325">
        <v>1</v>
      </c>
      <c r="O2325">
        <v>1</v>
      </c>
      <c r="P2325">
        <v>1</v>
      </c>
      <c r="Q2325" t="s">
        <v>20</v>
      </c>
      <c r="R2325" t="s">
        <v>2951</v>
      </c>
      <c r="S2325" t="s">
        <v>2949</v>
      </c>
      <c r="T2325">
        <f>IFERROR(Table1[n_can_adj]/MID(Table1[district],FIND("(",Table1[district])+1,1),Table1[n_can_adj])</f>
        <v>3</v>
      </c>
      <c r="U2325">
        <v>73799</v>
      </c>
      <c r="V2325" t="str">
        <f>IF(Table1[Voting Population]&lt;47000,"Rural","Urban")</f>
        <v>Urban</v>
      </c>
      <c r="W2325" s="3">
        <v>0.28220858895705525</v>
      </c>
      <c r="X2325" s="3" t="s">
        <v>5414</v>
      </c>
      <c r="Y2325" s="3">
        <f>COUNTIFS(Table1[Race '#],Table1[[#This Row],[Race '#]],Table1[Gender],"F")</f>
        <v>0</v>
      </c>
      <c r="Z2325" s="3">
        <f>COUNTIFS(Table1[Race '#],Table1[[#This Row],[Race '#]],Table1[Gender],"M")</f>
        <v>3</v>
      </c>
      <c r="AA2325" s="3">
        <f>COUNTIFS(Table1[Race '#],Table1[[#This Row],[Race '#]],Table1[Gender],"~?")</f>
        <v>0</v>
      </c>
      <c r="AB2325" s="3" t="str">
        <f>_xlfn.IFS(Y2325=SUM(Table1[[#This Row],[Race-F candidates]:[Race-? Candidates]]),"All-Female",Z2325=SUM(Table1[[#This Row],[Race-F candidates]:[Race-? Candidates]]),"All-Male",1=1,"Mixed-Gender")</f>
        <v>All-Male</v>
      </c>
      <c r="AC2325" s="3">
        <f>COUNTIFS(Table1[genoffice],Table1[[#This Row],[genoffice]],Table1[Gender],"F")</f>
        <v>87</v>
      </c>
      <c r="AD2325" s="3">
        <f>COUNTIFS(Table1[genoffice],Table1[[#This Row],[genoffice]],Table1[Gender],"M")</f>
        <v>236</v>
      </c>
      <c r="AE2325" s="3">
        <f>COUNTIFS(Table1[genoffice],Table1[[#This Row],[genoffice]],Table1[Gender],"~?")</f>
        <v>12</v>
      </c>
    </row>
    <row r="2326" spans="1:31" x14ac:dyDescent="0.35">
      <c r="A2326">
        <v>2325</v>
      </c>
      <c r="B2326">
        <f>IF(COUNTIF(C$2:C2325,C2326)&gt;0,B2325,B2325+1)</f>
        <v>746</v>
      </c>
      <c r="C2326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6" t="s">
        <v>2949</v>
      </c>
      <c r="E2326" t="s">
        <v>3000</v>
      </c>
      <c r="F2326" t="s">
        <v>3001</v>
      </c>
      <c r="G2326">
        <v>2014</v>
      </c>
      <c r="H2326" t="s">
        <v>1494</v>
      </c>
      <c r="I2326" t="s">
        <v>23</v>
      </c>
      <c r="J2326">
        <v>609</v>
      </c>
      <c r="K2326">
        <v>3</v>
      </c>
      <c r="L2326">
        <f>COUNTIF(Table1[Race],Table1[Race])</f>
        <v>3</v>
      </c>
      <c r="M2326">
        <v>3</v>
      </c>
      <c r="N2326">
        <v>0</v>
      </c>
      <c r="O2326">
        <v>0</v>
      </c>
      <c r="P2326">
        <v>0</v>
      </c>
      <c r="Q2326" t="s">
        <v>20</v>
      </c>
      <c r="R2326" t="s">
        <v>2951</v>
      </c>
      <c r="S2326" t="s">
        <v>2949</v>
      </c>
      <c r="T2326">
        <f>IFERROR(Table1[n_can_adj]/MID(Table1[district],FIND("(",Table1[district])+1,1),Table1[n_can_adj])</f>
        <v>3</v>
      </c>
      <c r="U2326">
        <v>22366</v>
      </c>
      <c r="V2326" t="str">
        <f>IF(Table1[Voting Population]&lt;47000,"Rural","Urban")</f>
        <v>Rural</v>
      </c>
      <c r="W2326" s="3">
        <v>0.39443339960238577</v>
      </c>
      <c r="X2326" s="3" t="s">
        <v>5414</v>
      </c>
      <c r="Y2326" s="3">
        <f>COUNTIFS(Table1[Race '#],Table1[[#This Row],[Race '#]],Table1[Gender],"F")</f>
        <v>0</v>
      </c>
      <c r="Z2326" s="3">
        <f>COUNTIFS(Table1[Race '#],Table1[[#This Row],[Race '#]],Table1[Gender],"M")</f>
        <v>3</v>
      </c>
      <c r="AA2326" s="3">
        <f>COUNTIFS(Table1[Race '#],Table1[[#This Row],[Race '#]],Table1[Gender],"~?")</f>
        <v>0</v>
      </c>
      <c r="AB2326" s="3" t="str">
        <f>_xlfn.IFS(Y2326=SUM(Table1[[#This Row],[Race-F candidates]:[Race-? Candidates]]),"All-Female",Z2326=SUM(Table1[[#This Row],[Race-F candidates]:[Race-? Candidates]]),"All-Male",1=1,"Mixed-Gender")</f>
        <v>All-Male</v>
      </c>
      <c r="AC2326" s="3">
        <f>COUNTIFS(Table1[genoffice],Table1[[#This Row],[genoffice]],Table1[Gender],"F")</f>
        <v>87</v>
      </c>
      <c r="AD2326" s="3">
        <f>COUNTIFS(Table1[genoffice],Table1[[#This Row],[genoffice]],Table1[Gender],"M")</f>
        <v>236</v>
      </c>
      <c r="AE2326" s="3">
        <f>COUNTIFS(Table1[genoffice],Table1[[#This Row],[genoffice]],Table1[Gender],"~?")</f>
        <v>12</v>
      </c>
    </row>
    <row r="2327" spans="1:31" x14ac:dyDescent="0.35">
      <c r="A2327">
        <v>2326</v>
      </c>
      <c r="B2327">
        <f>IF(COUNTIF(C$2:C2326,C2327)&gt;0,B2326,B2326+1)</f>
        <v>746</v>
      </c>
      <c r="C2327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7" t="s">
        <v>2949</v>
      </c>
      <c r="E2327" t="s">
        <v>3000</v>
      </c>
      <c r="F2327" t="s">
        <v>3002</v>
      </c>
      <c r="G2327">
        <v>2014</v>
      </c>
      <c r="H2327" t="s">
        <v>1494</v>
      </c>
      <c r="I2327" t="s">
        <v>23</v>
      </c>
      <c r="J2327">
        <v>305</v>
      </c>
      <c r="K2327">
        <v>3</v>
      </c>
      <c r="L2327">
        <f>COUNTIF(Table1[Race],Table1[Race])</f>
        <v>3</v>
      </c>
      <c r="M2327">
        <v>3</v>
      </c>
      <c r="N2327">
        <v>0</v>
      </c>
      <c r="O2327">
        <v>0</v>
      </c>
      <c r="P2327">
        <v>0</v>
      </c>
      <c r="Q2327" t="s">
        <v>20</v>
      </c>
      <c r="R2327" t="s">
        <v>2951</v>
      </c>
      <c r="S2327" t="s">
        <v>2949</v>
      </c>
      <c r="T2327">
        <f>IFERROR(Table1[n_can_adj]/MID(Table1[district],FIND("(",Table1[district])+1,1),Table1[n_can_adj])</f>
        <v>3</v>
      </c>
      <c r="U2327">
        <v>22366</v>
      </c>
      <c r="V2327" t="str">
        <f>IF(Table1[Voting Population]&lt;47000,"Rural","Urban")</f>
        <v>Rural</v>
      </c>
      <c r="W2327" s="3">
        <v>0.39443339960238577</v>
      </c>
      <c r="X2327" s="3" t="s">
        <v>5414</v>
      </c>
      <c r="Y2327" s="3">
        <f>COUNTIFS(Table1[Race '#],Table1[[#This Row],[Race '#]],Table1[Gender],"F")</f>
        <v>0</v>
      </c>
      <c r="Z2327" s="3">
        <f>COUNTIFS(Table1[Race '#],Table1[[#This Row],[Race '#]],Table1[Gender],"M")</f>
        <v>3</v>
      </c>
      <c r="AA2327" s="3">
        <f>COUNTIFS(Table1[Race '#],Table1[[#This Row],[Race '#]],Table1[Gender],"~?")</f>
        <v>0</v>
      </c>
      <c r="AB2327" s="3" t="str">
        <f>_xlfn.IFS(Y2327=SUM(Table1[[#This Row],[Race-F candidates]:[Race-? Candidates]]),"All-Female",Z2327=SUM(Table1[[#This Row],[Race-F candidates]:[Race-? Candidates]]),"All-Male",1=1,"Mixed-Gender")</f>
        <v>All-Male</v>
      </c>
      <c r="AC2327" s="3">
        <f>COUNTIFS(Table1[genoffice],Table1[[#This Row],[genoffice]],Table1[Gender],"F")</f>
        <v>87</v>
      </c>
      <c r="AD2327" s="3">
        <f>COUNTIFS(Table1[genoffice],Table1[[#This Row],[genoffice]],Table1[Gender],"M")</f>
        <v>236</v>
      </c>
      <c r="AE2327" s="3">
        <f>COUNTIFS(Table1[genoffice],Table1[[#This Row],[genoffice]],Table1[Gender],"~?")</f>
        <v>12</v>
      </c>
    </row>
    <row r="2328" spans="1:31" x14ac:dyDescent="0.35">
      <c r="A2328">
        <v>2327</v>
      </c>
      <c r="B2328">
        <f>IF(COUNTIF(C$2:C2327,C2328)&gt;0,B2327,B2327+1)</f>
        <v>746</v>
      </c>
      <c r="C2328" t="str">
        <f>Table1[[#This Row],[position]]&amp;IF(Table1[district]="NA","","-"&amp;Table1[district])&amp;IF(Table1[parish]="Multi-Parish Race","","-"&amp;Table1[parish])&amp;" ("&amp;Table1[year]&amp;")"</f>
        <v>Mayor-City of New Roads-Pointe Coupee (2014)</v>
      </c>
      <c r="D2328" t="s">
        <v>2949</v>
      </c>
      <c r="E2328" t="s">
        <v>3000</v>
      </c>
      <c r="F2328" t="s">
        <v>3003</v>
      </c>
      <c r="G2328">
        <v>2014</v>
      </c>
      <c r="H2328" t="s">
        <v>1494</v>
      </c>
      <c r="I2328" t="s">
        <v>23</v>
      </c>
      <c r="J2328">
        <v>1601</v>
      </c>
      <c r="K2328">
        <v>3</v>
      </c>
      <c r="L2328">
        <f>COUNTIF(Table1[Race],Table1[Race])</f>
        <v>3</v>
      </c>
      <c r="M2328">
        <v>3</v>
      </c>
      <c r="N2328">
        <v>0</v>
      </c>
      <c r="O2328">
        <v>0</v>
      </c>
      <c r="P2328">
        <v>0</v>
      </c>
      <c r="Q2328" t="s">
        <v>20</v>
      </c>
      <c r="R2328" t="s">
        <v>2951</v>
      </c>
      <c r="S2328" t="s">
        <v>2949</v>
      </c>
      <c r="T2328">
        <f>IFERROR(Table1[n_can_adj]/MID(Table1[district],FIND("(",Table1[district])+1,1),Table1[n_can_adj])</f>
        <v>3</v>
      </c>
      <c r="U2328">
        <v>22366</v>
      </c>
      <c r="V2328" t="str">
        <f>IF(Table1[Voting Population]&lt;47000,"Rural","Urban")</f>
        <v>Rural</v>
      </c>
      <c r="W2328" s="3">
        <v>0.39443339960238577</v>
      </c>
      <c r="X2328" s="3" t="s">
        <v>5414</v>
      </c>
      <c r="Y2328" s="3">
        <f>COUNTIFS(Table1[Race '#],Table1[[#This Row],[Race '#]],Table1[Gender],"F")</f>
        <v>0</v>
      </c>
      <c r="Z2328" s="3">
        <f>COUNTIFS(Table1[Race '#],Table1[[#This Row],[Race '#]],Table1[Gender],"M")</f>
        <v>3</v>
      </c>
      <c r="AA2328" s="3">
        <f>COUNTIFS(Table1[Race '#],Table1[[#This Row],[Race '#]],Table1[Gender],"~?")</f>
        <v>0</v>
      </c>
      <c r="AB2328" s="3" t="str">
        <f>_xlfn.IFS(Y2328=SUM(Table1[[#This Row],[Race-F candidates]:[Race-? Candidates]]),"All-Female",Z2328=SUM(Table1[[#This Row],[Race-F candidates]:[Race-? Candidates]]),"All-Male",1=1,"Mixed-Gender")</f>
        <v>All-Male</v>
      </c>
      <c r="AC2328" s="3">
        <f>COUNTIFS(Table1[genoffice],Table1[[#This Row],[genoffice]],Table1[Gender],"F")</f>
        <v>87</v>
      </c>
      <c r="AD2328" s="3">
        <f>COUNTIFS(Table1[genoffice],Table1[[#This Row],[genoffice]],Table1[Gender],"M")</f>
        <v>236</v>
      </c>
      <c r="AE2328" s="3">
        <f>COUNTIFS(Table1[genoffice],Table1[[#This Row],[genoffice]],Table1[Gender],"~?")</f>
        <v>12</v>
      </c>
    </row>
    <row r="2329" spans="1:31" x14ac:dyDescent="0.35">
      <c r="A2329">
        <v>2328</v>
      </c>
      <c r="B2329">
        <f>IF(COUNTIF(C$2:C2328,C2329)&gt;0,B2328,B2328+1)</f>
        <v>747</v>
      </c>
      <c r="C2329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29" t="s">
        <v>2949</v>
      </c>
      <c r="E2329" t="s">
        <v>353</v>
      </c>
      <c r="F2329" t="s">
        <v>3004</v>
      </c>
      <c r="G2329">
        <v>2014</v>
      </c>
      <c r="H2329" t="s">
        <v>83</v>
      </c>
      <c r="I2329" t="s">
        <v>23</v>
      </c>
      <c r="J2329">
        <v>2541</v>
      </c>
      <c r="K2329">
        <v>3</v>
      </c>
      <c r="L2329">
        <f>COUNTIF(Table1[Race],Table1[Race])</f>
        <v>3</v>
      </c>
      <c r="M2329">
        <v>3</v>
      </c>
      <c r="N2329">
        <v>0</v>
      </c>
      <c r="O2329">
        <v>0</v>
      </c>
      <c r="P2329">
        <v>0</v>
      </c>
      <c r="Q2329" t="s">
        <v>20</v>
      </c>
      <c r="R2329" t="s">
        <v>2951</v>
      </c>
      <c r="S2329" t="s">
        <v>2949</v>
      </c>
      <c r="T2329">
        <f>IFERROR(Table1[n_can_adj]/MID(Table1[district],FIND("(",Table1[district])+1,1),Table1[n_can_adj])</f>
        <v>3</v>
      </c>
      <c r="U2329">
        <v>83699</v>
      </c>
      <c r="V2329" t="str">
        <f>IF(Table1[Voting Population]&lt;47000,"Rural","Urban")</f>
        <v>Urban</v>
      </c>
      <c r="W2329" s="3">
        <v>8.5456304417929618E-3</v>
      </c>
      <c r="X2329" s="3" t="s">
        <v>5414</v>
      </c>
      <c r="Y2329" s="3">
        <f>COUNTIFS(Table1[Race '#],Table1[[#This Row],[Race '#]],Table1[Gender],"F")</f>
        <v>0</v>
      </c>
      <c r="Z2329" s="3">
        <f>COUNTIFS(Table1[Race '#],Table1[[#This Row],[Race '#]],Table1[Gender],"M")</f>
        <v>3</v>
      </c>
      <c r="AA2329" s="3">
        <f>COUNTIFS(Table1[Race '#],Table1[[#This Row],[Race '#]],Table1[Gender],"~?")</f>
        <v>0</v>
      </c>
      <c r="AB2329" s="3" t="str">
        <f>_xlfn.IFS(Y2329=SUM(Table1[[#This Row],[Race-F candidates]:[Race-? Candidates]]),"All-Female",Z2329=SUM(Table1[[#This Row],[Race-F candidates]:[Race-? Candidates]]),"All-Male",1=1,"Mixed-Gender")</f>
        <v>All-Male</v>
      </c>
      <c r="AC2329" s="3">
        <f>COUNTIFS(Table1[genoffice],Table1[[#This Row],[genoffice]],Table1[Gender],"F")</f>
        <v>87</v>
      </c>
      <c r="AD2329" s="3">
        <f>COUNTIFS(Table1[genoffice],Table1[[#This Row],[genoffice]],Table1[Gender],"M")</f>
        <v>236</v>
      </c>
      <c r="AE2329" s="3">
        <f>COUNTIFS(Table1[genoffice],Table1[[#This Row],[genoffice]],Table1[Gender],"~?")</f>
        <v>12</v>
      </c>
    </row>
    <row r="2330" spans="1:31" x14ac:dyDescent="0.35">
      <c r="A2330">
        <v>2329</v>
      </c>
      <c r="B2330">
        <f>IF(COUNTIF(C$2:C2329,C2330)&gt;0,B2329,B2329+1)</f>
        <v>747</v>
      </c>
      <c r="C2330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0" t="s">
        <v>2949</v>
      </c>
      <c r="E2330" t="s">
        <v>353</v>
      </c>
      <c r="F2330" t="s">
        <v>3005</v>
      </c>
      <c r="G2330">
        <v>2014</v>
      </c>
      <c r="H2330" t="s">
        <v>83</v>
      </c>
      <c r="I2330" t="s">
        <v>23</v>
      </c>
      <c r="J2330">
        <v>1173</v>
      </c>
      <c r="K2330">
        <v>3</v>
      </c>
      <c r="L2330">
        <f>COUNTIF(Table1[Race],Table1[Race])</f>
        <v>3</v>
      </c>
      <c r="M2330">
        <v>3</v>
      </c>
      <c r="N2330">
        <v>0</v>
      </c>
      <c r="O2330">
        <v>0</v>
      </c>
      <c r="P2330">
        <v>0</v>
      </c>
      <c r="Q2330" t="s">
        <v>20</v>
      </c>
      <c r="R2330" t="s">
        <v>2951</v>
      </c>
      <c r="S2330" t="s">
        <v>2949</v>
      </c>
      <c r="T2330">
        <f>IFERROR(Table1[n_can_adj]/MID(Table1[district],FIND("(",Table1[district])+1,1),Table1[n_can_adj])</f>
        <v>3</v>
      </c>
      <c r="U2330">
        <v>83699</v>
      </c>
      <c r="V2330" t="str">
        <f>IF(Table1[Voting Population]&lt;47000,"Rural","Urban")</f>
        <v>Urban</v>
      </c>
      <c r="W2330" s="3">
        <v>8.5456304417929618E-3</v>
      </c>
      <c r="X2330" s="3" t="s">
        <v>5414</v>
      </c>
      <c r="Y2330" s="3">
        <f>COUNTIFS(Table1[Race '#],Table1[[#This Row],[Race '#]],Table1[Gender],"F")</f>
        <v>0</v>
      </c>
      <c r="Z2330" s="3">
        <f>COUNTIFS(Table1[Race '#],Table1[[#This Row],[Race '#]],Table1[Gender],"M")</f>
        <v>3</v>
      </c>
      <c r="AA2330" s="3">
        <f>COUNTIFS(Table1[Race '#],Table1[[#This Row],[Race '#]],Table1[Gender],"~?")</f>
        <v>0</v>
      </c>
      <c r="AB2330" s="3" t="str">
        <f>_xlfn.IFS(Y2330=SUM(Table1[[#This Row],[Race-F candidates]:[Race-? Candidates]]),"All-Female",Z2330=SUM(Table1[[#This Row],[Race-F candidates]:[Race-? Candidates]]),"All-Male",1=1,"Mixed-Gender")</f>
        <v>All-Male</v>
      </c>
      <c r="AC2330" s="3">
        <f>COUNTIFS(Table1[genoffice],Table1[[#This Row],[genoffice]],Table1[Gender],"F")</f>
        <v>87</v>
      </c>
      <c r="AD2330" s="3">
        <f>COUNTIFS(Table1[genoffice],Table1[[#This Row],[genoffice]],Table1[Gender],"M")</f>
        <v>236</v>
      </c>
      <c r="AE2330" s="3">
        <f>COUNTIFS(Table1[genoffice],Table1[[#This Row],[genoffice]],Table1[Gender],"~?")</f>
        <v>12</v>
      </c>
    </row>
    <row r="2331" spans="1:31" x14ac:dyDescent="0.35">
      <c r="A2331">
        <v>2330</v>
      </c>
      <c r="B2331">
        <f>IF(COUNTIF(C$2:C2330,C2331)&gt;0,B2330,B2330+1)</f>
        <v>747</v>
      </c>
      <c r="C2331" t="str">
        <f>Table1[[#This Row],[position]]&amp;IF(Table1[district]="NA","","-"&amp;Table1[district])&amp;IF(Table1[parish]="Multi-Parish Race","","-"&amp;Table1[parish])&amp;" ("&amp;Table1[year]&amp;")"</f>
        <v>Mayor-City of Opelousas-St. Landry (2014)</v>
      </c>
      <c r="D2331" t="s">
        <v>2949</v>
      </c>
      <c r="E2331" t="s">
        <v>353</v>
      </c>
      <c r="F2331" t="s">
        <v>3006</v>
      </c>
      <c r="G2331">
        <v>2014</v>
      </c>
      <c r="H2331" t="s">
        <v>83</v>
      </c>
      <c r="I2331" t="s">
        <v>23</v>
      </c>
      <c r="J2331">
        <v>2488</v>
      </c>
      <c r="K2331">
        <v>3</v>
      </c>
      <c r="L2331">
        <f>COUNTIF(Table1[Race],Table1[Race])</f>
        <v>3</v>
      </c>
      <c r="M2331">
        <v>3</v>
      </c>
      <c r="N2331">
        <v>0</v>
      </c>
      <c r="O2331">
        <v>0</v>
      </c>
      <c r="P2331">
        <v>0</v>
      </c>
      <c r="Q2331" t="s">
        <v>20</v>
      </c>
      <c r="R2331" t="s">
        <v>2951</v>
      </c>
      <c r="S2331" t="s">
        <v>2949</v>
      </c>
      <c r="T2331">
        <f>IFERROR(Table1[n_can_adj]/MID(Table1[district],FIND("(",Table1[district])+1,1),Table1[n_can_adj])</f>
        <v>3</v>
      </c>
      <c r="U2331">
        <v>83699</v>
      </c>
      <c r="V2331" t="str">
        <f>IF(Table1[Voting Population]&lt;47000,"Rural","Urban")</f>
        <v>Urban</v>
      </c>
      <c r="W2331" s="3">
        <v>8.5456304417929618E-3</v>
      </c>
      <c r="X2331" s="3" t="s">
        <v>5414</v>
      </c>
      <c r="Y2331" s="3">
        <f>COUNTIFS(Table1[Race '#],Table1[[#This Row],[Race '#]],Table1[Gender],"F")</f>
        <v>0</v>
      </c>
      <c r="Z2331" s="3">
        <f>COUNTIFS(Table1[Race '#],Table1[[#This Row],[Race '#]],Table1[Gender],"M")</f>
        <v>3</v>
      </c>
      <c r="AA2331" s="3">
        <f>COUNTIFS(Table1[Race '#],Table1[[#This Row],[Race '#]],Table1[Gender],"~?")</f>
        <v>0</v>
      </c>
      <c r="AB2331" s="3" t="str">
        <f>_xlfn.IFS(Y2331=SUM(Table1[[#This Row],[Race-F candidates]:[Race-? Candidates]]),"All-Female",Z2331=SUM(Table1[[#This Row],[Race-F candidates]:[Race-? Candidates]]),"All-Male",1=1,"Mixed-Gender")</f>
        <v>All-Male</v>
      </c>
      <c r="AC2331" s="3">
        <f>COUNTIFS(Table1[genoffice],Table1[[#This Row],[genoffice]],Table1[Gender],"F")</f>
        <v>87</v>
      </c>
      <c r="AD2331" s="3">
        <f>COUNTIFS(Table1[genoffice],Table1[[#This Row],[genoffice]],Table1[Gender],"M")</f>
        <v>236</v>
      </c>
      <c r="AE2331" s="3">
        <f>COUNTIFS(Table1[genoffice],Table1[[#This Row],[genoffice]],Table1[Gender],"~?")</f>
        <v>12</v>
      </c>
    </row>
    <row r="2332" spans="1:31" x14ac:dyDescent="0.35">
      <c r="A2332">
        <v>2331</v>
      </c>
      <c r="B2332">
        <f>IF(COUNTIF(C$2:C2331,C2332)&gt;0,B2331,B2331+1)</f>
        <v>748</v>
      </c>
      <c r="C2332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2" t="s">
        <v>2949</v>
      </c>
      <c r="E2332" t="s">
        <v>976</v>
      </c>
      <c r="F2332" t="s">
        <v>3007</v>
      </c>
      <c r="G2332">
        <v>2014</v>
      </c>
      <c r="H2332" t="s">
        <v>422</v>
      </c>
      <c r="I2332" t="s">
        <v>30</v>
      </c>
      <c r="J2332">
        <v>823</v>
      </c>
      <c r="K2332">
        <v>2</v>
      </c>
      <c r="L2332">
        <f>COUNTIF(Table1[Race],Table1[Race])</f>
        <v>2</v>
      </c>
      <c r="M2332">
        <v>1</v>
      </c>
      <c r="N2332">
        <v>0</v>
      </c>
      <c r="O2332">
        <v>1</v>
      </c>
      <c r="P2332">
        <v>0</v>
      </c>
      <c r="Q2332" t="s">
        <v>20</v>
      </c>
      <c r="R2332" t="s">
        <v>2951</v>
      </c>
      <c r="S2332" t="s">
        <v>2949</v>
      </c>
      <c r="T2332">
        <f>IFERROR(Table1[n_can_adj]/MID(Table1[district],FIND("(",Table1[district])+1,1),Table1[n_can_adj])</f>
        <v>2</v>
      </c>
      <c r="U2332">
        <v>53053</v>
      </c>
      <c r="V2332" t="str">
        <f>IF(Table1[Voting Population]&lt;47000,"Rural","Urban")</f>
        <v>Urban</v>
      </c>
      <c r="W2332" s="3">
        <v>0.20903411821239787</v>
      </c>
      <c r="X2332" s="3" t="s">
        <v>5413</v>
      </c>
      <c r="Y2332" s="3">
        <f>COUNTIFS(Table1[Race '#],Table1[[#This Row],[Race '#]],Table1[Gender],"F")</f>
        <v>0</v>
      </c>
      <c r="Z2332" s="3">
        <f>COUNTIFS(Table1[Race '#],Table1[[#This Row],[Race '#]],Table1[Gender],"M")</f>
        <v>1</v>
      </c>
      <c r="AA2332" s="3">
        <f>COUNTIFS(Table1[Race '#],Table1[[#This Row],[Race '#]],Table1[Gender],"~?")</f>
        <v>1</v>
      </c>
      <c r="AB2332" s="3" t="str">
        <f>_xlfn.IFS(Y2332=SUM(Table1[[#This Row],[Race-F candidates]:[Race-? Candidates]]),"All-Female",Z2332=SUM(Table1[[#This Row],[Race-F candidates]:[Race-? Candidates]]),"All-Male",1=1,"Mixed-Gender")</f>
        <v>Mixed-Gender</v>
      </c>
      <c r="AC2332" s="3">
        <f>COUNTIFS(Table1[genoffice],Table1[[#This Row],[genoffice]],Table1[Gender],"F")</f>
        <v>87</v>
      </c>
      <c r="AD2332" s="3">
        <f>COUNTIFS(Table1[genoffice],Table1[[#This Row],[genoffice]],Table1[Gender],"M")</f>
        <v>236</v>
      </c>
      <c r="AE2332" s="3">
        <f>COUNTIFS(Table1[genoffice],Table1[[#This Row],[genoffice]],Table1[Gender],"~?")</f>
        <v>12</v>
      </c>
    </row>
    <row r="2333" spans="1:31" x14ac:dyDescent="0.35">
      <c r="A2333">
        <v>2332</v>
      </c>
      <c r="B2333">
        <f>IF(COUNTIF(C$2:C2332,C2333)&gt;0,B2332,B2332+1)</f>
        <v>748</v>
      </c>
      <c r="C2333" t="str">
        <f>Table1[[#This Row],[position]]&amp;IF(Table1[district]="NA","","-"&amp;Table1[district])&amp;IF(Table1[parish]="Multi-Parish Race","","-"&amp;Table1[parish])&amp;" ("&amp;Table1[year]&amp;")"</f>
        <v>Mayor-City of Patterson-St. Mary (2014)</v>
      </c>
      <c r="D2333" t="s">
        <v>2949</v>
      </c>
      <c r="E2333" t="s">
        <v>976</v>
      </c>
      <c r="F2333" t="s">
        <v>3008</v>
      </c>
      <c r="G2333">
        <v>2014</v>
      </c>
      <c r="H2333" t="s">
        <v>422</v>
      </c>
      <c r="I2333" t="s">
        <v>23</v>
      </c>
      <c r="J2333">
        <v>1258</v>
      </c>
      <c r="K2333">
        <v>2</v>
      </c>
      <c r="L2333">
        <f>COUNTIF(Table1[Race],Table1[Race])</f>
        <v>2</v>
      </c>
      <c r="M2333">
        <v>1</v>
      </c>
      <c r="N2333">
        <v>0</v>
      </c>
      <c r="O2333">
        <v>1</v>
      </c>
      <c r="P2333">
        <v>0</v>
      </c>
      <c r="Q2333" t="s">
        <v>20</v>
      </c>
      <c r="R2333" t="s">
        <v>2951</v>
      </c>
      <c r="S2333" t="s">
        <v>2949</v>
      </c>
      <c r="T2333">
        <f>IFERROR(Table1[n_can_adj]/MID(Table1[district],FIND("(",Table1[district])+1,1),Table1[n_can_adj])</f>
        <v>2</v>
      </c>
      <c r="U2333">
        <v>53053</v>
      </c>
      <c r="V2333" t="str">
        <f>IF(Table1[Voting Population]&lt;47000,"Rural","Urban")</f>
        <v>Urban</v>
      </c>
      <c r="W2333" s="3">
        <v>0.20903411821239787</v>
      </c>
      <c r="X2333" s="3" t="s">
        <v>5414</v>
      </c>
      <c r="Y2333" s="3">
        <f>COUNTIFS(Table1[Race '#],Table1[[#This Row],[Race '#]],Table1[Gender],"F")</f>
        <v>0</v>
      </c>
      <c r="Z2333" s="3">
        <f>COUNTIFS(Table1[Race '#],Table1[[#This Row],[Race '#]],Table1[Gender],"M")</f>
        <v>1</v>
      </c>
      <c r="AA2333" s="3">
        <f>COUNTIFS(Table1[Race '#],Table1[[#This Row],[Race '#]],Table1[Gender],"~?")</f>
        <v>1</v>
      </c>
      <c r="AB2333" s="3" t="str">
        <f>_xlfn.IFS(Y2333=SUM(Table1[[#This Row],[Race-F candidates]:[Race-? Candidates]]),"All-Female",Z2333=SUM(Table1[[#This Row],[Race-F candidates]:[Race-? Candidates]]),"All-Male",1=1,"Mixed-Gender")</f>
        <v>Mixed-Gender</v>
      </c>
      <c r="AC2333" s="3">
        <f>COUNTIFS(Table1[genoffice],Table1[[#This Row],[genoffice]],Table1[Gender],"F")</f>
        <v>87</v>
      </c>
      <c r="AD2333" s="3">
        <f>COUNTIFS(Table1[genoffice],Table1[[#This Row],[genoffice]],Table1[Gender],"M")</f>
        <v>236</v>
      </c>
      <c r="AE2333" s="3">
        <f>COUNTIFS(Table1[genoffice],Table1[[#This Row],[genoffice]],Table1[Gender],"~?")</f>
        <v>12</v>
      </c>
    </row>
    <row r="2334" spans="1:31" x14ac:dyDescent="0.35">
      <c r="A2334">
        <v>2333</v>
      </c>
      <c r="B2334">
        <f>IF(COUNTIF(C$2:C2333,C2334)&gt;0,B2333,B2333+1)</f>
        <v>749</v>
      </c>
      <c r="C2334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4" t="s">
        <v>2949</v>
      </c>
      <c r="E2334" t="s">
        <v>3009</v>
      </c>
      <c r="F2334" t="s">
        <v>3010</v>
      </c>
      <c r="G2334">
        <v>2016</v>
      </c>
      <c r="H2334" t="s">
        <v>231</v>
      </c>
      <c r="I2334" t="s">
        <v>23</v>
      </c>
      <c r="J2334">
        <v>1618</v>
      </c>
      <c r="K2334">
        <v>2</v>
      </c>
      <c r="L2334">
        <f>COUNTIF(Table1[Race],Table1[Race])</f>
        <v>2</v>
      </c>
      <c r="M2334">
        <v>2</v>
      </c>
      <c r="N2334">
        <v>0</v>
      </c>
      <c r="O2334">
        <v>0</v>
      </c>
      <c r="P2334">
        <v>0</v>
      </c>
      <c r="Q2334" t="s">
        <v>20</v>
      </c>
      <c r="R2334" t="s">
        <v>2951</v>
      </c>
      <c r="S2334" t="s">
        <v>2949</v>
      </c>
      <c r="T2334">
        <f>IFERROR(Table1[n_can_adj]/MID(Table1[district],FIND("(",Table1[district])+1,1),Table1[n_can_adj])</f>
        <v>2</v>
      </c>
      <c r="U2334">
        <v>33159</v>
      </c>
      <c r="V2334" t="str">
        <f>IF(Table1[Voting Population]&lt;47000,"Rural","Urban")</f>
        <v>Rural</v>
      </c>
      <c r="W2334" s="3">
        <v>0.1450462351387054</v>
      </c>
      <c r="X2334" s="3" t="s">
        <v>5415</v>
      </c>
      <c r="Y2334" s="3">
        <f>COUNTIFS(Table1[Race '#],Table1[[#This Row],[Race '#]],Table1[Gender],"F")</f>
        <v>1</v>
      </c>
      <c r="Z2334" s="3">
        <f>COUNTIFS(Table1[Race '#],Table1[[#This Row],[Race '#]],Table1[Gender],"M")</f>
        <v>1</v>
      </c>
      <c r="AA2334" s="3">
        <f>COUNTIFS(Table1[Race '#],Table1[[#This Row],[Race '#]],Table1[Gender],"~?")</f>
        <v>0</v>
      </c>
      <c r="AB2334" s="3" t="str">
        <f>_xlfn.IFS(Y2334=SUM(Table1[[#This Row],[Race-F candidates]:[Race-? Candidates]]),"All-Female",Z2334=SUM(Table1[[#This Row],[Race-F candidates]:[Race-? Candidates]]),"All-Male",1=1,"Mixed-Gender")</f>
        <v>Mixed-Gender</v>
      </c>
      <c r="AC2334" s="3">
        <f>COUNTIFS(Table1[genoffice],Table1[[#This Row],[genoffice]],Table1[Gender],"F")</f>
        <v>87</v>
      </c>
      <c r="AD2334" s="3">
        <f>COUNTIFS(Table1[genoffice],Table1[[#This Row],[genoffice]],Table1[Gender],"M")</f>
        <v>236</v>
      </c>
      <c r="AE2334" s="3">
        <f>COUNTIFS(Table1[genoffice],Table1[[#This Row],[genoffice]],Table1[Gender],"~?")</f>
        <v>12</v>
      </c>
    </row>
    <row r="2335" spans="1:31" x14ac:dyDescent="0.35">
      <c r="A2335">
        <v>2334</v>
      </c>
      <c r="B2335">
        <f>IF(COUNTIF(C$2:C2334,C2335)&gt;0,B2334,B2334+1)</f>
        <v>749</v>
      </c>
      <c r="C2335" t="str">
        <f>Table1[[#This Row],[position]]&amp;IF(Table1[district]="NA","","-"&amp;Table1[district])&amp;IF(Table1[parish]="Multi-Parish Race","","-"&amp;Table1[parish])&amp;" ("&amp;Table1[year]&amp;")"</f>
        <v>Mayor-City of Plaquemine-Iberville (2016)</v>
      </c>
      <c r="D2335" t="s">
        <v>2949</v>
      </c>
      <c r="E2335" t="s">
        <v>3009</v>
      </c>
      <c r="F2335" t="s">
        <v>3011</v>
      </c>
      <c r="G2335">
        <v>2016</v>
      </c>
      <c r="H2335" t="s">
        <v>231</v>
      </c>
      <c r="I2335" t="s">
        <v>23</v>
      </c>
      <c r="J2335">
        <v>2167</v>
      </c>
      <c r="K2335">
        <v>2</v>
      </c>
      <c r="L2335">
        <f>COUNTIF(Table1[Race],Table1[Race])</f>
        <v>2</v>
      </c>
      <c r="M2335">
        <v>2</v>
      </c>
      <c r="N2335">
        <v>0</v>
      </c>
      <c r="O2335">
        <v>0</v>
      </c>
      <c r="P2335">
        <v>0</v>
      </c>
      <c r="Q2335" t="s">
        <v>20</v>
      </c>
      <c r="R2335" t="s">
        <v>2951</v>
      </c>
      <c r="S2335" t="s">
        <v>2949</v>
      </c>
      <c r="T2335">
        <f>IFERROR(Table1[n_can_adj]/MID(Table1[district],FIND("(",Table1[district])+1,1),Table1[n_can_adj])</f>
        <v>2</v>
      </c>
      <c r="U2335">
        <v>33159</v>
      </c>
      <c r="V2335" t="str">
        <f>IF(Table1[Voting Population]&lt;47000,"Rural","Urban")</f>
        <v>Rural</v>
      </c>
      <c r="W2335" s="3">
        <v>0.1450462351387054</v>
      </c>
      <c r="X2335" s="3" t="s">
        <v>5414</v>
      </c>
      <c r="Y2335" s="3">
        <f>COUNTIFS(Table1[Race '#],Table1[[#This Row],[Race '#]],Table1[Gender],"F")</f>
        <v>1</v>
      </c>
      <c r="Z2335" s="3">
        <f>COUNTIFS(Table1[Race '#],Table1[[#This Row],[Race '#]],Table1[Gender],"M")</f>
        <v>1</v>
      </c>
      <c r="AA2335" s="3">
        <f>COUNTIFS(Table1[Race '#],Table1[[#This Row],[Race '#]],Table1[Gender],"~?")</f>
        <v>0</v>
      </c>
      <c r="AB2335" s="3" t="str">
        <f>_xlfn.IFS(Y2335=SUM(Table1[[#This Row],[Race-F candidates]:[Race-? Candidates]]),"All-Female",Z2335=SUM(Table1[[#This Row],[Race-F candidates]:[Race-? Candidates]]),"All-Male",1=1,"Mixed-Gender")</f>
        <v>Mixed-Gender</v>
      </c>
      <c r="AC2335" s="3">
        <f>COUNTIFS(Table1[genoffice],Table1[[#This Row],[genoffice]],Table1[Gender],"F")</f>
        <v>87</v>
      </c>
      <c r="AD2335" s="3">
        <f>COUNTIFS(Table1[genoffice],Table1[[#This Row],[genoffice]],Table1[Gender],"M")</f>
        <v>236</v>
      </c>
      <c r="AE2335" s="3">
        <f>COUNTIFS(Table1[genoffice],Table1[[#This Row],[genoffice]],Table1[Gender],"~?")</f>
        <v>12</v>
      </c>
    </row>
    <row r="2336" spans="1:31" x14ac:dyDescent="0.35">
      <c r="A2336">
        <v>2335</v>
      </c>
      <c r="B2336">
        <f>IF(COUNTIF(C$2:C2335,C2336)&gt;0,B2335,B2335+1)</f>
        <v>750</v>
      </c>
      <c r="C2336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6" t="s">
        <v>2949</v>
      </c>
      <c r="E2336" t="s">
        <v>979</v>
      </c>
      <c r="F2336" t="s">
        <v>3012</v>
      </c>
      <c r="G2336">
        <v>2016</v>
      </c>
      <c r="H2336" t="s">
        <v>981</v>
      </c>
      <c r="I2336" t="s">
        <v>23</v>
      </c>
      <c r="J2336">
        <v>604</v>
      </c>
      <c r="K2336">
        <v>2</v>
      </c>
      <c r="L2336">
        <f>COUNTIF(Table1[Race],Table1[Race])</f>
        <v>2</v>
      </c>
      <c r="M2336">
        <v>2</v>
      </c>
      <c r="N2336">
        <v>0</v>
      </c>
      <c r="O2336">
        <v>0</v>
      </c>
      <c r="P2336">
        <v>0</v>
      </c>
      <c r="Q2336" t="s">
        <v>20</v>
      </c>
      <c r="R2336" t="s">
        <v>2951</v>
      </c>
      <c r="S2336" t="s">
        <v>2949</v>
      </c>
      <c r="T2336">
        <f>IFERROR(Table1[n_can_adj]/MID(Table1[district],FIND("(",Table1[district])+1,1),Table1[n_can_adj])</f>
        <v>2</v>
      </c>
      <c r="U2336">
        <v>25017</v>
      </c>
      <c r="V2336" t="str">
        <f>IF(Table1[Voting Population]&lt;47000,"Rural","Urban")</f>
        <v>Rural</v>
      </c>
      <c r="W2336" s="3">
        <v>0.55831809872029248</v>
      </c>
      <c r="X2336" s="3" t="s">
        <v>5414</v>
      </c>
      <c r="Y2336" s="3">
        <f>COUNTIFS(Table1[Race '#],Table1[[#This Row],[Race '#]],Table1[Gender],"F")</f>
        <v>0</v>
      </c>
      <c r="Z2336" s="3">
        <f>COUNTIFS(Table1[Race '#],Table1[[#This Row],[Race '#]],Table1[Gender],"M")</f>
        <v>2</v>
      </c>
      <c r="AA2336" s="3">
        <f>COUNTIFS(Table1[Race '#],Table1[[#This Row],[Race '#]],Table1[Gender],"~?")</f>
        <v>0</v>
      </c>
      <c r="AB2336" s="3" t="str">
        <f>_xlfn.IFS(Y2336=SUM(Table1[[#This Row],[Race-F candidates]:[Race-? Candidates]]),"All-Female",Z2336=SUM(Table1[[#This Row],[Race-F candidates]:[Race-? Candidates]]),"All-Male",1=1,"Mixed-Gender")</f>
        <v>All-Male</v>
      </c>
      <c r="AC2336" s="3">
        <f>COUNTIFS(Table1[genoffice],Table1[[#This Row],[genoffice]],Table1[Gender],"F")</f>
        <v>87</v>
      </c>
      <c r="AD2336" s="3">
        <f>COUNTIFS(Table1[genoffice],Table1[[#This Row],[genoffice]],Table1[Gender],"M")</f>
        <v>236</v>
      </c>
      <c r="AE2336" s="3">
        <f>COUNTIFS(Table1[genoffice],Table1[[#This Row],[genoffice]],Table1[Gender],"~?")</f>
        <v>12</v>
      </c>
    </row>
    <row r="2337" spans="1:31" x14ac:dyDescent="0.35">
      <c r="A2337">
        <v>2336</v>
      </c>
      <c r="B2337">
        <f>IF(COUNTIF(C$2:C2336,C2337)&gt;0,B2336,B2336+1)</f>
        <v>750</v>
      </c>
      <c r="C2337" t="str">
        <f>Table1[[#This Row],[position]]&amp;IF(Table1[district]="NA","","-"&amp;Table1[district])&amp;IF(Table1[parish]="Multi-Parish Race","","-"&amp;Table1[parish])&amp;" ("&amp;Table1[year]&amp;")"</f>
        <v>Mayor-City of Port Allen-West Baton Rouge (2016)</v>
      </c>
      <c r="D2337" t="s">
        <v>2949</v>
      </c>
      <c r="E2337" t="s">
        <v>979</v>
      </c>
      <c r="F2337" t="s">
        <v>3013</v>
      </c>
      <c r="G2337">
        <v>2016</v>
      </c>
      <c r="H2337" t="s">
        <v>981</v>
      </c>
      <c r="I2337" t="s">
        <v>23</v>
      </c>
      <c r="J2337">
        <v>2131</v>
      </c>
      <c r="K2337">
        <v>2</v>
      </c>
      <c r="L2337">
        <f>COUNTIF(Table1[Race],Table1[Race])</f>
        <v>2</v>
      </c>
      <c r="M2337">
        <v>2</v>
      </c>
      <c r="N2337">
        <v>0</v>
      </c>
      <c r="O2337">
        <v>0</v>
      </c>
      <c r="P2337">
        <v>0</v>
      </c>
      <c r="Q2337" t="s">
        <v>20</v>
      </c>
      <c r="R2337" t="s">
        <v>2951</v>
      </c>
      <c r="S2337" t="s">
        <v>2949</v>
      </c>
      <c r="T2337">
        <f>IFERROR(Table1[n_can_adj]/MID(Table1[district],FIND("(",Table1[district])+1,1),Table1[n_can_adj])</f>
        <v>2</v>
      </c>
      <c r="U2337">
        <v>25017</v>
      </c>
      <c r="V2337" t="str">
        <f>IF(Table1[Voting Population]&lt;47000,"Rural","Urban")</f>
        <v>Rural</v>
      </c>
      <c r="W2337" s="3">
        <v>0.55831809872029248</v>
      </c>
      <c r="X2337" s="3" t="s">
        <v>5414</v>
      </c>
      <c r="Y2337" s="3">
        <f>COUNTIFS(Table1[Race '#],Table1[[#This Row],[Race '#]],Table1[Gender],"F")</f>
        <v>0</v>
      </c>
      <c r="Z2337" s="3">
        <f>COUNTIFS(Table1[Race '#],Table1[[#This Row],[Race '#]],Table1[Gender],"M")</f>
        <v>2</v>
      </c>
      <c r="AA2337" s="3">
        <f>COUNTIFS(Table1[Race '#],Table1[[#This Row],[Race '#]],Table1[Gender],"~?")</f>
        <v>0</v>
      </c>
      <c r="AB2337" s="3" t="str">
        <f>_xlfn.IFS(Y2337=SUM(Table1[[#This Row],[Race-F candidates]:[Race-? Candidates]]),"All-Female",Z2337=SUM(Table1[[#This Row],[Race-F candidates]:[Race-? Candidates]]),"All-Male",1=1,"Mixed-Gender")</f>
        <v>All-Male</v>
      </c>
      <c r="AC2337" s="3">
        <f>COUNTIFS(Table1[genoffice],Table1[[#This Row],[genoffice]],Table1[Gender],"F")</f>
        <v>87</v>
      </c>
      <c r="AD2337" s="3">
        <f>COUNTIFS(Table1[genoffice],Table1[[#This Row],[genoffice]],Table1[Gender],"M")</f>
        <v>236</v>
      </c>
      <c r="AE2337" s="3">
        <f>COUNTIFS(Table1[genoffice],Table1[[#This Row],[genoffice]],Table1[Gender],"~?")</f>
        <v>12</v>
      </c>
    </row>
    <row r="2338" spans="1:31" x14ac:dyDescent="0.35">
      <c r="A2338">
        <v>2337</v>
      </c>
      <c r="B2338">
        <f>IF(COUNTIF(C$2:C2337,C2338)&gt;0,B2337,B2337+1)</f>
        <v>751</v>
      </c>
      <c r="C2338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8" t="s">
        <v>2949</v>
      </c>
      <c r="E2338" t="s">
        <v>359</v>
      </c>
      <c r="F2338" t="s">
        <v>3014</v>
      </c>
      <c r="G2338">
        <v>2014</v>
      </c>
      <c r="H2338" t="s">
        <v>276</v>
      </c>
      <c r="I2338" t="s">
        <v>19</v>
      </c>
      <c r="J2338">
        <v>2034</v>
      </c>
      <c r="K2338">
        <v>2</v>
      </c>
      <c r="L2338">
        <f>COUNTIF(Table1[Race],Table1[Race])</f>
        <v>2</v>
      </c>
      <c r="M2338">
        <v>1</v>
      </c>
      <c r="N2338">
        <v>1</v>
      </c>
      <c r="O2338">
        <v>0</v>
      </c>
      <c r="P2338">
        <v>0</v>
      </c>
      <c r="Q2338" t="s">
        <v>20</v>
      </c>
      <c r="R2338" t="s">
        <v>2951</v>
      </c>
      <c r="S2338" t="s">
        <v>2949</v>
      </c>
      <c r="T2338">
        <f>IFERROR(Table1[n_can_adj]/MID(Table1[district],FIND("(",Table1[district])+1,1),Table1[n_can_adj])</f>
        <v>2</v>
      </c>
      <c r="U2338">
        <v>62372</v>
      </c>
      <c r="V2338" t="str">
        <f>IF(Table1[Voting Population]&lt;47000,"Rural","Urban")</f>
        <v>Urban</v>
      </c>
      <c r="W2338" s="3">
        <v>0.17064748201438845</v>
      </c>
      <c r="X2338" s="3" t="s">
        <v>5414</v>
      </c>
      <c r="Y2338" s="3">
        <f>COUNTIFS(Table1[Race '#],Table1[[#This Row],[Race '#]],Table1[Gender],"F")</f>
        <v>0</v>
      </c>
      <c r="Z2338" s="3">
        <f>COUNTIFS(Table1[Race '#],Table1[[#This Row],[Race '#]],Table1[Gender],"M")</f>
        <v>2</v>
      </c>
      <c r="AA2338" s="3">
        <f>COUNTIFS(Table1[Race '#],Table1[[#This Row],[Race '#]],Table1[Gender],"~?")</f>
        <v>0</v>
      </c>
      <c r="AB2338" s="3" t="str">
        <f>_xlfn.IFS(Y2338=SUM(Table1[[#This Row],[Race-F candidates]:[Race-? Candidates]]),"All-Female",Z2338=SUM(Table1[[#This Row],[Race-F candidates]:[Race-? Candidates]]),"All-Male",1=1,"Mixed-Gender")</f>
        <v>All-Male</v>
      </c>
      <c r="AC2338" s="3">
        <f>COUNTIFS(Table1[genoffice],Table1[[#This Row],[genoffice]],Table1[Gender],"F")</f>
        <v>87</v>
      </c>
      <c r="AD2338" s="3">
        <f>COUNTIFS(Table1[genoffice],Table1[[#This Row],[genoffice]],Table1[Gender],"M")</f>
        <v>236</v>
      </c>
      <c r="AE2338" s="3">
        <f>COUNTIFS(Table1[genoffice],Table1[[#This Row],[genoffice]],Table1[Gender],"~?")</f>
        <v>12</v>
      </c>
    </row>
    <row r="2339" spans="1:31" x14ac:dyDescent="0.35">
      <c r="A2339">
        <v>2338</v>
      </c>
      <c r="B2339">
        <f>IF(COUNTIF(C$2:C2338,C2339)&gt;0,B2338,B2338+1)</f>
        <v>751</v>
      </c>
      <c r="C2339" t="str">
        <f>Table1[[#This Row],[position]]&amp;IF(Table1[district]="NA","","-"&amp;Table1[district])&amp;IF(Table1[parish]="Multi-Parish Race","","-"&amp;Table1[parish])&amp;" ("&amp;Table1[year]&amp;")"</f>
        <v>Mayor-City of Rayne-Acadia (2014)</v>
      </c>
      <c r="D2339" t="s">
        <v>2949</v>
      </c>
      <c r="E2339" t="s">
        <v>359</v>
      </c>
      <c r="F2339" t="s">
        <v>3015</v>
      </c>
      <c r="G2339">
        <v>2014</v>
      </c>
      <c r="H2339" t="s">
        <v>276</v>
      </c>
      <c r="I2339" t="s">
        <v>23</v>
      </c>
      <c r="J2339">
        <v>1441</v>
      </c>
      <c r="K2339">
        <v>2</v>
      </c>
      <c r="L2339">
        <f>COUNTIF(Table1[Race],Table1[Race])</f>
        <v>2</v>
      </c>
      <c r="M2339">
        <v>1</v>
      </c>
      <c r="N2339">
        <v>1</v>
      </c>
      <c r="O2339">
        <v>0</v>
      </c>
      <c r="P2339">
        <v>0</v>
      </c>
      <c r="Q2339" t="s">
        <v>20</v>
      </c>
      <c r="R2339" t="s">
        <v>2951</v>
      </c>
      <c r="S2339" t="s">
        <v>2949</v>
      </c>
      <c r="T2339">
        <f>IFERROR(Table1[n_can_adj]/MID(Table1[district],FIND("(",Table1[district])+1,1),Table1[n_can_adj])</f>
        <v>2</v>
      </c>
      <c r="U2339">
        <v>62372</v>
      </c>
      <c r="V2339" t="str">
        <f>IF(Table1[Voting Population]&lt;47000,"Rural","Urban")</f>
        <v>Urban</v>
      </c>
      <c r="W2339" s="3">
        <v>0.17064748201438845</v>
      </c>
      <c r="X2339" s="3" t="s">
        <v>5414</v>
      </c>
      <c r="Y2339" s="3">
        <f>COUNTIFS(Table1[Race '#],Table1[[#This Row],[Race '#]],Table1[Gender],"F")</f>
        <v>0</v>
      </c>
      <c r="Z2339" s="3">
        <f>COUNTIFS(Table1[Race '#],Table1[[#This Row],[Race '#]],Table1[Gender],"M")</f>
        <v>2</v>
      </c>
      <c r="AA2339" s="3">
        <f>COUNTIFS(Table1[Race '#],Table1[[#This Row],[Race '#]],Table1[Gender],"~?")</f>
        <v>0</v>
      </c>
      <c r="AB2339" s="3" t="str">
        <f>_xlfn.IFS(Y2339=SUM(Table1[[#This Row],[Race-F candidates]:[Race-? Candidates]]),"All-Female",Z2339=SUM(Table1[[#This Row],[Race-F candidates]:[Race-? Candidates]]),"All-Male",1=1,"Mixed-Gender")</f>
        <v>All-Male</v>
      </c>
      <c r="AC2339" s="3">
        <f>COUNTIFS(Table1[genoffice],Table1[[#This Row],[genoffice]],Table1[Gender],"F")</f>
        <v>87</v>
      </c>
      <c r="AD2339" s="3">
        <f>COUNTIFS(Table1[genoffice],Table1[[#This Row],[genoffice]],Table1[Gender],"M")</f>
        <v>236</v>
      </c>
      <c r="AE2339" s="3">
        <f>COUNTIFS(Table1[genoffice],Table1[[#This Row],[genoffice]],Table1[Gender],"~?")</f>
        <v>12</v>
      </c>
    </row>
    <row r="2340" spans="1:31" x14ac:dyDescent="0.35">
      <c r="A2340">
        <v>2339</v>
      </c>
      <c r="B2340">
        <f>IF(COUNTIF(C$2:C2339,C2340)&gt;0,B2339,B2339+1)</f>
        <v>752</v>
      </c>
      <c r="C2340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0" t="s">
        <v>2949</v>
      </c>
      <c r="E2340" t="s">
        <v>3016</v>
      </c>
      <c r="F2340" t="s">
        <v>3017</v>
      </c>
      <c r="G2340">
        <v>2014</v>
      </c>
      <c r="H2340" t="s">
        <v>332</v>
      </c>
      <c r="I2340" t="s">
        <v>19</v>
      </c>
      <c r="J2340">
        <v>2144</v>
      </c>
      <c r="K2340">
        <v>2</v>
      </c>
      <c r="L2340">
        <f>COUNTIF(Table1[Race],Table1[Race])</f>
        <v>2</v>
      </c>
      <c r="M2340">
        <v>0</v>
      </c>
      <c r="N2340">
        <v>2</v>
      </c>
      <c r="O2340">
        <v>0</v>
      </c>
      <c r="P2340">
        <v>0</v>
      </c>
      <c r="Q2340" t="s">
        <v>20</v>
      </c>
      <c r="R2340" t="s">
        <v>2951</v>
      </c>
      <c r="S2340" t="s">
        <v>2949</v>
      </c>
      <c r="T2340">
        <f>IFERROR(Table1[n_can_adj]/MID(Table1[district],FIND("(",Table1[district])+1,1),Table1[n_can_adj])</f>
        <v>2</v>
      </c>
      <c r="U2340">
        <v>47480</v>
      </c>
      <c r="V2340" t="str">
        <f>IF(Table1[Voting Population]&lt;47000,"Rural","Urban")</f>
        <v>Urban</v>
      </c>
      <c r="W2340" s="3">
        <v>0.19715409099419584</v>
      </c>
      <c r="X2340" s="3" t="s">
        <v>5414</v>
      </c>
      <c r="Y2340" s="3">
        <f>COUNTIFS(Table1[Race '#],Table1[[#This Row],[Race '#]],Table1[Gender],"F")</f>
        <v>0</v>
      </c>
      <c r="Z2340" s="3">
        <f>COUNTIFS(Table1[Race '#],Table1[[#This Row],[Race '#]],Table1[Gender],"M")</f>
        <v>2</v>
      </c>
      <c r="AA2340" s="3">
        <f>COUNTIFS(Table1[Race '#],Table1[[#This Row],[Race '#]],Table1[Gender],"~?")</f>
        <v>0</v>
      </c>
      <c r="AB2340" s="3" t="str">
        <f>_xlfn.IFS(Y2340=SUM(Table1[[#This Row],[Race-F candidates]:[Race-? Candidates]]),"All-Female",Z2340=SUM(Table1[[#This Row],[Race-F candidates]:[Race-? Candidates]]),"All-Male",1=1,"Mixed-Gender")</f>
        <v>All-Male</v>
      </c>
      <c r="AC2340" s="3">
        <f>COUNTIFS(Table1[genoffice],Table1[[#This Row],[genoffice]],Table1[Gender],"F")</f>
        <v>87</v>
      </c>
      <c r="AD2340" s="3">
        <f>COUNTIFS(Table1[genoffice],Table1[[#This Row],[genoffice]],Table1[Gender],"M")</f>
        <v>236</v>
      </c>
      <c r="AE2340" s="3">
        <f>COUNTIFS(Table1[genoffice],Table1[[#This Row],[genoffice]],Table1[Gender],"~?")</f>
        <v>12</v>
      </c>
    </row>
    <row r="2341" spans="1:31" x14ac:dyDescent="0.35">
      <c r="A2341">
        <v>2340</v>
      </c>
      <c r="B2341">
        <f>IF(COUNTIF(C$2:C2340,C2341)&gt;0,B2340,B2340+1)</f>
        <v>752</v>
      </c>
      <c r="C2341" t="str">
        <f>Table1[[#This Row],[position]]&amp;IF(Table1[district]="NA","","-"&amp;Table1[district])&amp;IF(Table1[parish]="Multi-Parish Race","","-"&amp;Table1[parish])&amp;" ("&amp;Table1[year]&amp;")"</f>
        <v>Mayor-City of Ruston-Lincoln (2014)</v>
      </c>
      <c r="D2341" t="s">
        <v>2949</v>
      </c>
      <c r="E2341" t="s">
        <v>3016</v>
      </c>
      <c r="F2341" t="s">
        <v>3018</v>
      </c>
      <c r="G2341">
        <v>2014</v>
      </c>
      <c r="H2341" t="s">
        <v>332</v>
      </c>
      <c r="I2341" t="s">
        <v>19</v>
      </c>
      <c r="J2341">
        <v>3197</v>
      </c>
      <c r="K2341">
        <v>2</v>
      </c>
      <c r="L2341">
        <f>COUNTIF(Table1[Race],Table1[Race])</f>
        <v>2</v>
      </c>
      <c r="M2341">
        <v>0</v>
      </c>
      <c r="N2341">
        <v>2</v>
      </c>
      <c r="O2341">
        <v>0</v>
      </c>
      <c r="P2341">
        <v>0</v>
      </c>
      <c r="Q2341" t="s">
        <v>20</v>
      </c>
      <c r="R2341" t="s">
        <v>2951</v>
      </c>
      <c r="S2341" t="s">
        <v>2949</v>
      </c>
      <c r="T2341">
        <f>IFERROR(Table1[n_can_adj]/MID(Table1[district],FIND("(",Table1[district])+1,1),Table1[n_can_adj])</f>
        <v>2</v>
      </c>
      <c r="U2341">
        <v>47480</v>
      </c>
      <c r="V2341" t="str">
        <f>IF(Table1[Voting Population]&lt;47000,"Rural","Urban")</f>
        <v>Urban</v>
      </c>
      <c r="W2341" s="3">
        <v>0.19715409099419584</v>
      </c>
      <c r="X2341" s="3" t="s">
        <v>5414</v>
      </c>
      <c r="Y2341" s="3">
        <f>COUNTIFS(Table1[Race '#],Table1[[#This Row],[Race '#]],Table1[Gender],"F")</f>
        <v>0</v>
      </c>
      <c r="Z2341" s="3">
        <f>COUNTIFS(Table1[Race '#],Table1[[#This Row],[Race '#]],Table1[Gender],"M")</f>
        <v>2</v>
      </c>
      <c r="AA2341" s="3">
        <f>COUNTIFS(Table1[Race '#],Table1[[#This Row],[Race '#]],Table1[Gender],"~?")</f>
        <v>0</v>
      </c>
      <c r="AB2341" s="3" t="str">
        <f>_xlfn.IFS(Y2341=SUM(Table1[[#This Row],[Race-F candidates]:[Race-? Candidates]]),"All-Female",Z2341=SUM(Table1[[#This Row],[Race-F candidates]:[Race-? Candidates]]),"All-Male",1=1,"Mixed-Gender")</f>
        <v>All-Male</v>
      </c>
      <c r="AC2341" s="3">
        <f>COUNTIFS(Table1[genoffice],Table1[[#This Row],[genoffice]],Table1[Gender],"F")</f>
        <v>87</v>
      </c>
      <c r="AD2341" s="3">
        <f>COUNTIFS(Table1[genoffice],Table1[[#This Row],[genoffice]],Table1[Gender],"M")</f>
        <v>236</v>
      </c>
      <c r="AE2341" s="3">
        <f>COUNTIFS(Table1[genoffice],Table1[[#This Row],[genoffice]],Table1[Gender],"~?")</f>
        <v>12</v>
      </c>
    </row>
    <row r="2342" spans="1:31" x14ac:dyDescent="0.35">
      <c r="A2342">
        <v>2341</v>
      </c>
      <c r="B2342">
        <f>IF(COUNTIF(C$2:C2341,C2342)&gt;0,B2341,B2341+1)</f>
        <v>753</v>
      </c>
      <c r="C2342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2" t="s">
        <v>2949</v>
      </c>
      <c r="E2342" t="s">
        <v>3019</v>
      </c>
      <c r="F2342" t="s">
        <v>3020</v>
      </c>
      <c r="G2342">
        <v>2014</v>
      </c>
      <c r="H2342" t="s">
        <v>73</v>
      </c>
      <c r="I2342" t="s">
        <v>127</v>
      </c>
      <c r="J2342">
        <v>1431</v>
      </c>
      <c r="K2342">
        <v>7</v>
      </c>
      <c r="L2342">
        <f>COUNTIF(Table1[Race],Table1[Race])</f>
        <v>7</v>
      </c>
      <c r="M2342">
        <v>3</v>
      </c>
      <c r="N2342">
        <v>0</v>
      </c>
      <c r="O2342">
        <v>2</v>
      </c>
      <c r="P2342">
        <v>2</v>
      </c>
      <c r="Q2342" t="s">
        <v>20</v>
      </c>
      <c r="R2342" t="s">
        <v>2951</v>
      </c>
      <c r="S2342" t="s">
        <v>2949</v>
      </c>
      <c r="T2342">
        <f>IFERROR(Table1[n_can_adj]/MID(Table1[district],FIND("(",Table1[district])+1,1),Table1[n_can_adj])</f>
        <v>7</v>
      </c>
      <c r="U2342">
        <v>1689</v>
      </c>
      <c r="V2342" t="str">
        <f>IF(Table1[Voting Population]&lt;47000,"Rural","Urban")</f>
        <v>Rural</v>
      </c>
      <c r="W2342" s="3">
        <v>0.18183799735081568</v>
      </c>
      <c r="X2342" s="3" t="s">
        <v>5415</v>
      </c>
      <c r="Y2342" s="3">
        <f>COUNTIFS(Table1[Race '#],Table1[[#This Row],[Race '#]],Table1[Gender],"F")</f>
        <v>3</v>
      </c>
      <c r="Z2342" s="3">
        <f>COUNTIFS(Table1[Race '#],Table1[[#This Row],[Race '#]],Table1[Gender],"M")</f>
        <v>4</v>
      </c>
      <c r="AA2342" s="3">
        <f>COUNTIFS(Table1[Race '#],Table1[[#This Row],[Race '#]],Table1[Gender],"~?")</f>
        <v>0</v>
      </c>
      <c r="AB2342" s="3" t="str">
        <f>_xlfn.IFS(Y2342=SUM(Table1[[#This Row],[Race-F candidates]:[Race-? Candidates]]),"All-Female",Z2342=SUM(Table1[[#This Row],[Race-F candidates]:[Race-? Candidates]]),"All-Male",1=1,"Mixed-Gender")</f>
        <v>Mixed-Gender</v>
      </c>
      <c r="AC2342" s="3">
        <f>COUNTIFS(Table1[genoffice],Table1[[#This Row],[genoffice]],Table1[Gender],"F")</f>
        <v>87</v>
      </c>
      <c r="AD2342" s="3">
        <f>COUNTIFS(Table1[genoffice],Table1[[#This Row],[genoffice]],Table1[Gender],"M")</f>
        <v>236</v>
      </c>
      <c r="AE2342" s="3">
        <f>COUNTIFS(Table1[genoffice],Table1[[#This Row],[genoffice]],Table1[Gender],"~?")</f>
        <v>12</v>
      </c>
    </row>
    <row r="2343" spans="1:31" x14ac:dyDescent="0.35">
      <c r="A2343">
        <v>2342</v>
      </c>
      <c r="B2343">
        <f>IF(COUNTIF(C$2:C2342,C2343)&gt;0,B2342,B2342+1)</f>
        <v>753</v>
      </c>
      <c r="C2343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3" t="s">
        <v>2949</v>
      </c>
      <c r="E2343" t="s">
        <v>3019</v>
      </c>
      <c r="F2343" t="s">
        <v>3021</v>
      </c>
      <c r="G2343">
        <v>2014</v>
      </c>
      <c r="H2343" t="s">
        <v>73</v>
      </c>
      <c r="I2343" t="s">
        <v>30</v>
      </c>
      <c r="J2343">
        <v>1126</v>
      </c>
      <c r="K2343">
        <v>7</v>
      </c>
      <c r="L2343">
        <f>COUNTIF(Table1[Race],Table1[Race])</f>
        <v>7</v>
      </c>
      <c r="M2343">
        <v>3</v>
      </c>
      <c r="N2343">
        <v>0</v>
      </c>
      <c r="O2343">
        <v>2</v>
      </c>
      <c r="P2343">
        <v>2</v>
      </c>
      <c r="Q2343" t="s">
        <v>20</v>
      </c>
      <c r="R2343" t="s">
        <v>2951</v>
      </c>
      <c r="S2343" t="s">
        <v>2949</v>
      </c>
      <c r="T2343">
        <f>IFERROR(Table1[n_can_adj]/MID(Table1[district],FIND("(",Table1[district])+1,1),Table1[n_can_adj])</f>
        <v>7</v>
      </c>
      <c r="U2343">
        <v>1689</v>
      </c>
      <c r="V2343" t="str">
        <f>IF(Table1[Voting Population]&lt;47000,"Rural","Urban")</f>
        <v>Rural</v>
      </c>
      <c r="W2343" s="3">
        <v>0.18183799735081568</v>
      </c>
      <c r="X2343" s="3" t="s">
        <v>5414</v>
      </c>
      <c r="Y2343" s="3">
        <f>COUNTIFS(Table1[Race '#],Table1[[#This Row],[Race '#]],Table1[Gender],"F")</f>
        <v>3</v>
      </c>
      <c r="Z2343" s="3">
        <f>COUNTIFS(Table1[Race '#],Table1[[#This Row],[Race '#]],Table1[Gender],"M")</f>
        <v>4</v>
      </c>
      <c r="AA2343" s="3">
        <f>COUNTIFS(Table1[Race '#],Table1[[#This Row],[Race '#]],Table1[Gender],"~?")</f>
        <v>0</v>
      </c>
      <c r="AB2343" s="3" t="str">
        <f>_xlfn.IFS(Y2343=SUM(Table1[[#This Row],[Race-F candidates]:[Race-? Candidates]]),"All-Female",Z2343=SUM(Table1[[#This Row],[Race-F candidates]:[Race-? Candidates]]),"All-Male",1=1,"Mixed-Gender")</f>
        <v>Mixed-Gender</v>
      </c>
      <c r="AC2343" s="3">
        <f>COUNTIFS(Table1[genoffice],Table1[[#This Row],[genoffice]],Table1[Gender],"F")</f>
        <v>87</v>
      </c>
      <c r="AD2343" s="3">
        <f>COUNTIFS(Table1[genoffice],Table1[[#This Row],[genoffice]],Table1[Gender],"M")</f>
        <v>236</v>
      </c>
      <c r="AE2343" s="3">
        <f>COUNTIFS(Table1[genoffice],Table1[[#This Row],[genoffice]],Table1[Gender],"~?")</f>
        <v>12</v>
      </c>
    </row>
    <row r="2344" spans="1:31" x14ac:dyDescent="0.35">
      <c r="A2344">
        <v>2343</v>
      </c>
      <c r="B2344">
        <f>IF(COUNTIF(C$2:C2343,C2344)&gt;0,B2343,B2343+1)</f>
        <v>753</v>
      </c>
      <c r="C2344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4" t="s">
        <v>2949</v>
      </c>
      <c r="E2344" t="s">
        <v>3019</v>
      </c>
      <c r="F2344" t="s">
        <v>3022</v>
      </c>
      <c r="G2344">
        <v>2014</v>
      </c>
      <c r="H2344" t="s">
        <v>73</v>
      </c>
      <c r="I2344" t="s">
        <v>127</v>
      </c>
      <c r="J2344">
        <v>332</v>
      </c>
      <c r="K2344">
        <v>7</v>
      </c>
      <c r="L2344">
        <f>COUNTIF(Table1[Race],Table1[Race])</f>
        <v>7</v>
      </c>
      <c r="M2344">
        <v>3</v>
      </c>
      <c r="N2344">
        <v>0</v>
      </c>
      <c r="O2344">
        <v>2</v>
      </c>
      <c r="P2344">
        <v>2</v>
      </c>
      <c r="Q2344" t="s">
        <v>20</v>
      </c>
      <c r="R2344" t="s">
        <v>2951</v>
      </c>
      <c r="S2344" t="s">
        <v>2949</v>
      </c>
      <c r="T2344">
        <f>IFERROR(Table1[n_can_adj]/MID(Table1[district],FIND("(",Table1[district])+1,1),Table1[n_can_adj])</f>
        <v>7</v>
      </c>
      <c r="U2344">
        <v>1689</v>
      </c>
      <c r="V2344" t="str">
        <f>IF(Table1[Voting Population]&lt;47000,"Rural","Urban")</f>
        <v>Rural</v>
      </c>
      <c r="W2344" s="3">
        <v>0.18183799735081568</v>
      </c>
      <c r="X2344" s="3" t="s">
        <v>5414</v>
      </c>
      <c r="Y2344" s="3">
        <f>COUNTIFS(Table1[Race '#],Table1[[#This Row],[Race '#]],Table1[Gender],"F")</f>
        <v>3</v>
      </c>
      <c r="Z2344" s="3">
        <f>COUNTIFS(Table1[Race '#],Table1[[#This Row],[Race '#]],Table1[Gender],"M")</f>
        <v>4</v>
      </c>
      <c r="AA2344" s="3">
        <f>COUNTIFS(Table1[Race '#],Table1[[#This Row],[Race '#]],Table1[Gender],"~?")</f>
        <v>0</v>
      </c>
      <c r="AB2344" s="3" t="str">
        <f>_xlfn.IFS(Y2344=SUM(Table1[[#This Row],[Race-F candidates]:[Race-? Candidates]]),"All-Female",Z2344=SUM(Table1[[#This Row],[Race-F candidates]:[Race-? Candidates]]),"All-Male",1=1,"Mixed-Gender")</f>
        <v>Mixed-Gender</v>
      </c>
      <c r="AC2344" s="3">
        <f>COUNTIFS(Table1[genoffice],Table1[[#This Row],[genoffice]],Table1[Gender],"F")</f>
        <v>87</v>
      </c>
      <c r="AD2344" s="3">
        <f>COUNTIFS(Table1[genoffice],Table1[[#This Row],[genoffice]],Table1[Gender],"M")</f>
        <v>236</v>
      </c>
      <c r="AE2344" s="3">
        <f>COUNTIFS(Table1[genoffice],Table1[[#This Row],[genoffice]],Table1[Gender],"~?")</f>
        <v>12</v>
      </c>
    </row>
    <row r="2345" spans="1:31" x14ac:dyDescent="0.35">
      <c r="A2345">
        <v>2344</v>
      </c>
      <c r="B2345">
        <f>IF(COUNTIF(C$2:C2344,C2345)&gt;0,B2344,B2344+1)</f>
        <v>753</v>
      </c>
      <c r="C2345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5" t="s">
        <v>2949</v>
      </c>
      <c r="E2345" t="s">
        <v>3019</v>
      </c>
      <c r="F2345" t="s">
        <v>3023</v>
      </c>
      <c r="G2345">
        <v>2014</v>
      </c>
      <c r="H2345" t="s">
        <v>73</v>
      </c>
      <c r="I2345" t="s">
        <v>23</v>
      </c>
      <c r="J2345">
        <v>26063</v>
      </c>
      <c r="K2345">
        <v>7</v>
      </c>
      <c r="L2345">
        <f>COUNTIF(Table1[Race],Table1[Race])</f>
        <v>7</v>
      </c>
      <c r="M2345">
        <v>3</v>
      </c>
      <c r="N2345">
        <v>0</v>
      </c>
      <c r="O2345">
        <v>2</v>
      </c>
      <c r="P2345">
        <v>2</v>
      </c>
      <c r="Q2345" t="s">
        <v>20</v>
      </c>
      <c r="R2345" t="s">
        <v>2951</v>
      </c>
      <c r="S2345" t="s">
        <v>2949</v>
      </c>
      <c r="T2345">
        <f>IFERROR(Table1[n_can_adj]/MID(Table1[district],FIND("(",Table1[district])+1,1),Table1[n_can_adj])</f>
        <v>7</v>
      </c>
      <c r="U2345">
        <v>1689</v>
      </c>
      <c r="V2345" t="str">
        <f>IF(Table1[Voting Population]&lt;47000,"Rural","Urban")</f>
        <v>Rural</v>
      </c>
      <c r="W2345" s="3">
        <v>0.18183799735081568</v>
      </c>
      <c r="X2345" s="3" t="s">
        <v>5415</v>
      </c>
      <c r="Y2345" s="3">
        <f>COUNTIFS(Table1[Race '#],Table1[[#This Row],[Race '#]],Table1[Gender],"F")</f>
        <v>3</v>
      </c>
      <c r="Z2345" s="3">
        <f>COUNTIFS(Table1[Race '#],Table1[[#This Row],[Race '#]],Table1[Gender],"M")</f>
        <v>4</v>
      </c>
      <c r="AA2345" s="3">
        <f>COUNTIFS(Table1[Race '#],Table1[[#This Row],[Race '#]],Table1[Gender],"~?")</f>
        <v>0</v>
      </c>
      <c r="AB2345" s="3" t="str">
        <f>_xlfn.IFS(Y2345=SUM(Table1[[#This Row],[Race-F candidates]:[Race-? Candidates]]),"All-Female",Z2345=SUM(Table1[[#This Row],[Race-F candidates]:[Race-? Candidates]]),"All-Male",1=1,"Mixed-Gender")</f>
        <v>Mixed-Gender</v>
      </c>
      <c r="AC2345" s="3">
        <f>COUNTIFS(Table1[genoffice],Table1[[#This Row],[genoffice]],Table1[Gender],"F")</f>
        <v>87</v>
      </c>
      <c r="AD2345" s="3">
        <f>COUNTIFS(Table1[genoffice],Table1[[#This Row],[genoffice]],Table1[Gender],"M")</f>
        <v>236</v>
      </c>
      <c r="AE2345" s="3">
        <f>COUNTIFS(Table1[genoffice],Table1[[#This Row],[genoffice]],Table1[Gender],"~?")</f>
        <v>12</v>
      </c>
    </row>
    <row r="2346" spans="1:31" x14ac:dyDescent="0.35">
      <c r="A2346">
        <v>2345</v>
      </c>
      <c r="B2346">
        <f>IF(COUNTIF(C$2:C2345,C2346)&gt;0,B2345,B2345+1)</f>
        <v>753</v>
      </c>
      <c r="C2346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6" t="s">
        <v>2949</v>
      </c>
      <c r="E2346" t="s">
        <v>3019</v>
      </c>
      <c r="F2346" t="s">
        <v>3024</v>
      </c>
      <c r="G2346">
        <v>2014</v>
      </c>
      <c r="H2346" t="s">
        <v>73</v>
      </c>
      <c r="I2346" t="s">
        <v>23</v>
      </c>
      <c r="J2346">
        <v>12901</v>
      </c>
      <c r="K2346">
        <v>7</v>
      </c>
      <c r="L2346">
        <f>COUNTIF(Table1[Race],Table1[Race])</f>
        <v>7</v>
      </c>
      <c r="M2346">
        <v>3</v>
      </c>
      <c r="N2346">
        <v>0</v>
      </c>
      <c r="O2346">
        <v>2</v>
      </c>
      <c r="P2346">
        <v>2</v>
      </c>
      <c r="Q2346" t="s">
        <v>20</v>
      </c>
      <c r="R2346" t="s">
        <v>2951</v>
      </c>
      <c r="S2346" t="s">
        <v>2949</v>
      </c>
      <c r="T2346">
        <f>IFERROR(Table1[n_can_adj]/MID(Table1[district],FIND("(",Table1[district])+1,1),Table1[n_can_adj])</f>
        <v>7</v>
      </c>
      <c r="U2346">
        <v>1689</v>
      </c>
      <c r="V2346" t="str">
        <f>IF(Table1[Voting Population]&lt;47000,"Rural","Urban")</f>
        <v>Rural</v>
      </c>
      <c r="W2346" s="3">
        <v>0.18183799735081568</v>
      </c>
      <c r="X2346" s="3" t="s">
        <v>5414</v>
      </c>
      <c r="Y2346" s="3">
        <f>COUNTIFS(Table1[Race '#],Table1[[#This Row],[Race '#]],Table1[Gender],"F")</f>
        <v>3</v>
      </c>
      <c r="Z2346" s="3">
        <f>COUNTIFS(Table1[Race '#],Table1[[#This Row],[Race '#]],Table1[Gender],"M")</f>
        <v>4</v>
      </c>
      <c r="AA2346" s="3">
        <f>COUNTIFS(Table1[Race '#],Table1[[#This Row],[Race '#]],Table1[Gender],"~?")</f>
        <v>0</v>
      </c>
      <c r="AB2346" s="3" t="str">
        <f>_xlfn.IFS(Y2346=SUM(Table1[[#This Row],[Race-F candidates]:[Race-? Candidates]]),"All-Female",Z2346=SUM(Table1[[#This Row],[Race-F candidates]:[Race-? Candidates]]),"All-Male",1=1,"Mixed-Gender")</f>
        <v>Mixed-Gender</v>
      </c>
      <c r="AC2346" s="3">
        <f>COUNTIFS(Table1[genoffice],Table1[[#This Row],[genoffice]],Table1[Gender],"F")</f>
        <v>87</v>
      </c>
      <c r="AD2346" s="3">
        <f>COUNTIFS(Table1[genoffice],Table1[[#This Row],[genoffice]],Table1[Gender],"M")</f>
        <v>236</v>
      </c>
      <c r="AE2346" s="3">
        <f>COUNTIFS(Table1[genoffice],Table1[[#This Row],[genoffice]],Table1[Gender],"~?")</f>
        <v>12</v>
      </c>
    </row>
    <row r="2347" spans="1:31" x14ac:dyDescent="0.35">
      <c r="A2347">
        <v>2346</v>
      </c>
      <c r="B2347">
        <f>IF(COUNTIF(C$2:C2346,C2347)&gt;0,B2346,B2346+1)</f>
        <v>753</v>
      </c>
      <c r="C2347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7" t="s">
        <v>2949</v>
      </c>
      <c r="E2347" t="s">
        <v>3019</v>
      </c>
      <c r="F2347" t="s">
        <v>3025</v>
      </c>
      <c r="G2347">
        <v>2014</v>
      </c>
      <c r="H2347" t="s">
        <v>73</v>
      </c>
      <c r="I2347" t="s">
        <v>23</v>
      </c>
      <c r="J2347">
        <v>2570</v>
      </c>
      <c r="K2347">
        <v>7</v>
      </c>
      <c r="L2347">
        <f>COUNTIF(Table1[Race],Table1[Race])</f>
        <v>7</v>
      </c>
      <c r="M2347">
        <v>3</v>
      </c>
      <c r="N2347">
        <v>0</v>
      </c>
      <c r="O2347">
        <v>2</v>
      </c>
      <c r="P2347">
        <v>2</v>
      </c>
      <c r="Q2347" t="s">
        <v>20</v>
      </c>
      <c r="R2347" t="s">
        <v>2951</v>
      </c>
      <c r="S2347" t="s">
        <v>2949</v>
      </c>
      <c r="T2347">
        <f>IFERROR(Table1[n_can_adj]/MID(Table1[district],FIND("(",Table1[district])+1,1),Table1[n_can_adj])</f>
        <v>7</v>
      </c>
      <c r="U2347">
        <v>1689</v>
      </c>
      <c r="V2347" t="str">
        <f>IF(Table1[Voting Population]&lt;47000,"Rural","Urban")</f>
        <v>Rural</v>
      </c>
      <c r="W2347" s="3">
        <v>0.18183799735081568</v>
      </c>
      <c r="X2347" s="3" t="s">
        <v>5414</v>
      </c>
      <c r="Y2347" s="3">
        <f>COUNTIFS(Table1[Race '#],Table1[[#This Row],[Race '#]],Table1[Gender],"F")</f>
        <v>3</v>
      </c>
      <c r="Z2347" s="3">
        <f>COUNTIFS(Table1[Race '#],Table1[[#This Row],[Race '#]],Table1[Gender],"M")</f>
        <v>4</v>
      </c>
      <c r="AA2347" s="3">
        <f>COUNTIFS(Table1[Race '#],Table1[[#This Row],[Race '#]],Table1[Gender],"~?")</f>
        <v>0</v>
      </c>
      <c r="AB2347" s="3" t="str">
        <f>_xlfn.IFS(Y2347=SUM(Table1[[#This Row],[Race-F candidates]:[Race-? Candidates]]),"All-Female",Z2347=SUM(Table1[[#This Row],[Race-F candidates]:[Race-? Candidates]]),"All-Male",1=1,"Mixed-Gender")</f>
        <v>Mixed-Gender</v>
      </c>
      <c r="AC2347" s="3">
        <f>COUNTIFS(Table1[genoffice],Table1[[#This Row],[genoffice]],Table1[Gender],"F")</f>
        <v>87</v>
      </c>
      <c r="AD2347" s="3">
        <f>COUNTIFS(Table1[genoffice],Table1[[#This Row],[genoffice]],Table1[Gender],"M")</f>
        <v>236</v>
      </c>
      <c r="AE2347" s="3">
        <f>COUNTIFS(Table1[genoffice],Table1[[#This Row],[genoffice]],Table1[Gender],"~?")</f>
        <v>12</v>
      </c>
    </row>
    <row r="2348" spans="1:31" x14ac:dyDescent="0.35">
      <c r="A2348">
        <v>2347</v>
      </c>
      <c r="B2348">
        <f>IF(COUNTIF(C$2:C2347,C2348)&gt;0,B2347,B2347+1)</f>
        <v>753</v>
      </c>
      <c r="C2348" t="str">
        <f>Table1[[#This Row],[position]]&amp;IF(Table1[district]="NA","","-"&amp;Table1[district])&amp;IF(Table1[parish]="Multi-Parish Race","","-"&amp;Table1[parish])&amp;" ("&amp;Table1[year]&amp;")"</f>
        <v>Mayor-City of Shreveport (2014)</v>
      </c>
      <c r="D2348" t="s">
        <v>2949</v>
      </c>
      <c r="E2348" t="s">
        <v>3019</v>
      </c>
      <c r="F2348" t="s">
        <v>3026</v>
      </c>
      <c r="G2348">
        <v>2014</v>
      </c>
      <c r="H2348" t="s">
        <v>73</v>
      </c>
      <c r="I2348" t="s">
        <v>30</v>
      </c>
      <c r="J2348">
        <v>15218</v>
      </c>
      <c r="K2348">
        <v>7</v>
      </c>
      <c r="L2348">
        <f>COUNTIF(Table1[Race],Table1[Race])</f>
        <v>7</v>
      </c>
      <c r="M2348">
        <v>3</v>
      </c>
      <c r="N2348">
        <v>0</v>
      </c>
      <c r="O2348">
        <v>2</v>
      </c>
      <c r="P2348">
        <v>2</v>
      </c>
      <c r="Q2348" t="s">
        <v>20</v>
      </c>
      <c r="R2348" t="s">
        <v>2951</v>
      </c>
      <c r="S2348" t="s">
        <v>2949</v>
      </c>
      <c r="T2348">
        <f>IFERROR(Table1[n_can_adj]/MID(Table1[district],FIND("(",Table1[district])+1,1),Table1[n_can_adj])</f>
        <v>7</v>
      </c>
      <c r="U2348">
        <v>1689</v>
      </c>
      <c r="V2348" t="str">
        <f>IF(Table1[Voting Population]&lt;47000,"Rural","Urban")</f>
        <v>Rural</v>
      </c>
      <c r="W2348" s="3">
        <v>0.18183799735081568</v>
      </c>
      <c r="X2348" s="3" t="s">
        <v>5415</v>
      </c>
      <c r="Y2348" s="3">
        <f>COUNTIFS(Table1[Race '#],Table1[[#This Row],[Race '#]],Table1[Gender],"F")</f>
        <v>3</v>
      </c>
      <c r="Z2348" s="3">
        <f>COUNTIFS(Table1[Race '#],Table1[[#This Row],[Race '#]],Table1[Gender],"M")</f>
        <v>4</v>
      </c>
      <c r="AA2348" s="3">
        <f>COUNTIFS(Table1[Race '#],Table1[[#This Row],[Race '#]],Table1[Gender],"~?")</f>
        <v>0</v>
      </c>
      <c r="AB2348" s="3" t="str">
        <f>_xlfn.IFS(Y2348=SUM(Table1[[#This Row],[Race-F candidates]:[Race-? Candidates]]),"All-Female",Z2348=SUM(Table1[[#This Row],[Race-F candidates]:[Race-? Candidates]]),"All-Male",1=1,"Mixed-Gender")</f>
        <v>Mixed-Gender</v>
      </c>
      <c r="AC2348" s="3">
        <f>COUNTIFS(Table1[genoffice],Table1[[#This Row],[genoffice]],Table1[Gender],"F")</f>
        <v>87</v>
      </c>
      <c r="AD2348" s="3">
        <f>COUNTIFS(Table1[genoffice],Table1[[#This Row],[genoffice]],Table1[Gender],"M")</f>
        <v>236</v>
      </c>
      <c r="AE2348" s="3">
        <f>COUNTIFS(Table1[genoffice],Table1[[#This Row],[genoffice]],Table1[Gender],"~?")</f>
        <v>12</v>
      </c>
    </row>
    <row r="2349" spans="1:31" x14ac:dyDescent="0.35">
      <c r="A2349">
        <v>2348</v>
      </c>
      <c r="B2349">
        <f>IF(COUNTIF(C$2:C2348,C2349)&gt;0,B2348,B2348+1)</f>
        <v>754</v>
      </c>
      <c r="C2349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49" t="s">
        <v>2949</v>
      </c>
      <c r="E2349" t="s">
        <v>996</v>
      </c>
      <c r="F2349" t="s">
        <v>3027</v>
      </c>
      <c r="G2349">
        <v>2014</v>
      </c>
      <c r="H2349" t="s">
        <v>109</v>
      </c>
      <c r="I2349" t="s">
        <v>23</v>
      </c>
      <c r="J2349">
        <v>2054</v>
      </c>
      <c r="K2349">
        <v>2</v>
      </c>
      <c r="L2349">
        <f>COUNTIF(Table1[Race],Table1[Race])</f>
        <v>2</v>
      </c>
      <c r="M2349">
        <v>2</v>
      </c>
      <c r="N2349">
        <v>0</v>
      </c>
      <c r="O2349">
        <v>0</v>
      </c>
      <c r="P2349">
        <v>0</v>
      </c>
      <c r="Q2349" t="s">
        <v>20</v>
      </c>
      <c r="R2349" t="s">
        <v>2951</v>
      </c>
      <c r="S2349" t="s">
        <v>2949</v>
      </c>
      <c r="T2349">
        <f>IFERROR(Table1[n_can_adj]/MID(Table1[district],FIND("(",Table1[district])+1,1),Table1[n_can_adj])</f>
        <v>2</v>
      </c>
      <c r="U2349">
        <v>33765</v>
      </c>
      <c r="V2349" t="str">
        <f>IF(Table1[Voting Population]&lt;47000,"Rural","Urban")</f>
        <v>Rural</v>
      </c>
      <c r="W2349" s="3">
        <v>0.29958873774122113</v>
      </c>
      <c r="X2349" s="3" t="s">
        <v>5415</v>
      </c>
      <c r="Y2349" s="3">
        <f>COUNTIFS(Table1[Race '#],Table1[[#This Row],[Race '#]],Table1[Gender],"F")</f>
        <v>1</v>
      </c>
      <c r="Z2349" s="3">
        <f>COUNTIFS(Table1[Race '#],Table1[[#This Row],[Race '#]],Table1[Gender],"M")</f>
        <v>0</v>
      </c>
      <c r="AA2349" s="3">
        <f>COUNTIFS(Table1[Race '#],Table1[[#This Row],[Race '#]],Table1[Gender],"~?")</f>
        <v>1</v>
      </c>
      <c r="AB2349" s="3" t="str">
        <f>_xlfn.IFS(Y2349=SUM(Table1[[#This Row],[Race-F candidates]:[Race-? Candidates]]),"All-Female",Z2349=SUM(Table1[[#This Row],[Race-F candidates]:[Race-? Candidates]]),"All-Male",1=1,"Mixed-Gender")</f>
        <v>Mixed-Gender</v>
      </c>
      <c r="AC2349" s="3">
        <f>COUNTIFS(Table1[genoffice],Table1[[#This Row],[genoffice]],Table1[Gender],"F")</f>
        <v>87</v>
      </c>
      <c r="AD2349" s="3">
        <f>COUNTIFS(Table1[genoffice],Table1[[#This Row],[genoffice]],Table1[Gender],"M")</f>
        <v>236</v>
      </c>
      <c r="AE2349" s="3">
        <f>COUNTIFS(Table1[genoffice],Table1[[#This Row],[genoffice]],Table1[Gender],"~?")</f>
        <v>12</v>
      </c>
    </row>
    <row r="2350" spans="1:31" x14ac:dyDescent="0.35">
      <c r="A2350">
        <v>2349</v>
      </c>
      <c r="B2350">
        <f>IF(COUNTIF(C$2:C2349,C2350)&gt;0,B2349,B2349+1)</f>
        <v>754</v>
      </c>
      <c r="C2350" t="str">
        <f>Table1[[#This Row],[position]]&amp;IF(Table1[district]="NA","","-"&amp;Table1[district])&amp;IF(Table1[parish]="Multi-Parish Race","","-"&amp;Table1[parish])&amp;" ("&amp;Table1[year]&amp;")"</f>
        <v>Mayor-City of Ville Platte-Evangeline (2014)</v>
      </c>
      <c r="D2350" t="s">
        <v>2949</v>
      </c>
      <c r="E2350" t="s">
        <v>996</v>
      </c>
      <c r="F2350" t="s">
        <v>3028</v>
      </c>
      <c r="G2350">
        <v>2014</v>
      </c>
      <c r="H2350" t="s">
        <v>109</v>
      </c>
      <c r="I2350" t="s">
        <v>23</v>
      </c>
      <c r="J2350">
        <v>1107</v>
      </c>
      <c r="K2350">
        <v>2</v>
      </c>
      <c r="L2350">
        <f>COUNTIF(Table1[Race],Table1[Race])</f>
        <v>2</v>
      </c>
      <c r="M2350">
        <v>2</v>
      </c>
      <c r="N2350">
        <v>0</v>
      </c>
      <c r="O2350">
        <v>0</v>
      </c>
      <c r="P2350">
        <v>0</v>
      </c>
      <c r="Q2350" t="s">
        <v>20</v>
      </c>
      <c r="R2350" t="s">
        <v>2951</v>
      </c>
      <c r="S2350" t="s">
        <v>2949</v>
      </c>
      <c r="T2350">
        <f>IFERROR(Table1[n_can_adj]/MID(Table1[district],FIND("(",Table1[district])+1,1),Table1[n_can_adj])</f>
        <v>2</v>
      </c>
      <c r="U2350">
        <v>33765</v>
      </c>
      <c r="V2350" t="str">
        <f>IF(Table1[Voting Population]&lt;47000,"Rural","Urban")</f>
        <v>Rural</v>
      </c>
      <c r="W2350" s="3">
        <v>0.29958873774122113</v>
      </c>
      <c r="X2350" s="3" t="s">
        <v>5413</v>
      </c>
      <c r="Y2350" s="3">
        <f>COUNTIFS(Table1[Race '#],Table1[[#This Row],[Race '#]],Table1[Gender],"F")</f>
        <v>1</v>
      </c>
      <c r="Z2350" s="3">
        <f>COUNTIFS(Table1[Race '#],Table1[[#This Row],[Race '#]],Table1[Gender],"M")</f>
        <v>0</v>
      </c>
      <c r="AA2350" s="3">
        <f>COUNTIFS(Table1[Race '#],Table1[[#This Row],[Race '#]],Table1[Gender],"~?")</f>
        <v>1</v>
      </c>
      <c r="AB2350" s="3" t="str">
        <f>_xlfn.IFS(Y2350=SUM(Table1[[#This Row],[Race-F candidates]:[Race-? Candidates]]),"All-Female",Z2350=SUM(Table1[[#This Row],[Race-F candidates]:[Race-? Candidates]]),"All-Male",1=1,"Mixed-Gender")</f>
        <v>Mixed-Gender</v>
      </c>
      <c r="AC2350" s="3">
        <f>COUNTIFS(Table1[genoffice],Table1[[#This Row],[genoffice]],Table1[Gender],"F")</f>
        <v>87</v>
      </c>
      <c r="AD2350" s="3">
        <f>COUNTIFS(Table1[genoffice],Table1[[#This Row],[genoffice]],Table1[Gender],"M")</f>
        <v>236</v>
      </c>
      <c r="AE2350" s="3">
        <f>COUNTIFS(Table1[genoffice],Table1[[#This Row],[genoffice]],Table1[Gender],"~?")</f>
        <v>12</v>
      </c>
    </row>
    <row r="2351" spans="1:31" x14ac:dyDescent="0.35">
      <c r="A2351">
        <v>2350</v>
      </c>
      <c r="B2351">
        <f>IF(COUNTIF(C$2:C2350,C2351)&gt;0,B2350,B2350+1)</f>
        <v>755</v>
      </c>
      <c r="C2351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1" t="s">
        <v>2949</v>
      </c>
      <c r="E2351" t="s">
        <v>1006</v>
      </c>
      <c r="F2351" t="s">
        <v>3029</v>
      </c>
      <c r="G2351">
        <v>2014</v>
      </c>
      <c r="H2351" t="s">
        <v>1008</v>
      </c>
      <c r="I2351" t="s">
        <v>19</v>
      </c>
      <c r="J2351">
        <v>653</v>
      </c>
      <c r="K2351">
        <v>2</v>
      </c>
      <c r="L2351">
        <f>COUNTIF(Table1[Race],Table1[Race])</f>
        <v>2</v>
      </c>
      <c r="M2351">
        <v>1</v>
      </c>
      <c r="N2351">
        <v>1</v>
      </c>
      <c r="O2351">
        <v>0</v>
      </c>
      <c r="P2351">
        <v>0</v>
      </c>
      <c r="Q2351" t="s">
        <v>20</v>
      </c>
      <c r="R2351" t="s">
        <v>2951</v>
      </c>
      <c r="S2351" t="s">
        <v>2949</v>
      </c>
      <c r="T2351">
        <f>IFERROR(Table1[n_can_adj]/MID(Table1[district],FIND("(",Table1[district])+1,1),Table1[n_can_adj])</f>
        <v>2</v>
      </c>
      <c r="U2351">
        <v>197233</v>
      </c>
      <c r="V2351" t="str">
        <f>IF(Table1[Voting Population]&lt;47000,"Rural","Urban")</f>
        <v>Urban</v>
      </c>
      <c r="W2351" s="3">
        <v>0.15249837767683322</v>
      </c>
      <c r="X2351" s="3" t="s">
        <v>5415</v>
      </c>
      <c r="Y2351" s="3">
        <f>COUNTIFS(Table1[Race '#],Table1[[#This Row],[Race '#]],Table1[Gender],"F")</f>
        <v>1</v>
      </c>
      <c r="Z2351" s="3">
        <f>COUNTIFS(Table1[Race '#],Table1[[#This Row],[Race '#]],Table1[Gender],"M")</f>
        <v>1</v>
      </c>
      <c r="AA2351" s="3">
        <f>COUNTIFS(Table1[Race '#],Table1[[#This Row],[Race '#]],Table1[Gender],"~?")</f>
        <v>0</v>
      </c>
      <c r="AB2351" s="3" t="str">
        <f>_xlfn.IFS(Y2351=SUM(Table1[[#This Row],[Race-F candidates]:[Race-? Candidates]]),"All-Female",Z2351=SUM(Table1[[#This Row],[Race-F candidates]:[Race-? Candidates]]),"All-Male",1=1,"Mixed-Gender")</f>
        <v>Mixed-Gender</v>
      </c>
      <c r="AC2351" s="3">
        <f>COUNTIFS(Table1[genoffice],Table1[[#This Row],[genoffice]],Table1[Gender],"F")</f>
        <v>87</v>
      </c>
      <c r="AD2351" s="3">
        <f>COUNTIFS(Table1[genoffice],Table1[[#This Row],[genoffice]],Table1[Gender],"M")</f>
        <v>236</v>
      </c>
      <c r="AE2351" s="3">
        <f>COUNTIFS(Table1[genoffice],Table1[[#This Row],[genoffice]],Table1[Gender],"~?")</f>
        <v>12</v>
      </c>
    </row>
    <row r="2352" spans="1:31" x14ac:dyDescent="0.35">
      <c r="A2352">
        <v>2351</v>
      </c>
      <c r="B2352">
        <f>IF(COUNTIF(C$2:C2351,C2352)&gt;0,B2351,B2351+1)</f>
        <v>755</v>
      </c>
      <c r="C2352" t="str">
        <f>Table1[[#This Row],[position]]&amp;IF(Table1[district]="NA","","-"&amp;Table1[district])&amp;IF(Table1[parish]="Multi-Parish Race","","-"&amp;Table1[parish])&amp;" ("&amp;Table1[year]&amp;")"</f>
        <v>Mayor-City of Westlake-Calcasieu (2014)</v>
      </c>
      <c r="D2352" t="s">
        <v>2949</v>
      </c>
      <c r="E2352" t="s">
        <v>1006</v>
      </c>
      <c r="F2352" t="s">
        <v>3030</v>
      </c>
      <c r="G2352">
        <v>2014</v>
      </c>
      <c r="H2352" t="s">
        <v>1008</v>
      </c>
      <c r="I2352" t="s">
        <v>23</v>
      </c>
      <c r="J2352">
        <v>888</v>
      </c>
      <c r="K2352">
        <v>2</v>
      </c>
      <c r="L2352">
        <f>COUNTIF(Table1[Race],Table1[Race])</f>
        <v>2</v>
      </c>
      <c r="M2352">
        <v>1</v>
      </c>
      <c r="N2352">
        <v>1</v>
      </c>
      <c r="O2352">
        <v>0</v>
      </c>
      <c r="P2352">
        <v>0</v>
      </c>
      <c r="Q2352" t="s">
        <v>20</v>
      </c>
      <c r="R2352" t="s">
        <v>2951</v>
      </c>
      <c r="S2352" t="s">
        <v>2949</v>
      </c>
      <c r="T2352">
        <f>IFERROR(Table1[n_can_adj]/MID(Table1[district],FIND("(",Table1[district])+1,1),Table1[n_can_adj])</f>
        <v>2</v>
      </c>
      <c r="U2352">
        <v>197233</v>
      </c>
      <c r="V2352" t="str">
        <f>IF(Table1[Voting Population]&lt;47000,"Rural","Urban")</f>
        <v>Urban</v>
      </c>
      <c r="W2352" s="3">
        <v>0.15249837767683322</v>
      </c>
      <c r="X2352" s="3" t="s">
        <v>5414</v>
      </c>
      <c r="Y2352" s="3">
        <f>COUNTIFS(Table1[Race '#],Table1[[#This Row],[Race '#]],Table1[Gender],"F")</f>
        <v>1</v>
      </c>
      <c r="Z2352" s="3">
        <f>COUNTIFS(Table1[Race '#],Table1[[#This Row],[Race '#]],Table1[Gender],"M")</f>
        <v>1</v>
      </c>
      <c r="AA2352" s="3">
        <f>COUNTIFS(Table1[Race '#],Table1[[#This Row],[Race '#]],Table1[Gender],"~?")</f>
        <v>0</v>
      </c>
      <c r="AB2352" s="3" t="str">
        <f>_xlfn.IFS(Y2352=SUM(Table1[[#This Row],[Race-F candidates]:[Race-? Candidates]]),"All-Female",Z2352=SUM(Table1[[#This Row],[Race-F candidates]:[Race-? Candidates]]),"All-Male",1=1,"Mixed-Gender")</f>
        <v>Mixed-Gender</v>
      </c>
      <c r="AC2352" s="3">
        <f>COUNTIFS(Table1[genoffice],Table1[[#This Row],[genoffice]],Table1[Gender],"F")</f>
        <v>87</v>
      </c>
      <c r="AD2352" s="3">
        <f>COUNTIFS(Table1[genoffice],Table1[[#This Row],[genoffice]],Table1[Gender],"M")</f>
        <v>236</v>
      </c>
      <c r="AE2352" s="3">
        <f>COUNTIFS(Table1[genoffice],Table1[[#This Row],[genoffice]],Table1[Gender],"~?")</f>
        <v>12</v>
      </c>
    </row>
    <row r="2353" spans="1:31" x14ac:dyDescent="0.35">
      <c r="A2353">
        <v>2352</v>
      </c>
      <c r="B2353">
        <f>IF(COUNTIF(C$2:C2352,C2353)&gt;0,B2352,B2352+1)</f>
        <v>756</v>
      </c>
      <c r="C2353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3" t="s">
        <v>2949</v>
      </c>
      <c r="E2353" t="s">
        <v>3031</v>
      </c>
      <c r="F2353" t="s">
        <v>3032</v>
      </c>
      <c r="G2353">
        <v>2014</v>
      </c>
      <c r="H2353" t="s">
        <v>1277</v>
      </c>
      <c r="I2353" t="s">
        <v>30</v>
      </c>
      <c r="J2353">
        <v>4462</v>
      </c>
      <c r="K2353">
        <v>2</v>
      </c>
      <c r="L2353">
        <f>COUNTIF(Table1[Race],Table1[Race])</f>
        <v>2</v>
      </c>
      <c r="M2353">
        <v>0</v>
      </c>
      <c r="N2353">
        <v>0</v>
      </c>
      <c r="O2353">
        <v>2</v>
      </c>
      <c r="P2353">
        <v>0</v>
      </c>
      <c r="Q2353" t="s">
        <v>20</v>
      </c>
      <c r="R2353" t="s">
        <v>2951</v>
      </c>
      <c r="S2353" t="s">
        <v>2949</v>
      </c>
      <c r="T2353">
        <f>IFERROR(Table1[n_can_adj]/MID(Table1[district],FIND("(",Table1[district])+1,1),Table1[n_can_adj])</f>
        <v>2</v>
      </c>
      <c r="U2353">
        <v>445337</v>
      </c>
      <c r="V2353" t="str">
        <f>IF(Table1[Voting Population]&lt;47000,"Rural","Urban")</f>
        <v>Urban</v>
      </c>
      <c r="W2353" s="3">
        <v>0.47552910052910052</v>
      </c>
      <c r="X2353" s="3" t="s">
        <v>5414</v>
      </c>
      <c r="Y2353" s="3">
        <f>COUNTIFS(Table1[Race '#],Table1[[#This Row],[Race '#]],Table1[Gender],"F")</f>
        <v>0</v>
      </c>
      <c r="Z2353" s="3">
        <f>COUNTIFS(Table1[Race '#],Table1[[#This Row],[Race '#]],Table1[Gender],"M")</f>
        <v>2</v>
      </c>
      <c r="AA2353" s="3">
        <f>COUNTIFS(Table1[Race '#],Table1[[#This Row],[Race '#]],Table1[Gender],"~?")</f>
        <v>0</v>
      </c>
      <c r="AB2353" s="3" t="str">
        <f>_xlfn.IFS(Y2353=SUM(Table1[[#This Row],[Race-F candidates]:[Race-? Candidates]]),"All-Female",Z2353=SUM(Table1[[#This Row],[Race-F candidates]:[Race-? Candidates]]),"All-Male",1=1,"Mixed-Gender")</f>
        <v>All-Male</v>
      </c>
      <c r="AC2353" s="3">
        <f>COUNTIFS(Table1[genoffice],Table1[[#This Row],[genoffice]],Table1[Gender],"F")</f>
        <v>87</v>
      </c>
      <c r="AD2353" s="3">
        <f>COUNTIFS(Table1[genoffice],Table1[[#This Row],[genoffice]],Table1[Gender],"M")</f>
        <v>236</v>
      </c>
      <c r="AE2353" s="3">
        <f>COUNTIFS(Table1[genoffice],Table1[[#This Row],[genoffice]],Table1[Gender],"~?")</f>
        <v>12</v>
      </c>
    </row>
    <row r="2354" spans="1:31" x14ac:dyDescent="0.35">
      <c r="A2354">
        <v>2353</v>
      </c>
      <c r="B2354">
        <f>IF(COUNTIF(C$2:C2353,C2354)&gt;0,B2353,B2353+1)</f>
        <v>756</v>
      </c>
      <c r="C2354" t="str">
        <f>Table1[[#This Row],[position]]&amp;IF(Table1[district]="NA","","-"&amp;Table1[district])&amp;IF(Table1[parish]="Multi-Parish Race","","-"&amp;Table1[parish])&amp;" ("&amp;Table1[year]&amp;")"</f>
        <v>Mayor-City of Zachary-East Baton Rouge (2014)</v>
      </c>
      <c r="D2354" t="s">
        <v>2949</v>
      </c>
      <c r="E2354" t="s">
        <v>3031</v>
      </c>
      <c r="F2354" t="s">
        <v>3033</v>
      </c>
      <c r="G2354">
        <v>2014</v>
      </c>
      <c r="H2354" t="s">
        <v>1277</v>
      </c>
      <c r="I2354" t="s">
        <v>30</v>
      </c>
      <c r="J2354">
        <v>1586</v>
      </c>
      <c r="K2354">
        <v>2</v>
      </c>
      <c r="L2354">
        <f>COUNTIF(Table1[Race],Table1[Race])</f>
        <v>2</v>
      </c>
      <c r="M2354">
        <v>0</v>
      </c>
      <c r="N2354">
        <v>0</v>
      </c>
      <c r="O2354">
        <v>2</v>
      </c>
      <c r="P2354">
        <v>0</v>
      </c>
      <c r="Q2354" t="s">
        <v>20</v>
      </c>
      <c r="R2354" t="s">
        <v>2951</v>
      </c>
      <c r="S2354" t="s">
        <v>2949</v>
      </c>
      <c r="T2354">
        <f>IFERROR(Table1[n_can_adj]/MID(Table1[district],FIND("(",Table1[district])+1,1),Table1[n_can_adj])</f>
        <v>2</v>
      </c>
      <c r="U2354">
        <v>445337</v>
      </c>
      <c r="V2354" t="str">
        <f>IF(Table1[Voting Population]&lt;47000,"Rural","Urban")</f>
        <v>Urban</v>
      </c>
      <c r="W2354" s="3">
        <v>0.47552910052910052</v>
      </c>
      <c r="X2354" s="3" t="s">
        <v>5414</v>
      </c>
      <c r="Y2354" s="3">
        <f>COUNTIFS(Table1[Race '#],Table1[[#This Row],[Race '#]],Table1[Gender],"F")</f>
        <v>0</v>
      </c>
      <c r="Z2354" s="3">
        <f>COUNTIFS(Table1[Race '#],Table1[[#This Row],[Race '#]],Table1[Gender],"M")</f>
        <v>2</v>
      </c>
      <c r="AA2354" s="3">
        <f>COUNTIFS(Table1[Race '#],Table1[[#This Row],[Race '#]],Table1[Gender],"~?")</f>
        <v>0</v>
      </c>
      <c r="AB2354" s="3" t="str">
        <f>_xlfn.IFS(Y2354=SUM(Table1[[#This Row],[Race-F candidates]:[Race-? Candidates]]),"All-Female",Z2354=SUM(Table1[[#This Row],[Race-F candidates]:[Race-? Candidates]]),"All-Male",1=1,"Mixed-Gender")</f>
        <v>All-Male</v>
      </c>
      <c r="AC2354" s="3">
        <f>COUNTIFS(Table1[genoffice],Table1[[#This Row],[genoffice]],Table1[Gender],"F")</f>
        <v>87</v>
      </c>
      <c r="AD2354" s="3">
        <f>COUNTIFS(Table1[genoffice],Table1[[#This Row],[genoffice]],Table1[Gender],"M")</f>
        <v>236</v>
      </c>
      <c r="AE2354" s="3">
        <f>COUNTIFS(Table1[genoffice],Table1[[#This Row],[genoffice]],Table1[Gender],"~?")</f>
        <v>12</v>
      </c>
    </row>
    <row r="2355" spans="1:31" x14ac:dyDescent="0.35">
      <c r="A2355">
        <v>2354</v>
      </c>
      <c r="B2355">
        <f>IF(COUNTIF(C$2:C2354,C2355)&gt;0,B2354,B2354+1)</f>
        <v>757</v>
      </c>
      <c r="C2355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5" t="s">
        <v>2949</v>
      </c>
      <c r="E2355" t="s">
        <v>3034</v>
      </c>
      <c r="F2355" t="s">
        <v>3035</v>
      </c>
      <c r="G2355">
        <v>2016</v>
      </c>
      <c r="H2355" t="s">
        <v>981</v>
      </c>
      <c r="I2355" t="s">
        <v>23</v>
      </c>
      <c r="J2355">
        <v>436</v>
      </c>
      <c r="K2355">
        <v>2</v>
      </c>
      <c r="L2355">
        <f>COUNTIF(Table1[Race],Table1[Race])</f>
        <v>2</v>
      </c>
      <c r="M2355">
        <v>2</v>
      </c>
      <c r="N2355">
        <v>0</v>
      </c>
      <c r="O2355">
        <v>0</v>
      </c>
      <c r="P2355">
        <v>0</v>
      </c>
      <c r="Q2355" t="s">
        <v>20</v>
      </c>
      <c r="R2355" t="s">
        <v>2951</v>
      </c>
      <c r="S2355" t="s">
        <v>2949</v>
      </c>
      <c r="T2355">
        <f>IFERROR(Table1[n_can_adj]/MID(Table1[district],FIND("(",Table1[district])+1,1),Table1[n_can_adj])</f>
        <v>2</v>
      </c>
      <c r="U2355">
        <v>25017</v>
      </c>
      <c r="V2355" t="str">
        <f>IF(Table1[Voting Population]&lt;47000,"Rural","Urban")</f>
        <v>Rural</v>
      </c>
      <c r="W2355" s="3">
        <v>0.59573481687528984</v>
      </c>
      <c r="X2355" s="3" t="s">
        <v>5414</v>
      </c>
      <c r="Y2355" s="3">
        <f>COUNTIFS(Table1[Race '#],Table1[[#This Row],[Race '#]],Table1[Gender],"F")</f>
        <v>0</v>
      </c>
      <c r="Z2355" s="3">
        <f>COUNTIFS(Table1[Race '#],Table1[[#This Row],[Race '#]],Table1[Gender],"M")</f>
        <v>2</v>
      </c>
      <c r="AA2355" s="3">
        <f>COUNTIFS(Table1[Race '#],Table1[[#This Row],[Race '#]],Table1[Gender],"~?")</f>
        <v>0</v>
      </c>
      <c r="AB2355" s="3" t="str">
        <f>_xlfn.IFS(Y2355=SUM(Table1[[#This Row],[Race-F candidates]:[Race-? Candidates]]),"All-Female",Z2355=SUM(Table1[[#This Row],[Race-F candidates]:[Race-? Candidates]]),"All-Male",1=1,"Mixed-Gender")</f>
        <v>All-Male</v>
      </c>
      <c r="AC2355" s="3">
        <f>COUNTIFS(Table1[genoffice],Table1[[#This Row],[genoffice]],Table1[Gender],"F")</f>
        <v>87</v>
      </c>
      <c r="AD2355" s="3">
        <f>COUNTIFS(Table1[genoffice],Table1[[#This Row],[genoffice]],Table1[Gender],"M")</f>
        <v>236</v>
      </c>
      <c r="AE2355" s="3">
        <f>COUNTIFS(Table1[genoffice],Table1[[#This Row],[genoffice]],Table1[Gender],"~?")</f>
        <v>12</v>
      </c>
    </row>
    <row r="2356" spans="1:31" x14ac:dyDescent="0.35">
      <c r="A2356">
        <v>2355</v>
      </c>
      <c r="B2356">
        <f>IF(COUNTIF(C$2:C2355,C2356)&gt;0,B2355,B2355+1)</f>
        <v>757</v>
      </c>
      <c r="C2356" t="str">
        <f>Table1[[#This Row],[position]]&amp;IF(Table1[district]="NA","","-"&amp;Table1[district])&amp;IF(Table1[parish]="Multi-Parish Race","","-"&amp;Table1[parish])&amp;" ("&amp;Table1[year]&amp;")"</f>
        <v>Mayor-Town of Addis-West Baton Rouge (2016)</v>
      </c>
      <c r="D2356" t="s">
        <v>2949</v>
      </c>
      <c r="E2356" t="s">
        <v>3034</v>
      </c>
      <c r="F2356" t="s">
        <v>3036</v>
      </c>
      <c r="G2356">
        <v>2016</v>
      </c>
      <c r="H2356" t="s">
        <v>981</v>
      </c>
      <c r="I2356" t="s">
        <v>23</v>
      </c>
      <c r="J2356">
        <v>1721</v>
      </c>
      <c r="K2356">
        <v>2</v>
      </c>
      <c r="L2356">
        <f>COUNTIF(Table1[Race],Table1[Race])</f>
        <v>2</v>
      </c>
      <c r="M2356">
        <v>2</v>
      </c>
      <c r="N2356">
        <v>0</v>
      </c>
      <c r="O2356">
        <v>0</v>
      </c>
      <c r="P2356">
        <v>0</v>
      </c>
      <c r="Q2356" t="s">
        <v>20</v>
      </c>
      <c r="R2356" t="s">
        <v>2951</v>
      </c>
      <c r="S2356" t="s">
        <v>2949</v>
      </c>
      <c r="T2356">
        <f>IFERROR(Table1[n_can_adj]/MID(Table1[district],FIND("(",Table1[district])+1,1),Table1[n_can_adj])</f>
        <v>2</v>
      </c>
      <c r="U2356">
        <v>25017</v>
      </c>
      <c r="V2356" t="str">
        <f>IF(Table1[Voting Population]&lt;47000,"Rural","Urban")</f>
        <v>Rural</v>
      </c>
      <c r="W2356" s="3">
        <v>0.59573481687528984</v>
      </c>
      <c r="X2356" s="3" t="s">
        <v>5414</v>
      </c>
      <c r="Y2356" s="3">
        <f>COUNTIFS(Table1[Race '#],Table1[[#This Row],[Race '#]],Table1[Gender],"F")</f>
        <v>0</v>
      </c>
      <c r="Z2356" s="3">
        <f>COUNTIFS(Table1[Race '#],Table1[[#This Row],[Race '#]],Table1[Gender],"M")</f>
        <v>2</v>
      </c>
      <c r="AA2356" s="3">
        <f>COUNTIFS(Table1[Race '#],Table1[[#This Row],[Race '#]],Table1[Gender],"~?")</f>
        <v>0</v>
      </c>
      <c r="AB2356" s="3" t="str">
        <f>_xlfn.IFS(Y2356=SUM(Table1[[#This Row],[Race-F candidates]:[Race-? Candidates]]),"All-Female",Z2356=SUM(Table1[[#This Row],[Race-F candidates]:[Race-? Candidates]]),"All-Male",1=1,"Mixed-Gender")</f>
        <v>All-Male</v>
      </c>
      <c r="AC2356" s="3">
        <f>COUNTIFS(Table1[genoffice],Table1[[#This Row],[genoffice]],Table1[Gender],"F")</f>
        <v>87</v>
      </c>
      <c r="AD2356" s="3">
        <f>COUNTIFS(Table1[genoffice],Table1[[#This Row],[genoffice]],Table1[Gender],"M")</f>
        <v>236</v>
      </c>
      <c r="AE2356" s="3">
        <f>COUNTIFS(Table1[genoffice],Table1[[#This Row],[genoffice]],Table1[Gender],"~?")</f>
        <v>12</v>
      </c>
    </row>
    <row r="2357" spans="1:31" x14ac:dyDescent="0.35">
      <c r="A2357">
        <v>2356</v>
      </c>
      <c r="B2357">
        <f>IF(COUNTIF(C$2:C2356,C2357)&gt;0,B2356,B2356+1)</f>
        <v>758</v>
      </c>
      <c r="C2357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7" t="s">
        <v>2949</v>
      </c>
      <c r="E2357" t="s">
        <v>3037</v>
      </c>
      <c r="F2357" t="s">
        <v>3038</v>
      </c>
      <c r="G2357">
        <v>2014</v>
      </c>
      <c r="H2357" t="s">
        <v>1002</v>
      </c>
      <c r="I2357" t="s">
        <v>19</v>
      </c>
      <c r="J2357">
        <v>193</v>
      </c>
      <c r="K2357">
        <v>2</v>
      </c>
      <c r="L2357">
        <f>COUNTIF(Table1[Race],Table1[Race])</f>
        <v>2</v>
      </c>
      <c r="M2357">
        <v>1</v>
      </c>
      <c r="N2357">
        <v>1</v>
      </c>
      <c r="O2357">
        <v>0</v>
      </c>
      <c r="P2357">
        <v>0</v>
      </c>
      <c r="Q2357" t="s">
        <v>20</v>
      </c>
      <c r="R2357" t="s">
        <v>2951</v>
      </c>
      <c r="S2357" t="s">
        <v>2949</v>
      </c>
      <c r="T2357">
        <f>IFERROR(Table1[n_can_adj]/MID(Table1[district],FIND("(",Table1[district])+1,1),Table1[n_can_adj])</f>
        <v>2</v>
      </c>
      <c r="U2357">
        <v>135925</v>
      </c>
      <c r="V2357" t="str">
        <f>IF(Table1[Voting Population]&lt;47000,"Rural","Urban")</f>
        <v>Urban</v>
      </c>
      <c r="W2357" s="3">
        <v>1.5789473684210575E-2</v>
      </c>
      <c r="X2357" s="3" t="s">
        <v>5414</v>
      </c>
      <c r="Y2357" s="3">
        <f>COUNTIFS(Table1[Race '#],Table1[[#This Row],[Race '#]],Table1[Gender],"F")</f>
        <v>0</v>
      </c>
      <c r="Z2357" s="3">
        <f>COUNTIFS(Table1[Race '#],Table1[[#This Row],[Race '#]],Table1[Gender],"M")</f>
        <v>2</v>
      </c>
      <c r="AA2357" s="3">
        <f>COUNTIFS(Table1[Race '#],Table1[[#This Row],[Race '#]],Table1[Gender],"~?")</f>
        <v>0</v>
      </c>
      <c r="AB2357" s="3" t="str">
        <f>_xlfn.IFS(Y2357=SUM(Table1[[#This Row],[Race-F candidates]:[Race-? Candidates]]),"All-Female",Z2357=SUM(Table1[[#This Row],[Race-F candidates]:[Race-? Candidates]]),"All-Male",1=1,"Mixed-Gender")</f>
        <v>All-Male</v>
      </c>
      <c r="AC2357" s="3">
        <f>COUNTIFS(Table1[genoffice],Table1[[#This Row],[genoffice]],Table1[Gender],"F")</f>
        <v>87</v>
      </c>
      <c r="AD2357" s="3">
        <f>COUNTIFS(Table1[genoffice],Table1[[#This Row],[genoffice]],Table1[Gender],"M")</f>
        <v>236</v>
      </c>
      <c r="AE2357" s="3">
        <f>COUNTIFS(Table1[genoffice],Table1[[#This Row],[genoffice]],Table1[Gender],"~?")</f>
        <v>12</v>
      </c>
    </row>
    <row r="2358" spans="1:31" x14ac:dyDescent="0.35">
      <c r="A2358">
        <v>2357</v>
      </c>
      <c r="B2358">
        <f>IF(COUNTIF(C$2:C2357,C2358)&gt;0,B2357,B2357+1)</f>
        <v>758</v>
      </c>
      <c r="C2358" t="str">
        <f>Table1[[#This Row],[position]]&amp;IF(Table1[district]="NA","","-"&amp;Table1[district])&amp;IF(Table1[parish]="Multi-Parish Race","","-"&amp;Table1[parish])&amp;" ("&amp;Table1[year]&amp;")"</f>
        <v>Mayor-Town of Albany-Livingston (2014)</v>
      </c>
      <c r="D2358" t="s">
        <v>2949</v>
      </c>
      <c r="E2358" t="s">
        <v>3037</v>
      </c>
      <c r="F2358" t="s">
        <v>3039</v>
      </c>
      <c r="G2358">
        <v>2014</v>
      </c>
      <c r="H2358" t="s">
        <v>1002</v>
      </c>
      <c r="I2358" t="s">
        <v>23</v>
      </c>
      <c r="J2358">
        <v>187</v>
      </c>
      <c r="K2358">
        <v>2</v>
      </c>
      <c r="L2358">
        <f>COUNTIF(Table1[Race],Table1[Race])</f>
        <v>2</v>
      </c>
      <c r="M2358">
        <v>1</v>
      </c>
      <c r="N2358">
        <v>1</v>
      </c>
      <c r="O2358">
        <v>0</v>
      </c>
      <c r="P2358">
        <v>0</v>
      </c>
      <c r="Q2358" t="s">
        <v>20</v>
      </c>
      <c r="R2358" t="s">
        <v>2951</v>
      </c>
      <c r="S2358" t="s">
        <v>2949</v>
      </c>
      <c r="T2358">
        <f>IFERROR(Table1[n_can_adj]/MID(Table1[district],FIND("(",Table1[district])+1,1),Table1[n_can_adj])</f>
        <v>2</v>
      </c>
      <c r="U2358">
        <v>135925</v>
      </c>
      <c r="V2358" t="str">
        <f>IF(Table1[Voting Population]&lt;47000,"Rural","Urban")</f>
        <v>Urban</v>
      </c>
      <c r="W2358" s="3">
        <v>1.5789473684210575E-2</v>
      </c>
      <c r="X2358" s="3" t="s">
        <v>5414</v>
      </c>
      <c r="Y2358" s="3">
        <f>COUNTIFS(Table1[Race '#],Table1[[#This Row],[Race '#]],Table1[Gender],"F")</f>
        <v>0</v>
      </c>
      <c r="Z2358" s="3">
        <f>COUNTIFS(Table1[Race '#],Table1[[#This Row],[Race '#]],Table1[Gender],"M")</f>
        <v>2</v>
      </c>
      <c r="AA2358" s="3">
        <f>COUNTIFS(Table1[Race '#],Table1[[#This Row],[Race '#]],Table1[Gender],"~?")</f>
        <v>0</v>
      </c>
      <c r="AB2358" s="3" t="str">
        <f>_xlfn.IFS(Y2358=SUM(Table1[[#This Row],[Race-F candidates]:[Race-? Candidates]]),"All-Female",Z2358=SUM(Table1[[#This Row],[Race-F candidates]:[Race-? Candidates]]),"All-Male",1=1,"Mixed-Gender")</f>
        <v>All-Male</v>
      </c>
      <c r="AC2358" s="3">
        <f>COUNTIFS(Table1[genoffice],Table1[[#This Row],[genoffice]],Table1[Gender],"F")</f>
        <v>87</v>
      </c>
      <c r="AD2358" s="3">
        <f>COUNTIFS(Table1[genoffice],Table1[[#This Row],[genoffice]],Table1[Gender],"M")</f>
        <v>236</v>
      </c>
      <c r="AE2358" s="3">
        <f>COUNTIFS(Table1[genoffice],Table1[[#This Row],[genoffice]],Table1[Gender],"~?")</f>
        <v>12</v>
      </c>
    </row>
    <row r="2359" spans="1:31" x14ac:dyDescent="0.35">
      <c r="A2359">
        <v>2358</v>
      </c>
      <c r="B2359">
        <f>IF(COUNTIF(C$2:C2358,C2359)&gt;0,B2358,B2358+1)</f>
        <v>759</v>
      </c>
      <c r="C2359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59" t="s">
        <v>2949</v>
      </c>
      <c r="E2359" t="s">
        <v>1015</v>
      </c>
      <c r="F2359" t="s">
        <v>3040</v>
      </c>
      <c r="G2359">
        <v>2016</v>
      </c>
      <c r="H2359" t="s">
        <v>640</v>
      </c>
      <c r="I2359" t="s">
        <v>127</v>
      </c>
      <c r="J2359">
        <v>1046</v>
      </c>
      <c r="K2359">
        <v>2</v>
      </c>
      <c r="L2359">
        <f>COUNTIF(Table1[Race],Table1[Race])</f>
        <v>2</v>
      </c>
      <c r="M2359">
        <v>1</v>
      </c>
      <c r="N2359">
        <v>0</v>
      </c>
      <c r="O2359">
        <v>0</v>
      </c>
      <c r="P2359">
        <v>1</v>
      </c>
      <c r="Q2359" t="s">
        <v>20</v>
      </c>
      <c r="R2359" t="s">
        <v>2951</v>
      </c>
      <c r="S2359" t="s">
        <v>2949</v>
      </c>
      <c r="T2359">
        <f>IFERROR(Table1[n_can_adj]/MID(Table1[district],FIND("(",Table1[district])+1,1),Table1[n_can_adj])</f>
        <v>2</v>
      </c>
      <c r="U2359">
        <v>127115</v>
      </c>
      <c r="V2359" t="str">
        <f>IF(Table1[Voting Population]&lt;47000,"Rural","Urban")</f>
        <v>Urban</v>
      </c>
      <c r="W2359" s="3">
        <v>0.10105263157894734</v>
      </c>
      <c r="X2359" s="3" t="s">
        <v>5414</v>
      </c>
      <c r="Y2359" s="3">
        <f>COUNTIFS(Table1[Race '#],Table1[[#This Row],[Race '#]],Table1[Gender],"F")</f>
        <v>0</v>
      </c>
      <c r="Z2359" s="3">
        <f>COUNTIFS(Table1[Race '#],Table1[[#This Row],[Race '#]],Table1[Gender],"M")</f>
        <v>2</v>
      </c>
      <c r="AA2359" s="3">
        <f>COUNTIFS(Table1[Race '#],Table1[[#This Row],[Race '#]],Table1[Gender],"~?")</f>
        <v>0</v>
      </c>
      <c r="AB2359" s="3" t="str">
        <f>_xlfn.IFS(Y2359=SUM(Table1[[#This Row],[Race-F candidates]:[Race-? Candidates]]),"All-Female",Z2359=SUM(Table1[[#This Row],[Race-F candidates]:[Race-? Candidates]]),"All-Male",1=1,"Mixed-Gender")</f>
        <v>All-Male</v>
      </c>
      <c r="AC2359" s="3">
        <f>COUNTIFS(Table1[genoffice],Table1[[#This Row],[genoffice]],Table1[Gender],"F")</f>
        <v>87</v>
      </c>
      <c r="AD2359" s="3">
        <f>COUNTIFS(Table1[genoffice],Table1[[#This Row],[genoffice]],Table1[Gender],"M")</f>
        <v>236</v>
      </c>
      <c r="AE2359" s="3">
        <f>COUNTIFS(Table1[genoffice],Table1[[#This Row],[genoffice]],Table1[Gender],"~?")</f>
        <v>12</v>
      </c>
    </row>
    <row r="2360" spans="1:31" x14ac:dyDescent="0.35">
      <c r="A2360">
        <v>2359</v>
      </c>
      <c r="B2360">
        <f>IF(COUNTIF(C$2:C2359,C2360)&gt;0,B2359,B2359+1)</f>
        <v>759</v>
      </c>
      <c r="C2360" t="str">
        <f>Table1[[#This Row],[position]]&amp;IF(Table1[district]="NA","","-"&amp;Table1[district])&amp;IF(Table1[parish]="Multi-Parish Race","","-"&amp;Table1[parish])&amp;" ("&amp;Table1[year]&amp;")"</f>
        <v>Mayor-Town of Amite City-Tangipahoa (2016)</v>
      </c>
      <c r="D2360" t="s">
        <v>2949</v>
      </c>
      <c r="E2360" t="s">
        <v>1015</v>
      </c>
      <c r="F2360" t="s">
        <v>3041</v>
      </c>
      <c r="G2360">
        <v>2016</v>
      </c>
      <c r="H2360" t="s">
        <v>640</v>
      </c>
      <c r="I2360" t="s">
        <v>23</v>
      </c>
      <c r="J2360">
        <v>854</v>
      </c>
      <c r="K2360">
        <v>2</v>
      </c>
      <c r="L2360">
        <f>COUNTIF(Table1[Race],Table1[Race])</f>
        <v>2</v>
      </c>
      <c r="M2360">
        <v>1</v>
      </c>
      <c r="N2360">
        <v>0</v>
      </c>
      <c r="O2360">
        <v>0</v>
      </c>
      <c r="P2360">
        <v>1</v>
      </c>
      <c r="Q2360" t="s">
        <v>20</v>
      </c>
      <c r="R2360" t="s">
        <v>2951</v>
      </c>
      <c r="S2360" t="s">
        <v>2949</v>
      </c>
      <c r="T2360">
        <f>IFERROR(Table1[n_can_adj]/MID(Table1[district],FIND("(",Table1[district])+1,1),Table1[n_can_adj])</f>
        <v>2</v>
      </c>
      <c r="U2360">
        <v>127115</v>
      </c>
      <c r="V2360" t="str">
        <f>IF(Table1[Voting Population]&lt;47000,"Rural","Urban")</f>
        <v>Urban</v>
      </c>
      <c r="W2360" s="3">
        <v>0.10105263157894734</v>
      </c>
      <c r="X2360" s="3" t="s">
        <v>5414</v>
      </c>
      <c r="Y2360" s="3">
        <f>COUNTIFS(Table1[Race '#],Table1[[#This Row],[Race '#]],Table1[Gender],"F")</f>
        <v>0</v>
      </c>
      <c r="Z2360" s="3">
        <f>COUNTIFS(Table1[Race '#],Table1[[#This Row],[Race '#]],Table1[Gender],"M")</f>
        <v>2</v>
      </c>
      <c r="AA2360" s="3">
        <f>COUNTIFS(Table1[Race '#],Table1[[#This Row],[Race '#]],Table1[Gender],"~?")</f>
        <v>0</v>
      </c>
      <c r="AB2360" s="3" t="str">
        <f>_xlfn.IFS(Y2360=SUM(Table1[[#This Row],[Race-F candidates]:[Race-? Candidates]]),"All-Female",Z2360=SUM(Table1[[#This Row],[Race-F candidates]:[Race-? Candidates]]),"All-Male",1=1,"Mixed-Gender")</f>
        <v>All-Male</v>
      </c>
      <c r="AC2360" s="3">
        <f>COUNTIFS(Table1[genoffice],Table1[[#This Row],[genoffice]],Table1[Gender],"F")</f>
        <v>87</v>
      </c>
      <c r="AD2360" s="3">
        <f>COUNTIFS(Table1[genoffice],Table1[[#This Row],[genoffice]],Table1[Gender],"M")</f>
        <v>236</v>
      </c>
      <c r="AE2360" s="3">
        <f>COUNTIFS(Table1[genoffice],Table1[[#This Row],[genoffice]],Table1[Gender],"~?")</f>
        <v>12</v>
      </c>
    </row>
    <row r="2361" spans="1:31" x14ac:dyDescent="0.35">
      <c r="A2361">
        <v>2360</v>
      </c>
      <c r="B2361">
        <f>IF(COUNTIF(C$2:C2360,C2361)&gt;0,B2360,B2360+1)</f>
        <v>760</v>
      </c>
      <c r="C2361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1" t="s">
        <v>2949</v>
      </c>
      <c r="E2361" t="s">
        <v>3042</v>
      </c>
      <c r="F2361" t="s">
        <v>3043</v>
      </c>
      <c r="G2361">
        <v>2014</v>
      </c>
      <c r="H2361" t="s">
        <v>729</v>
      </c>
      <c r="I2361" t="s">
        <v>23</v>
      </c>
      <c r="J2361">
        <v>772</v>
      </c>
      <c r="K2361">
        <v>2</v>
      </c>
      <c r="L2361">
        <f>COUNTIF(Table1[Race],Table1[Race])</f>
        <v>2</v>
      </c>
      <c r="M2361">
        <v>2</v>
      </c>
      <c r="N2361">
        <v>0</v>
      </c>
      <c r="O2361">
        <v>0</v>
      </c>
      <c r="P2361">
        <v>0</v>
      </c>
      <c r="Q2361" t="s">
        <v>20</v>
      </c>
      <c r="R2361" t="s">
        <v>2951</v>
      </c>
      <c r="S2361" t="s">
        <v>2949</v>
      </c>
      <c r="T2361">
        <f>IFERROR(Table1[n_can_adj]/MID(Table1[district],FIND("(",Table1[district])+1,1),Table1[n_can_adj])</f>
        <v>2</v>
      </c>
      <c r="U2361">
        <v>13924</v>
      </c>
      <c r="V2361" t="str">
        <f>IF(Table1[Voting Population]&lt;47000,"Rural","Urban")</f>
        <v>Rural</v>
      </c>
      <c r="W2361" s="3">
        <v>0.27392739273927397</v>
      </c>
      <c r="X2361" s="3" t="s">
        <v>5414</v>
      </c>
      <c r="Y2361" s="3">
        <f>COUNTIFS(Table1[Race '#],Table1[[#This Row],[Race '#]],Table1[Gender],"F")</f>
        <v>0</v>
      </c>
      <c r="Z2361" s="3">
        <f>COUNTIFS(Table1[Race '#],Table1[[#This Row],[Race '#]],Table1[Gender],"M")</f>
        <v>2</v>
      </c>
      <c r="AA2361" s="3">
        <f>COUNTIFS(Table1[Race '#],Table1[[#This Row],[Race '#]],Table1[Gender],"~?")</f>
        <v>0</v>
      </c>
      <c r="AB2361" s="3" t="str">
        <f>_xlfn.IFS(Y2361=SUM(Table1[[#This Row],[Race-F candidates]:[Race-? Candidates]]),"All-Female",Z2361=SUM(Table1[[#This Row],[Race-F candidates]:[Race-? Candidates]]),"All-Male",1=1,"Mixed-Gender")</f>
        <v>All-Male</v>
      </c>
      <c r="AC2361" s="3">
        <f>COUNTIFS(Table1[genoffice],Table1[[#This Row],[genoffice]],Table1[Gender],"F")</f>
        <v>87</v>
      </c>
      <c r="AD2361" s="3">
        <f>COUNTIFS(Table1[genoffice],Table1[[#This Row],[genoffice]],Table1[Gender],"M")</f>
        <v>236</v>
      </c>
      <c r="AE2361" s="3">
        <f>COUNTIFS(Table1[genoffice],Table1[[#This Row],[genoffice]],Table1[Gender],"~?")</f>
        <v>12</v>
      </c>
    </row>
    <row r="2362" spans="1:31" x14ac:dyDescent="0.35">
      <c r="A2362">
        <v>2361</v>
      </c>
      <c r="B2362">
        <f>IF(COUNTIF(C$2:C2361,C2362)&gt;0,B2361,B2361+1)</f>
        <v>760</v>
      </c>
      <c r="C2362" t="str">
        <f>Table1[[#This Row],[position]]&amp;IF(Table1[district]="NA","","-"&amp;Table1[district])&amp;IF(Table1[parish]="Multi-Parish Race","","-"&amp;Table1[parish])&amp;" ("&amp;Table1[year]&amp;")"</f>
        <v>Mayor-Town of Arcadia-Bienville (2014)</v>
      </c>
      <c r="D2362" t="s">
        <v>2949</v>
      </c>
      <c r="E2362" t="s">
        <v>3042</v>
      </c>
      <c r="F2362" t="s">
        <v>3044</v>
      </c>
      <c r="G2362">
        <v>2014</v>
      </c>
      <c r="H2362" t="s">
        <v>729</v>
      </c>
      <c r="I2362" t="s">
        <v>23</v>
      </c>
      <c r="J2362">
        <v>440</v>
      </c>
      <c r="K2362">
        <v>2</v>
      </c>
      <c r="L2362">
        <f>COUNTIF(Table1[Race],Table1[Race])</f>
        <v>2</v>
      </c>
      <c r="M2362">
        <v>2</v>
      </c>
      <c r="N2362">
        <v>0</v>
      </c>
      <c r="O2362">
        <v>0</v>
      </c>
      <c r="P2362">
        <v>0</v>
      </c>
      <c r="Q2362" t="s">
        <v>20</v>
      </c>
      <c r="R2362" t="s">
        <v>2951</v>
      </c>
      <c r="S2362" t="s">
        <v>2949</v>
      </c>
      <c r="T2362">
        <f>IFERROR(Table1[n_can_adj]/MID(Table1[district],FIND("(",Table1[district])+1,1),Table1[n_can_adj])</f>
        <v>2</v>
      </c>
      <c r="U2362">
        <v>13924</v>
      </c>
      <c r="V2362" t="str">
        <f>IF(Table1[Voting Population]&lt;47000,"Rural","Urban")</f>
        <v>Rural</v>
      </c>
      <c r="W2362" s="3">
        <v>0.27392739273927397</v>
      </c>
      <c r="X2362" s="3" t="s">
        <v>5414</v>
      </c>
      <c r="Y2362" s="3">
        <f>COUNTIFS(Table1[Race '#],Table1[[#This Row],[Race '#]],Table1[Gender],"F")</f>
        <v>0</v>
      </c>
      <c r="Z2362" s="3">
        <f>COUNTIFS(Table1[Race '#],Table1[[#This Row],[Race '#]],Table1[Gender],"M")</f>
        <v>2</v>
      </c>
      <c r="AA2362" s="3">
        <f>COUNTIFS(Table1[Race '#],Table1[[#This Row],[Race '#]],Table1[Gender],"~?")</f>
        <v>0</v>
      </c>
      <c r="AB2362" s="3" t="str">
        <f>_xlfn.IFS(Y2362=SUM(Table1[[#This Row],[Race-F candidates]:[Race-? Candidates]]),"All-Female",Z2362=SUM(Table1[[#This Row],[Race-F candidates]:[Race-? Candidates]]),"All-Male",1=1,"Mixed-Gender")</f>
        <v>All-Male</v>
      </c>
      <c r="AC2362" s="3">
        <f>COUNTIFS(Table1[genoffice],Table1[[#This Row],[genoffice]],Table1[Gender],"F")</f>
        <v>87</v>
      </c>
      <c r="AD2362" s="3">
        <f>COUNTIFS(Table1[genoffice],Table1[[#This Row],[genoffice]],Table1[Gender],"M")</f>
        <v>236</v>
      </c>
      <c r="AE2362" s="3">
        <f>COUNTIFS(Table1[genoffice],Table1[[#This Row],[genoffice]],Table1[Gender],"~?")</f>
        <v>12</v>
      </c>
    </row>
    <row r="2363" spans="1:31" x14ac:dyDescent="0.35">
      <c r="A2363">
        <v>2362</v>
      </c>
      <c r="B2363">
        <f>IF(COUNTIF(C$2:C2362,C2363)&gt;0,B2362,B2362+1)</f>
        <v>761</v>
      </c>
      <c r="C2363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3" t="s">
        <v>2949</v>
      </c>
      <c r="E2363" t="s">
        <v>1018</v>
      </c>
      <c r="F2363" t="s">
        <v>3045</v>
      </c>
      <c r="G2363">
        <v>2014</v>
      </c>
      <c r="H2363" t="s">
        <v>73</v>
      </c>
      <c r="I2363" t="s">
        <v>23</v>
      </c>
      <c r="J2363">
        <v>255</v>
      </c>
      <c r="K2363">
        <v>2</v>
      </c>
      <c r="L2363">
        <f>COUNTIF(Table1[Race],Table1[Race])</f>
        <v>2</v>
      </c>
      <c r="M2363">
        <v>2</v>
      </c>
      <c r="N2363">
        <v>0</v>
      </c>
      <c r="O2363">
        <v>0</v>
      </c>
      <c r="P2363">
        <v>0</v>
      </c>
      <c r="Q2363" t="s">
        <v>20</v>
      </c>
      <c r="R2363" t="s">
        <v>2951</v>
      </c>
      <c r="S2363" t="s">
        <v>2949</v>
      </c>
      <c r="T2363">
        <f>IFERROR(Table1[n_can_adj]/MID(Table1[district],FIND("(",Table1[district])+1,1),Table1[n_can_adj])</f>
        <v>2</v>
      </c>
      <c r="U2363">
        <v>1063</v>
      </c>
      <c r="V2363" t="str">
        <f>IF(Table1[Voting Population]&lt;47000,"Rural","Urban")</f>
        <v>Rural</v>
      </c>
      <c r="W2363" s="3">
        <v>3.8696537678207743E-2</v>
      </c>
      <c r="X2363" s="3" t="s">
        <v>5415</v>
      </c>
      <c r="Y2363" s="3">
        <f>COUNTIFS(Table1[Race '#],Table1[[#This Row],[Race '#]],Table1[Gender],"F")</f>
        <v>1</v>
      </c>
      <c r="Z2363" s="3">
        <f>COUNTIFS(Table1[Race '#],Table1[[#This Row],[Race '#]],Table1[Gender],"M")</f>
        <v>0</v>
      </c>
      <c r="AA2363" s="3">
        <f>COUNTIFS(Table1[Race '#],Table1[[#This Row],[Race '#]],Table1[Gender],"~?")</f>
        <v>1</v>
      </c>
      <c r="AB2363" s="3" t="str">
        <f>_xlfn.IFS(Y2363=SUM(Table1[[#This Row],[Race-F candidates]:[Race-? Candidates]]),"All-Female",Z2363=SUM(Table1[[#This Row],[Race-F candidates]:[Race-? Candidates]]),"All-Male",1=1,"Mixed-Gender")</f>
        <v>Mixed-Gender</v>
      </c>
      <c r="AC2363" s="3">
        <f>COUNTIFS(Table1[genoffice],Table1[[#This Row],[genoffice]],Table1[Gender],"F")</f>
        <v>87</v>
      </c>
      <c r="AD2363" s="3">
        <f>COUNTIFS(Table1[genoffice],Table1[[#This Row],[genoffice]],Table1[Gender],"M")</f>
        <v>236</v>
      </c>
      <c r="AE2363" s="3">
        <f>COUNTIFS(Table1[genoffice],Table1[[#This Row],[genoffice]],Table1[Gender],"~?")</f>
        <v>12</v>
      </c>
    </row>
    <row r="2364" spans="1:31" x14ac:dyDescent="0.35">
      <c r="A2364">
        <v>2363</v>
      </c>
      <c r="B2364">
        <f>IF(COUNTIF(C$2:C2363,C2364)&gt;0,B2363,B2363+1)</f>
        <v>761</v>
      </c>
      <c r="C2364" t="str">
        <f>Table1[[#This Row],[position]]&amp;IF(Table1[district]="NA","","-"&amp;Table1[district])&amp;IF(Table1[parish]="Multi-Parish Race","","-"&amp;Table1[parish])&amp;" ("&amp;Table1[year]&amp;")"</f>
        <v>Mayor-Town of Arnaudville (2014)</v>
      </c>
      <c r="D2364" t="s">
        <v>2949</v>
      </c>
      <c r="E2364" t="s">
        <v>1018</v>
      </c>
      <c r="F2364" t="s">
        <v>3046</v>
      </c>
      <c r="G2364">
        <v>2014</v>
      </c>
      <c r="H2364" t="s">
        <v>73</v>
      </c>
      <c r="I2364" t="s">
        <v>23</v>
      </c>
      <c r="J2364">
        <v>236</v>
      </c>
      <c r="K2364">
        <v>2</v>
      </c>
      <c r="L2364">
        <f>COUNTIF(Table1[Race],Table1[Race])</f>
        <v>2</v>
      </c>
      <c r="M2364">
        <v>2</v>
      </c>
      <c r="N2364">
        <v>0</v>
      </c>
      <c r="O2364">
        <v>0</v>
      </c>
      <c r="P2364">
        <v>0</v>
      </c>
      <c r="Q2364" t="s">
        <v>20</v>
      </c>
      <c r="R2364" t="s">
        <v>2951</v>
      </c>
      <c r="S2364" t="s">
        <v>2949</v>
      </c>
      <c r="T2364">
        <f>IFERROR(Table1[n_can_adj]/MID(Table1[district],FIND("(",Table1[district])+1,1),Table1[n_can_adj])</f>
        <v>2</v>
      </c>
      <c r="U2364">
        <v>1063</v>
      </c>
      <c r="V2364" t="str">
        <f>IF(Table1[Voting Population]&lt;47000,"Rural","Urban")</f>
        <v>Rural</v>
      </c>
      <c r="W2364" s="3">
        <v>3.8696537678207743E-2</v>
      </c>
      <c r="X2364" s="3" t="s">
        <v>5413</v>
      </c>
      <c r="Y2364" s="3">
        <f>COUNTIFS(Table1[Race '#],Table1[[#This Row],[Race '#]],Table1[Gender],"F")</f>
        <v>1</v>
      </c>
      <c r="Z2364" s="3">
        <f>COUNTIFS(Table1[Race '#],Table1[[#This Row],[Race '#]],Table1[Gender],"M")</f>
        <v>0</v>
      </c>
      <c r="AA2364" s="3">
        <f>COUNTIFS(Table1[Race '#],Table1[[#This Row],[Race '#]],Table1[Gender],"~?")</f>
        <v>1</v>
      </c>
      <c r="AB2364" s="3" t="str">
        <f>_xlfn.IFS(Y2364=SUM(Table1[[#This Row],[Race-F candidates]:[Race-? Candidates]]),"All-Female",Z2364=SUM(Table1[[#This Row],[Race-F candidates]:[Race-? Candidates]]),"All-Male",1=1,"Mixed-Gender")</f>
        <v>Mixed-Gender</v>
      </c>
      <c r="AC2364" s="3">
        <f>COUNTIFS(Table1[genoffice],Table1[[#This Row],[genoffice]],Table1[Gender],"F")</f>
        <v>87</v>
      </c>
      <c r="AD2364" s="3">
        <f>COUNTIFS(Table1[genoffice],Table1[[#This Row],[genoffice]],Table1[Gender],"M")</f>
        <v>236</v>
      </c>
      <c r="AE2364" s="3">
        <f>COUNTIFS(Table1[genoffice],Table1[[#This Row],[genoffice]],Table1[Gender],"~?")</f>
        <v>12</v>
      </c>
    </row>
    <row r="2365" spans="1:31" x14ac:dyDescent="0.35">
      <c r="A2365">
        <v>2364</v>
      </c>
      <c r="B2365">
        <f>IF(COUNTIF(C$2:C2364,C2365)&gt;0,B2364,B2364+1)</f>
        <v>762</v>
      </c>
      <c r="C2365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5" t="s">
        <v>2949</v>
      </c>
      <c r="E2365" t="s">
        <v>1021</v>
      </c>
      <c r="F2365" t="s">
        <v>3047</v>
      </c>
      <c r="G2365">
        <v>2014</v>
      </c>
      <c r="H2365" t="s">
        <v>422</v>
      </c>
      <c r="I2365" t="s">
        <v>23</v>
      </c>
      <c r="J2365">
        <v>321</v>
      </c>
      <c r="K2365">
        <v>3</v>
      </c>
      <c r="L2365">
        <f>COUNTIF(Table1[Race],Table1[Race])</f>
        <v>3</v>
      </c>
      <c r="M2365">
        <v>3</v>
      </c>
      <c r="N2365">
        <v>0</v>
      </c>
      <c r="O2365">
        <v>0</v>
      </c>
      <c r="P2365">
        <v>0</v>
      </c>
      <c r="Q2365" t="s">
        <v>20</v>
      </c>
      <c r="R2365" t="s">
        <v>2951</v>
      </c>
      <c r="S2365" t="s">
        <v>2949</v>
      </c>
      <c r="T2365">
        <f>IFERROR(Table1[n_can_adj]/MID(Table1[district],FIND("(",Table1[district])+1,1),Table1[n_can_adj])</f>
        <v>3</v>
      </c>
      <c r="U2365">
        <v>53053</v>
      </c>
      <c r="V2365" t="str">
        <f>IF(Table1[Voting Population]&lt;47000,"Rural","Urban")</f>
        <v>Urban</v>
      </c>
      <c r="W2365" s="3">
        <v>0.20354808590102708</v>
      </c>
      <c r="X2365" s="3" t="s">
        <v>5414</v>
      </c>
      <c r="Y2365" s="3">
        <f>COUNTIFS(Table1[Race '#],Table1[[#This Row],[Race '#]],Table1[Gender],"F")</f>
        <v>1</v>
      </c>
      <c r="Z2365" s="3">
        <f>COUNTIFS(Table1[Race '#],Table1[[#This Row],[Race '#]],Table1[Gender],"M")</f>
        <v>2</v>
      </c>
      <c r="AA2365" s="3">
        <f>COUNTIFS(Table1[Race '#],Table1[[#This Row],[Race '#]],Table1[Gender],"~?")</f>
        <v>0</v>
      </c>
      <c r="AB2365" s="3" t="str">
        <f>_xlfn.IFS(Y2365=SUM(Table1[[#This Row],[Race-F candidates]:[Race-? Candidates]]),"All-Female",Z2365=SUM(Table1[[#This Row],[Race-F candidates]:[Race-? Candidates]]),"All-Male",1=1,"Mixed-Gender")</f>
        <v>Mixed-Gender</v>
      </c>
      <c r="AC2365" s="3">
        <f>COUNTIFS(Table1[genoffice],Table1[[#This Row],[genoffice]],Table1[Gender],"F")</f>
        <v>87</v>
      </c>
      <c r="AD2365" s="3">
        <f>COUNTIFS(Table1[genoffice],Table1[[#This Row],[genoffice]],Table1[Gender],"M")</f>
        <v>236</v>
      </c>
      <c r="AE2365" s="3">
        <f>COUNTIFS(Table1[genoffice],Table1[[#This Row],[genoffice]],Table1[Gender],"~?")</f>
        <v>12</v>
      </c>
    </row>
    <row r="2366" spans="1:31" x14ac:dyDescent="0.35">
      <c r="A2366">
        <v>2365</v>
      </c>
      <c r="B2366">
        <f>IF(COUNTIF(C$2:C2365,C2366)&gt;0,B2365,B2365+1)</f>
        <v>762</v>
      </c>
      <c r="C2366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6" t="s">
        <v>2949</v>
      </c>
      <c r="E2366" t="s">
        <v>1021</v>
      </c>
      <c r="F2366" t="s">
        <v>3048</v>
      </c>
      <c r="G2366">
        <v>2014</v>
      </c>
      <c r="H2366" t="s">
        <v>422</v>
      </c>
      <c r="I2366" t="s">
        <v>23</v>
      </c>
      <c r="J2366">
        <v>539</v>
      </c>
      <c r="K2366">
        <v>3</v>
      </c>
      <c r="L2366">
        <f>COUNTIF(Table1[Race],Table1[Race])</f>
        <v>3</v>
      </c>
      <c r="M2366">
        <v>3</v>
      </c>
      <c r="N2366">
        <v>0</v>
      </c>
      <c r="O2366">
        <v>0</v>
      </c>
      <c r="P2366">
        <v>0</v>
      </c>
      <c r="Q2366" t="s">
        <v>20</v>
      </c>
      <c r="R2366" t="s">
        <v>2951</v>
      </c>
      <c r="S2366" t="s">
        <v>2949</v>
      </c>
      <c r="T2366">
        <f>IFERROR(Table1[n_can_adj]/MID(Table1[district],FIND("(",Table1[district])+1,1),Table1[n_can_adj])</f>
        <v>3</v>
      </c>
      <c r="U2366">
        <v>53053</v>
      </c>
      <c r="V2366" t="str">
        <f>IF(Table1[Voting Population]&lt;47000,"Rural","Urban")</f>
        <v>Urban</v>
      </c>
      <c r="W2366" s="3">
        <v>0.20354808590102708</v>
      </c>
      <c r="X2366" s="3" t="s">
        <v>5415</v>
      </c>
      <c r="Y2366" s="3">
        <f>COUNTIFS(Table1[Race '#],Table1[[#This Row],[Race '#]],Table1[Gender],"F")</f>
        <v>1</v>
      </c>
      <c r="Z2366" s="3">
        <f>COUNTIFS(Table1[Race '#],Table1[[#This Row],[Race '#]],Table1[Gender],"M")</f>
        <v>2</v>
      </c>
      <c r="AA2366" s="3">
        <f>COUNTIFS(Table1[Race '#],Table1[[#This Row],[Race '#]],Table1[Gender],"~?")</f>
        <v>0</v>
      </c>
      <c r="AB2366" s="3" t="str">
        <f>_xlfn.IFS(Y2366=SUM(Table1[[#This Row],[Race-F candidates]:[Race-? Candidates]]),"All-Female",Z2366=SUM(Table1[[#This Row],[Race-F candidates]:[Race-? Candidates]]),"All-Male",1=1,"Mixed-Gender")</f>
        <v>Mixed-Gender</v>
      </c>
      <c r="AC2366" s="3">
        <f>COUNTIFS(Table1[genoffice],Table1[[#This Row],[genoffice]],Table1[Gender],"F")</f>
        <v>87</v>
      </c>
      <c r="AD2366" s="3">
        <f>COUNTIFS(Table1[genoffice],Table1[[#This Row],[genoffice]],Table1[Gender],"M")</f>
        <v>236</v>
      </c>
      <c r="AE2366" s="3">
        <f>COUNTIFS(Table1[genoffice],Table1[[#This Row],[genoffice]],Table1[Gender],"~?")</f>
        <v>12</v>
      </c>
    </row>
    <row r="2367" spans="1:31" x14ac:dyDescent="0.35">
      <c r="A2367">
        <v>2366</v>
      </c>
      <c r="B2367">
        <f>IF(COUNTIF(C$2:C2366,C2367)&gt;0,B2366,B2366+1)</f>
        <v>762</v>
      </c>
      <c r="C2367" t="str">
        <f>Table1[[#This Row],[position]]&amp;IF(Table1[district]="NA","","-"&amp;Table1[district])&amp;IF(Table1[parish]="Multi-Parish Race","","-"&amp;Table1[parish])&amp;" ("&amp;Table1[year]&amp;")"</f>
        <v>Mayor-Town of Baldwin-St. Mary (2014)</v>
      </c>
      <c r="D2367" t="s">
        <v>2949</v>
      </c>
      <c r="E2367" t="s">
        <v>1021</v>
      </c>
      <c r="F2367" t="s">
        <v>3049</v>
      </c>
      <c r="G2367">
        <v>2014</v>
      </c>
      <c r="H2367" t="s">
        <v>422</v>
      </c>
      <c r="I2367" t="s">
        <v>23</v>
      </c>
      <c r="J2367">
        <v>211</v>
      </c>
      <c r="K2367">
        <v>3</v>
      </c>
      <c r="L2367">
        <f>COUNTIF(Table1[Race],Table1[Race])</f>
        <v>3</v>
      </c>
      <c r="M2367">
        <v>3</v>
      </c>
      <c r="N2367">
        <v>0</v>
      </c>
      <c r="O2367">
        <v>0</v>
      </c>
      <c r="P2367">
        <v>0</v>
      </c>
      <c r="Q2367" t="s">
        <v>20</v>
      </c>
      <c r="R2367" t="s">
        <v>2951</v>
      </c>
      <c r="S2367" t="s">
        <v>2949</v>
      </c>
      <c r="T2367">
        <f>IFERROR(Table1[n_can_adj]/MID(Table1[district],FIND("(",Table1[district])+1,1),Table1[n_can_adj])</f>
        <v>3</v>
      </c>
      <c r="U2367">
        <v>53053</v>
      </c>
      <c r="V2367" t="str">
        <f>IF(Table1[Voting Population]&lt;47000,"Rural","Urban")</f>
        <v>Urban</v>
      </c>
      <c r="W2367" s="3">
        <v>0.20354808590102708</v>
      </c>
      <c r="X2367" s="3" t="s">
        <v>5414</v>
      </c>
      <c r="Y2367" s="3">
        <f>COUNTIFS(Table1[Race '#],Table1[[#This Row],[Race '#]],Table1[Gender],"F")</f>
        <v>1</v>
      </c>
      <c r="Z2367" s="3">
        <f>COUNTIFS(Table1[Race '#],Table1[[#This Row],[Race '#]],Table1[Gender],"M")</f>
        <v>2</v>
      </c>
      <c r="AA2367" s="3">
        <f>COUNTIFS(Table1[Race '#],Table1[[#This Row],[Race '#]],Table1[Gender],"~?")</f>
        <v>0</v>
      </c>
      <c r="AB2367" s="3" t="str">
        <f>_xlfn.IFS(Y2367=SUM(Table1[[#This Row],[Race-F candidates]:[Race-? Candidates]]),"All-Female",Z2367=SUM(Table1[[#This Row],[Race-F candidates]:[Race-? Candidates]]),"All-Male",1=1,"Mixed-Gender")</f>
        <v>Mixed-Gender</v>
      </c>
      <c r="AC2367" s="3">
        <f>COUNTIFS(Table1[genoffice],Table1[[#This Row],[genoffice]],Table1[Gender],"F")</f>
        <v>87</v>
      </c>
      <c r="AD2367" s="3">
        <f>COUNTIFS(Table1[genoffice],Table1[[#This Row],[genoffice]],Table1[Gender],"M")</f>
        <v>236</v>
      </c>
      <c r="AE2367" s="3">
        <f>COUNTIFS(Table1[genoffice],Table1[[#This Row],[genoffice]],Table1[Gender],"~?")</f>
        <v>12</v>
      </c>
    </row>
    <row r="2368" spans="1:31" x14ac:dyDescent="0.35">
      <c r="A2368">
        <v>2367</v>
      </c>
      <c r="B2368">
        <f>IF(COUNTIF(C$2:C2367,C2368)&gt;0,B2367,B2367+1)</f>
        <v>763</v>
      </c>
      <c r="C2368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8" t="s">
        <v>2949</v>
      </c>
      <c r="E2368" t="s">
        <v>1028</v>
      </c>
      <c r="F2368" t="s">
        <v>3050</v>
      </c>
      <c r="G2368">
        <v>2014</v>
      </c>
      <c r="H2368" t="s">
        <v>238</v>
      </c>
      <c r="I2368" t="s">
        <v>23</v>
      </c>
      <c r="J2368">
        <v>733</v>
      </c>
      <c r="K2368">
        <v>2</v>
      </c>
      <c r="L2368">
        <f>COUNTIF(Table1[Race],Table1[Race])</f>
        <v>2</v>
      </c>
      <c r="M2368">
        <v>1</v>
      </c>
      <c r="N2368">
        <v>1</v>
      </c>
      <c r="O2368">
        <v>0</v>
      </c>
      <c r="P2368">
        <v>0</v>
      </c>
      <c r="Q2368" t="s">
        <v>20</v>
      </c>
      <c r="R2368" t="s">
        <v>2951</v>
      </c>
      <c r="S2368" t="s">
        <v>2949</v>
      </c>
      <c r="T2368">
        <f>IFERROR(Table1[n_can_adj]/MID(Table1[district],FIND("(",Table1[district])+1,1),Table1[n_can_adj])</f>
        <v>2</v>
      </c>
      <c r="U2368">
        <v>132373</v>
      </c>
      <c r="V2368" t="str">
        <f>IF(Table1[Voting Population]&lt;47000,"Rural","Urban")</f>
        <v>Urban</v>
      </c>
      <c r="W2368" s="3">
        <v>1.6767270288397029E-2</v>
      </c>
      <c r="X2368" s="3" t="s">
        <v>5414</v>
      </c>
      <c r="Y2368" s="3">
        <f>COUNTIFS(Table1[Race '#],Table1[[#This Row],[Race '#]],Table1[Gender],"F")</f>
        <v>0</v>
      </c>
      <c r="Z2368" s="3">
        <f>COUNTIFS(Table1[Race '#],Table1[[#This Row],[Race '#]],Table1[Gender],"M")</f>
        <v>2</v>
      </c>
      <c r="AA2368" s="3">
        <f>COUNTIFS(Table1[Race '#],Table1[[#This Row],[Race '#]],Table1[Gender],"~?")</f>
        <v>0</v>
      </c>
      <c r="AB2368" s="3" t="str">
        <f>_xlfn.IFS(Y2368=SUM(Table1[[#This Row],[Race-F candidates]:[Race-? Candidates]]),"All-Female",Z2368=SUM(Table1[[#This Row],[Race-F candidates]:[Race-? Candidates]]),"All-Male",1=1,"Mixed-Gender")</f>
        <v>All-Male</v>
      </c>
      <c r="AC2368" s="3">
        <f>COUNTIFS(Table1[genoffice],Table1[[#This Row],[genoffice]],Table1[Gender],"F")</f>
        <v>87</v>
      </c>
      <c r="AD2368" s="3">
        <f>COUNTIFS(Table1[genoffice],Table1[[#This Row],[genoffice]],Table1[Gender],"M")</f>
        <v>236</v>
      </c>
      <c r="AE2368" s="3">
        <f>COUNTIFS(Table1[genoffice],Table1[[#This Row],[genoffice]],Table1[Gender],"~?")</f>
        <v>12</v>
      </c>
    </row>
    <row r="2369" spans="1:31" x14ac:dyDescent="0.35">
      <c r="A2369">
        <v>2368</v>
      </c>
      <c r="B2369">
        <f>IF(COUNTIF(C$2:C2368,C2369)&gt;0,B2368,B2368+1)</f>
        <v>763</v>
      </c>
      <c r="C2369" t="str">
        <f>Table1[[#This Row],[position]]&amp;IF(Table1[district]="NA","","-"&amp;Table1[district])&amp;IF(Table1[parish]="Multi-Parish Race","","-"&amp;Table1[parish])&amp;" ("&amp;Table1[year]&amp;")"</f>
        <v>Mayor-Town of Ball-Rapides (2014)</v>
      </c>
      <c r="D2369" t="s">
        <v>2949</v>
      </c>
      <c r="E2369" t="s">
        <v>1028</v>
      </c>
      <c r="F2369" t="s">
        <v>3051</v>
      </c>
      <c r="G2369">
        <v>2014</v>
      </c>
      <c r="H2369" t="s">
        <v>238</v>
      </c>
      <c r="I2369" t="s">
        <v>19</v>
      </c>
      <c r="J2369">
        <v>758</v>
      </c>
      <c r="K2369">
        <v>2</v>
      </c>
      <c r="L2369">
        <f>COUNTIF(Table1[Race],Table1[Race])</f>
        <v>2</v>
      </c>
      <c r="M2369">
        <v>1</v>
      </c>
      <c r="N2369">
        <v>1</v>
      </c>
      <c r="O2369">
        <v>0</v>
      </c>
      <c r="P2369">
        <v>0</v>
      </c>
      <c r="Q2369" t="s">
        <v>20</v>
      </c>
      <c r="R2369" t="s">
        <v>2951</v>
      </c>
      <c r="S2369" t="s">
        <v>2949</v>
      </c>
      <c r="T2369">
        <f>IFERROR(Table1[n_can_adj]/MID(Table1[district],FIND("(",Table1[district])+1,1),Table1[n_can_adj])</f>
        <v>2</v>
      </c>
      <c r="U2369">
        <v>132373</v>
      </c>
      <c r="V2369" t="str">
        <f>IF(Table1[Voting Population]&lt;47000,"Rural","Urban")</f>
        <v>Urban</v>
      </c>
      <c r="W2369" s="3">
        <v>1.6767270288397029E-2</v>
      </c>
      <c r="X2369" s="3" t="s">
        <v>5414</v>
      </c>
      <c r="Y2369" s="3">
        <f>COUNTIFS(Table1[Race '#],Table1[[#This Row],[Race '#]],Table1[Gender],"F")</f>
        <v>0</v>
      </c>
      <c r="Z2369" s="3">
        <f>COUNTIFS(Table1[Race '#],Table1[[#This Row],[Race '#]],Table1[Gender],"M")</f>
        <v>2</v>
      </c>
      <c r="AA2369" s="3">
        <f>COUNTIFS(Table1[Race '#],Table1[[#This Row],[Race '#]],Table1[Gender],"~?")</f>
        <v>0</v>
      </c>
      <c r="AB2369" s="3" t="str">
        <f>_xlfn.IFS(Y2369=SUM(Table1[[#This Row],[Race-F candidates]:[Race-? Candidates]]),"All-Female",Z2369=SUM(Table1[[#This Row],[Race-F candidates]:[Race-? Candidates]]),"All-Male",1=1,"Mixed-Gender")</f>
        <v>All-Male</v>
      </c>
      <c r="AC2369" s="3">
        <f>COUNTIFS(Table1[genoffice],Table1[[#This Row],[genoffice]],Table1[Gender],"F")</f>
        <v>87</v>
      </c>
      <c r="AD2369" s="3">
        <f>COUNTIFS(Table1[genoffice],Table1[[#This Row],[genoffice]],Table1[Gender],"M")</f>
        <v>236</v>
      </c>
      <c r="AE2369" s="3">
        <f>COUNTIFS(Table1[genoffice],Table1[[#This Row],[genoffice]],Table1[Gender],"~?")</f>
        <v>12</v>
      </c>
    </row>
    <row r="2370" spans="1:31" x14ac:dyDescent="0.35">
      <c r="A2370">
        <v>2369</v>
      </c>
      <c r="B2370">
        <f>IF(COUNTIF(C$2:C2369,C2370)&gt;0,B2369,B2369+1)</f>
        <v>764</v>
      </c>
      <c r="C2370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0" t="s">
        <v>2949</v>
      </c>
      <c r="E2370" t="s">
        <v>3052</v>
      </c>
      <c r="F2370" t="s">
        <v>3053</v>
      </c>
      <c r="G2370">
        <v>2014</v>
      </c>
      <c r="H2370" t="s">
        <v>73</v>
      </c>
      <c r="I2370" t="s">
        <v>23</v>
      </c>
      <c r="J2370">
        <v>147</v>
      </c>
      <c r="K2370">
        <v>2</v>
      </c>
      <c r="L2370">
        <f>COUNTIF(Table1[Race],Table1[Race])</f>
        <v>2</v>
      </c>
      <c r="M2370">
        <v>2</v>
      </c>
      <c r="N2370">
        <v>0</v>
      </c>
      <c r="O2370">
        <v>0</v>
      </c>
      <c r="P2370">
        <v>0</v>
      </c>
      <c r="Q2370" t="s">
        <v>20</v>
      </c>
      <c r="R2370" t="s">
        <v>2951</v>
      </c>
      <c r="S2370" t="s">
        <v>2949</v>
      </c>
      <c r="T2370">
        <f>IFERROR(Table1[n_can_adj]/MID(Table1[district],FIND("(",Table1[district])+1,1),Table1[n_can_adj])</f>
        <v>2</v>
      </c>
      <c r="U2370">
        <v>1810</v>
      </c>
      <c r="V2370" t="str">
        <f>IF(Table1[Voting Population]&lt;47000,"Rural","Urban")</f>
        <v>Rural</v>
      </c>
      <c r="W2370" s="3">
        <v>0.34080717488789242</v>
      </c>
      <c r="X2370" s="3" t="s">
        <v>5415</v>
      </c>
      <c r="Y2370" s="3">
        <f>COUNTIFS(Table1[Race '#],Table1[[#This Row],[Race '#]],Table1[Gender],"F")</f>
        <v>1</v>
      </c>
      <c r="Z2370" s="3">
        <f>COUNTIFS(Table1[Race '#],Table1[[#This Row],[Race '#]],Table1[Gender],"M")</f>
        <v>1</v>
      </c>
      <c r="AA2370" s="3">
        <f>COUNTIFS(Table1[Race '#],Table1[[#This Row],[Race '#]],Table1[Gender],"~?")</f>
        <v>0</v>
      </c>
      <c r="AB2370" s="3" t="str">
        <f>_xlfn.IFS(Y2370=SUM(Table1[[#This Row],[Race-F candidates]:[Race-? Candidates]]),"All-Female",Z2370=SUM(Table1[[#This Row],[Race-F candidates]:[Race-? Candidates]]),"All-Male",1=1,"Mixed-Gender")</f>
        <v>Mixed-Gender</v>
      </c>
      <c r="AC2370" s="3">
        <f>COUNTIFS(Table1[genoffice],Table1[[#This Row],[genoffice]],Table1[Gender],"F")</f>
        <v>87</v>
      </c>
      <c r="AD2370" s="3">
        <f>COUNTIFS(Table1[genoffice],Table1[[#This Row],[genoffice]],Table1[Gender],"M")</f>
        <v>236</v>
      </c>
      <c r="AE2370" s="3">
        <f>COUNTIFS(Table1[genoffice],Table1[[#This Row],[genoffice]],Table1[Gender],"~?")</f>
        <v>12</v>
      </c>
    </row>
    <row r="2371" spans="1:31" x14ac:dyDescent="0.35">
      <c r="A2371">
        <v>2370</v>
      </c>
      <c r="B2371">
        <f>IF(COUNTIF(C$2:C2370,C2371)&gt;0,B2370,B2370+1)</f>
        <v>764</v>
      </c>
      <c r="C2371" t="str">
        <f>Table1[[#This Row],[position]]&amp;IF(Table1[district]="NA","","-"&amp;Table1[district])&amp;IF(Table1[parish]="Multi-Parish Race","","-"&amp;Table1[parish])&amp;" ("&amp;Table1[year]&amp;")"</f>
        <v>Mayor-Town of Basile (2014)</v>
      </c>
      <c r="D2371" t="s">
        <v>2949</v>
      </c>
      <c r="E2371" t="s">
        <v>3052</v>
      </c>
      <c r="F2371" t="s">
        <v>3054</v>
      </c>
      <c r="G2371">
        <v>2014</v>
      </c>
      <c r="H2371" t="s">
        <v>73</v>
      </c>
      <c r="I2371" t="s">
        <v>23</v>
      </c>
      <c r="J2371">
        <v>299</v>
      </c>
      <c r="K2371">
        <v>2</v>
      </c>
      <c r="L2371">
        <f>COUNTIF(Table1[Race],Table1[Race])</f>
        <v>2</v>
      </c>
      <c r="M2371">
        <v>2</v>
      </c>
      <c r="N2371">
        <v>0</v>
      </c>
      <c r="O2371">
        <v>0</v>
      </c>
      <c r="P2371">
        <v>0</v>
      </c>
      <c r="Q2371" t="s">
        <v>20</v>
      </c>
      <c r="R2371" t="s">
        <v>2951</v>
      </c>
      <c r="S2371" t="s">
        <v>2949</v>
      </c>
      <c r="T2371">
        <f>IFERROR(Table1[n_can_adj]/MID(Table1[district],FIND("(",Table1[district])+1,1),Table1[n_can_adj])</f>
        <v>2</v>
      </c>
      <c r="U2371">
        <v>1810</v>
      </c>
      <c r="V2371" t="str">
        <f>IF(Table1[Voting Population]&lt;47000,"Rural","Urban")</f>
        <v>Rural</v>
      </c>
      <c r="W2371" s="3">
        <v>0.34080717488789242</v>
      </c>
      <c r="X2371" s="3" t="s">
        <v>5414</v>
      </c>
      <c r="Y2371" s="3">
        <f>COUNTIFS(Table1[Race '#],Table1[[#This Row],[Race '#]],Table1[Gender],"F")</f>
        <v>1</v>
      </c>
      <c r="Z2371" s="3">
        <f>COUNTIFS(Table1[Race '#],Table1[[#This Row],[Race '#]],Table1[Gender],"M")</f>
        <v>1</v>
      </c>
      <c r="AA2371" s="3">
        <f>COUNTIFS(Table1[Race '#],Table1[[#This Row],[Race '#]],Table1[Gender],"~?")</f>
        <v>0</v>
      </c>
      <c r="AB2371" s="3" t="str">
        <f>_xlfn.IFS(Y2371=SUM(Table1[[#This Row],[Race-F candidates]:[Race-? Candidates]]),"All-Female",Z2371=SUM(Table1[[#This Row],[Race-F candidates]:[Race-? Candidates]]),"All-Male",1=1,"Mixed-Gender")</f>
        <v>Mixed-Gender</v>
      </c>
      <c r="AC2371" s="3">
        <f>COUNTIFS(Table1[genoffice],Table1[[#This Row],[genoffice]],Table1[Gender],"F")</f>
        <v>87</v>
      </c>
      <c r="AD2371" s="3">
        <f>COUNTIFS(Table1[genoffice],Table1[[#This Row],[genoffice]],Table1[Gender],"M")</f>
        <v>236</v>
      </c>
      <c r="AE2371" s="3">
        <f>COUNTIFS(Table1[genoffice],Table1[[#This Row],[genoffice]],Table1[Gender],"~?")</f>
        <v>12</v>
      </c>
    </row>
    <row r="2372" spans="1:31" x14ac:dyDescent="0.35">
      <c r="A2372">
        <v>2371</v>
      </c>
      <c r="B2372">
        <f>IF(COUNTIF(C$2:C2371,C2372)&gt;0,B2371,B2371+1)</f>
        <v>765</v>
      </c>
      <c r="C2372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2" t="s">
        <v>2949</v>
      </c>
      <c r="E2372" t="s">
        <v>3055</v>
      </c>
      <c r="F2372" t="s">
        <v>3056</v>
      </c>
      <c r="G2372">
        <v>2016</v>
      </c>
      <c r="H2372" t="s">
        <v>29</v>
      </c>
      <c r="I2372" t="s">
        <v>23</v>
      </c>
      <c r="J2372">
        <v>91</v>
      </c>
      <c r="K2372">
        <v>6</v>
      </c>
      <c r="L2372">
        <f>COUNTIF(Table1[Race],Table1[Race])</f>
        <v>6</v>
      </c>
      <c r="M2372">
        <v>3</v>
      </c>
      <c r="N2372">
        <v>2</v>
      </c>
      <c r="O2372">
        <v>0</v>
      </c>
      <c r="P2372">
        <v>1</v>
      </c>
      <c r="Q2372" t="s">
        <v>20</v>
      </c>
      <c r="R2372" t="s">
        <v>2951</v>
      </c>
      <c r="S2372" t="s">
        <v>2949</v>
      </c>
      <c r="T2372">
        <f>IFERROR(Table1[n_can_adj]/MID(Table1[district],FIND("(",Table1[district])+1,1),Table1[n_can_adj])</f>
        <v>6</v>
      </c>
      <c r="U2372">
        <v>124720</v>
      </c>
      <c r="V2372" t="str">
        <f>IF(Table1[Voting Population]&lt;47000,"Rural","Urban")</f>
        <v>Urban</v>
      </c>
      <c r="W2372" s="3">
        <v>6.2962962962962943E-2</v>
      </c>
      <c r="X2372" s="3" t="s">
        <v>5415</v>
      </c>
      <c r="Y2372" s="3">
        <f>COUNTIFS(Table1[Race '#],Table1[[#This Row],[Race '#]],Table1[Gender],"F")</f>
        <v>1</v>
      </c>
      <c r="Z2372" s="3">
        <f>COUNTIFS(Table1[Race '#],Table1[[#This Row],[Race '#]],Table1[Gender],"M")</f>
        <v>4</v>
      </c>
      <c r="AA2372" s="3">
        <f>COUNTIFS(Table1[Race '#],Table1[[#This Row],[Race '#]],Table1[Gender],"~?")</f>
        <v>1</v>
      </c>
      <c r="AB2372" s="3" t="str">
        <f>_xlfn.IFS(Y2372=SUM(Table1[[#This Row],[Race-F candidates]:[Race-? Candidates]]),"All-Female",Z2372=SUM(Table1[[#This Row],[Race-F candidates]:[Race-? Candidates]]),"All-Male",1=1,"Mixed-Gender")</f>
        <v>Mixed-Gender</v>
      </c>
      <c r="AC2372" s="3">
        <f>COUNTIFS(Table1[genoffice],Table1[[#This Row],[genoffice]],Table1[Gender],"F")</f>
        <v>87</v>
      </c>
      <c r="AD2372" s="3">
        <f>COUNTIFS(Table1[genoffice],Table1[[#This Row],[genoffice]],Table1[Gender],"M")</f>
        <v>236</v>
      </c>
      <c r="AE2372" s="3">
        <f>COUNTIFS(Table1[genoffice],Table1[[#This Row],[genoffice]],Table1[Gender],"~?")</f>
        <v>12</v>
      </c>
    </row>
    <row r="2373" spans="1:31" x14ac:dyDescent="0.35">
      <c r="A2373">
        <v>2372</v>
      </c>
      <c r="B2373">
        <f>IF(COUNTIF(C$2:C2372,C2373)&gt;0,B2372,B2372+1)</f>
        <v>765</v>
      </c>
      <c r="C2373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3" t="s">
        <v>2949</v>
      </c>
      <c r="E2373" t="s">
        <v>3055</v>
      </c>
      <c r="F2373" t="s">
        <v>3057</v>
      </c>
      <c r="G2373">
        <v>2016</v>
      </c>
      <c r="H2373" t="s">
        <v>29</v>
      </c>
      <c r="I2373" t="s">
        <v>19</v>
      </c>
      <c r="J2373">
        <v>94</v>
      </c>
      <c r="K2373">
        <v>6</v>
      </c>
      <c r="L2373">
        <f>COUNTIF(Table1[Race],Table1[Race])</f>
        <v>6</v>
      </c>
      <c r="M2373">
        <v>3</v>
      </c>
      <c r="N2373">
        <v>2</v>
      </c>
      <c r="O2373">
        <v>0</v>
      </c>
      <c r="P2373">
        <v>1</v>
      </c>
      <c r="Q2373" t="s">
        <v>20</v>
      </c>
      <c r="R2373" t="s">
        <v>2951</v>
      </c>
      <c r="S2373" t="s">
        <v>2949</v>
      </c>
      <c r="T2373">
        <f>IFERROR(Table1[n_can_adj]/MID(Table1[district],FIND("(",Table1[district])+1,1),Table1[n_can_adj])</f>
        <v>6</v>
      </c>
      <c r="U2373">
        <v>124720</v>
      </c>
      <c r="V2373" t="str">
        <f>IF(Table1[Voting Population]&lt;47000,"Rural","Urban")</f>
        <v>Urban</v>
      </c>
      <c r="W2373" s="3">
        <v>6.2962962962962943E-2</v>
      </c>
      <c r="X2373" s="3" t="s">
        <v>5414</v>
      </c>
      <c r="Y2373" s="3">
        <f>COUNTIFS(Table1[Race '#],Table1[[#This Row],[Race '#]],Table1[Gender],"F")</f>
        <v>1</v>
      </c>
      <c r="Z2373" s="3">
        <f>COUNTIFS(Table1[Race '#],Table1[[#This Row],[Race '#]],Table1[Gender],"M")</f>
        <v>4</v>
      </c>
      <c r="AA2373" s="3">
        <f>COUNTIFS(Table1[Race '#],Table1[[#This Row],[Race '#]],Table1[Gender],"~?")</f>
        <v>1</v>
      </c>
      <c r="AB2373" s="3" t="str">
        <f>_xlfn.IFS(Y2373=SUM(Table1[[#This Row],[Race-F candidates]:[Race-? Candidates]]),"All-Female",Z2373=SUM(Table1[[#This Row],[Race-F candidates]:[Race-? Candidates]]),"All-Male",1=1,"Mixed-Gender")</f>
        <v>Mixed-Gender</v>
      </c>
      <c r="AC2373" s="3">
        <f>COUNTIFS(Table1[genoffice],Table1[[#This Row],[genoffice]],Table1[Gender],"F")</f>
        <v>87</v>
      </c>
      <c r="AD2373" s="3">
        <f>COUNTIFS(Table1[genoffice],Table1[[#This Row],[genoffice]],Table1[Gender],"M")</f>
        <v>236</v>
      </c>
      <c r="AE2373" s="3">
        <f>COUNTIFS(Table1[genoffice],Table1[[#This Row],[genoffice]],Table1[Gender],"~?")</f>
        <v>12</v>
      </c>
    </row>
    <row r="2374" spans="1:31" x14ac:dyDescent="0.35">
      <c r="A2374">
        <v>2373</v>
      </c>
      <c r="B2374">
        <f>IF(COUNTIF(C$2:C2373,C2374)&gt;0,B2373,B2373+1)</f>
        <v>765</v>
      </c>
      <c r="C2374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4" t="s">
        <v>2949</v>
      </c>
      <c r="E2374" t="s">
        <v>3055</v>
      </c>
      <c r="F2374" t="s">
        <v>3058</v>
      </c>
      <c r="G2374">
        <v>2016</v>
      </c>
      <c r="H2374" t="s">
        <v>29</v>
      </c>
      <c r="I2374" t="s">
        <v>23</v>
      </c>
      <c r="J2374">
        <v>151</v>
      </c>
      <c r="K2374">
        <v>6</v>
      </c>
      <c r="L2374">
        <f>COUNTIF(Table1[Race],Table1[Race])</f>
        <v>6</v>
      </c>
      <c r="M2374">
        <v>3</v>
      </c>
      <c r="N2374">
        <v>2</v>
      </c>
      <c r="O2374">
        <v>0</v>
      </c>
      <c r="P2374">
        <v>1</v>
      </c>
      <c r="Q2374" t="s">
        <v>20</v>
      </c>
      <c r="R2374" t="s">
        <v>2951</v>
      </c>
      <c r="S2374" t="s">
        <v>2949</v>
      </c>
      <c r="T2374">
        <f>IFERROR(Table1[n_can_adj]/MID(Table1[district],FIND("(",Table1[district])+1,1),Table1[n_can_adj])</f>
        <v>6</v>
      </c>
      <c r="U2374">
        <v>124720</v>
      </c>
      <c r="V2374" t="str">
        <f>IF(Table1[Voting Population]&lt;47000,"Rural","Urban")</f>
        <v>Urban</v>
      </c>
      <c r="W2374" s="3">
        <v>6.2962962962962943E-2</v>
      </c>
      <c r="X2374" s="3" t="s">
        <v>5414</v>
      </c>
      <c r="Y2374" s="3">
        <f>COUNTIFS(Table1[Race '#],Table1[[#This Row],[Race '#]],Table1[Gender],"F")</f>
        <v>1</v>
      </c>
      <c r="Z2374" s="3">
        <f>COUNTIFS(Table1[Race '#],Table1[[#This Row],[Race '#]],Table1[Gender],"M")</f>
        <v>4</v>
      </c>
      <c r="AA2374" s="3">
        <f>COUNTIFS(Table1[Race '#],Table1[[#This Row],[Race '#]],Table1[Gender],"~?")</f>
        <v>1</v>
      </c>
      <c r="AB2374" s="3" t="str">
        <f>_xlfn.IFS(Y2374=SUM(Table1[[#This Row],[Race-F candidates]:[Race-? Candidates]]),"All-Female",Z2374=SUM(Table1[[#This Row],[Race-F candidates]:[Race-? Candidates]]),"All-Male",1=1,"Mixed-Gender")</f>
        <v>Mixed-Gender</v>
      </c>
      <c r="AC2374" s="3">
        <f>COUNTIFS(Table1[genoffice],Table1[[#This Row],[genoffice]],Table1[Gender],"F")</f>
        <v>87</v>
      </c>
      <c r="AD2374" s="3">
        <f>COUNTIFS(Table1[genoffice],Table1[[#This Row],[genoffice]],Table1[Gender],"M")</f>
        <v>236</v>
      </c>
      <c r="AE2374" s="3">
        <f>COUNTIFS(Table1[genoffice],Table1[[#This Row],[genoffice]],Table1[Gender],"~?")</f>
        <v>12</v>
      </c>
    </row>
    <row r="2375" spans="1:31" x14ac:dyDescent="0.35">
      <c r="A2375">
        <v>2374</v>
      </c>
      <c r="B2375">
        <f>IF(COUNTIF(C$2:C2374,C2375)&gt;0,B2374,B2374+1)</f>
        <v>765</v>
      </c>
      <c r="C2375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5" t="s">
        <v>2949</v>
      </c>
      <c r="E2375" t="s">
        <v>3055</v>
      </c>
      <c r="F2375" t="s">
        <v>3059</v>
      </c>
      <c r="G2375">
        <v>2016</v>
      </c>
      <c r="H2375" t="s">
        <v>29</v>
      </c>
      <c r="I2375" t="s">
        <v>23</v>
      </c>
      <c r="J2375">
        <v>196</v>
      </c>
      <c r="K2375">
        <v>6</v>
      </c>
      <c r="L2375">
        <f>COUNTIF(Table1[Race],Table1[Race])</f>
        <v>6</v>
      </c>
      <c r="M2375">
        <v>3</v>
      </c>
      <c r="N2375">
        <v>2</v>
      </c>
      <c r="O2375">
        <v>0</v>
      </c>
      <c r="P2375">
        <v>1</v>
      </c>
      <c r="Q2375" t="s">
        <v>20</v>
      </c>
      <c r="R2375" t="s">
        <v>2951</v>
      </c>
      <c r="S2375" t="s">
        <v>2949</v>
      </c>
      <c r="T2375">
        <f>IFERROR(Table1[n_can_adj]/MID(Table1[district],FIND("(",Table1[district])+1,1),Table1[n_can_adj])</f>
        <v>6</v>
      </c>
      <c r="U2375">
        <v>124720</v>
      </c>
      <c r="V2375" t="str">
        <f>IF(Table1[Voting Population]&lt;47000,"Rural","Urban")</f>
        <v>Urban</v>
      </c>
      <c r="W2375" s="3">
        <v>6.2962962962962943E-2</v>
      </c>
      <c r="X2375" s="3" t="s">
        <v>5414</v>
      </c>
      <c r="Y2375" s="3">
        <f>COUNTIFS(Table1[Race '#],Table1[[#This Row],[Race '#]],Table1[Gender],"F")</f>
        <v>1</v>
      </c>
      <c r="Z2375" s="3">
        <f>COUNTIFS(Table1[Race '#],Table1[[#This Row],[Race '#]],Table1[Gender],"M")</f>
        <v>4</v>
      </c>
      <c r="AA2375" s="3">
        <f>COUNTIFS(Table1[Race '#],Table1[[#This Row],[Race '#]],Table1[Gender],"~?")</f>
        <v>1</v>
      </c>
      <c r="AB2375" s="3" t="str">
        <f>_xlfn.IFS(Y2375=SUM(Table1[[#This Row],[Race-F candidates]:[Race-? Candidates]]),"All-Female",Z2375=SUM(Table1[[#This Row],[Race-F candidates]:[Race-? Candidates]]),"All-Male",1=1,"Mixed-Gender")</f>
        <v>Mixed-Gender</v>
      </c>
      <c r="AC2375" s="3">
        <f>COUNTIFS(Table1[genoffice],Table1[[#This Row],[genoffice]],Table1[Gender],"F")</f>
        <v>87</v>
      </c>
      <c r="AD2375" s="3">
        <f>COUNTIFS(Table1[genoffice],Table1[[#This Row],[genoffice]],Table1[Gender],"M")</f>
        <v>236</v>
      </c>
      <c r="AE2375" s="3">
        <f>COUNTIFS(Table1[genoffice],Table1[[#This Row],[genoffice]],Table1[Gender],"~?")</f>
        <v>12</v>
      </c>
    </row>
    <row r="2376" spans="1:31" x14ac:dyDescent="0.35">
      <c r="A2376">
        <v>2375</v>
      </c>
      <c r="B2376">
        <f>IF(COUNTIF(C$2:C2375,C2376)&gt;0,B2375,B2375+1)</f>
        <v>765</v>
      </c>
      <c r="C2376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6" t="s">
        <v>2949</v>
      </c>
      <c r="E2376" t="s">
        <v>3055</v>
      </c>
      <c r="F2376" t="s">
        <v>3060</v>
      </c>
      <c r="G2376">
        <v>2016</v>
      </c>
      <c r="H2376" t="s">
        <v>29</v>
      </c>
      <c r="I2376" t="s">
        <v>127</v>
      </c>
      <c r="J2376">
        <v>31</v>
      </c>
      <c r="K2376">
        <v>6</v>
      </c>
      <c r="L2376">
        <f>COUNTIF(Table1[Race],Table1[Race])</f>
        <v>6</v>
      </c>
      <c r="M2376">
        <v>3</v>
      </c>
      <c r="N2376">
        <v>2</v>
      </c>
      <c r="O2376">
        <v>0</v>
      </c>
      <c r="P2376">
        <v>1</v>
      </c>
      <c r="Q2376" t="s">
        <v>20</v>
      </c>
      <c r="R2376" t="s">
        <v>2951</v>
      </c>
      <c r="S2376" t="s">
        <v>2949</v>
      </c>
      <c r="T2376">
        <f>IFERROR(Table1[n_can_adj]/MID(Table1[district],FIND("(",Table1[district])+1,1),Table1[n_can_adj])</f>
        <v>6</v>
      </c>
      <c r="U2376">
        <v>124720</v>
      </c>
      <c r="V2376" t="str">
        <f>IF(Table1[Voting Population]&lt;47000,"Rural","Urban")</f>
        <v>Urban</v>
      </c>
      <c r="W2376" s="3">
        <v>6.2962962962962943E-2</v>
      </c>
      <c r="X2376" s="3" t="s">
        <v>5414</v>
      </c>
      <c r="Y2376" s="3">
        <f>COUNTIFS(Table1[Race '#],Table1[[#This Row],[Race '#]],Table1[Gender],"F")</f>
        <v>1</v>
      </c>
      <c r="Z2376" s="3">
        <f>COUNTIFS(Table1[Race '#],Table1[[#This Row],[Race '#]],Table1[Gender],"M")</f>
        <v>4</v>
      </c>
      <c r="AA2376" s="3">
        <f>COUNTIFS(Table1[Race '#],Table1[[#This Row],[Race '#]],Table1[Gender],"~?")</f>
        <v>1</v>
      </c>
      <c r="AB2376" s="3" t="str">
        <f>_xlfn.IFS(Y2376=SUM(Table1[[#This Row],[Race-F candidates]:[Race-? Candidates]]),"All-Female",Z2376=SUM(Table1[[#This Row],[Race-F candidates]:[Race-? Candidates]]),"All-Male",1=1,"Mixed-Gender")</f>
        <v>Mixed-Gender</v>
      </c>
      <c r="AC2376" s="3">
        <f>COUNTIFS(Table1[genoffice],Table1[[#This Row],[genoffice]],Table1[Gender],"F")</f>
        <v>87</v>
      </c>
      <c r="AD2376" s="3">
        <f>COUNTIFS(Table1[genoffice],Table1[[#This Row],[genoffice]],Table1[Gender],"M")</f>
        <v>236</v>
      </c>
      <c r="AE2376" s="3">
        <f>COUNTIFS(Table1[genoffice],Table1[[#This Row],[genoffice]],Table1[Gender],"~?")</f>
        <v>12</v>
      </c>
    </row>
    <row r="2377" spans="1:31" x14ac:dyDescent="0.35">
      <c r="A2377">
        <v>2376</v>
      </c>
      <c r="B2377">
        <f>IF(COUNTIF(C$2:C2376,C2377)&gt;0,B2376,B2376+1)</f>
        <v>765</v>
      </c>
      <c r="C2377" t="str">
        <f>Table1[[#This Row],[position]]&amp;IF(Table1[district]="NA","","-"&amp;Table1[district])&amp;IF(Table1[parish]="Multi-Parish Race","","-"&amp;Table1[parish])&amp;" ("&amp;Table1[year]&amp;")"</f>
        <v>Mayor-Town of Benton-Bossier (2016)</v>
      </c>
      <c r="D2377" t="s">
        <v>2949</v>
      </c>
      <c r="E2377" t="s">
        <v>3055</v>
      </c>
      <c r="F2377" t="s">
        <v>3061</v>
      </c>
      <c r="G2377">
        <v>2016</v>
      </c>
      <c r="H2377" t="s">
        <v>29</v>
      </c>
      <c r="I2377" t="s">
        <v>19</v>
      </c>
      <c r="J2377">
        <v>247</v>
      </c>
      <c r="K2377">
        <v>6</v>
      </c>
      <c r="L2377">
        <f>COUNTIF(Table1[Race],Table1[Race])</f>
        <v>6</v>
      </c>
      <c r="M2377">
        <v>3</v>
      </c>
      <c r="N2377">
        <v>2</v>
      </c>
      <c r="O2377">
        <v>0</v>
      </c>
      <c r="P2377">
        <v>1</v>
      </c>
      <c r="Q2377" t="s">
        <v>20</v>
      </c>
      <c r="R2377" t="s">
        <v>2951</v>
      </c>
      <c r="S2377" t="s">
        <v>2949</v>
      </c>
      <c r="T2377">
        <f>IFERROR(Table1[n_can_adj]/MID(Table1[district],FIND("(",Table1[district])+1,1),Table1[n_can_adj])</f>
        <v>6</v>
      </c>
      <c r="U2377">
        <v>124720</v>
      </c>
      <c r="V2377" t="str">
        <f>IF(Table1[Voting Population]&lt;47000,"Rural","Urban")</f>
        <v>Urban</v>
      </c>
      <c r="W2377" s="3">
        <v>6.2962962962962943E-2</v>
      </c>
      <c r="X2377" s="3" t="s">
        <v>5413</v>
      </c>
      <c r="Y2377" s="3">
        <f>COUNTIFS(Table1[Race '#],Table1[[#This Row],[Race '#]],Table1[Gender],"F")</f>
        <v>1</v>
      </c>
      <c r="Z2377" s="3">
        <f>COUNTIFS(Table1[Race '#],Table1[[#This Row],[Race '#]],Table1[Gender],"M")</f>
        <v>4</v>
      </c>
      <c r="AA2377" s="3">
        <f>COUNTIFS(Table1[Race '#],Table1[[#This Row],[Race '#]],Table1[Gender],"~?")</f>
        <v>1</v>
      </c>
      <c r="AB2377" s="3" t="str">
        <f>_xlfn.IFS(Y2377=SUM(Table1[[#This Row],[Race-F candidates]:[Race-? Candidates]]),"All-Female",Z2377=SUM(Table1[[#This Row],[Race-F candidates]:[Race-? Candidates]]),"All-Male",1=1,"Mixed-Gender")</f>
        <v>Mixed-Gender</v>
      </c>
      <c r="AC2377" s="3">
        <f>COUNTIFS(Table1[genoffice],Table1[[#This Row],[genoffice]],Table1[Gender],"F")</f>
        <v>87</v>
      </c>
      <c r="AD2377" s="3">
        <f>COUNTIFS(Table1[genoffice],Table1[[#This Row],[genoffice]],Table1[Gender],"M")</f>
        <v>236</v>
      </c>
      <c r="AE2377" s="3">
        <f>COUNTIFS(Table1[genoffice],Table1[[#This Row],[genoffice]],Table1[Gender],"~?")</f>
        <v>12</v>
      </c>
    </row>
    <row r="2378" spans="1:31" x14ac:dyDescent="0.35">
      <c r="A2378">
        <v>2377</v>
      </c>
      <c r="B2378">
        <f>IF(COUNTIF(C$2:C2377,C2378)&gt;0,B2377,B2377+1)</f>
        <v>766</v>
      </c>
      <c r="C2378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8" t="s">
        <v>2949</v>
      </c>
      <c r="E2378" t="s">
        <v>3062</v>
      </c>
      <c r="F2378" t="s">
        <v>3063</v>
      </c>
      <c r="G2378">
        <v>2014</v>
      </c>
      <c r="H2378" t="s">
        <v>422</v>
      </c>
      <c r="I2378" t="s">
        <v>30</v>
      </c>
      <c r="J2378">
        <v>342</v>
      </c>
      <c r="K2378">
        <v>2</v>
      </c>
      <c r="L2378">
        <f>COUNTIF(Table1[Race],Table1[Race])</f>
        <v>2</v>
      </c>
      <c r="M2378">
        <v>0</v>
      </c>
      <c r="N2378">
        <v>0</v>
      </c>
      <c r="O2378">
        <v>2</v>
      </c>
      <c r="P2378">
        <v>0</v>
      </c>
      <c r="Q2378" t="s">
        <v>20</v>
      </c>
      <c r="R2378" t="s">
        <v>2951</v>
      </c>
      <c r="S2378" t="s">
        <v>2949</v>
      </c>
      <c r="T2378">
        <f>IFERROR(Table1[n_can_adj]/MID(Table1[district],FIND("(",Table1[district])+1,1),Table1[n_can_adj])</f>
        <v>2</v>
      </c>
      <c r="U2378">
        <v>53053</v>
      </c>
      <c r="V2378" t="str">
        <f>IF(Table1[Voting Population]&lt;47000,"Rural","Urban")</f>
        <v>Urban</v>
      </c>
      <c r="W2378" s="3">
        <v>0.56488549618320616</v>
      </c>
      <c r="X2378" s="3" t="s">
        <v>5413</v>
      </c>
      <c r="Y2378" s="3">
        <f>COUNTIFS(Table1[Race '#],Table1[[#This Row],[Race '#]],Table1[Gender],"F")</f>
        <v>0</v>
      </c>
      <c r="Z2378" s="3">
        <f>COUNTIFS(Table1[Race '#],Table1[[#This Row],[Race '#]],Table1[Gender],"M")</f>
        <v>1</v>
      </c>
      <c r="AA2378" s="3">
        <f>COUNTIFS(Table1[Race '#],Table1[[#This Row],[Race '#]],Table1[Gender],"~?")</f>
        <v>1</v>
      </c>
      <c r="AB2378" s="3" t="str">
        <f>_xlfn.IFS(Y2378=SUM(Table1[[#This Row],[Race-F candidates]:[Race-? Candidates]]),"All-Female",Z2378=SUM(Table1[[#This Row],[Race-F candidates]:[Race-? Candidates]]),"All-Male",1=1,"Mixed-Gender")</f>
        <v>Mixed-Gender</v>
      </c>
      <c r="AC2378" s="3">
        <f>COUNTIFS(Table1[genoffice],Table1[[#This Row],[genoffice]],Table1[Gender],"F")</f>
        <v>87</v>
      </c>
      <c r="AD2378" s="3">
        <f>COUNTIFS(Table1[genoffice],Table1[[#This Row],[genoffice]],Table1[Gender],"M")</f>
        <v>236</v>
      </c>
      <c r="AE2378" s="3">
        <f>COUNTIFS(Table1[genoffice],Table1[[#This Row],[genoffice]],Table1[Gender],"~?")</f>
        <v>12</v>
      </c>
    </row>
    <row r="2379" spans="1:31" x14ac:dyDescent="0.35">
      <c r="A2379">
        <v>2378</v>
      </c>
      <c r="B2379">
        <f>IF(COUNTIF(C$2:C2378,C2379)&gt;0,B2378,B2378+1)</f>
        <v>766</v>
      </c>
      <c r="C2379" t="str">
        <f>Table1[[#This Row],[position]]&amp;IF(Table1[district]="NA","","-"&amp;Table1[district])&amp;IF(Table1[parish]="Multi-Parish Race","","-"&amp;Table1[parish])&amp;" ("&amp;Table1[year]&amp;")"</f>
        <v>Mayor-Town of Berwick-St. Mary (2014)</v>
      </c>
      <c r="D2379" t="s">
        <v>2949</v>
      </c>
      <c r="E2379" t="s">
        <v>3062</v>
      </c>
      <c r="F2379" t="s">
        <v>3064</v>
      </c>
      <c r="G2379">
        <v>2014</v>
      </c>
      <c r="H2379" t="s">
        <v>422</v>
      </c>
      <c r="I2379" t="s">
        <v>30</v>
      </c>
      <c r="J2379">
        <v>1230</v>
      </c>
      <c r="K2379">
        <v>2</v>
      </c>
      <c r="L2379">
        <f>COUNTIF(Table1[Race],Table1[Race])</f>
        <v>2</v>
      </c>
      <c r="M2379">
        <v>0</v>
      </c>
      <c r="N2379">
        <v>0</v>
      </c>
      <c r="O2379">
        <v>2</v>
      </c>
      <c r="P2379">
        <v>0</v>
      </c>
      <c r="Q2379" t="s">
        <v>20</v>
      </c>
      <c r="R2379" t="s">
        <v>2951</v>
      </c>
      <c r="S2379" t="s">
        <v>2949</v>
      </c>
      <c r="T2379">
        <f>IFERROR(Table1[n_can_adj]/MID(Table1[district],FIND("(",Table1[district])+1,1),Table1[n_can_adj])</f>
        <v>2</v>
      </c>
      <c r="U2379">
        <v>53053</v>
      </c>
      <c r="V2379" t="str">
        <f>IF(Table1[Voting Population]&lt;47000,"Rural","Urban")</f>
        <v>Urban</v>
      </c>
      <c r="W2379" s="3">
        <v>0.56488549618320616</v>
      </c>
      <c r="X2379" s="3" t="s">
        <v>5414</v>
      </c>
      <c r="Y2379" s="3">
        <f>COUNTIFS(Table1[Race '#],Table1[[#This Row],[Race '#]],Table1[Gender],"F")</f>
        <v>0</v>
      </c>
      <c r="Z2379" s="3">
        <f>COUNTIFS(Table1[Race '#],Table1[[#This Row],[Race '#]],Table1[Gender],"M")</f>
        <v>1</v>
      </c>
      <c r="AA2379" s="3">
        <f>COUNTIFS(Table1[Race '#],Table1[[#This Row],[Race '#]],Table1[Gender],"~?")</f>
        <v>1</v>
      </c>
      <c r="AB2379" s="3" t="str">
        <f>_xlfn.IFS(Y2379=SUM(Table1[[#This Row],[Race-F candidates]:[Race-? Candidates]]),"All-Female",Z2379=SUM(Table1[[#This Row],[Race-F candidates]:[Race-? Candidates]]),"All-Male",1=1,"Mixed-Gender")</f>
        <v>Mixed-Gender</v>
      </c>
      <c r="AC2379" s="3">
        <f>COUNTIFS(Table1[genoffice],Table1[[#This Row],[genoffice]],Table1[Gender],"F")</f>
        <v>87</v>
      </c>
      <c r="AD2379" s="3">
        <f>COUNTIFS(Table1[genoffice],Table1[[#This Row],[genoffice]],Table1[Gender],"M")</f>
        <v>236</v>
      </c>
      <c r="AE2379" s="3">
        <f>COUNTIFS(Table1[genoffice],Table1[[#This Row],[genoffice]],Table1[Gender],"~?")</f>
        <v>12</v>
      </c>
    </row>
    <row r="2380" spans="1:31" x14ac:dyDescent="0.35">
      <c r="A2380">
        <v>2379</v>
      </c>
      <c r="B2380">
        <f>IF(COUNTIF(C$2:C2379,C2380)&gt;0,B2379,B2379+1)</f>
        <v>767</v>
      </c>
      <c r="C2380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0" t="s">
        <v>2949</v>
      </c>
      <c r="E2380" t="s">
        <v>1033</v>
      </c>
      <c r="F2380" t="s">
        <v>3065</v>
      </c>
      <c r="G2380">
        <v>2014</v>
      </c>
      <c r="H2380" t="s">
        <v>51</v>
      </c>
      <c r="I2380" t="s">
        <v>23</v>
      </c>
      <c r="J2380">
        <v>234</v>
      </c>
      <c r="K2380">
        <v>3</v>
      </c>
      <c r="L2380">
        <f>COUNTIF(Table1[Race],Table1[Race])</f>
        <v>3</v>
      </c>
      <c r="M2380">
        <v>1</v>
      </c>
      <c r="N2380">
        <v>2</v>
      </c>
      <c r="O2380">
        <v>0</v>
      </c>
      <c r="P2380">
        <v>0</v>
      </c>
      <c r="Q2380" t="s">
        <v>20</v>
      </c>
      <c r="R2380" t="s">
        <v>2951</v>
      </c>
      <c r="S2380" t="s">
        <v>2949</v>
      </c>
      <c r="T2380">
        <f>IFERROR(Table1[n_can_adj]/MID(Table1[district],FIND("(",Table1[district])+1,1),Table1[n_can_adj])</f>
        <v>3</v>
      </c>
      <c r="U2380">
        <v>253125</v>
      </c>
      <c r="V2380" t="str">
        <f>IF(Table1[Voting Population]&lt;47000,"Rural","Urban")</f>
        <v>Urban</v>
      </c>
      <c r="W2380" s="3">
        <v>0.4708860759493671</v>
      </c>
      <c r="X2380" s="3" t="s">
        <v>5414</v>
      </c>
      <c r="Y2380" s="3">
        <f>COUNTIFS(Table1[Race '#],Table1[[#This Row],[Race '#]],Table1[Gender],"F")</f>
        <v>1</v>
      </c>
      <c r="Z2380" s="3">
        <f>COUNTIFS(Table1[Race '#],Table1[[#This Row],[Race '#]],Table1[Gender],"M")</f>
        <v>2</v>
      </c>
      <c r="AA2380" s="3">
        <f>COUNTIFS(Table1[Race '#],Table1[[#This Row],[Race '#]],Table1[Gender],"~?")</f>
        <v>0</v>
      </c>
      <c r="AB2380" s="3" t="str">
        <f>_xlfn.IFS(Y2380=SUM(Table1[[#This Row],[Race-F candidates]:[Race-? Candidates]]),"All-Female",Z2380=SUM(Table1[[#This Row],[Race-F candidates]:[Race-? Candidates]]),"All-Male",1=1,"Mixed-Gender")</f>
        <v>Mixed-Gender</v>
      </c>
      <c r="AC2380" s="3">
        <f>COUNTIFS(Table1[genoffice],Table1[[#This Row],[genoffice]],Table1[Gender],"F")</f>
        <v>87</v>
      </c>
      <c r="AD2380" s="3">
        <f>COUNTIFS(Table1[genoffice],Table1[[#This Row],[genoffice]],Table1[Gender],"M")</f>
        <v>236</v>
      </c>
      <c r="AE2380" s="3">
        <f>COUNTIFS(Table1[genoffice],Table1[[#This Row],[genoffice]],Table1[Gender],"~?")</f>
        <v>12</v>
      </c>
    </row>
    <row r="2381" spans="1:31" x14ac:dyDescent="0.35">
      <c r="A2381">
        <v>2381</v>
      </c>
      <c r="B2381">
        <f>IF(COUNTIF(C$2:C2380,C2381)&gt;0,B2380,B2380+1)</f>
        <v>767</v>
      </c>
      <c r="C2381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1" t="s">
        <v>2949</v>
      </c>
      <c r="E2381" t="s">
        <v>1033</v>
      </c>
      <c r="F2381" t="s">
        <v>3066</v>
      </c>
      <c r="G2381">
        <v>2014</v>
      </c>
      <c r="H2381" t="s">
        <v>51</v>
      </c>
      <c r="I2381" t="s">
        <v>19</v>
      </c>
      <c r="J2381">
        <v>792</v>
      </c>
      <c r="K2381">
        <v>3</v>
      </c>
      <c r="L2381">
        <f>COUNTIF(Table1[Race],Table1[Race])</f>
        <v>3</v>
      </c>
      <c r="M2381">
        <v>1</v>
      </c>
      <c r="N2381">
        <v>2</v>
      </c>
      <c r="O2381">
        <v>0</v>
      </c>
      <c r="P2381">
        <v>0</v>
      </c>
      <c r="Q2381" t="s">
        <v>20</v>
      </c>
      <c r="R2381" t="s">
        <v>2951</v>
      </c>
      <c r="S2381" t="s">
        <v>2949</v>
      </c>
      <c r="T2381">
        <f>IFERROR(Table1[n_can_adj]/MID(Table1[district],FIND("(",Table1[district])+1,1),Table1[n_can_adj])</f>
        <v>3</v>
      </c>
      <c r="U2381">
        <v>253125</v>
      </c>
      <c r="V2381" t="str">
        <f>IF(Table1[Voting Population]&lt;47000,"Rural","Urban")</f>
        <v>Urban</v>
      </c>
      <c r="W2381" s="3">
        <v>0.4708860759493671</v>
      </c>
      <c r="X2381" s="3" t="s">
        <v>5414</v>
      </c>
      <c r="Y2381" s="3">
        <f>COUNTIFS(Table1[Race '#],Table1[[#This Row],[Race '#]],Table1[Gender],"F")</f>
        <v>1</v>
      </c>
      <c r="Z2381" s="3">
        <f>COUNTIFS(Table1[Race '#],Table1[[#This Row],[Race '#]],Table1[Gender],"M")</f>
        <v>2</v>
      </c>
      <c r="AA2381" s="3">
        <f>COUNTIFS(Table1[Race '#],Table1[[#This Row],[Race '#]],Table1[Gender],"~?")</f>
        <v>0</v>
      </c>
      <c r="AB2381" s="3" t="str">
        <f>_xlfn.IFS(Y2381=SUM(Table1[[#This Row],[Race-F candidates]:[Race-? Candidates]]),"All-Female",Z2381=SUM(Table1[[#This Row],[Race-F candidates]:[Race-? Candidates]]),"All-Male",1=1,"Mixed-Gender")</f>
        <v>Mixed-Gender</v>
      </c>
      <c r="AC2381" s="3">
        <f>COUNTIFS(Table1[genoffice],Table1[[#This Row],[genoffice]],Table1[Gender],"F")</f>
        <v>87</v>
      </c>
      <c r="AD2381" s="3">
        <f>COUNTIFS(Table1[genoffice],Table1[[#This Row],[genoffice]],Table1[Gender],"M")</f>
        <v>236</v>
      </c>
      <c r="AE2381" s="3">
        <f>COUNTIFS(Table1[genoffice],Table1[[#This Row],[genoffice]],Table1[Gender],"~?")</f>
        <v>12</v>
      </c>
    </row>
    <row r="2382" spans="1:31" x14ac:dyDescent="0.35">
      <c r="A2382">
        <v>2382</v>
      </c>
      <c r="B2382">
        <f>IF(COUNTIF(C$2:C2381,C2382)&gt;0,B2381,B2381+1)</f>
        <v>767</v>
      </c>
      <c r="C2382" t="str">
        <f>Table1[[#This Row],[position]]&amp;IF(Table1[district]="NA","","-"&amp;Table1[district])&amp;IF(Table1[parish]="Multi-Parish Race","","-"&amp;Table1[parish])&amp;" ("&amp;Table1[year]&amp;")"</f>
        <v>Mayor-Town of Blanchard-Caddo (2014)</v>
      </c>
      <c r="D2382" t="s">
        <v>2949</v>
      </c>
      <c r="E2382" t="s">
        <v>1033</v>
      </c>
      <c r="F2382" t="s">
        <v>3067</v>
      </c>
      <c r="G2382">
        <v>2014</v>
      </c>
      <c r="H2382" t="s">
        <v>51</v>
      </c>
      <c r="I2382" t="s">
        <v>19</v>
      </c>
      <c r="J2382">
        <v>159</v>
      </c>
      <c r="K2382">
        <v>3</v>
      </c>
      <c r="L2382">
        <f>COUNTIF(Table1[Race],Table1[Race])</f>
        <v>3</v>
      </c>
      <c r="M2382">
        <v>1</v>
      </c>
      <c r="N2382">
        <v>2</v>
      </c>
      <c r="O2382">
        <v>0</v>
      </c>
      <c r="P2382">
        <v>0</v>
      </c>
      <c r="Q2382" t="s">
        <v>20</v>
      </c>
      <c r="R2382" t="s">
        <v>2951</v>
      </c>
      <c r="S2382" t="s">
        <v>2949</v>
      </c>
      <c r="T2382">
        <f>IFERROR(Table1[n_can_adj]/MID(Table1[district],FIND("(",Table1[district])+1,1),Table1[n_can_adj])</f>
        <v>3</v>
      </c>
      <c r="U2382">
        <v>253125</v>
      </c>
      <c r="V2382" t="str">
        <f>IF(Table1[Voting Population]&lt;47000,"Rural","Urban")</f>
        <v>Urban</v>
      </c>
      <c r="W2382" s="3">
        <v>0.4708860759493671</v>
      </c>
      <c r="X2382" s="3" t="s">
        <v>5415</v>
      </c>
      <c r="Y2382" s="3">
        <f>COUNTIFS(Table1[Race '#],Table1[[#This Row],[Race '#]],Table1[Gender],"F")</f>
        <v>1</v>
      </c>
      <c r="Z2382" s="3">
        <f>COUNTIFS(Table1[Race '#],Table1[[#This Row],[Race '#]],Table1[Gender],"M")</f>
        <v>2</v>
      </c>
      <c r="AA2382" s="3">
        <f>COUNTIFS(Table1[Race '#],Table1[[#This Row],[Race '#]],Table1[Gender],"~?")</f>
        <v>0</v>
      </c>
      <c r="AB2382" s="3" t="str">
        <f>_xlfn.IFS(Y2382=SUM(Table1[[#This Row],[Race-F candidates]:[Race-? Candidates]]),"All-Female",Z2382=SUM(Table1[[#This Row],[Race-F candidates]:[Race-? Candidates]]),"All-Male",1=1,"Mixed-Gender")</f>
        <v>Mixed-Gender</v>
      </c>
      <c r="AC2382" s="3">
        <f>COUNTIFS(Table1[genoffice],Table1[[#This Row],[genoffice]],Table1[Gender],"F")</f>
        <v>87</v>
      </c>
      <c r="AD2382" s="3">
        <f>COUNTIFS(Table1[genoffice],Table1[[#This Row],[genoffice]],Table1[Gender],"M")</f>
        <v>236</v>
      </c>
      <c r="AE2382" s="3">
        <f>COUNTIFS(Table1[genoffice],Table1[[#This Row],[genoffice]],Table1[Gender],"~?")</f>
        <v>12</v>
      </c>
    </row>
    <row r="2383" spans="1:31" x14ac:dyDescent="0.35">
      <c r="A2383">
        <v>2380</v>
      </c>
      <c r="B2383">
        <f>IF(COUNTIF(C$2:C2382,C2383)&gt;0,B2382,B2382+1)</f>
        <v>768</v>
      </c>
      <c r="C2383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3" t="s">
        <v>2949</v>
      </c>
      <c r="E2383" t="s">
        <v>1033</v>
      </c>
      <c r="F2383" t="s">
        <v>3065</v>
      </c>
      <c r="G2383">
        <v>2016</v>
      </c>
      <c r="H2383" t="s">
        <v>51</v>
      </c>
      <c r="I2383" t="s">
        <v>19</v>
      </c>
      <c r="J2383">
        <v>770</v>
      </c>
      <c r="K2383">
        <v>3</v>
      </c>
      <c r="L2383">
        <f>COUNTIF(Table1[Race],Table1[Race])</f>
        <v>3</v>
      </c>
      <c r="M2383">
        <v>0</v>
      </c>
      <c r="N2383">
        <v>3</v>
      </c>
      <c r="O2383">
        <v>0</v>
      </c>
      <c r="P2383">
        <v>0</v>
      </c>
      <c r="Q2383" t="s">
        <v>20</v>
      </c>
      <c r="R2383" t="s">
        <v>2951</v>
      </c>
      <c r="S2383" t="s">
        <v>2949</v>
      </c>
      <c r="T2383">
        <f>IFERROR(Table1[n_can_adj]/MID(Table1[district],FIND("(",Table1[district])+1,1),Table1[n_can_adj])</f>
        <v>3</v>
      </c>
      <c r="U2383">
        <v>253125</v>
      </c>
      <c r="V2383" t="str">
        <f>IF(Table1[Voting Population]&lt;47000,"Rural","Urban")</f>
        <v>Urban</v>
      </c>
      <c r="W2383" s="3">
        <v>0.27278958190541469</v>
      </c>
      <c r="X2383" s="3" t="s">
        <v>5414</v>
      </c>
      <c r="Y2383" s="3">
        <f>COUNTIFS(Table1[Race '#],Table1[[#This Row],[Race '#]],Table1[Gender],"F")</f>
        <v>1</v>
      </c>
      <c r="Z2383" s="3">
        <f>COUNTIFS(Table1[Race '#],Table1[[#This Row],[Race '#]],Table1[Gender],"M")</f>
        <v>2</v>
      </c>
      <c r="AA2383" s="3">
        <f>COUNTIFS(Table1[Race '#],Table1[[#This Row],[Race '#]],Table1[Gender],"~?")</f>
        <v>0</v>
      </c>
      <c r="AB2383" s="3" t="str">
        <f>_xlfn.IFS(Y2383=SUM(Table1[[#This Row],[Race-F candidates]:[Race-? Candidates]]),"All-Female",Z2383=SUM(Table1[[#This Row],[Race-F candidates]:[Race-? Candidates]]),"All-Male",1=1,"Mixed-Gender")</f>
        <v>Mixed-Gender</v>
      </c>
      <c r="AC2383" s="3">
        <f>COUNTIFS(Table1[genoffice],Table1[[#This Row],[genoffice]],Table1[Gender],"F")</f>
        <v>87</v>
      </c>
      <c r="AD2383" s="3">
        <f>COUNTIFS(Table1[genoffice],Table1[[#This Row],[genoffice]],Table1[Gender],"M")</f>
        <v>236</v>
      </c>
      <c r="AE2383" s="3">
        <f>COUNTIFS(Table1[genoffice],Table1[[#This Row],[genoffice]],Table1[Gender],"~?")</f>
        <v>12</v>
      </c>
    </row>
    <row r="2384" spans="1:31" x14ac:dyDescent="0.35">
      <c r="A2384">
        <v>2383</v>
      </c>
      <c r="B2384">
        <f>IF(COUNTIF(C$2:C2383,C2384)&gt;0,B2383,B2383+1)</f>
        <v>768</v>
      </c>
      <c r="C2384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4" t="s">
        <v>2949</v>
      </c>
      <c r="E2384" t="s">
        <v>1033</v>
      </c>
      <c r="F2384" t="s">
        <v>3068</v>
      </c>
      <c r="G2384">
        <v>2016</v>
      </c>
      <c r="H2384" t="s">
        <v>51</v>
      </c>
      <c r="I2384" t="s">
        <v>19</v>
      </c>
      <c r="J2384">
        <v>372</v>
      </c>
      <c r="K2384">
        <v>3</v>
      </c>
      <c r="L2384">
        <f>COUNTIF(Table1[Race],Table1[Race])</f>
        <v>3</v>
      </c>
      <c r="M2384">
        <v>0</v>
      </c>
      <c r="N2384">
        <v>3</v>
      </c>
      <c r="O2384">
        <v>0</v>
      </c>
      <c r="P2384">
        <v>0</v>
      </c>
      <c r="Q2384" t="s">
        <v>20</v>
      </c>
      <c r="R2384" t="s">
        <v>2951</v>
      </c>
      <c r="S2384" t="s">
        <v>2949</v>
      </c>
      <c r="T2384">
        <f>IFERROR(Table1[n_can_adj]/MID(Table1[district],FIND("(",Table1[district])+1,1),Table1[n_can_adj])</f>
        <v>3</v>
      </c>
      <c r="U2384">
        <v>253125</v>
      </c>
      <c r="V2384" t="str">
        <f>IF(Table1[Voting Population]&lt;47000,"Rural","Urban")</f>
        <v>Urban</v>
      </c>
      <c r="W2384" s="3">
        <v>0.27278958190541469</v>
      </c>
      <c r="X2384" s="3" t="s">
        <v>5415</v>
      </c>
      <c r="Y2384" s="3">
        <f>COUNTIFS(Table1[Race '#],Table1[[#This Row],[Race '#]],Table1[Gender],"F")</f>
        <v>1</v>
      </c>
      <c r="Z2384" s="3">
        <f>COUNTIFS(Table1[Race '#],Table1[[#This Row],[Race '#]],Table1[Gender],"M")</f>
        <v>2</v>
      </c>
      <c r="AA2384" s="3">
        <f>COUNTIFS(Table1[Race '#],Table1[[#This Row],[Race '#]],Table1[Gender],"~?")</f>
        <v>0</v>
      </c>
      <c r="AB2384" s="3" t="str">
        <f>_xlfn.IFS(Y2384=SUM(Table1[[#This Row],[Race-F candidates]:[Race-? Candidates]]),"All-Female",Z2384=SUM(Table1[[#This Row],[Race-F candidates]:[Race-? Candidates]]),"All-Male",1=1,"Mixed-Gender")</f>
        <v>Mixed-Gender</v>
      </c>
      <c r="AC2384" s="3">
        <f>COUNTIFS(Table1[genoffice],Table1[[#This Row],[genoffice]],Table1[Gender],"F")</f>
        <v>87</v>
      </c>
      <c r="AD2384" s="3">
        <f>COUNTIFS(Table1[genoffice],Table1[[#This Row],[genoffice]],Table1[Gender],"M")</f>
        <v>236</v>
      </c>
      <c r="AE2384" s="3">
        <f>COUNTIFS(Table1[genoffice],Table1[[#This Row],[genoffice]],Table1[Gender],"~?")</f>
        <v>12</v>
      </c>
    </row>
    <row r="2385" spans="1:31" x14ac:dyDescent="0.35">
      <c r="A2385">
        <v>2384</v>
      </c>
      <c r="B2385">
        <f>IF(COUNTIF(C$2:C2384,C2385)&gt;0,B2384,B2384+1)</f>
        <v>768</v>
      </c>
      <c r="C2385" t="str">
        <f>Table1[[#This Row],[position]]&amp;IF(Table1[district]="NA","","-"&amp;Table1[district])&amp;IF(Table1[parish]="Multi-Parish Race","","-"&amp;Table1[parish])&amp;" ("&amp;Table1[year]&amp;")"</f>
        <v>Mayor-Town of Blanchard-Caddo (2016)</v>
      </c>
      <c r="D2385" t="s">
        <v>2949</v>
      </c>
      <c r="E2385" t="s">
        <v>1033</v>
      </c>
      <c r="F2385" t="s">
        <v>436</v>
      </c>
      <c r="G2385">
        <v>2016</v>
      </c>
      <c r="H2385" t="s">
        <v>51</v>
      </c>
      <c r="I2385" t="s">
        <v>19</v>
      </c>
      <c r="J2385">
        <v>317</v>
      </c>
      <c r="K2385">
        <v>3</v>
      </c>
      <c r="L2385">
        <f>COUNTIF(Table1[Race],Table1[Race])</f>
        <v>3</v>
      </c>
      <c r="M2385">
        <v>0</v>
      </c>
      <c r="N2385">
        <v>3</v>
      </c>
      <c r="O2385">
        <v>0</v>
      </c>
      <c r="P2385">
        <v>0</v>
      </c>
      <c r="Q2385" t="s">
        <v>20</v>
      </c>
      <c r="R2385" t="s">
        <v>2951</v>
      </c>
      <c r="S2385" t="s">
        <v>2949</v>
      </c>
      <c r="T2385">
        <f>IFERROR(Table1[n_can_adj]/MID(Table1[district],FIND("(",Table1[district])+1,1),Table1[n_can_adj])</f>
        <v>3</v>
      </c>
      <c r="U2385">
        <v>253125</v>
      </c>
      <c r="V2385" t="str">
        <f>IF(Table1[Voting Population]&lt;47000,"Rural","Urban")</f>
        <v>Urban</v>
      </c>
      <c r="W2385" s="3">
        <v>0.27278958190541469</v>
      </c>
      <c r="X2385" s="3" t="s">
        <v>5414</v>
      </c>
      <c r="Y2385" s="3">
        <f>COUNTIFS(Table1[Race '#],Table1[[#This Row],[Race '#]],Table1[Gender],"F")</f>
        <v>1</v>
      </c>
      <c r="Z2385" s="3">
        <f>COUNTIFS(Table1[Race '#],Table1[[#This Row],[Race '#]],Table1[Gender],"M")</f>
        <v>2</v>
      </c>
      <c r="AA2385" s="3">
        <f>COUNTIFS(Table1[Race '#],Table1[[#This Row],[Race '#]],Table1[Gender],"~?")</f>
        <v>0</v>
      </c>
      <c r="AB2385" s="3" t="str">
        <f>_xlfn.IFS(Y2385=SUM(Table1[[#This Row],[Race-F candidates]:[Race-? Candidates]]),"All-Female",Z2385=SUM(Table1[[#This Row],[Race-F candidates]:[Race-? Candidates]]),"All-Male",1=1,"Mixed-Gender")</f>
        <v>Mixed-Gender</v>
      </c>
      <c r="AC2385" s="3">
        <f>COUNTIFS(Table1[genoffice],Table1[[#This Row],[genoffice]],Table1[Gender],"F")</f>
        <v>87</v>
      </c>
      <c r="AD2385" s="3">
        <f>COUNTIFS(Table1[genoffice],Table1[[#This Row],[genoffice]],Table1[Gender],"M")</f>
        <v>236</v>
      </c>
      <c r="AE2385" s="3">
        <f>COUNTIFS(Table1[genoffice],Table1[[#This Row],[genoffice]],Table1[Gender],"~?")</f>
        <v>12</v>
      </c>
    </row>
    <row r="2386" spans="1:31" x14ac:dyDescent="0.35">
      <c r="A2386">
        <v>2385</v>
      </c>
      <c r="B2386">
        <f>IF(COUNTIF(C$2:C2385,C2386)&gt;0,B2385,B2385+1)</f>
        <v>769</v>
      </c>
      <c r="C2386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6" t="s">
        <v>2949</v>
      </c>
      <c r="E2386" t="s">
        <v>1036</v>
      </c>
      <c r="F2386" t="s">
        <v>3069</v>
      </c>
      <c r="G2386">
        <v>2014</v>
      </c>
      <c r="H2386" t="s">
        <v>238</v>
      </c>
      <c r="I2386" t="s">
        <v>23</v>
      </c>
      <c r="J2386">
        <v>212</v>
      </c>
      <c r="K2386">
        <v>3</v>
      </c>
      <c r="L2386">
        <f>COUNTIF(Table1[Race],Table1[Race])</f>
        <v>3</v>
      </c>
      <c r="M2386">
        <v>3</v>
      </c>
      <c r="N2386">
        <v>0</v>
      </c>
      <c r="O2386">
        <v>0</v>
      </c>
      <c r="P2386">
        <v>0</v>
      </c>
      <c r="Q2386" t="s">
        <v>20</v>
      </c>
      <c r="R2386" t="s">
        <v>2951</v>
      </c>
      <c r="S2386" t="s">
        <v>2949</v>
      </c>
      <c r="T2386">
        <f>IFERROR(Table1[n_can_adj]/MID(Table1[district],FIND("(",Table1[district])+1,1),Table1[n_can_adj])</f>
        <v>3</v>
      </c>
      <c r="U2386">
        <v>132373</v>
      </c>
      <c r="V2386" t="str">
        <f>IF(Table1[Voting Population]&lt;47000,"Rural","Urban")</f>
        <v>Urban</v>
      </c>
      <c r="W2386" s="3">
        <v>6.2231759656652341E-2</v>
      </c>
      <c r="X2386" s="3" t="s">
        <v>5415</v>
      </c>
      <c r="Y2386" s="3">
        <f>COUNTIFS(Table1[Race '#],Table1[[#This Row],[Race '#]],Table1[Gender],"F")</f>
        <v>2</v>
      </c>
      <c r="Z2386" s="3">
        <f>COUNTIFS(Table1[Race '#],Table1[[#This Row],[Race '#]],Table1[Gender],"M")</f>
        <v>1</v>
      </c>
      <c r="AA2386" s="3">
        <f>COUNTIFS(Table1[Race '#],Table1[[#This Row],[Race '#]],Table1[Gender],"~?")</f>
        <v>0</v>
      </c>
      <c r="AB2386" s="3" t="str">
        <f>_xlfn.IFS(Y2386=SUM(Table1[[#This Row],[Race-F candidates]:[Race-? Candidates]]),"All-Female",Z2386=SUM(Table1[[#This Row],[Race-F candidates]:[Race-? Candidates]]),"All-Male",1=1,"Mixed-Gender")</f>
        <v>Mixed-Gender</v>
      </c>
      <c r="AC2386" s="3">
        <f>COUNTIFS(Table1[genoffice],Table1[[#This Row],[genoffice]],Table1[Gender],"F")</f>
        <v>87</v>
      </c>
      <c r="AD2386" s="3">
        <f>COUNTIFS(Table1[genoffice],Table1[[#This Row],[genoffice]],Table1[Gender],"M")</f>
        <v>236</v>
      </c>
      <c r="AE2386" s="3">
        <f>COUNTIFS(Table1[genoffice],Table1[[#This Row],[genoffice]],Table1[Gender],"~?")</f>
        <v>12</v>
      </c>
    </row>
    <row r="2387" spans="1:31" x14ac:dyDescent="0.35">
      <c r="A2387">
        <v>2386</v>
      </c>
      <c r="B2387">
        <f>IF(COUNTIF(C$2:C2386,C2387)&gt;0,B2386,B2386+1)</f>
        <v>769</v>
      </c>
      <c r="C2387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7" t="s">
        <v>2949</v>
      </c>
      <c r="E2387" t="s">
        <v>1036</v>
      </c>
      <c r="F2387" t="s">
        <v>3070</v>
      </c>
      <c r="G2387">
        <v>2014</v>
      </c>
      <c r="H2387" t="s">
        <v>238</v>
      </c>
      <c r="I2387" t="s">
        <v>23</v>
      </c>
      <c r="J2387">
        <v>183</v>
      </c>
      <c r="K2387">
        <v>3</v>
      </c>
      <c r="L2387">
        <f>COUNTIF(Table1[Race],Table1[Race])</f>
        <v>3</v>
      </c>
      <c r="M2387">
        <v>3</v>
      </c>
      <c r="N2387">
        <v>0</v>
      </c>
      <c r="O2387">
        <v>0</v>
      </c>
      <c r="P2387">
        <v>0</v>
      </c>
      <c r="Q2387" t="s">
        <v>20</v>
      </c>
      <c r="R2387" t="s">
        <v>2951</v>
      </c>
      <c r="S2387" t="s">
        <v>2949</v>
      </c>
      <c r="T2387">
        <f>IFERROR(Table1[n_can_adj]/MID(Table1[district],FIND("(",Table1[district])+1,1),Table1[n_can_adj])</f>
        <v>3</v>
      </c>
      <c r="U2387">
        <v>132373</v>
      </c>
      <c r="V2387" t="str">
        <f>IF(Table1[Voting Population]&lt;47000,"Rural","Urban")</f>
        <v>Urban</v>
      </c>
      <c r="W2387" s="3">
        <v>6.2231759656652341E-2</v>
      </c>
      <c r="X2387" s="3" t="s">
        <v>5414</v>
      </c>
      <c r="Y2387" s="3">
        <f>COUNTIFS(Table1[Race '#],Table1[[#This Row],[Race '#]],Table1[Gender],"F")</f>
        <v>2</v>
      </c>
      <c r="Z2387" s="3">
        <f>COUNTIFS(Table1[Race '#],Table1[[#This Row],[Race '#]],Table1[Gender],"M")</f>
        <v>1</v>
      </c>
      <c r="AA2387" s="3">
        <f>COUNTIFS(Table1[Race '#],Table1[[#This Row],[Race '#]],Table1[Gender],"~?")</f>
        <v>0</v>
      </c>
      <c r="AB2387" s="3" t="str">
        <f>_xlfn.IFS(Y2387=SUM(Table1[[#This Row],[Race-F candidates]:[Race-? Candidates]]),"All-Female",Z2387=SUM(Table1[[#This Row],[Race-F candidates]:[Race-? Candidates]]),"All-Male",1=1,"Mixed-Gender")</f>
        <v>Mixed-Gender</v>
      </c>
      <c r="AC2387" s="3">
        <f>COUNTIFS(Table1[genoffice],Table1[[#This Row],[genoffice]],Table1[Gender],"F")</f>
        <v>87</v>
      </c>
      <c r="AD2387" s="3">
        <f>COUNTIFS(Table1[genoffice],Table1[[#This Row],[genoffice]],Table1[Gender],"M")</f>
        <v>236</v>
      </c>
      <c r="AE2387" s="3">
        <f>COUNTIFS(Table1[genoffice],Table1[[#This Row],[genoffice]],Table1[Gender],"~?")</f>
        <v>12</v>
      </c>
    </row>
    <row r="2388" spans="1:31" x14ac:dyDescent="0.35">
      <c r="A2388">
        <v>2387</v>
      </c>
      <c r="B2388">
        <f>IF(COUNTIF(C$2:C2387,C2388)&gt;0,B2387,B2387+1)</f>
        <v>769</v>
      </c>
      <c r="C2388" t="str">
        <f>Table1[[#This Row],[position]]&amp;IF(Table1[district]="NA","","-"&amp;Table1[district])&amp;IF(Table1[parish]="Multi-Parish Race","","-"&amp;Table1[parish])&amp;" ("&amp;Table1[year]&amp;")"</f>
        <v>Mayor-Town of Boyce-Rapides (2014)</v>
      </c>
      <c r="D2388" t="s">
        <v>2949</v>
      </c>
      <c r="E2388" t="s">
        <v>1036</v>
      </c>
      <c r="F2388" t="s">
        <v>3071</v>
      </c>
      <c r="G2388">
        <v>2014</v>
      </c>
      <c r="H2388" t="s">
        <v>238</v>
      </c>
      <c r="I2388" t="s">
        <v>23</v>
      </c>
      <c r="J2388">
        <v>71</v>
      </c>
      <c r="K2388">
        <v>3</v>
      </c>
      <c r="L2388">
        <f>COUNTIF(Table1[Race],Table1[Race])</f>
        <v>3</v>
      </c>
      <c r="M2388">
        <v>3</v>
      </c>
      <c r="N2388">
        <v>0</v>
      </c>
      <c r="O2388">
        <v>0</v>
      </c>
      <c r="P2388">
        <v>0</v>
      </c>
      <c r="Q2388" t="s">
        <v>20</v>
      </c>
      <c r="R2388" t="s">
        <v>2951</v>
      </c>
      <c r="S2388" t="s">
        <v>2949</v>
      </c>
      <c r="T2388">
        <f>IFERROR(Table1[n_can_adj]/MID(Table1[district],FIND("(",Table1[district])+1,1),Table1[n_can_adj])</f>
        <v>3</v>
      </c>
      <c r="U2388">
        <v>132373</v>
      </c>
      <c r="V2388" t="str">
        <f>IF(Table1[Voting Population]&lt;47000,"Rural","Urban")</f>
        <v>Urban</v>
      </c>
      <c r="W2388" s="3">
        <v>6.2231759656652341E-2</v>
      </c>
      <c r="X2388" s="3" t="s">
        <v>5415</v>
      </c>
      <c r="Y2388" s="3">
        <f>COUNTIFS(Table1[Race '#],Table1[[#This Row],[Race '#]],Table1[Gender],"F")</f>
        <v>2</v>
      </c>
      <c r="Z2388" s="3">
        <f>COUNTIFS(Table1[Race '#],Table1[[#This Row],[Race '#]],Table1[Gender],"M")</f>
        <v>1</v>
      </c>
      <c r="AA2388" s="3">
        <f>COUNTIFS(Table1[Race '#],Table1[[#This Row],[Race '#]],Table1[Gender],"~?")</f>
        <v>0</v>
      </c>
      <c r="AB2388" s="3" t="str">
        <f>_xlfn.IFS(Y2388=SUM(Table1[[#This Row],[Race-F candidates]:[Race-? Candidates]]),"All-Female",Z2388=SUM(Table1[[#This Row],[Race-F candidates]:[Race-? Candidates]]),"All-Male",1=1,"Mixed-Gender")</f>
        <v>Mixed-Gender</v>
      </c>
      <c r="AC2388" s="3">
        <f>COUNTIFS(Table1[genoffice],Table1[[#This Row],[genoffice]],Table1[Gender],"F")</f>
        <v>87</v>
      </c>
      <c r="AD2388" s="3">
        <f>COUNTIFS(Table1[genoffice],Table1[[#This Row],[genoffice]],Table1[Gender],"M")</f>
        <v>236</v>
      </c>
      <c r="AE2388" s="3">
        <f>COUNTIFS(Table1[genoffice],Table1[[#This Row],[genoffice]],Table1[Gender],"~?")</f>
        <v>12</v>
      </c>
    </row>
    <row r="2389" spans="1:31" x14ac:dyDescent="0.35">
      <c r="A2389">
        <v>2388</v>
      </c>
      <c r="B2389">
        <f>IF(COUNTIF(C$2:C2388,C2389)&gt;0,B2388,B2388+1)</f>
        <v>770</v>
      </c>
      <c r="C2389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89" t="s">
        <v>2949</v>
      </c>
      <c r="E2389" t="s">
        <v>1043</v>
      </c>
      <c r="F2389" t="s">
        <v>3072</v>
      </c>
      <c r="G2389">
        <v>2014</v>
      </c>
      <c r="H2389" t="s">
        <v>263</v>
      </c>
      <c r="I2389" t="s">
        <v>23</v>
      </c>
      <c r="J2389">
        <v>153</v>
      </c>
      <c r="K2389">
        <v>2</v>
      </c>
      <c r="L2389">
        <f>COUNTIF(Table1[Race],Table1[Race])</f>
        <v>2</v>
      </c>
      <c r="M2389">
        <v>2</v>
      </c>
      <c r="N2389">
        <v>0</v>
      </c>
      <c r="O2389">
        <v>0</v>
      </c>
      <c r="P2389">
        <v>0</v>
      </c>
      <c r="Q2389" t="s">
        <v>20</v>
      </c>
      <c r="R2389" t="s">
        <v>2951</v>
      </c>
      <c r="S2389" t="s">
        <v>2949</v>
      </c>
      <c r="T2389">
        <f>IFERROR(Table1[n_can_adj]/MID(Table1[district],FIND("(",Table1[district])+1,1),Table1[n_can_adj])</f>
        <v>2</v>
      </c>
      <c r="U2389">
        <v>39258</v>
      </c>
      <c r="V2389" t="str">
        <f>IF(Table1[Voting Population]&lt;47000,"Rural","Urban")</f>
        <v>Rural</v>
      </c>
      <c r="W2389" s="3">
        <v>4.9689440993788858E-2</v>
      </c>
      <c r="X2389" s="3" t="s">
        <v>5415</v>
      </c>
      <c r="Y2389" s="3">
        <f>COUNTIFS(Table1[Race '#],Table1[[#This Row],[Race '#]],Table1[Gender],"F")</f>
        <v>1</v>
      </c>
      <c r="Z2389" s="3">
        <f>COUNTIFS(Table1[Race '#],Table1[[#This Row],[Race '#]],Table1[Gender],"M")</f>
        <v>1</v>
      </c>
      <c r="AA2389" s="3">
        <f>COUNTIFS(Table1[Race '#],Table1[[#This Row],[Race '#]],Table1[Gender],"~?")</f>
        <v>0</v>
      </c>
      <c r="AB2389" s="3" t="str">
        <f>_xlfn.IFS(Y2389=SUM(Table1[[#This Row],[Race-F candidates]:[Race-? Candidates]]),"All-Female",Z2389=SUM(Table1[[#This Row],[Race-F candidates]:[Race-? Candidates]]),"All-Male",1=1,"Mixed-Gender")</f>
        <v>Mixed-Gender</v>
      </c>
      <c r="AC2389" s="3">
        <f>COUNTIFS(Table1[genoffice],Table1[[#This Row],[genoffice]],Table1[Gender],"F")</f>
        <v>87</v>
      </c>
      <c r="AD2389" s="3">
        <f>COUNTIFS(Table1[genoffice],Table1[[#This Row],[genoffice]],Table1[Gender],"M")</f>
        <v>236</v>
      </c>
      <c r="AE2389" s="3">
        <f>COUNTIFS(Table1[genoffice],Table1[[#This Row],[genoffice]],Table1[Gender],"~?")</f>
        <v>12</v>
      </c>
    </row>
    <row r="2390" spans="1:31" x14ac:dyDescent="0.35">
      <c r="A2390">
        <v>2389</v>
      </c>
      <c r="B2390">
        <f>IF(COUNTIF(C$2:C2389,C2390)&gt;0,B2389,B2389+1)</f>
        <v>770</v>
      </c>
      <c r="C2390" t="str">
        <f>Table1[[#This Row],[position]]&amp;IF(Table1[district]="NA","","-"&amp;Table1[district])&amp;IF(Table1[parish]="Multi-Parish Race","","-"&amp;Table1[parish])&amp;" ("&amp;Table1[year]&amp;")"</f>
        <v>Mayor-Town of Campti-Natchitoches (2014)</v>
      </c>
      <c r="D2390" t="s">
        <v>2949</v>
      </c>
      <c r="E2390" t="s">
        <v>1043</v>
      </c>
      <c r="F2390" t="s">
        <v>3073</v>
      </c>
      <c r="G2390">
        <v>2014</v>
      </c>
      <c r="H2390" t="s">
        <v>263</v>
      </c>
      <c r="I2390" t="s">
        <v>23</v>
      </c>
      <c r="J2390">
        <v>169</v>
      </c>
      <c r="K2390">
        <v>2</v>
      </c>
      <c r="L2390">
        <f>COUNTIF(Table1[Race],Table1[Race])</f>
        <v>2</v>
      </c>
      <c r="M2390">
        <v>2</v>
      </c>
      <c r="N2390">
        <v>0</v>
      </c>
      <c r="O2390">
        <v>0</v>
      </c>
      <c r="P2390">
        <v>0</v>
      </c>
      <c r="Q2390" t="s">
        <v>20</v>
      </c>
      <c r="R2390" t="s">
        <v>2951</v>
      </c>
      <c r="S2390" t="s">
        <v>2949</v>
      </c>
      <c r="T2390">
        <f>IFERROR(Table1[n_can_adj]/MID(Table1[district],FIND("(",Table1[district])+1,1),Table1[n_can_adj])</f>
        <v>2</v>
      </c>
      <c r="U2390">
        <v>39258</v>
      </c>
      <c r="V2390" t="str">
        <f>IF(Table1[Voting Population]&lt;47000,"Rural","Urban")</f>
        <v>Rural</v>
      </c>
      <c r="W2390" s="3">
        <v>4.9689440993788858E-2</v>
      </c>
      <c r="X2390" s="3" t="s">
        <v>5414</v>
      </c>
      <c r="Y2390" s="3">
        <f>COUNTIFS(Table1[Race '#],Table1[[#This Row],[Race '#]],Table1[Gender],"F")</f>
        <v>1</v>
      </c>
      <c r="Z2390" s="3">
        <f>COUNTIFS(Table1[Race '#],Table1[[#This Row],[Race '#]],Table1[Gender],"M")</f>
        <v>1</v>
      </c>
      <c r="AA2390" s="3">
        <f>COUNTIFS(Table1[Race '#],Table1[[#This Row],[Race '#]],Table1[Gender],"~?")</f>
        <v>0</v>
      </c>
      <c r="AB2390" s="3" t="str">
        <f>_xlfn.IFS(Y2390=SUM(Table1[[#This Row],[Race-F candidates]:[Race-? Candidates]]),"All-Female",Z2390=SUM(Table1[[#This Row],[Race-F candidates]:[Race-? Candidates]]),"All-Male",1=1,"Mixed-Gender")</f>
        <v>Mixed-Gender</v>
      </c>
      <c r="AC2390" s="3">
        <f>COUNTIFS(Table1[genoffice],Table1[[#This Row],[genoffice]],Table1[Gender],"F")</f>
        <v>87</v>
      </c>
      <c r="AD2390" s="3">
        <f>COUNTIFS(Table1[genoffice],Table1[[#This Row],[genoffice]],Table1[Gender],"M")</f>
        <v>236</v>
      </c>
      <c r="AE2390" s="3">
        <f>COUNTIFS(Table1[genoffice],Table1[[#This Row],[genoffice]],Table1[Gender],"~?")</f>
        <v>12</v>
      </c>
    </row>
    <row r="2391" spans="1:31" x14ac:dyDescent="0.35">
      <c r="A2391">
        <v>2390</v>
      </c>
      <c r="B2391">
        <f>IF(COUNTIF(C$2:C2390,C2391)&gt;0,B2390,B2390+1)</f>
        <v>771</v>
      </c>
      <c r="C2391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1" t="s">
        <v>2949</v>
      </c>
      <c r="E2391" t="s">
        <v>1051</v>
      </c>
      <c r="F2391" t="s">
        <v>3074</v>
      </c>
      <c r="G2391">
        <v>2014</v>
      </c>
      <c r="H2391" t="s">
        <v>276</v>
      </c>
      <c r="I2391" t="s">
        <v>23</v>
      </c>
      <c r="J2391">
        <v>702</v>
      </c>
      <c r="K2391">
        <v>2</v>
      </c>
      <c r="L2391">
        <f>COUNTIF(Table1[Race],Table1[Race])</f>
        <v>2</v>
      </c>
      <c r="M2391">
        <v>2</v>
      </c>
      <c r="N2391">
        <v>0</v>
      </c>
      <c r="O2391">
        <v>0</v>
      </c>
      <c r="P2391">
        <v>0</v>
      </c>
      <c r="Q2391" t="s">
        <v>20</v>
      </c>
      <c r="R2391" t="s">
        <v>2951</v>
      </c>
      <c r="S2391" t="s">
        <v>2949</v>
      </c>
      <c r="T2391">
        <f>IFERROR(Table1[n_can_adj]/MID(Table1[district],FIND("(",Table1[district])+1,1),Table1[n_can_adj])</f>
        <v>2</v>
      </c>
      <c r="U2391">
        <v>62372</v>
      </c>
      <c r="V2391" t="str">
        <f>IF(Table1[Voting Population]&lt;47000,"Rural","Urban")</f>
        <v>Urban</v>
      </c>
      <c r="W2391" s="3">
        <v>0.25159914712153514</v>
      </c>
      <c r="X2391" s="3" t="s">
        <v>5414</v>
      </c>
      <c r="Y2391" s="3">
        <f>COUNTIFS(Table1[Race '#],Table1[[#This Row],[Race '#]],Table1[Gender],"F")</f>
        <v>0</v>
      </c>
      <c r="Z2391" s="3">
        <f>COUNTIFS(Table1[Race '#],Table1[[#This Row],[Race '#]],Table1[Gender],"M")</f>
        <v>2</v>
      </c>
      <c r="AA2391" s="3">
        <f>COUNTIFS(Table1[Race '#],Table1[[#This Row],[Race '#]],Table1[Gender],"~?")</f>
        <v>0</v>
      </c>
      <c r="AB2391" s="3" t="str">
        <f>_xlfn.IFS(Y2391=SUM(Table1[[#This Row],[Race-F candidates]:[Race-? Candidates]]),"All-Female",Z2391=SUM(Table1[[#This Row],[Race-F candidates]:[Race-? Candidates]]),"All-Male",1=1,"Mixed-Gender")</f>
        <v>All-Male</v>
      </c>
      <c r="AC2391" s="3">
        <f>COUNTIFS(Table1[genoffice],Table1[[#This Row],[genoffice]],Table1[Gender],"F")</f>
        <v>87</v>
      </c>
      <c r="AD2391" s="3">
        <f>COUNTIFS(Table1[genoffice],Table1[[#This Row],[genoffice]],Table1[Gender],"M")</f>
        <v>236</v>
      </c>
      <c r="AE2391" s="3">
        <f>COUNTIFS(Table1[genoffice],Table1[[#This Row],[genoffice]],Table1[Gender],"~?")</f>
        <v>12</v>
      </c>
    </row>
    <row r="2392" spans="1:31" x14ac:dyDescent="0.35">
      <c r="A2392">
        <v>2391</v>
      </c>
      <c r="B2392">
        <f>IF(COUNTIF(C$2:C2391,C2392)&gt;0,B2391,B2391+1)</f>
        <v>771</v>
      </c>
      <c r="C2392" t="str">
        <f>Table1[[#This Row],[position]]&amp;IF(Table1[district]="NA","","-"&amp;Table1[district])&amp;IF(Table1[parish]="Multi-Parish Race","","-"&amp;Table1[parish])&amp;" ("&amp;Table1[year]&amp;")"</f>
        <v>Mayor-Town of Church Point-Acadia (2014)</v>
      </c>
      <c r="D2392" t="s">
        <v>2949</v>
      </c>
      <c r="E2392" t="s">
        <v>1051</v>
      </c>
      <c r="F2392" t="s">
        <v>3075</v>
      </c>
      <c r="G2392">
        <v>2014</v>
      </c>
      <c r="H2392" t="s">
        <v>276</v>
      </c>
      <c r="I2392" t="s">
        <v>23</v>
      </c>
      <c r="J2392">
        <v>1174</v>
      </c>
      <c r="K2392">
        <v>2</v>
      </c>
      <c r="L2392">
        <f>COUNTIF(Table1[Race],Table1[Race])</f>
        <v>2</v>
      </c>
      <c r="M2392">
        <v>2</v>
      </c>
      <c r="N2392">
        <v>0</v>
      </c>
      <c r="O2392">
        <v>0</v>
      </c>
      <c r="P2392">
        <v>0</v>
      </c>
      <c r="Q2392" t="s">
        <v>20</v>
      </c>
      <c r="R2392" t="s">
        <v>2951</v>
      </c>
      <c r="S2392" t="s">
        <v>2949</v>
      </c>
      <c r="T2392">
        <f>IFERROR(Table1[n_can_adj]/MID(Table1[district],FIND("(",Table1[district])+1,1),Table1[n_can_adj])</f>
        <v>2</v>
      </c>
      <c r="U2392">
        <v>62372</v>
      </c>
      <c r="V2392" t="str">
        <f>IF(Table1[Voting Population]&lt;47000,"Rural","Urban")</f>
        <v>Urban</v>
      </c>
      <c r="W2392" s="3">
        <v>0.25159914712153514</v>
      </c>
      <c r="X2392" s="3" t="s">
        <v>5414</v>
      </c>
      <c r="Y2392" s="3">
        <f>COUNTIFS(Table1[Race '#],Table1[[#This Row],[Race '#]],Table1[Gender],"F")</f>
        <v>0</v>
      </c>
      <c r="Z2392" s="3">
        <f>COUNTIFS(Table1[Race '#],Table1[[#This Row],[Race '#]],Table1[Gender],"M")</f>
        <v>2</v>
      </c>
      <c r="AA2392" s="3">
        <f>COUNTIFS(Table1[Race '#],Table1[[#This Row],[Race '#]],Table1[Gender],"~?")</f>
        <v>0</v>
      </c>
      <c r="AB2392" s="3" t="str">
        <f>_xlfn.IFS(Y2392=SUM(Table1[[#This Row],[Race-F candidates]:[Race-? Candidates]]),"All-Female",Z2392=SUM(Table1[[#This Row],[Race-F candidates]:[Race-? Candidates]]),"All-Male",1=1,"Mixed-Gender")</f>
        <v>All-Male</v>
      </c>
      <c r="AC2392" s="3">
        <f>COUNTIFS(Table1[genoffice],Table1[[#This Row],[genoffice]],Table1[Gender],"F")</f>
        <v>87</v>
      </c>
      <c r="AD2392" s="3">
        <f>COUNTIFS(Table1[genoffice],Table1[[#This Row],[genoffice]],Table1[Gender],"M")</f>
        <v>236</v>
      </c>
      <c r="AE2392" s="3">
        <f>COUNTIFS(Table1[genoffice],Table1[[#This Row],[genoffice]],Table1[Gender],"~?")</f>
        <v>12</v>
      </c>
    </row>
    <row r="2393" spans="1:31" x14ac:dyDescent="0.35">
      <c r="A2393">
        <v>2392</v>
      </c>
      <c r="B2393">
        <f>IF(COUNTIF(C$2:C2392,C2393)&gt;0,B2392,B2392+1)</f>
        <v>772</v>
      </c>
      <c r="C2393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3" t="s">
        <v>2949</v>
      </c>
      <c r="E2393" t="s">
        <v>3076</v>
      </c>
      <c r="F2393" t="s">
        <v>3077</v>
      </c>
      <c r="G2393">
        <v>2014</v>
      </c>
      <c r="H2393" t="s">
        <v>449</v>
      </c>
      <c r="I2393" t="s">
        <v>30</v>
      </c>
      <c r="J2393">
        <v>86</v>
      </c>
      <c r="K2393">
        <v>2</v>
      </c>
      <c r="L2393">
        <f>COUNTIF(Table1[Race],Table1[Race])</f>
        <v>2</v>
      </c>
      <c r="M2393">
        <v>0</v>
      </c>
      <c r="N2393">
        <v>1</v>
      </c>
      <c r="O2393">
        <v>1</v>
      </c>
      <c r="P2393">
        <v>0</v>
      </c>
      <c r="Q2393" t="s">
        <v>20</v>
      </c>
      <c r="R2393" t="s">
        <v>2951</v>
      </c>
      <c r="S2393" t="s">
        <v>2949</v>
      </c>
      <c r="T2393">
        <f>IFERROR(Table1[n_can_adj]/MID(Table1[district],FIND("(",Table1[district])+1,1),Table1[n_can_adj])</f>
        <v>2</v>
      </c>
      <c r="U2393">
        <v>9997</v>
      </c>
      <c r="V2393" t="str">
        <f>IF(Table1[Voting Population]&lt;47000,"Rural","Urban")</f>
        <v>Rural</v>
      </c>
      <c r="W2393" s="3">
        <v>0.1224489795918367</v>
      </c>
      <c r="X2393" s="3" t="s">
        <v>5414</v>
      </c>
      <c r="Y2393" s="3">
        <f>COUNTIFS(Table1[Race '#],Table1[[#This Row],[Race '#]],Table1[Gender],"F")</f>
        <v>0</v>
      </c>
      <c r="Z2393" s="3">
        <f>COUNTIFS(Table1[Race '#],Table1[[#This Row],[Race '#]],Table1[Gender],"M")</f>
        <v>2</v>
      </c>
      <c r="AA2393" s="3">
        <f>COUNTIFS(Table1[Race '#],Table1[[#This Row],[Race '#]],Table1[Gender],"~?")</f>
        <v>0</v>
      </c>
      <c r="AB2393" s="3" t="str">
        <f>_xlfn.IFS(Y2393=SUM(Table1[[#This Row],[Race-F candidates]:[Race-? Candidates]]),"All-Female",Z2393=SUM(Table1[[#This Row],[Race-F candidates]:[Race-? Candidates]]),"All-Male",1=1,"Mixed-Gender")</f>
        <v>All-Male</v>
      </c>
      <c r="AC2393" s="3">
        <f>COUNTIFS(Table1[genoffice],Table1[[#This Row],[genoffice]],Table1[Gender],"F")</f>
        <v>87</v>
      </c>
      <c r="AD2393" s="3">
        <f>COUNTIFS(Table1[genoffice],Table1[[#This Row],[genoffice]],Table1[Gender],"M")</f>
        <v>236</v>
      </c>
      <c r="AE2393" s="3">
        <f>COUNTIFS(Table1[genoffice],Table1[[#This Row],[genoffice]],Table1[Gender],"~?")</f>
        <v>12</v>
      </c>
    </row>
    <row r="2394" spans="1:31" x14ac:dyDescent="0.35">
      <c r="A2394">
        <v>2393</v>
      </c>
      <c r="B2394">
        <f>IF(COUNTIF(C$2:C2393,C2394)&gt;0,B2393,B2393+1)</f>
        <v>772</v>
      </c>
      <c r="C2394" t="str">
        <f>Table1[[#This Row],[position]]&amp;IF(Table1[district]="NA","","-"&amp;Table1[district])&amp;IF(Table1[parish]="Multi-Parish Race","","-"&amp;Table1[parish])&amp;" ("&amp;Table1[year]&amp;")"</f>
        <v>Mayor-Town of Clarks-Caldwell (2014)</v>
      </c>
      <c r="D2394" t="s">
        <v>2949</v>
      </c>
      <c r="E2394" t="s">
        <v>3076</v>
      </c>
      <c r="F2394" t="s">
        <v>3078</v>
      </c>
      <c r="G2394">
        <v>2014</v>
      </c>
      <c r="H2394" t="s">
        <v>449</v>
      </c>
      <c r="I2394" t="s">
        <v>19</v>
      </c>
      <c r="J2394">
        <v>110</v>
      </c>
      <c r="K2394">
        <v>2</v>
      </c>
      <c r="L2394">
        <f>COUNTIF(Table1[Race],Table1[Race])</f>
        <v>2</v>
      </c>
      <c r="M2394">
        <v>0</v>
      </c>
      <c r="N2394">
        <v>1</v>
      </c>
      <c r="O2394">
        <v>1</v>
      </c>
      <c r="P2394">
        <v>0</v>
      </c>
      <c r="Q2394" t="s">
        <v>20</v>
      </c>
      <c r="R2394" t="s">
        <v>2951</v>
      </c>
      <c r="S2394" t="s">
        <v>2949</v>
      </c>
      <c r="T2394">
        <f>IFERROR(Table1[n_can_adj]/MID(Table1[district],FIND("(",Table1[district])+1,1),Table1[n_can_adj])</f>
        <v>2</v>
      </c>
      <c r="U2394">
        <v>9997</v>
      </c>
      <c r="V2394" t="str">
        <f>IF(Table1[Voting Population]&lt;47000,"Rural","Urban")</f>
        <v>Rural</v>
      </c>
      <c r="W2394" s="3">
        <v>0.1224489795918367</v>
      </c>
      <c r="X2394" s="3" t="s">
        <v>5414</v>
      </c>
      <c r="Y2394" s="3">
        <f>COUNTIFS(Table1[Race '#],Table1[[#This Row],[Race '#]],Table1[Gender],"F")</f>
        <v>0</v>
      </c>
      <c r="Z2394" s="3">
        <f>COUNTIFS(Table1[Race '#],Table1[[#This Row],[Race '#]],Table1[Gender],"M")</f>
        <v>2</v>
      </c>
      <c r="AA2394" s="3">
        <f>COUNTIFS(Table1[Race '#],Table1[[#This Row],[Race '#]],Table1[Gender],"~?")</f>
        <v>0</v>
      </c>
      <c r="AB2394" s="3" t="str">
        <f>_xlfn.IFS(Y2394=SUM(Table1[[#This Row],[Race-F candidates]:[Race-? Candidates]]),"All-Female",Z2394=SUM(Table1[[#This Row],[Race-F candidates]:[Race-? Candidates]]),"All-Male",1=1,"Mixed-Gender")</f>
        <v>All-Male</v>
      </c>
      <c r="AC2394" s="3">
        <f>COUNTIFS(Table1[genoffice],Table1[[#This Row],[genoffice]],Table1[Gender],"F")</f>
        <v>87</v>
      </c>
      <c r="AD2394" s="3">
        <f>COUNTIFS(Table1[genoffice],Table1[[#This Row],[genoffice]],Table1[Gender],"M")</f>
        <v>236</v>
      </c>
      <c r="AE2394" s="3">
        <f>COUNTIFS(Table1[genoffice],Table1[[#This Row],[genoffice]],Table1[Gender],"~?")</f>
        <v>12</v>
      </c>
    </row>
    <row r="2395" spans="1:31" x14ac:dyDescent="0.35">
      <c r="A2395">
        <v>2394</v>
      </c>
      <c r="B2395">
        <f>IF(COUNTIF(C$2:C2394,C2395)&gt;0,B2394,B2394+1)</f>
        <v>773</v>
      </c>
      <c r="C2395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5" t="s">
        <v>2949</v>
      </c>
      <c r="E2395" t="s">
        <v>3079</v>
      </c>
      <c r="F2395" t="s">
        <v>3080</v>
      </c>
      <c r="G2395">
        <v>2016</v>
      </c>
      <c r="H2395" t="s">
        <v>457</v>
      </c>
      <c r="I2395" t="s">
        <v>19</v>
      </c>
      <c r="J2395">
        <v>319</v>
      </c>
      <c r="K2395">
        <v>3</v>
      </c>
      <c r="L2395">
        <f>COUNTIF(Table1[Race],Table1[Race])</f>
        <v>3</v>
      </c>
      <c r="M2395">
        <v>2</v>
      </c>
      <c r="N2395">
        <v>1</v>
      </c>
      <c r="O2395">
        <v>0</v>
      </c>
      <c r="P2395">
        <v>0</v>
      </c>
      <c r="Q2395" t="s">
        <v>20</v>
      </c>
      <c r="R2395" t="s">
        <v>2951</v>
      </c>
      <c r="S2395" t="s">
        <v>2949</v>
      </c>
      <c r="T2395">
        <f>IFERROR(Table1[n_can_adj]/MID(Table1[district],FIND("(",Table1[district])+1,1),Table1[n_can_adj])</f>
        <v>3</v>
      </c>
      <c r="U2395">
        <v>19756</v>
      </c>
      <c r="V2395" t="str">
        <f>IF(Table1[Voting Population]&lt;47000,"Rural","Urban")</f>
        <v>Rural</v>
      </c>
      <c r="W2395" s="3">
        <v>3.037120359955009E-2</v>
      </c>
      <c r="X2395" s="3" t="s">
        <v>5414</v>
      </c>
      <c r="Y2395" s="3">
        <f>COUNTIFS(Table1[Race '#],Table1[[#This Row],[Race '#]],Table1[Gender],"F")</f>
        <v>1</v>
      </c>
      <c r="Z2395" s="3">
        <f>COUNTIFS(Table1[Race '#],Table1[[#This Row],[Race '#]],Table1[Gender],"M")</f>
        <v>2</v>
      </c>
      <c r="AA2395" s="3">
        <f>COUNTIFS(Table1[Race '#],Table1[[#This Row],[Race '#]],Table1[Gender],"~?")</f>
        <v>0</v>
      </c>
      <c r="AB2395" s="3" t="str">
        <f>_xlfn.IFS(Y2395=SUM(Table1[[#This Row],[Race-F candidates]:[Race-? Candidates]]),"All-Female",Z2395=SUM(Table1[[#This Row],[Race-F candidates]:[Race-? Candidates]]),"All-Male",1=1,"Mixed-Gender")</f>
        <v>Mixed-Gender</v>
      </c>
      <c r="AC2395" s="3">
        <f>COUNTIFS(Table1[genoffice],Table1[[#This Row],[genoffice]],Table1[Gender],"F")</f>
        <v>87</v>
      </c>
      <c r="AD2395" s="3">
        <f>COUNTIFS(Table1[genoffice],Table1[[#This Row],[genoffice]],Table1[Gender],"M")</f>
        <v>236</v>
      </c>
      <c r="AE2395" s="3">
        <f>COUNTIFS(Table1[genoffice],Table1[[#This Row],[genoffice]],Table1[Gender],"~?")</f>
        <v>12</v>
      </c>
    </row>
    <row r="2396" spans="1:31" x14ac:dyDescent="0.35">
      <c r="A2396">
        <v>2395</v>
      </c>
      <c r="B2396">
        <f>IF(COUNTIF(C$2:C2395,C2396)&gt;0,B2395,B2395+1)</f>
        <v>773</v>
      </c>
      <c r="C2396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6" t="s">
        <v>2949</v>
      </c>
      <c r="E2396" t="s">
        <v>3079</v>
      </c>
      <c r="F2396" t="s">
        <v>3081</v>
      </c>
      <c r="G2396">
        <v>2016</v>
      </c>
      <c r="H2396" t="s">
        <v>457</v>
      </c>
      <c r="I2396" t="s">
        <v>23</v>
      </c>
      <c r="J2396">
        <v>292</v>
      </c>
      <c r="K2396">
        <v>3</v>
      </c>
      <c r="L2396">
        <f>COUNTIF(Table1[Race],Table1[Race])</f>
        <v>3</v>
      </c>
      <c r="M2396">
        <v>2</v>
      </c>
      <c r="N2396">
        <v>1</v>
      </c>
      <c r="O2396">
        <v>0</v>
      </c>
      <c r="P2396">
        <v>0</v>
      </c>
      <c r="Q2396" t="s">
        <v>20</v>
      </c>
      <c r="R2396" t="s">
        <v>2951</v>
      </c>
      <c r="S2396" t="s">
        <v>2949</v>
      </c>
      <c r="T2396">
        <f>IFERROR(Table1[n_can_adj]/MID(Table1[district],FIND("(",Table1[district])+1,1),Table1[n_can_adj])</f>
        <v>3</v>
      </c>
      <c r="U2396">
        <v>19756</v>
      </c>
      <c r="V2396" t="str">
        <f>IF(Table1[Voting Population]&lt;47000,"Rural","Urban")</f>
        <v>Rural</v>
      </c>
      <c r="W2396" s="3">
        <v>3.037120359955009E-2</v>
      </c>
      <c r="X2396" s="3" t="s">
        <v>5415</v>
      </c>
      <c r="Y2396" s="3">
        <f>COUNTIFS(Table1[Race '#],Table1[[#This Row],[Race '#]],Table1[Gender],"F")</f>
        <v>1</v>
      </c>
      <c r="Z2396" s="3">
        <f>COUNTIFS(Table1[Race '#],Table1[[#This Row],[Race '#]],Table1[Gender],"M")</f>
        <v>2</v>
      </c>
      <c r="AA2396" s="3">
        <f>COUNTIFS(Table1[Race '#],Table1[[#This Row],[Race '#]],Table1[Gender],"~?")</f>
        <v>0</v>
      </c>
      <c r="AB2396" s="3" t="str">
        <f>_xlfn.IFS(Y2396=SUM(Table1[[#This Row],[Race-F candidates]:[Race-? Candidates]]),"All-Female",Z2396=SUM(Table1[[#This Row],[Race-F candidates]:[Race-? Candidates]]),"All-Male",1=1,"Mixed-Gender")</f>
        <v>Mixed-Gender</v>
      </c>
      <c r="AC2396" s="3">
        <f>COUNTIFS(Table1[genoffice],Table1[[#This Row],[genoffice]],Table1[Gender],"F")</f>
        <v>87</v>
      </c>
      <c r="AD2396" s="3">
        <f>COUNTIFS(Table1[genoffice],Table1[[#This Row],[genoffice]],Table1[Gender],"M")</f>
        <v>236</v>
      </c>
      <c r="AE2396" s="3">
        <f>COUNTIFS(Table1[genoffice],Table1[[#This Row],[genoffice]],Table1[Gender],"~?")</f>
        <v>12</v>
      </c>
    </row>
    <row r="2397" spans="1:31" x14ac:dyDescent="0.35">
      <c r="A2397">
        <v>2396</v>
      </c>
      <c r="B2397">
        <f>IF(COUNTIF(C$2:C2396,C2397)&gt;0,B2396,B2396+1)</f>
        <v>773</v>
      </c>
      <c r="C2397" t="str">
        <f>Table1[[#This Row],[position]]&amp;IF(Table1[district]="NA","","-"&amp;Table1[district])&amp;IF(Table1[parish]="Multi-Parish Race","","-"&amp;Table1[parish])&amp;" ("&amp;Table1[year]&amp;")"</f>
        <v>Mayor-Town of Clinton-East Feliciana (2016)</v>
      </c>
      <c r="D2397" t="s">
        <v>2949</v>
      </c>
      <c r="E2397" t="s">
        <v>3079</v>
      </c>
      <c r="F2397" t="s">
        <v>3082</v>
      </c>
      <c r="G2397">
        <v>2016</v>
      </c>
      <c r="H2397" t="s">
        <v>457</v>
      </c>
      <c r="I2397" t="s">
        <v>23</v>
      </c>
      <c r="J2397">
        <v>278</v>
      </c>
      <c r="K2397">
        <v>3</v>
      </c>
      <c r="L2397">
        <f>COUNTIF(Table1[Race],Table1[Race])</f>
        <v>3</v>
      </c>
      <c r="M2397">
        <v>2</v>
      </c>
      <c r="N2397">
        <v>1</v>
      </c>
      <c r="O2397">
        <v>0</v>
      </c>
      <c r="P2397">
        <v>0</v>
      </c>
      <c r="Q2397" t="s">
        <v>20</v>
      </c>
      <c r="R2397" t="s">
        <v>2951</v>
      </c>
      <c r="S2397" t="s">
        <v>2949</v>
      </c>
      <c r="T2397">
        <f>IFERROR(Table1[n_can_adj]/MID(Table1[district],FIND("(",Table1[district])+1,1),Table1[n_can_adj])</f>
        <v>3</v>
      </c>
      <c r="U2397">
        <v>19756</v>
      </c>
      <c r="V2397" t="str">
        <f>IF(Table1[Voting Population]&lt;47000,"Rural","Urban")</f>
        <v>Rural</v>
      </c>
      <c r="W2397" s="3">
        <v>3.037120359955009E-2</v>
      </c>
      <c r="X2397" s="3" t="s">
        <v>5414</v>
      </c>
      <c r="Y2397" s="3">
        <f>COUNTIFS(Table1[Race '#],Table1[[#This Row],[Race '#]],Table1[Gender],"F")</f>
        <v>1</v>
      </c>
      <c r="Z2397" s="3">
        <f>COUNTIFS(Table1[Race '#],Table1[[#This Row],[Race '#]],Table1[Gender],"M")</f>
        <v>2</v>
      </c>
      <c r="AA2397" s="3">
        <f>COUNTIFS(Table1[Race '#],Table1[[#This Row],[Race '#]],Table1[Gender],"~?")</f>
        <v>0</v>
      </c>
      <c r="AB2397" s="3" t="str">
        <f>_xlfn.IFS(Y2397=SUM(Table1[[#This Row],[Race-F candidates]:[Race-? Candidates]]),"All-Female",Z2397=SUM(Table1[[#This Row],[Race-F candidates]:[Race-? Candidates]]),"All-Male",1=1,"Mixed-Gender")</f>
        <v>Mixed-Gender</v>
      </c>
      <c r="AC2397" s="3">
        <f>COUNTIFS(Table1[genoffice],Table1[[#This Row],[genoffice]],Table1[Gender],"F")</f>
        <v>87</v>
      </c>
      <c r="AD2397" s="3">
        <f>COUNTIFS(Table1[genoffice],Table1[[#This Row],[genoffice]],Table1[Gender],"M")</f>
        <v>236</v>
      </c>
      <c r="AE2397" s="3">
        <f>COUNTIFS(Table1[genoffice],Table1[[#This Row],[genoffice]],Table1[Gender],"~?")</f>
        <v>12</v>
      </c>
    </row>
    <row r="2398" spans="1:31" x14ac:dyDescent="0.35">
      <c r="A2398">
        <v>2397</v>
      </c>
      <c r="B2398">
        <f>IF(COUNTIF(C$2:C2397,C2398)&gt;0,B2397,B2397+1)</f>
        <v>774</v>
      </c>
      <c r="C2398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8" t="s">
        <v>2949</v>
      </c>
      <c r="E2398" t="s">
        <v>3083</v>
      </c>
      <c r="F2398" t="s">
        <v>3084</v>
      </c>
      <c r="G2398">
        <v>2016</v>
      </c>
      <c r="H2398" t="s">
        <v>69</v>
      </c>
      <c r="I2398" t="s">
        <v>23</v>
      </c>
      <c r="J2398">
        <v>132</v>
      </c>
      <c r="K2398">
        <v>3</v>
      </c>
      <c r="L2398">
        <f>COUNTIF(Table1[Race],Table1[Race])</f>
        <v>3</v>
      </c>
      <c r="M2398">
        <v>2</v>
      </c>
      <c r="N2398">
        <v>0</v>
      </c>
      <c r="O2398">
        <v>1</v>
      </c>
      <c r="P2398">
        <v>0</v>
      </c>
      <c r="Q2398" t="s">
        <v>20</v>
      </c>
      <c r="R2398" t="s">
        <v>2951</v>
      </c>
      <c r="S2398" t="s">
        <v>2949</v>
      </c>
      <c r="T2398">
        <f>IFERROR(Table1[n_can_adj]/MID(Table1[district],FIND("(",Table1[district])+1,1),Table1[n_can_adj])</f>
        <v>3</v>
      </c>
      <c r="U2398">
        <v>40335</v>
      </c>
      <c r="V2398" t="str">
        <f>IF(Table1[Voting Population]&lt;47000,"Rural","Urban")</f>
        <v>Rural</v>
      </c>
      <c r="W2398" s="3">
        <v>2.0408163265306145E-2</v>
      </c>
      <c r="X2398" s="3" t="s">
        <v>5413</v>
      </c>
      <c r="Y2398" s="3">
        <f>COUNTIFS(Table1[Race '#],Table1[[#This Row],[Race '#]],Table1[Gender],"F")</f>
        <v>1</v>
      </c>
      <c r="Z2398" s="3">
        <f>COUNTIFS(Table1[Race '#],Table1[[#This Row],[Race '#]],Table1[Gender],"M")</f>
        <v>1</v>
      </c>
      <c r="AA2398" s="3">
        <f>COUNTIFS(Table1[Race '#],Table1[[#This Row],[Race '#]],Table1[Gender],"~?")</f>
        <v>1</v>
      </c>
      <c r="AB2398" s="3" t="str">
        <f>_xlfn.IFS(Y2398=SUM(Table1[[#This Row],[Race-F candidates]:[Race-? Candidates]]),"All-Female",Z2398=SUM(Table1[[#This Row],[Race-F candidates]:[Race-? Candidates]]),"All-Male",1=1,"Mixed-Gender")</f>
        <v>Mixed-Gender</v>
      </c>
      <c r="AC2398" s="3">
        <f>COUNTIFS(Table1[genoffice],Table1[[#This Row],[genoffice]],Table1[Gender],"F")</f>
        <v>87</v>
      </c>
      <c r="AD2398" s="3">
        <f>COUNTIFS(Table1[genoffice],Table1[[#This Row],[genoffice]],Table1[Gender],"M")</f>
        <v>236</v>
      </c>
      <c r="AE2398" s="3">
        <f>COUNTIFS(Table1[genoffice],Table1[[#This Row],[genoffice]],Table1[Gender],"~?")</f>
        <v>12</v>
      </c>
    </row>
    <row r="2399" spans="1:31" x14ac:dyDescent="0.35">
      <c r="A2399">
        <v>2398</v>
      </c>
      <c r="B2399">
        <f>IF(COUNTIF(C$2:C2398,C2399)&gt;0,B2398,B2398+1)</f>
        <v>774</v>
      </c>
      <c r="C2399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399" t="s">
        <v>2949</v>
      </c>
      <c r="E2399" t="s">
        <v>3083</v>
      </c>
      <c r="F2399" t="s">
        <v>3085</v>
      </c>
      <c r="G2399">
        <v>2016</v>
      </c>
      <c r="H2399" t="s">
        <v>69</v>
      </c>
      <c r="I2399" t="s">
        <v>23</v>
      </c>
      <c r="J2399">
        <v>140</v>
      </c>
      <c r="K2399">
        <v>3</v>
      </c>
      <c r="L2399">
        <f>COUNTIF(Table1[Race],Table1[Race])</f>
        <v>3</v>
      </c>
      <c r="M2399">
        <v>2</v>
      </c>
      <c r="N2399">
        <v>0</v>
      </c>
      <c r="O2399">
        <v>1</v>
      </c>
      <c r="P2399">
        <v>0</v>
      </c>
      <c r="Q2399" t="s">
        <v>20</v>
      </c>
      <c r="R2399" t="s">
        <v>2951</v>
      </c>
      <c r="S2399" t="s">
        <v>2949</v>
      </c>
      <c r="T2399">
        <f>IFERROR(Table1[n_can_adj]/MID(Table1[district],FIND("(",Table1[district])+1,1),Table1[n_can_adj])</f>
        <v>3</v>
      </c>
      <c r="U2399">
        <v>40335</v>
      </c>
      <c r="V2399" t="str">
        <f>IF(Table1[Voting Population]&lt;47000,"Rural","Urban")</f>
        <v>Rural</v>
      </c>
      <c r="W2399" s="3">
        <v>2.0408163265306145E-2</v>
      </c>
      <c r="X2399" s="3" t="s">
        <v>5414</v>
      </c>
      <c r="Y2399" s="3">
        <f>COUNTIFS(Table1[Race '#],Table1[[#This Row],[Race '#]],Table1[Gender],"F")</f>
        <v>1</v>
      </c>
      <c r="Z2399" s="3">
        <f>COUNTIFS(Table1[Race '#],Table1[[#This Row],[Race '#]],Table1[Gender],"M")</f>
        <v>1</v>
      </c>
      <c r="AA2399" s="3">
        <f>COUNTIFS(Table1[Race '#],Table1[[#This Row],[Race '#]],Table1[Gender],"~?")</f>
        <v>1</v>
      </c>
      <c r="AB2399" s="3" t="str">
        <f>_xlfn.IFS(Y2399=SUM(Table1[[#This Row],[Race-F candidates]:[Race-? Candidates]]),"All-Female",Z2399=SUM(Table1[[#This Row],[Race-F candidates]:[Race-? Candidates]]),"All-Male",1=1,"Mixed-Gender")</f>
        <v>Mixed-Gender</v>
      </c>
      <c r="AC2399" s="3">
        <f>COUNTIFS(Table1[genoffice],Table1[[#This Row],[genoffice]],Table1[Gender],"F")</f>
        <v>87</v>
      </c>
      <c r="AD2399" s="3">
        <f>COUNTIFS(Table1[genoffice],Table1[[#This Row],[genoffice]],Table1[Gender],"M")</f>
        <v>236</v>
      </c>
      <c r="AE2399" s="3">
        <f>COUNTIFS(Table1[genoffice],Table1[[#This Row],[genoffice]],Table1[Gender],"~?")</f>
        <v>12</v>
      </c>
    </row>
    <row r="2400" spans="1:31" x14ac:dyDescent="0.35">
      <c r="A2400">
        <v>2399</v>
      </c>
      <c r="B2400">
        <f>IF(COUNTIF(C$2:C2399,C2400)&gt;0,B2399,B2399+1)</f>
        <v>774</v>
      </c>
      <c r="C2400" t="str">
        <f>Table1[[#This Row],[position]]&amp;IF(Table1[district]="NA","","-"&amp;Table1[district])&amp;IF(Table1[parish]="Multi-Parish Race","","-"&amp;Table1[parish])&amp;" ("&amp;Table1[year]&amp;")"</f>
        <v>Mayor-Town of Cotton Valley-Webster (2016)</v>
      </c>
      <c r="D2400" t="s">
        <v>2949</v>
      </c>
      <c r="E2400" t="s">
        <v>3083</v>
      </c>
      <c r="F2400" t="s">
        <v>3086</v>
      </c>
      <c r="G2400">
        <v>2016</v>
      </c>
      <c r="H2400" t="s">
        <v>69</v>
      </c>
      <c r="I2400" t="s">
        <v>30</v>
      </c>
      <c r="J2400">
        <v>120</v>
      </c>
      <c r="K2400">
        <v>3</v>
      </c>
      <c r="L2400">
        <f>COUNTIF(Table1[Race],Table1[Race])</f>
        <v>3</v>
      </c>
      <c r="M2400">
        <v>2</v>
      </c>
      <c r="N2400">
        <v>0</v>
      </c>
      <c r="O2400">
        <v>1</v>
      </c>
      <c r="P2400">
        <v>0</v>
      </c>
      <c r="Q2400" t="s">
        <v>20</v>
      </c>
      <c r="R2400" t="s">
        <v>2951</v>
      </c>
      <c r="S2400" t="s">
        <v>2949</v>
      </c>
      <c r="T2400">
        <f>IFERROR(Table1[n_can_adj]/MID(Table1[district],FIND("(",Table1[district])+1,1),Table1[n_can_adj])</f>
        <v>3</v>
      </c>
      <c r="U2400">
        <v>40335</v>
      </c>
      <c r="V2400" t="str">
        <f>IF(Table1[Voting Population]&lt;47000,"Rural","Urban")</f>
        <v>Rural</v>
      </c>
      <c r="W2400" s="3">
        <v>2.0408163265306145E-2</v>
      </c>
      <c r="X2400" s="3" t="s">
        <v>5415</v>
      </c>
      <c r="Y2400" s="3">
        <f>COUNTIFS(Table1[Race '#],Table1[[#This Row],[Race '#]],Table1[Gender],"F")</f>
        <v>1</v>
      </c>
      <c r="Z2400" s="3">
        <f>COUNTIFS(Table1[Race '#],Table1[[#This Row],[Race '#]],Table1[Gender],"M")</f>
        <v>1</v>
      </c>
      <c r="AA2400" s="3">
        <f>COUNTIFS(Table1[Race '#],Table1[[#This Row],[Race '#]],Table1[Gender],"~?")</f>
        <v>1</v>
      </c>
      <c r="AB2400" s="3" t="str">
        <f>_xlfn.IFS(Y2400=SUM(Table1[[#This Row],[Race-F candidates]:[Race-? Candidates]]),"All-Female",Z2400=SUM(Table1[[#This Row],[Race-F candidates]:[Race-? Candidates]]),"All-Male",1=1,"Mixed-Gender")</f>
        <v>Mixed-Gender</v>
      </c>
      <c r="AC2400" s="3">
        <f>COUNTIFS(Table1[genoffice],Table1[[#This Row],[genoffice]],Table1[Gender],"F")</f>
        <v>87</v>
      </c>
      <c r="AD2400" s="3">
        <f>COUNTIFS(Table1[genoffice],Table1[[#This Row],[genoffice]],Table1[Gender],"M")</f>
        <v>236</v>
      </c>
      <c r="AE2400" s="3">
        <f>COUNTIFS(Table1[genoffice],Table1[[#This Row],[genoffice]],Table1[Gender],"~?")</f>
        <v>12</v>
      </c>
    </row>
    <row r="2401" spans="1:31" x14ac:dyDescent="0.35">
      <c r="A2401">
        <v>2400</v>
      </c>
      <c r="B2401">
        <f>IF(COUNTIF(C$2:C2400,C2401)&gt;0,B2400,B2400+1)</f>
        <v>775</v>
      </c>
      <c r="C2401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1" t="s">
        <v>2949</v>
      </c>
      <c r="E2401" t="s">
        <v>1056</v>
      </c>
      <c r="F2401" t="s">
        <v>3087</v>
      </c>
      <c r="G2401">
        <v>2016</v>
      </c>
      <c r="H2401" t="s">
        <v>64</v>
      </c>
      <c r="I2401" t="s">
        <v>23</v>
      </c>
      <c r="J2401">
        <v>298</v>
      </c>
      <c r="K2401">
        <v>2</v>
      </c>
      <c r="L2401">
        <f>COUNTIF(Table1[Race],Table1[Race])</f>
        <v>2</v>
      </c>
      <c r="M2401">
        <v>2</v>
      </c>
      <c r="N2401">
        <v>0</v>
      </c>
      <c r="O2401">
        <v>0</v>
      </c>
      <c r="P2401">
        <v>0</v>
      </c>
      <c r="Q2401" t="s">
        <v>20</v>
      </c>
      <c r="R2401" t="s">
        <v>2951</v>
      </c>
      <c r="S2401" t="s">
        <v>2949</v>
      </c>
      <c r="T2401">
        <f>IFERROR(Table1[n_can_adj]/MID(Table1[district],FIND("(",Table1[district])+1,1),Table1[n_can_adj])</f>
        <v>2</v>
      </c>
      <c r="U2401">
        <v>41252</v>
      </c>
      <c r="V2401" t="str">
        <f>IF(Table1[Voting Population]&lt;47000,"Rural","Urban")</f>
        <v>Rural</v>
      </c>
      <c r="W2401" s="3">
        <v>0.31963470319634707</v>
      </c>
      <c r="X2401" s="3" t="s">
        <v>5414</v>
      </c>
      <c r="Y2401" s="3">
        <f>COUNTIFS(Table1[Race '#],Table1[[#This Row],[Race '#]],Table1[Gender],"F")</f>
        <v>0</v>
      </c>
      <c r="Z2401" s="3">
        <f>COUNTIFS(Table1[Race '#],Table1[[#This Row],[Race '#]],Table1[Gender],"M")</f>
        <v>2</v>
      </c>
      <c r="AA2401" s="3">
        <f>COUNTIFS(Table1[Race '#],Table1[[#This Row],[Race '#]],Table1[Gender],"~?")</f>
        <v>0</v>
      </c>
      <c r="AB2401" s="3" t="str">
        <f>_xlfn.IFS(Y2401=SUM(Table1[[#This Row],[Race-F candidates]:[Race-? Candidates]]),"All-Female",Z2401=SUM(Table1[[#This Row],[Race-F candidates]:[Race-? Candidates]]),"All-Male",1=1,"Mixed-Gender")</f>
        <v>All-Male</v>
      </c>
      <c r="AC2401" s="3">
        <f>COUNTIFS(Table1[genoffice],Table1[[#This Row],[genoffice]],Table1[Gender],"F")</f>
        <v>87</v>
      </c>
      <c r="AD2401" s="3">
        <f>COUNTIFS(Table1[genoffice],Table1[[#This Row],[genoffice]],Table1[Gender],"M")</f>
        <v>236</v>
      </c>
      <c r="AE2401" s="3">
        <f>COUNTIFS(Table1[genoffice],Table1[[#This Row],[genoffice]],Table1[Gender],"~?")</f>
        <v>12</v>
      </c>
    </row>
    <row r="2402" spans="1:31" x14ac:dyDescent="0.35">
      <c r="A2402">
        <v>2401</v>
      </c>
      <c r="B2402">
        <f>IF(COUNTIF(C$2:C2401,C2402)&gt;0,B2401,B2401+1)</f>
        <v>775</v>
      </c>
      <c r="C2402" t="str">
        <f>Table1[[#This Row],[position]]&amp;IF(Table1[district]="NA","","-"&amp;Table1[district])&amp;IF(Table1[parish]="Multi-Parish Race","","-"&amp;Table1[parish])&amp;" ("&amp;Table1[year]&amp;")"</f>
        <v>Mayor-Town of Cottonport-Avoyelles (2016)</v>
      </c>
      <c r="D2402" t="s">
        <v>2949</v>
      </c>
      <c r="E2402" t="s">
        <v>1056</v>
      </c>
      <c r="F2402" t="s">
        <v>3088</v>
      </c>
      <c r="G2402">
        <v>2016</v>
      </c>
      <c r="H2402" t="s">
        <v>64</v>
      </c>
      <c r="I2402" t="s">
        <v>23</v>
      </c>
      <c r="J2402">
        <v>578</v>
      </c>
      <c r="K2402">
        <v>2</v>
      </c>
      <c r="L2402">
        <f>COUNTIF(Table1[Race],Table1[Race])</f>
        <v>2</v>
      </c>
      <c r="M2402">
        <v>2</v>
      </c>
      <c r="N2402">
        <v>0</v>
      </c>
      <c r="O2402">
        <v>0</v>
      </c>
      <c r="P2402">
        <v>0</v>
      </c>
      <c r="Q2402" t="s">
        <v>20</v>
      </c>
      <c r="R2402" t="s">
        <v>2951</v>
      </c>
      <c r="S2402" t="s">
        <v>2949</v>
      </c>
      <c r="T2402">
        <f>IFERROR(Table1[n_can_adj]/MID(Table1[district],FIND("(",Table1[district])+1,1),Table1[n_can_adj])</f>
        <v>2</v>
      </c>
      <c r="U2402">
        <v>41252</v>
      </c>
      <c r="V2402" t="str">
        <f>IF(Table1[Voting Population]&lt;47000,"Rural","Urban")</f>
        <v>Rural</v>
      </c>
      <c r="W2402" s="3">
        <v>0.31963470319634707</v>
      </c>
      <c r="X2402" s="3" t="s">
        <v>5414</v>
      </c>
      <c r="Y2402" s="3">
        <f>COUNTIFS(Table1[Race '#],Table1[[#This Row],[Race '#]],Table1[Gender],"F")</f>
        <v>0</v>
      </c>
      <c r="Z2402" s="3">
        <f>COUNTIFS(Table1[Race '#],Table1[[#This Row],[Race '#]],Table1[Gender],"M")</f>
        <v>2</v>
      </c>
      <c r="AA2402" s="3">
        <f>COUNTIFS(Table1[Race '#],Table1[[#This Row],[Race '#]],Table1[Gender],"~?")</f>
        <v>0</v>
      </c>
      <c r="AB2402" s="3" t="str">
        <f>_xlfn.IFS(Y2402=SUM(Table1[[#This Row],[Race-F candidates]:[Race-? Candidates]]),"All-Female",Z2402=SUM(Table1[[#This Row],[Race-F candidates]:[Race-? Candidates]]),"All-Male",1=1,"Mixed-Gender")</f>
        <v>All-Male</v>
      </c>
      <c r="AC2402" s="3">
        <f>COUNTIFS(Table1[genoffice],Table1[[#This Row],[genoffice]],Table1[Gender],"F")</f>
        <v>87</v>
      </c>
      <c r="AD2402" s="3">
        <f>COUNTIFS(Table1[genoffice],Table1[[#This Row],[genoffice]],Table1[Gender],"M")</f>
        <v>236</v>
      </c>
      <c r="AE2402" s="3">
        <f>COUNTIFS(Table1[genoffice],Table1[[#This Row],[genoffice]],Table1[Gender],"~?")</f>
        <v>12</v>
      </c>
    </row>
    <row r="2403" spans="1:31" x14ac:dyDescent="0.35">
      <c r="A2403">
        <v>2402</v>
      </c>
      <c r="B2403">
        <f>IF(COUNTIF(C$2:C2402,C2403)&gt;0,B2402,B2402+1)</f>
        <v>776</v>
      </c>
      <c r="C2403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3" t="s">
        <v>2949</v>
      </c>
      <c r="E2403" t="s">
        <v>3089</v>
      </c>
      <c r="F2403" t="s">
        <v>3090</v>
      </c>
      <c r="G2403">
        <v>2016</v>
      </c>
      <c r="H2403" t="s">
        <v>760</v>
      </c>
      <c r="I2403" t="s">
        <v>30</v>
      </c>
      <c r="J2403">
        <v>249</v>
      </c>
      <c r="K2403">
        <v>2</v>
      </c>
      <c r="L2403">
        <f>COUNTIF(Table1[Race],Table1[Race])</f>
        <v>2</v>
      </c>
      <c r="M2403">
        <v>1</v>
      </c>
      <c r="N2403">
        <v>0</v>
      </c>
      <c r="O2403">
        <v>1</v>
      </c>
      <c r="P2403">
        <v>0</v>
      </c>
      <c r="Q2403" t="s">
        <v>20</v>
      </c>
      <c r="R2403" t="s">
        <v>2951</v>
      </c>
      <c r="S2403" t="s">
        <v>2949</v>
      </c>
      <c r="T2403">
        <f>IFERROR(Table1[n_can_adj]/MID(Table1[district],FIND("(",Table1[district])+1,1),Table1[n_can_adj])</f>
        <v>2</v>
      </c>
      <c r="U2403">
        <v>8757</v>
      </c>
      <c r="V2403" t="str">
        <f>IF(Table1[Voting Population]&lt;47000,"Rural","Urban")</f>
        <v>Rural</v>
      </c>
      <c r="W2403" s="3">
        <v>0.48124999999999996</v>
      </c>
      <c r="X2403" s="3" t="s">
        <v>5414</v>
      </c>
      <c r="Y2403" s="3">
        <f>COUNTIFS(Table1[Race '#],Table1[[#This Row],[Race '#]],Table1[Gender],"F")</f>
        <v>0</v>
      </c>
      <c r="Z2403" s="3">
        <f>COUNTIFS(Table1[Race '#],Table1[[#This Row],[Race '#]],Table1[Gender],"M")</f>
        <v>2</v>
      </c>
      <c r="AA2403" s="3">
        <f>COUNTIFS(Table1[Race '#],Table1[[#This Row],[Race '#]],Table1[Gender],"~?")</f>
        <v>0</v>
      </c>
      <c r="AB2403" s="3" t="str">
        <f>_xlfn.IFS(Y2403=SUM(Table1[[#This Row],[Race-F candidates]:[Race-? Candidates]]),"All-Female",Z2403=SUM(Table1[[#This Row],[Race-F candidates]:[Race-? Candidates]]),"All-Male",1=1,"Mixed-Gender")</f>
        <v>All-Male</v>
      </c>
      <c r="AC2403" s="3">
        <f>COUNTIFS(Table1[genoffice],Table1[[#This Row],[genoffice]],Table1[Gender],"F")</f>
        <v>87</v>
      </c>
      <c r="AD2403" s="3">
        <f>COUNTIFS(Table1[genoffice],Table1[[#This Row],[genoffice]],Table1[Gender],"M")</f>
        <v>236</v>
      </c>
      <c r="AE2403" s="3">
        <f>COUNTIFS(Table1[genoffice],Table1[[#This Row],[genoffice]],Table1[Gender],"~?")</f>
        <v>12</v>
      </c>
    </row>
    <row r="2404" spans="1:31" x14ac:dyDescent="0.35">
      <c r="A2404">
        <v>2403</v>
      </c>
      <c r="B2404">
        <f>IF(COUNTIF(C$2:C2403,C2404)&gt;0,B2403,B2403+1)</f>
        <v>776</v>
      </c>
      <c r="C2404" t="str">
        <f>Table1[[#This Row],[position]]&amp;IF(Table1[district]="NA","","-"&amp;Table1[district])&amp;IF(Table1[parish]="Multi-Parish Race","","-"&amp;Table1[parish])&amp;" ("&amp;Table1[year]&amp;")"</f>
        <v>Mayor-Town of Coushatta-Red River (2016)</v>
      </c>
      <c r="D2404" t="s">
        <v>2949</v>
      </c>
      <c r="E2404" t="s">
        <v>3089</v>
      </c>
      <c r="F2404" t="s">
        <v>3091</v>
      </c>
      <c r="G2404">
        <v>2016</v>
      </c>
      <c r="H2404" t="s">
        <v>760</v>
      </c>
      <c r="I2404" t="s">
        <v>23</v>
      </c>
      <c r="J2404">
        <v>711</v>
      </c>
      <c r="K2404">
        <v>2</v>
      </c>
      <c r="L2404">
        <f>COUNTIF(Table1[Race],Table1[Race])</f>
        <v>2</v>
      </c>
      <c r="M2404">
        <v>1</v>
      </c>
      <c r="N2404">
        <v>0</v>
      </c>
      <c r="O2404">
        <v>1</v>
      </c>
      <c r="P2404">
        <v>0</v>
      </c>
      <c r="Q2404" t="s">
        <v>20</v>
      </c>
      <c r="R2404" t="s">
        <v>2951</v>
      </c>
      <c r="S2404" t="s">
        <v>2949</v>
      </c>
      <c r="T2404">
        <f>IFERROR(Table1[n_can_adj]/MID(Table1[district],FIND("(",Table1[district])+1,1),Table1[n_can_adj])</f>
        <v>2</v>
      </c>
      <c r="U2404">
        <v>8757</v>
      </c>
      <c r="V2404" t="str">
        <f>IF(Table1[Voting Population]&lt;47000,"Rural","Urban")</f>
        <v>Rural</v>
      </c>
      <c r="W2404" s="3">
        <v>0.48124999999999996</v>
      </c>
      <c r="X2404" s="3" t="s">
        <v>5414</v>
      </c>
      <c r="Y2404" s="3">
        <f>COUNTIFS(Table1[Race '#],Table1[[#This Row],[Race '#]],Table1[Gender],"F")</f>
        <v>0</v>
      </c>
      <c r="Z2404" s="3">
        <f>COUNTIFS(Table1[Race '#],Table1[[#This Row],[Race '#]],Table1[Gender],"M")</f>
        <v>2</v>
      </c>
      <c r="AA2404" s="3">
        <f>COUNTIFS(Table1[Race '#],Table1[[#This Row],[Race '#]],Table1[Gender],"~?")</f>
        <v>0</v>
      </c>
      <c r="AB2404" s="3" t="str">
        <f>_xlfn.IFS(Y2404=SUM(Table1[[#This Row],[Race-F candidates]:[Race-? Candidates]]),"All-Female",Z2404=SUM(Table1[[#This Row],[Race-F candidates]:[Race-? Candidates]]),"All-Male",1=1,"Mixed-Gender")</f>
        <v>All-Male</v>
      </c>
      <c r="AC2404" s="3">
        <f>COUNTIFS(Table1[genoffice],Table1[[#This Row],[genoffice]],Table1[Gender],"F")</f>
        <v>87</v>
      </c>
      <c r="AD2404" s="3">
        <f>COUNTIFS(Table1[genoffice],Table1[[#This Row],[genoffice]],Table1[Gender],"M")</f>
        <v>236</v>
      </c>
      <c r="AE2404" s="3">
        <f>COUNTIFS(Table1[genoffice],Table1[[#This Row],[genoffice]],Table1[Gender],"~?")</f>
        <v>12</v>
      </c>
    </row>
    <row r="2405" spans="1:31" x14ac:dyDescent="0.35">
      <c r="A2405">
        <v>2404</v>
      </c>
      <c r="B2405">
        <f>IF(COUNTIF(C$2:C2404,C2405)&gt;0,B2404,B2404+1)</f>
        <v>777</v>
      </c>
      <c r="C2405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5" t="s">
        <v>2949</v>
      </c>
      <c r="E2405" t="s">
        <v>1061</v>
      </c>
      <c r="F2405" t="s">
        <v>3092</v>
      </c>
      <c r="G2405">
        <v>2016</v>
      </c>
      <c r="H2405" t="s">
        <v>69</v>
      </c>
      <c r="I2405" t="s">
        <v>127</v>
      </c>
      <c r="J2405">
        <v>79</v>
      </c>
      <c r="K2405">
        <v>2</v>
      </c>
      <c r="L2405">
        <f>COUNTIF(Table1[Race],Table1[Race])</f>
        <v>2</v>
      </c>
      <c r="M2405">
        <v>0</v>
      </c>
      <c r="N2405">
        <v>0</v>
      </c>
      <c r="O2405">
        <v>1</v>
      </c>
      <c r="P2405">
        <v>1</v>
      </c>
      <c r="Q2405" t="s">
        <v>20</v>
      </c>
      <c r="R2405" t="s">
        <v>2951</v>
      </c>
      <c r="S2405" t="s">
        <v>2949</v>
      </c>
      <c r="T2405">
        <f>IFERROR(Table1[n_can_adj]/MID(Table1[district],FIND("(",Table1[district])+1,1),Table1[n_can_adj])</f>
        <v>2</v>
      </c>
      <c r="U2405">
        <v>40335</v>
      </c>
      <c r="V2405" t="str">
        <f>IF(Table1[Voting Population]&lt;47000,"Rural","Urban")</f>
        <v>Rural</v>
      </c>
      <c r="W2405" s="3">
        <v>0.49358974358974361</v>
      </c>
      <c r="X2405" s="3" t="s">
        <v>5414</v>
      </c>
      <c r="Y2405" s="3">
        <f>COUNTIFS(Table1[Race '#],Table1[[#This Row],[Race '#]],Table1[Gender],"F")</f>
        <v>0</v>
      </c>
      <c r="Z2405" s="3">
        <f>COUNTIFS(Table1[Race '#],Table1[[#This Row],[Race '#]],Table1[Gender],"M")</f>
        <v>2</v>
      </c>
      <c r="AA2405" s="3">
        <f>COUNTIFS(Table1[Race '#],Table1[[#This Row],[Race '#]],Table1[Gender],"~?")</f>
        <v>0</v>
      </c>
      <c r="AB2405" s="3" t="str">
        <f>_xlfn.IFS(Y2405=SUM(Table1[[#This Row],[Race-F candidates]:[Race-? Candidates]]),"All-Female",Z2405=SUM(Table1[[#This Row],[Race-F candidates]:[Race-? Candidates]]),"All-Male",1=1,"Mixed-Gender")</f>
        <v>All-Male</v>
      </c>
      <c r="AC2405" s="3">
        <f>COUNTIFS(Table1[genoffice],Table1[[#This Row],[genoffice]],Table1[Gender],"F")</f>
        <v>87</v>
      </c>
      <c r="AD2405" s="3">
        <f>COUNTIFS(Table1[genoffice],Table1[[#This Row],[genoffice]],Table1[Gender],"M")</f>
        <v>236</v>
      </c>
      <c r="AE2405" s="3">
        <f>COUNTIFS(Table1[genoffice],Table1[[#This Row],[genoffice]],Table1[Gender],"~?")</f>
        <v>12</v>
      </c>
    </row>
    <row r="2406" spans="1:31" x14ac:dyDescent="0.35">
      <c r="A2406">
        <v>2405</v>
      </c>
      <c r="B2406">
        <f>IF(COUNTIF(C$2:C2405,C2406)&gt;0,B2405,B2405+1)</f>
        <v>777</v>
      </c>
      <c r="C2406" t="str">
        <f>Table1[[#This Row],[position]]&amp;IF(Table1[district]="NA","","-"&amp;Table1[district])&amp;IF(Table1[parish]="Multi-Parish Race","","-"&amp;Table1[parish])&amp;" ("&amp;Table1[year]&amp;")"</f>
        <v>Mayor-Town of Cullen-Webster (2016)</v>
      </c>
      <c r="D2406" t="s">
        <v>2949</v>
      </c>
      <c r="E2406" t="s">
        <v>1061</v>
      </c>
      <c r="F2406" t="s">
        <v>3093</v>
      </c>
      <c r="G2406">
        <v>2016</v>
      </c>
      <c r="H2406" t="s">
        <v>69</v>
      </c>
      <c r="I2406" t="s">
        <v>30</v>
      </c>
      <c r="J2406">
        <v>233</v>
      </c>
      <c r="K2406">
        <v>2</v>
      </c>
      <c r="L2406">
        <f>COUNTIF(Table1[Race],Table1[Race])</f>
        <v>2</v>
      </c>
      <c r="M2406">
        <v>0</v>
      </c>
      <c r="N2406">
        <v>0</v>
      </c>
      <c r="O2406">
        <v>1</v>
      </c>
      <c r="P2406">
        <v>1</v>
      </c>
      <c r="Q2406" t="s">
        <v>20</v>
      </c>
      <c r="R2406" t="s">
        <v>2951</v>
      </c>
      <c r="S2406" t="s">
        <v>2949</v>
      </c>
      <c r="T2406">
        <f>IFERROR(Table1[n_can_adj]/MID(Table1[district],FIND("(",Table1[district])+1,1),Table1[n_can_adj])</f>
        <v>2</v>
      </c>
      <c r="U2406">
        <v>40335</v>
      </c>
      <c r="V2406" t="str">
        <f>IF(Table1[Voting Population]&lt;47000,"Rural","Urban")</f>
        <v>Rural</v>
      </c>
      <c r="W2406" s="3">
        <v>0.49358974358974361</v>
      </c>
      <c r="X2406" s="3" t="s">
        <v>5414</v>
      </c>
      <c r="Y2406" s="3">
        <f>COUNTIFS(Table1[Race '#],Table1[[#This Row],[Race '#]],Table1[Gender],"F")</f>
        <v>0</v>
      </c>
      <c r="Z2406" s="3">
        <f>COUNTIFS(Table1[Race '#],Table1[[#This Row],[Race '#]],Table1[Gender],"M")</f>
        <v>2</v>
      </c>
      <c r="AA2406" s="3">
        <f>COUNTIFS(Table1[Race '#],Table1[[#This Row],[Race '#]],Table1[Gender],"~?")</f>
        <v>0</v>
      </c>
      <c r="AB2406" s="3" t="str">
        <f>_xlfn.IFS(Y2406=SUM(Table1[[#This Row],[Race-F candidates]:[Race-? Candidates]]),"All-Female",Z2406=SUM(Table1[[#This Row],[Race-F candidates]:[Race-? Candidates]]),"All-Male",1=1,"Mixed-Gender")</f>
        <v>All-Male</v>
      </c>
      <c r="AC2406" s="3">
        <f>COUNTIFS(Table1[genoffice],Table1[[#This Row],[genoffice]],Table1[Gender],"F")</f>
        <v>87</v>
      </c>
      <c r="AD2406" s="3">
        <f>COUNTIFS(Table1[genoffice],Table1[[#This Row],[genoffice]],Table1[Gender],"M")</f>
        <v>236</v>
      </c>
      <c r="AE2406" s="3">
        <f>COUNTIFS(Table1[genoffice],Table1[[#This Row],[genoffice]],Table1[Gender],"~?")</f>
        <v>12</v>
      </c>
    </row>
    <row r="2407" spans="1:31" x14ac:dyDescent="0.35">
      <c r="A2407">
        <v>2406</v>
      </c>
      <c r="B2407">
        <f>IF(COUNTIF(C$2:C2406,C2407)&gt;0,B2406,B2406+1)</f>
        <v>778</v>
      </c>
      <c r="C2407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7" t="s">
        <v>2949</v>
      </c>
      <c r="E2407" t="s">
        <v>3094</v>
      </c>
      <c r="F2407" t="s">
        <v>3095</v>
      </c>
      <c r="G2407">
        <v>2016</v>
      </c>
      <c r="H2407" t="s">
        <v>73</v>
      </c>
      <c r="I2407" t="s">
        <v>23</v>
      </c>
      <c r="J2407">
        <v>331</v>
      </c>
      <c r="K2407">
        <v>2</v>
      </c>
      <c r="L2407">
        <f>COUNTIF(Table1[Race],Table1[Race])</f>
        <v>2</v>
      </c>
      <c r="M2407">
        <v>1</v>
      </c>
      <c r="N2407">
        <v>0</v>
      </c>
      <c r="O2407">
        <v>0</v>
      </c>
      <c r="P2407">
        <v>1</v>
      </c>
      <c r="Q2407" t="s">
        <v>20</v>
      </c>
      <c r="R2407" t="s">
        <v>2951</v>
      </c>
      <c r="S2407" t="s">
        <v>2949</v>
      </c>
      <c r="T2407">
        <f>IFERROR(Table1[n_can_adj]/MID(Table1[district],FIND("(",Table1[district])+1,1),Table1[n_can_adj])</f>
        <v>2</v>
      </c>
      <c r="U2407">
        <v>1892</v>
      </c>
      <c r="V2407" t="str">
        <f>IF(Table1[Voting Population]&lt;47000,"Rural","Urban")</f>
        <v>Rural</v>
      </c>
      <c r="W2407" s="3">
        <v>0.17866004962779153</v>
      </c>
      <c r="X2407" s="3" t="s">
        <v>5415</v>
      </c>
      <c r="Y2407" s="3">
        <f>COUNTIFS(Table1[Race '#],Table1[[#This Row],[Race '#]],Table1[Gender],"F")</f>
        <v>2</v>
      </c>
      <c r="Z2407" s="3">
        <f>COUNTIFS(Table1[Race '#],Table1[[#This Row],[Race '#]],Table1[Gender],"M")</f>
        <v>0</v>
      </c>
      <c r="AA2407" s="3">
        <f>COUNTIFS(Table1[Race '#],Table1[[#This Row],[Race '#]],Table1[Gender],"~?")</f>
        <v>0</v>
      </c>
      <c r="AB2407" s="3" t="str">
        <f>_xlfn.IFS(Y2407=SUM(Table1[[#This Row],[Race-F candidates]:[Race-? Candidates]]),"All-Female",Z2407=SUM(Table1[[#This Row],[Race-F candidates]:[Race-? Candidates]]),"All-Male",1=1,"Mixed-Gender")</f>
        <v>All-Female</v>
      </c>
      <c r="AC2407" s="3">
        <f>COUNTIFS(Table1[genoffice],Table1[[#This Row],[genoffice]],Table1[Gender],"F")</f>
        <v>87</v>
      </c>
      <c r="AD2407" s="3">
        <f>COUNTIFS(Table1[genoffice],Table1[[#This Row],[genoffice]],Table1[Gender],"M")</f>
        <v>236</v>
      </c>
      <c r="AE2407" s="3">
        <f>COUNTIFS(Table1[genoffice],Table1[[#This Row],[genoffice]],Table1[Gender],"~?")</f>
        <v>12</v>
      </c>
    </row>
    <row r="2408" spans="1:31" x14ac:dyDescent="0.35">
      <c r="A2408">
        <v>2407</v>
      </c>
      <c r="B2408">
        <f>IF(COUNTIF(C$2:C2407,C2408)&gt;0,B2407,B2407+1)</f>
        <v>778</v>
      </c>
      <c r="C2408" t="str">
        <f>Table1[[#This Row],[position]]&amp;IF(Table1[district]="NA","","-"&amp;Table1[district])&amp;IF(Table1[parish]="Multi-Parish Race","","-"&amp;Table1[parish])&amp;" ("&amp;Table1[year]&amp;")"</f>
        <v>Mayor-Town of Delcambre (2016)</v>
      </c>
      <c r="D2408" t="s">
        <v>2949</v>
      </c>
      <c r="E2408" t="s">
        <v>3094</v>
      </c>
      <c r="F2408" t="s">
        <v>3096</v>
      </c>
      <c r="G2408">
        <v>2016</v>
      </c>
      <c r="H2408" t="s">
        <v>73</v>
      </c>
      <c r="I2408" t="s">
        <v>127</v>
      </c>
      <c r="J2408">
        <v>475</v>
      </c>
      <c r="K2408">
        <v>2</v>
      </c>
      <c r="L2408">
        <f>COUNTIF(Table1[Race],Table1[Race])</f>
        <v>2</v>
      </c>
      <c r="M2408">
        <v>1</v>
      </c>
      <c r="N2408">
        <v>0</v>
      </c>
      <c r="O2408">
        <v>0</v>
      </c>
      <c r="P2408">
        <v>1</v>
      </c>
      <c r="Q2408" t="s">
        <v>20</v>
      </c>
      <c r="R2408" t="s">
        <v>2951</v>
      </c>
      <c r="S2408" t="s">
        <v>2949</v>
      </c>
      <c r="T2408">
        <f>IFERROR(Table1[n_can_adj]/MID(Table1[district],FIND("(",Table1[district])+1,1),Table1[n_can_adj])</f>
        <v>2</v>
      </c>
      <c r="U2408">
        <v>1892</v>
      </c>
      <c r="V2408" t="str">
        <f>IF(Table1[Voting Population]&lt;47000,"Rural","Urban")</f>
        <v>Rural</v>
      </c>
      <c r="W2408" s="3">
        <v>0.17866004962779153</v>
      </c>
      <c r="X2408" s="3" t="s">
        <v>5415</v>
      </c>
      <c r="Y2408" s="3">
        <f>COUNTIFS(Table1[Race '#],Table1[[#This Row],[Race '#]],Table1[Gender],"F")</f>
        <v>2</v>
      </c>
      <c r="Z2408" s="3">
        <f>COUNTIFS(Table1[Race '#],Table1[[#This Row],[Race '#]],Table1[Gender],"M")</f>
        <v>0</v>
      </c>
      <c r="AA2408" s="3">
        <f>COUNTIFS(Table1[Race '#],Table1[[#This Row],[Race '#]],Table1[Gender],"~?")</f>
        <v>0</v>
      </c>
      <c r="AB2408" s="3" t="str">
        <f>_xlfn.IFS(Y2408=SUM(Table1[[#This Row],[Race-F candidates]:[Race-? Candidates]]),"All-Female",Z2408=SUM(Table1[[#This Row],[Race-F candidates]:[Race-? Candidates]]),"All-Male",1=1,"Mixed-Gender")</f>
        <v>All-Female</v>
      </c>
      <c r="AC2408" s="3">
        <f>COUNTIFS(Table1[genoffice],Table1[[#This Row],[genoffice]],Table1[Gender],"F")</f>
        <v>87</v>
      </c>
      <c r="AD2408" s="3">
        <f>COUNTIFS(Table1[genoffice],Table1[[#This Row],[genoffice]],Table1[Gender],"M")</f>
        <v>236</v>
      </c>
      <c r="AE2408" s="3">
        <f>COUNTIFS(Table1[genoffice],Table1[[#This Row],[genoffice]],Table1[Gender],"~?")</f>
        <v>12</v>
      </c>
    </row>
    <row r="2409" spans="1:31" x14ac:dyDescent="0.35">
      <c r="A2409">
        <v>2408</v>
      </c>
      <c r="B2409">
        <f>IF(COUNTIF(C$2:C2408,C2409)&gt;0,B2408,B2408+1)</f>
        <v>779</v>
      </c>
      <c r="C2409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09" t="s">
        <v>2949</v>
      </c>
      <c r="E2409" t="s">
        <v>1065</v>
      </c>
      <c r="F2409" t="s">
        <v>3097</v>
      </c>
      <c r="G2409">
        <v>2014</v>
      </c>
      <c r="H2409" t="s">
        <v>153</v>
      </c>
      <c r="I2409" t="s">
        <v>23</v>
      </c>
      <c r="J2409">
        <v>536</v>
      </c>
      <c r="K2409">
        <v>3</v>
      </c>
      <c r="L2409">
        <f>COUNTIF(Table1[Race],Table1[Race])</f>
        <v>3</v>
      </c>
      <c r="M2409">
        <v>3</v>
      </c>
      <c r="N2409">
        <v>0</v>
      </c>
      <c r="O2409">
        <v>0</v>
      </c>
      <c r="P2409">
        <v>0</v>
      </c>
      <c r="Q2409" t="s">
        <v>20</v>
      </c>
      <c r="R2409" t="s">
        <v>2951</v>
      </c>
      <c r="S2409" t="s">
        <v>2949</v>
      </c>
      <c r="T2409">
        <f>IFERROR(Table1[n_can_adj]/MID(Table1[district],FIND("(",Table1[district])+1,1),Table1[n_can_adj])</f>
        <v>3</v>
      </c>
      <c r="U2409">
        <v>20692</v>
      </c>
      <c r="V2409" t="str">
        <f>IF(Table1[Voting Population]&lt;47000,"Rural","Urban")</f>
        <v>Rural</v>
      </c>
      <c r="W2409" s="3">
        <v>3.8022813688212975E-2</v>
      </c>
      <c r="X2409" s="3" t="s">
        <v>5415</v>
      </c>
      <c r="Y2409" s="3">
        <f>COUNTIFS(Table1[Race '#],Table1[[#This Row],[Race '#]],Table1[Gender],"F")</f>
        <v>1</v>
      </c>
      <c r="Z2409" s="3">
        <f>COUNTIFS(Table1[Race '#],Table1[[#This Row],[Race '#]],Table1[Gender],"M")</f>
        <v>2</v>
      </c>
      <c r="AA2409" s="3">
        <f>COUNTIFS(Table1[Race '#],Table1[[#This Row],[Race '#]],Table1[Gender],"~?")</f>
        <v>0</v>
      </c>
      <c r="AB2409" s="3" t="str">
        <f>_xlfn.IFS(Y2409=SUM(Table1[[#This Row],[Race-F candidates]:[Race-? Candidates]]),"All-Female",Z2409=SUM(Table1[[#This Row],[Race-F candidates]:[Race-? Candidates]]),"All-Male",1=1,"Mixed-Gender")</f>
        <v>Mixed-Gender</v>
      </c>
      <c r="AC2409" s="3">
        <f>COUNTIFS(Table1[genoffice],Table1[[#This Row],[genoffice]],Table1[Gender],"F")</f>
        <v>87</v>
      </c>
      <c r="AD2409" s="3">
        <f>COUNTIFS(Table1[genoffice],Table1[[#This Row],[genoffice]],Table1[Gender],"M")</f>
        <v>236</v>
      </c>
      <c r="AE2409" s="3">
        <f>COUNTIFS(Table1[genoffice],Table1[[#This Row],[genoffice]],Table1[Gender],"~?")</f>
        <v>12</v>
      </c>
    </row>
    <row r="2410" spans="1:31" x14ac:dyDescent="0.35">
      <c r="A2410">
        <v>2409</v>
      </c>
      <c r="B2410">
        <f>IF(COUNTIF(C$2:C2409,C2410)&gt;0,B2409,B2409+1)</f>
        <v>779</v>
      </c>
      <c r="C2410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0" t="s">
        <v>2949</v>
      </c>
      <c r="E2410" t="s">
        <v>1065</v>
      </c>
      <c r="F2410" t="s">
        <v>3098</v>
      </c>
      <c r="G2410">
        <v>2014</v>
      </c>
      <c r="H2410" t="s">
        <v>153</v>
      </c>
      <c r="I2410" t="s">
        <v>23</v>
      </c>
      <c r="J2410">
        <v>586</v>
      </c>
      <c r="K2410">
        <v>3</v>
      </c>
      <c r="L2410">
        <f>COUNTIF(Table1[Race],Table1[Race])</f>
        <v>3</v>
      </c>
      <c r="M2410">
        <v>3</v>
      </c>
      <c r="N2410">
        <v>0</v>
      </c>
      <c r="O2410">
        <v>0</v>
      </c>
      <c r="P2410">
        <v>0</v>
      </c>
      <c r="Q2410" t="s">
        <v>20</v>
      </c>
      <c r="R2410" t="s">
        <v>2951</v>
      </c>
      <c r="S2410" t="s">
        <v>2949</v>
      </c>
      <c r="T2410">
        <f>IFERROR(Table1[n_can_adj]/MID(Table1[district],FIND("(",Table1[district])+1,1),Table1[n_can_adj])</f>
        <v>3</v>
      </c>
      <c r="U2410">
        <v>20692</v>
      </c>
      <c r="V2410" t="str">
        <f>IF(Table1[Voting Population]&lt;47000,"Rural","Urban")</f>
        <v>Rural</v>
      </c>
      <c r="W2410" s="3">
        <v>3.8022813688212975E-2</v>
      </c>
      <c r="X2410" s="3" t="s">
        <v>5414</v>
      </c>
      <c r="Y2410" s="3">
        <f>COUNTIFS(Table1[Race '#],Table1[[#This Row],[Race '#]],Table1[Gender],"F")</f>
        <v>1</v>
      </c>
      <c r="Z2410" s="3">
        <f>COUNTIFS(Table1[Race '#],Table1[[#This Row],[Race '#]],Table1[Gender],"M")</f>
        <v>2</v>
      </c>
      <c r="AA2410" s="3">
        <f>COUNTIFS(Table1[Race '#],Table1[[#This Row],[Race '#]],Table1[Gender],"~?")</f>
        <v>0</v>
      </c>
      <c r="AB2410" s="3" t="str">
        <f>_xlfn.IFS(Y2410=SUM(Table1[[#This Row],[Race-F candidates]:[Race-? Candidates]]),"All-Female",Z2410=SUM(Table1[[#This Row],[Race-F candidates]:[Race-? Candidates]]),"All-Male",1=1,"Mixed-Gender")</f>
        <v>Mixed-Gender</v>
      </c>
      <c r="AC2410" s="3">
        <f>COUNTIFS(Table1[genoffice],Table1[[#This Row],[genoffice]],Table1[Gender],"F")</f>
        <v>87</v>
      </c>
      <c r="AD2410" s="3">
        <f>COUNTIFS(Table1[genoffice],Table1[[#This Row],[genoffice]],Table1[Gender],"M")</f>
        <v>236</v>
      </c>
      <c r="AE2410" s="3">
        <f>COUNTIFS(Table1[genoffice],Table1[[#This Row],[genoffice]],Table1[Gender],"~?")</f>
        <v>12</v>
      </c>
    </row>
    <row r="2411" spans="1:31" x14ac:dyDescent="0.35">
      <c r="A2411">
        <v>2410</v>
      </c>
      <c r="B2411">
        <f>IF(COUNTIF(C$2:C2410,C2411)&gt;0,B2410,B2410+1)</f>
        <v>779</v>
      </c>
      <c r="C2411" t="str">
        <f>Table1[[#This Row],[position]]&amp;IF(Table1[district]="NA","","-"&amp;Table1[district])&amp;IF(Table1[parish]="Multi-Parish Race","","-"&amp;Table1[parish])&amp;" ("&amp;Table1[year]&amp;")"</f>
        <v>Mayor-Town of Delhi-Richland (2014)</v>
      </c>
      <c r="D2411" t="s">
        <v>2949</v>
      </c>
      <c r="E2411" t="s">
        <v>1065</v>
      </c>
      <c r="F2411" t="s">
        <v>3099</v>
      </c>
      <c r="G2411">
        <v>2014</v>
      </c>
      <c r="H2411" t="s">
        <v>153</v>
      </c>
      <c r="I2411" t="s">
        <v>23</v>
      </c>
      <c r="J2411">
        <v>193</v>
      </c>
      <c r="K2411">
        <v>3</v>
      </c>
      <c r="L2411">
        <f>COUNTIF(Table1[Race],Table1[Race])</f>
        <v>3</v>
      </c>
      <c r="M2411">
        <v>3</v>
      </c>
      <c r="N2411">
        <v>0</v>
      </c>
      <c r="O2411">
        <v>0</v>
      </c>
      <c r="P2411">
        <v>0</v>
      </c>
      <c r="Q2411" t="s">
        <v>20</v>
      </c>
      <c r="R2411" t="s">
        <v>2951</v>
      </c>
      <c r="S2411" t="s">
        <v>2949</v>
      </c>
      <c r="T2411">
        <f>IFERROR(Table1[n_can_adj]/MID(Table1[district],FIND("(",Table1[district])+1,1),Table1[n_can_adj])</f>
        <v>3</v>
      </c>
      <c r="U2411">
        <v>20692</v>
      </c>
      <c r="V2411" t="str">
        <f>IF(Table1[Voting Population]&lt;47000,"Rural","Urban")</f>
        <v>Rural</v>
      </c>
      <c r="W2411" s="3">
        <v>3.8022813688212975E-2</v>
      </c>
      <c r="X2411" s="3" t="s">
        <v>5414</v>
      </c>
      <c r="Y2411" s="3">
        <f>COUNTIFS(Table1[Race '#],Table1[[#This Row],[Race '#]],Table1[Gender],"F")</f>
        <v>1</v>
      </c>
      <c r="Z2411" s="3">
        <f>COUNTIFS(Table1[Race '#],Table1[[#This Row],[Race '#]],Table1[Gender],"M")</f>
        <v>2</v>
      </c>
      <c r="AA2411" s="3">
        <f>COUNTIFS(Table1[Race '#],Table1[[#This Row],[Race '#]],Table1[Gender],"~?")</f>
        <v>0</v>
      </c>
      <c r="AB2411" s="3" t="str">
        <f>_xlfn.IFS(Y2411=SUM(Table1[[#This Row],[Race-F candidates]:[Race-? Candidates]]),"All-Female",Z2411=SUM(Table1[[#This Row],[Race-F candidates]:[Race-? Candidates]]),"All-Male",1=1,"Mixed-Gender")</f>
        <v>Mixed-Gender</v>
      </c>
      <c r="AC2411" s="3">
        <f>COUNTIFS(Table1[genoffice],Table1[[#This Row],[genoffice]],Table1[Gender],"F")</f>
        <v>87</v>
      </c>
      <c r="AD2411" s="3">
        <f>COUNTIFS(Table1[genoffice],Table1[[#This Row],[genoffice]],Table1[Gender],"M")</f>
        <v>236</v>
      </c>
      <c r="AE2411" s="3">
        <f>COUNTIFS(Table1[genoffice],Table1[[#This Row],[genoffice]],Table1[Gender],"~?")</f>
        <v>12</v>
      </c>
    </row>
    <row r="2412" spans="1:31" x14ac:dyDescent="0.35">
      <c r="A2412">
        <v>2411</v>
      </c>
      <c r="B2412">
        <f>IF(COUNTIF(C$2:C2411,C2412)&gt;0,B2411,B2411+1)</f>
        <v>780</v>
      </c>
      <c r="C2412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2" t="s">
        <v>2949</v>
      </c>
      <c r="E2412" t="s">
        <v>3100</v>
      </c>
      <c r="F2412" t="s">
        <v>3101</v>
      </c>
      <c r="G2412">
        <v>2014</v>
      </c>
      <c r="H2412" t="s">
        <v>332</v>
      </c>
      <c r="I2412" t="s">
        <v>30</v>
      </c>
      <c r="J2412">
        <v>168</v>
      </c>
      <c r="K2412">
        <v>2</v>
      </c>
      <c r="L2412">
        <f>COUNTIF(Table1[Race],Table1[Race])</f>
        <v>2</v>
      </c>
      <c r="M2412">
        <v>0</v>
      </c>
      <c r="N2412">
        <v>1</v>
      </c>
      <c r="O2412">
        <v>1</v>
      </c>
      <c r="P2412">
        <v>0</v>
      </c>
      <c r="Q2412" t="s">
        <v>20</v>
      </c>
      <c r="R2412" t="s">
        <v>2951</v>
      </c>
      <c r="S2412" t="s">
        <v>2949</v>
      </c>
      <c r="T2412">
        <f>IFERROR(Table1[n_can_adj]/MID(Table1[district],FIND("(",Table1[district])+1,1),Table1[n_can_adj])</f>
        <v>2</v>
      </c>
      <c r="U2412">
        <v>47480</v>
      </c>
      <c r="V2412" t="str">
        <f>IF(Table1[Voting Population]&lt;47000,"Rural","Urban")</f>
        <v>Urban</v>
      </c>
      <c r="W2412" s="3">
        <v>0.32283464566929138</v>
      </c>
      <c r="X2412" s="3" t="s">
        <v>5414</v>
      </c>
      <c r="Y2412" s="3">
        <f>COUNTIFS(Table1[Race '#],Table1[[#This Row],[Race '#]],Table1[Gender],"F")</f>
        <v>0</v>
      </c>
      <c r="Z2412" s="3">
        <f>COUNTIFS(Table1[Race '#],Table1[[#This Row],[Race '#]],Table1[Gender],"M")</f>
        <v>2</v>
      </c>
      <c r="AA2412" s="3">
        <f>COUNTIFS(Table1[Race '#],Table1[[#This Row],[Race '#]],Table1[Gender],"~?")</f>
        <v>0</v>
      </c>
      <c r="AB2412" s="3" t="str">
        <f>_xlfn.IFS(Y2412=SUM(Table1[[#This Row],[Race-F candidates]:[Race-? Candidates]]),"All-Female",Z2412=SUM(Table1[[#This Row],[Race-F candidates]:[Race-? Candidates]]),"All-Male",1=1,"Mixed-Gender")</f>
        <v>All-Male</v>
      </c>
      <c r="AC2412" s="3">
        <f>COUNTIFS(Table1[genoffice],Table1[[#This Row],[genoffice]],Table1[Gender],"F")</f>
        <v>87</v>
      </c>
      <c r="AD2412" s="3">
        <f>COUNTIFS(Table1[genoffice],Table1[[#This Row],[genoffice]],Table1[Gender],"M")</f>
        <v>236</v>
      </c>
      <c r="AE2412" s="3">
        <f>COUNTIFS(Table1[genoffice],Table1[[#This Row],[genoffice]],Table1[Gender],"~?")</f>
        <v>12</v>
      </c>
    </row>
    <row r="2413" spans="1:31" x14ac:dyDescent="0.35">
      <c r="A2413">
        <v>2412</v>
      </c>
      <c r="B2413">
        <f>IF(COUNTIF(C$2:C2412,C2413)&gt;0,B2412,B2412+1)</f>
        <v>780</v>
      </c>
      <c r="C2413" t="str">
        <f>Table1[[#This Row],[position]]&amp;IF(Table1[district]="NA","","-"&amp;Table1[district])&amp;IF(Table1[parish]="Multi-Parish Race","","-"&amp;Table1[parish])&amp;" ("&amp;Table1[year]&amp;")"</f>
        <v>Mayor-Town of Dubach-Lincoln (2014)</v>
      </c>
      <c r="D2413" t="s">
        <v>2949</v>
      </c>
      <c r="E2413" t="s">
        <v>3100</v>
      </c>
      <c r="F2413" t="s">
        <v>3102</v>
      </c>
      <c r="G2413">
        <v>2014</v>
      </c>
      <c r="H2413" t="s">
        <v>332</v>
      </c>
      <c r="I2413" t="s">
        <v>19</v>
      </c>
      <c r="J2413">
        <v>86</v>
      </c>
      <c r="K2413">
        <v>2</v>
      </c>
      <c r="L2413">
        <f>COUNTIF(Table1[Race],Table1[Race])</f>
        <v>2</v>
      </c>
      <c r="M2413">
        <v>0</v>
      </c>
      <c r="N2413">
        <v>1</v>
      </c>
      <c r="O2413">
        <v>1</v>
      </c>
      <c r="P2413">
        <v>0</v>
      </c>
      <c r="Q2413" t="s">
        <v>20</v>
      </c>
      <c r="R2413" t="s">
        <v>2951</v>
      </c>
      <c r="S2413" t="s">
        <v>2949</v>
      </c>
      <c r="T2413">
        <f>IFERROR(Table1[n_can_adj]/MID(Table1[district],FIND("(",Table1[district])+1,1),Table1[n_can_adj])</f>
        <v>2</v>
      </c>
      <c r="U2413">
        <v>47480</v>
      </c>
      <c r="V2413" t="str">
        <f>IF(Table1[Voting Population]&lt;47000,"Rural","Urban")</f>
        <v>Urban</v>
      </c>
      <c r="W2413" s="3">
        <v>0.32283464566929138</v>
      </c>
      <c r="X2413" s="3" t="s">
        <v>5414</v>
      </c>
      <c r="Y2413" s="3">
        <f>COUNTIFS(Table1[Race '#],Table1[[#This Row],[Race '#]],Table1[Gender],"F")</f>
        <v>0</v>
      </c>
      <c r="Z2413" s="3">
        <f>COUNTIFS(Table1[Race '#],Table1[[#This Row],[Race '#]],Table1[Gender],"M")</f>
        <v>2</v>
      </c>
      <c r="AA2413" s="3">
        <f>COUNTIFS(Table1[Race '#],Table1[[#This Row],[Race '#]],Table1[Gender],"~?")</f>
        <v>0</v>
      </c>
      <c r="AB2413" s="3" t="str">
        <f>_xlfn.IFS(Y2413=SUM(Table1[[#This Row],[Race-F candidates]:[Race-? Candidates]]),"All-Female",Z2413=SUM(Table1[[#This Row],[Race-F candidates]:[Race-? Candidates]]),"All-Male",1=1,"Mixed-Gender")</f>
        <v>All-Male</v>
      </c>
      <c r="AC2413" s="3">
        <f>COUNTIFS(Table1[genoffice],Table1[[#This Row],[genoffice]],Table1[Gender],"F")</f>
        <v>87</v>
      </c>
      <c r="AD2413" s="3">
        <f>COUNTIFS(Table1[genoffice],Table1[[#This Row],[genoffice]],Table1[Gender],"M")</f>
        <v>236</v>
      </c>
      <c r="AE2413" s="3">
        <f>COUNTIFS(Table1[genoffice],Table1[[#This Row],[genoffice]],Table1[Gender],"~?")</f>
        <v>12</v>
      </c>
    </row>
    <row r="2414" spans="1:31" x14ac:dyDescent="0.35">
      <c r="A2414">
        <v>2413</v>
      </c>
      <c r="B2414">
        <f>IF(COUNTIF(C$2:C2413,C2414)&gt;0,B2413,B2413+1)</f>
        <v>781</v>
      </c>
      <c r="C2414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4" t="s">
        <v>2949</v>
      </c>
      <c r="E2414" t="s">
        <v>3103</v>
      </c>
      <c r="F2414" t="s">
        <v>3104</v>
      </c>
      <c r="G2414">
        <v>2014</v>
      </c>
      <c r="H2414" t="s">
        <v>73</v>
      </c>
      <c r="I2414" t="s">
        <v>23</v>
      </c>
      <c r="J2414">
        <v>169</v>
      </c>
      <c r="K2414">
        <v>3</v>
      </c>
      <c r="L2414">
        <f>COUNTIF(Table1[Race],Table1[Race])</f>
        <v>3</v>
      </c>
      <c r="M2414">
        <v>3</v>
      </c>
      <c r="N2414">
        <v>0</v>
      </c>
      <c r="O2414">
        <v>0</v>
      </c>
      <c r="P2414">
        <v>0</v>
      </c>
      <c r="Q2414" t="s">
        <v>20</v>
      </c>
      <c r="R2414" t="s">
        <v>2951</v>
      </c>
      <c r="S2414" t="s">
        <v>2949</v>
      </c>
      <c r="T2414">
        <f>IFERROR(Table1[n_can_adj]/MID(Table1[district],FIND("(",Table1[district])+1,1),Table1[n_can_adj])</f>
        <v>3</v>
      </c>
      <c r="U2414">
        <v>1792</v>
      </c>
      <c r="V2414" t="str">
        <f>IF(Table1[Voting Population]&lt;47000,"Rural","Urban")</f>
        <v>Rural</v>
      </c>
      <c r="W2414" s="3">
        <v>0.26838966202783293</v>
      </c>
      <c r="X2414" s="3" t="s">
        <v>5415</v>
      </c>
      <c r="Y2414" s="3">
        <f>COUNTIFS(Table1[Race '#],Table1[[#This Row],[Race '#]],Table1[Gender],"F")</f>
        <v>1</v>
      </c>
      <c r="Z2414" s="3">
        <f>COUNTIFS(Table1[Race '#],Table1[[#This Row],[Race '#]],Table1[Gender],"M")</f>
        <v>2</v>
      </c>
      <c r="AA2414" s="3">
        <f>COUNTIFS(Table1[Race '#],Table1[[#This Row],[Race '#]],Table1[Gender],"~?")</f>
        <v>0</v>
      </c>
      <c r="AB2414" s="3" t="str">
        <f>_xlfn.IFS(Y2414=SUM(Table1[[#This Row],[Race-F candidates]:[Race-? Candidates]]),"All-Female",Z2414=SUM(Table1[[#This Row],[Race-F candidates]:[Race-? Candidates]]),"All-Male",1=1,"Mixed-Gender")</f>
        <v>Mixed-Gender</v>
      </c>
      <c r="AC2414" s="3">
        <f>COUNTIFS(Table1[genoffice],Table1[[#This Row],[genoffice]],Table1[Gender],"F")</f>
        <v>87</v>
      </c>
      <c r="AD2414" s="3">
        <f>COUNTIFS(Table1[genoffice],Table1[[#This Row],[genoffice]],Table1[Gender],"M")</f>
        <v>236</v>
      </c>
      <c r="AE2414" s="3">
        <f>COUNTIFS(Table1[genoffice],Table1[[#This Row],[genoffice]],Table1[Gender],"~?")</f>
        <v>12</v>
      </c>
    </row>
    <row r="2415" spans="1:31" x14ac:dyDescent="0.35">
      <c r="A2415">
        <v>2414</v>
      </c>
      <c r="B2415">
        <f>IF(COUNTIF(C$2:C2414,C2415)&gt;0,B2414,B2414+1)</f>
        <v>781</v>
      </c>
      <c r="C2415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5" t="s">
        <v>2949</v>
      </c>
      <c r="E2415" t="s">
        <v>3103</v>
      </c>
      <c r="F2415" t="s">
        <v>3105</v>
      </c>
      <c r="G2415">
        <v>2014</v>
      </c>
      <c r="H2415" t="s">
        <v>73</v>
      </c>
      <c r="I2415" t="s">
        <v>23</v>
      </c>
      <c r="J2415">
        <v>304</v>
      </c>
      <c r="K2415">
        <v>3</v>
      </c>
      <c r="L2415">
        <f>COUNTIF(Table1[Race],Table1[Race])</f>
        <v>3</v>
      </c>
      <c r="M2415">
        <v>3</v>
      </c>
      <c r="N2415">
        <v>0</v>
      </c>
      <c r="O2415">
        <v>0</v>
      </c>
      <c r="P2415">
        <v>0</v>
      </c>
      <c r="Q2415" t="s">
        <v>20</v>
      </c>
      <c r="R2415" t="s">
        <v>2951</v>
      </c>
      <c r="S2415" t="s">
        <v>2949</v>
      </c>
      <c r="T2415">
        <f>IFERROR(Table1[n_can_adj]/MID(Table1[district],FIND("(",Table1[district])+1,1),Table1[n_can_adj])</f>
        <v>3</v>
      </c>
      <c r="U2415">
        <v>1792</v>
      </c>
      <c r="V2415" t="str">
        <f>IF(Table1[Voting Population]&lt;47000,"Rural","Urban")</f>
        <v>Rural</v>
      </c>
      <c r="W2415" s="3">
        <v>0.26838966202783293</v>
      </c>
      <c r="X2415" s="3" t="s">
        <v>5414</v>
      </c>
      <c r="Y2415" s="3">
        <f>COUNTIFS(Table1[Race '#],Table1[[#This Row],[Race '#]],Table1[Gender],"F")</f>
        <v>1</v>
      </c>
      <c r="Z2415" s="3">
        <f>COUNTIFS(Table1[Race '#],Table1[[#This Row],[Race '#]],Table1[Gender],"M")</f>
        <v>2</v>
      </c>
      <c r="AA2415" s="3">
        <f>COUNTIFS(Table1[Race '#],Table1[[#This Row],[Race '#]],Table1[Gender],"~?")</f>
        <v>0</v>
      </c>
      <c r="AB2415" s="3" t="str">
        <f>_xlfn.IFS(Y2415=SUM(Table1[[#This Row],[Race-F candidates]:[Race-? Candidates]]),"All-Female",Z2415=SUM(Table1[[#This Row],[Race-F candidates]:[Race-? Candidates]]),"All-Male",1=1,"Mixed-Gender")</f>
        <v>Mixed-Gender</v>
      </c>
      <c r="AC2415" s="3">
        <f>COUNTIFS(Table1[genoffice],Table1[[#This Row],[genoffice]],Table1[Gender],"F")</f>
        <v>87</v>
      </c>
      <c r="AD2415" s="3">
        <f>COUNTIFS(Table1[genoffice],Table1[[#This Row],[genoffice]],Table1[Gender],"M")</f>
        <v>236</v>
      </c>
      <c r="AE2415" s="3">
        <f>COUNTIFS(Table1[genoffice],Table1[[#This Row],[genoffice]],Table1[Gender],"~?")</f>
        <v>12</v>
      </c>
    </row>
    <row r="2416" spans="1:31" x14ac:dyDescent="0.35">
      <c r="A2416">
        <v>2415</v>
      </c>
      <c r="B2416">
        <f>IF(COUNTIF(C$2:C2415,C2416)&gt;0,B2415,B2415+1)</f>
        <v>781</v>
      </c>
      <c r="C2416" t="str">
        <f>Table1[[#This Row],[position]]&amp;IF(Table1[district]="NA","","-"&amp;Table1[district])&amp;IF(Table1[parish]="Multi-Parish Race","","-"&amp;Table1[parish])&amp;" ("&amp;Table1[year]&amp;")"</f>
        <v>Mayor-Town of Duson (2014)</v>
      </c>
      <c r="D2416" t="s">
        <v>2949</v>
      </c>
      <c r="E2416" t="s">
        <v>3103</v>
      </c>
      <c r="F2416" t="s">
        <v>3106</v>
      </c>
      <c r="G2416">
        <v>2014</v>
      </c>
      <c r="H2416" t="s">
        <v>73</v>
      </c>
      <c r="I2416" t="s">
        <v>23</v>
      </c>
      <c r="J2416">
        <v>30</v>
      </c>
      <c r="K2416">
        <v>3</v>
      </c>
      <c r="L2416">
        <f>COUNTIF(Table1[Race],Table1[Race])</f>
        <v>3</v>
      </c>
      <c r="M2416">
        <v>3</v>
      </c>
      <c r="N2416">
        <v>0</v>
      </c>
      <c r="O2416">
        <v>0</v>
      </c>
      <c r="P2416">
        <v>0</v>
      </c>
      <c r="Q2416" t="s">
        <v>20</v>
      </c>
      <c r="R2416" t="s">
        <v>2951</v>
      </c>
      <c r="S2416" t="s">
        <v>2949</v>
      </c>
      <c r="T2416">
        <f>IFERROR(Table1[n_can_adj]/MID(Table1[district],FIND("(",Table1[district])+1,1),Table1[n_can_adj])</f>
        <v>3</v>
      </c>
      <c r="U2416">
        <v>1792</v>
      </c>
      <c r="V2416" t="str">
        <f>IF(Table1[Voting Population]&lt;47000,"Rural","Urban")</f>
        <v>Rural</v>
      </c>
      <c r="W2416" s="3">
        <v>0.26838966202783293</v>
      </c>
      <c r="X2416" s="3" t="s">
        <v>5414</v>
      </c>
      <c r="Y2416" s="3">
        <f>COUNTIFS(Table1[Race '#],Table1[[#This Row],[Race '#]],Table1[Gender],"F")</f>
        <v>1</v>
      </c>
      <c r="Z2416" s="3">
        <f>COUNTIFS(Table1[Race '#],Table1[[#This Row],[Race '#]],Table1[Gender],"M")</f>
        <v>2</v>
      </c>
      <c r="AA2416" s="3">
        <f>COUNTIFS(Table1[Race '#],Table1[[#This Row],[Race '#]],Table1[Gender],"~?")</f>
        <v>0</v>
      </c>
      <c r="AB2416" s="3" t="str">
        <f>_xlfn.IFS(Y2416=SUM(Table1[[#This Row],[Race-F candidates]:[Race-? Candidates]]),"All-Female",Z2416=SUM(Table1[[#This Row],[Race-F candidates]:[Race-? Candidates]]),"All-Male",1=1,"Mixed-Gender")</f>
        <v>Mixed-Gender</v>
      </c>
      <c r="AC2416" s="3">
        <f>COUNTIFS(Table1[genoffice],Table1[[#This Row],[genoffice]],Table1[Gender],"F")</f>
        <v>87</v>
      </c>
      <c r="AD2416" s="3">
        <f>COUNTIFS(Table1[genoffice],Table1[[#This Row],[genoffice]],Table1[Gender],"M")</f>
        <v>236</v>
      </c>
      <c r="AE2416" s="3">
        <f>COUNTIFS(Table1[genoffice],Table1[[#This Row],[genoffice]],Table1[Gender],"~?")</f>
        <v>12</v>
      </c>
    </row>
    <row r="2417" spans="1:31" x14ac:dyDescent="0.35">
      <c r="A2417">
        <v>2416</v>
      </c>
      <c r="B2417">
        <f>IF(COUNTIF(C$2:C2416,C2417)&gt;0,B2416,B2416+1)</f>
        <v>782</v>
      </c>
      <c r="C2417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7" t="s">
        <v>2949</v>
      </c>
      <c r="E2417" t="s">
        <v>1069</v>
      </c>
      <c r="F2417" t="s">
        <v>3107</v>
      </c>
      <c r="G2417">
        <v>2014</v>
      </c>
      <c r="H2417" t="s">
        <v>18</v>
      </c>
      <c r="I2417" t="s">
        <v>23</v>
      </c>
      <c r="J2417">
        <v>115</v>
      </c>
      <c r="K2417">
        <v>2</v>
      </c>
      <c r="L2417">
        <f>COUNTIF(Table1[Race],Table1[Race])</f>
        <v>2</v>
      </c>
      <c r="M2417">
        <v>2</v>
      </c>
      <c r="N2417">
        <v>0</v>
      </c>
      <c r="O2417">
        <v>0</v>
      </c>
      <c r="P2417">
        <v>0</v>
      </c>
      <c r="Q2417" t="s">
        <v>20</v>
      </c>
      <c r="R2417" t="s">
        <v>2951</v>
      </c>
      <c r="S2417" t="s">
        <v>2949</v>
      </c>
      <c r="T2417">
        <f>IFERROR(Table1[n_can_adj]/MID(Table1[district],FIND("(",Table1[district])+1,1),Table1[n_can_adj])</f>
        <v>2</v>
      </c>
      <c r="U2417">
        <v>25619</v>
      </c>
      <c r="V2417" t="str">
        <f>IF(Table1[Voting Population]&lt;47000,"Rural","Urban")</f>
        <v>Rural</v>
      </c>
      <c r="W2417" s="3">
        <v>6.8825910931174128E-2</v>
      </c>
      <c r="X2417" s="3" t="s">
        <v>5415</v>
      </c>
      <c r="Y2417" s="3">
        <f>COUNTIFS(Table1[Race '#],Table1[[#This Row],[Race '#]],Table1[Gender],"F")</f>
        <v>1</v>
      </c>
      <c r="Z2417" s="3">
        <f>COUNTIFS(Table1[Race '#],Table1[[#This Row],[Race '#]],Table1[Gender],"M")</f>
        <v>1</v>
      </c>
      <c r="AA2417" s="3">
        <f>COUNTIFS(Table1[Race '#],Table1[[#This Row],[Race '#]],Table1[Gender],"~?")</f>
        <v>0</v>
      </c>
      <c r="AB2417" s="3" t="str">
        <f>_xlfn.IFS(Y2417=SUM(Table1[[#This Row],[Race-F candidates]:[Race-? Candidates]]),"All-Female",Z2417=SUM(Table1[[#This Row],[Race-F candidates]:[Race-? Candidates]]),"All-Male",1=1,"Mixed-Gender")</f>
        <v>Mixed-Gender</v>
      </c>
      <c r="AC2417" s="3">
        <f>COUNTIFS(Table1[genoffice],Table1[[#This Row],[genoffice]],Table1[Gender],"F")</f>
        <v>87</v>
      </c>
      <c r="AD2417" s="3">
        <f>COUNTIFS(Table1[genoffice],Table1[[#This Row],[genoffice]],Table1[Gender],"M")</f>
        <v>236</v>
      </c>
      <c r="AE2417" s="3">
        <f>COUNTIFS(Table1[genoffice],Table1[[#This Row],[genoffice]],Table1[Gender],"~?")</f>
        <v>12</v>
      </c>
    </row>
    <row r="2418" spans="1:31" x14ac:dyDescent="0.35">
      <c r="A2418">
        <v>2417</v>
      </c>
      <c r="B2418">
        <f>IF(COUNTIF(C$2:C2417,C2418)&gt;0,B2417,B2417+1)</f>
        <v>782</v>
      </c>
      <c r="C2418" t="str">
        <f>Table1[[#This Row],[position]]&amp;IF(Table1[district]="NA","","-"&amp;Table1[district])&amp;IF(Table1[parish]="Multi-Parish Race","","-"&amp;Table1[parish])&amp;" ("&amp;Table1[year]&amp;")"</f>
        <v>Mayor-Town of Elizabeth-Allen (2014)</v>
      </c>
      <c r="D2418" t="s">
        <v>2949</v>
      </c>
      <c r="E2418" t="s">
        <v>1069</v>
      </c>
      <c r="F2418" t="s">
        <v>3108</v>
      </c>
      <c r="G2418">
        <v>2014</v>
      </c>
      <c r="H2418" t="s">
        <v>18</v>
      </c>
      <c r="I2418" t="s">
        <v>23</v>
      </c>
      <c r="J2418">
        <v>132</v>
      </c>
      <c r="K2418">
        <v>2</v>
      </c>
      <c r="L2418">
        <f>COUNTIF(Table1[Race],Table1[Race])</f>
        <v>2</v>
      </c>
      <c r="M2418">
        <v>2</v>
      </c>
      <c r="N2418">
        <v>0</v>
      </c>
      <c r="O2418">
        <v>0</v>
      </c>
      <c r="P2418">
        <v>0</v>
      </c>
      <c r="Q2418" t="s">
        <v>20</v>
      </c>
      <c r="R2418" t="s">
        <v>2951</v>
      </c>
      <c r="S2418" t="s">
        <v>2949</v>
      </c>
      <c r="T2418">
        <f>IFERROR(Table1[n_can_adj]/MID(Table1[district],FIND("(",Table1[district])+1,1),Table1[n_can_adj])</f>
        <v>2</v>
      </c>
      <c r="U2418">
        <v>25619</v>
      </c>
      <c r="V2418" t="str">
        <f>IF(Table1[Voting Population]&lt;47000,"Rural","Urban")</f>
        <v>Rural</v>
      </c>
      <c r="W2418" s="3">
        <v>6.8825910931174128E-2</v>
      </c>
      <c r="X2418" s="3" t="s">
        <v>5414</v>
      </c>
      <c r="Y2418" s="3">
        <f>COUNTIFS(Table1[Race '#],Table1[[#This Row],[Race '#]],Table1[Gender],"F")</f>
        <v>1</v>
      </c>
      <c r="Z2418" s="3">
        <f>COUNTIFS(Table1[Race '#],Table1[[#This Row],[Race '#]],Table1[Gender],"M")</f>
        <v>1</v>
      </c>
      <c r="AA2418" s="3">
        <f>COUNTIFS(Table1[Race '#],Table1[[#This Row],[Race '#]],Table1[Gender],"~?")</f>
        <v>0</v>
      </c>
      <c r="AB2418" s="3" t="str">
        <f>_xlfn.IFS(Y2418=SUM(Table1[[#This Row],[Race-F candidates]:[Race-? Candidates]]),"All-Female",Z2418=SUM(Table1[[#This Row],[Race-F candidates]:[Race-? Candidates]]),"All-Male",1=1,"Mixed-Gender")</f>
        <v>Mixed-Gender</v>
      </c>
      <c r="AC2418" s="3">
        <f>COUNTIFS(Table1[genoffice],Table1[[#This Row],[genoffice]],Table1[Gender],"F")</f>
        <v>87</v>
      </c>
      <c r="AD2418" s="3">
        <f>COUNTIFS(Table1[genoffice],Table1[[#This Row],[genoffice]],Table1[Gender],"M")</f>
        <v>236</v>
      </c>
      <c r="AE2418" s="3">
        <f>COUNTIFS(Table1[genoffice],Table1[[#This Row],[genoffice]],Table1[Gender],"~?")</f>
        <v>12</v>
      </c>
    </row>
    <row r="2419" spans="1:31" x14ac:dyDescent="0.35">
      <c r="A2419">
        <v>2418</v>
      </c>
      <c r="B2419">
        <f>IF(COUNTIF(C$2:C2418,C2419)&gt;0,B2418,B2418+1)</f>
        <v>783</v>
      </c>
      <c r="C2419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19" t="s">
        <v>2949</v>
      </c>
      <c r="E2419" t="s">
        <v>1072</v>
      </c>
      <c r="F2419" t="s">
        <v>3109</v>
      </c>
      <c r="G2419">
        <v>2014</v>
      </c>
      <c r="H2419" t="s">
        <v>695</v>
      </c>
      <c r="I2419" t="s">
        <v>23</v>
      </c>
      <c r="J2419">
        <v>246</v>
      </c>
      <c r="K2419">
        <v>2</v>
      </c>
      <c r="L2419">
        <f>COUNTIF(Table1[Race],Table1[Race])</f>
        <v>2</v>
      </c>
      <c r="M2419">
        <v>2</v>
      </c>
      <c r="N2419">
        <v>0</v>
      </c>
      <c r="O2419">
        <v>0</v>
      </c>
      <c r="P2419">
        <v>0</v>
      </c>
      <c r="Q2419" t="s">
        <v>20</v>
      </c>
      <c r="R2419" t="s">
        <v>2951</v>
      </c>
      <c r="S2419" t="s">
        <v>2949</v>
      </c>
      <c r="T2419">
        <f>IFERROR(Table1[n_can_adj]/MID(Table1[district],FIND("(",Table1[district])+1,1),Table1[n_can_adj])</f>
        <v>2</v>
      </c>
      <c r="U2419">
        <v>31399</v>
      </c>
      <c r="V2419" t="str">
        <f>IF(Table1[Voting Population]&lt;47000,"Rural","Urban")</f>
        <v>Rural</v>
      </c>
      <c r="W2419" s="3">
        <v>8.3798882681564268E-2</v>
      </c>
      <c r="X2419" s="3" t="s">
        <v>5415</v>
      </c>
      <c r="Y2419" s="3">
        <f>COUNTIFS(Table1[Race '#],Table1[[#This Row],[Race '#]],Table1[Gender],"F")</f>
        <v>1</v>
      </c>
      <c r="Z2419" s="3">
        <f>COUNTIFS(Table1[Race '#],Table1[[#This Row],[Race '#]],Table1[Gender],"M")</f>
        <v>1</v>
      </c>
      <c r="AA2419" s="3">
        <f>COUNTIFS(Table1[Race '#],Table1[[#This Row],[Race '#]],Table1[Gender],"~?")</f>
        <v>0</v>
      </c>
      <c r="AB2419" s="3" t="str">
        <f>_xlfn.IFS(Y2419=SUM(Table1[[#This Row],[Race-F candidates]:[Race-? Candidates]]),"All-Female",Z2419=SUM(Table1[[#This Row],[Race-F candidates]:[Race-? Candidates]]),"All-Male",1=1,"Mixed-Gender")</f>
        <v>Mixed-Gender</v>
      </c>
      <c r="AC2419" s="3">
        <f>COUNTIFS(Table1[genoffice],Table1[[#This Row],[genoffice]],Table1[Gender],"F")</f>
        <v>87</v>
      </c>
      <c r="AD2419" s="3">
        <f>COUNTIFS(Table1[genoffice],Table1[[#This Row],[genoffice]],Table1[Gender],"M")</f>
        <v>236</v>
      </c>
      <c r="AE2419" s="3">
        <f>COUNTIFS(Table1[genoffice],Table1[[#This Row],[genoffice]],Table1[Gender],"~?")</f>
        <v>12</v>
      </c>
    </row>
    <row r="2420" spans="1:31" x14ac:dyDescent="0.35">
      <c r="A2420">
        <v>2419</v>
      </c>
      <c r="B2420">
        <f>IF(COUNTIF(C$2:C2419,C2420)&gt;0,B2419,B2419+1)</f>
        <v>783</v>
      </c>
      <c r="C2420" t="str">
        <f>Table1[[#This Row],[position]]&amp;IF(Table1[district]="NA","","-"&amp;Table1[district])&amp;IF(Table1[parish]="Multi-Parish Race","","-"&amp;Table1[parish])&amp;" ("&amp;Table1[year]&amp;")"</f>
        <v>Mayor-Town of Elton-Jefferson Davis (2014)</v>
      </c>
      <c r="D2420" t="s">
        <v>2949</v>
      </c>
      <c r="E2420" t="s">
        <v>1072</v>
      </c>
      <c r="F2420" t="s">
        <v>3110</v>
      </c>
      <c r="G2420">
        <v>2014</v>
      </c>
      <c r="H2420" t="s">
        <v>695</v>
      </c>
      <c r="I2420" t="s">
        <v>23</v>
      </c>
      <c r="J2420">
        <v>291</v>
      </c>
      <c r="K2420">
        <v>2</v>
      </c>
      <c r="L2420">
        <f>COUNTIF(Table1[Race],Table1[Race])</f>
        <v>2</v>
      </c>
      <c r="M2420">
        <v>2</v>
      </c>
      <c r="N2420">
        <v>0</v>
      </c>
      <c r="O2420">
        <v>0</v>
      </c>
      <c r="P2420">
        <v>0</v>
      </c>
      <c r="Q2420" t="s">
        <v>20</v>
      </c>
      <c r="R2420" t="s">
        <v>2951</v>
      </c>
      <c r="S2420" t="s">
        <v>2949</v>
      </c>
      <c r="T2420">
        <f>IFERROR(Table1[n_can_adj]/MID(Table1[district],FIND("(",Table1[district])+1,1),Table1[n_can_adj])</f>
        <v>2</v>
      </c>
      <c r="U2420">
        <v>31399</v>
      </c>
      <c r="V2420" t="str">
        <f>IF(Table1[Voting Population]&lt;47000,"Rural","Urban")</f>
        <v>Rural</v>
      </c>
      <c r="W2420" s="3">
        <v>8.3798882681564268E-2</v>
      </c>
      <c r="X2420" s="3" t="s">
        <v>5414</v>
      </c>
      <c r="Y2420" s="3">
        <f>COUNTIFS(Table1[Race '#],Table1[[#This Row],[Race '#]],Table1[Gender],"F")</f>
        <v>1</v>
      </c>
      <c r="Z2420" s="3">
        <f>COUNTIFS(Table1[Race '#],Table1[[#This Row],[Race '#]],Table1[Gender],"M")</f>
        <v>1</v>
      </c>
      <c r="AA2420" s="3">
        <f>COUNTIFS(Table1[Race '#],Table1[[#This Row],[Race '#]],Table1[Gender],"~?")</f>
        <v>0</v>
      </c>
      <c r="AB2420" s="3" t="str">
        <f>_xlfn.IFS(Y2420=SUM(Table1[[#This Row],[Race-F candidates]:[Race-? Candidates]]),"All-Female",Z2420=SUM(Table1[[#This Row],[Race-F candidates]:[Race-? Candidates]]),"All-Male",1=1,"Mixed-Gender")</f>
        <v>Mixed-Gender</v>
      </c>
      <c r="AC2420" s="3">
        <f>COUNTIFS(Table1[genoffice],Table1[[#This Row],[genoffice]],Table1[Gender],"F")</f>
        <v>87</v>
      </c>
      <c r="AD2420" s="3">
        <f>COUNTIFS(Table1[genoffice],Table1[[#This Row],[genoffice]],Table1[Gender],"M")</f>
        <v>236</v>
      </c>
      <c r="AE2420" s="3">
        <f>COUNTIFS(Table1[genoffice],Table1[[#This Row],[genoffice]],Table1[Gender],"~?")</f>
        <v>12</v>
      </c>
    </row>
    <row r="2421" spans="1:31" x14ac:dyDescent="0.35">
      <c r="A2421">
        <v>2420</v>
      </c>
      <c r="B2421">
        <f>IF(COUNTIF(C$2:C2420,C2421)&gt;0,B2420,B2420+1)</f>
        <v>784</v>
      </c>
      <c r="C2421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1" t="s">
        <v>2949</v>
      </c>
      <c r="E2421" t="s">
        <v>255</v>
      </c>
      <c r="F2421" t="s">
        <v>3111</v>
      </c>
      <c r="G2421">
        <v>2014</v>
      </c>
      <c r="H2421" t="s">
        <v>94</v>
      </c>
      <c r="I2421" t="s">
        <v>23</v>
      </c>
      <c r="J2421">
        <v>402</v>
      </c>
      <c r="K2421">
        <v>2</v>
      </c>
      <c r="L2421">
        <f>COUNTIF(Table1[Race],Table1[Race])</f>
        <v>2</v>
      </c>
      <c r="M2421">
        <v>2</v>
      </c>
      <c r="N2421">
        <v>0</v>
      </c>
      <c r="O2421">
        <v>0</v>
      </c>
      <c r="P2421">
        <v>0</v>
      </c>
      <c r="Q2421" t="s">
        <v>20</v>
      </c>
      <c r="R2421" t="s">
        <v>2951</v>
      </c>
      <c r="S2421" t="s">
        <v>2949</v>
      </c>
      <c r="T2421">
        <f>IFERROR(Table1[n_can_adj]/MID(Table1[district],FIND("(",Table1[district])+1,1),Table1[n_can_adj])</f>
        <v>2</v>
      </c>
      <c r="U2421">
        <v>59524</v>
      </c>
      <c r="V2421" t="str">
        <f>IF(Table1[Voting Population]&lt;47000,"Rural","Urban")</f>
        <v>Urban</v>
      </c>
      <c r="W2421" s="3">
        <v>0.18458417849898584</v>
      </c>
      <c r="X2421" s="3" t="s">
        <v>5414</v>
      </c>
      <c r="Y2421" s="3">
        <f>COUNTIFS(Table1[Race '#],Table1[[#This Row],[Race '#]],Table1[Gender],"F")</f>
        <v>0</v>
      </c>
      <c r="Z2421" s="3">
        <f>COUNTIFS(Table1[Race '#],Table1[[#This Row],[Race '#]],Table1[Gender],"M")</f>
        <v>2</v>
      </c>
      <c r="AA2421" s="3">
        <f>COUNTIFS(Table1[Race '#],Table1[[#This Row],[Race '#]],Table1[Gender],"~?")</f>
        <v>0</v>
      </c>
      <c r="AB2421" s="3" t="str">
        <f>_xlfn.IFS(Y2421=SUM(Table1[[#This Row],[Race-F candidates]:[Race-? Candidates]]),"All-Female",Z2421=SUM(Table1[[#This Row],[Race-F candidates]:[Race-? Candidates]]),"All-Male",1=1,"Mixed-Gender")</f>
        <v>All-Male</v>
      </c>
      <c r="AC2421" s="3">
        <f>COUNTIFS(Table1[genoffice],Table1[[#This Row],[genoffice]],Table1[Gender],"F")</f>
        <v>87</v>
      </c>
      <c r="AD2421" s="3">
        <f>COUNTIFS(Table1[genoffice],Table1[[#This Row],[genoffice]],Table1[Gender],"M")</f>
        <v>236</v>
      </c>
      <c r="AE2421" s="3">
        <f>COUNTIFS(Table1[genoffice],Table1[[#This Row],[genoffice]],Table1[Gender],"~?")</f>
        <v>12</v>
      </c>
    </row>
    <row r="2422" spans="1:31" x14ac:dyDescent="0.35">
      <c r="A2422">
        <v>2421</v>
      </c>
      <c r="B2422">
        <f>IF(COUNTIF(C$2:C2421,C2422)&gt;0,B2421,B2421+1)</f>
        <v>784</v>
      </c>
      <c r="C2422" t="str">
        <f>Table1[[#This Row],[position]]&amp;IF(Table1[district]="NA","","-"&amp;Table1[district])&amp;IF(Table1[parish]="Multi-Parish Race","","-"&amp;Table1[parish])&amp;" ("&amp;Table1[year]&amp;")"</f>
        <v>Mayor-Town of Erath-Vermilion (2014)</v>
      </c>
      <c r="D2422" t="s">
        <v>2949</v>
      </c>
      <c r="E2422" t="s">
        <v>255</v>
      </c>
      <c r="F2422" t="s">
        <v>3112</v>
      </c>
      <c r="G2422">
        <v>2014</v>
      </c>
      <c r="H2422" t="s">
        <v>94</v>
      </c>
      <c r="I2422" t="s">
        <v>23</v>
      </c>
      <c r="J2422">
        <v>584</v>
      </c>
      <c r="K2422">
        <v>2</v>
      </c>
      <c r="L2422">
        <f>COUNTIF(Table1[Race],Table1[Race])</f>
        <v>2</v>
      </c>
      <c r="M2422">
        <v>2</v>
      </c>
      <c r="N2422">
        <v>0</v>
      </c>
      <c r="O2422">
        <v>0</v>
      </c>
      <c r="P2422">
        <v>0</v>
      </c>
      <c r="Q2422" t="s">
        <v>20</v>
      </c>
      <c r="R2422" t="s">
        <v>2951</v>
      </c>
      <c r="S2422" t="s">
        <v>2949</v>
      </c>
      <c r="T2422">
        <f>IFERROR(Table1[n_can_adj]/MID(Table1[district],FIND("(",Table1[district])+1,1),Table1[n_can_adj])</f>
        <v>2</v>
      </c>
      <c r="U2422">
        <v>59524</v>
      </c>
      <c r="V2422" t="str">
        <f>IF(Table1[Voting Population]&lt;47000,"Rural","Urban")</f>
        <v>Urban</v>
      </c>
      <c r="W2422" s="3">
        <v>0.18458417849898584</v>
      </c>
      <c r="X2422" s="3" t="s">
        <v>5414</v>
      </c>
      <c r="Y2422" s="3">
        <f>COUNTIFS(Table1[Race '#],Table1[[#This Row],[Race '#]],Table1[Gender],"F")</f>
        <v>0</v>
      </c>
      <c r="Z2422" s="3">
        <f>COUNTIFS(Table1[Race '#],Table1[[#This Row],[Race '#]],Table1[Gender],"M")</f>
        <v>2</v>
      </c>
      <c r="AA2422" s="3">
        <f>COUNTIFS(Table1[Race '#],Table1[[#This Row],[Race '#]],Table1[Gender],"~?")</f>
        <v>0</v>
      </c>
      <c r="AB2422" s="3" t="str">
        <f>_xlfn.IFS(Y2422=SUM(Table1[[#This Row],[Race-F candidates]:[Race-? Candidates]]),"All-Female",Z2422=SUM(Table1[[#This Row],[Race-F candidates]:[Race-? Candidates]]),"All-Male",1=1,"Mixed-Gender")</f>
        <v>All-Male</v>
      </c>
      <c r="AC2422" s="3">
        <f>COUNTIFS(Table1[genoffice],Table1[[#This Row],[genoffice]],Table1[Gender],"F")</f>
        <v>87</v>
      </c>
      <c r="AD2422" s="3">
        <f>COUNTIFS(Table1[genoffice],Table1[[#This Row],[genoffice]],Table1[Gender],"M")</f>
        <v>236</v>
      </c>
      <c r="AE2422" s="3">
        <f>COUNTIFS(Table1[genoffice],Table1[[#This Row],[genoffice]],Table1[Gender],"~?")</f>
        <v>12</v>
      </c>
    </row>
    <row r="2423" spans="1:31" x14ac:dyDescent="0.35">
      <c r="A2423">
        <v>2422</v>
      </c>
      <c r="B2423">
        <f>IF(COUNTIF(C$2:C2422,C2423)&gt;0,B2422,B2422+1)</f>
        <v>785</v>
      </c>
      <c r="C2423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3" t="s">
        <v>2949</v>
      </c>
      <c r="E2423" t="s">
        <v>3113</v>
      </c>
      <c r="F2423" t="s">
        <v>3114</v>
      </c>
      <c r="G2423">
        <v>2014</v>
      </c>
      <c r="H2423" t="s">
        <v>1494</v>
      </c>
      <c r="I2423" t="s">
        <v>23</v>
      </c>
      <c r="J2423">
        <v>189</v>
      </c>
      <c r="K2423">
        <v>2</v>
      </c>
      <c r="L2423">
        <f>COUNTIF(Table1[Race],Table1[Race])</f>
        <v>2</v>
      </c>
      <c r="M2423">
        <v>2</v>
      </c>
      <c r="N2423">
        <v>0</v>
      </c>
      <c r="O2423">
        <v>0</v>
      </c>
      <c r="P2423">
        <v>0</v>
      </c>
      <c r="Q2423" t="s">
        <v>20</v>
      </c>
      <c r="R2423" t="s">
        <v>2951</v>
      </c>
      <c r="S2423" t="s">
        <v>2949</v>
      </c>
      <c r="T2423">
        <f>IFERROR(Table1[n_can_adj]/MID(Table1[district],FIND("(",Table1[district])+1,1),Table1[n_can_adj])</f>
        <v>2</v>
      </c>
      <c r="U2423">
        <v>22366</v>
      </c>
      <c r="V2423" t="str">
        <f>IF(Table1[Voting Population]&lt;47000,"Rural","Urban")</f>
        <v>Rural</v>
      </c>
      <c r="W2423" s="3">
        <v>0.20253164556962022</v>
      </c>
      <c r="X2423" s="3" t="s">
        <v>5414</v>
      </c>
      <c r="Y2423" s="3">
        <f>COUNTIFS(Table1[Race '#],Table1[[#This Row],[Race '#]],Table1[Gender],"F")</f>
        <v>0</v>
      </c>
      <c r="Z2423" s="3">
        <f>COUNTIFS(Table1[Race '#],Table1[[#This Row],[Race '#]],Table1[Gender],"M")</f>
        <v>2</v>
      </c>
      <c r="AA2423" s="3">
        <f>COUNTIFS(Table1[Race '#],Table1[[#This Row],[Race '#]],Table1[Gender],"~?")</f>
        <v>0</v>
      </c>
      <c r="AB2423" s="3" t="str">
        <f>_xlfn.IFS(Y2423=SUM(Table1[[#This Row],[Race-F candidates]:[Race-? Candidates]]),"All-Female",Z2423=SUM(Table1[[#This Row],[Race-F candidates]:[Race-? Candidates]]),"All-Male",1=1,"Mixed-Gender")</f>
        <v>All-Male</v>
      </c>
      <c r="AC2423" s="3">
        <f>COUNTIFS(Table1[genoffice],Table1[[#This Row],[genoffice]],Table1[Gender],"F")</f>
        <v>87</v>
      </c>
      <c r="AD2423" s="3">
        <f>COUNTIFS(Table1[genoffice],Table1[[#This Row],[genoffice]],Table1[Gender],"M")</f>
        <v>236</v>
      </c>
      <c r="AE2423" s="3">
        <f>COUNTIFS(Table1[genoffice],Table1[[#This Row],[genoffice]],Table1[Gender],"~?")</f>
        <v>12</v>
      </c>
    </row>
    <row r="2424" spans="1:31" x14ac:dyDescent="0.35">
      <c r="A2424">
        <v>2423</v>
      </c>
      <c r="B2424">
        <f>IF(COUNTIF(C$2:C2423,C2424)&gt;0,B2423,B2423+1)</f>
        <v>785</v>
      </c>
      <c r="C2424" t="str">
        <f>Table1[[#This Row],[position]]&amp;IF(Table1[district]="NA","","-"&amp;Table1[district])&amp;IF(Table1[parish]="Multi-Parish Race","","-"&amp;Table1[parish])&amp;" ("&amp;Table1[year]&amp;")"</f>
        <v>Mayor-Town of Fordoche-Pointe Coupee (2014)</v>
      </c>
      <c r="D2424" t="s">
        <v>2949</v>
      </c>
      <c r="E2424" t="s">
        <v>3113</v>
      </c>
      <c r="F2424" t="s">
        <v>3115</v>
      </c>
      <c r="G2424">
        <v>2014</v>
      </c>
      <c r="H2424" t="s">
        <v>1494</v>
      </c>
      <c r="I2424" t="s">
        <v>23</v>
      </c>
      <c r="J2424">
        <v>285</v>
      </c>
      <c r="K2424">
        <v>2</v>
      </c>
      <c r="L2424">
        <f>COUNTIF(Table1[Race],Table1[Race])</f>
        <v>2</v>
      </c>
      <c r="M2424">
        <v>2</v>
      </c>
      <c r="N2424">
        <v>0</v>
      </c>
      <c r="O2424">
        <v>0</v>
      </c>
      <c r="P2424">
        <v>0</v>
      </c>
      <c r="Q2424" t="s">
        <v>20</v>
      </c>
      <c r="R2424" t="s">
        <v>2951</v>
      </c>
      <c r="S2424" t="s">
        <v>2949</v>
      </c>
      <c r="T2424">
        <f>IFERROR(Table1[n_can_adj]/MID(Table1[district],FIND("(",Table1[district])+1,1),Table1[n_can_adj])</f>
        <v>2</v>
      </c>
      <c r="U2424">
        <v>22366</v>
      </c>
      <c r="V2424" t="str">
        <f>IF(Table1[Voting Population]&lt;47000,"Rural","Urban")</f>
        <v>Rural</v>
      </c>
      <c r="W2424" s="3">
        <v>0.20253164556962022</v>
      </c>
      <c r="X2424" s="3" t="s">
        <v>5414</v>
      </c>
      <c r="Y2424" s="3">
        <f>COUNTIFS(Table1[Race '#],Table1[[#This Row],[Race '#]],Table1[Gender],"F")</f>
        <v>0</v>
      </c>
      <c r="Z2424" s="3">
        <f>COUNTIFS(Table1[Race '#],Table1[[#This Row],[Race '#]],Table1[Gender],"M")</f>
        <v>2</v>
      </c>
      <c r="AA2424" s="3">
        <f>COUNTIFS(Table1[Race '#],Table1[[#This Row],[Race '#]],Table1[Gender],"~?")</f>
        <v>0</v>
      </c>
      <c r="AB2424" s="3" t="str">
        <f>_xlfn.IFS(Y2424=SUM(Table1[[#This Row],[Race-F candidates]:[Race-? Candidates]]),"All-Female",Z2424=SUM(Table1[[#This Row],[Race-F candidates]:[Race-? Candidates]]),"All-Male",1=1,"Mixed-Gender")</f>
        <v>All-Male</v>
      </c>
      <c r="AC2424" s="3">
        <f>COUNTIFS(Table1[genoffice],Table1[[#This Row],[genoffice]],Table1[Gender],"F")</f>
        <v>87</v>
      </c>
      <c r="AD2424" s="3">
        <f>COUNTIFS(Table1[genoffice],Table1[[#This Row],[genoffice]],Table1[Gender],"M")</f>
        <v>236</v>
      </c>
      <c r="AE2424" s="3">
        <f>COUNTIFS(Table1[genoffice],Table1[[#This Row],[genoffice]],Table1[Gender],"~?")</f>
        <v>12</v>
      </c>
    </row>
    <row r="2425" spans="1:31" x14ac:dyDescent="0.35">
      <c r="A2425">
        <v>2424</v>
      </c>
      <c r="B2425">
        <f>IF(COUNTIF(C$2:C2424,C2425)&gt;0,B2424,B2424+1)</f>
        <v>786</v>
      </c>
      <c r="C2425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5" t="s">
        <v>2949</v>
      </c>
      <c r="E2425" t="s">
        <v>3116</v>
      </c>
      <c r="F2425" t="s">
        <v>3117</v>
      </c>
      <c r="G2425">
        <v>2016</v>
      </c>
      <c r="H2425" t="s">
        <v>519</v>
      </c>
      <c r="I2425" t="s">
        <v>23</v>
      </c>
      <c r="J2425">
        <v>704</v>
      </c>
      <c r="K2425">
        <v>2</v>
      </c>
      <c r="L2425">
        <f>COUNTIF(Table1[Race],Table1[Race])</f>
        <v>2</v>
      </c>
      <c r="M2425">
        <v>2</v>
      </c>
      <c r="N2425">
        <v>0</v>
      </c>
      <c r="O2425">
        <v>0</v>
      </c>
      <c r="P2425">
        <v>0</v>
      </c>
      <c r="Q2425" t="s">
        <v>20</v>
      </c>
      <c r="R2425" t="s">
        <v>2951</v>
      </c>
      <c r="S2425" t="s">
        <v>2949</v>
      </c>
      <c r="T2425">
        <f>IFERROR(Table1[n_can_adj]/MID(Table1[district],FIND("(",Table1[district])+1,1),Table1[n_can_adj])</f>
        <v>2</v>
      </c>
      <c r="U2425">
        <v>46367</v>
      </c>
      <c r="V2425" t="str">
        <f>IF(Table1[Voting Population]&lt;47000,"Rural","Urban")</f>
        <v>Rural</v>
      </c>
      <c r="W2425" s="3">
        <v>1.538461538461533E-2</v>
      </c>
      <c r="X2425" s="3" t="s">
        <v>5414</v>
      </c>
      <c r="Y2425" s="3">
        <f>COUNTIFS(Table1[Race '#],Table1[[#This Row],[Race '#]],Table1[Gender],"F")</f>
        <v>0</v>
      </c>
      <c r="Z2425" s="3">
        <f>COUNTIFS(Table1[Race '#],Table1[[#This Row],[Race '#]],Table1[Gender],"M")</f>
        <v>2</v>
      </c>
      <c r="AA2425" s="3">
        <f>COUNTIFS(Table1[Race '#],Table1[[#This Row],[Race '#]],Table1[Gender],"~?")</f>
        <v>0</v>
      </c>
      <c r="AB2425" s="3" t="str">
        <f>_xlfn.IFS(Y2425=SUM(Table1[[#This Row],[Race-F candidates]:[Race-? Candidates]]),"All-Female",Z2425=SUM(Table1[[#This Row],[Race-F candidates]:[Race-? Candidates]]),"All-Male",1=1,"Mixed-Gender")</f>
        <v>All-Male</v>
      </c>
      <c r="AC2425" s="3">
        <f>COUNTIFS(Table1[genoffice],Table1[[#This Row],[genoffice]],Table1[Gender],"F")</f>
        <v>87</v>
      </c>
      <c r="AD2425" s="3">
        <f>COUNTIFS(Table1[genoffice],Table1[[#This Row],[genoffice]],Table1[Gender],"M")</f>
        <v>236</v>
      </c>
      <c r="AE2425" s="3">
        <f>COUNTIFS(Table1[genoffice],Table1[[#This Row],[genoffice]],Table1[Gender],"~?")</f>
        <v>12</v>
      </c>
    </row>
    <row r="2426" spans="1:31" x14ac:dyDescent="0.35">
      <c r="A2426">
        <v>2425</v>
      </c>
      <c r="B2426">
        <f>IF(COUNTIF(C$2:C2425,C2426)&gt;0,B2425,B2425+1)</f>
        <v>786</v>
      </c>
      <c r="C2426" t="str">
        <f>Table1[[#This Row],[position]]&amp;IF(Table1[district]="NA","","-"&amp;Table1[district])&amp;IF(Table1[parish]="Multi-Parish Race","","-"&amp;Table1[parish])&amp;" ("&amp;Table1[year]&amp;")"</f>
        <v>Mayor-Town of Franklinton-Washington (2016)</v>
      </c>
      <c r="D2426" t="s">
        <v>2949</v>
      </c>
      <c r="E2426" t="s">
        <v>3116</v>
      </c>
      <c r="F2426" t="s">
        <v>3118</v>
      </c>
      <c r="G2426">
        <v>2016</v>
      </c>
      <c r="H2426" t="s">
        <v>519</v>
      </c>
      <c r="I2426" t="s">
        <v>23</v>
      </c>
      <c r="J2426">
        <v>726</v>
      </c>
      <c r="K2426">
        <v>2</v>
      </c>
      <c r="L2426">
        <f>COUNTIF(Table1[Race],Table1[Race])</f>
        <v>2</v>
      </c>
      <c r="M2426">
        <v>2</v>
      </c>
      <c r="N2426">
        <v>0</v>
      </c>
      <c r="O2426">
        <v>0</v>
      </c>
      <c r="P2426">
        <v>0</v>
      </c>
      <c r="Q2426" t="s">
        <v>20</v>
      </c>
      <c r="R2426" t="s">
        <v>2951</v>
      </c>
      <c r="S2426" t="s">
        <v>2949</v>
      </c>
      <c r="T2426">
        <f>IFERROR(Table1[n_can_adj]/MID(Table1[district],FIND("(",Table1[district])+1,1),Table1[n_can_adj])</f>
        <v>2</v>
      </c>
      <c r="U2426">
        <v>46367</v>
      </c>
      <c r="V2426" t="str">
        <f>IF(Table1[Voting Population]&lt;47000,"Rural","Urban")</f>
        <v>Rural</v>
      </c>
      <c r="W2426" s="3">
        <v>1.538461538461533E-2</v>
      </c>
      <c r="X2426" s="3" t="s">
        <v>5414</v>
      </c>
      <c r="Y2426" s="3">
        <f>COUNTIFS(Table1[Race '#],Table1[[#This Row],[Race '#]],Table1[Gender],"F")</f>
        <v>0</v>
      </c>
      <c r="Z2426" s="3">
        <f>COUNTIFS(Table1[Race '#],Table1[[#This Row],[Race '#]],Table1[Gender],"M")</f>
        <v>2</v>
      </c>
      <c r="AA2426" s="3">
        <f>COUNTIFS(Table1[Race '#],Table1[[#This Row],[Race '#]],Table1[Gender],"~?")</f>
        <v>0</v>
      </c>
      <c r="AB2426" s="3" t="str">
        <f>_xlfn.IFS(Y2426=SUM(Table1[[#This Row],[Race-F candidates]:[Race-? Candidates]]),"All-Female",Z2426=SUM(Table1[[#This Row],[Race-F candidates]:[Race-? Candidates]]),"All-Male",1=1,"Mixed-Gender")</f>
        <v>All-Male</v>
      </c>
      <c r="AC2426" s="3">
        <f>COUNTIFS(Table1[genoffice],Table1[[#This Row],[genoffice]],Table1[Gender],"F")</f>
        <v>87</v>
      </c>
      <c r="AD2426" s="3">
        <f>COUNTIFS(Table1[genoffice],Table1[[#This Row],[genoffice]],Table1[Gender],"M")</f>
        <v>236</v>
      </c>
      <c r="AE2426" s="3">
        <f>COUNTIFS(Table1[genoffice],Table1[[#This Row],[genoffice]],Table1[Gender],"~?")</f>
        <v>12</v>
      </c>
    </row>
    <row r="2427" spans="1:31" x14ac:dyDescent="0.35">
      <c r="A2427">
        <v>2426</v>
      </c>
      <c r="B2427">
        <f>IF(COUNTIF(C$2:C2426,C2427)&gt;0,B2426,B2426+1)</f>
        <v>787</v>
      </c>
      <c r="C2427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7" t="s">
        <v>2949</v>
      </c>
      <c r="E2427" t="s">
        <v>1078</v>
      </c>
      <c r="F2427" t="s">
        <v>3119</v>
      </c>
      <c r="G2427">
        <v>2014</v>
      </c>
      <c r="H2427" t="s">
        <v>238</v>
      </c>
      <c r="I2427" t="s">
        <v>30</v>
      </c>
      <c r="J2427">
        <v>334</v>
      </c>
      <c r="K2427">
        <v>2</v>
      </c>
      <c r="L2427">
        <f>COUNTIF(Table1[Race],Table1[Race])</f>
        <v>2</v>
      </c>
      <c r="M2427">
        <v>1</v>
      </c>
      <c r="N2427">
        <v>0</v>
      </c>
      <c r="O2427">
        <v>1</v>
      </c>
      <c r="P2427">
        <v>0</v>
      </c>
      <c r="Q2427" t="s">
        <v>20</v>
      </c>
      <c r="R2427" t="s">
        <v>2951</v>
      </c>
      <c r="S2427" t="s">
        <v>2949</v>
      </c>
      <c r="T2427">
        <f>IFERROR(Table1[n_can_adj]/MID(Table1[district],FIND("(",Table1[district])+1,1),Table1[n_can_adj])</f>
        <v>2</v>
      </c>
      <c r="U2427">
        <v>132373</v>
      </c>
      <c r="V2427" t="str">
        <f>IF(Table1[Voting Population]&lt;47000,"Rural","Urban")</f>
        <v>Urban</v>
      </c>
      <c r="W2427" s="3">
        <v>0.26037735849056604</v>
      </c>
      <c r="X2427" s="3" t="s">
        <v>5414</v>
      </c>
      <c r="Y2427" s="3">
        <f>COUNTIFS(Table1[Race '#],Table1[[#This Row],[Race '#]],Table1[Gender],"F")</f>
        <v>0</v>
      </c>
      <c r="Z2427" s="3">
        <f>COUNTIFS(Table1[Race '#],Table1[[#This Row],[Race '#]],Table1[Gender],"M")</f>
        <v>2</v>
      </c>
      <c r="AA2427" s="3">
        <f>COUNTIFS(Table1[Race '#],Table1[[#This Row],[Race '#]],Table1[Gender],"~?")</f>
        <v>0</v>
      </c>
      <c r="AB2427" s="3" t="str">
        <f>_xlfn.IFS(Y2427=SUM(Table1[[#This Row],[Race-F candidates]:[Race-? Candidates]]),"All-Female",Z2427=SUM(Table1[[#This Row],[Race-F candidates]:[Race-? Candidates]]),"All-Male",1=1,"Mixed-Gender")</f>
        <v>All-Male</v>
      </c>
      <c r="AC2427" s="3">
        <f>COUNTIFS(Table1[genoffice],Table1[[#This Row],[genoffice]],Table1[Gender],"F")</f>
        <v>87</v>
      </c>
      <c r="AD2427" s="3">
        <f>COUNTIFS(Table1[genoffice],Table1[[#This Row],[genoffice]],Table1[Gender],"M")</f>
        <v>236</v>
      </c>
      <c r="AE2427" s="3">
        <f>COUNTIFS(Table1[genoffice],Table1[[#This Row],[genoffice]],Table1[Gender],"~?")</f>
        <v>12</v>
      </c>
    </row>
    <row r="2428" spans="1:31" x14ac:dyDescent="0.35">
      <c r="A2428">
        <v>2427</v>
      </c>
      <c r="B2428">
        <f>IF(COUNTIF(C$2:C2427,C2428)&gt;0,B2427,B2427+1)</f>
        <v>787</v>
      </c>
      <c r="C2428" t="str">
        <f>Table1[[#This Row],[position]]&amp;IF(Table1[district]="NA","","-"&amp;Table1[district])&amp;IF(Table1[parish]="Multi-Parish Race","","-"&amp;Table1[parish])&amp;" ("&amp;Table1[year]&amp;")"</f>
        <v>Mayor-Town of Glenmora-Rapides (2014)</v>
      </c>
      <c r="D2428" t="s">
        <v>2949</v>
      </c>
      <c r="E2428" t="s">
        <v>1078</v>
      </c>
      <c r="F2428" t="s">
        <v>3120</v>
      </c>
      <c r="G2428">
        <v>2014</v>
      </c>
      <c r="H2428" t="s">
        <v>238</v>
      </c>
      <c r="I2428" t="s">
        <v>23</v>
      </c>
      <c r="J2428">
        <v>196</v>
      </c>
      <c r="K2428">
        <v>2</v>
      </c>
      <c r="L2428">
        <f>COUNTIF(Table1[Race],Table1[Race])</f>
        <v>2</v>
      </c>
      <c r="M2428">
        <v>1</v>
      </c>
      <c r="N2428">
        <v>0</v>
      </c>
      <c r="O2428">
        <v>1</v>
      </c>
      <c r="P2428">
        <v>0</v>
      </c>
      <c r="Q2428" t="s">
        <v>20</v>
      </c>
      <c r="R2428" t="s">
        <v>2951</v>
      </c>
      <c r="S2428" t="s">
        <v>2949</v>
      </c>
      <c r="T2428">
        <f>IFERROR(Table1[n_can_adj]/MID(Table1[district],FIND("(",Table1[district])+1,1),Table1[n_can_adj])</f>
        <v>2</v>
      </c>
      <c r="U2428">
        <v>132373</v>
      </c>
      <c r="V2428" t="str">
        <f>IF(Table1[Voting Population]&lt;47000,"Rural","Urban")</f>
        <v>Urban</v>
      </c>
      <c r="W2428" s="3">
        <v>0.26037735849056604</v>
      </c>
      <c r="X2428" s="3" t="s">
        <v>5414</v>
      </c>
      <c r="Y2428" s="3">
        <f>COUNTIFS(Table1[Race '#],Table1[[#This Row],[Race '#]],Table1[Gender],"F")</f>
        <v>0</v>
      </c>
      <c r="Z2428" s="3">
        <f>COUNTIFS(Table1[Race '#],Table1[[#This Row],[Race '#]],Table1[Gender],"M")</f>
        <v>2</v>
      </c>
      <c r="AA2428" s="3">
        <f>COUNTIFS(Table1[Race '#],Table1[[#This Row],[Race '#]],Table1[Gender],"~?")</f>
        <v>0</v>
      </c>
      <c r="AB2428" s="3" t="str">
        <f>_xlfn.IFS(Y2428=SUM(Table1[[#This Row],[Race-F candidates]:[Race-? Candidates]]),"All-Female",Z2428=SUM(Table1[[#This Row],[Race-F candidates]:[Race-? Candidates]]),"All-Male",1=1,"Mixed-Gender")</f>
        <v>All-Male</v>
      </c>
      <c r="AC2428" s="3">
        <f>COUNTIFS(Table1[genoffice],Table1[[#This Row],[genoffice]],Table1[Gender],"F")</f>
        <v>87</v>
      </c>
      <c r="AD2428" s="3">
        <f>COUNTIFS(Table1[genoffice],Table1[[#This Row],[genoffice]],Table1[Gender],"M")</f>
        <v>236</v>
      </c>
      <c r="AE2428" s="3">
        <f>COUNTIFS(Table1[genoffice],Table1[[#This Row],[genoffice]],Table1[Gender],"~?")</f>
        <v>12</v>
      </c>
    </row>
    <row r="2429" spans="1:31" x14ac:dyDescent="0.35">
      <c r="A2429">
        <v>2428</v>
      </c>
      <c r="B2429">
        <f>IF(COUNTIF(C$2:C2428,C2429)&gt;0,B2428,B2428+1)</f>
        <v>788</v>
      </c>
      <c r="C2429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29" t="s">
        <v>2949</v>
      </c>
      <c r="E2429" t="s">
        <v>1081</v>
      </c>
      <c r="F2429" t="s">
        <v>3121</v>
      </c>
      <c r="G2429">
        <v>2014</v>
      </c>
      <c r="H2429" t="s">
        <v>98</v>
      </c>
      <c r="I2429" t="s">
        <v>127</v>
      </c>
      <c r="J2429">
        <v>902</v>
      </c>
      <c r="K2429">
        <v>3</v>
      </c>
      <c r="L2429">
        <f>COUNTIF(Table1[Race],Table1[Race])</f>
        <v>3</v>
      </c>
      <c r="M2429">
        <v>1</v>
      </c>
      <c r="N2429">
        <v>1</v>
      </c>
      <c r="O2429">
        <v>0</v>
      </c>
      <c r="P2429">
        <v>1</v>
      </c>
      <c r="Q2429" t="s">
        <v>20</v>
      </c>
      <c r="R2429" t="s">
        <v>2951</v>
      </c>
      <c r="S2429" t="s">
        <v>2949</v>
      </c>
      <c r="T2429">
        <f>IFERROR(Table1[n_can_adj]/MID(Table1[district],FIND("(",Table1[district])+1,1),Table1[n_can_adj])</f>
        <v>3</v>
      </c>
      <c r="U2429">
        <v>21581</v>
      </c>
      <c r="V2429" t="str">
        <f>IF(Table1[Voting Population]&lt;47000,"Rural","Urban")</f>
        <v>Rural</v>
      </c>
      <c r="W2429" s="3">
        <v>0.42712110224800581</v>
      </c>
      <c r="X2429" s="3" t="s">
        <v>5414</v>
      </c>
      <c r="Y2429" s="3">
        <f>COUNTIFS(Table1[Race '#],Table1[[#This Row],[Race '#]],Table1[Gender],"F")</f>
        <v>1</v>
      </c>
      <c r="Z2429" s="3">
        <f>COUNTIFS(Table1[Race '#],Table1[[#This Row],[Race '#]],Table1[Gender],"M")</f>
        <v>2</v>
      </c>
      <c r="AA2429" s="3">
        <f>COUNTIFS(Table1[Race '#],Table1[[#This Row],[Race '#]],Table1[Gender],"~?")</f>
        <v>0</v>
      </c>
      <c r="AB2429" s="3" t="str">
        <f>_xlfn.IFS(Y2429=SUM(Table1[[#This Row],[Race-F candidates]:[Race-? Candidates]]),"All-Female",Z2429=SUM(Table1[[#This Row],[Race-F candidates]:[Race-? Candidates]]),"All-Male",1=1,"Mixed-Gender")</f>
        <v>Mixed-Gender</v>
      </c>
      <c r="AC2429" s="3">
        <f>COUNTIFS(Table1[genoffice],Table1[[#This Row],[genoffice]],Table1[Gender],"F")</f>
        <v>87</v>
      </c>
      <c r="AD2429" s="3">
        <f>COUNTIFS(Table1[genoffice],Table1[[#This Row],[genoffice]],Table1[Gender],"M")</f>
        <v>236</v>
      </c>
      <c r="AE2429" s="3">
        <f>COUNTIFS(Table1[genoffice],Table1[[#This Row],[genoffice]],Table1[Gender],"~?")</f>
        <v>12</v>
      </c>
    </row>
    <row r="2430" spans="1:31" x14ac:dyDescent="0.35">
      <c r="A2430">
        <v>2429</v>
      </c>
      <c r="B2430">
        <f>IF(COUNTIF(C$2:C2429,C2430)&gt;0,B2429,B2429+1)</f>
        <v>788</v>
      </c>
      <c r="C2430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0" t="s">
        <v>2949</v>
      </c>
      <c r="E2430" t="s">
        <v>1081</v>
      </c>
      <c r="F2430" t="s">
        <v>3122</v>
      </c>
      <c r="G2430">
        <v>2014</v>
      </c>
      <c r="H2430" t="s">
        <v>98</v>
      </c>
      <c r="I2430" t="s">
        <v>23</v>
      </c>
      <c r="J2430">
        <v>313</v>
      </c>
      <c r="K2430">
        <v>3</v>
      </c>
      <c r="L2430">
        <f>COUNTIF(Table1[Race],Table1[Race])</f>
        <v>3</v>
      </c>
      <c r="M2430">
        <v>1</v>
      </c>
      <c r="N2430">
        <v>1</v>
      </c>
      <c r="O2430">
        <v>0</v>
      </c>
      <c r="P2430">
        <v>1</v>
      </c>
      <c r="Q2430" t="s">
        <v>20</v>
      </c>
      <c r="R2430" t="s">
        <v>2951</v>
      </c>
      <c r="S2430" t="s">
        <v>2949</v>
      </c>
      <c r="T2430">
        <f>IFERROR(Table1[n_can_adj]/MID(Table1[district],FIND("(",Table1[district])+1,1),Table1[n_can_adj])</f>
        <v>3</v>
      </c>
      <c r="U2430">
        <v>21581</v>
      </c>
      <c r="V2430" t="str">
        <f>IF(Table1[Voting Population]&lt;47000,"Rural","Urban")</f>
        <v>Rural</v>
      </c>
      <c r="W2430" s="3">
        <v>0.42712110224800581</v>
      </c>
      <c r="X2430" s="3" t="s">
        <v>5415</v>
      </c>
      <c r="Y2430" s="3">
        <f>COUNTIFS(Table1[Race '#],Table1[[#This Row],[Race '#]],Table1[Gender],"F")</f>
        <v>1</v>
      </c>
      <c r="Z2430" s="3">
        <f>COUNTIFS(Table1[Race '#],Table1[[#This Row],[Race '#]],Table1[Gender],"M")</f>
        <v>2</v>
      </c>
      <c r="AA2430" s="3">
        <f>COUNTIFS(Table1[Race '#],Table1[[#This Row],[Race '#]],Table1[Gender],"~?")</f>
        <v>0</v>
      </c>
      <c r="AB2430" s="3" t="str">
        <f>_xlfn.IFS(Y2430=SUM(Table1[[#This Row],[Race-F candidates]:[Race-? Candidates]]),"All-Female",Z2430=SUM(Table1[[#This Row],[Race-F candidates]:[Race-? Candidates]]),"All-Male",1=1,"Mixed-Gender")</f>
        <v>Mixed-Gender</v>
      </c>
      <c r="AC2430" s="3">
        <f>COUNTIFS(Table1[genoffice],Table1[[#This Row],[genoffice]],Table1[Gender],"F")</f>
        <v>87</v>
      </c>
      <c r="AD2430" s="3">
        <f>COUNTIFS(Table1[genoffice],Table1[[#This Row],[genoffice]],Table1[Gender],"M")</f>
        <v>236</v>
      </c>
      <c r="AE2430" s="3">
        <f>COUNTIFS(Table1[genoffice],Table1[[#This Row],[genoffice]],Table1[Gender],"~?")</f>
        <v>12</v>
      </c>
    </row>
    <row r="2431" spans="1:31" x14ac:dyDescent="0.35">
      <c r="A2431">
        <v>2430</v>
      </c>
      <c r="B2431">
        <f>IF(COUNTIF(C$2:C2430,C2431)&gt;0,B2430,B2430+1)</f>
        <v>788</v>
      </c>
      <c r="C2431" t="str">
        <f>Table1[[#This Row],[position]]&amp;IF(Table1[district]="NA","","-"&amp;Table1[district])&amp;IF(Table1[parish]="Multi-Parish Race","","-"&amp;Table1[parish])&amp;" ("&amp;Table1[year]&amp;")"</f>
        <v>Mayor-Town of Gramercy-St. James (2014)</v>
      </c>
      <c r="D2431" t="s">
        <v>2949</v>
      </c>
      <c r="E2431" t="s">
        <v>1081</v>
      </c>
      <c r="F2431" t="s">
        <v>3123</v>
      </c>
      <c r="G2431">
        <v>2014</v>
      </c>
      <c r="H2431" t="s">
        <v>98</v>
      </c>
      <c r="I2431" t="s">
        <v>19</v>
      </c>
      <c r="J2431">
        <v>164</v>
      </c>
      <c r="K2431">
        <v>3</v>
      </c>
      <c r="L2431">
        <f>COUNTIF(Table1[Race],Table1[Race])</f>
        <v>3</v>
      </c>
      <c r="M2431">
        <v>1</v>
      </c>
      <c r="N2431">
        <v>1</v>
      </c>
      <c r="O2431">
        <v>0</v>
      </c>
      <c r="P2431">
        <v>1</v>
      </c>
      <c r="Q2431" t="s">
        <v>20</v>
      </c>
      <c r="R2431" t="s">
        <v>2951</v>
      </c>
      <c r="S2431" t="s">
        <v>2949</v>
      </c>
      <c r="T2431">
        <f>IFERROR(Table1[n_can_adj]/MID(Table1[district],FIND("(",Table1[district])+1,1),Table1[n_can_adj])</f>
        <v>3</v>
      </c>
      <c r="U2431">
        <v>21581</v>
      </c>
      <c r="V2431" t="str">
        <f>IF(Table1[Voting Population]&lt;47000,"Rural","Urban")</f>
        <v>Rural</v>
      </c>
      <c r="W2431" s="3">
        <v>0.42712110224800581</v>
      </c>
      <c r="X2431" s="3" t="s">
        <v>5414</v>
      </c>
      <c r="Y2431" s="3">
        <f>COUNTIFS(Table1[Race '#],Table1[[#This Row],[Race '#]],Table1[Gender],"F")</f>
        <v>1</v>
      </c>
      <c r="Z2431" s="3">
        <f>COUNTIFS(Table1[Race '#],Table1[[#This Row],[Race '#]],Table1[Gender],"M")</f>
        <v>2</v>
      </c>
      <c r="AA2431" s="3">
        <f>COUNTIFS(Table1[Race '#],Table1[[#This Row],[Race '#]],Table1[Gender],"~?")</f>
        <v>0</v>
      </c>
      <c r="AB2431" s="3" t="str">
        <f>_xlfn.IFS(Y2431=SUM(Table1[[#This Row],[Race-F candidates]:[Race-? Candidates]]),"All-Female",Z2431=SUM(Table1[[#This Row],[Race-F candidates]:[Race-? Candidates]]),"All-Male",1=1,"Mixed-Gender")</f>
        <v>Mixed-Gender</v>
      </c>
      <c r="AC2431" s="3">
        <f>COUNTIFS(Table1[genoffice],Table1[[#This Row],[genoffice]],Table1[Gender],"F")</f>
        <v>87</v>
      </c>
      <c r="AD2431" s="3">
        <f>COUNTIFS(Table1[genoffice],Table1[[#This Row],[genoffice]],Table1[Gender],"M")</f>
        <v>236</v>
      </c>
      <c r="AE2431" s="3">
        <f>COUNTIFS(Table1[genoffice],Table1[[#This Row],[genoffice]],Table1[Gender],"~?")</f>
        <v>12</v>
      </c>
    </row>
    <row r="2432" spans="1:31" x14ac:dyDescent="0.35">
      <c r="A2432">
        <v>2431</v>
      </c>
      <c r="B2432">
        <f>IF(COUNTIF(C$2:C2431,C2432)&gt;0,B2431,B2431+1)</f>
        <v>789</v>
      </c>
      <c r="C2432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2" t="s">
        <v>2949</v>
      </c>
      <c r="E2432" t="s">
        <v>1084</v>
      </c>
      <c r="F2432" t="s">
        <v>3124</v>
      </c>
      <c r="G2432">
        <v>2014</v>
      </c>
      <c r="H2432" t="s">
        <v>83</v>
      </c>
      <c r="I2432" t="s">
        <v>23</v>
      </c>
      <c r="J2432">
        <v>64</v>
      </c>
      <c r="K2432">
        <v>4</v>
      </c>
      <c r="L2432">
        <f>COUNTIF(Table1[Race],Table1[Race])</f>
        <v>4</v>
      </c>
      <c r="M2432">
        <v>4</v>
      </c>
      <c r="N2432">
        <v>0</v>
      </c>
      <c r="O2432">
        <v>0</v>
      </c>
      <c r="P2432">
        <v>0</v>
      </c>
      <c r="Q2432" t="s">
        <v>20</v>
      </c>
      <c r="R2432" t="s">
        <v>2951</v>
      </c>
      <c r="S2432" t="s">
        <v>2949</v>
      </c>
      <c r="T2432">
        <f>IFERROR(Table1[n_can_adj]/MID(Table1[district],FIND("(",Table1[district])+1,1),Table1[n_can_adj])</f>
        <v>4</v>
      </c>
      <c r="U2432">
        <v>83699</v>
      </c>
      <c r="V2432" t="str">
        <f>IF(Table1[Voting Population]&lt;47000,"Rural","Urban")</f>
        <v>Urban</v>
      </c>
      <c r="W2432" s="3">
        <v>0.1617933723196881</v>
      </c>
      <c r="X2432" s="3" t="s">
        <v>5415</v>
      </c>
      <c r="Y2432" s="3">
        <f>COUNTIFS(Table1[Race '#],Table1[[#This Row],[Race '#]],Table1[Gender],"F")</f>
        <v>2</v>
      </c>
      <c r="Z2432" s="3">
        <f>COUNTIFS(Table1[Race '#],Table1[[#This Row],[Race '#]],Table1[Gender],"M")</f>
        <v>1</v>
      </c>
      <c r="AA2432" s="3">
        <f>COUNTIFS(Table1[Race '#],Table1[[#This Row],[Race '#]],Table1[Gender],"~?")</f>
        <v>1</v>
      </c>
      <c r="AB2432" s="3" t="str">
        <f>_xlfn.IFS(Y2432=SUM(Table1[[#This Row],[Race-F candidates]:[Race-? Candidates]]),"All-Female",Z2432=SUM(Table1[[#This Row],[Race-F candidates]:[Race-? Candidates]]),"All-Male",1=1,"Mixed-Gender")</f>
        <v>Mixed-Gender</v>
      </c>
      <c r="AC2432" s="3">
        <f>COUNTIFS(Table1[genoffice],Table1[[#This Row],[genoffice]],Table1[Gender],"F")</f>
        <v>87</v>
      </c>
      <c r="AD2432" s="3">
        <f>COUNTIFS(Table1[genoffice],Table1[[#This Row],[genoffice]],Table1[Gender],"M")</f>
        <v>236</v>
      </c>
      <c r="AE2432" s="3">
        <f>COUNTIFS(Table1[genoffice],Table1[[#This Row],[genoffice]],Table1[Gender],"~?")</f>
        <v>12</v>
      </c>
    </row>
    <row r="2433" spans="1:31" x14ac:dyDescent="0.35">
      <c r="A2433">
        <v>2432</v>
      </c>
      <c r="B2433">
        <f>IF(COUNTIF(C$2:C2432,C2433)&gt;0,B2432,B2432+1)</f>
        <v>789</v>
      </c>
      <c r="C2433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3" t="s">
        <v>2949</v>
      </c>
      <c r="E2433" t="s">
        <v>1084</v>
      </c>
      <c r="F2433" t="s">
        <v>3125</v>
      </c>
      <c r="G2433">
        <v>2014</v>
      </c>
      <c r="H2433" t="s">
        <v>83</v>
      </c>
      <c r="I2433" t="s">
        <v>23</v>
      </c>
      <c r="J2433">
        <v>131</v>
      </c>
      <c r="K2433">
        <v>4</v>
      </c>
      <c r="L2433">
        <f>COUNTIF(Table1[Race],Table1[Race])</f>
        <v>4</v>
      </c>
      <c r="M2433">
        <v>4</v>
      </c>
      <c r="N2433">
        <v>0</v>
      </c>
      <c r="O2433">
        <v>0</v>
      </c>
      <c r="P2433">
        <v>0</v>
      </c>
      <c r="Q2433" t="s">
        <v>20</v>
      </c>
      <c r="R2433" t="s">
        <v>2951</v>
      </c>
      <c r="S2433" t="s">
        <v>2949</v>
      </c>
      <c r="T2433">
        <f>IFERROR(Table1[n_can_adj]/MID(Table1[district],FIND("(",Table1[district])+1,1),Table1[n_can_adj])</f>
        <v>4</v>
      </c>
      <c r="U2433">
        <v>83699</v>
      </c>
      <c r="V2433" t="str">
        <f>IF(Table1[Voting Population]&lt;47000,"Rural","Urban")</f>
        <v>Urban</v>
      </c>
      <c r="W2433" s="3">
        <v>0.1617933723196881</v>
      </c>
      <c r="X2433" s="3" t="s">
        <v>5414</v>
      </c>
      <c r="Y2433" s="3">
        <f>COUNTIFS(Table1[Race '#],Table1[[#This Row],[Race '#]],Table1[Gender],"F")</f>
        <v>2</v>
      </c>
      <c r="Z2433" s="3">
        <f>COUNTIFS(Table1[Race '#],Table1[[#This Row],[Race '#]],Table1[Gender],"M")</f>
        <v>1</v>
      </c>
      <c r="AA2433" s="3">
        <f>COUNTIFS(Table1[Race '#],Table1[[#This Row],[Race '#]],Table1[Gender],"~?")</f>
        <v>1</v>
      </c>
      <c r="AB2433" s="3" t="str">
        <f>_xlfn.IFS(Y2433=SUM(Table1[[#This Row],[Race-F candidates]:[Race-? Candidates]]),"All-Female",Z2433=SUM(Table1[[#This Row],[Race-F candidates]:[Race-? Candidates]]),"All-Male",1=1,"Mixed-Gender")</f>
        <v>Mixed-Gender</v>
      </c>
      <c r="AC2433" s="3">
        <f>COUNTIFS(Table1[genoffice],Table1[[#This Row],[genoffice]],Table1[Gender],"F")</f>
        <v>87</v>
      </c>
      <c r="AD2433" s="3">
        <f>COUNTIFS(Table1[genoffice],Table1[[#This Row],[genoffice]],Table1[Gender],"M")</f>
        <v>236</v>
      </c>
      <c r="AE2433" s="3">
        <f>COUNTIFS(Table1[genoffice],Table1[[#This Row],[genoffice]],Table1[Gender],"~?")</f>
        <v>12</v>
      </c>
    </row>
    <row r="2434" spans="1:31" x14ac:dyDescent="0.35">
      <c r="A2434">
        <v>2433</v>
      </c>
      <c r="B2434">
        <f>IF(COUNTIF(C$2:C2433,C2434)&gt;0,B2433,B2433+1)</f>
        <v>789</v>
      </c>
      <c r="C2434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4" t="s">
        <v>2949</v>
      </c>
      <c r="E2434" t="s">
        <v>1084</v>
      </c>
      <c r="F2434" t="s">
        <v>3126</v>
      </c>
      <c r="G2434">
        <v>2014</v>
      </c>
      <c r="H2434" t="s">
        <v>83</v>
      </c>
      <c r="I2434" t="s">
        <v>23</v>
      </c>
      <c r="J2434">
        <v>104</v>
      </c>
      <c r="K2434">
        <v>4</v>
      </c>
      <c r="L2434">
        <f>COUNTIF(Table1[Race],Table1[Race])</f>
        <v>4</v>
      </c>
      <c r="M2434">
        <v>4</v>
      </c>
      <c r="N2434">
        <v>0</v>
      </c>
      <c r="O2434">
        <v>0</v>
      </c>
      <c r="P2434">
        <v>0</v>
      </c>
      <c r="Q2434" t="s">
        <v>20</v>
      </c>
      <c r="R2434" t="s">
        <v>2951</v>
      </c>
      <c r="S2434" t="s">
        <v>2949</v>
      </c>
      <c r="T2434">
        <f>IFERROR(Table1[n_can_adj]/MID(Table1[district],FIND("(",Table1[district])+1,1),Table1[n_can_adj])</f>
        <v>4</v>
      </c>
      <c r="U2434">
        <v>83699</v>
      </c>
      <c r="V2434" t="str">
        <f>IF(Table1[Voting Population]&lt;47000,"Rural","Urban")</f>
        <v>Urban</v>
      </c>
      <c r="W2434" s="3">
        <v>0.1617933723196881</v>
      </c>
      <c r="X2434" s="3" t="s">
        <v>5413</v>
      </c>
      <c r="Y2434" s="3">
        <f>COUNTIFS(Table1[Race '#],Table1[[#This Row],[Race '#]],Table1[Gender],"F")</f>
        <v>2</v>
      </c>
      <c r="Z2434" s="3">
        <f>COUNTIFS(Table1[Race '#],Table1[[#This Row],[Race '#]],Table1[Gender],"M")</f>
        <v>1</v>
      </c>
      <c r="AA2434" s="3">
        <f>COUNTIFS(Table1[Race '#],Table1[[#This Row],[Race '#]],Table1[Gender],"~?")</f>
        <v>1</v>
      </c>
      <c r="AB2434" s="3" t="str">
        <f>_xlfn.IFS(Y2434=SUM(Table1[[#This Row],[Race-F candidates]:[Race-? Candidates]]),"All-Female",Z2434=SUM(Table1[[#This Row],[Race-F candidates]:[Race-? Candidates]]),"All-Male",1=1,"Mixed-Gender")</f>
        <v>Mixed-Gender</v>
      </c>
      <c r="AC2434" s="3">
        <f>COUNTIFS(Table1[genoffice],Table1[[#This Row],[genoffice]],Table1[Gender],"F")</f>
        <v>87</v>
      </c>
      <c r="AD2434" s="3">
        <f>COUNTIFS(Table1[genoffice],Table1[[#This Row],[genoffice]],Table1[Gender],"M")</f>
        <v>236</v>
      </c>
      <c r="AE2434" s="3">
        <f>COUNTIFS(Table1[genoffice],Table1[[#This Row],[genoffice]],Table1[Gender],"~?")</f>
        <v>12</v>
      </c>
    </row>
    <row r="2435" spans="1:31" x14ac:dyDescent="0.35">
      <c r="A2435">
        <v>2434</v>
      </c>
      <c r="B2435">
        <f>IF(COUNTIF(C$2:C2434,C2435)&gt;0,B2434,B2434+1)</f>
        <v>789</v>
      </c>
      <c r="C2435" t="str">
        <f>Table1[[#This Row],[position]]&amp;IF(Table1[district]="NA","","-"&amp;Table1[district])&amp;IF(Table1[parish]="Multi-Parish Race","","-"&amp;Table1[parish])&amp;" ("&amp;Table1[year]&amp;")"</f>
        <v>Mayor-Town of Grand Coteau-St. Landry (2014)</v>
      </c>
      <c r="D2435" t="s">
        <v>2949</v>
      </c>
      <c r="E2435" t="s">
        <v>1084</v>
      </c>
      <c r="F2435" t="s">
        <v>3127</v>
      </c>
      <c r="G2435">
        <v>2014</v>
      </c>
      <c r="H2435" t="s">
        <v>83</v>
      </c>
      <c r="I2435" t="s">
        <v>23</v>
      </c>
      <c r="J2435">
        <v>214</v>
      </c>
      <c r="K2435">
        <v>4</v>
      </c>
      <c r="L2435">
        <f>COUNTIF(Table1[Race],Table1[Race])</f>
        <v>4</v>
      </c>
      <c r="M2435">
        <v>4</v>
      </c>
      <c r="N2435">
        <v>0</v>
      </c>
      <c r="O2435">
        <v>0</v>
      </c>
      <c r="P2435">
        <v>0</v>
      </c>
      <c r="Q2435" t="s">
        <v>20</v>
      </c>
      <c r="R2435" t="s">
        <v>2951</v>
      </c>
      <c r="S2435" t="s">
        <v>2949</v>
      </c>
      <c r="T2435">
        <f>IFERROR(Table1[n_can_adj]/MID(Table1[district],FIND("(",Table1[district])+1,1),Table1[n_can_adj])</f>
        <v>4</v>
      </c>
      <c r="U2435">
        <v>83699</v>
      </c>
      <c r="V2435" t="str">
        <f>IF(Table1[Voting Population]&lt;47000,"Rural","Urban")</f>
        <v>Urban</v>
      </c>
      <c r="W2435" s="3">
        <v>0.1617933723196881</v>
      </c>
      <c r="X2435" s="3" t="s">
        <v>5415</v>
      </c>
      <c r="Y2435" s="3">
        <f>COUNTIFS(Table1[Race '#],Table1[[#This Row],[Race '#]],Table1[Gender],"F")</f>
        <v>2</v>
      </c>
      <c r="Z2435" s="3">
        <f>COUNTIFS(Table1[Race '#],Table1[[#This Row],[Race '#]],Table1[Gender],"M")</f>
        <v>1</v>
      </c>
      <c r="AA2435" s="3">
        <f>COUNTIFS(Table1[Race '#],Table1[[#This Row],[Race '#]],Table1[Gender],"~?")</f>
        <v>1</v>
      </c>
      <c r="AB2435" s="3" t="str">
        <f>_xlfn.IFS(Y2435=SUM(Table1[[#This Row],[Race-F candidates]:[Race-? Candidates]]),"All-Female",Z2435=SUM(Table1[[#This Row],[Race-F candidates]:[Race-? Candidates]]),"All-Male",1=1,"Mixed-Gender")</f>
        <v>Mixed-Gender</v>
      </c>
      <c r="AC2435" s="3">
        <f>COUNTIFS(Table1[genoffice],Table1[[#This Row],[genoffice]],Table1[Gender],"F")</f>
        <v>87</v>
      </c>
      <c r="AD2435" s="3">
        <f>COUNTIFS(Table1[genoffice],Table1[[#This Row],[genoffice]],Table1[Gender],"M")</f>
        <v>236</v>
      </c>
      <c r="AE2435" s="3">
        <f>COUNTIFS(Table1[genoffice],Table1[[#This Row],[genoffice]],Table1[Gender],"~?")</f>
        <v>12</v>
      </c>
    </row>
    <row r="2436" spans="1:31" x14ac:dyDescent="0.35">
      <c r="A2436">
        <v>2435</v>
      </c>
      <c r="B2436">
        <f>IF(COUNTIF(C$2:C2435,C2436)&gt;0,B2435,B2435+1)</f>
        <v>790</v>
      </c>
      <c r="C2436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6" t="s">
        <v>2949</v>
      </c>
      <c r="E2436" t="s">
        <v>3128</v>
      </c>
      <c r="F2436" t="s">
        <v>3129</v>
      </c>
      <c r="G2436">
        <v>2014</v>
      </c>
      <c r="H2436" t="s">
        <v>94</v>
      </c>
      <c r="I2436" t="s">
        <v>23</v>
      </c>
      <c r="J2436">
        <v>99</v>
      </c>
      <c r="K2436">
        <v>3</v>
      </c>
      <c r="L2436">
        <f>COUNTIF(Table1[Race],Table1[Race])</f>
        <v>3</v>
      </c>
      <c r="M2436">
        <v>3</v>
      </c>
      <c r="N2436">
        <v>0</v>
      </c>
      <c r="O2436">
        <v>0</v>
      </c>
      <c r="P2436">
        <v>0</v>
      </c>
      <c r="Q2436" t="s">
        <v>20</v>
      </c>
      <c r="R2436" t="s">
        <v>2951</v>
      </c>
      <c r="S2436" t="s">
        <v>2949</v>
      </c>
      <c r="T2436">
        <f>IFERROR(Table1[n_can_adj]/MID(Table1[district],FIND("(",Table1[district])+1,1),Table1[n_can_adj])</f>
        <v>3</v>
      </c>
      <c r="U2436">
        <v>59524</v>
      </c>
      <c r="V2436" t="str">
        <f>IF(Table1[Voting Population]&lt;47000,"Rural","Urban")</f>
        <v>Urban</v>
      </c>
      <c r="W2436" s="3">
        <v>0.31042654028436012</v>
      </c>
      <c r="X2436" s="3" t="s">
        <v>5415</v>
      </c>
      <c r="Y2436" s="3">
        <f>COUNTIFS(Table1[Race '#],Table1[[#This Row],[Race '#]],Table1[Gender],"F")</f>
        <v>1</v>
      </c>
      <c r="Z2436" s="3">
        <f>COUNTIFS(Table1[Race '#],Table1[[#This Row],[Race '#]],Table1[Gender],"M")</f>
        <v>2</v>
      </c>
      <c r="AA2436" s="3">
        <f>COUNTIFS(Table1[Race '#],Table1[[#This Row],[Race '#]],Table1[Gender],"~?")</f>
        <v>0</v>
      </c>
      <c r="AB2436" s="3" t="str">
        <f>_xlfn.IFS(Y2436=SUM(Table1[[#This Row],[Race-F candidates]:[Race-? Candidates]]),"All-Female",Z2436=SUM(Table1[[#This Row],[Race-F candidates]:[Race-? Candidates]]),"All-Male",1=1,"Mixed-Gender")</f>
        <v>Mixed-Gender</v>
      </c>
      <c r="AC2436" s="3">
        <f>COUNTIFS(Table1[genoffice],Table1[[#This Row],[genoffice]],Table1[Gender],"F")</f>
        <v>87</v>
      </c>
      <c r="AD2436" s="3">
        <f>COUNTIFS(Table1[genoffice],Table1[[#This Row],[genoffice]],Table1[Gender],"M")</f>
        <v>236</v>
      </c>
      <c r="AE2436" s="3">
        <f>COUNTIFS(Table1[genoffice],Table1[[#This Row],[genoffice]],Table1[Gender],"~?")</f>
        <v>12</v>
      </c>
    </row>
    <row r="2437" spans="1:31" x14ac:dyDescent="0.35">
      <c r="A2437">
        <v>2436</v>
      </c>
      <c r="B2437">
        <f>IF(COUNTIF(C$2:C2436,C2437)&gt;0,B2436,B2436+1)</f>
        <v>790</v>
      </c>
      <c r="C2437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7" t="s">
        <v>2949</v>
      </c>
      <c r="E2437" t="s">
        <v>3128</v>
      </c>
      <c r="F2437" t="s">
        <v>3130</v>
      </c>
      <c r="G2437">
        <v>2014</v>
      </c>
      <c r="H2437" t="s">
        <v>94</v>
      </c>
      <c r="I2437" t="s">
        <v>23</v>
      </c>
      <c r="J2437">
        <v>230</v>
      </c>
      <c r="K2437">
        <v>3</v>
      </c>
      <c r="L2437">
        <f>COUNTIF(Table1[Race],Table1[Race])</f>
        <v>3</v>
      </c>
      <c r="M2437">
        <v>3</v>
      </c>
      <c r="N2437">
        <v>0</v>
      </c>
      <c r="O2437">
        <v>0</v>
      </c>
      <c r="P2437">
        <v>0</v>
      </c>
      <c r="Q2437" t="s">
        <v>20</v>
      </c>
      <c r="R2437" t="s">
        <v>2951</v>
      </c>
      <c r="S2437" t="s">
        <v>2949</v>
      </c>
      <c r="T2437">
        <f>IFERROR(Table1[n_can_adj]/MID(Table1[district],FIND("(",Table1[district])+1,1),Table1[n_can_adj])</f>
        <v>3</v>
      </c>
      <c r="U2437">
        <v>59524</v>
      </c>
      <c r="V2437" t="str">
        <f>IF(Table1[Voting Population]&lt;47000,"Rural","Urban")</f>
        <v>Urban</v>
      </c>
      <c r="W2437" s="3">
        <v>0.31042654028436012</v>
      </c>
      <c r="X2437" s="3" t="s">
        <v>5414</v>
      </c>
      <c r="Y2437" s="3">
        <f>COUNTIFS(Table1[Race '#],Table1[[#This Row],[Race '#]],Table1[Gender],"F")</f>
        <v>1</v>
      </c>
      <c r="Z2437" s="3">
        <f>COUNTIFS(Table1[Race '#],Table1[[#This Row],[Race '#]],Table1[Gender],"M")</f>
        <v>2</v>
      </c>
      <c r="AA2437" s="3">
        <f>COUNTIFS(Table1[Race '#],Table1[[#This Row],[Race '#]],Table1[Gender],"~?")</f>
        <v>0</v>
      </c>
      <c r="AB2437" s="3" t="str">
        <f>_xlfn.IFS(Y2437=SUM(Table1[[#This Row],[Race-F candidates]:[Race-? Candidates]]),"All-Female",Z2437=SUM(Table1[[#This Row],[Race-F candidates]:[Race-? Candidates]]),"All-Male",1=1,"Mixed-Gender")</f>
        <v>Mixed-Gender</v>
      </c>
      <c r="AC2437" s="3">
        <f>COUNTIFS(Table1[genoffice],Table1[[#This Row],[genoffice]],Table1[Gender],"F")</f>
        <v>87</v>
      </c>
      <c r="AD2437" s="3">
        <f>COUNTIFS(Table1[genoffice],Table1[[#This Row],[genoffice]],Table1[Gender],"M")</f>
        <v>236</v>
      </c>
      <c r="AE2437" s="3">
        <f>COUNTIFS(Table1[genoffice],Table1[[#This Row],[genoffice]],Table1[Gender],"~?")</f>
        <v>12</v>
      </c>
    </row>
    <row r="2438" spans="1:31" x14ac:dyDescent="0.35">
      <c r="A2438">
        <v>2437</v>
      </c>
      <c r="B2438">
        <f>IF(COUNTIF(C$2:C2437,C2438)&gt;0,B2437,B2437+1)</f>
        <v>790</v>
      </c>
      <c r="C2438" t="str">
        <f>Table1[[#This Row],[position]]&amp;IF(Table1[district]="NA","","-"&amp;Table1[district])&amp;IF(Table1[parish]="Multi-Parish Race","","-"&amp;Table1[parish])&amp;" ("&amp;Table1[year]&amp;")"</f>
        <v>Mayor-Town of Gueydan-Vermilion (2014)</v>
      </c>
      <c r="D2438" t="s">
        <v>2949</v>
      </c>
      <c r="E2438" t="s">
        <v>3128</v>
      </c>
      <c r="F2438" t="s">
        <v>3131</v>
      </c>
      <c r="G2438">
        <v>2014</v>
      </c>
      <c r="H2438" t="s">
        <v>94</v>
      </c>
      <c r="I2438" t="s">
        <v>23</v>
      </c>
      <c r="J2438">
        <v>93</v>
      </c>
      <c r="K2438">
        <v>3</v>
      </c>
      <c r="L2438">
        <f>COUNTIF(Table1[Race],Table1[Race])</f>
        <v>3</v>
      </c>
      <c r="M2438">
        <v>3</v>
      </c>
      <c r="N2438">
        <v>0</v>
      </c>
      <c r="O2438">
        <v>0</v>
      </c>
      <c r="P2438">
        <v>0</v>
      </c>
      <c r="Q2438" t="s">
        <v>20</v>
      </c>
      <c r="R2438" t="s">
        <v>2951</v>
      </c>
      <c r="S2438" t="s">
        <v>2949</v>
      </c>
      <c r="T2438">
        <f>IFERROR(Table1[n_can_adj]/MID(Table1[district],FIND("(",Table1[district])+1,1),Table1[n_can_adj])</f>
        <v>3</v>
      </c>
      <c r="U2438">
        <v>59524</v>
      </c>
      <c r="V2438" t="str">
        <f>IF(Table1[Voting Population]&lt;47000,"Rural","Urban")</f>
        <v>Urban</v>
      </c>
      <c r="W2438" s="3">
        <v>0.31042654028436012</v>
      </c>
      <c r="X2438" s="3" t="s">
        <v>5414</v>
      </c>
      <c r="Y2438" s="3">
        <f>COUNTIFS(Table1[Race '#],Table1[[#This Row],[Race '#]],Table1[Gender],"F")</f>
        <v>1</v>
      </c>
      <c r="Z2438" s="3">
        <f>COUNTIFS(Table1[Race '#],Table1[[#This Row],[Race '#]],Table1[Gender],"M")</f>
        <v>2</v>
      </c>
      <c r="AA2438" s="3">
        <f>COUNTIFS(Table1[Race '#],Table1[[#This Row],[Race '#]],Table1[Gender],"~?")</f>
        <v>0</v>
      </c>
      <c r="AB2438" s="3" t="str">
        <f>_xlfn.IFS(Y2438=SUM(Table1[[#This Row],[Race-F candidates]:[Race-? Candidates]]),"All-Female",Z2438=SUM(Table1[[#This Row],[Race-F candidates]:[Race-? Candidates]]),"All-Male",1=1,"Mixed-Gender")</f>
        <v>Mixed-Gender</v>
      </c>
      <c r="AC2438" s="3">
        <f>COUNTIFS(Table1[genoffice],Table1[[#This Row],[genoffice]],Table1[Gender],"F")</f>
        <v>87</v>
      </c>
      <c r="AD2438" s="3">
        <f>COUNTIFS(Table1[genoffice],Table1[[#This Row],[genoffice]],Table1[Gender],"M")</f>
        <v>236</v>
      </c>
      <c r="AE2438" s="3">
        <f>COUNTIFS(Table1[genoffice],Table1[[#This Row],[genoffice]],Table1[Gender],"~?")</f>
        <v>12</v>
      </c>
    </row>
    <row r="2439" spans="1:31" x14ac:dyDescent="0.35">
      <c r="A2439">
        <v>2438</v>
      </c>
      <c r="B2439">
        <f>IF(COUNTIF(C$2:C2438,C2439)&gt;0,B2438,B2438+1)</f>
        <v>791</v>
      </c>
      <c r="C2439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39" t="s">
        <v>2949</v>
      </c>
      <c r="E2439" t="s">
        <v>1092</v>
      </c>
      <c r="F2439" t="s">
        <v>3132</v>
      </c>
      <c r="G2439">
        <v>2014</v>
      </c>
      <c r="H2439" t="s">
        <v>1094</v>
      </c>
      <c r="I2439" t="s">
        <v>23</v>
      </c>
      <c r="J2439">
        <v>337</v>
      </c>
      <c r="K2439">
        <v>3</v>
      </c>
      <c r="L2439">
        <f>COUNTIF(Table1[Race],Table1[Race])</f>
        <v>3</v>
      </c>
      <c r="M2439">
        <v>2</v>
      </c>
      <c r="N2439">
        <v>0</v>
      </c>
      <c r="O2439">
        <v>1</v>
      </c>
      <c r="P2439">
        <v>0</v>
      </c>
      <c r="Q2439" t="s">
        <v>20</v>
      </c>
      <c r="R2439" t="s">
        <v>2951</v>
      </c>
      <c r="S2439" t="s">
        <v>2949</v>
      </c>
      <c r="T2439">
        <f>IFERROR(Table1[n_can_adj]/MID(Table1[district],FIND("(",Table1[district])+1,1),Table1[n_can_adj])</f>
        <v>3</v>
      </c>
      <c r="U2439">
        <v>16452</v>
      </c>
      <c r="V2439" t="str">
        <f>IF(Table1[Voting Population]&lt;47000,"Rural","Urban")</f>
        <v>Rural</v>
      </c>
      <c r="W2439" s="3">
        <v>5.7074910820451852E-2</v>
      </c>
      <c r="X2439" s="3" t="s">
        <v>5415</v>
      </c>
      <c r="Y2439" s="3">
        <f>COUNTIFS(Table1[Race '#],Table1[[#This Row],[Race '#]],Table1[Gender],"F")</f>
        <v>1</v>
      </c>
      <c r="Z2439" s="3">
        <f>COUNTIFS(Table1[Race '#],Table1[[#This Row],[Race '#]],Table1[Gender],"M")</f>
        <v>2</v>
      </c>
      <c r="AA2439" s="3">
        <f>COUNTIFS(Table1[Race '#],Table1[[#This Row],[Race '#]],Table1[Gender],"~?")</f>
        <v>0</v>
      </c>
      <c r="AB2439" s="3" t="str">
        <f>_xlfn.IFS(Y2439=SUM(Table1[[#This Row],[Race-F candidates]:[Race-? Candidates]]),"All-Female",Z2439=SUM(Table1[[#This Row],[Race-F candidates]:[Race-? Candidates]]),"All-Male",1=1,"Mixed-Gender")</f>
        <v>Mixed-Gender</v>
      </c>
      <c r="AC2439" s="3">
        <f>COUNTIFS(Table1[genoffice],Table1[[#This Row],[genoffice]],Table1[Gender],"F")</f>
        <v>87</v>
      </c>
      <c r="AD2439" s="3">
        <f>COUNTIFS(Table1[genoffice],Table1[[#This Row],[genoffice]],Table1[Gender],"M")</f>
        <v>236</v>
      </c>
      <c r="AE2439" s="3">
        <f>COUNTIFS(Table1[genoffice],Table1[[#This Row],[genoffice]],Table1[Gender],"~?")</f>
        <v>12</v>
      </c>
    </row>
    <row r="2440" spans="1:31" x14ac:dyDescent="0.35">
      <c r="A2440">
        <v>2439</v>
      </c>
      <c r="B2440">
        <f>IF(COUNTIF(C$2:C2439,C2440)&gt;0,B2439,B2439+1)</f>
        <v>791</v>
      </c>
      <c r="C2440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0" t="s">
        <v>2949</v>
      </c>
      <c r="E2440" t="s">
        <v>1092</v>
      </c>
      <c r="F2440" t="s">
        <v>3133</v>
      </c>
      <c r="G2440">
        <v>2014</v>
      </c>
      <c r="H2440" t="s">
        <v>1094</v>
      </c>
      <c r="I2440" t="s">
        <v>30</v>
      </c>
      <c r="J2440">
        <v>119</v>
      </c>
      <c r="K2440">
        <v>3</v>
      </c>
      <c r="L2440">
        <f>COUNTIF(Table1[Race],Table1[Race])</f>
        <v>3</v>
      </c>
      <c r="M2440">
        <v>2</v>
      </c>
      <c r="N2440">
        <v>0</v>
      </c>
      <c r="O2440">
        <v>1</v>
      </c>
      <c r="P2440">
        <v>0</v>
      </c>
      <c r="Q2440" t="s">
        <v>20</v>
      </c>
      <c r="R2440" t="s">
        <v>2951</v>
      </c>
      <c r="S2440" t="s">
        <v>2949</v>
      </c>
      <c r="T2440">
        <f>IFERROR(Table1[n_can_adj]/MID(Table1[district],FIND("(",Table1[district])+1,1),Table1[n_can_adj])</f>
        <v>3</v>
      </c>
      <c r="U2440">
        <v>16452</v>
      </c>
      <c r="V2440" t="str">
        <f>IF(Table1[Voting Population]&lt;47000,"Rural","Urban")</f>
        <v>Rural</v>
      </c>
      <c r="W2440" s="3">
        <v>5.7074910820451852E-2</v>
      </c>
      <c r="X2440" s="3" t="s">
        <v>5414</v>
      </c>
      <c r="Y2440" s="3">
        <f>COUNTIFS(Table1[Race '#],Table1[[#This Row],[Race '#]],Table1[Gender],"F")</f>
        <v>1</v>
      </c>
      <c r="Z2440" s="3">
        <f>COUNTIFS(Table1[Race '#],Table1[[#This Row],[Race '#]],Table1[Gender],"M")</f>
        <v>2</v>
      </c>
      <c r="AA2440" s="3">
        <f>COUNTIFS(Table1[Race '#],Table1[[#This Row],[Race '#]],Table1[Gender],"~?")</f>
        <v>0</v>
      </c>
      <c r="AB2440" s="3" t="str">
        <f>_xlfn.IFS(Y2440=SUM(Table1[[#This Row],[Race-F candidates]:[Race-? Candidates]]),"All-Female",Z2440=SUM(Table1[[#This Row],[Race-F candidates]:[Race-? Candidates]]),"All-Male",1=1,"Mixed-Gender")</f>
        <v>Mixed-Gender</v>
      </c>
      <c r="AC2440" s="3">
        <f>COUNTIFS(Table1[genoffice],Table1[[#This Row],[genoffice]],Table1[Gender],"F")</f>
        <v>87</v>
      </c>
      <c r="AD2440" s="3">
        <f>COUNTIFS(Table1[genoffice],Table1[[#This Row],[genoffice]],Table1[Gender],"M")</f>
        <v>236</v>
      </c>
      <c r="AE2440" s="3">
        <f>COUNTIFS(Table1[genoffice],Table1[[#This Row],[genoffice]],Table1[Gender],"~?")</f>
        <v>12</v>
      </c>
    </row>
    <row r="2441" spans="1:31" x14ac:dyDescent="0.35">
      <c r="A2441">
        <v>2440</v>
      </c>
      <c r="B2441">
        <f>IF(COUNTIF(C$2:C2440,C2441)&gt;0,B2440,B2440+1)</f>
        <v>791</v>
      </c>
      <c r="C2441" t="str">
        <f>Table1[[#This Row],[position]]&amp;IF(Table1[district]="NA","","-"&amp;Table1[district])&amp;IF(Table1[parish]="Multi-Parish Race","","-"&amp;Table1[parish])&amp;" ("&amp;Table1[year]&amp;")"</f>
        <v>Mayor-Town of Haynesville-Claiborne (2014)</v>
      </c>
      <c r="D2441" t="s">
        <v>2949</v>
      </c>
      <c r="E2441" t="s">
        <v>1092</v>
      </c>
      <c r="F2441" t="s">
        <v>3134</v>
      </c>
      <c r="G2441">
        <v>2014</v>
      </c>
      <c r="H2441" t="s">
        <v>1094</v>
      </c>
      <c r="I2441" t="s">
        <v>23</v>
      </c>
      <c r="J2441">
        <v>385</v>
      </c>
      <c r="K2441">
        <v>3</v>
      </c>
      <c r="L2441">
        <f>COUNTIF(Table1[Race],Table1[Race])</f>
        <v>3</v>
      </c>
      <c r="M2441">
        <v>2</v>
      </c>
      <c r="N2441">
        <v>0</v>
      </c>
      <c r="O2441">
        <v>1</v>
      </c>
      <c r="P2441">
        <v>0</v>
      </c>
      <c r="Q2441" t="s">
        <v>20</v>
      </c>
      <c r="R2441" t="s">
        <v>2951</v>
      </c>
      <c r="S2441" t="s">
        <v>2949</v>
      </c>
      <c r="T2441">
        <f>IFERROR(Table1[n_can_adj]/MID(Table1[district],FIND("(",Table1[district])+1,1),Table1[n_can_adj])</f>
        <v>3</v>
      </c>
      <c r="U2441">
        <v>16452</v>
      </c>
      <c r="V2441" t="str">
        <f>IF(Table1[Voting Population]&lt;47000,"Rural","Urban")</f>
        <v>Rural</v>
      </c>
      <c r="W2441" s="3">
        <v>5.7074910820451852E-2</v>
      </c>
      <c r="X2441" s="3" t="s">
        <v>5414</v>
      </c>
      <c r="Y2441" s="3">
        <f>COUNTIFS(Table1[Race '#],Table1[[#This Row],[Race '#]],Table1[Gender],"F")</f>
        <v>1</v>
      </c>
      <c r="Z2441" s="3">
        <f>COUNTIFS(Table1[Race '#],Table1[[#This Row],[Race '#]],Table1[Gender],"M")</f>
        <v>2</v>
      </c>
      <c r="AA2441" s="3">
        <f>COUNTIFS(Table1[Race '#],Table1[[#This Row],[Race '#]],Table1[Gender],"~?")</f>
        <v>0</v>
      </c>
      <c r="AB2441" s="3" t="str">
        <f>_xlfn.IFS(Y2441=SUM(Table1[[#This Row],[Race-F candidates]:[Race-? Candidates]]),"All-Female",Z2441=SUM(Table1[[#This Row],[Race-F candidates]:[Race-? Candidates]]),"All-Male",1=1,"Mixed-Gender")</f>
        <v>Mixed-Gender</v>
      </c>
      <c r="AC2441" s="3">
        <f>COUNTIFS(Table1[genoffice],Table1[[#This Row],[genoffice]],Table1[Gender],"F")</f>
        <v>87</v>
      </c>
      <c r="AD2441" s="3">
        <f>COUNTIFS(Table1[genoffice],Table1[[#This Row],[genoffice]],Table1[Gender],"M")</f>
        <v>236</v>
      </c>
      <c r="AE2441" s="3">
        <f>COUNTIFS(Table1[genoffice],Table1[[#This Row],[genoffice]],Table1[Gender],"~?")</f>
        <v>12</v>
      </c>
    </row>
    <row r="2442" spans="1:31" x14ac:dyDescent="0.35">
      <c r="A2442">
        <v>2441</v>
      </c>
      <c r="B2442">
        <f>IF(COUNTIF(C$2:C2441,C2442)&gt;0,B2441,B2441+1)</f>
        <v>792</v>
      </c>
      <c r="C2442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2" t="s">
        <v>2949</v>
      </c>
      <c r="E2442" t="s">
        <v>2942</v>
      </c>
      <c r="F2442" t="s">
        <v>3135</v>
      </c>
      <c r="G2442">
        <v>2014</v>
      </c>
      <c r="H2442" t="s">
        <v>1094</v>
      </c>
      <c r="I2442" t="s">
        <v>23</v>
      </c>
      <c r="J2442">
        <v>359</v>
      </c>
      <c r="K2442">
        <v>3</v>
      </c>
      <c r="L2442">
        <f>COUNTIF(Table1[Race],Table1[Race])</f>
        <v>3</v>
      </c>
      <c r="M2442">
        <v>2</v>
      </c>
      <c r="N2442">
        <v>0</v>
      </c>
      <c r="O2442">
        <v>1</v>
      </c>
      <c r="P2442">
        <v>0</v>
      </c>
      <c r="Q2442" t="s">
        <v>20</v>
      </c>
      <c r="R2442" t="s">
        <v>2951</v>
      </c>
      <c r="S2442" t="s">
        <v>2949</v>
      </c>
      <c r="T2442">
        <f>IFERROR(Table1[n_can_adj]/MID(Table1[district],FIND("(",Table1[district])+1,1),Table1[n_can_adj])</f>
        <v>3</v>
      </c>
      <c r="U2442">
        <v>16452</v>
      </c>
      <c r="V2442" t="str">
        <f>IF(Table1[Voting Population]&lt;47000,"Rural","Urban")</f>
        <v>Rural</v>
      </c>
      <c r="W2442" s="3">
        <v>0.14834205933682371</v>
      </c>
      <c r="X2442" s="3" t="s">
        <v>5415</v>
      </c>
      <c r="Y2442" s="3">
        <f>COUNTIFS(Table1[Race '#],Table1[[#This Row],[Race '#]],Table1[Gender],"F")</f>
        <v>2</v>
      </c>
      <c r="Z2442" s="3">
        <f>COUNTIFS(Table1[Race '#],Table1[[#This Row],[Race '#]],Table1[Gender],"M")</f>
        <v>1</v>
      </c>
      <c r="AA2442" s="3">
        <f>COUNTIFS(Table1[Race '#],Table1[[#This Row],[Race '#]],Table1[Gender],"~?")</f>
        <v>0</v>
      </c>
      <c r="AB2442" s="3" t="str">
        <f>_xlfn.IFS(Y2442=SUM(Table1[[#This Row],[Race-F candidates]:[Race-? Candidates]]),"All-Female",Z2442=SUM(Table1[[#This Row],[Race-F candidates]:[Race-? Candidates]]),"All-Male",1=1,"Mixed-Gender")</f>
        <v>Mixed-Gender</v>
      </c>
      <c r="AC2442" s="3">
        <f>COUNTIFS(Table1[genoffice],Table1[[#This Row],[genoffice]],Table1[Gender],"F")</f>
        <v>87</v>
      </c>
      <c r="AD2442" s="3">
        <f>COUNTIFS(Table1[genoffice],Table1[[#This Row],[genoffice]],Table1[Gender],"M")</f>
        <v>236</v>
      </c>
      <c r="AE2442" s="3">
        <f>COUNTIFS(Table1[genoffice],Table1[[#This Row],[genoffice]],Table1[Gender],"~?")</f>
        <v>12</v>
      </c>
    </row>
    <row r="2443" spans="1:31" x14ac:dyDescent="0.35">
      <c r="A2443">
        <v>2442</v>
      </c>
      <c r="B2443">
        <f>IF(COUNTIF(C$2:C2442,C2443)&gt;0,B2442,B2442+1)</f>
        <v>792</v>
      </c>
      <c r="C2443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3" t="s">
        <v>2949</v>
      </c>
      <c r="E2443" t="s">
        <v>2942</v>
      </c>
      <c r="F2443" t="s">
        <v>3136</v>
      </c>
      <c r="G2443">
        <v>2014</v>
      </c>
      <c r="H2443" t="s">
        <v>1094</v>
      </c>
      <c r="I2443" t="s">
        <v>23</v>
      </c>
      <c r="J2443">
        <v>529</v>
      </c>
      <c r="K2443">
        <v>3</v>
      </c>
      <c r="L2443">
        <f>COUNTIF(Table1[Race],Table1[Race])</f>
        <v>3</v>
      </c>
      <c r="M2443">
        <v>2</v>
      </c>
      <c r="N2443">
        <v>0</v>
      </c>
      <c r="O2443">
        <v>1</v>
      </c>
      <c r="P2443">
        <v>0</v>
      </c>
      <c r="Q2443" t="s">
        <v>20</v>
      </c>
      <c r="R2443" t="s">
        <v>2951</v>
      </c>
      <c r="S2443" t="s">
        <v>2949</v>
      </c>
      <c r="T2443">
        <f>IFERROR(Table1[n_can_adj]/MID(Table1[district],FIND("(",Table1[district])+1,1),Table1[n_can_adj])</f>
        <v>3</v>
      </c>
      <c r="U2443">
        <v>16452</v>
      </c>
      <c r="V2443" t="str">
        <f>IF(Table1[Voting Population]&lt;47000,"Rural","Urban")</f>
        <v>Rural</v>
      </c>
      <c r="W2443" s="3">
        <v>0.14834205933682371</v>
      </c>
      <c r="X2443" s="3" t="s">
        <v>5414</v>
      </c>
      <c r="Y2443" s="3">
        <f>COUNTIFS(Table1[Race '#],Table1[[#This Row],[Race '#]],Table1[Gender],"F")</f>
        <v>2</v>
      </c>
      <c r="Z2443" s="3">
        <f>COUNTIFS(Table1[Race '#],Table1[[#This Row],[Race '#]],Table1[Gender],"M")</f>
        <v>1</v>
      </c>
      <c r="AA2443" s="3">
        <f>COUNTIFS(Table1[Race '#],Table1[[#This Row],[Race '#]],Table1[Gender],"~?")</f>
        <v>0</v>
      </c>
      <c r="AB2443" s="3" t="str">
        <f>_xlfn.IFS(Y2443=SUM(Table1[[#This Row],[Race-F candidates]:[Race-? Candidates]]),"All-Female",Z2443=SUM(Table1[[#This Row],[Race-F candidates]:[Race-? Candidates]]),"All-Male",1=1,"Mixed-Gender")</f>
        <v>Mixed-Gender</v>
      </c>
      <c r="AC2443" s="3">
        <f>COUNTIFS(Table1[genoffice],Table1[[#This Row],[genoffice]],Table1[Gender],"F")</f>
        <v>87</v>
      </c>
      <c r="AD2443" s="3">
        <f>COUNTIFS(Table1[genoffice],Table1[[#This Row],[genoffice]],Table1[Gender],"M")</f>
        <v>236</v>
      </c>
      <c r="AE2443" s="3">
        <f>COUNTIFS(Table1[genoffice],Table1[[#This Row],[genoffice]],Table1[Gender],"~?")</f>
        <v>12</v>
      </c>
    </row>
    <row r="2444" spans="1:31" x14ac:dyDescent="0.35">
      <c r="A2444">
        <v>2443</v>
      </c>
      <c r="B2444">
        <f>IF(COUNTIF(C$2:C2443,C2444)&gt;0,B2443,B2443+1)</f>
        <v>792</v>
      </c>
      <c r="C2444" t="str">
        <f>Table1[[#This Row],[position]]&amp;IF(Table1[district]="NA","","-"&amp;Table1[district])&amp;IF(Table1[parish]="Multi-Parish Race","","-"&amp;Table1[parish])&amp;" ("&amp;Table1[year]&amp;")"</f>
        <v>Mayor-Town of Homer-Claiborne (2014)</v>
      </c>
      <c r="D2444" t="s">
        <v>2949</v>
      </c>
      <c r="E2444" t="s">
        <v>2942</v>
      </c>
      <c r="F2444" t="s">
        <v>3137</v>
      </c>
      <c r="G2444">
        <v>2014</v>
      </c>
      <c r="H2444" t="s">
        <v>1094</v>
      </c>
      <c r="I2444" t="s">
        <v>30</v>
      </c>
      <c r="J2444">
        <v>258</v>
      </c>
      <c r="K2444">
        <v>3</v>
      </c>
      <c r="L2444">
        <f>COUNTIF(Table1[Race],Table1[Race])</f>
        <v>3</v>
      </c>
      <c r="M2444">
        <v>2</v>
      </c>
      <c r="N2444">
        <v>0</v>
      </c>
      <c r="O2444">
        <v>1</v>
      </c>
      <c r="P2444">
        <v>0</v>
      </c>
      <c r="Q2444" t="s">
        <v>20</v>
      </c>
      <c r="R2444" t="s">
        <v>2951</v>
      </c>
      <c r="S2444" t="s">
        <v>2949</v>
      </c>
      <c r="T2444">
        <f>IFERROR(Table1[n_can_adj]/MID(Table1[district],FIND("(",Table1[district])+1,1),Table1[n_can_adj])</f>
        <v>3</v>
      </c>
      <c r="U2444">
        <v>16452</v>
      </c>
      <c r="V2444" t="str">
        <f>IF(Table1[Voting Population]&lt;47000,"Rural","Urban")</f>
        <v>Rural</v>
      </c>
      <c r="W2444" s="3">
        <v>0.14834205933682371</v>
      </c>
      <c r="X2444" s="3" t="s">
        <v>5415</v>
      </c>
      <c r="Y2444" s="3">
        <f>COUNTIFS(Table1[Race '#],Table1[[#This Row],[Race '#]],Table1[Gender],"F")</f>
        <v>2</v>
      </c>
      <c r="Z2444" s="3">
        <f>COUNTIFS(Table1[Race '#],Table1[[#This Row],[Race '#]],Table1[Gender],"M")</f>
        <v>1</v>
      </c>
      <c r="AA2444" s="3">
        <f>COUNTIFS(Table1[Race '#],Table1[[#This Row],[Race '#]],Table1[Gender],"~?")</f>
        <v>0</v>
      </c>
      <c r="AB2444" s="3" t="str">
        <f>_xlfn.IFS(Y2444=SUM(Table1[[#This Row],[Race-F candidates]:[Race-? Candidates]]),"All-Female",Z2444=SUM(Table1[[#This Row],[Race-F candidates]:[Race-? Candidates]]),"All-Male",1=1,"Mixed-Gender")</f>
        <v>Mixed-Gender</v>
      </c>
      <c r="AC2444" s="3">
        <f>COUNTIFS(Table1[genoffice],Table1[[#This Row],[genoffice]],Table1[Gender],"F")</f>
        <v>87</v>
      </c>
      <c r="AD2444" s="3">
        <f>COUNTIFS(Table1[genoffice],Table1[[#This Row],[genoffice]],Table1[Gender],"M")</f>
        <v>236</v>
      </c>
      <c r="AE2444" s="3">
        <f>COUNTIFS(Table1[genoffice],Table1[[#This Row],[genoffice]],Table1[Gender],"~?")</f>
        <v>12</v>
      </c>
    </row>
    <row r="2445" spans="1:31" x14ac:dyDescent="0.35">
      <c r="A2445">
        <v>2444</v>
      </c>
      <c r="B2445">
        <f>IF(COUNTIF(C$2:C2444,C2445)&gt;0,B2444,B2444+1)</f>
        <v>793</v>
      </c>
      <c r="C2445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5" t="s">
        <v>2949</v>
      </c>
      <c r="E2445" t="s">
        <v>3138</v>
      </c>
      <c r="F2445" t="s">
        <v>3139</v>
      </c>
      <c r="G2445">
        <v>2014</v>
      </c>
      <c r="H2445" t="s">
        <v>276</v>
      </c>
      <c r="I2445" t="s">
        <v>19</v>
      </c>
      <c r="J2445">
        <v>155</v>
      </c>
      <c r="K2445">
        <v>2</v>
      </c>
      <c r="L2445">
        <f>COUNTIF(Table1[Race],Table1[Race])</f>
        <v>2</v>
      </c>
      <c r="M2445">
        <v>1</v>
      </c>
      <c r="N2445">
        <v>1</v>
      </c>
      <c r="O2445">
        <v>0</v>
      </c>
      <c r="P2445">
        <v>0</v>
      </c>
      <c r="Q2445" t="s">
        <v>20</v>
      </c>
      <c r="R2445" t="s">
        <v>2951</v>
      </c>
      <c r="S2445" t="s">
        <v>2949</v>
      </c>
      <c r="T2445">
        <f>IFERROR(Table1[n_can_adj]/MID(Table1[district],FIND("(",Table1[district])+1,1),Table1[n_can_adj])</f>
        <v>2</v>
      </c>
      <c r="U2445">
        <v>62372</v>
      </c>
      <c r="V2445" t="str">
        <f>IF(Table1[Voting Population]&lt;47000,"Rural","Urban")</f>
        <v>Urban</v>
      </c>
      <c r="W2445" s="3">
        <v>0.39922480620155043</v>
      </c>
      <c r="X2445" s="3" t="s">
        <v>5414</v>
      </c>
      <c r="Y2445" s="3">
        <f>COUNTIFS(Table1[Race '#],Table1[[#This Row],[Race '#]],Table1[Gender],"F")</f>
        <v>1</v>
      </c>
      <c r="Z2445" s="3">
        <f>COUNTIFS(Table1[Race '#],Table1[[#This Row],[Race '#]],Table1[Gender],"M")</f>
        <v>1</v>
      </c>
      <c r="AA2445" s="3">
        <f>COUNTIFS(Table1[Race '#],Table1[[#This Row],[Race '#]],Table1[Gender],"~?")</f>
        <v>0</v>
      </c>
      <c r="AB2445" s="3" t="str">
        <f>_xlfn.IFS(Y2445=SUM(Table1[[#This Row],[Race-F candidates]:[Race-? Candidates]]),"All-Female",Z2445=SUM(Table1[[#This Row],[Race-F candidates]:[Race-? Candidates]]),"All-Male",1=1,"Mixed-Gender")</f>
        <v>Mixed-Gender</v>
      </c>
      <c r="AC2445" s="3">
        <f>COUNTIFS(Table1[genoffice],Table1[[#This Row],[genoffice]],Table1[Gender],"F")</f>
        <v>87</v>
      </c>
      <c r="AD2445" s="3">
        <f>COUNTIFS(Table1[genoffice],Table1[[#This Row],[genoffice]],Table1[Gender],"M")</f>
        <v>236</v>
      </c>
      <c r="AE2445" s="3">
        <f>COUNTIFS(Table1[genoffice],Table1[[#This Row],[genoffice]],Table1[Gender],"~?")</f>
        <v>12</v>
      </c>
    </row>
    <row r="2446" spans="1:31" x14ac:dyDescent="0.35">
      <c r="A2446">
        <v>2445</v>
      </c>
      <c r="B2446">
        <f>IF(COUNTIF(C$2:C2445,C2446)&gt;0,B2445,B2445+1)</f>
        <v>793</v>
      </c>
      <c r="C2446" t="str">
        <f>Table1[[#This Row],[position]]&amp;IF(Table1[district]="NA","","-"&amp;Table1[district])&amp;IF(Table1[parish]="Multi-Parish Race","","-"&amp;Table1[parish])&amp;" ("&amp;Table1[year]&amp;")"</f>
        <v>Mayor-Town of Iota-Acadia (2014)</v>
      </c>
      <c r="D2446" t="s">
        <v>2949</v>
      </c>
      <c r="E2446" t="s">
        <v>3138</v>
      </c>
      <c r="F2446" t="s">
        <v>3140</v>
      </c>
      <c r="G2446">
        <v>2014</v>
      </c>
      <c r="H2446" t="s">
        <v>276</v>
      </c>
      <c r="I2446" t="s">
        <v>23</v>
      </c>
      <c r="J2446">
        <v>361</v>
      </c>
      <c r="K2446">
        <v>2</v>
      </c>
      <c r="L2446">
        <f>COUNTIF(Table1[Race],Table1[Race])</f>
        <v>2</v>
      </c>
      <c r="M2446">
        <v>1</v>
      </c>
      <c r="N2446">
        <v>1</v>
      </c>
      <c r="O2446">
        <v>0</v>
      </c>
      <c r="P2446">
        <v>0</v>
      </c>
      <c r="Q2446" t="s">
        <v>20</v>
      </c>
      <c r="R2446" t="s">
        <v>2951</v>
      </c>
      <c r="S2446" t="s">
        <v>2949</v>
      </c>
      <c r="T2446">
        <f>IFERROR(Table1[n_can_adj]/MID(Table1[district],FIND("(",Table1[district])+1,1),Table1[n_can_adj])</f>
        <v>2</v>
      </c>
      <c r="U2446">
        <v>62372</v>
      </c>
      <c r="V2446" t="str">
        <f>IF(Table1[Voting Population]&lt;47000,"Rural","Urban")</f>
        <v>Urban</v>
      </c>
      <c r="W2446" s="3">
        <v>0.39922480620155043</v>
      </c>
      <c r="X2446" s="3" t="s">
        <v>5415</v>
      </c>
      <c r="Y2446" s="3">
        <f>COUNTIFS(Table1[Race '#],Table1[[#This Row],[Race '#]],Table1[Gender],"F")</f>
        <v>1</v>
      </c>
      <c r="Z2446" s="3">
        <f>COUNTIFS(Table1[Race '#],Table1[[#This Row],[Race '#]],Table1[Gender],"M")</f>
        <v>1</v>
      </c>
      <c r="AA2446" s="3">
        <f>COUNTIFS(Table1[Race '#],Table1[[#This Row],[Race '#]],Table1[Gender],"~?")</f>
        <v>0</v>
      </c>
      <c r="AB2446" s="3" t="str">
        <f>_xlfn.IFS(Y2446=SUM(Table1[[#This Row],[Race-F candidates]:[Race-? Candidates]]),"All-Female",Z2446=SUM(Table1[[#This Row],[Race-F candidates]:[Race-? Candidates]]),"All-Male",1=1,"Mixed-Gender")</f>
        <v>Mixed-Gender</v>
      </c>
      <c r="AC2446" s="3">
        <f>COUNTIFS(Table1[genoffice],Table1[[#This Row],[genoffice]],Table1[Gender],"F")</f>
        <v>87</v>
      </c>
      <c r="AD2446" s="3">
        <f>COUNTIFS(Table1[genoffice],Table1[[#This Row],[genoffice]],Table1[Gender],"M")</f>
        <v>236</v>
      </c>
      <c r="AE2446" s="3">
        <f>COUNTIFS(Table1[genoffice],Table1[[#This Row],[genoffice]],Table1[Gender],"~?")</f>
        <v>12</v>
      </c>
    </row>
    <row r="2447" spans="1:31" x14ac:dyDescent="0.35">
      <c r="A2447">
        <v>2446</v>
      </c>
      <c r="B2447">
        <f>IF(COUNTIF(C$2:C2446,C2447)&gt;0,B2446,B2446+1)</f>
        <v>794</v>
      </c>
      <c r="C2447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7" t="s">
        <v>2949</v>
      </c>
      <c r="E2447" t="s">
        <v>1097</v>
      </c>
      <c r="F2447" t="s">
        <v>3141</v>
      </c>
      <c r="G2447">
        <v>2014</v>
      </c>
      <c r="H2447" t="s">
        <v>680</v>
      </c>
      <c r="I2447" t="s">
        <v>19</v>
      </c>
      <c r="J2447">
        <v>495</v>
      </c>
      <c r="K2447">
        <v>3</v>
      </c>
      <c r="L2447">
        <f>COUNTIF(Table1[Race],Table1[Race])</f>
        <v>3</v>
      </c>
      <c r="M2447">
        <v>1</v>
      </c>
      <c r="N2447">
        <v>2</v>
      </c>
      <c r="O2447">
        <v>0</v>
      </c>
      <c r="P2447">
        <v>0</v>
      </c>
      <c r="Q2447" t="s">
        <v>20</v>
      </c>
      <c r="R2447" t="s">
        <v>2951</v>
      </c>
      <c r="S2447" t="s">
        <v>2949</v>
      </c>
      <c r="T2447">
        <f>IFERROR(Table1[n_can_adj]/MID(Table1[district],FIND("(",Table1[district])+1,1),Table1[n_can_adj])</f>
        <v>3</v>
      </c>
      <c r="U2447">
        <v>14927</v>
      </c>
      <c r="V2447" t="str">
        <f>IF(Table1[Voting Population]&lt;47000,"Rural","Urban")</f>
        <v>Rural</v>
      </c>
      <c r="W2447" s="3">
        <v>0.10115606936416183</v>
      </c>
      <c r="X2447" s="3" t="s">
        <v>5414</v>
      </c>
      <c r="Y2447" s="3">
        <f>COUNTIFS(Table1[Race '#],Table1[[#This Row],[Race '#]],Table1[Gender],"F")</f>
        <v>1</v>
      </c>
      <c r="Z2447" s="3">
        <f>COUNTIFS(Table1[Race '#],Table1[[#This Row],[Race '#]],Table1[Gender],"M")</f>
        <v>2</v>
      </c>
      <c r="AA2447" s="3">
        <f>COUNTIFS(Table1[Race '#],Table1[[#This Row],[Race '#]],Table1[Gender],"~?")</f>
        <v>0</v>
      </c>
      <c r="AB2447" s="3" t="str">
        <f>_xlfn.IFS(Y2447=SUM(Table1[[#This Row],[Race-F candidates]:[Race-? Candidates]]),"All-Female",Z2447=SUM(Table1[[#This Row],[Race-F candidates]:[Race-? Candidates]]),"All-Male",1=1,"Mixed-Gender")</f>
        <v>Mixed-Gender</v>
      </c>
      <c r="AC2447" s="3">
        <f>COUNTIFS(Table1[genoffice],Table1[[#This Row],[genoffice]],Table1[Gender],"F")</f>
        <v>87</v>
      </c>
      <c r="AD2447" s="3">
        <f>COUNTIFS(Table1[genoffice],Table1[[#This Row],[genoffice]],Table1[Gender],"M")</f>
        <v>236</v>
      </c>
      <c r="AE2447" s="3">
        <f>COUNTIFS(Table1[genoffice],Table1[[#This Row],[genoffice]],Table1[Gender],"~?")</f>
        <v>12</v>
      </c>
    </row>
    <row r="2448" spans="1:31" x14ac:dyDescent="0.35">
      <c r="A2448">
        <v>2447</v>
      </c>
      <c r="B2448">
        <f>IF(COUNTIF(C$2:C2447,C2448)&gt;0,B2447,B2447+1)</f>
        <v>794</v>
      </c>
      <c r="C2448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8" t="s">
        <v>2949</v>
      </c>
      <c r="E2448" t="s">
        <v>1097</v>
      </c>
      <c r="F2448" t="s">
        <v>3142</v>
      </c>
      <c r="G2448">
        <v>2014</v>
      </c>
      <c r="H2448" t="s">
        <v>680</v>
      </c>
      <c r="I2448" t="s">
        <v>19</v>
      </c>
      <c r="J2448">
        <v>635</v>
      </c>
      <c r="K2448">
        <v>3</v>
      </c>
      <c r="L2448">
        <f>COUNTIF(Table1[Race],Table1[Race])</f>
        <v>3</v>
      </c>
      <c r="M2448">
        <v>1</v>
      </c>
      <c r="N2448">
        <v>2</v>
      </c>
      <c r="O2448">
        <v>0</v>
      </c>
      <c r="P2448">
        <v>0</v>
      </c>
      <c r="Q2448" t="s">
        <v>20</v>
      </c>
      <c r="R2448" t="s">
        <v>2951</v>
      </c>
      <c r="S2448" t="s">
        <v>2949</v>
      </c>
      <c r="T2448">
        <f>IFERROR(Table1[n_can_adj]/MID(Table1[district],FIND("(",Table1[district])+1,1),Table1[n_can_adj])</f>
        <v>3</v>
      </c>
      <c r="U2448">
        <v>14927</v>
      </c>
      <c r="V2448" t="str">
        <f>IF(Table1[Voting Population]&lt;47000,"Rural","Urban")</f>
        <v>Rural</v>
      </c>
      <c r="W2448" s="3">
        <v>0.10115606936416183</v>
      </c>
      <c r="X2448" s="3" t="s">
        <v>5415</v>
      </c>
      <c r="Y2448" s="3">
        <f>COUNTIFS(Table1[Race '#],Table1[[#This Row],[Race '#]],Table1[Gender],"F")</f>
        <v>1</v>
      </c>
      <c r="Z2448" s="3">
        <f>COUNTIFS(Table1[Race '#],Table1[[#This Row],[Race '#]],Table1[Gender],"M")</f>
        <v>2</v>
      </c>
      <c r="AA2448" s="3">
        <f>COUNTIFS(Table1[Race '#],Table1[[#This Row],[Race '#]],Table1[Gender],"~?")</f>
        <v>0</v>
      </c>
      <c r="AB2448" s="3" t="str">
        <f>_xlfn.IFS(Y2448=SUM(Table1[[#This Row],[Race-F candidates]:[Race-? Candidates]]),"All-Female",Z2448=SUM(Table1[[#This Row],[Race-F candidates]:[Race-? Candidates]]),"All-Male",1=1,"Mixed-Gender")</f>
        <v>Mixed-Gender</v>
      </c>
      <c r="AC2448" s="3">
        <f>COUNTIFS(Table1[genoffice],Table1[[#This Row],[genoffice]],Table1[Gender],"F")</f>
        <v>87</v>
      </c>
      <c r="AD2448" s="3">
        <f>COUNTIFS(Table1[genoffice],Table1[[#This Row],[genoffice]],Table1[Gender],"M")</f>
        <v>236</v>
      </c>
      <c r="AE2448" s="3">
        <f>COUNTIFS(Table1[genoffice],Table1[[#This Row],[genoffice]],Table1[Gender],"~?")</f>
        <v>12</v>
      </c>
    </row>
    <row r="2449" spans="1:31" x14ac:dyDescent="0.35">
      <c r="A2449">
        <v>2448</v>
      </c>
      <c r="B2449">
        <f>IF(COUNTIF(C$2:C2448,C2449)&gt;0,B2448,B2448+1)</f>
        <v>794</v>
      </c>
      <c r="C2449" t="str">
        <f>Table1[[#This Row],[position]]&amp;IF(Table1[district]="NA","","-"&amp;Table1[district])&amp;IF(Table1[parish]="Multi-Parish Race","","-"&amp;Table1[parish])&amp;" ("&amp;Table1[year]&amp;")"</f>
        <v>Mayor-Town of Jena-Lasalle (2014)</v>
      </c>
      <c r="D2449" t="s">
        <v>2949</v>
      </c>
      <c r="E2449" t="s">
        <v>1097</v>
      </c>
      <c r="F2449" t="s">
        <v>3143</v>
      </c>
      <c r="G2449">
        <v>2014</v>
      </c>
      <c r="H2449" t="s">
        <v>680</v>
      </c>
      <c r="I2449" t="s">
        <v>23</v>
      </c>
      <c r="J2449">
        <v>254</v>
      </c>
      <c r="K2449">
        <v>3</v>
      </c>
      <c r="L2449">
        <f>COUNTIF(Table1[Race],Table1[Race])</f>
        <v>3</v>
      </c>
      <c r="M2449">
        <v>1</v>
      </c>
      <c r="N2449">
        <v>2</v>
      </c>
      <c r="O2449">
        <v>0</v>
      </c>
      <c r="P2449">
        <v>0</v>
      </c>
      <c r="Q2449" t="s">
        <v>20</v>
      </c>
      <c r="R2449" t="s">
        <v>2951</v>
      </c>
      <c r="S2449" t="s">
        <v>2949</v>
      </c>
      <c r="T2449">
        <f>IFERROR(Table1[n_can_adj]/MID(Table1[district],FIND("(",Table1[district])+1,1),Table1[n_can_adj])</f>
        <v>3</v>
      </c>
      <c r="U2449">
        <v>14927</v>
      </c>
      <c r="V2449" t="str">
        <f>IF(Table1[Voting Population]&lt;47000,"Rural","Urban")</f>
        <v>Rural</v>
      </c>
      <c r="W2449" s="3">
        <v>0.10115606936416183</v>
      </c>
      <c r="X2449" s="3" t="s">
        <v>5414</v>
      </c>
      <c r="Y2449" s="3">
        <f>COUNTIFS(Table1[Race '#],Table1[[#This Row],[Race '#]],Table1[Gender],"F")</f>
        <v>1</v>
      </c>
      <c r="Z2449" s="3">
        <f>COUNTIFS(Table1[Race '#],Table1[[#This Row],[Race '#]],Table1[Gender],"M")</f>
        <v>2</v>
      </c>
      <c r="AA2449" s="3">
        <f>COUNTIFS(Table1[Race '#],Table1[[#This Row],[Race '#]],Table1[Gender],"~?")</f>
        <v>0</v>
      </c>
      <c r="AB2449" s="3" t="str">
        <f>_xlfn.IFS(Y2449=SUM(Table1[[#This Row],[Race-F candidates]:[Race-? Candidates]]),"All-Female",Z2449=SUM(Table1[[#This Row],[Race-F candidates]:[Race-? Candidates]]),"All-Male",1=1,"Mixed-Gender")</f>
        <v>Mixed-Gender</v>
      </c>
      <c r="AC2449" s="3">
        <f>COUNTIFS(Table1[genoffice],Table1[[#This Row],[genoffice]],Table1[Gender],"F")</f>
        <v>87</v>
      </c>
      <c r="AD2449" s="3">
        <f>COUNTIFS(Table1[genoffice],Table1[[#This Row],[genoffice]],Table1[Gender],"M")</f>
        <v>236</v>
      </c>
      <c r="AE2449" s="3">
        <f>COUNTIFS(Table1[genoffice],Table1[[#This Row],[genoffice]],Table1[Gender],"~?")</f>
        <v>12</v>
      </c>
    </row>
    <row r="2450" spans="1:31" x14ac:dyDescent="0.35">
      <c r="A2450">
        <v>2449</v>
      </c>
      <c r="B2450">
        <f>IF(COUNTIF(C$2:C2449,C2450)&gt;0,B2449,B2449+1)</f>
        <v>795</v>
      </c>
      <c r="C2450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0" t="s">
        <v>2949</v>
      </c>
      <c r="E2450" t="s">
        <v>366</v>
      </c>
      <c r="F2450" t="s">
        <v>3144</v>
      </c>
      <c r="G2450">
        <v>2014</v>
      </c>
      <c r="H2450" t="s">
        <v>161</v>
      </c>
      <c r="I2450" t="s">
        <v>19</v>
      </c>
      <c r="J2450">
        <v>362</v>
      </c>
      <c r="K2450">
        <v>4</v>
      </c>
      <c r="L2450">
        <f>COUNTIF(Table1[Race],Table1[Race])</f>
        <v>4</v>
      </c>
      <c r="M2450">
        <v>2</v>
      </c>
      <c r="N2450">
        <v>1</v>
      </c>
      <c r="O2450">
        <v>0</v>
      </c>
      <c r="P2450">
        <v>1</v>
      </c>
      <c r="Q2450" t="s">
        <v>20</v>
      </c>
      <c r="R2450" t="s">
        <v>2951</v>
      </c>
      <c r="S2450" t="s">
        <v>2949</v>
      </c>
      <c r="T2450">
        <f>IFERROR(Table1[n_can_adj]/MID(Table1[district],FIND("(",Table1[district])+1,1),Table1[n_can_adj])</f>
        <v>4</v>
      </c>
      <c r="U2450">
        <v>15999</v>
      </c>
      <c r="V2450" t="str">
        <f>IF(Table1[Voting Population]&lt;47000,"Rural","Urban")</f>
        <v>Rural</v>
      </c>
      <c r="W2450" s="3">
        <v>4.0513166779203247E-2</v>
      </c>
      <c r="X2450" s="3" t="s">
        <v>5414</v>
      </c>
      <c r="Y2450" s="3">
        <f>COUNTIFS(Table1[Race '#],Table1[[#This Row],[Race '#]],Table1[Gender],"F")</f>
        <v>1</v>
      </c>
      <c r="Z2450" s="3">
        <f>COUNTIFS(Table1[Race '#],Table1[[#This Row],[Race '#]],Table1[Gender],"M")</f>
        <v>3</v>
      </c>
      <c r="AA2450" s="3">
        <f>COUNTIFS(Table1[Race '#],Table1[[#This Row],[Race '#]],Table1[Gender],"~?")</f>
        <v>0</v>
      </c>
      <c r="AB2450" s="3" t="str">
        <f>_xlfn.IFS(Y2450=SUM(Table1[[#This Row],[Race-F candidates]:[Race-? Candidates]]),"All-Female",Z2450=SUM(Table1[[#This Row],[Race-F candidates]:[Race-? Candidates]]),"All-Male",1=1,"Mixed-Gender")</f>
        <v>Mixed-Gender</v>
      </c>
      <c r="AC2450" s="3">
        <f>COUNTIFS(Table1[genoffice],Table1[[#This Row],[genoffice]],Table1[Gender],"F")</f>
        <v>87</v>
      </c>
      <c r="AD2450" s="3">
        <f>COUNTIFS(Table1[genoffice],Table1[[#This Row],[genoffice]],Table1[Gender],"M")</f>
        <v>236</v>
      </c>
      <c r="AE2450" s="3">
        <f>COUNTIFS(Table1[genoffice],Table1[[#This Row],[genoffice]],Table1[Gender],"~?")</f>
        <v>12</v>
      </c>
    </row>
    <row r="2451" spans="1:31" x14ac:dyDescent="0.35">
      <c r="A2451">
        <v>2450</v>
      </c>
      <c r="B2451">
        <f>IF(COUNTIF(C$2:C2450,C2451)&gt;0,B2450,B2450+1)</f>
        <v>795</v>
      </c>
      <c r="C2451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1" t="s">
        <v>2949</v>
      </c>
      <c r="E2451" t="s">
        <v>366</v>
      </c>
      <c r="F2451" t="s">
        <v>3145</v>
      </c>
      <c r="G2451">
        <v>2014</v>
      </c>
      <c r="H2451" t="s">
        <v>161</v>
      </c>
      <c r="I2451" t="s">
        <v>23</v>
      </c>
      <c r="J2451">
        <v>436</v>
      </c>
      <c r="K2451">
        <v>4</v>
      </c>
      <c r="L2451">
        <f>COUNTIF(Table1[Race],Table1[Race])</f>
        <v>4</v>
      </c>
      <c r="M2451">
        <v>2</v>
      </c>
      <c r="N2451">
        <v>1</v>
      </c>
      <c r="O2451">
        <v>0</v>
      </c>
      <c r="P2451">
        <v>1</v>
      </c>
      <c r="Q2451" t="s">
        <v>20</v>
      </c>
      <c r="R2451" t="s">
        <v>2951</v>
      </c>
      <c r="S2451" t="s">
        <v>2949</v>
      </c>
      <c r="T2451">
        <f>IFERROR(Table1[n_can_adj]/MID(Table1[district],FIND("(",Table1[district])+1,1),Table1[n_can_adj])</f>
        <v>4</v>
      </c>
      <c r="U2451">
        <v>15999</v>
      </c>
      <c r="V2451" t="str">
        <f>IF(Table1[Voting Population]&lt;47000,"Rural","Urban")</f>
        <v>Rural</v>
      </c>
      <c r="W2451" s="3">
        <v>4.0513166779203247E-2</v>
      </c>
      <c r="X2451" s="3" t="s">
        <v>5414</v>
      </c>
      <c r="Y2451" s="3">
        <f>COUNTIFS(Table1[Race '#],Table1[[#This Row],[Race '#]],Table1[Gender],"F")</f>
        <v>1</v>
      </c>
      <c r="Z2451" s="3">
        <f>COUNTIFS(Table1[Race '#],Table1[[#This Row],[Race '#]],Table1[Gender],"M")</f>
        <v>3</v>
      </c>
      <c r="AA2451" s="3">
        <f>COUNTIFS(Table1[Race '#],Table1[[#This Row],[Race '#]],Table1[Gender],"~?")</f>
        <v>0</v>
      </c>
      <c r="AB2451" s="3" t="str">
        <f>_xlfn.IFS(Y2451=SUM(Table1[[#This Row],[Race-F candidates]:[Race-? Candidates]]),"All-Female",Z2451=SUM(Table1[[#This Row],[Race-F candidates]:[Race-? Candidates]]),"All-Male",1=1,"Mixed-Gender")</f>
        <v>Mixed-Gender</v>
      </c>
      <c r="AC2451" s="3">
        <f>COUNTIFS(Table1[genoffice],Table1[[#This Row],[genoffice]],Table1[Gender],"F")</f>
        <v>87</v>
      </c>
      <c r="AD2451" s="3">
        <f>COUNTIFS(Table1[genoffice],Table1[[#This Row],[genoffice]],Table1[Gender],"M")</f>
        <v>236</v>
      </c>
      <c r="AE2451" s="3">
        <f>COUNTIFS(Table1[genoffice],Table1[[#This Row],[genoffice]],Table1[Gender],"~?")</f>
        <v>12</v>
      </c>
    </row>
    <row r="2452" spans="1:31" x14ac:dyDescent="0.35">
      <c r="A2452">
        <v>2451</v>
      </c>
      <c r="B2452">
        <f>IF(COUNTIF(C$2:C2451,C2452)&gt;0,B2451,B2451+1)</f>
        <v>795</v>
      </c>
      <c r="C2452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2" t="s">
        <v>2949</v>
      </c>
      <c r="E2452" t="s">
        <v>366</v>
      </c>
      <c r="F2452" t="s">
        <v>3146</v>
      </c>
      <c r="G2452">
        <v>2014</v>
      </c>
      <c r="H2452" t="s">
        <v>161</v>
      </c>
      <c r="I2452" t="s">
        <v>23</v>
      </c>
      <c r="J2452">
        <v>496</v>
      </c>
      <c r="K2452">
        <v>4</v>
      </c>
      <c r="L2452">
        <f>COUNTIF(Table1[Race],Table1[Race])</f>
        <v>4</v>
      </c>
      <c r="M2452">
        <v>2</v>
      </c>
      <c r="N2452">
        <v>1</v>
      </c>
      <c r="O2452">
        <v>0</v>
      </c>
      <c r="P2452">
        <v>1</v>
      </c>
      <c r="Q2452" t="s">
        <v>20</v>
      </c>
      <c r="R2452" t="s">
        <v>2951</v>
      </c>
      <c r="S2452" t="s">
        <v>2949</v>
      </c>
      <c r="T2452">
        <f>IFERROR(Table1[n_can_adj]/MID(Table1[district],FIND("(",Table1[district])+1,1),Table1[n_can_adj])</f>
        <v>4</v>
      </c>
      <c r="U2452">
        <v>15999</v>
      </c>
      <c r="V2452" t="str">
        <f>IF(Table1[Voting Population]&lt;47000,"Rural","Urban")</f>
        <v>Rural</v>
      </c>
      <c r="W2452" s="3">
        <v>4.0513166779203247E-2</v>
      </c>
      <c r="X2452" s="3" t="s">
        <v>5414</v>
      </c>
      <c r="Y2452" s="3">
        <f>COUNTIFS(Table1[Race '#],Table1[[#This Row],[Race '#]],Table1[Gender],"F")</f>
        <v>1</v>
      </c>
      <c r="Z2452" s="3">
        <f>COUNTIFS(Table1[Race '#],Table1[[#This Row],[Race '#]],Table1[Gender],"M")</f>
        <v>3</v>
      </c>
      <c r="AA2452" s="3">
        <f>COUNTIFS(Table1[Race '#],Table1[[#This Row],[Race '#]],Table1[Gender],"~?")</f>
        <v>0</v>
      </c>
      <c r="AB2452" s="3" t="str">
        <f>_xlfn.IFS(Y2452=SUM(Table1[[#This Row],[Race-F candidates]:[Race-? Candidates]]),"All-Female",Z2452=SUM(Table1[[#This Row],[Race-F candidates]:[Race-? Candidates]]),"All-Male",1=1,"Mixed-Gender")</f>
        <v>Mixed-Gender</v>
      </c>
      <c r="AC2452" s="3">
        <f>COUNTIFS(Table1[genoffice],Table1[[#This Row],[genoffice]],Table1[Gender],"F")</f>
        <v>87</v>
      </c>
      <c r="AD2452" s="3">
        <f>COUNTIFS(Table1[genoffice],Table1[[#This Row],[genoffice]],Table1[Gender],"M")</f>
        <v>236</v>
      </c>
      <c r="AE2452" s="3">
        <f>COUNTIFS(Table1[genoffice],Table1[[#This Row],[genoffice]],Table1[Gender],"~?")</f>
        <v>12</v>
      </c>
    </row>
    <row r="2453" spans="1:31" x14ac:dyDescent="0.35">
      <c r="A2453">
        <v>2452</v>
      </c>
      <c r="B2453">
        <f>IF(COUNTIF(C$2:C2452,C2453)&gt;0,B2452,B2452+1)</f>
        <v>795</v>
      </c>
      <c r="C2453" t="str">
        <f>Table1[[#This Row],[position]]&amp;IF(Table1[district]="NA","","-"&amp;Table1[district])&amp;IF(Table1[parish]="Multi-Parish Race","","-"&amp;Table1[parish])&amp;" ("&amp;Table1[year]&amp;")"</f>
        <v>Mayor-Town of Jonesboro-Jackson (2014)</v>
      </c>
      <c r="D2453" t="s">
        <v>2949</v>
      </c>
      <c r="E2453" t="s">
        <v>366</v>
      </c>
      <c r="F2453" t="s">
        <v>3147</v>
      </c>
      <c r="G2453">
        <v>2014</v>
      </c>
      <c r="H2453" t="s">
        <v>161</v>
      </c>
      <c r="I2453" t="s">
        <v>127</v>
      </c>
      <c r="J2453">
        <v>187</v>
      </c>
      <c r="K2453">
        <v>4</v>
      </c>
      <c r="L2453">
        <f>COUNTIF(Table1[Race],Table1[Race])</f>
        <v>4</v>
      </c>
      <c r="M2453">
        <v>2</v>
      </c>
      <c r="N2453">
        <v>1</v>
      </c>
      <c r="O2453">
        <v>0</v>
      </c>
      <c r="P2453">
        <v>1</v>
      </c>
      <c r="Q2453" t="s">
        <v>20</v>
      </c>
      <c r="R2453" t="s">
        <v>2951</v>
      </c>
      <c r="S2453" t="s">
        <v>2949</v>
      </c>
      <c r="T2453">
        <f>IFERROR(Table1[n_can_adj]/MID(Table1[district],FIND("(",Table1[district])+1,1),Table1[n_can_adj])</f>
        <v>4</v>
      </c>
      <c r="U2453">
        <v>15999</v>
      </c>
      <c r="V2453" t="str">
        <f>IF(Table1[Voting Population]&lt;47000,"Rural","Urban")</f>
        <v>Rural</v>
      </c>
      <c r="W2453" s="3">
        <v>4.0513166779203247E-2</v>
      </c>
      <c r="X2453" s="3" t="s">
        <v>5415</v>
      </c>
      <c r="Y2453" s="3">
        <f>COUNTIFS(Table1[Race '#],Table1[[#This Row],[Race '#]],Table1[Gender],"F")</f>
        <v>1</v>
      </c>
      <c r="Z2453" s="3">
        <f>COUNTIFS(Table1[Race '#],Table1[[#This Row],[Race '#]],Table1[Gender],"M")</f>
        <v>3</v>
      </c>
      <c r="AA2453" s="3">
        <f>COUNTIFS(Table1[Race '#],Table1[[#This Row],[Race '#]],Table1[Gender],"~?")</f>
        <v>0</v>
      </c>
      <c r="AB2453" s="3" t="str">
        <f>_xlfn.IFS(Y2453=SUM(Table1[[#This Row],[Race-F candidates]:[Race-? Candidates]]),"All-Female",Z2453=SUM(Table1[[#This Row],[Race-F candidates]:[Race-? Candidates]]),"All-Male",1=1,"Mixed-Gender")</f>
        <v>Mixed-Gender</v>
      </c>
      <c r="AC2453" s="3">
        <f>COUNTIFS(Table1[genoffice],Table1[[#This Row],[genoffice]],Table1[Gender],"F")</f>
        <v>87</v>
      </c>
      <c r="AD2453" s="3">
        <f>COUNTIFS(Table1[genoffice],Table1[[#This Row],[genoffice]],Table1[Gender],"M")</f>
        <v>236</v>
      </c>
      <c r="AE2453" s="3">
        <f>COUNTIFS(Table1[genoffice],Table1[[#This Row],[genoffice]],Table1[Gender],"~?")</f>
        <v>12</v>
      </c>
    </row>
    <row r="2454" spans="1:31" x14ac:dyDescent="0.35">
      <c r="A2454">
        <v>2453</v>
      </c>
      <c r="B2454">
        <f>IF(COUNTIF(C$2:C2453,C2454)&gt;0,B2453,B2453+1)</f>
        <v>796</v>
      </c>
      <c r="C2454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4" t="s">
        <v>2949</v>
      </c>
      <c r="E2454" t="s">
        <v>3148</v>
      </c>
      <c r="F2454" t="s">
        <v>3149</v>
      </c>
      <c r="G2454">
        <v>2014</v>
      </c>
      <c r="H2454" t="s">
        <v>34</v>
      </c>
      <c r="I2454" t="s">
        <v>23</v>
      </c>
      <c r="J2454">
        <v>333</v>
      </c>
      <c r="K2454">
        <v>3</v>
      </c>
      <c r="L2454">
        <f>COUNTIF(Table1[Race],Table1[Race])</f>
        <v>3</v>
      </c>
      <c r="M2454">
        <v>3</v>
      </c>
      <c r="N2454">
        <v>0</v>
      </c>
      <c r="O2454">
        <v>0</v>
      </c>
      <c r="P2454">
        <v>0</v>
      </c>
      <c r="Q2454" t="s">
        <v>20</v>
      </c>
      <c r="R2454" t="s">
        <v>2951</v>
      </c>
      <c r="S2454" t="s">
        <v>2949</v>
      </c>
      <c r="T2454">
        <f>IFERROR(Table1[n_can_adj]/MID(Table1[district],FIND("(",Table1[district])+1,1),Table1[n_can_adj])</f>
        <v>3</v>
      </c>
      <c r="U2454">
        <v>10145</v>
      </c>
      <c r="V2454" t="str">
        <f>IF(Table1[Voting Population]&lt;47000,"Rural","Urban")</f>
        <v>Rural</v>
      </c>
      <c r="W2454" s="3">
        <v>7.5376884422110324E-3</v>
      </c>
      <c r="X2454" s="3" t="s">
        <v>5414</v>
      </c>
      <c r="Y2454" s="3">
        <f>COUNTIFS(Table1[Race '#],Table1[[#This Row],[Race '#]],Table1[Gender],"F")</f>
        <v>0</v>
      </c>
      <c r="Z2454" s="3">
        <f>COUNTIFS(Table1[Race '#],Table1[[#This Row],[Race '#]],Table1[Gender],"M")</f>
        <v>3</v>
      </c>
      <c r="AA2454" s="3">
        <f>COUNTIFS(Table1[Race '#],Table1[[#This Row],[Race '#]],Table1[Gender],"~?")</f>
        <v>0</v>
      </c>
      <c r="AB2454" s="3" t="str">
        <f>_xlfn.IFS(Y2454=SUM(Table1[[#This Row],[Race-F candidates]:[Race-? Candidates]]),"All-Female",Z2454=SUM(Table1[[#This Row],[Race-F candidates]:[Race-? Candidates]]),"All-Male",1=1,"Mixed-Gender")</f>
        <v>All-Male</v>
      </c>
      <c r="AC2454" s="3">
        <f>COUNTIFS(Table1[genoffice],Table1[[#This Row],[genoffice]],Table1[Gender],"F")</f>
        <v>87</v>
      </c>
      <c r="AD2454" s="3">
        <f>COUNTIFS(Table1[genoffice],Table1[[#This Row],[genoffice]],Table1[Gender],"M")</f>
        <v>236</v>
      </c>
      <c r="AE2454" s="3">
        <f>COUNTIFS(Table1[genoffice],Table1[[#This Row],[genoffice]],Table1[Gender],"~?")</f>
        <v>12</v>
      </c>
    </row>
    <row r="2455" spans="1:31" x14ac:dyDescent="0.35">
      <c r="A2455">
        <v>2454</v>
      </c>
      <c r="B2455">
        <f>IF(COUNTIF(C$2:C2454,C2455)&gt;0,B2454,B2454+1)</f>
        <v>796</v>
      </c>
      <c r="C2455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5" t="s">
        <v>2949</v>
      </c>
      <c r="E2455" t="s">
        <v>3148</v>
      </c>
      <c r="F2455" t="s">
        <v>3150</v>
      </c>
      <c r="G2455">
        <v>2014</v>
      </c>
      <c r="H2455" t="s">
        <v>34</v>
      </c>
      <c r="I2455" t="s">
        <v>23</v>
      </c>
      <c r="J2455">
        <v>124</v>
      </c>
      <c r="K2455">
        <v>3</v>
      </c>
      <c r="L2455">
        <f>COUNTIF(Table1[Race],Table1[Race])</f>
        <v>3</v>
      </c>
      <c r="M2455">
        <v>3</v>
      </c>
      <c r="N2455">
        <v>0</v>
      </c>
      <c r="O2455">
        <v>0</v>
      </c>
      <c r="P2455">
        <v>0</v>
      </c>
      <c r="Q2455" t="s">
        <v>20</v>
      </c>
      <c r="R2455" t="s">
        <v>2951</v>
      </c>
      <c r="S2455" t="s">
        <v>2949</v>
      </c>
      <c r="T2455">
        <f>IFERROR(Table1[n_can_adj]/MID(Table1[district],FIND("(",Table1[district])+1,1),Table1[n_can_adj])</f>
        <v>3</v>
      </c>
      <c r="U2455">
        <v>10145</v>
      </c>
      <c r="V2455" t="str">
        <f>IF(Table1[Voting Population]&lt;47000,"Rural","Urban")</f>
        <v>Rural</v>
      </c>
      <c r="W2455" s="3">
        <v>7.5376884422110324E-3</v>
      </c>
      <c r="X2455" s="3" t="s">
        <v>5414</v>
      </c>
      <c r="Y2455" s="3">
        <f>COUNTIFS(Table1[Race '#],Table1[[#This Row],[Race '#]],Table1[Gender],"F")</f>
        <v>0</v>
      </c>
      <c r="Z2455" s="3">
        <f>COUNTIFS(Table1[Race '#],Table1[[#This Row],[Race '#]],Table1[Gender],"M")</f>
        <v>3</v>
      </c>
      <c r="AA2455" s="3">
        <f>COUNTIFS(Table1[Race '#],Table1[[#This Row],[Race '#]],Table1[Gender],"~?")</f>
        <v>0</v>
      </c>
      <c r="AB2455" s="3" t="str">
        <f>_xlfn.IFS(Y2455=SUM(Table1[[#This Row],[Race-F candidates]:[Race-? Candidates]]),"All-Female",Z2455=SUM(Table1[[#This Row],[Race-F candidates]:[Race-? Candidates]]),"All-Male",1=1,"Mixed-Gender")</f>
        <v>All-Male</v>
      </c>
      <c r="AC2455" s="3">
        <f>COUNTIFS(Table1[genoffice],Table1[[#This Row],[genoffice]],Table1[Gender],"F")</f>
        <v>87</v>
      </c>
      <c r="AD2455" s="3">
        <f>COUNTIFS(Table1[genoffice],Table1[[#This Row],[genoffice]],Table1[Gender],"M")</f>
        <v>236</v>
      </c>
      <c r="AE2455" s="3">
        <f>COUNTIFS(Table1[genoffice],Table1[[#This Row],[genoffice]],Table1[Gender],"~?")</f>
        <v>12</v>
      </c>
    </row>
    <row r="2456" spans="1:31" x14ac:dyDescent="0.35">
      <c r="A2456">
        <v>2455</v>
      </c>
      <c r="B2456">
        <f>IF(COUNTIF(C$2:C2455,C2456)&gt;0,B2455,B2455+1)</f>
        <v>796</v>
      </c>
      <c r="C2456" t="str">
        <f>Table1[[#This Row],[position]]&amp;IF(Table1[district]="NA","","-"&amp;Table1[district])&amp;IF(Table1[parish]="Multi-Parish Race","","-"&amp;Table1[parish])&amp;" ("&amp;Table1[year]&amp;")"</f>
        <v>Mayor-Town of Jonesville-Catahoula (2014)</v>
      </c>
      <c r="D2456" t="s">
        <v>2949</v>
      </c>
      <c r="E2456" t="s">
        <v>3148</v>
      </c>
      <c r="F2456" t="s">
        <v>3151</v>
      </c>
      <c r="G2456">
        <v>2014</v>
      </c>
      <c r="H2456" t="s">
        <v>34</v>
      </c>
      <c r="I2456" t="s">
        <v>23</v>
      </c>
      <c r="J2456">
        <v>339</v>
      </c>
      <c r="K2456">
        <v>3</v>
      </c>
      <c r="L2456">
        <f>COUNTIF(Table1[Race],Table1[Race])</f>
        <v>3</v>
      </c>
      <c r="M2456">
        <v>3</v>
      </c>
      <c r="N2456">
        <v>0</v>
      </c>
      <c r="O2456">
        <v>0</v>
      </c>
      <c r="P2456">
        <v>0</v>
      </c>
      <c r="Q2456" t="s">
        <v>20</v>
      </c>
      <c r="R2456" t="s">
        <v>2951</v>
      </c>
      <c r="S2456" t="s">
        <v>2949</v>
      </c>
      <c r="T2456">
        <f>IFERROR(Table1[n_can_adj]/MID(Table1[district],FIND("(",Table1[district])+1,1),Table1[n_can_adj])</f>
        <v>3</v>
      </c>
      <c r="U2456">
        <v>10145</v>
      </c>
      <c r="V2456" t="str">
        <f>IF(Table1[Voting Population]&lt;47000,"Rural","Urban")</f>
        <v>Rural</v>
      </c>
      <c r="W2456" s="3">
        <v>7.5376884422110324E-3</v>
      </c>
      <c r="X2456" s="3" t="s">
        <v>5414</v>
      </c>
      <c r="Y2456" s="3">
        <f>COUNTIFS(Table1[Race '#],Table1[[#This Row],[Race '#]],Table1[Gender],"F")</f>
        <v>0</v>
      </c>
      <c r="Z2456" s="3">
        <f>COUNTIFS(Table1[Race '#],Table1[[#This Row],[Race '#]],Table1[Gender],"M")</f>
        <v>3</v>
      </c>
      <c r="AA2456" s="3">
        <f>COUNTIFS(Table1[Race '#],Table1[[#This Row],[Race '#]],Table1[Gender],"~?")</f>
        <v>0</v>
      </c>
      <c r="AB2456" s="3" t="str">
        <f>_xlfn.IFS(Y2456=SUM(Table1[[#This Row],[Race-F candidates]:[Race-? Candidates]]),"All-Female",Z2456=SUM(Table1[[#This Row],[Race-F candidates]:[Race-? Candidates]]),"All-Male",1=1,"Mixed-Gender")</f>
        <v>All-Male</v>
      </c>
      <c r="AC2456" s="3">
        <f>COUNTIFS(Table1[genoffice],Table1[[#This Row],[genoffice]],Table1[Gender],"F")</f>
        <v>87</v>
      </c>
      <c r="AD2456" s="3">
        <f>COUNTIFS(Table1[genoffice],Table1[[#This Row],[genoffice]],Table1[Gender],"M")</f>
        <v>236</v>
      </c>
      <c r="AE2456" s="3">
        <f>COUNTIFS(Table1[genoffice],Table1[[#This Row],[genoffice]],Table1[Gender],"~?")</f>
        <v>12</v>
      </c>
    </row>
    <row r="2457" spans="1:31" x14ac:dyDescent="0.35">
      <c r="A2457">
        <v>2456</v>
      </c>
      <c r="B2457">
        <f>IF(COUNTIF(C$2:C2456,C2457)&gt;0,B2456,B2456+1)</f>
        <v>797</v>
      </c>
      <c r="C2457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7" t="s">
        <v>2949</v>
      </c>
      <c r="E2457" t="s">
        <v>3152</v>
      </c>
      <c r="F2457" t="s">
        <v>3153</v>
      </c>
      <c r="G2457">
        <v>2014</v>
      </c>
      <c r="H2457" t="s">
        <v>1498</v>
      </c>
      <c r="I2457" t="s">
        <v>23</v>
      </c>
      <c r="J2457">
        <v>44</v>
      </c>
      <c r="K2457">
        <v>2</v>
      </c>
      <c r="L2457">
        <f>COUNTIF(Table1[Race],Table1[Race])</f>
        <v>2</v>
      </c>
      <c r="M2457">
        <v>1</v>
      </c>
      <c r="N2457">
        <v>0</v>
      </c>
      <c r="O2457">
        <v>1</v>
      </c>
      <c r="P2457">
        <v>0</v>
      </c>
      <c r="Q2457" t="s">
        <v>20</v>
      </c>
      <c r="R2457" t="s">
        <v>2951</v>
      </c>
      <c r="S2457" t="s">
        <v>2949</v>
      </c>
      <c r="T2457">
        <f>IFERROR(Table1[n_can_adj]/MID(Table1[district],FIND("(",Table1[district])+1,1),Table1[n_can_adj])</f>
        <v>2</v>
      </c>
      <c r="U2457">
        <v>27047</v>
      </c>
      <c r="V2457" t="str">
        <f>IF(Table1[Voting Population]&lt;47000,"Rural","Urban")</f>
        <v>Rural</v>
      </c>
      <c r="W2457" s="3">
        <v>0.37142857142857144</v>
      </c>
      <c r="X2457" s="3" t="s">
        <v>5414</v>
      </c>
      <c r="Y2457" s="3">
        <f>COUNTIFS(Table1[Race '#],Table1[[#This Row],[Race '#]],Table1[Gender],"F")</f>
        <v>0</v>
      </c>
      <c r="Z2457" s="3">
        <f>COUNTIFS(Table1[Race '#],Table1[[#This Row],[Race '#]],Table1[Gender],"M")</f>
        <v>2</v>
      </c>
      <c r="AA2457" s="3">
        <f>COUNTIFS(Table1[Race '#],Table1[[#This Row],[Race '#]],Table1[Gender],"~?")</f>
        <v>0</v>
      </c>
      <c r="AB2457" s="3" t="str">
        <f>_xlfn.IFS(Y2457=SUM(Table1[[#This Row],[Race-F candidates]:[Race-? Candidates]]),"All-Female",Z2457=SUM(Table1[[#This Row],[Race-F candidates]:[Race-? Candidates]]),"All-Male",1=1,"Mixed-Gender")</f>
        <v>All-Male</v>
      </c>
      <c r="AC2457" s="3">
        <f>COUNTIFS(Table1[genoffice],Table1[[#This Row],[genoffice]],Table1[Gender],"F")</f>
        <v>87</v>
      </c>
      <c r="AD2457" s="3">
        <f>COUNTIFS(Table1[genoffice],Table1[[#This Row],[genoffice]],Table1[Gender],"M")</f>
        <v>236</v>
      </c>
      <c r="AE2457" s="3">
        <f>COUNTIFS(Table1[genoffice],Table1[[#This Row],[genoffice]],Table1[Gender],"~?")</f>
        <v>12</v>
      </c>
    </row>
    <row r="2458" spans="1:31" x14ac:dyDescent="0.35">
      <c r="A2458">
        <v>2457</v>
      </c>
      <c r="B2458">
        <f>IF(COUNTIF(C$2:C2457,C2458)&gt;0,B2457,B2457+1)</f>
        <v>797</v>
      </c>
      <c r="C2458" t="str">
        <f>Table1[[#This Row],[position]]&amp;IF(Table1[district]="NA","","-"&amp;Table1[district])&amp;IF(Table1[parish]="Multi-Parish Race","","-"&amp;Table1[parish])&amp;" ("&amp;Table1[year]&amp;")"</f>
        <v>Mayor-Town of Keachi-De Soto (2014)</v>
      </c>
      <c r="D2458" t="s">
        <v>2949</v>
      </c>
      <c r="E2458" t="s">
        <v>3152</v>
      </c>
      <c r="F2458" t="s">
        <v>3154</v>
      </c>
      <c r="G2458">
        <v>2014</v>
      </c>
      <c r="H2458" t="s">
        <v>1498</v>
      </c>
      <c r="I2458" t="s">
        <v>30</v>
      </c>
      <c r="J2458">
        <v>96</v>
      </c>
      <c r="K2458">
        <v>2</v>
      </c>
      <c r="L2458">
        <f>COUNTIF(Table1[Race],Table1[Race])</f>
        <v>2</v>
      </c>
      <c r="M2458">
        <v>1</v>
      </c>
      <c r="N2458">
        <v>0</v>
      </c>
      <c r="O2458">
        <v>1</v>
      </c>
      <c r="P2458">
        <v>0</v>
      </c>
      <c r="Q2458" t="s">
        <v>20</v>
      </c>
      <c r="R2458" t="s">
        <v>2951</v>
      </c>
      <c r="S2458" t="s">
        <v>2949</v>
      </c>
      <c r="T2458">
        <f>IFERROR(Table1[n_can_adj]/MID(Table1[district],FIND("(",Table1[district])+1,1),Table1[n_can_adj])</f>
        <v>2</v>
      </c>
      <c r="U2458">
        <v>27047</v>
      </c>
      <c r="V2458" t="str">
        <f>IF(Table1[Voting Population]&lt;47000,"Rural","Urban")</f>
        <v>Rural</v>
      </c>
      <c r="W2458" s="3">
        <v>0.37142857142857144</v>
      </c>
      <c r="X2458" s="3" t="s">
        <v>5414</v>
      </c>
      <c r="Y2458" s="3">
        <f>COUNTIFS(Table1[Race '#],Table1[[#This Row],[Race '#]],Table1[Gender],"F")</f>
        <v>0</v>
      </c>
      <c r="Z2458" s="3">
        <f>COUNTIFS(Table1[Race '#],Table1[[#This Row],[Race '#]],Table1[Gender],"M")</f>
        <v>2</v>
      </c>
      <c r="AA2458" s="3">
        <f>COUNTIFS(Table1[Race '#],Table1[[#This Row],[Race '#]],Table1[Gender],"~?")</f>
        <v>0</v>
      </c>
      <c r="AB2458" s="3" t="str">
        <f>_xlfn.IFS(Y2458=SUM(Table1[[#This Row],[Race-F candidates]:[Race-? Candidates]]),"All-Female",Z2458=SUM(Table1[[#This Row],[Race-F candidates]:[Race-? Candidates]]),"All-Male",1=1,"Mixed-Gender")</f>
        <v>All-Male</v>
      </c>
      <c r="AC2458" s="3">
        <f>COUNTIFS(Table1[genoffice],Table1[[#This Row],[genoffice]],Table1[Gender],"F")</f>
        <v>87</v>
      </c>
      <c r="AD2458" s="3">
        <f>COUNTIFS(Table1[genoffice],Table1[[#This Row],[genoffice]],Table1[Gender],"M")</f>
        <v>236</v>
      </c>
      <c r="AE2458" s="3">
        <f>COUNTIFS(Table1[genoffice],Table1[[#This Row],[genoffice]],Table1[Gender],"~?")</f>
        <v>12</v>
      </c>
    </row>
    <row r="2459" spans="1:31" x14ac:dyDescent="0.35">
      <c r="A2459">
        <v>2458</v>
      </c>
      <c r="B2459">
        <f>IF(COUNTIF(C$2:C2458,C2459)&gt;0,B2458,B2458+1)</f>
        <v>798</v>
      </c>
      <c r="C2459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59" t="s">
        <v>2949</v>
      </c>
      <c r="E2459" t="s">
        <v>1102</v>
      </c>
      <c r="F2459" t="s">
        <v>3155</v>
      </c>
      <c r="G2459">
        <v>2014</v>
      </c>
      <c r="H2459" t="s">
        <v>640</v>
      </c>
      <c r="I2459" t="s">
        <v>23</v>
      </c>
      <c r="J2459">
        <v>320</v>
      </c>
      <c r="K2459">
        <v>3</v>
      </c>
      <c r="L2459">
        <f>COUNTIF(Table1[Race],Table1[Race])</f>
        <v>3</v>
      </c>
      <c r="M2459">
        <v>2</v>
      </c>
      <c r="N2459">
        <v>1</v>
      </c>
      <c r="O2459">
        <v>0</v>
      </c>
      <c r="P2459">
        <v>0</v>
      </c>
      <c r="Q2459" t="s">
        <v>20</v>
      </c>
      <c r="R2459" t="s">
        <v>2951</v>
      </c>
      <c r="S2459" t="s">
        <v>2949</v>
      </c>
      <c r="T2459">
        <f>IFERROR(Table1[n_can_adj]/MID(Table1[district],FIND("(",Table1[district])+1,1),Table1[n_can_adj])</f>
        <v>3</v>
      </c>
      <c r="U2459">
        <v>127115</v>
      </c>
      <c r="V2459" t="str">
        <f>IF(Table1[Voting Population]&lt;47000,"Rural","Urban")</f>
        <v>Urban</v>
      </c>
      <c r="W2459" s="3">
        <v>0.21978021978021983</v>
      </c>
      <c r="X2459" s="3" t="s">
        <v>5414</v>
      </c>
      <c r="Y2459" s="3">
        <f>COUNTIFS(Table1[Race '#],Table1[[#This Row],[Race '#]],Table1[Gender],"F")</f>
        <v>1</v>
      </c>
      <c r="Z2459" s="3">
        <f>COUNTIFS(Table1[Race '#],Table1[[#This Row],[Race '#]],Table1[Gender],"M")</f>
        <v>2</v>
      </c>
      <c r="AA2459" s="3">
        <f>COUNTIFS(Table1[Race '#],Table1[[#This Row],[Race '#]],Table1[Gender],"~?")</f>
        <v>0</v>
      </c>
      <c r="AB2459" s="3" t="str">
        <f>_xlfn.IFS(Y2459=SUM(Table1[[#This Row],[Race-F candidates]:[Race-? Candidates]]),"All-Female",Z2459=SUM(Table1[[#This Row],[Race-F candidates]:[Race-? Candidates]]),"All-Male",1=1,"Mixed-Gender")</f>
        <v>Mixed-Gender</v>
      </c>
      <c r="AC2459" s="3">
        <f>COUNTIFS(Table1[genoffice],Table1[[#This Row],[genoffice]],Table1[Gender],"F")</f>
        <v>87</v>
      </c>
      <c r="AD2459" s="3">
        <f>COUNTIFS(Table1[genoffice],Table1[[#This Row],[genoffice]],Table1[Gender],"M")</f>
        <v>236</v>
      </c>
      <c r="AE2459" s="3">
        <f>COUNTIFS(Table1[genoffice],Table1[[#This Row],[genoffice]],Table1[Gender],"~?")</f>
        <v>12</v>
      </c>
    </row>
    <row r="2460" spans="1:31" x14ac:dyDescent="0.35">
      <c r="A2460">
        <v>2459</v>
      </c>
      <c r="B2460">
        <f>IF(COUNTIF(C$2:C2459,C2460)&gt;0,B2459,B2459+1)</f>
        <v>798</v>
      </c>
      <c r="C2460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0" t="s">
        <v>2949</v>
      </c>
      <c r="E2460" t="s">
        <v>1102</v>
      </c>
      <c r="F2460" t="s">
        <v>3156</v>
      </c>
      <c r="G2460">
        <v>2014</v>
      </c>
      <c r="H2460" t="s">
        <v>640</v>
      </c>
      <c r="I2460" t="s">
        <v>23</v>
      </c>
      <c r="J2460">
        <v>540</v>
      </c>
      <c r="K2460">
        <v>3</v>
      </c>
      <c r="L2460">
        <f>COUNTIF(Table1[Race],Table1[Race])</f>
        <v>3</v>
      </c>
      <c r="M2460">
        <v>2</v>
      </c>
      <c r="N2460">
        <v>1</v>
      </c>
      <c r="O2460">
        <v>0</v>
      </c>
      <c r="P2460">
        <v>0</v>
      </c>
      <c r="Q2460" t="s">
        <v>20</v>
      </c>
      <c r="R2460" t="s">
        <v>2951</v>
      </c>
      <c r="S2460" t="s">
        <v>2949</v>
      </c>
      <c r="T2460">
        <f>IFERROR(Table1[n_can_adj]/MID(Table1[district],FIND("(",Table1[district])+1,1),Table1[n_can_adj])</f>
        <v>3</v>
      </c>
      <c r="U2460">
        <v>127115</v>
      </c>
      <c r="V2460" t="str">
        <f>IF(Table1[Voting Population]&lt;47000,"Rural","Urban")</f>
        <v>Urban</v>
      </c>
      <c r="W2460" s="3">
        <v>0.21978021978021983</v>
      </c>
      <c r="X2460" s="3" t="s">
        <v>5415</v>
      </c>
      <c r="Y2460" s="3">
        <f>COUNTIFS(Table1[Race '#],Table1[[#This Row],[Race '#]],Table1[Gender],"F")</f>
        <v>1</v>
      </c>
      <c r="Z2460" s="3">
        <f>COUNTIFS(Table1[Race '#],Table1[[#This Row],[Race '#]],Table1[Gender],"M")</f>
        <v>2</v>
      </c>
      <c r="AA2460" s="3">
        <f>COUNTIFS(Table1[Race '#],Table1[[#This Row],[Race '#]],Table1[Gender],"~?")</f>
        <v>0</v>
      </c>
      <c r="AB2460" s="3" t="str">
        <f>_xlfn.IFS(Y2460=SUM(Table1[[#This Row],[Race-F candidates]:[Race-? Candidates]]),"All-Female",Z2460=SUM(Table1[[#This Row],[Race-F candidates]:[Race-? Candidates]]),"All-Male",1=1,"Mixed-Gender")</f>
        <v>Mixed-Gender</v>
      </c>
      <c r="AC2460" s="3">
        <f>COUNTIFS(Table1[genoffice],Table1[[#This Row],[genoffice]],Table1[Gender],"F")</f>
        <v>87</v>
      </c>
      <c r="AD2460" s="3">
        <f>COUNTIFS(Table1[genoffice],Table1[[#This Row],[genoffice]],Table1[Gender],"M")</f>
        <v>236</v>
      </c>
      <c r="AE2460" s="3">
        <f>COUNTIFS(Table1[genoffice],Table1[[#This Row],[genoffice]],Table1[Gender],"~?")</f>
        <v>12</v>
      </c>
    </row>
    <row r="2461" spans="1:31" x14ac:dyDescent="0.35">
      <c r="A2461">
        <v>2460</v>
      </c>
      <c r="B2461">
        <f>IF(COUNTIF(C$2:C2460,C2461)&gt;0,B2460,B2460+1)</f>
        <v>798</v>
      </c>
      <c r="C2461" t="str">
        <f>Table1[[#This Row],[position]]&amp;IF(Table1[district]="NA","","-"&amp;Table1[district])&amp;IF(Table1[parish]="Multi-Parish Race","","-"&amp;Table1[parish])&amp;" ("&amp;Table1[year]&amp;")"</f>
        <v>Mayor-Town of Kentwood-Tangipahoa (2014)</v>
      </c>
      <c r="D2461" t="s">
        <v>2949</v>
      </c>
      <c r="E2461" t="s">
        <v>1102</v>
      </c>
      <c r="F2461" t="s">
        <v>1005</v>
      </c>
      <c r="G2461">
        <v>2014</v>
      </c>
      <c r="H2461" t="s">
        <v>640</v>
      </c>
      <c r="I2461" t="s">
        <v>19</v>
      </c>
      <c r="J2461">
        <v>141</v>
      </c>
      <c r="K2461">
        <v>3</v>
      </c>
      <c r="L2461">
        <f>COUNTIF(Table1[Race],Table1[Race])</f>
        <v>3</v>
      </c>
      <c r="M2461">
        <v>2</v>
      </c>
      <c r="N2461">
        <v>1</v>
      </c>
      <c r="O2461">
        <v>0</v>
      </c>
      <c r="P2461">
        <v>0</v>
      </c>
      <c r="Q2461" t="s">
        <v>20</v>
      </c>
      <c r="R2461" t="s">
        <v>2951</v>
      </c>
      <c r="S2461" t="s">
        <v>2949</v>
      </c>
      <c r="T2461">
        <f>IFERROR(Table1[n_can_adj]/MID(Table1[district],FIND("(",Table1[district])+1,1),Table1[n_can_adj])</f>
        <v>3</v>
      </c>
      <c r="U2461">
        <v>127115</v>
      </c>
      <c r="V2461" t="str">
        <f>IF(Table1[Voting Population]&lt;47000,"Rural","Urban")</f>
        <v>Urban</v>
      </c>
      <c r="W2461" s="3">
        <v>0.21978021978021983</v>
      </c>
      <c r="X2461" s="3" t="s">
        <v>5414</v>
      </c>
      <c r="Y2461" s="3">
        <f>COUNTIFS(Table1[Race '#],Table1[[#This Row],[Race '#]],Table1[Gender],"F")</f>
        <v>1</v>
      </c>
      <c r="Z2461" s="3">
        <f>COUNTIFS(Table1[Race '#],Table1[[#This Row],[Race '#]],Table1[Gender],"M")</f>
        <v>2</v>
      </c>
      <c r="AA2461" s="3">
        <f>COUNTIFS(Table1[Race '#],Table1[[#This Row],[Race '#]],Table1[Gender],"~?")</f>
        <v>0</v>
      </c>
      <c r="AB2461" s="3" t="str">
        <f>_xlfn.IFS(Y2461=SUM(Table1[[#This Row],[Race-F candidates]:[Race-? Candidates]]),"All-Female",Z2461=SUM(Table1[[#This Row],[Race-F candidates]:[Race-? Candidates]]),"All-Male",1=1,"Mixed-Gender")</f>
        <v>Mixed-Gender</v>
      </c>
      <c r="AC2461" s="3">
        <f>COUNTIFS(Table1[genoffice],Table1[[#This Row],[genoffice]],Table1[Gender],"F")</f>
        <v>87</v>
      </c>
      <c r="AD2461" s="3">
        <f>COUNTIFS(Table1[genoffice],Table1[[#This Row],[genoffice]],Table1[Gender],"M")</f>
        <v>236</v>
      </c>
      <c r="AE2461" s="3">
        <f>COUNTIFS(Table1[genoffice],Table1[[#This Row],[genoffice]],Table1[Gender],"~?")</f>
        <v>12</v>
      </c>
    </row>
    <row r="2462" spans="1:31" x14ac:dyDescent="0.35">
      <c r="A2462">
        <v>2461</v>
      </c>
      <c r="B2462">
        <f>IF(COUNTIF(C$2:C2461,C2462)&gt;0,B2461,B2461+1)</f>
        <v>799</v>
      </c>
      <c r="C2462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2" t="s">
        <v>2949</v>
      </c>
      <c r="E2462" t="s">
        <v>1111</v>
      </c>
      <c r="F2462" t="s">
        <v>3157</v>
      </c>
      <c r="G2462">
        <v>2014</v>
      </c>
      <c r="H2462" t="s">
        <v>695</v>
      </c>
      <c r="I2462" t="s">
        <v>127</v>
      </c>
      <c r="J2462">
        <v>298</v>
      </c>
      <c r="K2462">
        <v>2</v>
      </c>
      <c r="L2462">
        <f>COUNTIF(Table1[Race],Table1[Race])</f>
        <v>2</v>
      </c>
      <c r="M2462">
        <v>1</v>
      </c>
      <c r="N2462">
        <v>0</v>
      </c>
      <c r="O2462">
        <v>0</v>
      </c>
      <c r="P2462">
        <v>1</v>
      </c>
      <c r="Q2462" t="s">
        <v>20</v>
      </c>
      <c r="R2462" t="s">
        <v>2951</v>
      </c>
      <c r="S2462" t="s">
        <v>2949</v>
      </c>
      <c r="T2462">
        <f>IFERROR(Table1[n_can_adj]/MID(Table1[district],FIND("(",Table1[district])+1,1),Table1[n_can_adj])</f>
        <v>2</v>
      </c>
      <c r="U2462">
        <v>31399</v>
      </c>
      <c r="V2462" t="str">
        <f>IF(Table1[Voting Population]&lt;47000,"Rural","Urban")</f>
        <v>Rural</v>
      </c>
      <c r="W2462" s="3">
        <v>0.40459540459540455</v>
      </c>
      <c r="X2462" s="3" t="s">
        <v>5414</v>
      </c>
      <c r="Y2462" s="3">
        <f>COUNTIFS(Table1[Race '#],Table1[[#This Row],[Race '#]],Table1[Gender],"F")</f>
        <v>0</v>
      </c>
      <c r="Z2462" s="3">
        <f>COUNTIFS(Table1[Race '#],Table1[[#This Row],[Race '#]],Table1[Gender],"M")</f>
        <v>2</v>
      </c>
      <c r="AA2462" s="3">
        <f>COUNTIFS(Table1[Race '#],Table1[[#This Row],[Race '#]],Table1[Gender],"~?")</f>
        <v>0</v>
      </c>
      <c r="AB2462" s="3" t="str">
        <f>_xlfn.IFS(Y2462=SUM(Table1[[#This Row],[Race-F candidates]:[Race-? Candidates]]),"All-Female",Z2462=SUM(Table1[[#This Row],[Race-F candidates]:[Race-? Candidates]]),"All-Male",1=1,"Mixed-Gender")</f>
        <v>All-Male</v>
      </c>
      <c r="AC2462" s="3">
        <f>COUNTIFS(Table1[genoffice],Table1[[#This Row],[genoffice]],Table1[Gender],"F")</f>
        <v>87</v>
      </c>
      <c r="AD2462" s="3">
        <f>COUNTIFS(Table1[genoffice],Table1[[#This Row],[genoffice]],Table1[Gender],"M")</f>
        <v>236</v>
      </c>
      <c r="AE2462" s="3">
        <f>COUNTIFS(Table1[genoffice],Table1[[#This Row],[genoffice]],Table1[Gender],"~?")</f>
        <v>12</v>
      </c>
    </row>
    <row r="2463" spans="1:31" x14ac:dyDescent="0.35">
      <c r="A2463">
        <v>2462</v>
      </c>
      <c r="B2463">
        <f>IF(COUNTIF(C$2:C2462,C2463)&gt;0,B2462,B2462+1)</f>
        <v>799</v>
      </c>
      <c r="C2463" t="str">
        <f>Table1[[#This Row],[position]]&amp;IF(Table1[district]="NA","","-"&amp;Table1[district])&amp;IF(Table1[parish]="Multi-Parish Race","","-"&amp;Table1[parish])&amp;" ("&amp;Table1[year]&amp;")"</f>
        <v>Mayor-Town of Lake Arthur-Jefferson Davis (2014)</v>
      </c>
      <c r="D2463" t="s">
        <v>2949</v>
      </c>
      <c r="E2463" t="s">
        <v>1111</v>
      </c>
      <c r="F2463" t="s">
        <v>3158</v>
      </c>
      <c r="G2463">
        <v>2014</v>
      </c>
      <c r="H2463" t="s">
        <v>695</v>
      </c>
      <c r="I2463" t="s">
        <v>23</v>
      </c>
      <c r="J2463">
        <v>703</v>
      </c>
      <c r="K2463">
        <v>2</v>
      </c>
      <c r="L2463">
        <f>COUNTIF(Table1[Race],Table1[Race])</f>
        <v>2</v>
      </c>
      <c r="M2463">
        <v>1</v>
      </c>
      <c r="N2463">
        <v>0</v>
      </c>
      <c r="O2463">
        <v>0</v>
      </c>
      <c r="P2463">
        <v>1</v>
      </c>
      <c r="Q2463" t="s">
        <v>20</v>
      </c>
      <c r="R2463" t="s">
        <v>2951</v>
      </c>
      <c r="S2463" t="s">
        <v>2949</v>
      </c>
      <c r="T2463">
        <f>IFERROR(Table1[n_can_adj]/MID(Table1[district],FIND("(",Table1[district])+1,1),Table1[n_can_adj])</f>
        <v>2</v>
      </c>
      <c r="U2463">
        <v>31399</v>
      </c>
      <c r="V2463" t="str">
        <f>IF(Table1[Voting Population]&lt;47000,"Rural","Urban")</f>
        <v>Rural</v>
      </c>
      <c r="W2463" s="3">
        <v>0.40459540459540455</v>
      </c>
      <c r="X2463" s="3" t="s">
        <v>5414</v>
      </c>
      <c r="Y2463" s="3">
        <f>COUNTIFS(Table1[Race '#],Table1[[#This Row],[Race '#]],Table1[Gender],"F")</f>
        <v>0</v>
      </c>
      <c r="Z2463" s="3">
        <f>COUNTIFS(Table1[Race '#],Table1[[#This Row],[Race '#]],Table1[Gender],"M")</f>
        <v>2</v>
      </c>
      <c r="AA2463" s="3">
        <f>COUNTIFS(Table1[Race '#],Table1[[#This Row],[Race '#]],Table1[Gender],"~?")</f>
        <v>0</v>
      </c>
      <c r="AB2463" s="3" t="str">
        <f>_xlfn.IFS(Y2463=SUM(Table1[[#This Row],[Race-F candidates]:[Race-? Candidates]]),"All-Female",Z2463=SUM(Table1[[#This Row],[Race-F candidates]:[Race-? Candidates]]),"All-Male",1=1,"Mixed-Gender")</f>
        <v>All-Male</v>
      </c>
      <c r="AC2463" s="3">
        <f>COUNTIFS(Table1[genoffice],Table1[[#This Row],[genoffice]],Table1[Gender],"F")</f>
        <v>87</v>
      </c>
      <c r="AD2463" s="3">
        <f>COUNTIFS(Table1[genoffice],Table1[[#This Row],[genoffice]],Table1[Gender],"M")</f>
        <v>236</v>
      </c>
      <c r="AE2463" s="3">
        <f>COUNTIFS(Table1[genoffice],Table1[[#This Row],[genoffice]],Table1[Gender],"~?")</f>
        <v>12</v>
      </c>
    </row>
    <row r="2464" spans="1:31" x14ac:dyDescent="0.35">
      <c r="A2464">
        <v>2463</v>
      </c>
      <c r="B2464">
        <f>IF(COUNTIF(C$2:C2463,C2464)&gt;0,B2463,B2463+1)</f>
        <v>800</v>
      </c>
      <c r="C2464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4" t="s">
        <v>2949</v>
      </c>
      <c r="E2464" t="s">
        <v>1115</v>
      </c>
      <c r="F2464" t="s">
        <v>3159</v>
      </c>
      <c r="G2464">
        <v>2014</v>
      </c>
      <c r="H2464" t="s">
        <v>569</v>
      </c>
      <c r="I2464" t="s">
        <v>23</v>
      </c>
      <c r="J2464">
        <v>663</v>
      </c>
      <c r="K2464">
        <v>4</v>
      </c>
      <c r="L2464">
        <f>COUNTIF(Table1[Race],Table1[Race])</f>
        <v>4</v>
      </c>
      <c r="M2464">
        <v>4</v>
      </c>
      <c r="N2464">
        <v>0</v>
      </c>
      <c r="O2464">
        <v>0</v>
      </c>
      <c r="P2464">
        <v>0</v>
      </c>
      <c r="Q2464" t="s">
        <v>20</v>
      </c>
      <c r="R2464" t="s">
        <v>2951</v>
      </c>
      <c r="S2464" t="s">
        <v>2949</v>
      </c>
      <c r="T2464">
        <f>IFERROR(Table1[n_can_adj]/MID(Table1[district],FIND("(",Table1[district])+1,1),Table1[n_can_adj])</f>
        <v>4</v>
      </c>
      <c r="U2464">
        <v>7419</v>
      </c>
      <c r="V2464" t="str">
        <f>IF(Table1[Voting Population]&lt;47000,"Rural","Urban")</f>
        <v>Rural</v>
      </c>
      <c r="W2464" s="3">
        <v>0.13120567375886527</v>
      </c>
      <c r="X2464" s="3" t="s">
        <v>5414</v>
      </c>
      <c r="Y2464" s="3">
        <f>COUNTIFS(Table1[Race '#],Table1[[#This Row],[Race '#]],Table1[Gender],"F")</f>
        <v>1</v>
      </c>
      <c r="Z2464" s="3">
        <f>COUNTIFS(Table1[Race '#],Table1[[#This Row],[Race '#]],Table1[Gender],"M")</f>
        <v>3</v>
      </c>
      <c r="AA2464" s="3">
        <f>COUNTIFS(Table1[Race '#],Table1[[#This Row],[Race '#]],Table1[Gender],"~?")</f>
        <v>0</v>
      </c>
      <c r="AB2464" s="3" t="str">
        <f>_xlfn.IFS(Y2464=SUM(Table1[[#This Row],[Race-F candidates]:[Race-? Candidates]]),"All-Female",Z2464=SUM(Table1[[#This Row],[Race-F candidates]:[Race-? Candidates]]),"All-Male",1=1,"Mixed-Gender")</f>
        <v>Mixed-Gender</v>
      </c>
      <c r="AC2464" s="3">
        <f>COUNTIFS(Table1[genoffice],Table1[[#This Row],[genoffice]],Table1[Gender],"F")</f>
        <v>87</v>
      </c>
      <c r="AD2464" s="3">
        <f>COUNTIFS(Table1[genoffice],Table1[[#This Row],[genoffice]],Table1[Gender],"M")</f>
        <v>236</v>
      </c>
      <c r="AE2464" s="3">
        <f>COUNTIFS(Table1[genoffice],Table1[[#This Row],[genoffice]],Table1[Gender],"~?")</f>
        <v>12</v>
      </c>
    </row>
    <row r="2465" spans="1:31" x14ac:dyDescent="0.35">
      <c r="A2465">
        <v>2464</v>
      </c>
      <c r="B2465">
        <f>IF(COUNTIF(C$2:C2464,C2465)&gt;0,B2464,B2464+1)</f>
        <v>800</v>
      </c>
      <c r="C2465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5" t="s">
        <v>2949</v>
      </c>
      <c r="E2465" t="s">
        <v>1115</v>
      </c>
      <c r="F2465" t="s">
        <v>3160</v>
      </c>
      <c r="G2465">
        <v>2014</v>
      </c>
      <c r="H2465" t="s">
        <v>569</v>
      </c>
      <c r="I2465" t="s">
        <v>23</v>
      </c>
      <c r="J2465">
        <v>159</v>
      </c>
      <c r="K2465">
        <v>4</v>
      </c>
      <c r="L2465">
        <f>COUNTIF(Table1[Race],Table1[Race])</f>
        <v>4</v>
      </c>
      <c r="M2465">
        <v>4</v>
      </c>
      <c r="N2465">
        <v>0</v>
      </c>
      <c r="O2465">
        <v>0</v>
      </c>
      <c r="P2465">
        <v>0</v>
      </c>
      <c r="Q2465" t="s">
        <v>20</v>
      </c>
      <c r="R2465" t="s">
        <v>2951</v>
      </c>
      <c r="S2465" t="s">
        <v>2949</v>
      </c>
      <c r="T2465">
        <f>IFERROR(Table1[n_can_adj]/MID(Table1[district],FIND("(",Table1[district])+1,1),Table1[n_can_adj])</f>
        <v>4</v>
      </c>
      <c r="U2465">
        <v>7419</v>
      </c>
      <c r="V2465" t="str">
        <f>IF(Table1[Voting Population]&lt;47000,"Rural","Urban")</f>
        <v>Rural</v>
      </c>
      <c r="W2465" s="3">
        <v>0.13120567375886527</v>
      </c>
      <c r="X2465" s="3" t="s">
        <v>5414</v>
      </c>
      <c r="Y2465" s="3">
        <f>COUNTIFS(Table1[Race '#],Table1[[#This Row],[Race '#]],Table1[Gender],"F")</f>
        <v>1</v>
      </c>
      <c r="Z2465" s="3">
        <f>COUNTIFS(Table1[Race '#],Table1[[#This Row],[Race '#]],Table1[Gender],"M")</f>
        <v>3</v>
      </c>
      <c r="AA2465" s="3">
        <f>COUNTIFS(Table1[Race '#],Table1[[#This Row],[Race '#]],Table1[Gender],"~?")</f>
        <v>0</v>
      </c>
      <c r="AB2465" s="3" t="str">
        <f>_xlfn.IFS(Y2465=SUM(Table1[[#This Row],[Race-F candidates]:[Race-? Candidates]]),"All-Female",Z2465=SUM(Table1[[#This Row],[Race-F candidates]:[Race-? Candidates]]),"All-Male",1=1,"Mixed-Gender")</f>
        <v>Mixed-Gender</v>
      </c>
      <c r="AC2465" s="3">
        <f>COUNTIFS(Table1[genoffice],Table1[[#This Row],[genoffice]],Table1[Gender],"F")</f>
        <v>87</v>
      </c>
      <c r="AD2465" s="3">
        <f>COUNTIFS(Table1[genoffice],Table1[[#This Row],[genoffice]],Table1[Gender],"M")</f>
        <v>236</v>
      </c>
      <c r="AE2465" s="3">
        <f>COUNTIFS(Table1[genoffice],Table1[[#This Row],[genoffice]],Table1[Gender],"~?")</f>
        <v>12</v>
      </c>
    </row>
    <row r="2466" spans="1:31" x14ac:dyDescent="0.35">
      <c r="A2466">
        <v>2465</v>
      </c>
      <c r="B2466">
        <f>IF(COUNTIF(C$2:C2465,C2466)&gt;0,B2465,B2465+1)</f>
        <v>800</v>
      </c>
      <c r="C2466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6" t="s">
        <v>2949</v>
      </c>
      <c r="E2466" t="s">
        <v>1115</v>
      </c>
      <c r="F2466" t="s">
        <v>3161</v>
      </c>
      <c r="G2466">
        <v>2014</v>
      </c>
      <c r="H2466" t="s">
        <v>569</v>
      </c>
      <c r="I2466" t="s">
        <v>23</v>
      </c>
      <c r="J2466">
        <v>230</v>
      </c>
      <c r="K2466">
        <v>4</v>
      </c>
      <c r="L2466">
        <f>COUNTIF(Table1[Race],Table1[Race])</f>
        <v>4</v>
      </c>
      <c r="M2466">
        <v>4</v>
      </c>
      <c r="N2466">
        <v>0</v>
      </c>
      <c r="O2466">
        <v>0</v>
      </c>
      <c r="P2466">
        <v>0</v>
      </c>
      <c r="Q2466" t="s">
        <v>20</v>
      </c>
      <c r="R2466" t="s">
        <v>2951</v>
      </c>
      <c r="S2466" t="s">
        <v>2949</v>
      </c>
      <c r="T2466">
        <f>IFERROR(Table1[n_can_adj]/MID(Table1[district],FIND("(",Table1[district])+1,1),Table1[n_can_adj])</f>
        <v>4</v>
      </c>
      <c r="U2466">
        <v>7419</v>
      </c>
      <c r="V2466" t="str">
        <f>IF(Table1[Voting Population]&lt;47000,"Rural","Urban")</f>
        <v>Rural</v>
      </c>
      <c r="W2466" s="3">
        <v>0.13120567375886527</v>
      </c>
      <c r="X2466" s="3" t="s">
        <v>5415</v>
      </c>
      <c r="Y2466" s="3">
        <f>COUNTIFS(Table1[Race '#],Table1[[#This Row],[Race '#]],Table1[Gender],"F")</f>
        <v>1</v>
      </c>
      <c r="Z2466" s="3">
        <f>COUNTIFS(Table1[Race '#],Table1[[#This Row],[Race '#]],Table1[Gender],"M")</f>
        <v>3</v>
      </c>
      <c r="AA2466" s="3">
        <f>COUNTIFS(Table1[Race '#],Table1[[#This Row],[Race '#]],Table1[Gender],"~?")</f>
        <v>0</v>
      </c>
      <c r="AB2466" s="3" t="str">
        <f>_xlfn.IFS(Y2466=SUM(Table1[[#This Row],[Race-F candidates]:[Race-? Candidates]]),"All-Female",Z2466=SUM(Table1[[#This Row],[Race-F candidates]:[Race-? Candidates]]),"All-Male",1=1,"Mixed-Gender")</f>
        <v>Mixed-Gender</v>
      </c>
      <c r="AC2466" s="3">
        <f>COUNTIFS(Table1[genoffice],Table1[[#This Row],[genoffice]],Table1[Gender],"F")</f>
        <v>87</v>
      </c>
      <c r="AD2466" s="3">
        <f>COUNTIFS(Table1[genoffice],Table1[[#This Row],[genoffice]],Table1[Gender],"M")</f>
        <v>236</v>
      </c>
      <c r="AE2466" s="3">
        <f>COUNTIFS(Table1[genoffice],Table1[[#This Row],[genoffice]],Table1[Gender],"~?")</f>
        <v>12</v>
      </c>
    </row>
    <row r="2467" spans="1:31" x14ac:dyDescent="0.35">
      <c r="A2467">
        <v>2466</v>
      </c>
      <c r="B2467">
        <f>IF(COUNTIF(C$2:C2466,C2467)&gt;0,B2466,B2466+1)</f>
        <v>800</v>
      </c>
      <c r="C2467" t="str">
        <f>Table1[[#This Row],[position]]&amp;IF(Table1[district]="NA","","-"&amp;Table1[district])&amp;IF(Table1[parish]="Multi-Parish Race","","-"&amp;Table1[parish])&amp;" ("&amp;Table1[year]&amp;")"</f>
        <v>Mayor-Town of Lake Providence-East Carroll (2014)</v>
      </c>
      <c r="D2467" t="s">
        <v>2949</v>
      </c>
      <c r="E2467" t="s">
        <v>1115</v>
      </c>
      <c r="F2467" t="s">
        <v>3162</v>
      </c>
      <c r="G2467">
        <v>2014</v>
      </c>
      <c r="H2467" t="s">
        <v>569</v>
      </c>
      <c r="I2467" t="s">
        <v>23</v>
      </c>
      <c r="J2467">
        <v>922</v>
      </c>
      <c r="K2467">
        <v>4</v>
      </c>
      <c r="L2467">
        <f>COUNTIF(Table1[Race],Table1[Race])</f>
        <v>4</v>
      </c>
      <c r="M2467">
        <v>4</v>
      </c>
      <c r="N2467">
        <v>0</v>
      </c>
      <c r="O2467">
        <v>0</v>
      </c>
      <c r="P2467">
        <v>0</v>
      </c>
      <c r="Q2467" t="s">
        <v>20</v>
      </c>
      <c r="R2467" t="s">
        <v>2951</v>
      </c>
      <c r="S2467" t="s">
        <v>2949</v>
      </c>
      <c r="T2467">
        <f>IFERROR(Table1[n_can_adj]/MID(Table1[district],FIND("(",Table1[district])+1,1),Table1[n_can_adj])</f>
        <v>4</v>
      </c>
      <c r="U2467">
        <v>7419</v>
      </c>
      <c r="V2467" t="str">
        <f>IF(Table1[Voting Population]&lt;47000,"Rural","Urban")</f>
        <v>Rural</v>
      </c>
      <c r="W2467" s="3">
        <v>0.13120567375886527</v>
      </c>
      <c r="X2467" s="3" t="s">
        <v>5414</v>
      </c>
      <c r="Y2467" s="3">
        <f>COUNTIFS(Table1[Race '#],Table1[[#This Row],[Race '#]],Table1[Gender],"F")</f>
        <v>1</v>
      </c>
      <c r="Z2467" s="3">
        <f>COUNTIFS(Table1[Race '#],Table1[[#This Row],[Race '#]],Table1[Gender],"M")</f>
        <v>3</v>
      </c>
      <c r="AA2467" s="3">
        <f>COUNTIFS(Table1[Race '#],Table1[[#This Row],[Race '#]],Table1[Gender],"~?")</f>
        <v>0</v>
      </c>
      <c r="AB2467" s="3" t="str">
        <f>_xlfn.IFS(Y2467=SUM(Table1[[#This Row],[Race-F candidates]:[Race-? Candidates]]),"All-Female",Z2467=SUM(Table1[[#This Row],[Race-F candidates]:[Race-? Candidates]]),"All-Male",1=1,"Mixed-Gender")</f>
        <v>Mixed-Gender</v>
      </c>
      <c r="AC2467" s="3">
        <f>COUNTIFS(Table1[genoffice],Table1[[#This Row],[genoffice]],Table1[Gender],"F")</f>
        <v>87</v>
      </c>
      <c r="AD2467" s="3">
        <f>COUNTIFS(Table1[genoffice],Table1[[#This Row],[genoffice]],Table1[Gender],"M")</f>
        <v>236</v>
      </c>
      <c r="AE2467" s="3">
        <f>COUNTIFS(Table1[genoffice],Table1[[#This Row],[genoffice]],Table1[Gender],"~?")</f>
        <v>12</v>
      </c>
    </row>
    <row r="2468" spans="1:31" x14ac:dyDescent="0.35">
      <c r="A2468">
        <v>2467</v>
      </c>
      <c r="B2468">
        <f>IF(COUNTIF(C$2:C2467,C2468)&gt;0,B2467,B2467+1)</f>
        <v>801</v>
      </c>
      <c r="C2468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8" t="s">
        <v>2949</v>
      </c>
      <c r="E2468" t="s">
        <v>3163</v>
      </c>
      <c r="F2468" t="s">
        <v>3164</v>
      </c>
      <c r="G2468">
        <v>2014</v>
      </c>
      <c r="H2468" t="s">
        <v>83</v>
      </c>
      <c r="I2468" t="s">
        <v>127</v>
      </c>
      <c r="J2468">
        <v>204</v>
      </c>
      <c r="K2468">
        <v>2</v>
      </c>
      <c r="L2468">
        <f>COUNTIF(Table1[Race],Table1[Race])</f>
        <v>2</v>
      </c>
      <c r="M2468">
        <v>1</v>
      </c>
      <c r="N2468">
        <v>0</v>
      </c>
      <c r="O2468">
        <v>0</v>
      </c>
      <c r="P2468">
        <v>1</v>
      </c>
      <c r="Q2468" t="s">
        <v>20</v>
      </c>
      <c r="R2468" t="s">
        <v>2951</v>
      </c>
      <c r="S2468" t="s">
        <v>2949</v>
      </c>
      <c r="T2468">
        <f>IFERROR(Table1[n_can_adj]/MID(Table1[district],FIND("(",Table1[district])+1,1),Table1[n_can_adj])</f>
        <v>2</v>
      </c>
      <c r="U2468">
        <v>83699</v>
      </c>
      <c r="V2468" t="str">
        <f>IF(Table1[Voting Population]&lt;47000,"Rural","Urban")</f>
        <v>Urban</v>
      </c>
      <c r="W2468" s="3">
        <v>0.26618705035971219</v>
      </c>
      <c r="X2468" s="3" t="s">
        <v>5414</v>
      </c>
      <c r="Y2468" s="3">
        <f>COUNTIFS(Table1[Race '#],Table1[[#This Row],[Race '#]],Table1[Gender],"F")</f>
        <v>0</v>
      </c>
      <c r="Z2468" s="3">
        <f>COUNTIFS(Table1[Race '#],Table1[[#This Row],[Race '#]],Table1[Gender],"M")</f>
        <v>2</v>
      </c>
      <c r="AA2468" s="3">
        <f>COUNTIFS(Table1[Race '#],Table1[[#This Row],[Race '#]],Table1[Gender],"~?")</f>
        <v>0</v>
      </c>
      <c r="AB2468" s="3" t="str">
        <f>_xlfn.IFS(Y2468=SUM(Table1[[#This Row],[Race-F candidates]:[Race-? Candidates]]),"All-Female",Z2468=SUM(Table1[[#This Row],[Race-F candidates]:[Race-? Candidates]]),"All-Male",1=1,"Mixed-Gender")</f>
        <v>All-Male</v>
      </c>
      <c r="AC2468" s="3">
        <f>COUNTIFS(Table1[genoffice],Table1[[#This Row],[genoffice]],Table1[Gender],"F")</f>
        <v>87</v>
      </c>
      <c r="AD2468" s="3">
        <f>COUNTIFS(Table1[genoffice],Table1[[#This Row],[genoffice]],Table1[Gender],"M")</f>
        <v>236</v>
      </c>
      <c r="AE2468" s="3">
        <f>COUNTIFS(Table1[genoffice],Table1[[#This Row],[genoffice]],Table1[Gender],"~?")</f>
        <v>12</v>
      </c>
    </row>
    <row r="2469" spans="1:31" x14ac:dyDescent="0.35">
      <c r="A2469">
        <v>2468</v>
      </c>
      <c r="B2469">
        <f>IF(COUNTIF(C$2:C2468,C2469)&gt;0,B2468,B2468+1)</f>
        <v>801</v>
      </c>
      <c r="C2469" t="str">
        <f>Table1[[#This Row],[position]]&amp;IF(Table1[district]="NA","","-"&amp;Table1[district])&amp;IF(Table1[parish]="Multi-Parish Race","","-"&amp;Table1[parish])&amp;" ("&amp;Table1[year]&amp;")"</f>
        <v>Mayor-Town of Leonville-St. Landry (2014)</v>
      </c>
      <c r="D2469" t="s">
        <v>2949</v>
      </c>
      <c r="E2469" t="s">
        <v>3163</v>
      </c>
      <c r="F2469" t="s">
        <v>3165</v>
      </c>
      <c r="G2469">
        <v>2014</v>
      </c>
      <c r="H2469" t="s">
        <v>83</v>
      </c>
      <c r="I2469" t="s">
        <v>23</v>
      </c>
      <c r="J2469">
        <v>352</v>
      </c>
      <c r="K2469">
        <v>2</v>
      </c>
      <c r="L2469">
        <f>COUNTIF(Table1[Race],Table1[Race])</f>
        <v>2</v>
      </c>
      <c r="M2469">
        <v>1</v>
      </c>
      <c r="N2469">
        <v>0</v>
      </c>
      <c r="O2469">
        <v>0</v>
      </c>
      <c r="P2469">
        <v>1</v>
      </c>
      <c r="Q2469" t="s">
        <v>20</v>
      </c>
      <c r="R2469" t="s">
        <v>2951</v>
      </c>
      <c r="S2469" t="s">
        <v>2949</v>
      </c>
      <c r="T2469">
        <f>IFERROR(Table1[n_can_adj]/MID(Table1[district],FIND("(",Table1[district])+1,1),Table1[n_can_adj])</f>
        <v>2</v>
      </c>
      <c r="U2469">
        <v>83699</v>
      </c>
      <c r="V2469" t="str">
        <f>IF(Table1[Voting Population]&lt;47000,"Rural","Urban")</f>
        <v>Urban</v>
      </c>
      <c r="W2469" s="3">
        <v>0.26618705035971219</v>
      </c>
      <c r="X2469" s="3" t="s">
        <v>5414</v>
      </c>
      <c r="Y2469" s="3">
        <f>COUNTIFS(Table1[Race '#],Table1[[#This Row],[Race '#]],Table1[Gender],"F")</f>
        <v>0</v>
      </c>
      <c r="Z2469" s="3">
        <f>COUNTIFS(Table1[Race '#],Table1[[#This Row],[Race '#]],Table1[Gender],"M")</f>
        <v>2</v>
      </c>
      <c r="AA2469" s="3">
        <f>COUNTIFS(Table1[Race '#],Table1[[#This Row],[Race '#]],Table1[Gender],"~?")</f>
        <v>0</v>
      </c>
      <c r="AB2469" s="3" t="str">
        <f>_xlfn.IFS(Y2469=SUM(Table1[[#This Row],[Race-F candidates]:[Race-? Candidates]]),"All-Female",Z2469=SUM(Table1[[#This Row],[Race-F candidates]:[Race-? Candidates]]),"All-Male",1=1,"Mixed-Gender")</f>
        <v>All-Male</v>
      </c>
      <c r="AC2469" s="3">
        <f>COUNTIFS(Table1[genoffice],Table1[[#This Row],[genoffice]],Table1[Gender],"F")</f>
        <v>87</v>
      </c>
      <c r="AD2469" s="3">
        <f>COUNTIFS(Table1[genoffice],Table1[[#This Row],[genoffice]],Table1[Gender],"M")</f>
        <v>236</v>
      </c>
      <c r="AE2469" s="3">
        <f>COUNTIFS(Table1[genoffice],Table1[[#This Row],[genoffice]],Table1[Gender],"~?")</f>
        <v>12</v>
      </c>
    </row>
    <row r="2470" spans="1:31" x14ac:dyDescent="0.35">
      <c r="A2470">
        <v>2469</v>
      </c>
      <c r="B2470">
        <f>IF(COUNTIF(C$2:C2469,C2470)&gt;0,B2469,B2469+1)</f>
        <v>802</v>
      </c>
      <c r="C2470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0" t="s">
        <v>2949</v>
      </c>
      <c r="E2470" t="s">
        <v>3166</v>
      </c>
      <c r="F2470" t="s">
        <v>3167</v>
      </c>
      <c r="G2470">
        <v>2016</v>
      </c>
      <c r="H2470" t="s">
        <v>1002</v>
      </c>
      <c r="I2470" t="s">
        <v>127</v>
      </c>
      <c r="J2470">
        <v>533</v>
      </c>
      <c r="K2470">
        <v>3</v>
      </c>
      <c r="L2470">
        <f>COUNTIF(Table1[Race],Table1[Race])</f>
        <v>3</v>
      </c>
      <c r="M2470">
        <v>0</v>
      </c>
      <c r="N2470">
        <v>2</v>
      </c>
      <c r="O2470">
        <v>0</v>
      </c>
      <c r="P2470">
        <v>1</v>
      </c>
      <c r="Q2470" t="s">
        <v>20</v>
      </c>
      <c r="R2470" t="s">
        <v>2951</v>
      </c>
      <c r="S2470" t="s">
        <v>2949</v>
      </c>
      <c r="T2470">
        <f>IFERROR(Table1[n_can_adj]/MID(Table1[district],FIND("(",Table1[district])+1,1),Table1[n_can_adj])</f>
        <v>3</v>
      </c>
      <c r="U2470">
        <v>135925</v>
      </c>
      <c r="V2470" t="str">
        <f>IF(Table1[Voting Population]&lt;47000,"Rural","Urban")</f>
        <v>Urban</v>
      </c>
      <c r="W2470" s="3">
        <v>0.24088291746641072</v>
      </c>
      <c r="X2470" s="3" t="s">
        <v>5414</v>
      </c>
      <c r="Y2470" s="3">
        <f>COUNTIFS(Table1[Race '#],Table1[[#This Row],[Race '#]],Table1[Gender],"F")</f>
        <v>0</v>
      </c>
      <c r="Z2470" s="3">
        <f>COUNTIFS(Table1[Race '#],Table1[[#This Row],[Race '#]],Table1[Gender],"M")</f>
        <v>3</v>
      </c>
      <c r="AA2470" s="3">
        <f>COUNTIFS(Table1[Race '#],Table1[[#This Row],[Race '#]],Table1[Gender],"~?")</f>
        <v>0</v>
      </c>
      <c r="AB2470" s="3" t="str">
        <f>_xlfn.IFS(Y2470=SUM(Table1[[#This Row],[Race-F candidates]:[Race-? Candidates]]),"All-Female",Z2470=SUM(Table1[[#This Row],[Race-F candidates]:[Race-? Candidates]]),"All-Male",1=1,"Mixed-Gender")</f>
        <v>All-Male</v>
      </c>
      <c r="AC2470" s="3">
        <f>COUNTIFS(Table1[genoffice],Table1[[#This Row],[genoffice]],Table1[Gender],"F")</f>
        <v>87</v>
      </c>
      <c r="AD2470" s="3">
        <f>COUNTIFS(Table1[genoffice],Table1[[#This Row],[genoffice]],Table1[Gender],"M")</f>
        <v>236</v>
      </c>
      <c r="AE2470" s="3">
        <f>COUNTIFS(Table1[genoffice],Table1[[#This Row],[genoffice]],Table1[Gender],"~?")</f>
        <v>12</v>
      </c>
    </row>
    <row r="2471" spans="1:31" x14ac:dyDescent="0.35">
      <c r="A2471">
        <v>2470</v>
      </c>
      <c r="B2471">
        <f>IF(COUNTIF(C$2:C2470,C2471)&gt;0,B2470,B2470+1)</f>
        <v>802</v>
      </c>
      <c r="C2471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1" t="s">
        <v>2949</v>
      </c>
      <c r="E2471" t="s">
        <v>3166</v>
      </c>
      <c r="F2471" t="s">
        <v>3168</v>
      </c>
      <c r="G2471">
        <v>2016</v>
      </c>
      <c r="H2471" t="s">
        <v>1002</v>
      </c>
      <c r="I2471" t="s">
        <v>19</v>
      </c>
      <c r="J2471">
        <v>227</v>
      </c>
      <c r="K2471">
        <v>3</v>
      </c>
      <c r="L2471">
        <f>COUNTIF(Table1[Race],Table1[Race])</f>
        <v>3</v>
      </c>
      <c r="M2471">
        <v>0</v>
      </c>
      <c r="N2471">
        <v>2</v>
      </c>
      <c r="O2471">
        <v>0</v>
      </c>
      <c r="P2471">
        <v>1</v>
      </c>
      <c r="Q2471" t="s">
        <v>20</v>
      </c>
      <c r="R2471" t="s">
        <v>2951</v>
      </c>
      <c r="S2471" t="s">
        <v>2949</v>
      </c>
      <c r="T2471">
        <f>IFERROR(Table1[n_can_adj]/MID(Table1[district],FIND("(",Table1[district])+1,1),Table1[n_can_adj])</f>
        <v>3</v>
      </c>
      <c r="U2471">
        <v>135925</v>
      </c>
      <c r="V2471" t="str">
        <f>IF(Table1[Voting Population]&lt;47000,"Rural","Urban")</f>
        <v>Urban</v>
      </c>
      <c r="W2471" s="3">
        <v>0.24088291746641072</v>
      </c>
      <c r="X2471" s="3" t="s">
        <v>5414</v>
      </c>
      <c r="Y2471" s="3">
        <f>COUNTIFS(Table1[Race '#],Table1[[#This Row],[Race '#]],Table1[Gender],"F")</f>
        <v>0</v>
      </c>
      <c r="Z2471" s="3">
        <f>COUNTIFS(Table1[Race '#],Table1[[#This Row],[Race '#]],Table1[Gender],"M")</f>
        <v>3</v>
      </c>
      <c r="AA2471" s="3">
        <f>COUNTIFS(Table1[Race '#],Table1[[#This Row],[Race '#]],Table1[Gender],"~?")</f>
        <v>0</v>
      </c>
      <c r="AB2471" s="3" t="str">
        <f>_xlfn.IFS(Y2471=SUM(Table1[[#This Row],[Race-F candidates]:[Race-? Candidates]]),"All-Female",Z2471=SUM(Table1[[#This Row],[Race-F candidates]:[Race-? Candidates]]),"All-Male",1=1,"Mixed-Gender")</f>
        <v>All-Male</v>
      </c>
      <c r="AC2471" s="3">
        <f>COUNTIFS(Table1[genoffice],Table1[[#This Row],[genoffice]],Table1[Gender],"F")</f>
        <v>87</v>
      </c>
      <c r="AD2471" s="3">
        <f>COUNTIFS(Table1[genoffice],Table1[[#This Row],[genoffice]],Table1[Gender],"M")</f>
        <v>236</v>
      </c>
      <c r="AE2471" s="3">
        <f>COUNTIFS(Table1[genoffice],Table1[[#This Row],[genoffice]],Table1[Gender],"~?")</f>
        <v>12</v>
      </c>
    </row>
    <row r="2472" spans="1:31" x14ac:dyDescent="0.35">
      <c r="A2472">
        <v>2471</v>
      </c>
      <c r="B2472">
        <f>IF(COUNTIF(C$2:C2471,C2472)&gt;0,B2471,B2471+1)</f>
        <v>802</v>
      </c>
      <c r="C2472" t="str">
        <f>Table1[[#This Row],[position]]&amp;IF(Table1[district]="NA","","-"&amp;Table1[district])&amp;IF(Table1[parish]="Multi-Parish Race","","-"&amp;Table1[parish])&amp;" ("&amp;Table1[year]&amp;")"</f>
        <v>Mayor-Town of Livingston-Livingston (2016)</v>
      </c>
      <c r="D2472" t="s">
        <v>2949</v>
      </c>
      <c r="E2472" t="s">
        <v>3166</v>
      </c>
      <c r="F2472" t="s">
        <v>3169</v>
      </c>
      <c r="G2472">
        <v>2016</v>
      </c>
      <c r="H2472" t="s">
        <v>1002</v>
      </c>
      <c r="I2472" t="s">
        <v>19</v>
      </c>
      <c r="J2472">
        <v>282</v>
      </c>
      <c r="K2472">
        <v>3</v>
      </c>
      <c r="L2472">
        <f>COUNTIF(Table1[Race],Table1[Race])</f>
        <v>3</v>
      </c>
      <c r="M2472">
        <v>0</v>
      </c>
      <c r="N2472">
        <v>2</v>
      </c>
      <c r="O2472">
        <v>0</v>
      </c>
      <c r="P2472">
        <v>1</v>
      </c>
      <c r="Q2472" t="s">
        <v>20</v>
      </c>
      <c r="R2472" t="s">
        <v>2951</v>
      </c>
      <c r="S2472" t="s">
        <v>2949</v>
      </c>
      <c r="T2472">
        <f>IFERROR(Table1[n_can_adj]/MID(Table1[district],FIND("(",Table1[district])+1,1),Table1[n_can_adj])</f>
        <v>3</v>
      </c>
      <c r="U2472">
        <v>135925</v>
      </c>
      <c r="V2472" t="str">
        <f>IF(Table1[Voting Population]&lt;47000,"Rural","Urban")</f>
        <v>Urban</v>
      </c>
      <c r="W2472" s="3">
        <v>0.24088291746641072</v>
      </c>
      <c r="X2472" s="3" t="s">
        <v>5414</v>
      </c>
      <c r="Y2472" s="3">
        <f>COUNTIFS(Table1[Race '#],Table1[[#This Row],[Race '#]],Table1[Gender],"F")</f>
        <v>0</v>
      </c>
      <c r="Z2472" s="3">
        <f>COUNTIFS(Table1[Race '#],Table1[[#This Row],[Race '#]],Table1[Gender],"M")</f>
        <v>3</v>
      </c>
      <c r="AA2472" s="3">
        <f>COUNTIFS(Table1[Race '#],Table1[[#This Row],[Race '#]],Table1[Gender],"~?")</f>
        <v>0</v>
      </c>
      <c r="AB2472" s="3" t="str">
        <f>_xlfn.IFS(Y2472=SUM(Table1[[#This Row],[Race-F candidates]:[Race-? Candidates]]),"All-Female",Z2472=SUM(Table1[[#This Row],[Race-F candidates]:[Race-? Candidates]]),"All-Male",1=1,"Mixed-Gender")</f>
        <v>All-Male</v>
      </c>
      <c r="AC2472" s="3">
        <f>COUNTIFS(Table1[genoffice],Table1[[#This Row],[genoffice]],Table1[Gender],"F")</f>
        <v>87</v>
      </c>
      <c r="AD2472" s="3">
        <f>COUNTIFS(Table1[genoffice],Table1[[#This Row],[genoffice]],Table1[Gender],"M")</f>
        <v>236</v>
      </c>
      <c r="AE2472" s="3">
        <f>COUNTIFS(Table1[genoffice],Table1[[#This Row],[genoffice]],Table1[Gender],"~?")</f>
        <v>12</v>
      </c>
    </row>
    <row r="2473" spans="1:31" x14ac:dyDescent="0.35">
      <c r="A2473">
        <v>2472</v>
      </c>
      <c r="B2473">
        <f>IF(COUNTIF(C$2:C2472,C2473)&gt;0,B2472,B2472+1)</f>
        <v>803</v>
      </c>
      <c r="C2473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3" t="s">
        <v>2949</v>
      </c>
      <c r="E2473" t="s">
        <v>3170</v>
      </c>
      <c r="F2473" t="s">
        <v>3171</v>
      </c>
      <c r="G2473">
        <v>2016</v>
      </c>
      <c r="H2473" t="s">
        <v>1494</v>
      </c>
      <c r="I2473" t="s">
        <v>23</v>
      </c>
      <c r="J2473">
        <v>298</v>
      </c>
      <c r="K2473">
        <v>2</v>
      </c>
      <c r="L2473">
        <f>COUNTIF(Table1[Race],Table1[Race])</f>
        <v>2</v>
      </c>
      <c r="M2473">
        <v>2</v>
      </c>
      <c r="N2473">
        <v>0</v>
      </c>
      <c r="O2473">
        <v>0</v>
      </c>
      <c r="P2473">
        <v>0</v>
      </c>
      <c r="Q2473" t="s">
        <v>20</v>
      </c>
      <c r="R2473" t="s">
        <v>2951</v>
      </c>
      <c r="S2473" t="s">
        <v>2949</v>
      </c>
      <c r="T2473">
        <f>IFERROR(Table1[n_can_adj]/MID(Table1[district],FIND("(",Table1[district])+1,1),Table1[n_can_adj])</f>
        <v>2</v>
      </c>
      <c r="U2473">
        <v>22366</v>
      </c>
      <c r="V2473" t="str">
        <f>IF(Table1[Voting Population]&lt;47000,"Rural","Urban")</f>
        <v>Rural</v>
      </c>
      <c r="W2473" s="3">
        <v>0.19021739130434784</v>
      </c>
      <c r="X2473" s="3" t="s">
        <v>5414</v>
      </c>
      <c r="Y2473" s="3">
        <f>COUNTIFS(Table1[Race '#],Table1[[#This Row],[Race '#]],Table1[Gender],"F")</f>
        <v>0</v>
      </c>
      <c r="Z2473" s="3">
        <f>COUNTIFS(Table1[Race '#],Table1[[#This Row],[Race '#]],Table1[Gender],"M")</f>
        <v>2</v>
      </c>
      <c r="AA2473" s="3">
        <f>COUNTIFS(Table1[Race '#],Table1[[#This Row],[Race '#]],Table1[Gender],"~?")</f>
        <v>0</v>
      </c>
      <c r="AB2473" s="3" t="str">
        <f>_xlfn.IFS(Y2473=SUM(Table1[[#This Row],[Race-F candidates]:[Race-? Candidates]]),"All-Female",Z2473=SUM(Table1[[#This Row],[Race-F candidates]:[Race-? Candidates]]),"All-Male",1=1,"Mixed-Gender")</f>
        <v>All-Male</v>
      </c>
      <c r="AC2473" s="3">
        <f>COUNTIFS(Table1[genoffice],Table1[[#This Row],[genoffice]],Table1[Gender],"F")</f>
        <v>87</v>
      </c>
      <c r="AD2473" s="3">
        <f>COUNTIFS(Table1[genoffice],Table1[[#This Row],[genoffice]],Table1[Gender],"M")</f>
        <v>236</v>
      </c>
      <c r="AE2473" s="3">
        <f>COUNTIFS(Table1[genoffice],Table1[[#This Row],[genoffice]],Table1[Gender],"~?")</f>
        <v>12</v>
      </c>
    </row>
    <row r="2474" spans="1:31" x14ac:dyDescent="0.35">
      <c r="A2474">
        <v>2473</v>
      </c>
      <c r="B2474">
        <f>IF(COUNTIF(C$2:C2473,C2474)&gt;0,B2473,B2473+1)</f>
        <v>803</v>
      </c>
      <c r="C2474" t="str">
        <f>Table1[[#This Row],[position]]&amp;IF(Table1[district]="NA","","-"&amp;Table1[district])&amp;IF(Table1[parish]="Multi-Parish Race","","-"&amp;Table1[parish])&amp;" ("&amp;Table1[year]&amp;")"</f>
        <v>Mayor-Town of Livonia-Pointe Coupee (2016)</v>
      </c>
      <c r="D2474" t="s">
        <v>2949</v>
      </c>
      <c r="E2474" t="s">
        <v>3170</v>
      </c>
      <c r="F2474" t="s">
        <v>3172</v>
      </c>
      <c r="G2474">
        <v>2016</v>
      </c>
      <c r="H2474" t="s">
        <v>1494</v>
      </c>
      <c r="I2474" t="s">
        <v>23</v>
      </c>
      <c r="J2474">
        <v>438</v>
      </c>
      <c r="K2474">
        <v>2</v>
      </c>
      <c r="L2474">
        <f>COUNTIF(Table1[Race],Table1[Race])</f>
        <v>2</v>
      </c>
      <c r="M2474">
        <v>2</v>
      </c>
      <c r="N2474">
        <v>0</v>
      </c>
      <c r="O2474">
        <v>0</v>
      </c>
      <c r="P2474">
        <v>0</v>
      </c>
      <c r="Q2474" t="s">
        <v>20</v>
      </c>
      <c r="R2474" t="s">
        <v>2951</v>
      </c>
      <c r="S2474" t="s">
        <v>2949</v>
      </c>
      <c r="T2474">
        <f>IFERROR(Table1[n_can_adj]/MID(Table1[district],FIND("(",Table1[district])+1,1),Table1[n_can_adj])</f>
        <v>2</v>
      </c>
      <c r="U2474">
        <v>22366</v>
      </c>
      <c r="V2474" t="str">
        <f>IF(Table1[Voting Population]&lt;47000,"Rural","Urban")</f>
        <v>Rural</v>
      </c>
      <c r="W2474" s="3">
        <v>0.19021739130434784</v>
      </c>
      <c r="X2474" s="3" t="s">
        <v>5414</v>
      </c>
      <c r="Y2474" s="3">
        <f>COUNTIFS(Table1[Race '#],Table1[[#This Row],[Race '#]],Table1[Gender],"F")</f>
        <v>0</v>
      </c>
      <c r="Z2474" s="3">
        <f>COUNTIFS(Table1[Race '#],Table1[[#This Row],[Race '#]],Table1[Gender],"M")</f>
        <v>2</v>
      </c>
      <c r="AA2474" s="3">
        <f>COUNTIFS(Table1[Race '#],Table1[[#This Row],[Race '#]],Table1[Gender],"~?")</f>
        <v>0</v>
      </c>
      <c r="AB2474" s="3" t="str">
        <f>_xlfn.IFS(Y2474=SUM(Table1[[#This Row],[Race-F candidates]:[Race-? Candidates]]),"All-Female",Z2474=SUM(Table1[[#This Row],[Race-F candidates]:[Race-? Candidates]]),"All-Male",1=1,"Mixed-Gender")</f>
        <v>All-Male</v>
      </c>
      <c r="AC2474" s="3">
        <f>COUNTIFS(Table1[genoffice],Table1[[#This Row],[genoffice]],Table1[Gender],"F")</f>
        <v>87</v>
      </c>
      <c r="AD2474" s="3">
        <f>COUNTIFS(Table1[genoffice],Table1[[#This Row],[genoffice]],Table1[Gender],"M")</f>
        <v>236</v>
      </c>
      <c r="AE2474" s="3">
        <f>COUNTIFS(Table1[genoffice],Table1[[#This Row],[genoffice]],Table1[Gender],"~?")</f>
        <v>12</v>
      </c>
    </row>
    <row r="2475" spans="1:31" x14ac:dyDescent="0.35">
      <c r="A2475">
        <v>2474</v>
      </c>
      <c r="B2475">
        <f>IF(COUNTIF(C$2:C2474,C2475)&gt;0,B2474,B2474+1)</f>
        <v>804</v>
      </c>
      <c r="C2475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5" t="s">
        <v>2949</v>
      </c>
      <c r="E2475" t="s">
        <v>1118</v>
      </c>
      <c r="F2475" t="s">
        <v>3173</v>
      </c>
      <c r="G2475">
        <v>2016</v>
      </c>
      <c r="H2475" t="s">
        <v>940</v>
      </c>
      <c r="I2475" t="s">
        <v>19</v>
      </c>
      <c r="J2475">
        <v>479</v>
      </c>
      <c r="K2475">
        <v>3</v>
      </c>
      <c r="L2475">
        <f>COUNTIF(Table1[Race],Table1[Race])</f>
        <v>3</v>
      </c>
      <c r="M2475">
        <v>1</v>
      </c>
      <c r="N2475">
        <v>1</v>
      </c>
      <c r="O2475">
        <v>1</v>
      </c>
      <c r="P2475">
        <v>0</v>
      </c>
      <c r="Q2475" t="s">
        <v>20</v>
      </c>
      <c r="R2475" t="s">
        <v>2951</v>
      </c>
      <c r="S2475" t="s">
        <v>2949</v>
      </c>
      <c r="T2475">
        <f>IFERROR(Table1[n_can_adj]/MID(Table1[district],FIND("(",Table1[district])+1,1),Table1[n_can_adj])</f>
        <v>3</v>
      </c>
      <c r="U2475">
        <v>97688</v>
      </c>
      <c r="V2475" t="str">
        <f>IF(Table1[Voting Population]&lt;47000,"Rural","Urban")</f>
        <v>Urban</v>
      </c>
      <c r="W2475" s="3">
        <v>1.0956175298804771E-2</v>
      </c>
      <c r="X2475" s="3" t="s">
        <v>5414</v>
      </c>
      <c r="Y2475" s="3">
        <f>COUNTIFS(Table1[Race '#],Table1[[#This Row],[Race '#]],Table1[Gender],"F")</f>
        <v>0</v>
      </c>
      <c r="Z2475" s="3">
        <f>COUNTIFS(Table1[Race '#],Table1[[#This Row],[Race '#]],Table1[Gender],"M")</f>
        <v>3</v>
      </c>
      <c r="AA2475" s="3">
        <f>COUNTIFS(Table1[Race '#],Table1[[#This Row],[Race '#]],Table1[Gender],"~?")</f>
        <v>0</v>
      </c>
      <c r="AB2475" s="3" t="str">
        <f>_xlfn.IFS(Y2475=SUM(Table1[[#This Row],[Race-F candidates]:[Race-? Candidates]]),"All-Female",Z2475=SUM(Table1[[#This Row],[Race-F candidates]:[Race-? Candidates]]),"All-Male",1=1,"Mixed-Gender")</f>
        <v>All-Male</v>
      </c>
      <c r="AC2475" s="3">
        <f>COUNTIFS(Table1[genoffice],Table1[[#This Row],[genoffice]],Table1[Gender],"F")</f>
        <v>87</v>
      </c>
      <c r="AD2475" s="3">
        <f>COUNTIFS(Table1[genoffice],Table1[[#This Row],[genoffice]],Table1[Gender],"M")</f>
        <v>236</v>
      </c>
      <c r="AE2475" s="3">
        <f>COUNTIFS(Table1[genoffice],Table1[[#This Row],[genoffice]],Table1[Gender],"~?")</f>
        <v>12</v>
      </c>
    </row>
    <row r="2476" spans="1:31" x14ac:dyDescent="0.35">
      <c r="A2476">
        <v>2475</v>
      </c>
      <c r="B2476">
        <f>IF(COUNTIF(C$2:C2475,C2476)&gt;0,B2475,B2475+1)</f>
        <v>804</v>
      </c>
      <c r="C2476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6" t="s">
        <v>2949</v>
      </c>
      <c r="E2476" t="s">
        <v>1118</v>
      </c>
      <c r="F2476" t="s">
        <v>3174</v>
      </c>
      <c r="G2476">
        <v>2016</v>
      </c>
      <c r="H2476" t="s">
        <v>940</v>
      </c>
      <c r="I2476" t="s">
        <v>23</v>
      </c>
      <c r="J2476">
        <v>490</v>
      </c>
      <c r="K2476">
        <v>3</v>
      </c>
      <c r="L2476">
        <f>COUNTIF(Table1[Race],Table1[Race])</f>
        <v>3</v>
      </c>
      <c r="M2476">
        <v>1</v>
      </c>
      <c r="N2476">
        <v>1</v>
      </c>
      <c r="O2476">
        <v>1</v>
      </c>
      <c r="P2476">
        <v>0</v>
      </c>
      <c r="Q2476" t="s">
        <v>20</v>
      </c>
      <c r="R2476" t="s">
        <v>2951</v>
      </c>
      <c r="S2476" t="s">
        <v>2949</v>
      </c>
      <c r="T2476">
        <f>IFERROR(Table1[n_can_adj]/MID(Table1[district],FIND("(",Table1[district])+1,1),Table1[n_can_adj])</f>
        <v>3</v>
      </c>
      <c r="U2476">
        <v>97688</v>
      </c>
      <c r="V2476" t="str">
        <f>IF(Table1[Voting Population]&lt;47000,"Rural","Urban")</f>
        <v>Urban</v>
      </c>
      <c r="W2476" s="3">
        <v>1.0956175298804771E-2</v>
      </c>
      <c r="X2476" s="3" t="s">
        <v>5414</v>
      </c>
      <c r="Y2476" s="3">
        <f>COUNTIFS(Table1[Race '#],Table1[[#This Row],[Race '#]],Table1[Gender],"F")</f>
        <v>0</v>
      </c>
      <c r="Z2476" s="3">
        <f>COUNTIFS(Table1[Race '#],Table1[[#This Row],[Race '#]],Table1[Gender],"M")</f>
        <v>3</v>
      </c>
      <c r="AA2476" s="3">
        <f>COUNTIFS(Table1[Race '#],Table1[[#This Row],[Race '#]],Table1[Gender],"~?")</f>
        <v>0</v>
      </c>
      <c r="AB2476" s="3" t="str">
        <f>_xlfn.IFS(Y2476=SUM(Table1[[#This Row],[Race-F candidates]:[Race-? Candidates]]),"All-Female",Z2476=SUM(Table1[[#This Row],[Race-F candidates]:[Race-? Candidates]]),"All-Male",1=1,"Mixed-Gender")</f>
        <v>All-Male</v>
      </c>
      <c r="AC2476" s="3">
        <f>COUNTIFS(Table1[genoffice],Table1[[#This Row],[genoffice]],Table1[Gender],"F")</f>
        <v>87</v>
      </c>
      <c r="AD2476" s="3">
        <f>COUNTIFS(Table1[genoffice],Table1[[#This Row],[genoffice]],Table1[Gender],"M")</f>
        <v>236</v>
      </c>
      <c r="AE2476" s="3">
        <f>COUNTIFS(Table1[genoffice],Table1[[#This Row],[genoffice]],Table1[Gender],"~?")</f>
        <v>12</v>
      </c>
    </row>
    <row r="2477" spans="1:31" x14ac:dyDescent="0.35">
      <c r="A2477">
        <v>2476</v>
      </c>
      <c r="B2477">
        <f>IF(COUNTIF(C$2:C2476,C2477)&gt;0,B2476,B2476+1)</f>
        <v>804</v>
      </c>
      <c r="C2477" t="str">
        <f>Table1[[#This Row],[position]]&amp;IF(Table1[district]="NA","","-"&amp;Table1[district])&amp;IF(Table1[parish]="Multi-Parish Race","","-"&amp;Table1[parish])&amp;" ("&amp;Table1[year]&amp;")"</f>
        <v>Mayor-Town of Lockport-Lafourche (2016)</v>
      </c>
      <c r="D2477" t="s">
        <v>2949</v>
      </c>
      <c r="E2477" t="s">
        <v>1118</v>
      </c>
      <c r="F2477" t="s">
        <v>3175</v>
      </c>
      <c r="G2477">
        <v>2016</v>
      </c>
      <c r="H2477" t="s">
        <v>940</v>
      </c>
      <c r="I2477" t="s">
        <v>30</v>
      </c>
      <c r="J2477">
        <v>35</v>
      </c>
      <c r="K2477">
        <v>3</v>
      </c>
      <c r="L2477">
        <f>COUNTIF(Table1[Race],Table1[Race])</f>
        <v>3</v>
      </c>
      <c r="M2477">
        <v>1</v>
      </c>
      <c r="N2477">
        <v>1</v>
      </c>
      <c r="O2477">
        <v>1</v>
      </c>
      <c r="P2477">
        <v>0</v>
      </c>
      <c r="Q2477" t="s">
        <v>20</v>
      </c>
      <c r="R2477" t="s">
        <v>2951</v>
      </c>
      <c r="S2477" t="s">
        <v>2949</v>
      </c>
      <c r="T2477">
        <f>IFERROR(Table1[n_can_adj]/MID(Table1[district],FIND("(",Table1[district])+1,1),Table1[n_can_adj])</f>
        <v>3</v>
      </c>
      <c r="U2477">
        <v>97688</v>
      </c>
      <c r="V2477" t="str">
        <f>IF(Table1[Voting Population]&lt;47000,"Rural","Urban")</f>
        <v>Urban</v>
      </c>
      <c r="W2477" s="3">
        <v>1.0956175298804771E-2</v>
      </c>
      <c r="X2477" s="3" t="s">
        <v>5414</v>
      </c>
      <c r="Y2477" s="3">
        <f>COUNTIFS(Table1[Race '#],Table1[[#This Row],[Race '#]],Table1[Gender],"F")</f>
        <v>0</v>
      </c>
      <c r="Z2477" s="3">
        <f>COUNTIFS(Table1[Race '#],Table1[[#This Row],[Race '#]],Table1[Gender],"M")</f>
        <v>3</v>
      </c>
      <c r="AA2477" s="3">
        <f>COUNTIFS(Table1[Race '#],Table1[[#This Row],[Race '#]],Table1[Gender],"~?")</f>
        <v>0</v>
      </c>
      <c r="AB2477" s="3" t="str">
        <f>_xlfn.IFS(Y2477=SUM(Table1[[#This Row],[Race-F candidates]:[Race-? Candidates]]),"All-Female",Z2477=SUM(Table1[[#This Row],[Race-F candidates]:[Race-? Candidates]]),"All-Male",1=1,"Mixed-Gender")</f>
        <v>All-Male</v>
      </c>
      <c r="AC2477" s="3">
        <f>COUNTIFS(Table1[genoffice],Table1[[#This Row],[genoffice]],Table1[Gender],"F")</f>
        <v>87</v>
      </c>
      <c r="AD2477" s="3">
        <f>COUNTIFS(Table1[genoffice],Table1[[#This Row],[genoffice]],Table1[Gender],"M")</f>
        <v>236</v>
      </c>
      <c r="AE2477" s="3">
        <f>COUNTIFS(Table1[genoffice],Table1[[#This Row],[genoffice]],Table1[Gender],"~?")</f>
        <v>12</v>
      </c>
    </row>
    <row r="2478" spans="1:31" x14ac:dyDescent="0.35">
      <c r="A2478">
        <v>2477</v>
      </c>
      <c r="B2478">
        <f>IF(COUNTIF(C$2:C2477,C2478)&gt;0,B2477,B2477+1)</f>
        <v>805</v>
      </c>
      <c r="C2478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8" t="s">
        <v>2949</v>
      </c>
      <c r="E2478" t="s">
        <v>3176</v>
      </c>
      <c r="F2478" t="s">
        <v>3177</v>
      </c>
      <c r="G2478">
        <v>2016</v>
      </c>
      <c r="H2478" t="s">
        <v>1498</v>
      </c>
      <c r="I2478" t="s">
        <v>23</v>
      </c>
      <c r="J2478">
        <v>397</v>
      </c>
      <c r="K2478">
        <v>2</v>
      </c>
      <c r="L2478">
        <f>COUNTIF(Table1[Race],Table1[Race])</f>
        <v>2</v>
      </c>
      <c r="M2478">
        <v>2</v>
      </c>
      <c r="N2478">
        <v>0</v>
      </c>
      <c r="O2478">
        <v>0</v>
      </c>
      <c r="P2478">
        <v>0</v>
      </c>
      <c r="Q2478" t="s">
        <v>20</v>
      </c>
      <c r="R2478" t="s">
        <v>2951</v>
      </c>
      <c r="S2478" t="s">
        <v>2949</v>
      </c>
      <c r="T2478">
        <f>IFERROR(Table1[n_can_adj]/MID(Table1[district],FIND("(",Table1[district])+1,1),Table1[n_can_adj])</f>
        <v>2</v>
      </c>
      <c r="U2478">
        <v>27047</v>
      </c>
      <c r="V2478" t="str">
        <f>IF(Table1[Voting Population]&lt;47000,"Rural","Urban")</f>
        <v>Rural</v>
      </c>
      <c r="W2478" s="3">
        <v>0.33670033670033672</v>
      </c>
      <c r="X2478" s="3" t="s">
        <v>5414</v>
      </c>
      <c r="Y2478" s="3">
        <f>COUNTIFS(Table1[Race '#],Table1[[#This Row],[Race '#]],Table1[Gender],"F")</f>
        <v>0</v>
      </c>
      <c r="Z2478" s="3">
        <f>COUNTIFS(Table1[Race '#],Table1[[#This Row],[Race '#]],Table1[Gender],"M")</f>
        <v>2</v>
      </c>
      <c r="AA2478" s="3">
        <f>COUNTIFS(Table1[Race '#],Table1[[#This Row],[Race '#]],Table1[Gender],"~?")</f>
        <v>0</v>
      </c>
      <c r="AB2478" s="3" t="str">
        <f>_xlfn.IFS(Y2478=SUM(Table1[[#This Row],[Race-F candidates]:[Race-? Candidates]]),"All-Female",Z2478=SUM(Table1[[#This Row],[Race-F candidates]:[Race-? Candidates]]),"All-Male",1=1,"Mixed-Gender")</f>
        <v>All-Male</v>
      </c>
      <c r="AC2478" s="3">
        <f>COUNTIFS(Table1[genoffice],Table1[[#This Row],[genoffice]],Table1[Gender],"F")</f>
        <v>87</v>
      </c>
      <c r="AD2478" s="3">
        <f>COUNTIFS(Table1[genoffice],Table1[[#This Row],[genoffice]],Table1[Gender],"M")</f>
        <v>236</v>
      </c>
      <c r="AE2478" s="3">
        <f>COUNTIFS(Table1[genoffice],Table1[[#This Row],[genoffice]],Table1[Gender],"~?")</f>
        <v>12</v>
      </c>
    </row>
    <row r="2479" spans="1:31" x14ac:dyDescent="0.35">
      <c r="A2479">
        <v>2478</v>
      </c>
      <c r="B2479">
        <f>IF(COUNTIF(C$2:C2478,C2479)&gt;0,B2478,B2478+1)</f>
        <v>805</v>
      </c>
      <c r="C2479" t="str">
        <f>Table1[[#This Row],[position]]&amp;IF(Table1[district]="NA","","-"&amp;Table1[district])&amp;IF(Table1[parish]="Multi-Parish Race","","-"&amp;Table1[parish])&amp;" ("&amp;Table1[year]&amp;")"</f>
        <v>Mayor-Town of Logansport-De Soto (2016)</v>
      </c>
      <c r="D2479" t="s">
        <v>2949</v>
      </c>
      <c r="E2479" t="s">
        <v>3176</v>
      </c>
      <c r="F2479" t="s">
        <v>3178</v>
      </c>
      <c r="G2479">
        <v>2016</v>
      </c>
      <c r="H2479" t="s">
        <v>1498</v>
      </c>
      <c r="I2479" t="s">
        <v>23</v>
      </c>
      <c r="J2479">
        <v>197</v>
      </c>
      <c r="K2479">
        <v>2</v>
      </c>
      <c r="L2479">
        <f>COUNTIF(Table1[Race],Table1[Race])</f>
        <v>2</v>
      </c>
      <c r="M2479">
        <v>2</v>
      </c>
      <c r="N2479">
        <v>0</v>
      </c>
      <c r="O2479">
        <v>0</v>
      </c>
      <c r="P2479">
        <v>0</v>
      </c>
      <c r="Q2479" t="s">
        <v>20</v>
      </c>
      <c r="R2479" t="s">
        <v>2951</v>
      </c>
      <c r="S2479" t="s">
        <v>2949</v>
      </c>
      <c r="T2479">
        <f>IFERROR(Table1[n_can_adj]/MID(Table1[district],FIND("(",Table1[district])+1,1),Table1[n_can_adj])</f>
        <v>2</v>
      </c>
      <c r="U2479">
        <v>27047</v>
      </c>
      <c r="V2479" t="str">
        <f>IF(Table1[Voting Population]&lt;47000,"Rural","Urban")</f>
        <v>Rural</v>
      </c>
      <c r="W2479" s="3">
        <v>0.33670033670033672</v>
      </c>
      <c r="X2479" s="3" t="s">
        <v>5414</v>
      </c>
      <c r="Y2479" s="3">
        <f>COUNTIFS(Table1[Race '#],Table1[[#This Row],[Race '#]],Table1[Gender],"F")</f>
        <v>0</v>
      </c>
      <c r="Z2479" s="3">
        <f>COUNTIFS(Table1[Race '#],Table1[[#This Row],[Race '#]],Table1[Gender],"M")</f>
        <v>2</v>
      </c>
      <c r="AA2479" s="3">
        <f>COUNTIFS(Table1[Race '#],Table1[[#This Row],[Race '#]],Table1[Gender],"~?")</f>
        <v>0</v>
      </c>
      <c r="AB2479" s="3" t="str">
        <f>_xlfn.IFS(Y2479=SUM(Table1[[#This Row],[Race-F candidates]:[Race-? Candidates]]),"All-Female",Z2479=SUM(Table1[[#This Row],[Race-F candidates]:[Race-? Candidates]]),"All-Male",1=1,"Mixed-Gender")</f>
        <v>All-Male</v>
      </c>
      <c r="AC2479" s="3">
        <f>COUNTIFS(Table1[genoffice],Table1[[#This Row],[genoffice]],Table1[Gender],"F")</f>
        <v>87</v>
      </c>
      <c r="AD2479" s="3">
        <f>COUNTIFS(Table1[genoffice],Table1[[#This Row],[genoffice]],Table1[Gender],"M")</f>
        <v>236</v>
      </c>
      <c r="AE2479" s="3">
        <f>COUNTIFS(Table1[genoffice],Table1[[#This Row],[genoffice]],Table1[Gender],"~?")</f>
        <v>12</v>
      </c>
    </row>
    <row r="2480" spans="1:31" x14ac:dyDescent="0.35">
      <c r="A2480">
        <v>2479</v>
      </c>
      <c r="B2480">
        <f>IF(COUNTIF(C$2:C2479,C2480)&gt;0,B2479,B2479+1)</f>
        <v>806</v>
      </c>
      <c r="C2480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0" t="s">
        <v>2949</v>
      </c>
      <c r="E2480" t="s">
        <v>1133</v>
      </c>
      <c r="F2480" t="s">
        <v>3179</v>
      </c>
      <c r="G2480">
        <v>2014</v>
      </c>
      <c r="H2480" t="s">
        <v>64</v>
      </c>
      <c r="I2480" t="s">
        <v>23</v>
      </c>
      <c r="J2480">
        <v>255</v>
      </c>
      <c r="K2480">
        <v>2</v>
      </c>
      <c r="L2480">
        <f>COUNTIF(Table1[Race],Table1[Race])</f>
        <v>2</v>
      </c>
      <c r="M2480">
        <v>2</v>
      </c>
      <c r="N2480">
        <v>0</v>
      </c>
      <c r="O2480">
        <v>0</v>
      </c>
      <c r="P2480">
        <v>0</v>
      </c>
      <c r="Q2480" t="s">
        <v>20</v>
      </c>
      <c r="R2480" t="s">
        <v>2951</v>
      </c>
      <c r="S2480" t="s">
        <v>2949</v>
      </c>
      <c r="T2480">
        <f>IFERROR(Table1[n_can_adj]/MID(Table1[district],FIND("(",Table1[district])+1,1),Table1[n_can_adj])</f>
        <v>2</v>
      </c>
      <c r="U2480">
        <v>41252</v>
      </c>
      <c r="V2480" t="str">
        <f>IF(Table1[Voting Population]&lt;47000,"Rural","Urban")</f>
        <v>Rural</v>
      </c>
      <c r="W2480" s="3">
        <v>0.11458333333333331</v>
      </c>
      <c r="X2480" s="3" t="s">
        <v>5415</v>
      </c>
      <c r="Y2480" s="3">
        <f>COUNTIFS(Table1[Race '#],Table1[[#This Row],[Race '#]],Table1[Gender],"F")</f>
        <v>1</v>
      </c>
      <c r="Z2480" s="3">
        <f>COUNTIFS(Table1[Race '#],Table1[[#This Row],[Race '#]],Table1[Gender],"M")</f>
        <v>1</v>
      </c>
      <c r="AA2480" s="3">
        <f>COUNTIFS(Table1[Race '#],Table1[[#This Row],[Race '#]],Table1[Gender],"~?")</f>
        <v>0</v>
      </c>
      <c r="AB2480" s="3" t="str">
        <f>_xlfn.IFS(Y2480=SUM(Table1[[#This Row],[Race-F candidates]:[Race-? Candidates]]),"All-Female",Z2480=SUM(Table1[[#This Row],[Race-F candidates]:[Race-? Candidates]]),"All-Male",1=1,"Mixed-Gender")</f>
        <v>Mixed-Gender</v>
      </c>
      <c r="AC2480" s="3">
        <f>COUNTIFS(Table1[genoffice],Table1[[#This Row],[genoffice]],Table1[Gender],"F")</f>
        <v>87</v>
      </c>
      <c r="AD2480" s="3">
        <f>COUNTIFS(Table1[genoffice],Table1[[#This Row],[genoffice]],Table1[Gender],"M")</f>
        <v>236</v>
      </c>
      <c r="AE2480" s="3">
        <f>COUNTIFS(Table1[genoffice],Table1[[#This Row],[genoffice]],Table1[Gender],"~?")</f>
        <v>12</v>
      </c>
    </row>
    <row r="2481" spans="1:31" x14ac:dyDescent="0.35">
      <c r="A2481">
        <v>2480</v>
      </c>
      <c r="B2481">
        <f>IF(COUNTIF(C$2:C2480,C2481)&gt;0,B2480,B2480+1)</f>
        <v>806</v>
      </c>
      <c r="C2481" t="str">
        <f>Table1[[#This Row],[position]]&amp;IF(Table1[district]="NA","","-"&amp;Table1[district])&amp;IF(Table1[parish]="Multi-Parish Race","","-"&amp;Table1[parish])&amp;" ("&amp;Table1[year]&amp;")"</f>
        <v>Mayor-Town of Mansura-Avoyelles (2014)</v>
      </c>
      <c r="D2481" t="s">
        <v>2949</v>
      </c>
      <c r="E2481" t="s">
        <v>1133</v>
      </c>
      <c r="F2481" t="s">
        <v>3180</v>
      </c>
      <c r="G2481">
        <v>2014</v>
      </c>
      <c r="H2481" t="s">
        <v>64</v>
      </c>
      <c r="I2481" t="s">
        <v>23</v>
      </c>
      <c r="J2481">
        <v>321</v>
      </c>
      <c r="K2481">
        <v>2</v>
      </c>
      <c r="L2481">
        <f>COUNTIF(Table1[Race],Table1[Race])</f>
        <v>2</v>
      </c>
      <c r="M2481">
        <v>2</v>
      </c>
      <c r="N2481">
        <v>0</v>
      </c>
      <c r="O2481">
        <v>0</v>
      </c>
      <c r="P2481">
        <v>0</v>
      </c>
      <c r="Q2481" t="s">
        <v>20</v>
      </c>
      <c r="R2481" t="s">
        <v>2951</v>
      </c>
      <c r="S2481" t="s">
        <v>2949</v>
      </c>
      <c r="T2481">
        <f>IFERROR(Table1[n_can_adj]/MID(Table1[district],FIND("(",Table1[district])+1,1),Table1[n_can_adj])</f>
        <v>2</v>
      </c>
      <c r="U2481">
        <v>41252</v>
      </c>
      <c r="V2481" t="str">
        <f>IF(Table1[Voting Population]&lt;47000,"Rural","Urban")</f>
        <v>Rural</v>
      </c>
      <c r="W2481" s="3">
        <v>0.11458333333333331</v>
      </c>
      <c r="X2481" s="3" t="s">
        <v>5414</v>
      </c>
      <c r="Y2481" s="3">
        <f>COUNTIFS(Table1[Race '#],Table1[[#This Row],[Race '#]],Table1[Gender],"F")</f>
        <v>1</v>
      </c>
      <c r="Z2481" s="3">
        <f>COUNTIFS(Table1[Race '#],Table1[[#This Row],[Race '#]],Table1[Gender],"M")</f>
        <v>1</v>
      </c>
      <c r="AA2481" s="3">
        <f>COUNTIFS(Table1[Race '#],Table1[[#This Row],[Race '#]],Table1[Gender],"~?")</f>
        <v>0</v>
      </c>
      <c r="AB2481" s="3" t="str">
        <f>_xlfn.IFS(Y2481=SUM(Table1[[#This Row],[Race-F candidates]:[Race-? Candidates]]),"All-Female",Z2481=SUM(Table1[[#This Row],[Race-F candidates]:[Race-? Candidates]]),"All-Male",1=1,"Mixed-Gender")</f>
        <v>Mixed-Gender</v>
      </c>
      <c r="AC2481" s="3">
        <f>COUNTIFS(Table1[genoffice],Table1[[#This Row],[genoffice]],Table1[Gender],"F")</f>
        <v>87</v>
      </c>
      <c r="AD2481" s="3">
        <f>COUNTIFS(Table1[genoffice],Table1[[#This Row],[genoffice]],Table1[Gender],"M")</f>
        <v>236</v>
      </c>
      <c r="AE2481" s="3">
        <f>COUNTIFS(Table1[genoffice],Table1[[#This Row],[genoffice]],Table1[Gender],"~?")</f>
        <v>12</v>
      </c>
    </row>
    <row r="2482" spans="1:31" x14ac:dyDescent="0.35">
      <c r="A2482">
        <v>2481</v>
      </c>
      <c r="B2482">
        <f>IF(COUNTIF(C$2:C2481,C2482)&gt;0,B2481,B2481+1)</f>
        <v>807</v>
      </c>
      <c r="C2482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2" t="s">
        <v>2949</v>
      </c>
      <c r="E2482" t="s">
        <v>1136</v>
      </c>
      <c r="F2482" t="s">
        <v>3181</v>
      </c>
      <c r="G2482">
        <v>2014</v>
      </c>
      <c r="H2482" t="s">
        <v>231</v>
      </c>
      <c r="I2482" t="s">
        <v>23</v>
      </c>
      <c r="J2482">
        <v>27</v>
      </c>
      <c r="K2482">
        <v>4</v>
      </c>
      <c r="L2482">
        <f>COUNTIF(Table1[Race],Table1[Race])</f>
        <v>4</v>
      </c>
      <c r="M2482">
        <v>4</v>
      </c>
      <c r="N2482">
        <v>0</v>
      </c>
      <c r="O2482">
        <v>0</v>
      </c>
      <c r="P2482">
        <v>0</v>
      </c>
      <c r="Q2482" t="s">
        <v>20</v>
      </c>
      <c r="R2482" t="s">
        <v>2951</v>
      </c>
      <c r="S2482" t="s">
        <v>2949</v>
      </c>
      <c r="T2482">
        <f>IFERROR(Table1[n_can_adj]/MID(Table1[district],FIND("(",Table1[district])+1,1),Table1[n_can_adj])</f>
        <v>4</v>
      </c>
      <c r="U2482">
        <v>33159</v>
      </c>
      <c r="V2482" t="str">
        <f>IF(Table1[Voting Population]&lt;47000,"Rural","Urban")</f>
        <v>Rural</v>
      </c>
      <c r="W2482" s="3">
        <v>0.14576802507836994</v>
      </c>
      <c r="X2482" s="3" t="s">
        <v>5414</v>
      </c>
      <c r="Y2482" s="3">
        <f>COUNTIFS(Table1[Race '#],Table1[[#This Row],[Race '#]],Table1[Gender],"F")</f>
        <v>1</v>
      </c>
      <c r="Z2482" s="3">
        <f>COUNTIFS(Table1[Race '#],Table1[[#This Row],[Race '#]],Table1[Gender],"M")</f>
        <v>3</v>
      </c>
      <c r="AA2482" s="3">
        <f>COUNTIFS(Table1[Race '#],Table1[[#This Row],[Race '#]],Table1[Gender],"~?")</f>
        <v>0</v>
      </c>
      <c r="AB2482" s="3" t="str">
        <f>_xlfn.IFS(Y2482=SUM(Table1[[#This Row],[Race-F candidates]:[Race-? Candidates]]),"All-Female",Z2482=SUM(Table1[[#This Row],[Race-F candidates]:[Race-? Candidates]]),"All-Male",1=1,"Mixed-Gender")</f>
        <v>Mixed-Gender</v>
      </c>
      <c r="AC2482" s="3">
        <f>COUNTIFS(Table1[genoffice],Table1[[#This Row],[genoffice]],Table1[Gender],"F")</f>
        <v>87</v>
      </c>
      <c r="AD2482" s="3">
        <f>COUNTIFS(Table1[genoffice],Table1[[#This Row],[genoffice]],Table1[Gender],"M")</f>
        <v>236</v>
      </c>
      <c r="AE2482" s="3">
        <f>COUNTIFS(Table1[genoffice],Table1[[#This Row],[genoffice]],Table1[Gender],"~?")</f>
        <v>12</v>
      </c>
    </row>
    <row r="2483" spans="1:31" x14ac:dyDescent="0.35">
      <c r="A2483">
        <v>2482</v>
      </c>
      <c r="B2483">
        <f>IF(COUNTIF(C$2:C2482,C2483)&gt;0,B2482,B2482+1)</f>
        <v>807</v>
      </c>
      <c r="C2483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3" t="s">
        <v>2949</v>
      </c>
      <c r="E2483" t="s">
        <v>1136</v>
      </c>
      <c r="F2483" t="s">
        <v>3182</v>
      </c>
      <c r="G2483">
        <v>2014</v>
      </c>
      <c r="H2483" t="s">
        <v>231</v>
      </c>
      <c r="I2483" t="s">
        <v>23</v>
      </c>
      <c r="J2483">
        <v>267</v>
      </c>
      <c r="K2483">
        <v>4</v>
      </c>
      <c r="L2483">
        <f>COUNTIF(Table1[Race],Table1[Race])</f>
        <v>4</v>
      </c>
      <c r="M2483">
        <v>4</v>
      </c>
      <c r="N2483">
        <v>0</v>
      </c>
      <c r="O2483">
        <v>0</v>
      </c>
      <c r="P2483">
        <v>0</v>
      </c>
      <c r="Q2483" t="s">
        <v>20</v>
      </c>
      <c r="R2483" t="s">
        <v>2951</v>
      </c>
      <c r="S2483" t="s">
        <v>2949</v>
      </c>
      <c r="T2483">
        <f>IFERROR(Table1[n_can_adj]/MID(Table1[district],FIND("(",Table1[district])+1,1),Table1[n_can_adj])</f>
        <v>4</v>
      </c>
      <c r="U2483">
        <v>33159</v>
      </c>
      <c r="V2483" t="str">
        <f>IF(Table1[Voting Population]&lt;47000,"Rural","Urban")</f>
        <v>Rural</v>
      </c>
      <c r="W2483" s="3">
        <v>0.14576802507836994</v>
      </c>
      <c r="X2483" s="3" t="s">
        <v>5415</v>
      </c>
      <c r="Y2483" s="3">
        <f>COUNTIFS(Table1[Race '#],Table1[[#This Row],[Race '#]],Table1[Gender],"F")</f>
        <v>1</v>
      </c>
      <c r="Z2483" s="3">
        <f>COUNTIFS(Table1[Race '#],Table1[[#This Row],[Race '#]],Table1[Gender],"M")</f>
        <v>3</v>
      </c>
      <c r="AA2483" s="3">
        <f>COUNTIFS(Table1[Race '#],Table1[[#This Row],[Race '#]],Table1[Gender],"~?")</f>
        <v>0</v>
      </c>
      <c r="AB2483" s="3" t="str">
        <f>_xlfn.IFS(Y2483=SUM(Table1[[#This Row],[Race-F candidates]:[Race-? Candidates]]),"All-Female",Z2483=SUM(Table1[[#This Row],[Race-F candidates]:[Race-? Candidates]]),"All-Male",1=1,"Mixed-Gender")</f>
        <v>Mixed-Gender</v>
      </c>
      <c r="AC2483" s="3">
        <f>COUNTIFS(Table1[genoffice],Table1[[#This Row],[genoffice]],Table1[Gender],"F")</f>
        <v>87</v>
      </c>
      <c r="AD2483" s="3">
        <f>COUNTIFS(Table1[genoffice],Table1[[#This Row],[genoffice]],Table1[Gender],"M")</f>
        <v>236</v>
      </c>
      <c r="AE2483" s="3">
        <f>COUNTIFS(Table1[genoffice],Table1[[#This Row],[genoffice]],Table1[Gender],"~?")</f>
        <v>12</v>
      </c>
    </row>
    <row r="2484" spans="1:31" x14ac:dyDescent="0.35">
      <c r="A2484">
        <v>2483</v>
      </c>
      <c r="B2484">
        <f>IF(COUNTIF(C$2:C2483,C2484)&gt;0,B2483,B2483+1)</f>
        <v>807</v>
      </c>
      <c r="C2484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4" t="s">
        <v>2949</v>
      </c>
      <c r="E2484" t="s">
        <v>1136</v>
      </c>
      <c r="F2484" t="s">
        <v>3183</v>
      </c>
      <c r="G2484">
        <v>2014</v>
      </c>
      <c r="H2484" t="s">
        <v>231</v>
      </c>
      <c r="I2484" t="s">
        <v>23</v>
      </c>
      <c r="J2484">
        <v>170</v>
      </c>
      <c r="K2484">
        <v>4</v>
      </c>
      <c r="L2484">
        <f>COUNTIF(Table1[Race],Table1[Race])</f>
        <v>4</v>
      </c>
      <c r="M2484">
        <v>4</v>
      </c>
      <c r="N2484">
        <v>0</v>
      </c>
      <c r="O2484">
        <v>0</v>
      </c>
      <c r="P2484">
        <v>0</v>
      </c>
      <c r="Q2484" t="s">
        <v>20</v>
      </c>
      <c r="R2484" t="s">
        <v>2951</v>
      </c>
      <c r="S2484" t="s">
        <v>2949</v>
      </c>
      <c r="T2484">
        <f>IFERROR(Table1[n_can_adj]/MID(Table1[district],FIND("(",Table1[district])+1,1),Table1[n_can_adj])</f>
        <v>4</v>
      </c>
      <c r="U2484">
        <v>33159</v>
      </c>
      <c r="V2484" t="str">
        <f>IF(Table1[Voting Population]&lt;47000,"Rural","Urban")</f>
        <v>Rural</v>
      </c>
      <c r="W2484" s="3">
        <v>0.14576802507836994</v>
      </c>
      <c r="X2484" s="3" t="s">
        <v>5414</v>
      </c>
      <c r="Y2484" s="3">
        <f>COUNTIFS(Table1[Race '#],Table1[[#This Row],[Race '#]],Table1[Gender],"F")</f>
        <v>1</v>
      </c>
      <c r="Z2484" s="3">
        <f>COUNTIFS(Table1[Race '#],Table1[[#This Row],[Race '#]],Table1[Gender],"M")</f>
        <v>3</v>
      </c>
      <c r="AA2484" s="3">
        <f>COUNTIFS(Table1[Race '#],Table1[[#This Row],[Race '#]],Table1[Gender],"~?")</f>
        <v>0</v>
      </c>
      <c r="AB2484" s="3" t="str">
        <f>_xlfn.IFS(Y2484=SUM(Table1[[#This Row],[Race-F candidates]:[Race-? Candidates]]),"All-Female",Z2484=SUM(Table1[[#This Row],[Race-F candidates]:[Race-? Candidates]]),"All-Male",1=1,"Mixed-Gender")</f>
        <v>Mixed-Gender</v>
      </c>
      <c r="AC2484" s="3">
        <f>COUNTIFS(Table1[genoffice],Table1[[#This Row],[genoffice]],Table1[Gender],"F")</f>
        <v>87</v>
      </c>
      <c r="AD2484" s="3">
        <f>COUNTIFS(Table1[genoffice],Table1[[#This Row],[genoffice]],Table1[Gender],"M")</f>
        <v>236</v>
      </c>
      <c r="AE2484" s="3">
        <f>COUNTIFS(Table1[genoffice],Table1[[#This Row],[genoffice]],Table1[Gender],"~?")</f>
        <v>12</v>
      </c>
    </row>
    <row r="2485" spans="1:31" x14ac:dyDescent="0.35">
      <c r="A2485">
        <v>2484</v>
      </c>
      <c r="B2485">
        <f>IF(COUNTIF(C$2:C2484,C2485)&gt;0,B2484,B2484+1)</f>
        <v>807</v>
      </c>
      <c r="C2485" t="str">
        <f>Table1[[#This Row],[position]]&amp;IF(Table1[district]="NA","","-"&amp;Table1[district])&amp;IF(Table1[parish]="Multi-Parish Race","","-"&amp;Table1[parish])&amp;" ("&amp;Table1[year]&amp;")"</f>
        <v>Mayor-Town of Maringouin-Iberville (2014)</v>
      </c>
      <c r="D2485" t="s">
        <v>2949</v>
      </c>
      <c r="E2485" t="s">
        <v>1136</v>
      </c>
      <c r="F2485" t="s">
        <v>3184</v>
      </c>
      <c r="G2485">
        <v>2014</v>
      </c>
      <c r="H2485" t="s">
        <v>231</v>
      </c>
      <c r="I2485" t="s">
        <v>23</v>
      </c>
      <c r="J2485">
        <v>174</v>
      </c>
      <c r="K2485">
        <v>4</v>
      </c>
      <c r="L2485">
        <f>COUNTIF(Table1[Race],Table1[Race])</f>
        <v>4</v>
      </c>
      <c r="M2485">
        <v>4</v>
      </c>
      <c r="N2485">
        <v>0</v>
      </c>
      <c r="O2485">
        <v>0</v>
      </c>
      <c r="P2485">
        <v>0</v>
      </c>
      <c r="Q2485" t="s">
        <v>20</v>
      </c>
      <c r="R2485" t="s">
        <v>2951</v>
      </c>
      <c r="S2485" t="s">
        <v>2949</v>
      </c>
      <c r="T2485">
        <f>IFERROR(Table1[n_can_adj]/MID(Table1[district],FIND("(",Table1[district])+1,1),Table1[n_can_adj])</f>
        <v>4</v>
      </c>
      <c r="U2485">
        <v>33159</v>
      </c>
      <c r="V2485" t="str">
        <f>IF(Table1[Voting Population]&lt;47000,"Rural","Urban")</f>
        <v>Rural</v>
      </c>
      <c r="W2485" s="3">
        <v>0.14576802507836994</v>
      </c>
      <c r="X2485" s="3" t="s">
        <v>5414</v>
      </c>
      <c r="Y2485" s="3">
        <f>COUNTIFS(Table1[Race '#],Table1[[#This Row],[Race '#]],Table1[Gender],"F")</f>
        <v>1</v>
      </c>
      <c r="Z2485" s="3">
        <f>COUNTIFS(Table1[Race '#],Table1[[#This Row],[Race '#]],Table1[Gender],"M")</f>
        <v>3</v>
      </c>
      <c r="AA2485" s="3">
        <f>COUNTIFS(Table1[Race '#],Table1[[#This Row],[Race '#]],Table1[Gender],"~?")</f>
        <v>0</v>
      </c>
      <c r="AB2485" s="3" t="str">
        <f>_xlfn.IFS(Y2485=SUM(Table1[[#This Row],[Race-F candidates]:[Race-? Candidates]]),"All-Female",Z2485=SUM(Table1[[#This Row],[Race-F candidates]:[Race-? Candidates]]),"All-Male",1=1,"Mixed-Gender")</f>
        <v>Mixed-Gender</v>
      </c>
      <c r="AC2485" s="3">
        <f>COUNTIFS(Table1[genoffice],Table1[[#This Row],[genoffice]],Table1[Gender],"F")</f>
        <v>87</v>
      </c>
      <c r="AD2485" s="3">
        <f>COUNTIFS(Table1[genoffice],Table1[[#This Row],[genoffice]],Table1[Gender],"M")</f>
        <v>236</v>
      </c>
      <c r="AE2485" s="3">
        <f>COUNTIFS(Table1[genoffice],Table1[[#This Row],[genoffice]],Table1[Gender],"~?")</f>
        <v>12</v>
      </c>
    </row>
    <row r="2486" spans="1:31" x14ac:dyDescent="0.35">
      <c r="A2486">
        <v>2485</v>
      </c>
      <c r="B2486">
        <f>IF(COUNTIF(C$2:C2485,C2486)&gt;0,B2485,B2485+1)</f>
        <v>808</v>
      </c>
      <c r="C2486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6" t="s">
        <v>2949</v>
      </c>
      <c r="E2486" t="s">
        <v>1142</v>
      </c>
      <c r="F2486" t="s">
        <v>3185</v>
      </c>
      <c r="G2486">
        <v>2014</v>
      </c>
      <c r="H2486" t="s">
        <v>83</v>
      </c>
      <c r="I2486" t="s">
        <v>23</v>
      </c>
      <c r="J2486">
        <v>274</v>
      </c>
      <c r="K2486">
        <v>3</v>
      </c>
      <c r="L2486">
        <f>COUNTIF(Table1[Race],Table1[Race])</f>
        <v>3</v>
      </c>
      <c r="M2486">
        <v>3</v>
      </c>
      <c r="N2486">
        <v>0</v>
      </c>
      <c r="O2486">
        <v>0</v>
      </c>
      <c r="P2486">
        <v>0</v>
      </c>
      <c r="Q2486" t="s">
        <v>20</v>
      </c>
      <c r="R2486" t="s">
        <v>2951</v>
      </c>
      <c r="S2486" t="s">
        <v>2949</v>
      </c>
      <c r="T2486">
        <f>IFERROR(Table1[n_can_adj]/MID(Table1[district],FIND("(",Table1[district])+1,1),Table1[n_can_adj])</f>
        <v>3</v>
      </c>
      <c r="U2486">
        <v>83699</v>
      </c>
      <c r="V2486" t="str">
        <f>IF(Table1[Voting Population]&lt;47000,"Rural","Urban")</f>
        <v>Urban</v>
      </c>
      <c r="W2486" s="3">
        <v>0.15706806282722513</v>
      </c>
      <c r="X2486" s="3" t="s">
        <v>5413</v>
      </c>
      <c r="Y2486" s="3">
        <f>COUNTIFS(Table1[Race '#],Table1[[#This Row],[Race '#]],Table1[Gender],"F")</f>
        <v>1</v>
      </c>
      <c r="Z2486" s="3">
        <f>COUNTIFS(Table1[Race '#],Table1[[#This Row],[Race '#]],Table1[Gender],"M")</f>
        <v>1</v>
      </c>
      <c r="AA2486" s="3">
        <f>COUNTIFS(Table1[Race '#],Table1[[#This Row],[Race '#]],Table1[Gender],"~?")</f>
        <v>1</v>
      </c>
      <c r="AB2486" s="3" t="str">
        <f>_xlfn.IFS(Y2486=SUM(Table1[[#This Row],[Race-F candidates]:[Race-? Candidates]]),"All-Female",Z2486=SUM(Table1[[#This Row],[Race-F candidates]:[Race-? Candidates]]),"All-Male",1=1,"Mixed-Gender")</f>
        <v>Mixed-Gender</v>
      </c>
      <c r="AC2486" s="3">
        <f>COUNTIFS(Table1[genoffice],Table1[[#This Row],[genoffice]],Table1[Gender],"F")</f>
        <v>87</v>
      </c>
      <c r="AD2486" s="3">
        <f>COUNTIFS(Table1[genoffice],Table1[[#This Row],[genoffice]],Table1[Gender],"M")</f>
        <v>236</v>
      </c>
      <c r="AE2486" s="3">
        <f>COUNTIFS(Table1[genoffice],Table1[[#This Row],[genoffice]],Table1[Gender],"~?")</f>
        <v>12</v>
      </c>
    </row>
    <row r="2487" spans="1:31" x14ac:dyDescent="0.35">
      <c r="A2487">
        <v>2486</v>
      </c>
      <c r="B2487">
        <f>IF(COUNTIF(C$2:C2486,C2487)&gt;0,B2486,B2486+1)</f>
        <v>808</v>
      </c>
      <c r="C2487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7" t="s">
        <v>2949</v>
      </c>
      <c r="E2487" t="s">
        <v>1142</v>
      </c>
      <c r="F2487" t="s">
        <v>3186</v>
      </c>
      <c r="G2487">
        <v>2014</v>
      </c>
      <c r="H2487" t="s">
        <v>83</v>
      </c>
      <c r="I2487" t="s">
        <v>23</v>
      </c>
      <c r="J2487">
        <v>115</v>
      </c>
      <c r="K2487">
        <v>3</v>
      </c>
      <c r="L2487">
        <f>COUNTIF(Table1[Race],Table1[Race])</f>
        <v>3</v>
      </c>
      <c r="M2487">
        <v>3</v>
      </c>
      <c r="N2487">
        <v>0</v>
      </c>
      <c r="O2487">
        <v>0</v>
      </c>
      <c r="P2487">
        <v>0</v>
      </c>
      <c r="Q2487" t="s">
        <v>20</v>
      </c>
      <c r="R2487" t="s">
        <v>2951</v>
      </c>
      <c r="S2487" t="s">
        <v>2949</v>
      </c>
      <c r="T2487">
        <f>IFERROR(Table1[n_can_adj]/MID(Table1[district],FIND("(",Table1[district])+1,1),Table1[n_can_adj])</f>
        <v>3</v>
      </c>
      <c r="U2487">
        <v>83699</v>
      </c>
      <c r="V2487" t="str">
        <f>IF(Table1[Voting Population]&lt;47000,"Rural","Urban")</f>
        <v>Urban</v>
      </c>
      <c r="W2487" s="3">
        <v>0.15706806282722513</v>
      </c>
      <c r="X2487" s="3" t="s">
        <v>5415</v>
      </c>
      <c r="Y2487" s="3">
        <f>COUNTIFS(Table1[Race '#],Table1[[#This Row],[Race '#]],Table1[Gender],"F")</f>
        <v>1</v>
      </c>
      <c r="Z2487" s="3">
        <f>COUNTIFS(Table1[Race '#],Table1[[#This Row],[Race '#]],Table1[Gender],"M")</f>
        <v>1</v>
      </c>
      <c r="AA2487" s="3">
        <f>COUNTIFS(Table1[Race '#],Table1[[#This Row],[Race '#]],Table1[Gender],"~?")</f>
        <v>1</v>
      </c>
      <c r="AB2487" s="3" t="str">
        <f>_xlfn.IFS(Y2487=SUM(Table1[[#This Row],[Race-F candidates]:[Race-? Candidates]]),"All-Female",Z2487=SUM(Table1[[#This Row],[Race-F candidates]:[Race-? Candidates]]),"All-Male",1=1,"Mixed-Gender")</f>
        <v>Mixed-Gender</v>
      </c>
      <c r="AC2487" s="3">
        <f>COUNTIFS(Table1[genoffice],Table1[[#This Row],[genoffice]],Table1[Gender],"F")</f>
        <v>87</v>
      </c>
      <c r="AD2487" s="3">
        <f>COUNTIFS(Table1[genoffice],Table1[[#This Row],[genoffice]],Table1[Gender],"M")</f>
        <v>236</v>
      </c>
      <c r="AE2487" s="3">
        <f>COUNTIFS(Table1[genoffice],Table1[[#This Row],[genoffice]],Table1[Gender],"~?")</f>
        <v>12</v>
      </c>
    </row>
    <row r="2488" spans="1:31" x14ac:dyDescent="0.35">
      <c r="A2488">
        <v>2487</v>
      </c>
      <c r="B2488">
        <f>IF(COUNTIF(C$2:C2487,C2488)&gt;0,B2487,B2487+1)</f>
        <v>808</v>
      </c>
      <c r="C2488" t="str">
        <f>Table1[[#This Row],[position]]&amp;IF(Table1[district]="NA","","-"&amp;Table1[district])&amp;IF(Table1[parish]="Multi-Parish Race","","-"&amp;Table1[parish])&amp;" ("&amp;Table1[year]&amp;")"</f>
        <v>Mayor-Town of Melville-St. Landry (2014)</v>
      </c>
      <c r="D2488" t="s">
        <v>2949</v>
      </c>
      <c r="E2488" t="s">
        <v>1142</v>
      </c>
      <c r="F2488" t="s">
        <v>3187</v>
      </c>
      <c r="G2488">
        <v>2014</v>
      </c>
      <c r="H2488" t="s">
        <v>83</v>
      </c>
      <c r="I2488" t="s">
        <v>23</v>
      </c>
      <c r="J2488">
        <v>184</v>
      </c>
      <c r="K2488">
        <v>3</v>
      </c>
      <c r="L2488">
        <f>COUNTIF(Table1[Race],Table1[Race])</f>
        <v>3</v>
      </c>
      <c r="M2488">
        <v>3</v>
      </c>
      <c r="N2488">
        <v>0</v>
      </c>
      <c r="O2488">
        <v>0</v>
      </c>
      <c r="P2488">
        <v>0</v>
      </c>
      <c r="Q2488" t="s">
        <v>20</v>
      </c>
      <c r="R2488" t="s">
        <v>2951</v>
      </c>
      <c r="S2488" t="s">
        <v>2949</v>
      </c>
      <c r="T2488">
        <f>IFERROR(Table1[n_can_adj]/MID(Table1[district],FIND("(",Table1[district])+1,1),Table1[n_can_adj])</f>
        <v>3</v>
      </c>
      <c r="U2488">
        <v>83699</v>
      </c>
      <c r="V2488" t="str">
        <f>IF(Table1[Voting Population]&lt;47000,"Rural","Urban")</f>
        <v>Urban</v>
      </c>
      <c r="W2488" s="3">
        <v>0.15706806282722513</v>
      </c>
      <c r="X2488" s="3" t="s">
        <v>5414</v>
      </c>
      <c r="Y2488" s="3">
        <f>COUNTIFS(Table1[Race '#],Table1[[#This Row],[Race '#]],Table1[Gender],"F")</f>
        <v>1</v>
      </c>
      <c r="Z2488" s="3">
        <f>COUNTIFS(Table1[Race '#],Table1[[#This Row],[Race '#]],Table1[Gender],"M")</f>
        <v>1</v>
      </c>
      <c r="AA2488" s="3">
        <f>COUNTIFS(Table1[Race '#],Table1[[#This Row],[Race '#]],Table1[Gender],"~?")</f>
        <v>1</v>
      </c>
      <c r="AB2488" s="3" t="str">
        <f>_xlfn.IFS(Y2488=SUM(Table1[[#This Row],[Race-F candidates]:[Race-? Candidates]]),"All-Female",Z2488=SUM(Table1[[#This Row],[Race-F candidates]:[Race-? Candidates]]),"All-Male",1=1,"Mixed-Gender")</f>
        <v>Mixed-Gender</v>
      </c>
      <c r="AC2488" s="3">
        <f>COUNTIFS(Table1[genoffice],Table1[[#This Row],[genoffice]],Table1[Gender],"F")</f>
        <v>87</v>
      </c>
      <c r="AD2488" s="3">
        <f>COUNTIFS(Table1[genoffice],Table1[[#This Row],[genoffice]],Table1[Gender],"M")</f>
        <v>236</v>
      </c>
      <c r="AE2488" s="3">
        <f>COUNTIFS(Table1[genoffice],Table1[[#This Row],[genoffice]],Table1[Gender],"~?")</f>
        <v>12</v>
      </c>
    </row>
    <row r="2489" spans="1:31" x14ac:dyDescent="0.35">
      <c r="A2489">
        <v>2488</v>
      </c>
      <c r="B2489">
        <f>IF(COUNTIF(C$2:C2488,C2489)&gt;0,B2488,B2488+1)</f>
        <v>809</v>
      </c>
      <c r="C2489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89" t="s">
        <v>2949</v>
      </c>
      <c r="E2489" t="s">
        <v>1145</v>
      </c>
      <c r="F2489" t="s">
        <v>3188</v>
      </c>
      <c r="G2489">
        <v>2016</v>
      </c>
      <c r="H2489" t="s">
        <v>115</v>
      </c>
      <c r="I2489" t="s">
        <v>23</v>
      </c>
      <c r="J2489">
        <v>80</v>
      </c>
      <c r="K2489">
        <v>3</v>
      </c>
      <c r="L2489">
        <f>COUNTIF(Table1[Race],Table1[Race])</f>
        <v>3</v>
      </c>
      <c r="M2489">
        <v>2</v>
      </c>
      <c r="N2489">
        <v>1</v>
      </c>
      <c r="O2489">
        <v>0</v>
      </c>
      <c r="P2489">
        <v>0</v>
      </c>
      <c r="Q2489" t="s">
        <v>20</v>
      </c>
      <c r="R2489" t="s">
        <v>2951</v>
      </c>
      <c r="S2489" t="s">
        <v>2949</v>
      </c>
      <c r="T2489">
        <f>IFERROR(Table1[n_can_adj]/MID(Table1[district],FIND("(",Table1[district])+1,1),Table1[n_can_adj])</f>
        <v>3</v>
      </c>
      <c r="U2489">
        <v>4793</v>
      </c>
      <c r="V2489" t="str">
        <f>IF(Table1[Voting Population]&lt;47000,"Rural","Urban")</f>
        <v>Rural</v>
      </c>
      <c r="W2489" s="3">
        <v>8.4870848708487046E-2</v>
      </c>
      <c r="X2489" s="3" t="s">
        <v>5414</v>
      </c>
      <c r="Y2489" s="3">
        <f>COUNTIFS(Table1[Race '#],Table1[[#This Row],[Race '#]],Table1[Gender],"F")</f>
        <v>0</v>
      </c>
      <c r="Z2489" s="3">
        <f>COUNTIFS(Table1[Race '#],Table1[[#This Row],[Race '#]],Table1[Gender],"M")</f>
        <v>3</v>
      </c>
      <c r="AA2489" s="3">
        <f>COUNTIFS(Table1[Race '#],Table1[[#This Row],[Race '#]],Table1[Gender],"~?")</f>
        <v>0</v>
      </c>
      <c r="AB2489" s="3" t="str">
        <f>_xlfn.IFS(Y2489=SUM(Table1[[#This Row],[Race-F candidates]:[Race-? Candidates]]),"All-Female",Z2489=SUM(Table1[[#This Row],[Race-F candidates]:[Race-? Candidates]]),"All-Male",1=1,"Mixed-Gender")</f>
        <v>All-Male</v>
      </c>
      <c r="AC2489" s="3">
        <f>COUNTIFS(Table1[genoffice],Table1[[#This Row],[genoffice]],Table1[Gender],"F")</f>
        <v>87</v>
      </c>
      <c r="AD2489" s="3">
        <f>COUNTIFS(Table1[genoffice],Table1[[#This Row],[genoffice]],Table1[Gender],"M")</f>
        <v>236</v>
      </c>
      <c r="AE2489" s="3">
        <f>COUNTIFS(Table1[genoffice],Table1[[#This Row],[genoffice]],Table1[Gender],"~?")</f>
        <v>12</v>
      </c>
    </row>
    <row r="2490" spans="1:31" x14ac:dyDescent="0.35">
      <c r="A2490">
        <v>2489</v>
      </c>
      <c r="B2490">
        <f>IF(COUNTIF(C$2:C2489,C2490)&gt;0,B2489,B2489+1)</f>
        <v>809</v>
      </c>
      <c r="C2490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0" t="s">
        <v>2949</v>
      </c>
      <c r="E2490" t="s">
        <v>1145</v>
      </c>
      <c r="F2490" t="s">
        <v>3189</v>
      </c>
      <c r="G2490">
        <v>2016</v>
      </c>
      <c r="H2490" t="s">
        <v>115</v>
      </c>
      <c r="I2490" t="s">
        <v>19</v>
      </c>
      <c r="J2490">
        <v>254</v>
      </c>
      <c r="K2490">
        <v>3</v>
      </c>
      <c r="L2490">
        <f>COUNTIF(Table1[Race],Table1[Race])</f>
        <v>3</v>
      </c>
      <c r="M2490">
        <v>2</v>
      </c>
      <c r="N2490">
        <v>1</v>
      </c>
      <c r="O2490">
        <v>0</v>
      </c>
      <c r="P2490">
        <v>0</v>
      </c>
      <c r="Q2490" t="s">
        <v>20</v>
      </c>
      <c r="R2490" t="s">
        <v>2951</v>
      </c>
      <c r="S2490" t="s">
        <v>2949</v>
      </c>
      <c r="T2490">
        <f>IFERROR(Table1[n_can_adj]/MID(Table1[district],FIND("(",Table1[district])+1,1),Table1[n_can_adj])</f>
        <v>3</v>
      </c>
      <c r="U2490">
        <v>4793</v>
      </c>
      <c r="V2490" t="str">
        <f>IF(Table1[Voting Population]&lt;47000,"Rural","Urban")</f>
        <v>Rural</v>
      </c>
      <c r="W2490" s="3">
        <v>8.4870848708487046E-2</v>
      </c>
      <c r="X2490" s="3" t="s">
        <v>5414</v>
      </c>
      <c r="Y2490" s="3">
        <f>COUNTIFS(Table1[Race '#],Table1[[#This Row],[Race '#]],Table1[Gender],"F")</f>
        <v>0</v>
      </c>
      <c r="Z2490" s="3">
        <f>COUNTIFS(Table1[Race '#],Table1[[#This Row],[Race '#]],Table1[Gender],"M")</f>
        <v>3</v>
      </c>
      <c r="AA2490" s="3">
        <f>COUNTIFS(Table1[Race '#],Table1[[#This Row],[Race '#]],Table1[Gender],"~?")</f>
        <v>0</v>
      </c>
      <c r="AB2490" s="3" t="str">
        <f>_xlfn.IFS(Y2490=SUM(Table1[[#This Row],[Race-F candidates]:[Race-? Candidates]]),"All-Female",Z2490=SUM(Table1[[#This Row],[Race-F candidates]:[Race-? Candidates]]),"All-Male",1=1,"Mixed-Gender")</f>
        <v>All-Male</v>
      </c>
      <c r="AC2490" s="3">
        <f>COUNTIFS(Table1[genoffice],Table1[[#This Row],[genoffice]],Table1[Gender],"F")</f>
        <v>87</v>
      </c>
      <c r="AD2490" s="3">
        <f>COUNTIFS(Table1[genoffice],Table1[[#This Row],[genoffice]],Table1[Gender],"M")</f>
        <v>236</v>
      </c>
      <c r="AE2490" s="3">
        <f>COUNTIFS(Table1[genoffice],Table1[[#This Row],[genoffice]],Table1[Gender],"~?")</f>
        <v>12</v>
      </c>
    </row>
    <row r="2491" spans="1:31" x14ac:dyDescent="0.35">
      <c r="A2491">
        <v>2490</v>
      </c>
      <c r="B2491">
        <f>IF(COUNTIF(C$2:C2490,C2491)&gt;0,B2490,B2490+1)</f>
        <v>809</v>
      </c>
      <c r="C2491" t="str">
        <f>Table1[[#This Row],[position]]&amp;IF(Table1[district]="NA","","-"&amp;Table1[district])&amp;IF(Table1[parish]="Multi-Parish Race","","-"&amp;Table1[parish])&amp;" ("&amp;Table1[year]&amp;")"</f>
        <v>Mayor-Town of Newellton-Tensas (2016)</v>
      </c>
      <c r="D2491" t="s">
        <v>2949</v>
      </c>
      <c r="E2491" t="s">
        <v>1145</v>
      </c>
      <c r="F2491" t="s">
        <v>3190</v>
      </c>
      <c r="G2491">
        <v>2016</v>
      </c>
      <c r="H2491" t="s">
        <v>115</v>
      </c>
      <c r="I2491" t="s">
        <v>23</v>
      </c>
      <c r="J2491">
        <v>208</v>
      </c>
      <c r="K2491">
        <v>3</v>
      </c>
      <c r="L2491">
        <f>COUNTIF(Table1[Race],Table1[Race])</f>
        <v>3</v>
      </c>
      <c r="M2491">
        <v>2</v>
      </c>
      <c r="N2491">
        <v>1</v>
      </c>
      <c r="O2491">
        <v>0</v>
      </c>
      <c r="P2491">
        <v>0</v>
      </c>
      <c r="Q2491" t="s">
        <v>20</v>
      </c>
      <c r="R2491" t="s">
        <v>2951</v>
      </c>
      <c r="S2491" t="s">
        <v>2949</v>
      </c>
      <c r="T2491">
        <f>IFERROR(Table1[n_can_adj]/MID(Table1[district],FIND("(",Table1[district])+1,1),Table1[n_can_adj])</f>
        <v>3</v>
      </c>
      <c r="U2491">
        <v>4793</v>
      </c>
      <c r="V2491" t="str">
        <f>IF(Table1[Voting Population]&lt;47000,"Rural","Urban")</f>
        <v>Rural</v>
      </c>
      <c r="W2491" s="3">
        <v>8.4870848708487046E-2</v>
      </c>
      <c r="X2491" s="3" t="s">
        <v>5414</v>
      </c>
      <c r="Y2491" s="3">
        <f>COUNTIFS(Table1[Race '#],Table1[[#This Row],[Race '#]],Table1[Gender],"F")</f>
        <v>0</v>
      </c>
      <c r="Z2491" s="3">
        <f>COUNTIFS(Table1[Race '#],Table1[[#This Row],[Race '#]],Table1[Gender],"M")</f>
        <v>3</v>
      </c>
      <c r="AA2491" s="3">
        <f>COUNTIFS(Table1[Race '#],Table1[[#This Row],[Race '#]],Table1[Gender],"~?")</f>
        <v>0</v>
      </c>
      <c r="AB2491" s="3" t="str">
        <f>_xlfn.IFS(Y2491=SUM(Table1[[#This Row],[Race-F candidates]:[Race-? Candidates]]),"All-Female",Z2491=SUM(Table1[[#This Row],[Race-F candidates]:[Race-? Candidates]]),"All-Male",1=1,"Mixed-Gender")</f>
        <v>All-Male</v>
      </c>
      <c r="AC2491" s="3">
        <f>COUNTIFS(Table1[genoffice],Table1[[#This Row],[genoffice]],Table1[Gender],"F")</f>
        <v>87</v>
      </c>
      <c r="AD2491" s="3">
        <f>COUNTIFS(Table1[genoffice],Table1[[#This Row],[genoffice]],Table1[Gender],"M")</f>
        <v>236</v>
      </c>
      <c r="AE2491" s="3">
        <f>COUNTIFS(Table1[genoffice],Table1[[#This Row],[genoffice]],Table1[Gender],"~?")</f>
        <v>12</v>
      </c>
    </row>
    <row r="2492" spans="1:31" x14ac:dyDescent="0.35">
      <c r="A2492">
        <v>2491</v>
      </c>
      <c r="B2492">
        <f>IF(COUNTIF(C$2:C2491,C2492)&gt;0,B2491,B2491+1)</f>
        <v>810</v>
      </c>
      <c r="C2492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2" t="s">
        <v>2949</v>
      </c>
      <c r="E2492" t="s">
        <v>371</v>
      </c>
      <c r="F2492" t="s">
        <v>3191</v>
      </c>
      <c r="G2492">
        <v>2014</v>
      </c>
      <c r="H2492" t="s">
        <v>18</v>
      </c>
      <c r="I2492" t="s">
        <v>23</v>
      </c>
      <c r="J2492">
        <v>485</v>
      </c>
      <c r="K2492">
        <v>3</v>
      </c>
      <c r="L2492">
        <f>COUNTIF(Table1[Race],Table1[Race])</f>
        <v>3</v>
      </c>
      <c r="M2492">
        <v>3</v>
      </c>
      <c r="N2492">
        <v>0</v>
      </c>
      <c r="O2492">
        <v>0</v>
      </c>
      <c r="P2492">
        <v>0</v>
      </c>
      <c r="Q2492" t="s">
        <v>20</v>
      </c>
      <c r="R2492" t="s">
        <v>2951</v>
      </c>
      <c r="S2492" t="s">
        <v>2949</v>
      </c>
      <c r="T2492">
        <f>IFERROR(Table1[n_can_adj]/MID(Table1[district],FIND("(",Table1[district])+1,1),Table1[n_can_adj])</f>
        <v>3</v>
      </c>
      <c r="U2492">
        <v>25619</v>
      </c>
      <c r="V2492" t="str">
        <f>IF(Table1[Voting Population]&lt;47000,"Rural","Urban")</f>
        <v>Rural</v>
      </c>
      <c r="W2492" s="3">
        <v>0.37110834371108342</v>
      </c>
      <c r="X2492" s="3" t="s">
        <v>5414</v>
      </c>
      <c r="Y2492" s="3">
        <f>COUNTIFS(Table1[Race '#],Table1[[#This Row],[Race '#]],Table1[Gender],"F")</f>
        <v>0</v>
      </c>
      <c r="Z2492" s="3">
        <f>COUNTIFS(Table1[Race '#],Table1[[#This Row],[Race '#]],Table1[Gender],"M")</f>
        <v>3</v>
      </c>
      <c r="AA2492" s="3">
        <f>COUNTIFS(Table1[Race '#],Table1[[#This Row],[Race '#]],Table1[Gender],"~?")</f>
        <v>0</v>
      </c>
      <c r="AB2492" s="3" t="str">
        <f>_xlfn.IFS(Y2492=SUM(Table1[[#This Row],[Race-F candidates]:[Race-? Candidates]]),"All-Female",Z2492=SUM(Table1[[#This Row],[Race-F candidates]:[Race-? Candidates]]),"All-Male",1=1,"Mixed-Gender")</f>
        <v>All-Male</v>
      </c>
      <c r="AC2492" s="3">
        <f>COUNTIFS(Table1[genoffice],Table1[[#This Row],[genoffice]],Table1[Gender],"F")</f>
        <v>87</v>
      </c>
      <c r="AD2492" s="3">
        <f>COUNTIFS(Table1[genoffice],Table1[[#This Row],[genoffice]],Table1[Gender],"M")</f>
        <v>236</v>
      </c>
      <c r="AE2492" s="3">
        <f>COUNTIFS(Table1[genoffice],Table1[[#This Row],[genoffice]],Table1[Gender],"~?")</f>
        <v>12</v>
      </c>
    </row>
    <row r="2493" spans="1:31" x14ac:dyDescent="0.35">
      <c r="A2493">
        <v>2492</v>
      </c>
      <c r="B2493">
        <f>IF(COUNTIF(C$2:C2492,C2493)&gt;0,B2492,B2492+1)</f>
        <v>810</v>
      </c>
      <c r="C2493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3" t="s">
        <v>2949</v>
      </c>
      <c r="E2493" t="s">
        <v>371</v>
      </c>
      <c r="F2493" t="s">
        <v>3192</v>
      </c>
      <c r="G2493">
        <v>2014</v>
      </c>
      <c r="H2493" t="s">
        <v>18</v>
      </c>
      <c r="I2493" t="s">
        <v>23</v>
      </c>
      <c r="J2493">
        <v>187</v>
      </c>
      <c r="K2493">
        <v>3</v>
      </c>
      <c r="L2493">
        <f>COUNTIF(Table1[Race],Table1[Race])</f>
        <v>3</v>
      </c>
      <c r="M2493">
        <v>3</v>
      </c>
      <c r="N2493">
        <v>0</v>
      </c>
      <c r="O2493">
        <v>0</v>
      </c>
      <c r="P2493">
        <v>0</v>
      </c>
      <c r="Q2493" t="s">
        <v>20</v>
      </c>
      <c r="R2493" t="s">
        <v>2951</v>
      </c>
      <c r="S2493" t="s">
        <v>2949</v>
      </c>
      <c r="T2493">
        <f>IFERROR(Table1[n_can_adj]/MID(Table1[district],FIND("(",Table1[district])+1,1),Table1[n_can_adj])</f>
        <v>3</v>
      </c>
      <c r="U2493">
        <v>25619</v>
      </c>
      <c r="V2493" t="str">
        <f>IF(Table1[Voting Population]&lt;47000,"Rural","Urban")</f>
        <v>Rural</v>
      </c>
      <c r="W2493" s="3">
        <v>0.37110834371108342</v>
      </c>
      <c r="X2493" s="3" t="s">
        <v>5414</v>
      </c>
      <c r="Y2493" s="3">
        <f>COUNTIFS(Table1[Race '#],Table1[[#This Row],[Race '#]],Table1[Gender],"F")</f>
        <v>0</v>
      </c>
      <c r="Z2493" s="3">
        <f>COUNTIFS(Table1[Race '#],Table1[[#This Row],[Race '#]],Table1[Gender],"M")</f>
        <v>3</v>
      </c>
      <c r="AA2493" s="3">
        <f>COUNTIFS(Table1[Race '#],Table1[[#This Row],[Race '#]],Table1[Gender],"~?")</f>
        <v>0</v>
      </c>
      <c r="AB2493" s="3" t="str">
        <f>_xlfn.IFS(Y2493=SUM(Table1[[#This Row],[Race-F candidates]:[Race-? Candidates]]),"All-Female",Z2493=SUM(Table1[[#This Row],[Race-F candidates]:[Race-? Candidates]]),"All-Male",1=1,"Mixed-Gender")</f>
        <v>All-Male</v>
      </c>
      <c r="AC2493" s="3">
        <f>COUNTIFS(Table1[genoffice],Table1[[#This Row],[genoffice]],Table1[Gender],"F")</f>
        <v>87</v>
      </c>
      <c r="AD2493" s="3">
        <f>COUNTIFS(Table1[genoffice],Table1[[#This Row],[genoffice]],Table1[Gender],"M")</f>
        <v>236</v>
      </c>
      <c r="AE2493" s="3">
        <f>COUNTIFS(Table1[genoffice],Table1[[#This Row],[genoffice]],Table1[Gender],"~?")</f>
        <v>12</v>
      </c>
    </row>
    <row r="2494" spans="1:31" x14ac:dyDescent="0.35">
      <c r="A2494">
        <v>2493</v>
      </c>
      <c r="B2494">
        <f>IF(COUNTIF(C$2:C2493,C2494)&gt;0,B2493,B2493+1)</f>
        <v>810</v>
      </c>
      <c r="C2494" t="str">
        <f>Table1[[#This Row],[position]]&amp;IF(Table1[district]="NA","","-"&amp;Table1[district])&amp;IF(Table1[parish]="Multi-Parish Race","","-"&amp;Table1[parish])&amp;" ("&amp;Table1[year]&amp;")"</f>
        <v>Mayor-Town of Oberlin-Allen (2014)</v>
      </c>
      <c r="D2494" t="s">
        <v>2949</v>
      </c>
      <c r="E2494" t="s">
        <v>371</v>
      </c>
      <c r="F2494" t="s">
        <v>3193</v>
      </c>
      <c r="G2494">
        <v>2014</v>
      </c>
      <c r="H2494" t="s">
        <v>18</v>
      </c>
      <c r="I2494" t="s">
        <v>23</v>
      </c>
      <c r="J2494">
        <v>131</v>
      </c>
      <c r="K2494">
        <v>3</v>
      </c>
      <c r="L2494">
        <f>COUNTIF(Table1[Race],Table1[Race])</f>
        <v>3</v>
      </c>
      <c r="M2494">
        <v>3</v>
      </c>
      <c r="N2494">
        <v>0</v>
      </c>
      <c r="O2494">
        <v>0</v>
      </c>
      <c r="P2494">
        <v>0</v>
      </c>
      <c r="Q2494" t="s">
        <v>20</v>
      </c>
      <c r="R2494" t="s">
        <v>2951</v>
      </c>
      <c r="S2494" t="s">
        <v>2949</v>
      </c>
      <c r="T2494">
        <f>IFERROR(Table1[n_can_adj]/MID(Table1[district],FIND("(",Table1[district])+1,1),Table1[n_can_adj])</f>
        <v>3</v>
      </c>
      <c r="U2494">
        <v>25619</v>
      </c>
      <c r="V2494" t="str">
        <f>IF(Table1[Voting Population]&lt;47000,"Rural","Urban")</f>
        <v>Rural</v>
      </c>
      <c r="W2494" s="3">
        <v>0.37110834371108342</v>
      </c>
      <c r="X2494" s="3" t="s">
        <v>5414</v>
      </c>
      <c r="Y2494" s="3">
        <f>COUNTIFS(Table1[Race '#],Table1[[#This Row],[Race '#]],Table1[Gender],"F")</f>
        <v>0</v>
      </c>
      <c r="Z2494" s="3">
        <f>COUNTIFS(Table1[Race '#],Table1[[#This Row],[Race '#]],Table1[Gender],"M")</f>
        <v>3</v>
      </c>
      <c r="AA2494" s="3">
        <f>COUNTIFS(Table1[Race '#],Table1[[#This Row],[Race '#]],Table1[Gender],"~?")</f>
        <v>0</v>
      </c>
      <c r="AB2494" s="3" t="str">
        <f>_xlfn.IFS(Y2494=SUM(Table1[[#This Row],[Race-F candidates]:[Race-? Candidates]]),"All-Female",Z2494=SUM(Table1[[#This Row],[Race-F candidates]:[Race-? Candidates]]),"All-Male",1=1,"Mixed-Gender")</f>
        <v>All-Male</v>
      </c>
      <c r="AC2494" s="3">
        <f>COUNTIFS(Table1[genoffice],Table1[[#This Row],[genoffice]],Table1[Gender],"F")</f>
        <v>87</v>
      </c>
      <c r="AD2494" s="3">
        <f>COUNTIFS(Table1[genoffice],Table1[[#This Row],[genoffice]],Table1[Gender],"M")</f>
        <v>236</v>
      </c>
      <c r="AE2494" s="3">
        <f>COUNTIFS(Table1[genoffice],Table1[[#This Row],[genoffice]],Table1[Gender],"~?")</f>
        <v>12</v>
      </c>
    </row>
    <row r="2495" spans="1:31" x14ac:dyDescent="0.35">
      <c r="A2495">
        <v>2494</v>
      </c>
      <c r="B2495">
        <f>IF(COUNTIF(C$2:C2494,C2495)&gt;0,B2494,B2494+1)</f>
        <v>811</v>
      </c>
      <c r="C2495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5" t="s">
        <v>2949</v>
      </c>
      <c r="E2495" t="s">
        <v>1152</v>
      </c>
      <c r="F2495" t="s">
        <v>3194</v>
      </c>
      <c r="G2495">
        <v>2014</v>
      </c>
      <c r="H2495" t="s">
        <v>405</v>
      </c>
      <c r="I2495" t="s">
        <v>19</v>
      </c>
      <c r="J2495">
        <v>390</v>
      </c>
      <c r="K2495">
        <v>4</v>
      </c>
      <c r="L2495">
        <f>COUNTIF(Table1[Race],Table1[Race])</f>
        <v>4</v>
      </c>
      <c r="M2495">
        <v>2</v>
      </c>
      <c r="N2495">
        <v>1</v>
      </c>
      <c r="O2495">
        <v>1</v>
      </c>
      <c r="P2495">
        <v>0</v>
      </c>
      <c r="Q2495" t="s">
        <v>20</v>
      </c>
      <c r="R2495" t="s">
        <v>2951</v>
      </c>
      <c r="S2495" t="s">
        <v>2949</v>
      </c>
      <c r="T2495">
        <f>IFERROR(Table1[n_can_adj]/MID(Table1[district],FIND("(",Table1[district])+1,1),Table1[n_can_adj])</f>
        <v>4</v>
      </c>
      <c r="U2495">
        <v>246269</v>
      </c>
      <c r="V2495" t="str">
        <f>IF(Table1[Voting Population]&lt;47000,"Rural","Urban")</f>
        <v>Urban</v>
      </c>
      <c r="W2495" s="3">
        <v>7.2604065827686359E-2</v>
      </c>
      <c r="X2495" s="3" t="s">
        <v>5414</v>
      </c>
      <c r="Y2495" s="3">
        <f>COUNTIFS(Table1[Race '#],Table1[[#This Row],[Race '#]],Table1[Gender],"F")</f>
        <v>0</v>
      </c>
      <c r="Z2495" s="3">
        <f>COUNTIFS(Table1[Race '#],Table1[[#This Row],[Race '#]],Table1[Gender],"M")</f>
        <v>4</v>
      </c>
      <c r="AA2495" s="3">
        <f>COUNTIFS(Table1[Race '#],Table1[[#This Row],[Race '#]],Table1[Gender],"~?")</f>
        <v>0</v>
      </c>
      <c r="AB2495" s="3" t="str">
        <f>_xlfn.IFS(Y2495=SUM(Table1[[#This Row],[Race-F candidates]:[Race-? Candidates]]),"All-Female",Z2495=SUM(Table1[[#This Row],[Race-F candidates]:[Race-? Candidates]]),"All-Male",1=1,"Mixed-Gender")</f>
        <v>All-Male</v>
      </c>
      <c r="AC2495" s="3">
        <f>COUNTIFS(Table1[genoffice],Table1[[#This Row],[genoffice]],Table1[Gender],"F")</f>
        <v>87</v>
      </c>
      <c r="AD2495" s="3">
        <f>COUNTIFS(Table1[genoffice],Table1[[#This Row],[genoffice]],Table1[Gender],"M")</f>
        <v>236</v>
      </c>
      <c r="AE2495" s="3">
        <f>COUNTIFS(Table1[genoffice],Table1[[#This Row],[genoffice]],Table1[Gender],"~?")</f>
        <v>12</v>
      </c>
    </row>
    <row r="2496" spans="1:31" x14ac:dyDescent="0.35">
      <c r="A2496">
        <v>2495</v>
      </c>
      <c r="B2496">
        <f>IF(COUNTIF(C$2:C2495,C2496)&gt;0,B2495,B2495+1)</f>
        <v>811</v>
      </c>
      <c r="C2496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6" t="s">
        <v>2949</v>
      </c>
      <c r="E2496" t="s">
        <v>1152</v>
      </c>
      <c r="F2496" t="s">
        <v>3195</v>
      </c>
      <c r="G2496">
        <v>2014</v>
      </c>
      <c r="H2496" t="s">
        <v>405</v>
      </c>
      <c r="I2496" t="s">
        <v>30</v>
      </c>
      <c r="J2496">
        <v>51</v>
      </c>
      <c r="K2496">
        <v>4</v>
      </c>
      <c r="L2496">
        <f>COUNTIF(Table1[Race],Table1[Race])</f>
        <v>4</v>
      </c>
      <c r="M2496">
        <v>2</v>
      </c>
      <c r="N2496">
        <v>1</v>
      </c>
      <c r="O2496">
        <v>1</v>
      </c>
      <c r="P2496">
        <v>0</v>
      </c>
      <c r="Q2496" t="s">
        <v>20</v>
      </c>
      <c r="R2496" t="s">
        <v>2951</v>
      </c>
      <c r="S2496" t="s">
        <v>2949</v>
      </c>
      <c r="T2496">
        <f>IFERROR(Table1[n_can_adj]/MID(Table1[district],FIND("(",Table1[district])+1,1),Table1[n_can_adj])</f>
        <v>4</v>
      </c>
      <c r="U2496">
        <v>246269</v>
      </c>
      <c r="V2496" t="str">
        <f>IF(Table1[Voting Population]&lt;47000,"Rural","Urban")</f>
        <v>Urban</v>
      </c>
      <c r="W2496" s="3">
        <v>7.2604065827686359E-2</v>
      </c>
      <c r="X2496" s="3" t="s">
        <v>5414</v>
      </c>
      <c r="Y2496" s="3">
        <f>COUNTIFS(Table1[Race '#],Table1[[#This Row],[Race '#]],Table1[Gender],"F")</f>
        <v>0</v>
      </c>
      <c r="Z2496" s="3">
        <f>COUNTIFS(Table1[Race '#],Table1[[#This Row],[Race '#]],Table1[Gender],"M")</f>
        <v>4</v>
      </c>
      <c r="AA2496" s="3">
        <f>COUNTIFS(Table1[Race '#],Table1[[#This Row],[Race '#]],Table1[Gender],"~?")</f>
        <v>0</v>
      </c>
      <c r="AB2496" s="3" t="str">
        <f>_xlfn.IFS(Y2496=SUM(Table1[[#This Row],[Race-F candidates]:[Race-? Candidates]]),"All-Female",Z2496=SUM(Table1[[#This Row],[Race-F candidates]:[Race-? Candidates]]),"All-Male",1=1,"Mixed-Gender")</f>
        <v>All-Male</v>
      </c>
      <c r="AC2496" s="3">
        <f>COUNTIFS(Table1[genoffice],Table1[[#This Row],[genoffice]],Table1[Gender],"F")</f>
        <v>87</v>
      </c>
      <c r="AD2496" s="3">
        <f>COUNTIFS(Table1[genoffice],Table1[[#This Row],[genoffice]],Table1[Gender],"M")</f>
        <v>236</v>
      </c>
      <c r="AE2496" s="3">
        <f>COUNTIFS(Table1[genoffice],Table1[[#This Row],[genoffice]],Table1[Gender],"~?")</f>
        <v>12</v>
      </c>
    </row>
    <row r="2497" spans="1:31" x14ac:dyDescent="0.35">
      <c r="A2497">
        <v>2496</v>
      </c>
      <c r="B2497">
        <f>IF(COUNTIF(C$2:C2496,C2497)&gt;0,B2496,B2496+1)</f>
        <v>811</v>
      </c>
      <c r="C2497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7" t="s">
        <v>2949</v>
      </c>
      <c r="E2497" t="s">
        <v>1152</v>
      </c>
      <c r="F2497" t="s">
        <v>3196</v>
      </c>
      <c r="G2497">
        <v>2014</v>
      </c>
      <c r="H2497" t="s">
        <v>405</v>
      </c>
      <c r="I2497" t="s">
        <v>23</v>
      </c>
      <c r="J2497">
        <v>315</v>
      </c>
      <c r="K2497">
        <v>4</v>
      </c>
      <c r="L2497">
        <f>COUNTIF(Table1[Race],Table1[Race])</f>
        <v>4</v>
      </c>
      <c r="M2497">
        <v>2</v>
      </c>
      <c r="N2497">
        <v>1</v>
      </c>
      <c r="O2497">
        <v>1</v>
      </c>
      <c r="P2497">
        <v>0</v>
      </c>
      <c r="Q2497" t="s">
        <v>20</v>
      </c>
      <c r="R2497" t="s">
        <v>2951</v>
      </c>
      <c r="S2497" t="s">
        <v>2949</v>
      </c>
      <c r="T2497">
        <f>IFERROR(Table1[n_can_adj]/MID(Table1[district],FIND("(",Table1[district])+1,1),Table1[n_can_adj])</f>
        <v>4</v>
      </c>
      <c r="U2497">
        <v>246269</v>
      </c>
      <c r="V2497" t="str">
        <f>IF(Table1[Voting Population]&lt;47000,"Rural","Urban")</f>
        <v>Urban</v>
      </c>
      <c r="W2497" s="3">
        <v>7.2604065827686359E-2</v>
      </c>
      <c r="X2497" s="3" t="s">
        <v>5414</v>
      </c>
      <c r="Y2497" s="3">
        <f>COUNTIFS(Table1[Race '#],Table1[[#This Row],[Race '#]],Table1[Gender],"F")</f>
        <v>0</v>
      </c>
      <c r="Z2497" s="3">
        <f>COUNTIFS(Table1[Race '#],Table1[[#This Row],[Race '#]],Table1[Gender],"M")</f>
        <v>4</v>
      </c>
      <c r="AA2497" s="3">
        <f>COUNTIFS(Table1[Race '#],Table1[[#This Row],[Race '#]],Table1[Gender],"~?")</f>
        <v>0</v>
      </c>
      <c r="AB2497" s="3" t="str">
        <f>_xlfn.IFS(Y2497=SUM(Table1[[#This Row],[Race-F candidates]:[Race-? Candidates]]),"All-Female",Z2497=SUM(Table1[[#This Row],[Race-F candidates]:[Race-? Candidates]]),"All-Male",1=1,"Mixed-Gender")</f>
        <v>All-Male</v>
      </c>
      <c r="AC2497" s="3">
        <f>COUNTIFS(Table1[genoffice],Table1[[#This Row],[genoffice]],Table1[Gender],"F")</f>
        <v>87</v>
      </c>
      <c r="AD2497" s="3">
        <f>COUNTIFS(Table1[genoffice],Table1[[#This Row],[genoffice]],Table1[Gender],"M")</f>
        <v>236</v>
      </c>
      <c r="AE2497" s="3">
        <f>COUNTIFS(Table1[genoffice],Table1[[#This Row],[genoffice]],Table1[Gender],"~?")</f>
        <v>12</v>
      </c>
    </row>
    <row r="2498" spans="1:31" x14ac:dyDescent="0.35">
      <c r="A2498">
        <v>2497</v>
      </c>
      <c r="B2498">
        <f>IF(COUNTIF(C$2:C2497,C2498)&gt;0,B2497,B2497+1)</f>
        <v>811</v>
      </c>
      <c r="C2498" t="str">
        <f>Table1[[#This Row],[position]]&amp;IF(Table1[district]="NA","","-"&amp;Table1[district])&amp;IF(Table1[parish]="Multi-Parish Race","","-"&amp;Table1[parish])&amp;" ("&amp;Table1[year]&amp;")"</f>
        <v>Mayor-Town of Pearl River-St. Tammany (2014)</v>
      </c>
      <c r="D2498" t="s">
        <v>2949</v>
      </c>
      <c r="E2498" t="s">
        <v>1152</v>
      </c>
      <c r="F2498" t="s">
        <v>3197</v>
      </c>
      <c r="G2498">
        <v>2014</v>
      </c>
      <c r="H2498" t="s">
        <v>405</v>
      </c>
      <c r="I2498" t="s">
        <v>23</v>
      </c>
      <c r="J2498">
        <v>277</v>
      </c>
      <c r="K2498">
        <v>4</v>
      </c>
      <c r="L2498">
        <f>COUNTIF(Table1[Race],Table1[Race])</f>
        <v>4</v>
      </c>
      <c r="M2498">
        <v>2</v>
      </c>
      <c r="N2498">
        <v>1</v>
      </c>
      <c r="O2498">
        <v>1</v>
      </c>
      <c r="P2498">
        <v>0</v>
      </c>
      <c r="Q2498" t="s">
        <v>20</v>
      </c>
      <c r="R2498" t="s">
        <v>2951</v>
      </c>
      <c r="S2498" t="s">
        <v>2949</v>
      </c>
      <c r="T2498">
        <f>IFERROR(Table1[n_can_adj]/MID(Table1[district],FIND("(",Table1[district])+1,1),Table1[n_can_adj])</f>
        <v>4</v>
      </c>
      <c r="U2498">
        <v>246269</v>
      </c>
      <c r="V2498" t="str">
        <f>IF(Table1[Voting Population]&lt;47000,"Rural","Urban")</f>
        <v>Urban</v>
      </c>
      <c r="W2498" s="3">
        <v>7.2604065827686359E-2</v>
      </c>
      <c r="X2498" s="3" t="s">
        <v>5414</v>
      </c>
      <c r="Y2498" s="3">
        <f>COUNTIFS(Table1[Race '#],Table1[[#This Row],[Race '#]],Table1[Gender],"F")</f>
        <v>0</v>
      </c>
      <c r="Z2498" s="3">
        <f>COUNTIFS(Table1[Race '#],Table1[[#This Row],[Race '#]],Table1[Gender],"M")</f>
        <v>4</v>
      </c>
      <c r="AA2498" s="3">
        <f>COUNTIFS(Table1[Race '#],Table1[[#This Row],[Race '#]],Table1[Gender],"~?")</f>
        <v>0</v>
      </c>
      <c r="AB2498" s="3" t="str">
        <f>_xlfn.IFS(Y2498=SUM(Table1[[#This Row],[Race-F candidates]:[Race-? Candidates]]),"All-Female",Z2498=SUM(Table1[[#This Row],[Race-F candidates]:[Race-? Candidates]]),"All-Male",1=1,"Mixed-Gender")</f>
        <v>All-Male</v>
      </c>
      <c r="AC2498" s="3">
        <f>COUNTIFS(Table1[genoffice],Table1[[#This Row],[genoffice]],Table1[Gender],"F")</f>
        <v>87</v>
      </c>
      <c r="AD2498" s="3">
        <f>COUNTIFS(Table1[genoffice],Table1[[#This Row],[genoffice]],Table1[Gender],"M")</f>
        <v>236</v>
      </c>
      <c r="AE2498" s="3">
        <f>COUNTIFS(Table1[genoffice],Table1[[#This Row],[genoffice]],Table1[Gender],"~?")</f>
        <v>12</v>
      </c>
    </row>
    <row r="2499" spans="1:31" x14ac:dyDescent="0.35">
      <c r="A2499">
        <v>2499</v>
      </c>
      <c r="B2499">
        <f>IF(COUNTIF(C$2:C2498,C2499)&gt;0,B2498,B2498+1)</f>
        <v>812</v>
      </c>
      <c r="C2499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499" t="s">
        <v>2949</v>
      </c>
      <c r="E2499" t="s">
        <v>2945</v>
      </c>
      <c r="F2499" t="s">
        <v>3199</v>
      </c>
      <c r="G2499">
        <v>2014</v>
      </c>
      <c r="H2499" t="s">
        <v>29</v>
      </c>
      <c r="I2499" t="s">
        <v>30</v>
      </c>
      <c r="J2499">
        <v>89</v>
      </c>
      <c r="K2499">
        <v>2</v>
      </c>
      <c r="L2499">
        <f>COUNTIF(Table1[Race],Table1[Race])</f>
        <v>2</v>
      </c>
      <c r="M2499">
        <v>1</v>
      </c>
      <c r="N2499">
        <v>0</v>
      </c>
      <c r="O2499">
        <v>1</v>
      </c>
      <c r="P2499">
        <v>0</v>
      </c>
      <c r="Q2499" t="s">
        <v>20</v>
      </c>
      <c r="R2499" t="s">
        <v>2951</v>
      </c>
      <c r="S2499" t="s">
        <v>2949</v>
      </c>
      <c r="T2499">
        <f>IFERROR(Table1[n_can_adj]/MID(Table1[district],FIND("(",Table1[district])+1,1),Table1[n_can_adj])</f>
        <v>2</v>
      </c>
      <c r="U2499">
        <v>124720</v>
      </c>
      <c r="V2499" t="str">
        <f>IF(Table1[Voting Population]&lt;47000,"Rural","Urban")</f>
        <v>Urban</v>
      </c>
      <c r="W2499" s="3">
        <v>0.50417827298050133</v>
      </c>
      <c r="X2499" s="3" t="s">
        <v>5415</v>
      </c>
      <c r="Y2499" s="3">
        <f>COUNTIFS(Table1[Race '#],Table1[[#This Row],[Race '#]],Table1[Gender],"F")</f>
        <v>1</v>
      </c>
      <c r="Z2499" s="3">
        <f>COUNTIFS(Table1[Race '#],Table1[[#This Row],[Race '#]],Table1[Gender],"M")</f>
        <v>1</v>
      </c>
      <c r="AA2499" s="3">
        <f>COUNTIFS(Table1[Race '#],Table1[[#This Row],[Race '#]],Table1[Gender],"~?")</f>
        <v>0</v>
      </c>
      <c r="AB2499" s="3" t="str">
        <f>_xlfn.IFS(Y2499=SUM(Table1[[#This Row],[Race-F candidates]:[Race-? Candidates]]),"All-Female",Z2499=SUM(Table1[[#This Row],[Race-F candidates]:[Race-? Candidates]]),"All-Male",1=1,"Mixed-Gender")</f>
        <v>Mixed-Gender</v>
      </c>
      <c r="AC2499" s="3">
        <f>COUNTIFS(Table1[genoffice],Table1[[#This Row],[genoffice]],Table1[Gender],"F")</f>
        <v>87</v>
      </c>
      <c r="AD2499" s="3">
        <f>COUNTIFS(Table1[genoffice],Table1[[#This Row],[genoffice]],Table1[Gender],"M")</f>
        <v>236</v>
      </c>
      <c r="AE2499" s="3">
        <f>COUNTIFS(Table1[genoffice],Table1[[#This Row],[genoffice]],Table1[Gender],"~?")</f>
        <v>12</v>
      </c>
    </row>
    <row r="2500" spans="1:31" x14ac:dyDescent="0.35">
      <c r="A2500">
        <v>2501</v>
      </c>
      <c r="B2500">
        <f>IF(COUNTIF(C$2:C2499,C2500)&gt;0,B2499,B2499+1)</f>
        <v>812</v>
      </c>
      <c r="C2500" t="str">
        <f>Table1[[#This Row],[position]]&amp;IF(Table1[district]="NA","","-"&amp;Table1[district])&amp;IF(Table1[parish]="Multi-Parish Race","","-"&amp;Table1[parish])&amp;" ("&amp;Table1[year]&amp;")"</f>
        <v>Mayor-Town of Plain Dealing-Bossier (2014)</v>
      </c>
      <c r="D2500" t="s">
        <v>2949</v>
      </c>
      <c r="E2500" t="s">
        <v>2945</v>
      </c>
      <c r="F2500" t="s">
        <v>3200</v>
      </c>
      <c r="G2500">
        <v>2014</v>
      </c>
      <c r="H2500" t="s">
        <v>29</v>
      </c>
      <c r="I2500" t="s">
        <v>23</v>
      </c>
      <c r="J2500">
        <v>270</v>
      </c>
      <c r="K2500">
        <v>2</v>
      </c>
      <c r="L2500">
        <f>COUNTIF(Table1[Race],Table1[Race])</f>
        <v>2</v>
      </c>
      <c r="M2500">
        <v>1</v>
      </c>
      <c r="N2500">
        <v>0</v>
      </c>
      <c r="O2500">
        <v>1</v>
      </c>
      <c r="P2500">
        <v>0</v>
      </c>
      <c r="Q2500" t="s">
        <v>20</v>
      </c>
      <c r="R2500" t="s">
        <v>2951</v>
      </c>
      <c r="S2500" t="s">
        <v>2949</v>
      </c>
      <c r="T2500">
        <f>IFERROR(Table1[n_can_adj]/MID(Table1[district],FIND("(",Table1[district])+1,1),Table1[n_can_adj])</f>
        <v>2</v>
      </c>
      <c r="U2500">
        <v>124720</v>
      </c>
      <c r="V2500" t="str">
        <f>IF(Table1[Voting Population]&lt;47000,"Rural","Urban")</f>
        <v>Urban</v>
      </c>
      <c r="W2500" s="3">
        <v>0.50417827298050133</v>
      </c>
      <c r="X2500" s="3" t="s">
        <v>5414</v>
      </c>
      <c r="Y2500" s="3">
        <f>COUNTIFS(Table1[Race '#],Table1[[#This Row],[Race '#]],Table1[Gender],"F")</f>
        <v>1</v>
      </c>
      <c r="Z2500" s="3">
        <f>COUNTIFS(Table1[Race '#],Table1[[#This Row],[Race '#]],Table1[Gender],"M")</f>
        <v>1</v>
      </c>
      <c r="AA2500" s="3">
        <f>COUNTIFS(Table1[Race '#],Table1[[#This Row],[Race '#]],Table1[Gender],"~?")</f>
        <v>0</v>
      </c>
      <c r="AB2500" s="3" t="str">
        <f>_xlfn.IFS(Y2500=SUM(Table1[[#This Row],[Race-F candidates]:[Race-? Candidates]]),"All-Female",Z2500=SUM(Table1[[#This Row],[Race-F candidates]:[Race-? Candidates]]),"All-Male",1=1,"Mixed-Gender")</f>
        <v>Mixed-Gender</v>
      </c>
      <c r="AC2500" s="3">
        <f>COUNTIFS(Table1[genoffice],Table1[[#This Row],[genoffice]],Table1[Gender],"F")</f>
        <v>87</v>
      </c>
      <c r="AD2500" s="3">
        <f>COUNTIFS(Table1[genoffice],Table1[[#This Row],[genoffice]],Table1[Gender],"M")</f>
        <v>236</v>
      </c>
      <c r="AE2500" s="3">
        <f>COUNTIFS(Table1[genoffice],Table1[[#This Row],[genoffice]],Table1[Gender],"~?")</f>
        <v>12</v>
      </c>
    </row>
    <row r="2501" spans="1:31" x14ac:dyDescent="0.35">
      <c r="A2501">
        <v>2498</v>
      </c>
      <c r="B2501">
        <f>IF(COUNTIF(C$2:C2500,C2501)&gt;0,B2500,B2500+1)</f>
        <v>813</v>
      </c>
      <c r="C2501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1" t="s">
        <v>2949</v>
      </c>
      <c r="E2501" t="s">
        <v>2945</v>
      </c>
      <c r="F2501" t="s">
        <v>3198</v>
      </c>
      <c r="G2501">
        <v>2016</v>
      </c>
      <c r="H2501" t="s">
        <v>29</v>
      </c>
      <c r="I2501" t="s">
        <v>19</v>
      </c>
      <c r="J2501">
        <v>287</v>
      </c>
      <c r="K2501">
        <v>2</v>
      </c>
      <c r="L2501">
        <f>COUNTIF(Table1[Race],Table1[Race])</f>
        <v>2</v>
      </c>
      <c r="M2501">
        <v>0</v>
      </c>
      <c r="N2501">
        <v>1</v>
      </c>
      <c r="O2501">
        <v>1</v>
      </c>
      <c r="P2501">
        <v>0</v>
      </c>
      <c r="Q2501" t="s">
        <v>20</v>
      </c>
      <c r="R2501" t="s">
        <v>2951</v>
      </c>
      <c r="S2501" t="s">
        <v>2949</v>
      </c>
      <c r="T2501">
        <f>IFERROR(Table1[n_can_adj]/MID(Table1[district],FIND("(",Table1[district])+1,1),Table1[n_can_adj])</f>
        <v>2</v>
      </c>
      <c r="U2501">
        <v>124720</v>
      </c>
      <c r="V2501" t="str">
        <f>IF(Table1[Voting Population]&lt;47000,"Rural","Urban")</f>
        <v>Urban</v>
      </c>
      <c r="W2501" s="3">
        <v>0.56830601092896171</v>
      </c>
      <c r="X2501" s="3" t="s">
        <v>5414</v>
      </c>
      <c r="Y2501" s="3">
        <f>COUNTIFS(Table1[Race '#],Table1[[#This Row],[Race '#]],Table1[Gender],"F")</f>
        <v>1</v>
      </c>
      <c r="Z2501" s="3">
        <f>COUNTIFS(Table1[Race '#],Table1[[#This Row],[Race '#]],Table1[Gender],"M")</f>
        <v>1</v>
      </c>
      <c r="AA2501" s="3">
        <f>COUNTIFS(Table1[Race '#],Table1[[#This Row],[Race '#]],Table1[Gender],"~?")</f>
        <v>0</v>
      </c>
      <c r="AB2501" s="3" t="str">
        <f>_xlfn.IFS(Y2501=SUM(Table1[[#This Row],[Race-F candidates]:[Race-? Candidates]]),"All-Female",Z2501=SUM(Table1[[#This Row],[Race-F candidates]:[Race-? Candidates]]),"All-Male",1=1,"Mixed-Gender")</f>
        <v>Mixed-Gender</v>
      </c>
      <c r="AC2501" s="3">
        <f>COUNTIFS(Table1[genoffice],Table1[[#This Row],[genoffice]],Table1[Gender],"F")</f>
        <v>87</v>
      </c>
      <c r="AD2501" s="3">
        <f>COUNTIFS(Table1[genoffice],Table1[[#This Row],[genoffice]],Table1[Gender],"M")</f>
        <v>236</v>
      </c>
      <c r="AE2501" s="3">
        <f>COUNTIFS(Table1[genoffice],Table1[[#This Row],[genoffice]],Table1[Gender],"~?")</f>
        <v>12</v>
      </c>
    </row>
    <row r="2502" spans="1:31" x14ac:dyDescent="0.35">
      <c r="A2502">
        <v>2500</v>
      </c>
      <c r="B2502">
        <f>IF(COUNTIF(C$2:C2501,C2502)&gt;0,B2501,B2501+1)</f>
        <v>813</v>
      </c>
      <c r="C2502" t="str">
        <f>Table1[[#This Row],[position]]&amp;IF(Table1[district]="NA","","-"&amp;Table1[district])&amp;IF(Table1[parish]="Multi-Parish Race","","-"&amp;Table1[parish])&amp;" ("&amp;Table1[year]&amp;")"</f>
        <v>Mayor-Town of Plain Dealing-Bossier (2016)</v>
      </c>
      <c r="D2502" t="s">
        <v>2949</v>
      </c>
      <c r="E2502" t="s">
        <v>2945</v>
      </c>
      <c r="F2502" t="s">
        <v>3199</v>
      </c>
      <c r="G2502">
        <v>2016</v>
      </c>
      <c r="H2502" t="s">
        <v>29</v>
      </c>
      <c r="I2502" t="s">
        <v>30</v>
      </c>
      <c r="J2502">
        <v>79</v>
      </c>
      <c r="K2502">
        <v>2</v>
      </c>
      <c r="L2502">
        <f>COUNTIF(Table1[Race],Table1[Race])</f>
        <v>2</v>
      </c>
      <c r="M2502">
        <v>0</v>
      </c>
      <c r="N2502">
        <v>1</v>
      </c>
      <c r="O2502">
        <v>1</v>
      </c>
      <c r="P2502">
        <v>0</v>
      </c>
      <c r="Q2502" t="s">
        <v>20</v>
      </c>
      <c r="R2502" t="s">
        <v>2951</v>
      </c>
      <c r="S2502" t="s">
        <v>2949</v>
      </c>
      <c r="T2502">
        <f>IFERROR(Table1[n_can_adj]/MID(Table1[district],FIND("(",Table1[district])+1,1),Table1[n_can_adj])</f>
        <v>2</v>
      </c>
      <c r="U2502">
        <v>124720</v>
      </c>
      <c r="V2502" t="str">
        <f>IF(Table1[Voting Population]&lt;47000,"Rural","Urban")</f>
        <v>Urban</v>
      </c>
      <c r="W2502" s="3">
        <v>0.56830601092896171</v>
      </c>
      <c r="X2502" s="3" t="s">
        <v>5415</v>
      </c>
      <c r="Y2502" s="3">
        <f>COUNTIFS(Table1[Race '#],Table1[[#This Row],[Race '#]],Table1[Gender],"F")</f>
        <v>1</v>
      </c>
      <c r="Z2502" s="3">
        <f>COUNTIFS(Table1[Race '#],Table1[[#This Row],[Race '#]],Table1[Gender],"M")</f>
        <v>1</v>
      </c>
      <c r="AA2502" s="3">
        <f>COUNTIFS(Table1[Race '#],Table1[[#This Row],[Race '#]],Table1[Gender],"~?")</f>
        <v>0</v>
      </c>
      <c r="AB2502" s="3" t="str">
        <f>_xlfn.IFS(Y2502=SUM(Table1[[#This Row],[Race-F candidates]:[Race-? Candidates]]),"All-Female",Z2502=SUM(Table1[[#This Row],[Race-F candidates]:[Race-? Candidates]]),"All-Male",1=1,"Mixed-Gender")</f>
        <v>Mixed-Gender</v>
      </c>
      <c r="AC2502" s="3">
        <f>COUNTIFS(Table1[genoffice],Table1[[#This Row],[genoffice]],Table1[Gender],"F")</f>
        <v>87</v>
      </c>
      <c r="AD2502" s="3">
        <f>COUNTIFS(Table1[genoffice],Table1[[#This Row],[genoffice]],Table1[Gender],"M")</f>
        <v>236</v>
      </c>
      <c r="AE2502" s="3">
        <f>COUNTIFS(Table1[genoffice],Table1[[#This Row],[genoffice]],Table1[Gender],"~?")</f>
        <v>12</v>
      </c>
    </row>
    <row r="2503" spans="1:31" x14ac:dyDescent="0.35">
      <c r="A2503">
        <v>2502</v>
      </c>
      <c r="B2503">
        <f>IF(COUNTIF(C$2:C2502,C2503)&gt;0,B2502,B2502+1)</f>
        <v>814</v>
      </c>
      <c r="C2503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3" t="s">
        <v>2949</v>
      </c>
      <c r="E2503" t="s">
        <v>3201</v>
      </c>
      <c r="F2503" t="s">
        <v>3202</v>
      </c>
      <c r="G2503">
        <v>2016</v>
      </c>
      <c r="H2503" t="s">
        <v>640</v>
      </c>
      <c r="I2503" t="s">
        <v>23</v>
      </c>
      <c r="J2503">
        <v>188</v>
      </c>
      <c r="K2503">
        <v>2</v>
      </c>
      <c r="L2503">
        <f>COUNTIF(Table1[Race],Table1[Race])</f>
        <v>2</v>
      </c>
      <c r="M2503">
        <v>2</v>
      </c>
      <c r="N2503">
        <v>0</v>
      </c>
      <c r="O2503">
        <v>0</v>
      </c>
      <c r="P2503">
        <v>0</v>
      </c>
      <c r="Q2503" t="s">
        <v>20</v>
      </c>
      <c r="R2503" t="s">
        <v>2951</v>
      </c>
      <c r="S2503" t="s">
        <v>2949</v>
      </c>
      <c r="T2503">
        <f>IFERROR(Table1[n_can_adj]/MID(Table1[district],FIND("(",Table1[district])+1,1),Table1[n_can_adj])</f>
        <v>2</v>
      </c>
      <c r="U2503">
        <v>127115</v>
      </c>
      <c r="V2503" t="str">
        <f>IF(Table1[Voting Population]&lt;47000,"Rural","Urban")</f>
        <v>Urban</v>
      </c>
      <c r="W2503" s="3">
        <v>0.28244274809160302</v>
      </c>
      <c r="X2503" s="3" t="s">
        <v>5415</v>
      </c>
      <c r="Y2503" s="3">
        <f>COUNTIFS(Table1[Race '#],Table1[[#This Row],[Race '#]],Table1[Gender],"F")</f>
        <v>2</v>
      </c>
      <c r="Z2503" s="3">
        <f>COUNTIFS(Table1[Race '#],Table1[[#This Row],[Race '#]],Table1[Gender],"M")</f>
        <v>0</v>
      </c>
      <c r="AA2503" s="3">
        <f>COUNTIFS(Table1[Race '#],Table1[[#This Row],[Race '#]],Table1[Gender],"~?")</f>
        <v>0</v>
      </c>
      <c r="AB2503" s="3" t="str">
        <f>_xlfn.IFS(Y2503=SUM(Table1[[#This Row],[Race-F candidates]:[Race-? Candidates]]),"All-Female",Z2503=SUM(Table1[[#This Row],[Race-F candidates]:[Race-? Candidates]]),"All-Male",1=1,"Mixed-Gender")</f>
        <v>All-Female</v>
      </c>
      <c r="AC2503" s="3">
        <f>COUNTIFS(Table1[genoffice],Table1[[#This Row],[genoffice]],Table1[Gender],"F")</f>
        <v>87</v>
      </c>
      <c r="AD2503" s="3">
        <f>COUNTIFS(Table1[genoffice],Table1[[#This Row],[genoffice]],Table1[Gender],"M")</f>
        <v>236</v>
      </c>
      <c r="AE2503" s="3">
        <f>COUNTIFS(Table1[genoffice],Table1[[#This Row],[genoffice]],Table1[Gender],"~?")</f>
        <v>12</v>
      </c>
    </row>
    <row r="2504" spans="1:31" x14ac:dyDescent="0.35">
      <c r="A2504">
        <v>2503</v>
      </c>
      <c r="B2504">
        <f>IF(COUNTIF(C$2:C2503,C2504)&gt;0,B2503,B2503+1)</f>
        <v>814</v>
      </c>
      <c r="C2504" t="str">
        <f>Table1[[#This Row],[position]]&amp;IF(Table1[district]="NA","","-"&amp;Table1[district])&amp;IF(Table1[parish]="Multi-Parish Race","","-"&amp;Table1[parish])&amp;" ("&amp;Table1[year]&amp;")"</f>
        <v>Mayor-Town of Roseland-Tangipahoa (2016)</v>
      </c>
      <c r="D2504" t="s">
        <v>2949</v>
      </c>
      <c r="E2504" t="s">
        <v>3201</v>
      </c>
      <c r="F2504" t="s">
        <v>3203</v>
      </c>
      <c r="G2504">
        <v>2016</v>
      </c>
      <c r="H2504" t="s">
        <v>640</v>
      </c>
      <c r="I2504" t="s">
        <v>23</v>
      </c>
      <c r="J2504">
        <v>336</v>
      </c>
      <c r="K2504">
        <v>2</v>
      </c>
      <c r="L2504">
        <f>COUNTIF(Table1[Race],Table1[Race])</f>
        <v>2</v>
      </c>
      <c r="M2504">
        <v>2</v>
      </c>
      <c r="N2504">
        <v>0</v>
      </c>
      <c r="O2504">
        <v>0</v>
      </c>
      <c r="P2504">
        <v>0</v>
      </c>
      <c r="Q2504" t="s">
        <v>20</v>
      </c>
      <c r="R2504" t="s">
        <v>2951</v>
      </c>
      <c r="S2504" t="s">
        <v>2949</v>
      </c>
      <c r="T2504">
        <f>IFERROR(Table1[n_can_adj]/MID(Table1[district],FIND("(",Table1[district])+1,1),Table1[n_can_adj])</f>
        <v>2</v>
      </c>
      <c r="U2504">
        <v>127115</v>
      </c>
      <c r="V2504" t="str">
        <f>IF(Table1[Voting Population]&lt;47000,"Rural","Urban")</f>
        <v>Urban</v>
      </c>
      <c r="W2504" s="3">
        <v>0.28244274809160302</v>
      </c>
      <c r="X2504" s="3" t="s">
        <v>5415</v>
      </c>
      <c r="Y2504" s="3">
        <f>COUNTIFS(Table1[Race '#],Table1[[#This Row],[Race '#]],Table1[Gender],"F")</f>
        <v>2</v>
      </c>
      <c r="Z2504" s="3">
        <f>COUNTIFS(Table1[Race '#],Table1[[#This Row],[Race '#]],Table1[Gender],"M")</f>
        <v>0</v>
      </c>
      <c r="AA2504" s="3">
        <f>COUNTIFS(Table1[Race '#],Table1[[#This Row],[Race '#]],Table1[Gender],"~?")</f>
        <v>0</v>
      </c>
      <c r="AB2504" s="3" t="str">
        <f>_xlfn.IFS(Y2504=SUM(Table1[[#This Row],[Race-F candidates]:[Race-? Candidates]]),"All-Female",Z2504=SUM(Table1[[#This Row],[Race-F candidates]:[Race-? Candidates]]),"All-Male",1=1,"Mixed-Gender")</f>
        <v>All-Female</v>
      </c>
      <c r="AC2504" s="3">
        <f>COUNTIFS(Table1[genoffice],Table1[[#This Row],[genoffice]],Table1[Gender],"F")</f>
        <v>87</v>
      </c>
      <c r="AD2504" s="3">
        <f>COUNTIFS(Table1[genoffice],Table1[[#This Row],[genoffice]],Table1[Gender],"M")</f>
        <v>236</v>
      </c>
      <c r="AE2504" s="3">
        <f>COUNTIFS(Table1[genoffice],Table1[[#This Row],[genoffice]],Table1[Gender],"~?")</f>
        <v>12</v>
      </c>
    </row>
    <row r="2505" spans="1:31" x14ac:dyDescent="0.35">
      <c r="A2505">
        <v>2504</v>
      </c>
      <c r="B2505">
        <f>IF(COUNTIF(C$2:C2504,C2505)&gt;0,B2504,B2504+1)</f>
        <v>815</v>
      </c>
      <c r="C2505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5" t="s">
        <v>2949</v>
      </c>
      <c r="E2505" t="s">
        <v>3204</v>
      </c>
      <c r="F2505" t="s">
        <v>3205</v>
      </c>
      <c r="G2505">
        <v>2014</v>
      </c>
      <c r="H2505" t="s">
        <v>651</v>
      </c>
      <c r="I2505" t="s">
        <v>23</v>
      </c>
      <c r="J2505">
        <v>29</v>
      </c>
      <c r="K2505">
        <v>3</v>
      </c>
      <c r="L2505">
        <f>COUNTIF(Table1[Race],Table1[Race])</f>
        <v>3</v>
      </c>
      <c r="M2505">
        <v>1</v>
      </c>
      <c r="N2505">
        <v>1</v>
      </c>
      <c r="O2505">
        <v>1</v>
      </c>
      <c r="P2505">
        <v>0</v>
      </c>
      <c r="Q2505" t="s">
        <v>20</v>
      </c>
      <c r="R2505" t="s">
        <v>2951</v>
      </c>
      <c r="S2505" t="s">
        <v>2949</v>
      </c>
      <c r="T2505">
        <f>IFERROR(Table1[n_can_adj]/MID(Table1[district],FIND("(",Table1[district])+1,1),Table1[n_can_adj])</f>
        <v>3</v>
      </c>
      <c r="U2505">
        <v>52101</v>
      </c>
      <c r="V2505" t="str">
        <f>IF(Table1[Voting Population]&lt;47000,"Rural","Urban")</f>
        <v>Urban</v>
      </c>
      <c r="W2505" s="3">
        <v>0.31941031941031944</v>
      </c>
      <c r="X2505" s="3" t="s">
        <v>5414</v>
      </c>
      <c r="Y2505" s="3">
        <f>COUNTIFS(Table1[Race '#],Table1[[#This Row],[Race '#]],Table1[Gender],"F")</f>
        <v>2</v>
      </c>
      <c r="Z2505" s="3">
        <f>COUNTIFS(Table1[Race '#],Table1[[#This Row],[Race '#]],Table1[Gender],"M")</f>
        <v>1</v>
      </c>
      <c r="AA2505" s="3">
        <f>COUNTIFS(Table1[Race '#],Table1[[#This Row],[Race '#]],Table1[Gender],"~?")</f>
        <v>0</v>
      </c>
      <c r="AB2505" s="3" t="str">
        <f>_xlfn.IFS(Y2505=SUM(Table1[[#This Row],[Race-F candidates]:[Race-? Candidates]]),"All-Female",Z2505=SUM(Table1[[#This Row],[Race-F candidates]:[Race-? Candidates]]),"All-Male",1=1,"Mixed-Gender")</f>
        <v>Mixed-Gender</v>
      </c>
      <c r="AC2505" s="3">
        <f>COUNTIFS(Table1[genoffice],Table1[[#This Row],[genoffice]],Table1[Gender],"F")</f>
        <v>87</v>
      </c>
      <c r="AD2505" s="3">
        <f>COUNTIFS(Table1[genoffice],Table1[[#This Row],[genoffice]],Table1[Gender],"M")</f>
        <v>236</v>
      </c>
      <c r="AE2505" s="3">
        <f>COUNTIFS(Table1[genoffice],Table1[[#This Row],[genoffice]],Table1[Gender],"~?")</f>
        <v>12</v>
      </c>
    </row>
    <row r="2506" spans="1:31" x14ac:dyDescent="0.35">
      <c r="A2506">
        <v>2505</v>
      </c>
      <c r="B2506">
        <f>IF(COUNTIF(C$2:C2505,C2506)&gt;0,B2505,B2505+1)</f>
        <v>815</v>
      </c>
      <c r="C2506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6" t="s">
        <v>2949</v>
      </c>
      <c r="E2506" t="s">
        <v>3204</v>
      </c>
      <c r="F2506" t="s">
        <v>3206</v>
      </c>
      <c r="G2506">
        <v>2014</v>
      </c>
      <c r="H2506" t="s">
        <v>651</v>
      </c>
      <c r="I2506" t="s">
        <v>30</v>
      </c>
      <c r="J2506">
        <v>254</v>
      </c>
      <c r="K2506">
        <v>3</v>
      </c>
      <c r="L2506">
        <f>COUNTIF(Table1[Race],Table1[Race])</f>
        <v>3</v>
      </c>
      <c r="M2506">
        <v>1</v>
      </c>
      <c r="N2506">
        <v>1</v>
      </c>
      <c r="O2506">
        <v>1</v>
      </c>
      <c r="P2506">
        <v>0</v>
      </c>
      <c r="Q2506" t="s">
        <v>20</v>
      </c>
      <c r="R2506" t="s">
        <v>2951</v>
      </c>
      <c r="S2506" t="s">
        <v>2949</v>
      </c>
      <c r="T2506">
        <f>IFERROR(Table1[n_can_adj]/MID(Table1[district],FIND("(",Table1[district])+1,1),Table1[n_can_adj])</f>
        <v>3</v>
      </c>
      <c r="U2506">
        <v>52101</v>
      </c>
      <c r="V2506" t="str">
        <f>IF(Table1[Voting Population]&lt;47000,"Rural","Urban")</f>
        <v>Urban</v>
      </c>
      <c r="W2506" s="3">
        <v>0.31941031941031944</v>
      </c>
      <c r="X2506" s="3" t="s">
        <v>5415</v>
      </c>
      <c r="Y2506" s="3">
        <f>COUNTIFS(Table1[Race '#],Table1[[#This Row],[Race '#]],Table1[Gender],"F")</f>
        <v>2</v>
      </c>
      <c r="Z2506" s="3">
        <f>COUNTIFS(Table1[Race '#],Table1[[#This Row],[Race '#]],Table1[Gender],"M")</f>
        <v>1</v>
      </c>
      <c r="AA2506" s="3">
        <f>COUNTIFS(Table1[Race '#],Table1[[#This Row],[Race '#]],Table1[Gender],"~?")</f>
        <v>0</v>
      </c>
      <c r="AB2506" s="3" t="str">
        <f>_xlfn.IFS(Y2506=SUM(Table1[[#This Row],[Race-F candidates]:[Race-? Candidates]]),"All-Female",Z2506=SUM(Table1[[#This Row],[Race-F candidates]:[Race-? Candidates]]),"All-Male",1=1,"Mixed-Gender")</f>
        <v>Mixed-Gender</v>
      </c>
      <c r="AC2506" s="3">
        <f>COUNTIFS(Table1[genoffice],Table1[[#This Row],[genoffice]],Table1[Gender],"F")</f>
        <v>87</v>
      </c>
      <c r="AD2506" s="3">
        <f>COUNTIFS(Table1[genoffice],Table1[[#This Row],[genoffice]],Table1[Gender],"M")</f>
        <v>236</v>
      </c>
      <c r="AE2506" s="3">
        <f>COUNTIFS(Table1[genoffice],Table1[[#This Row],[genoffice]],Table1[Gender],"~?")</f>
        <v>12</v>
      </c>
    </row>
    <row r="2507" spans="1:31" x14ac:dyDescent="0.35">
      <c r="A2507">
        <v>2506</v>
      </c>
      <c r="B2507">
        <f>IF(COUNTIF(C$2:C2506,C2507)&gt;0,B2506,B2506+1)</f>
        <v>815</v>
      </c>
      <c r="C2507" t="str">
        <f>Table1[[#This Row],[position]]&amp;IF(Table1[district]="NA","","-"&amp;Table1[district])&amp;IF(Table1[parish]="Multi-Parish Race","","-"&amp;Table1[parish])&amp;" ("&amp;Table1[year]&amp;")"</f>
        <v>Mayor-Town of Rosepine-Vernon (2014)</v>
      </c>
      <c r="D2507" t="s">
        <v>2949</v>
      </c>
      <c r="E2507" t="s">
        <v>3204</v>
      </c>
      <c r="F2507" t="s">
        <v>3207</v>
      </c>
      <c r="G2507">
        <v>2014</v>
      </c>
      <c r="H2507" t="s">
        <v>651</v>
      </c>
      <c r="I2507" t="s">
        <v>19</v>
      </c>
      <c r="J2507">
        <v>124</v>
      </c>
      <c r="K2507">
        <v>3</v>
      </c>
      <c r="L2507">
        <f>COUNTIF(Table1[Race],Table1[Race])</f>
        <v>3</v>
      </c>
      <c r="M2507">
        <v>1</v>
      </c>
      <c r="N2507">
        <v>1</v>
      </c>
      <c r="O2507">
        <v>1</v>
      </c>
      <c r="P2507">
        <v>0</v>
      </c>
      <c r="Q2507" t="s">
        <v>20</v>
      </c>
      <c r="R2507" t="s">
        <v>2951</v>
      </c>
      <c r="S2507" t="s">
        <v>2949</v>
      </c>
      <c r="T2507">
        <f>IFERROR(Table1[n_can_adj]/MID(Table1[district],FIND("(",Table1[district])+1,1),Table1[n_can_adj])</f>
        <v>3</v>
      </c>
      <c r="U2507">
        <v>52101</v>
      </c>
      <c r="V2507" t="str">
        <f>IF(Table1[Voting Population]&lt;47000,"Rural","Urban")</f>
        <v>Urban</v>
      </c>
      <c r="W2507" s="3">
        <v>0.31941031941031944</v>
      </c>
      <c r="X2507" s="3" t="s">
        <v>5415</v>
      </c>
      <c r="Y2507" s="3">
        <f>COUNTIFS(Table1[Race '#],Table1[[#This Row],[Race '#]],Table1[Gender],"F")</f>
        <v>2</v>
      </c>
      <c r="Z2507" s="3">
        <f>COUNTIFS(Table1[Race '#],Table1[[#This Row],[Race '#]],Table1[Gender],"M")</f>
        <v>1</v>
      </c>
      <c r="AA2507" s="3">
        <f>COUNTIFS(Table1[Race '#],Table1[[#This Row],[Race '#]],Table1[Gender],"~?")</f>
        <v>0</v>
      </c>
      <c r="AB2507" s="3" t="str">
        <f>_xlfn.IFS(Y2507=SUM(Table1[[#This Row],[Race-F candidates]:[Race-? Candidates]]),"All-Female",Z2507=SUM(Table1[[#This Row],[Race-F candidates]:[Race-? Candidates]]),"All-Male",1=1,"Mixed-Gender")</f>
        <v>Mixed-Gender</v>
      </c>
      <c r="AC2507" s="3">
        <f>COUNTIFS(Table1[genoffice],Table1[[#This Row],[genoffice]],Table1[Gender],"F")</f>
        <v>87</v>
      </c>
      <c r="AD2507" s="3">
        <f>COUNTIFS(Table1[genoffice],Table1[[#This Row],[genoffice]],Table1[Gender],"M")</f>
        <v>236</v>
      </c>
      <c r="AE2507" s="3">
        <f>COUNTIFS(Table1[genoffice],Table1[[#This Row],[genoffice]],Table1[Gender],"~?")</f>
        <v>12</v>
      </c>
    </row>
    <row r="2508" spans="1:31" x14ac:dyDescent="0.35">
      <c r="A2508">
        <v>2507</v>
      </c>
      <c r="B2508">
        <f>IF(COUNTIF(C$2:C2507,C2508)&gt;0,B2507,B2507+1)</f>
        <v>816</v>
      </c>
      <c r="C2508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8" t="s">
        <v>2949</v>
      </c>
      <c r="E2508" t="s">
        <v>3208</v>
      </c>
      <c r="F2508" t="s">
        <v>3209</v>
      </c>
      <c r="G2508">
        <v>2016</v>
      </c>
      <c r="H2508" t="s">
        <v>64</v>
      </c>
      <c r="I2508" t="s">
        <v>30</v>
      </c>
      <c r="J2508">
        <v>104</v>
      </c>
      <c r="K2508">
        <v>3</v>
      </c>
      <c r="L2508">
        <f>COUNTIF(Table1[Race],Table1[Race])</f>
        <v>3</v>
      </c>
      <c r="M2508">
        <v>2</v>
      </c>
      <c r="N2508">
        <v>0</v>
      </c>
      <c r="O2508">
        <v>1</v>
      </c>
      <c r="P2508">
        <v>0</v>
      </c>
      <c r="Q2508" t="s">
        <v>20</v>
      </c>
      <c r="R2508" t="s">
        <v>2951</v>
      </c>
      <c r="S2508" t="s">
        <v>2949</v>
      </c>
      <c r="T2508">
        <f>IFERROR(Table1[n_can_adj]/MID(Table1[district],FIND("(",Table1[district])+1,1),Table1[n_can_adj])</f>
        <v>3</v>
      </c>
      <c r="U2508">
        <v>41252</v>
      </c>
      <c r="V2508" t="str">
        <f>IF(Table1[Voting Population]&lt;47000,"Rural","Urban")</f>
        <v>Rural</v>
      </c>
      <c r="W2508" s="3">
        <v>0.21086261980830667</v>
      </c>
      <c r="X2508" s="3" t="s">
        <v>5414</v>
      </c>
      <c r="Y2508" s="3">
        <f>COUNTIFS(Table1[Race '#],Table1[[#This Row],[Race '#]],Table1[Gender],"F")</f>
        <v>1</v>
      </c>
      <c r="Z2508" s="3">
        <f>COUNTIFS(Table1[Race '#],Table1[[#This Row],[Race '#]],Table1[Gender],"M")</f>
        <v>2</v>
      </c>
      <c r="AA2508" s="3">
        <f>COUNTIFS(Table1[Race '#],Table1[[#This Row],[Race '#]],Table1[Gender],"~?")</f>
        <v>0</v>
      </c>
      <c r="AB2508" s="3" t="str">
        <f>_xlfn.IFS(Y2508=SUM(Table1[[#This Row],[Race-F candidates]:[Race-? Candidates]]),"All-Female",Z2508=SUM(Table1[[#This Row],[Race-F candidates]:[Race-? Candidates]]),"All-Male",1=1,"Mixed-Gender")</f>
        <v>Mixed-Gender</v>
      </c>
      <c r="AC2508" s="3">
        <f>COUNTIFS(Table1[genoffice],Table1[[#This Row],[genoffice]],Table1[Gender],"F")</f>
        <v>87</v>
      </c>
      <c r="AD2508" s="3">
        <f>COUNTIFS(Table1[genoffice],Table1[[#This Row],[genoffice]],Table1[Gender],"M")</f>
        <v>236</v>
      </c>
      <c r="AE2508" s="3">
        <f>COUNTIFS(Table1[genoffice],Table1[[#This Row],[genoffice]],Table1[Gender],"~?")</f>
        <v>12</v>
      </c>
    </row>
    <row r="2509" spans="1:31" x14ac:dyDescent="0.35">
      <c r="A2509">
        <v>2508</v>
      </c>
      <c r="B2509">
        <f>IF(COUNTIF(C$2:C2508,C2509)&gt;0,B2508,B2508+1)</f>
        <v>816</v>
      </c>
      <c r="C2509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09" t="s">
        <v>2949</v>
      </c>
      <c r="E2509" t="s">
        <v>3208</v>
      </c>
      <c r="F2509" t="s">
        <v>3210</v>
      </c>
      <c r="G2509">
        <v>2016</v>
      </c>
      <c r="H2509" t="s">
        <v>64</v>
      </c>
      <c r="I2509" t="s">
        <v>23</v>
      </c>
      <c r="J2509">
        <v>195</v>
      </c>
      <c r="K2509">
        <v>3</v>
      </c>
      <c r="L2509">
        <f>COUNTIF(Table1[Race],Table1[Race])</f>
        <v>3</v>
      </c>
      <c r="M2509">
        <v>2</v>
      </c>
      <c r="N2509">
        <v>0</v>
      </c>
      <c r="O2509">
        <v>1</v>
      </c>
      <c r="P2509">
        <v>0</v>
      </c>
      <c r="Q2509" t="s">
        <v>20</v>
      </c>
      <c r="R2509" t="s">
        <v>2951</v>
      </c>
      <c r="S2509" t="s">
        <v>2949</v>
      </c>
      <c r="T2509">
        <f>IFERROR(Table1[n_can_adj]/MID(Table1[district],FIND("(",Table1[district])+1,1),Table1[n_can_adj])</f>
        <v>3</v>
      </c>
      <c r="U2509">
        <v>41252</v>
      </c>
      <c r="V2509" t="str">
        <f>IF(Table1[Voting Population]&lt;47000,"Rural","Urban")</f>
        <v>Rural</v>
      </c>
      <c r="W2509" s="3">
        <v>0.21086261980830667</v>
      </c>
      <c r="X2509" s="3" t="s">
        <v>5414</v>
      </c>
      <c r="Y2509" s="3">
        <f>COUNTIFS(Table1[Race '#],Table1[[#This Row],[Race '#]],Table1[Gender],"F")</f>
        <v>1</v>
      </c>
      <c r="Z2509" s="3">
        <f>COUNTIFS(Table1[Race '#],Table1[[#This Row],[Race '#]],Table1[Gender],"M")</f>
        <v>2</v>
      </c>
      <c r="AA2509" s="3">
        <f>COUNTIFS(Table1[Race '#],Table1[[#This Row],[Race '#]],Table1[Gender],"~?")</f>
        <v>0</v>
      </c>
      <c r="AB2509" s="3" t="str">
        <f>_xlfn.IFS(Y2509=SUM(Table1[[#This Row],[Race-F candidates]:[Race-? Candidates]]),"All-Female",Z2509=SUM(Table1[[#This Row],[Race-F candidates]:[Race-? Candidates]]),"All-Male",1=1,"Mixed-Gender")</f>
        <v>Mixed-Gender</v>
      </c>
      <c r="AC2509" s="3">
        <f>COUNTIFS(Table1[genoffice],Table1[[#This Row],[genoffice]],Table1[Gender],"F")</f>
        <v>87</v>
      </c>
      <c r="AD2509" s="3">
        <f>COUNTIFS(Table1[genoffice],Table1[[#This Row],[genoffice]],Table1[Gender],"M")</f>
        <v>236</v>
      </c>
      <c r="AE2509" s="3">
        <f>COUNTIFS(Table1[genoffice],Table1[[#This Row],[genoffice]],Table1[Gender],"~?")</f>
        <v>12</v>
      </c>
    </row>
    <row r="2510" spans="1:31" x14ac:dyDescent="0.35">
      <c r="A2510">
        <v>2509</v>
      </c>
      <c r="B2510">
        <f>IF(COUNTIF(C$2:C2509,C2510)&gt;0,B2509,B2509+1)</f>
        <v>816</v>
      </c>
      <c r="C2510" t="str">
        <f>Table1[[#This Row],[position]]&amp;IF(Table1[district]="NA","","-"&amp;Table1[district])&amp;IF(Table1[parish]="Multi-Parish Race","","-"&amp;Table1[parish])&amp;" ("&amp;Table1[year]&amp;")"</f>
        <v>Mayor-Town of Simmesport-Avoyelles (2016)</v>
      </c>
      <c r="D2510" t="s">
        <v>2949</v>
      </c>
      <c r="E2510" t="s">
        <v>3208</v>
      </c>
      <c r="F2510" t="s">
        <v>3211</v>
      </c>
      <c r="G2510">
        <v>2016</v>
      </c>
      <c r="H2510" t="s">
        <v>64</v>
      </c>
      <c r="I2510" t="s">
        <v>23</v>
      </c>
      <c r="J2510">
        <v>327</v>
      </c>
      <c r="K2510">
        <v>3</v>
      </c>
      <c r="L2510">
        <f>COUNTIF(Table1[Race],Table1[Race])</f>
        <v>3</v>
      </c>
      <c r="M2510">
        <v>2</v>
      </c>
      <c r="N2510">
        <v>0</v>
      </c>
      <c r="O2510">
        <v>1</v>
      </c>
      <c r="P2510">
        <v>0</v>
      </c>
      <c r="Q2510" t="s">
        <v>20</v>
      </c>
      <c r="R2510" t="s">
        <v>2951</v>
      </c>
      <c r="S2510" t="s">
        <v>2949</v>
      </c>
      <c r="T2510">
        <f>IFERROR(Table1[n_can_adj]/MID(Table1[district],FIND("(",Table1[district])+1,1),Table1[n_can_adj])</f>
        <v>3</v>
      </c>
      <c r="U2510">
        <v>41252</v>
      </c>
      <c r="V2510" t="str">
        <f>IF(Table1[Voting Population]&lt;47000,"Rural","Urban")</f>
        <v>Rural</v>
      </c>
      <c r="W2510" s="3">
        <v>0.21086261980830667</v>
      </c>
      <c r="X2510" s="3" t="s">
        <v>5415</v>
      </c>
      <c r="Y2510" s="3">
        <f>COUNTIFS(Table1[Race '#],Table1[[#This Row],[Race '#]],Table1[Gender],"F")</f>
        <v>1</v>
      </c>
      <c r="Z2510" s="3">
        <f>COUNTIFS(Table1[Race '#],Table1[[#This Row],[Race '#]],Table1[Gender],"M")</f>
        <v>2</v>
      </c>
      <c r="AA2510" s="3">
        <f>COUNTIFS(Table1[Race '#],Table1[[#This Row],[Race '#]],Table1[Gender],"~?")</f>
        <v>0</v>
      </c>
      <c r="AB2510" s="3" t="str">
        <f>_xlfn.IFS(Y2510=SUM(Table1[[#This Row],[Race-F candidates]:[Race-? Candidates]]),"All-Female",Z2510=SUM(Table1[[#This Row],[Race-F candidates]:[Race-? Candidates]]),"All-Male",1=1,"Mixed-Gender")</f>
        <v>Mixed-Gender</v>
      </c>
      <c r="AC2510" s="3">
        <f>COUNTIFS(Table1[genoffice],Table1[[#This Row],[genoffice]],Table1[Gender],"F")</f>
        <v>87</v>
      </c>
      <c r="AD2510" s="3">
        <f>COUNTIFS(Table1[genoffice],Table1[[#This Row],[genoffice]],Table1[Gender],"M")</f>
        <v>236</v>
      </c>
      <c r="AE2510" s="3">
        <f>COUNTIFS(Table1[genoffice],Table1[[#This Row],[genoffice]],Table1[Gender],"~?")</f>
        <v>12</v>
      </c>
    </row>
    <row r="2511" spans="1:31" x14ac:dyDescent="0.35">
      <c r="A2511">
        <v>2510</v>
      </c>
      <c r="B2511">
        <f>IF(COUNTIF(C$2:C2510,C2511)&gt;0,B2510,B2510+1)</f>
        <v>817</v>
      </c>
      <c r="C2511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1" t="s">
        <v>2949</v>
      </c>
      <c r="E2511" t="s">
        <v>3212</v>
      </c>
      <c r="F2511" t="s">
        <v>3213</v>
      </c>
      <c r="G2511">
        <v>2016</v>
      </c>
      <c r="H2511" t="s">
        <v>394</v>
      </c>
      <c r="I2511" t="s">
        <v>19</v>
      </c>
      <c r="J2511">
        <v>208</v>
      </c>
      <c r="K2511">
        <v>2</v>
      </c>
      <c r="L2511">
        <f>COUNTIF(Table1[Race],Table1[Race])</f>
        <v>2</v>
      </c>
      <c r="M2511">
        <v>1</v>
      </c>
      <c r="N2511">
        <v>1</v>
      </c>
      <c r="O2511">
        <v>0</v>
      </c>
      <c r="P2511">
        <v>0</v>
      </c>
      <c r="Q2511" t="s">
        <v>20</v>
      </c>
      <c r="R2511" t="s">
        <v>2951</v>
      </c>
      <c r="S2511" t="s">
        <v>2949</v>
      </c>
      <c r="T2511">
        <f>IFERROR(Table1[n_can_adj]/MID(Table1[district],FIND("(",Table1[district])+1,1),Table1[n_can_adj])</f>
        <v>2</v>
      </c>
      <c r="U2511">
        <v>15384</v>
      </c>
      <c r="V2511" t="str">
        <f>IF(Table1[Voting Population]&lt;47000,"Rural","Urban")</f>
        <v>Rural</v>
      </c>
      <c r="W2511" s="3">
        <v>0.47607052896725444</v>
      </c>
      <c r="X2511" s="3" t="s">
        <v>5414</v>
      </c>
      <c r="Y2511" s="3">
        <f>COUNTIFS(Table1[Race '#],Table1[[#This Row],[Race '#]],Table1[Gender],"F")</f>
        <v>0</v>
      </c>
      <c r="Z2511" s="3">
        <f>COUNTIFS(Table1[Race '#],Table1[[#This Row],[Race '#]],Table1[Gender],"M")</f>
        <v>2</v>
      </c>
      <c r="AA2511" s="3">
        <f>COUNTIFS(Table1[Race '#],Table1[[#This Row],[Race '#]],Table1[Gender],"~?")</f>
        <v>0</v>
      </c>
      <c r="AB2511" s="3" t="str">
        <f>_xlfn.IFS(Y2511=SUM(Table1[[#This Row],[Race-F candidates]:[Race-? Candidates]]),"All-Female",Z2511=SUM(Table1[[#This Row],[Race-F candidates]:[Race-? Candidates]]),"All-Male",1=1,"Mixed-Gender")</f>
        <v>All-Male</v>
      </c>
      <c r="AC2511" s="3">
        <f>COUNTIFS(Table1[genoffice],Table1[[#This Row],[genoffice]],Table1[Gender],"F")</f>
        <v>87</v>
      </c>
      <c r="AD2511" s="3">
        <f>COUNTIFS(Table1[genoffice],Table1[[#This Row],[genoffice]],Table1[Gender],"M")</f>
        <v>236</v>
      </c>
      <c r="AE2511" s="3">
        <f>COUNTIFS(Table1[genoffice],Table1[[#This Row],[genoffice]],Table1[Gender],"~?")</f>
        <v>12</v>
      </c>
    </row>
    <row r="2512" spans="1:31" x14ac:dyDescent="0.35">
      <c r="A2512">
        <v>2511</v>
      </c>
      <c r="B2512">
        <f>IF(COUNTIF(C$2:C2511,C2512)&gt;0,B2511,B2511+1)</f>
        <v>817</v>
      </c>
      <c r="C2512" t="str">
        <f>Table1[[#This Row],[position]]&amp;IF(Table1[district]="NA","","-"&amp;Table1[district])&amp;IF(Table1[parish]="Multi-Parish Race","","-"&amp;Table1[parish])&amp;" ("&amp;Table1[year]&amp;")"</f>
        <v>Mayor-Town of St. Francisville-West Feliciana (2016)</v>
      </c>
      <c r="D2512" t="s">
        <v>2949</v>
      </c>
      <c r="E2512" t="s">
        <v>3212</v>
      </c>
      <c r="F2512" t="s">
        <v>3214</v>
      </c>
      <c r="G2512">
        <v>2016</v>
      </c>
      <c r="H2512" t="s">
        <v>394</v>
      </c>
      <c r="I2512" t="s">
        <v>23</v>
      </c>
      <c r="J2512">
        <v>586</v>
      </c>
      <c r="K2512">
        <v>2</v>
      </c>
      <c r="L2512">
        <f>COUNTIF(Table1[Race],Table1[Race])</f>
        <v>2</v>
      </c>
      <c r="M2512">
        <v>1</v>
      </c>
      <c r="N2512">
        <v>1</v>
      </c>
      <c r="O2512">
        <v>0</v>
      </c>
      <c r="P2512">
        <v>0</v>
      </c>
      <c r="Q2512" t="s">
        <v>20</v>
      </c>
      <c r="R2512" t="s">
        <v>2951</v>
      </c>
      <c r="S2512" t="s">
        <v>2949</v>
      </c>
      <c r="T2512">
        <f>IFERROR(Table1[n_can_adj]/MID(Table1[district],FIND("(",Table1[district])+1,1),Table1[n_can_adj])</f>
        <v>2</v>
      </c>
      <c r="U2512">
        <v>15384</v>
      </c>
      <c r="V2512" t="str">
        <f>IF(Table1[Voting Population]&lt;47000,"Rural","Urban")</f>
        <v>Rural</v>
      </c>
      <c r="W2512" s="3">
        <v>0.47607052896725444</v>
      </c>
      <c r="X2512" s="3" t="s">
        <v>5414</v>
      </c>
      <c r="Y2512" s="3">
        <f>COUNTIFS(Table1[Race '#],Table1[[#This Row],[Race '#]],Table1[Gender],"F")</f>
        <v>0</v>
      </c>
      <c r="Z2512" s="3">
        <f>COUNTIFS(Table1[Race '#],Table1[[#This Row],[Race '#]],Table1[Gender],"M")</f>
        <v>2</v>
      </c>
      <c r="AA2512" s="3">
        <f>COUNTIFS(Table1[Race '#],Table1[[#This Row],[Race '#]],Table1[Gender],"~?")</f>
        <v>0</v>
      </c>
      <c r="AB2512" s="3" t="str">
        <f>_xlfn.IFS(Y2512=SUM(Table1[[#This Row],[Race-F candidates]:[Race-? Candidates]]),"All-Female",Z2512=SUM(Table1[[#This Row],[Race-F candidates]:[Race-? Candidates]]),"All-Male",1=1,"Mixed-Gender")</f>
        <v>All-Male</v>
      </c>
      <c r="AC2512" s="3">
        <f>COUNTIFS(Table1[genoffice],Table1[[#This Row],[genoffice]],Table1[Gender],"F")</f>
        <v>87</v>
      </c>
      <c r="AD2512" s="3">
        <f>COUNTIFS(Table1[genoffice],Table1[[#This Row],[genoffice]],Table1[Gender],"M")</f>
        <v>236</v>
      </c>
      <c r="AE2512" s="3">
        <f>COUNTIFS(Table1[genoffice],Table1[[#This Row],[genoffice]],Table1[Gender],"~?")</f>
        <v>12</v>
      </c>
    </row>
    <row r="2513" spans="1:31" x14ac:dyDescent="0.35">
      <c r="A2513">
        <v>2512</v>
      </c>
      <c r="B2513">
        <f>IF(COUNTIF(C$2:C2512,C2513)&gt;0,B2512,B2512+1)</f>
        <v>818</v>
      </c>
      <c r="C2513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3" t="s">
        <v>2949</v>
      </c>
      <c r="E2513" t="s">
        <v>3215</v>
      </c>
      <c r="F2513" t="s">
        <v>3216</v>
      </c>
      <c r="G2513">
        <v>2016</v>
      </c>
      <c r="H2513" t="s">
        <v>115</v>
      </c>
      <c r="I2513" t="s">
        <v>23</v>
      </c>
      <c r="J2513">
        <v>236</v>
      </c>
      <c r="K2513">
        <v>4</v>
      </c>
      <c r="L2513">
        <f>COUNTIF(Table1[Race],Table1[Race])</f>
        <v>4</v>
      </c>
      <c r="M2513">
        <v>4</v>
      </c>
      <c r="N2513">
        <v>0</v>
      </c>
      <c r="O2513">
        <v>0</v>
      </c>
      <c r="P2513">
        <v>0</v>
      </c>
      <c r="Q2513" t="s">
        <v>20</v>
      </c>
      <c r="R2513" t="s">
        <v>2951</v>
      </c>
      <c r="S2513" t="s">
        <v>2949</v>
      </c>
      <c r="T2513">
        <f>IFERROR(Table1[n_can_adj]/MID(Table1[district],FIND("(",Table1[district])+1,1),Table1[n_can_adj])</f>
        <v>4</v>
      </c>
      <c r="U2513">
        <v>4793</v>
      </c>
      <c r="V2513" t="str">
        <f>IF(Table1[Voting Population]&lt;47000,"Rural","Urban")</f>
        <v>Rural</v>
      </c>
      <c r="W2513" s="3">
        <v>2.4299065420560761E-2</v>
      </c>
      <c r="X2513" s="3" t="s">
        <v>5414</v>
      </c>
      <c r="Y2513" s="3">
        <f>COUNTIFS(Table1[Race '#],Table1[[#This Row],[Race '#]],Table1[Gender],"F")</f>
        <v>1</v>
      </c>
      <c r="Z2513" s="3">
        <f>COUNTIFS(Table1[Race '#],Table1[[#This Row],[Race '#]],Table1[Gender],"M")</f>
        <v>2</v>
      </c>
      <c r="AA2513" s="3">
        <f>COUNTIFS(Table1[Race '#],Table1[[#This Row],[Race '#]],Table1[Gender],"~?")</f>
        <v>1</v>
      </c>
      <c r="AB2513" s="3" t="str">
        <f>_xlfn.IFS(Y2513=SUM(Table1[[#This Row],[Race-F candidates]:[Race-? Candidates]]),"All-Female",Z2513=SUM(Table1[[#This Row],[Race-F candidates]:[Race-? Candidates]]),"All-Male",1=1,"Mixed-Gender")</f>
        <v>Mixed-Gender</v>
      </c>
      <c r="AC2513" s="3">
        <f>COUNTIFS(Table1[genoffice],Table1[[#This Row],[genoffice]],Table1[Gender],"F")</f>
        <v>87</v>
      </c>
      <c r="AD2513" s="3">
        <f>COUNTIFS(Table1[genoffice],Table1[[#This Row],[genoffice]],Table1[Gender],"M")</f>
        <v>236</v>
      </c>
      <c r="AE2513" s="3">
        <f>COUNTIFS(Table1[genoffice],Table1[[#This Row],[genoffice]],Table1[Gender],"~?")</f>
        <v>12</v>
      </c>
    </row>
    <row r="2514" spans="1:31" x14ac:dyDescent="0.35">
      <c r="A2514">
        <v>2513</v>
      </c>
      <c r="B2514">
        <f>IF(COUNTIF(C$2:C2513,C2514)&gt;0,B2513,B2513+1)</f>
        <v>818</v>
      </c>
      <c r="C2514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4" t="s">
        <v>2949</v>
      </c>
      <c r="E2514" t="s">
        <v>3215</v>
      </c>
      <c r="F2514" t="s">
        <v>3217</v>
      </c>
      <c r="G2514">
        <v>2016</v>
      </c>
      <c r="H2514" t="s">
        <v>115</v>
      </c>
      <c r="I2514" t="s">
        <v>23</v>
      </c>
      <c r="J2514">
        <v>223</v>
      </c>
      <c r="K2514">
        <v>4</v>
      </c>
      <c r="L2514">
        <f>COUNTIF(Table1[Race],Table1[Race])</f>
        <v>4</v>
      </c>
      <c r="M2514">
        <v>4</v>
      </c>
      <c r="N2514">
        <v>0</v>
      </c>
      <c r="O2514">
        <v>0</v>
      </c>
      <c r="P2514">
        <v>0</v>
      </c>
      <c r="Q2514" t="s">
        <v>20</v>
      </c>
      <c r="R2514" t="s">
        <v>2951</v>
      </c>
      <c r="S2514" t="s">
        <v>2949</v>
      </c>
      <c r="T2514">
        <f>IFERROR(Table1[n_can_adj]/MID(Table1[district],FIND("(",Table1[district])+1,1),Table1[n_can_adj])</f>
        <v>4</v>
      </c>
      <c r="U2514">
        <v>4793</v>
      </c>
      <c r="V2514" t="str">
        <f>IF(Table1[Voting Population]&lt;47000,"Rural","Urban")</f>
        <v>Rural</v>
      </c>
      <c r="W2514" s="3">
        <v>2.4299065420560761E-2</v>
      </c>
      <c r="X2514" s="3" t="s">
        <v>5413</v>
      </c>
      <c r="Y2514" s="3">
        <f>COUNTIFS(Table1[Race '#],Table1[[#This Row],[Race '#]],Table1[Gender],"F")</f>
        <v>1</v>
      </c>
      <c r="Z2514" s="3">
        <f>COUNTIFS(Table1[Race '#],Table1[[#This Row],[Race '#]],Table1[Gender],"M")</f>
        <v>2</v>
      </c>
      <c r="AA2514" s="3">
        <f>COUNTIFS(Table1[Race '#],Table1[[#This Row],[Race '#]],Table1[Gender],"~?")</f>
        <v>1</v>
      </c>
      <c r="AB2514" s="3" t="str">
        <f>_xlfn.IFS(Y2514=SUM(Table1[[#This Row],[Race-F candidates]:[Race-? Candidates]]),"All-Female",Z2514=SUM(Table1[[#This Row],[Race-F candidates]:[Race-? Candidates]]),"All-Male",1=1,"Mixed-Gender")</f>
        <v>Mixed-Gender</v>
      </c>
      <c r="AC2514" s="3">
        <f>COUNTIFS(Table1[genoffice],Table1[[#This Row],[genoffice]],Table1[Gender],"F")</f>
        <v>87</v>
      </c>
      <c r="AD2514" s="3">
        <f>COUNTIFS(Table1[genoffice],Table1[[#This Row],[genoffice]],Table1[Gender],"M")</f>
        <v>236</v>
      </c>
      <c r="AE2514" s="3">
        <f>COUNTIFS(Table1[genoffice],Table1[[#This Row],[genoffice]],Table1[Gender],"~?")</f>
        <v>12</v>
      </c>
    </row>
    <row r="2515" spans="1:31" x14ac:dyDescent="0.35">
      <c r="A2515">
        <v>2514</v>
      </c>
      <c r="B2515">
        <f>IF(COUNTIF(C$2:C2514,C2515)&gt;0,B2514,B2514+1)</f>
        <v>818</v>
      </c>
      <c r="C2515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5" t="s">
        <v>2949</v>
      </c>
      <c r="E2515" t="s">
        <v>3215</v>
      </c>
      <c r="F2515" t="s">
        <v>3218</v>
      </c>
      <c r="G2515">
        <v>2016</v>
      </c>
      <c r="H2515" t="s">
        <v>115</v>
      </c>
      <c r="I2515" t="s">
        <v>23</v>
      </c>
      <c r="J2515">
        <v>37</v>
      </c>
      <c r="K2515">
        <v>4</v>
      </c>
      <c r="L2515">
        <f>COUNTIF(Table1[Race],Table1[Race])</f>
        <v>4</v>
      </c>
      <c r="M2515">
        <v>4</v>
      </c>
      <c r="N2515">
        <v>0</v>
      </c>
      <c r="O2515">
        <v>0</v>
      </c>
      <c r="P2515">
        <v>0</v>
      </c>
      <c r="Q2515" t="s">
        <v>20</v>
      </c>
      <c r="R2515" t="s">
        <v>2951</v>
      </c>
      <c r="S2515" t="s">
        <v>2949</v>
      </c>
      <c r="T2515">
        <f>IFERROR(Table1[n_can_adj]/MID(Table1[district],FIND("(",Table1[district])+1,1),Table1[n_can_adj])</f>
        <v>4</v>
      </c>
      <c r="U2515">
        <v>4793</v>
      </c>
      <c r="V2515" t="str">
        <f>IF(Table1[Voting Population]&lt;47000,"Rural","Urban")</f>
        <v>Rural</v>
      </c>
      <c r="W2515" s="3">
        <v>2.4299065420560761E-2</v>
      </c>
      <c r="X2515" s="3" t="s">
        <v>5415</v>
      </c>
      <c r="Y2515" s="3">
        <f>COUNTIFS(Table1[Race '#],Table1[[#This Row],[Race '#]],Table1[Gender],"F")</f>
        <v>1</v>
      </c>
      <c r="Z2515" s="3">
        <f>COUNTIFS(Table1[Race '#],Table1[[#This Row],[Race '#]],Table1[Gender],"M")</f>
        <v>2</v>
      </c>
      <c r="AA2515" s="3">
        <f>COUNTIFS(Table1[Race '#],Table1[[#This Row],[Race '#]],Table1[Gender],"~?")</f>
        <v>1</v>
      </c>
      <c r="AB2515" s="3" t="str">
        <f>_xlfn.IFS(Y2515=SUM(Table1[[#This Row],[Race-F candidates]:[Race-? Candidates]]),"All-Female",Z2515=SUM(Table1[[#This Row],[Race-F candidates]:[Race-? Candidates]]),"All-Male",1=1,"Mixed-Gender")</f>
        <v>Mixed-Gender</v>
      </c>
      <c r="AC2515" s="3">
        <f>COUNTIFS(Table1[genoffice],Table1[[#This Row],[genoffice]],Table1[Gender],"F")</f>
        <v>87</v>
      </c>
      <c r="AD2515" s="3">
        <f>COUNTIFS(Table1[genoffice],Table1[[#This Row],[genoffice]],Table1[Gender],"M")</f>
        <v>236</v>
      </c>
      <c r="AE2515" s="3">
        <f>COUNTIFS(Table1[genoffice],Table1[[#This Row],[genoffice]],Table1[Gender],"~?")</f>
        <v>12</v>
      </c>
    </row>
    <row r="2516" spans="1:31" x14ac:dyDescent="0.35">
      <c r="A2516">
        <v>2515</v>
      </c>
      <c r="B2516">
        <f>IF(COUNTIF(C$2:C2515,C2516)&gt;0,B2515,B2515+1)</f>
        <v>818</v>
      </c>
      <c r="C2516" t="str">
        <f>Table1[[#This Row],[position]]&amp;IF(Table1[district]="NA","","-"&amp;Table1[district])&amp;IF(Table1[parish]="Multi-Parish Race","","-"&amp;Table1[parish])&amp;" ("&amp;Table1[year]&amp;")"</f>
        <v>Mayor-Town of St. Joseph-Tensas (2016)</v>
      </c>
      <c r="D2516" t="s">
        <v>2949</v>
      </c>
      <c r="E2516" t="s">
        <v>3215</v>
      </c>
      <c r="F2516" t="s">
        <v>3219</v>
      </c>
      <c r="G2516">
        <v>2016</v>
      </c>
      <c r="H2516" t="s">
        <v>115</v>
      </c>
      <c r="I2516" t="s">
        <v>23</v>
      </c>
      <c r="J2516">
        <v>39</v>
      </c>
      <c r="K2516">
        <v>4</v>
      </c>
      <c r="L2516">
        <f>COUNTIF(Table1[Race],Table1[Race])</f>
        <v>4</v>
      </c>
      <c r="M2516">
        <v>4</v>
      </c>
      <c r="N2516">
        <v>0</v>
      </c>
      <c r="O2516">
        <v>0</v>
      </c>
      <c r="P2516">
        <v>0</v>
      </c>
      <c r="Q2516" t="s">
        <v>20</v>
      </c>
      <c r="R2516" t="s">
        <v>2951</v>
      </c>
      <c r="S2516" t="s">
        <v>2949</v>
      </c>
      <c r="T2516">
        <f>IFERROR(Table1[n_can_adj]/MID(Table1[district],FIND("(",Table1[district])+1,1),Table1[n_can_adj])</f>
        <v>4</v>
      </c>
      <c r="U2516">
        <v>4793</v>
      </c>
      <c r="V2516" t="str">
        <f>IF(Table1[Voting Population]&lt;47000,"Rural","Urban")</f>
        <v>Rural</v>
      </c>
      <c r="W2516" s="3">
        <v>2.4299065420560761E-2</v>
      </c>
      <c r="X2516" s="3" t="s">
        <v>5414</v>
      </c>
      <c r="Y2516" s="3">
        <f>COUNTIFS(Table1[Race '#],Table1[[#This Row],[Race '#]],Table1[Gender],"F")</f>
        <v>1</v>
      </c>
      <c r="Z2516" s="3">
        <f>COUNTIFS(Table1[Race '#],Table1[[#This Row],[Race '#]],Table1[Gender],"M")</f>
        <v>2</v>
      </c>
      <c r="AA2516" s="3">
        <f>COUNTIFS(Table1[Race '#],Table1[[#This Row],[Race '#]],Table1[Gender],"~?")</f>
        <v>1</v>
      </c>
      <c r="AB2516" s="3" t="str">
        <f>_xlfn.IFS(Y2516=SUM(Table1[[#This Row],[Race-F candidates]:[Race-? Candidates]]),"All-Female",Z2516=SUM(Table1[[#This Row],[Race-F candidates]:[Race-? Candidates]]),"All-Male",1=1,"Mixed-Gender")</f>
        <v>Mixed-Gender</v>
      </c>
      <c r="AC2516" s="3">
        <f>COUNTIFS(Table1[genoffice],Table1[[#This Row],[genoffice]],Table1[Gender],"F")</f>
        <v>87</v>
      </c>
      <c r="AD2516" s="3">
        <f>COUNTIFS(Table1[genoffice],Table1[[#This Row],[genoffice]],Table1[Gender],"M")</f>
        <v>236</v>
      </c>
      <c r="AE2516" s="3">
        <f>COUNTIFS(Table1[genoffice],Table1[[#This Row],[genoffice]],Table1[Gender],"~?")</f>
        <v>12</v>
      </c>
    </row>
    <row r="2517" spans="1:31" x14ac:dyDescent="0.35">
      <c r="A2517">
        <v>2516</v>
      </c>
      <c r="B2517">
        <f>IF(COUNTIF(C$2:C2516,C2517)&gt;0,B2516,B2516+1)</f>
        <v>819</v>
      </c>
      <c r="C2517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7" t="s">
        <v>2949</v>
      </c>
      <c r="E2517" t="s">
        <v>374</v>
      </c>
      <c r="F2517" t="s">
        <v>3220</v>
      </c>
      <c r="G2517">
        <v>2014</v>
      </c>
      <c r="H2517" t="s">
        <v>83</v>
      </c>
      <c r="I2517" t="s">
        <v>23</v>
      </c>
      <c r="J2517">
        <v>745</v>
      </c>
      <c r="K2517">
        <v>2</v>
      </c>
      <c r="L2517">
        <f>COUNTIF(Table1[Race],Table1[Race])</f>
        <v>2</v>
      </c>
      <c r="M2517">
        <v>2</v>
      </c>
      <c r="N2517">
        <v>0</v>
      </c>
      <c r="O2517">
        <v>0</v>
      </c>
      <c r="P2517">
        <v>0</v>
      </c>
      <c r="Q2517" t="s">
        <v>20</v>
      </c>
      <c r="R2517" t="s">
        <v>2951</v>
      </c>
      <c r="S2517" t="s">
        <v>2949</v>
      </c>
      <c r="T2517">
        <f>IFERROR(Table1[n_can_adj]/MID(Table1[district],FIND("(",Table1[district])+1,1),Table1[n_can_adj])</f>
        <v>2</v>
      </c>
      <c r="U2517">
        <v>83699</v>
      </c>
      <c r="V2517" t="str">
        <f>IF(Table1[Voting Population]&lt;47000,"Rural","Urban")</f>
        <v>Urban</v>
      </c>
      <c r="W2517" s="3">
        <v>0.20064464141821109</v>
      </c>
      <c r="X2517" s="3" t="s">
        <v>5414</v>
      </c>
      <c r="Y2517" s="3">
        <f>COUNTIFS(Table1[Race '#],Table1[[#This Row],[Race '#]],Table1[Gender],"F")</f>
        <v>0</v>
      </c>
      <c r="Z2517" s="3">
        <f>COUNTIFS(Table1[Race '#],Table1[[#This Row],[Race '#]],Table1[Gender],"M")</f>
        <v>2</v>
      </c>
      <c r="AA2517" s="3">
        <f>COUNTIFS(Table1[Race '#],Table1[[#This Row],[Race '#]],Table1[Gender],"~?")</f>
        <v>0</v>
      </c>
      <c r="AB2517" s="3" t="str">
        <f>_xlfn.IFS(Y2517=SUM(Table1[[#This Row],[Race-F candidates]:[Race-? Candidates]]),"All-Female",Z2517=SUM(Table1[[#This Row],[Race-F candidates]:[Race-? Candidates]]),"All-Male",1=1,"Mixed-Gender")</f>
        <v>All-Male</v>
      </c>
      <c r="AC2517" s="3">
        <f>COUNTIFS(Table1[genoffice],Table1[[#This Row],[genoffice]],Table1[Gender],"F")</f>
        <v>87</v>
      </c>
      <c r="AD2517" s="3">
        <f>COUNTIFS(Table1[genoffice],Table1[[#This Row],[genoffice]],Table1[Gender],"M")</f>
        <v>236</v>
      </c>
      <c r="AE2517" s="3">
        <f>COUNTIFS(Table1[genoffice],Table1[[#This Row],[genoffice]],Table1[Gender],"~?")</f>
        <v>12</v>
      </c>
    </row>
    <row r="2518" spans="1:31" x14ac:dyDescent="0.35">
      <c r="A2518">
        <v>2517</v>
      </c>
      <c r="B2518">
        <f>IF(COUNTIF(C$2:C2517,C2518)&gt;0,B2517,B2517+1)</f>
        <v>819</v>
      </c>
      <c r="C2518" t="str">
        <f>Table1[[#This Row],[position]]&amp;IF(Table1[district]="NA","","-"&amp;Table1[district])&amp;IF(Table1[parish]="Multi-Parish Race","","-"&amp;Table1[parish])&amp;" ("&amp;Table1[year]&amp;")"</f>
        <v>Mayor-Town of Sunset-St. Landry (2014)</v>
      </c>
      <c r="D2518" t="s">
        <v>2949</v>
      </c>
      <c r="E2518" t="s">
        <v>374</v>
      </c>
      <c r="F2518" t="s">
        <v>3221</v>
      </c>
      <c r="G2518">
        <v>2014</v>
      </c>
      <c r="H2518" t="s">
        <v>83</v>
      </c>
      <c r="I2518" t="s">
        <v>23</v>
      </c>
      <c r="J2518">
        <v>496</v>
      </c>
      <c r="K2518">
        <v>2</v>
      </c>
      <c r="L2518">
        <f>COUNTIF(Table1[Race],Table1[Race])</f>
        <v>2</v>
      </c>
      <c r="M2518">
        <v>2</v>
      </c>
      <c r="N2518">
        <v>0</v>
      </c>
      <c r="O2518">
        <v>0</v>
      </c>
      <c r="P2518">
        <v>0</v>
      </c>
      <c r="Q2518" t="s">
        <v>20</v>
      </c>
      <c r="R2518" t="s">
        <v>2951</v>
      </c>
      <c r="S2518" t="s">
        <v>2949</v>
      </c>
      <c r="T2518">
        <f>IFERROR(Table1[n_can_adj]/MID(Table1[district],FIND("(",Table1[district])+1,1),Table1[n_can_adj])</f>
        <v>2</v>
      </c>
      <c r="U2518">
        <v>83699</v>
      </c>
      <c r="V2518" t="str">
        <f>IF(Table1[Voting Population]&lt;47000,"Rural","Urban")</f>
        <v>Urban</v>
      </c>
      <c r="W2518" s="3">
        <v>0.20064464141821109</v>
      </c>
      <c r="X2518" s="3" t="s">
        <v>5414</v>
      </c>
      <c r="Y2518" s="3">
        <f>COUNTIFS(Table1[Race '#],Table1[[#This Row],[Race '#]],Table1[Gender],"F")</f>
        <v>0</v>
      </c>
      <c r="Z2518" s="3">
        <f>COUNTIFS(Table1[Race '#],Table1[[#This Row],[Race '#]],Table1[Gender],"M")</f>
        <v>2</v>
      </c>
      <c r="AA2518" s="3">
        <f>COUNTIFS(Table1[Race '#],Table1[[#This Row],[Race '#]],Table1[Gender],"~?")</f>
        <v>0</v>
      </c>
      <c r="AB2518" s="3" t="str">
        <f>_xlfn.IFS(Y2518=SUM(Table1[[#This Row],[Race-F candidates]:[Race-? Candidates]]),"All-Female",Z2518=SUM(Table1[[#This Row],[Race-F candidates]:[Race-? Candidates]]),"All-Male",1=1,"Mixed-Gender")</f>
        <v>All-Male</v>
      </c>
      <c r="AC2518" s="3">
        <f>COUNTIFS(Table1[genoffice],Table1[[#This Row],[genoffice]],Table1[Gender],"F")</f>
        <v>87</v>
      </c>
      <c r="AD2518" s="3">
        <f>COUNTIFS(Table1[genoffice],Table1[[#This Row],[genoffice]],Table1[Gender],"M")</f>
        <v>236</v>
      </c>
      <c r="AE2518" s="3">
        <f>COUNTIFS(Table1[genoffice],Table1[[#This Row],[genoffice]],Table1[Gender],"~?")</f>
        <v>12</v>
      </c>
    </row>
    <row r="2519" spans="1:31" x14ac:dyDescent="0.35">
      <c r="A2519">
        <v>2518</v>
      </c>
      <c r="B2519">
        <f>IF(COUNTIF(C$2:C2518,C2519)&gt;0,B2518,B2518+1)</f>
        <v>820</v>
      </c>
      <c r="C2519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19" t="s">
        <v>2949</v>
      </c>
      <c r="E2519" t="s">
        <v>377</v>
      </c>
      <c r="F2519" t="s">
        <v>3222</v>
      </c>
      <c r="G2519">
        <v>2014</v>
      </c>
      <c r="H2519" t="s">
        <v>51</v>
      </c>
      <c r="I2519" t="s">
        <v>19</v>
      </c>
      <c r="J2519">
        <v>262</v>
      </c>
      <c r="K2519">
        <v>2</v>
      </c>
      <c r="L2519">
        <f>COUNTIF(Table1[Race],Table1[Race])</f>
        <v>2</v>
      </c>
      <c r="M2519">
        <v>0</v>
      </c>
      <c r="N2519">
        <v>1</v>
      </c>
      <c r="O2519">
        <v>1</v>
      </c>
      <c r="P2519">
        <v>0</v>
      </c>
      <c r="Q2519" t="s">
        <v>20</v>
      </c>
      <c r="R2519" t="s">
        <v>2951</v>
      </c>
      <c r="S2519" t="s">
        <v>2949</v>
      </c>
      <c r="T2519">
        <f>IFERROR(Table1[n_can_adj]/MID(Table1[district],FIND("(",Table1[district])+1,1),Table1[n_can_adj])</f>
        <v>2</v>
      </c>
      <c r="U2519">
        <v>253125</v>
      </c>
      <c r="V2519" t="str">
        <f>IF(Table1[Voting Population]&lt;47000,"Rural","Urban")</f>
        <v>Urban</v>
      </c>
      <c r="W2519" s="3">
        <v>0.4614594039054471</v>
      </c>
      <c r="X2519" s="3" t="s">
        <v>5414</v>
      </c>
      <c r="Y2519" s="3">
        <f>COUNTIFS(Table1[Race '#],Table1[[#This Row],[Race '#]],Table1[Gender],"F")</f>
        <v>0</v>
      </c>
      <c r="Z2519" s="3">
        <f>COUNTIFS(Table1[Race '#],Table1[[#This Row],[Race '#]],Table1[Gender],"M")</f>
        <v>2</v>
      </c>
      <c r="AA2519" s="3">
        <f>COUNTIFS(Table1[Race '#],Table1[[#This Row],[Race '#]],Table1[Gender],"~?")</f>
        <v>0</v>
      </c>
      <c r="AB2519" s="3" t="str">
        <f>_xlfn.IFS(Y2519=SUM(Table1[[#This Row],[Race-F candidates]:[Race-? Candidates]]),"All-Female",Z2519=SUM(Table1[[#This Row],[Race-F candidates]:[Race-? Candidates]]),"All-Male",1=1,"Mixed-Gender")</f>
        <v>All-Male</v>
      </c>
      <c r="AC2519" s="3">
        <f>COUNTIFS(Table1[genoffice],Table1[[#This Row],[genoffice]],Table1[Gender],"F")</f>
        <v>87</v>
      </c>
      <c r="AD2519" s="3">
        <f>COUNTIFS(Table1[genoffice],Table1[[#This Row],[genoffice]],Table1[Gender],"M")</f>
        <v>236</v>
      </c>
      <c r="AE2519" s="3">
        <f>COUNTIFS(Table1[genoffice],Table1[[#This Row],[genoffice]],Table1[Gender],"~?")</f>
        <v>12</v>
      </c>
    </row>
    <row r="2520" spans="1:31" x14ac:dyDescent="0.35">
      <c r="A2520">
        <v>2519</v>
      </c>
      <c r="B2520">
        <f>IF(COUNTIF(C$2:C2519,C2520)&gt;0,B2519,B2519+1)</f>
        <v>820</v>
      </c>
      <c r="C2520" t="str">
        <f>Table1[[#This Row],[position]]&amp;IF(Table1[district]="NA","","-"&amp;Table1[district])&amp;IF(Table1[parish]="Multi-Parish Race","","-"&amp;Table1[parish])&amp;" ("&amp;Table1[year]&amp;")"</f>
        <v>Mayor-Town of Vivian-Caddo (2014)</v>
      </c>
      <c r="D2520" t="s">
        <v>2949</v>
      </c>
      <c r="E2520" t="s">
        <v>377</v>
      </c>
      <c r="F2520" t="s">
        <v>3223</v>
      </c>
      <c r="G2520">
        <v>2014</v>
      </c>
      <c r="H2520" t="s">
        <v>51</v>
      </c>
      <c r="I2520" t="s">
        <v>30</v>
      </c>
      <c r="J2520">
        <v>711</v>
      </c>
      <c r="K2520">
        <v>2</v>
      </c>
      <c r="L2520">
        <f>COUNTIF(Table1[Race],Table1[Race])</f>
        <v>2</v>
      </c>
      <c r="M2520">
        <v>0</v>
      </c>
      <c r="N2520">
        <v>1</v>
      </c>
      <c r="O2520">
        <v>1</v>
      </c>
      <c r="P2520">
        <v>0</v>
      </c>
      <c r="Q2520" t="s">
        <v>20</v>
      </c>
      <c r="R2520" t="s">
        <v>2951</v>
      </c>
      <c r="S2520" t="s">
        <v>2949</v>
      </c>
      <c r="T2520">
        <f>IFERROR(Table1[n_can_adj]/MID(Table1[district],FIND("(",Table1[district])+1,1),Table1[n_can_adj])</f>
        <v>2</v>
      </c>
      <c r="U2520">
        <v>253125</v>
      </c>
      <c r="V2520" t="str">
        <f>IF(Table1[Voting Population]&lt;47000,"Rural","Urban")</f>
        <v>Urban</v>
      </c>
      <c r="W2520" s="3">
        <v>0.4614594039054471</v>
      </c>
      <c r="X2520" s="3" t="s">
        <v>5414</v>
      </c>
      <c r="Y2520" s="3">
        <f>COUNTIFS(Table1[Race '#],Table1[[#This Row],[Race '#]],Table1[Gender],"F")</f>
        <v>0</v>
      </c>
      <c r="Z2520" s="3">
        <f>COUNTIFS(Table1[Race '#],Table1[[#This Row],[Race '#]],Table1[Gender],"M")</f>
        <v>2</v>
      </c>
      <c r="AA2520" s="3">
        <f>COUNTIFS(Table1[Race '#],Table1[[#This Row],[Race '#]],Table1[Gender],"~?")</f>
        <v>0</v>
      </c>
      <c r="AB2520" s="3" t="str">
        <f>_xlfn.IFS(Y2520=SUM(Table1[[#This Row],[Race-F candidates]:[Race-? Candidates]]),"All-Female",Z2520=SUM(Table1[[#This Row],[Race-F candidates]:[Race-? Candidates]]),"All-Male",1=1,"Mixed-Gender")</f>
        <v>All-Male</v>
      </c>
      <c r="AC2520" s="3">
        <f>COUNTIFS(Table1[genoffice],Table1[[#This Row],[genoffice]],Table1[Gender],"F")</f>
        <v>87</v>
      </c>
      <c r="AD2520" s="3">
        <f>COUNTIFS(Table1[genoffice],Table1[[#This Row],[genoffice]],Table1[Gender],"M")</f>
        <v>236</v>
      </c>
      <c r="AE2520" s="3">
        <f>COUNTIFS(Table1[genoffice],Table1[[#This Row],[genoffice]],Table1[Gender],"~?")</f>
        <v>12</v>
      </c>
    </row>
    <row r="2521" spans="1:31" x14ac:dyDescent="0.35">
      <c r="A2521">
        <v>2520</v>
      </c>
      <c r="B2521">
        <f>IF(COUNTIF(C$2:C2520,C2521)&gt;0,B2520,B2520+1)</f>
        <v>821</v>
      </c>
      <c r="C2521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1" t="s">
        <v>2949</v>
      </c>
      <c r="E2521" t="s">
        <v>1179</v>
      </c>
      <c r="F2521" t="s">
        <v>3224</v>
      </c>
      <c r="G2521">
        <v>2014</v>
      </c>
      <c r="H2521" t="s">
        <v>83</v>
      </c>
      <c r="I2521" t="s">
        <v>23</v>
      </c>
      <c r="J2521">
        <v>292</v>
      </c>
      <c r="K2521">
        <v>3</v>
      </c>
      <c r="L2521">
        <f>COUNTIF(Table1[Race],Table1[Race])</f>
        <v>3</v>
      </c>
      <c r="M2521">
        <v>3</v>
      </c>
      <c r="N2521">
        <v>0</v>
      </c>
      <c r="O2521">
        <v>0</v>
      </c>
      <c r="P2521">
        <v>0</v>
      </c>
      <c r="Q2521" t="s">
        <v>20</v>
      </c>
      <c r="R2521" t="s">
        <v>2951</v>
      </c>
      <c r="S2521" t="s">
        <v>2949</v>
      </c>
      <c r="T2521">
        <f>IFERROR(Table1[n_can_adj]/MID(Table1[district],FIND("(",Table1[district])+1,1),Table1[n_can_adj])</f>
        <v>3</v>
      </c>
      <c r="U2521">
        <v>83699</v>
      </c>
      <c r="V2521" t="str">
        <f>IF(Table1[Voting Population]&lt;47000,"Rural","Urban")</f>
        <v>Urban</v>
      </c>
      <c r="W2521" s="3">
        <v>0.19565217391304351</v>
      </c>
      <c r="X2521" s="3" t="s">
        <v>5414</v>
      </c>
      <c r="Y2521" s="3">
        <f>COUNTIFS(Table1[Race '#],Table1[[#This Row],[Race '#]],Table1[Gender],"F")</f>
        <v>1</v>
      </c>
      <c r="Z2521" s="3">
        <f>COUNTIFS(Table1[Race '#],Table1[[#This Row],[Race '#]],Table1[Gender],"M")</f>
        <v>1</v>
      </c>
      <c r="AA2521" s="3">
        <f>COUNTIFS(Table1[Race '#],Table1[[#This Row],[Race '#]],Table1[Gender],"~?")</f>
        <v>1</v>
      </c>
      <c r="AB2521" s="3" t="str">
        <f>_xlfn.IFS(Y2521=SUM(Table1[[#This Row],[Race-F candidates]:[Race-? Candidates]]),"All-Female",Z2521=SUM(Table1[[#This Row],[Race-F candidates]:[Race-? Candidates]]),"All-Male",1=1,"Mixed-Gender")</f>
        <v>Mixed-Gender</v>
      </c>
      <c r="AC2521" s="3">
        <f>COUNTIFS(Table1[genoffice],Table1[[#This Row],[genoffice]],Table1[Gender],"F")</f>
        <v>87</v>
      </c>
      <c r="AD2521" s="3">
        <f>COUNTIFS(Table1[genoffice],Table1[[#This Row],[genoffice]],Table1[Gender],"M")</f>
        <v>236</v>
      </c>
      <c r="AE2521" s="3">
        <f>COUNTIFS(Table1[genoffice],Table1[[#This Row],[genoffice]],Table1[Gender],"~?")</f>
        <v>12</v>
      </c>
    </row>
    <row r="2522" spans="1:31" x14ac:dyDescent="0.35">
      <c r="A2522">
        <v>2521</v>
      </c>
      <c r="B2522">
        <f>IF(COUNTIF(C$2:C2521,C2522)&gt;0,B2521,B2521+1)</f>
        <v>821</v>
      </c>
      <c r="C2522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2" t="s">
        <v>2949</v>
      </c>
      <c r="E2522" t="s">
        <v>1179</v>
      </c>
      <c r="F2522" t="s">
        <v>3225</v>
      </c>
      <c r="G2522">
        <v>2014</v>
      </c>
      <c r="H2522" t="s">
        <v>83</v>
      </c>
      <c r="I2522" t="s">
        <v>23</v>
      </c>
      <c r="J2522">
        <v>184</v>
      </c>
      <c r="K2522">
        <v>3</v>
      </c>
      <c r="L2522">
        <f>COUNTIF(Table1[Race],Table1[Race])</f>
        <v>3</v>
      </c>
      <c r="M2522">
        <v>3</v>
      </c>
      <c r="N2522">
        <v>0</v>
      </c>
      <c r="O2522">
        <v>0</v>
      </c>
      <c r="P2522">
        <v>0</v>
      </c>
      <c r="Q2522" t="s">
        <v>20</v>
      </c>
      <c r="R2522" t="s">
        <v>2951</v>
      </c>
      <c r="S2522" t="s">
        <v>2949</v>
      </c>
      <c r="T2522">
        <f>IFERROR(Table1[n_can_adj]/MID(Table1[district],FIND("(",Table1[district])+1,1),Table1[n_can_adj])</f>
        <v>3</v>
      </c>
      <c r="U2522">
        <v>83699</v>
      </c>
      <c r="V2522" t="str">
        <f>IF(Table1[Voting Population]&lt;47000,"Rural","Urban")</f>
        <v>Urban</v>
      </c>
      <c r="W2522" s="3">
        <v>0.19565217391304351</v>
      </c>
      <c r="X2522" s="3" t="s">
        <v>5413</v>
      </c>
      <c r="Y2522" s="3">
        <f>COUNTIFS(Table1[Race '#],Table1[[#This Row],[Race '#]],Table1[Gender],"F")</f>
        <v>1</v>
      </c>
      <c r="Z2522" s="3">
        <f>COUNTIFS(Table1[Race '#],Table1[[#This Row],[Race '#]],Table1[Gender],"M")</f>
        <v>1</v>
      </c>
      <c r="AA2522" s="3">
        <f>COUNTIFS(Table1[Race '#],Table1[[#This Row],[Race '#]],Table1[Gender],"~?")</f>
        <v>1</v>
      </c>
      <c r="AB2522" s="3" t="str">
        <f>_xlfn.IFS(Y2522=SUM(Table1[[#This Row],[Race-F candidates]:[Race-? Candidates]]),"All-Female",Z2522=SUM(Table1[[#This Row],[Race-F candidates]:[Race-? Candidates]]),"All-Male",1=1,"Mixed-Gender")</f>
        <v>Mixed-Gender</v>
      </c>
      <c r="AC2522" s="3">
        <f>COUNTIFS(Table1[genoffice],Table1[[#This Row],[genoffice]],Table1[Gender],"F")</f>
        <v>87</v>
      </c>
      <c r="AD2522" s="3">
        <f>COUNTIFS(Table1[genoffice],Table1[[#This Row],[genoffice]],Table1[Gender],"M")</f>
        <v>236</v>
      </c>
      <c r="AE2522" s="3">
        <f>COUNTIFS(Table1[genoffice],Table1[[#This Row],[genoffice]],Table1[Gender],"~?")</f>
        <v>12</v>
      </c>
    </row>
    <row r="2523" spans="1:31" x14ac:dyDescent="0.35">
      <c r="A2523">
        <v>2522</v>
      </c>
      <c r="B2523">
        <f>IF(COUNTIF(C$2:C2522,C2523)&gt;0,B2522,B2522+1)</f>
        <v>821</v>
      </c>
      <c r="C2523" t="str">
        <f>Table1[[#This Row],[position]]&amp;IF(Table1[district]="NA","","-"&amp;Table1[district])&amp;IF(Table1[parish]="Multi-Parish Race","","-"&amp;Table1[parish])&amp;" ("&amp;Table1[year]&amp;")"</f>
        <v>Mayor-Town of Washington-St. Landry (2014)</v>
      </c>
      <c r="D2523" t="s">
        <v>2949</v>
      </c>
      <c r="E2523" t="s">
        <v>1179</v>
      </c>
      <c r="F2523" t="s">
        <v>3226</v>
      </c>
      <c r="G2523">
        <v>2014</v>
      </c>
      <c r="H2523" t="s">
        <v>83</v>
      </c>
      <c r="I2523" t="s">
        <v>23</v>
      </c>
      <c r="J2523">
        <v>76</v>
      </c>
      <c r="K2523">
        <v>3</v>
      </c>
      <c r="L2523">
        <f>COUNTIF(Table1[Race],Table1[Race])</f>
        <v>3</v>
      </c>
      <c r="M2523">
        <v>3</v>
      </c>
      <c r="N2523">
        <v>0</v>
      </c>
      <c r="O2523">
        <v>0</v>
      </c>
      <c r="P2523">
        <v>0</v>
      </c>
      <c r="Q2523" t="s">
        <v>20</v>
      </c>
      <c r="R2523" t="s">
        <v>2951</v>
      </c>
      <c r="S2523" t="s">
        <v>2949</v>
      </c>
      <c r="T2523">
        <f>IFERROR(Table1[n_can_adj]/MID(Table1[district],FIND("(",Table1[district])+1,1),Table1[n_can_adj])</f>
        <v>3</v>
      </c>
      <c r="U2523">
        <v>83699</v>
      </c>
      <c r="V2523" t="str">
        <f>IF(Table1[Voting Population]&lt;47000,"Rural","Urban")</f>
        <v>Urban</v>
      </c>
      <c r="W2523" s="3">
        <v>0.19565217391304351</v>
      </c>
      <c r="X2523" s="3" t="s">
        <v>5415</v>
      </c>
      <c r="Y2523" s="3">
        <f>COUNTIFS(Table1[Race '#],Table1[[#This Row],[Race '#]],Table1[Gender],"F")</f>
        <v>1</v>
      </c>
      <c r="Z2523" s="3">
        <f>COUNTIFS(Table1[Race '#],Table1[[#This Row],[Race '#]],Table1[Gender],"M")</f>
        <v>1</v>
      </c>
      <c r="AA2523" s="3">
        <f>COUNTIFS(Table1[Race '#],Table1[[#This Row],[Race '#]],Table1[Gender],"~?")</f>
        <v>1</v>
      </c>
      <c r="AB2523" s="3" t="str">
        <f>_xlfn.IFS(Y2523=SUM(Table1[[#This Row],[Race-F candidates]:[Race-? Candidates]]),"All-Female",Z2523=SUM(Table1[[#This Row],[Race-F candidates]:[Race-? Candidates]]),"All-Male",1=1,"Mixed-Gender")</f>
        <v>Mixed-Gender</v>
      </c>
      <c r="AC2523" s="3">
        <f>COUNTIFS(Table1[genoffice],Table1[[#This Row],[genoffice]],Table1[Gender],"F")</f>
        <v>87</v>
      </c>
      <c r="AD2523" s="3">
        <f>COUNTIFS(Table1[genoffice],Table1[[#This Row],[genoffice]],Table1[Gender],"M")</f>
        <v>236</v>
      </c>
      <c r="AE2523" s="3">
        <f>COUNTIFS(Table1[genoffice],Table1[[#This Row],[genoffice]],Table1[Gender],"~?")</f>
        <v>12</v>
      </c>
    </row>
    <row r="2524" spans="1:31" x14ac:dyDescent="0.35">
      <c r="A2524">
        <v>2523</v>
      </c>
      <c r="B2524">
        <f>IF(COUNTIF(C$2:C2523,C2524)&gt;0,B2523,B2523+1)</f>
        <v>822</v>
      </c>
      <c r="C2524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4" t="s">
        <v>2949</v>
      </c>
      <c r="E2524" t="s">
        <v>1184</v>
      </c>
      <c r="F2524" t="s">
        <v>3227</v>
      </c>
      <c r="G2524">
        <v>2016</v>
      </c>
      <c r="H2524" t="s">
        <v>695</v>
      </c>
      <c r="I2524" t="s">
        <v>23</v>
      </c>
      <c r="J2524">
        <v>767</v>
      </c>
      <c r="K2524">
        <v>2</v>
      </c>
      <c r="L2524">
        <f>COUNTIF(Table1[Race],Table1[Race])</f>
        <v>2</v>
      </c>
      <c r="M2524">
        <v>2</v>
      </c>
      <c r="N2524">
        <v>0</v>
      </c>
      <c r="O2524">
        <v>0</v>
      </c>
      <c r="P2524">
        <v>0</v>
      </c>
      <c r="Q2524" t="s">
        <v>20</v>
      </c>
      <c r="R2524" t="s">
        <v>2951</v>
      </c>
      <c r="S2524" t="s">
        <v>2949</v>
      </c>
      <c r="T2524">
        <f>IFERROR(Table1[n_can_adj]/MID(Table1[district],FIND("(",Table1[district])+1,1),Table1[n_can_adj])</f>
        <v>2</v>
      </c>
      <c r="U2524">
        <v>31399</v>
      </c>
      <c r="V2524" t="str">
        <f>IF(Table1[Voting Population]&lt;47000,"Rural","Urban")</f>
        <v>Rural</v>
      </c>
      <c r="W2524" s="3">
        <v>3.2996632996632969E-2</v>
      </c>
      <c r="X2524" s="3" t="s">
        <v>5415</v>
      </c>
      <c r="Y2524" s="3">
        <f>COUNTIFS(Table1[Race '#],Table1[[#This Row],[Race '#]],Table1[Gender],"F")</f>
        <v>1</v>
      </c>
      <c r="Z2524" s="3">
        <f>COUNTIFS(Table1[Race '#],Table1[[#This Row],[Race '#]],Table1[Gender],"M")</f>
        <v>1</v>
      </c>
      <c r="AA2524" s="3">
        <f>COUNTIFS(Table1[Race '#],Table1[[#This Row],[Race '#]],Table1[Gender],"~?")</f>
        <v>0</v>
      </c>
      <c r="AB2524" s="3" t="str">
        <f>_xlfn.IFS(Y2524=SUM(Table1[[#This Row],[Race-F candidates]:[Race-? Candidates]]),"All-Female",Z2524=SUM(Table1[[#This Row],[Race-F candidates]:[Race-? Candidates]]),"All-Male",1=1,"Mixed-Gender")</f>
        <v>Mixed-Gender</v>
      </c>
      <c r="AC2524" s="3">
        <f>COUNTIFS(Table1[genoffice],Table1[[#This Row],[genoffice]],Table1[Gender],"F")</f>
        <v>87</v>
      </c>
      <c r="AD2524" s="3">
        <f>COUNTIFS(Table1[genoffice],Table1[[#This Row],[genoffice]],Table1[Gender],"M")</f>
        <v>236</v>
      </c>
      <c r="AE2524" s="3">
        <f>COUNTIFS(Table1[genoffice],Table1[[#This Row],[genoffice]],Table1[Gender],"~?")</f>
        <v>12</v>
      </c>
    </row>
    <row r="2525" spans="1:31" x14ac:dyDescent="0.35">
      <c r="A2525">
        <v>2524</v>
      </c>
      <c r="B2525">
        <f>IF(COUNTIF(C$2:C2524,C2525)&gt;0,B2524,B2524+1)</f>
        <v>822</v>
      </c>
      <c r="C2525" t="str">
        <f>Table1[[#This Row],[position]]&amp;IF(Table1[district]="NA","","-"&amp;Table1[district])&amp;IF(Table1[parish]="Multi-Parish Race","","-"&amp;Table1[parish])&amp;" ("&amp;Table1[year]&amp;")"</f>
        <v>Mayor-Town of Welsh-Jefferson Davis (2016)</v>
      </c>
      <c r="D2525" t="s">
        <v>2949</v>
      </c>
      <c r="E2525" t="s">
        <v>1184</v>
      </c>
      <c r="F2525" t="s">
        <v>3228</v>
      </c>
      <c r="G2525">
        <v>2016</v>
      </c>
      <c r="H2525" t="s">
        <v>695</v>
      </c>
      <c r="I2525" t="s">
        <v>23</v>
      </c>
      <c r="J2525">
        <v>718</v>
      </c>
      <c r="K2525">
        <v>2</v>
      </c>
      <c r="L2525">
        <f>COUNTIF(Table1[Race],Table1[Race])</f>
        <v>2</v>
      </c>
      <c r="M2525">
        <v>2</v>
      </c>
      <c r="N2525">
        <v>0</v>
      </c>
      <c r="O2525">
        <v>0</v>
      </c>
      <c r="P2525">
        <v>0</v>
      </c>
      <c r="Q2525" t="s">
        <v>20</v>
      </c>
      <c r="R2525" t="s">
        <v>2951</v>
      </c>
      <c r="S2525" t="s">
        <v>2949</v>
      </c>
      <c r="T2525">
        <f>IFERROR(Table1[n_can_adj]/MID(Table1[district],FIND("(",Table1[district])+1,1),Table1[n_can_adj])</f>
        <v>2</v>
      </c>
      <c r="U2525">
        <v>31399</v>
      </c>
      <c r="V2525" t="str">
        <f>IF(Table1[Voting Population]&lt;47000,"Rural","Urban")</f>
        <v>Rural</v>
      </c>
      <c r="W2525" s="3">
        <v>3.2996632996632969E-2</v>
      </c>
      <c r="X2525" s="3" t="s">
        <v>5414</v>
      </c>
      <c r="Y2525" s="3">
        <f>COUNTIFS(Table1[Race '#],Table1[[#This Row],[Race '#]],Table1[Gender],"F")</f>
        <v>1</v>
      </c>
      <c r="Z2525" s="3">
        <f>COUNTIFS(Table1[Race '#],Table1[[#This Row],[Race '#]],Table1[Gender],"M")</f>
        <v>1</v>
      </c>
      <c r="AA2525" s="3">
        <f>COUNTIFS(Table1[Race '#],Table1[[#This Row],[Race '#]],Table1[Gender],"~?")</f>
        <v>0</v>
      </c>
      <c r="AB2525" s="3" t="str">
        <f>_xlfn.IFS(Y2525=SUM(Table1[[#This Row],[Race-F candidates]:[Race-? Candidates]]),"All-Female",Z2525=SUM(Table1[[#This Row],[Race-F candidates]:[Race-? Candidates]]),"All-Male",1=1,"Mixed-Gender")</f>
        <v>Mixed-Gender</v>
      </c>
      <c r="AC2525" s="3">
        <f>COUNTIFS(Table1[genoffice],Table1[[#This Row],[genoffice]],Table1[Gender],"F")</f>
        <v>87</v>
      </c>
      <c r="AD2525" s="3">
        <f>COUNTIFS(Table1[genoffice],Table1[[#This Row],[genoffice]],Table1[Gender],"M")</f>
        <v>236</v>
      </c>
      <c r="AE2525" s="3">
        <f>COUNTIFS(Table1[genoffice],Table1[[#This Row],[genoffice]],Table1[Gender],"~?")</f>
        <v>12</v>
      </c>
    </row>
    <row r="2526" spans="1:31" x14ac:dyDescent="0.35">
      <c r="A2526">
        <v>2525</v>
      </c>
      <c r="B2526">
        <f>IF(COUNTIF(C$2:C2525,C2526)&gt;0,B2525,B2525+1)</f>
        <v>823</v>
      </c>
      <c r="C2526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6" t="s">
        <v>2949</v>
      </c>
      <c r="E2526" t="s">
        <v>1187</v>
      </c>
      <c r="F2526" t="s">
        <v>3229</v>
      </c>
      <c r="G2526">
        <v>2014</v>
      </c>
      <c r="H2526" t="s">
        <v>231</v>
      </c>
      <c r="I2526" t="s">
        <v>23</v>
      </c>
      <c r="J2526">
        <v>148</v>
      </c>
      <c r="K2526">
        <v>4</v>
      </c>
      <c r="L2526">
        <f>COUNTIF(Table1[Race],Table1[Race])</f>
        <v>4</v>
      </c>
      <c r="M2526">
        <v>3</v>
      </c>
      <c r="N2526">
        <v>0</v>
      </c>
      <c r="O2526">
        <v>1</v>
      </c>
      <c r="P2526">
        <v>0</v>
      </c>
      <c r="Q2526" t="s">
        <v>20</v>
      </c>
      <c r="R2526" t="s">
        <v>2951</v>
      </c>
      <c r="S2526" t="s">
        <v>2949</v>
      </c>
      <c r="T2526">
        <f>IFERROR(Table1[n_can_adj]/MID(Table1[district],FIND("(",Table1[district])+1,1),Table1[n_can_adj])</f>
        <v>4</v>
      </c>
      <c r="U2526">
        <v>33159</v>
      </c>
      <c r="V2526" t="str">
        <f>IF(Table1[Voting Population]&lt;47000,"Rural","Urban")</f>
        <v>Rural</v>
      </c>
      <c r="W2526" s="3">
        <v>0.17886178861788615</v>
      </c>
      <c r="X2526" s="3" t="s">
        <v>5414</v>
      </c>
      <c r="Y2526" s="3">
        <f>COUNTIFS(Table1[Race '#],Table1[[#This Row],[Race '#]],Table1[Gender],"F")</f>
        <v>1</v>
      </c>
      <c r="Z2526" s="3">
        <f>COUNTIFS(Table1[Race '#],Table1[[#This Row],[Race '#]],Table1[Gender],"M")</f>
        <v>3</v>
      </c>
      <c r="AA2526" s="3">
        <f>COUNTIFS(Table1[Race '#],Table1[[#This Row],[Race '#]],Table1[Gender],"~?")</f>
        <v>0</v>
      </c>
      <c r="AB2526" s="3" t="str">
        <f>_xlfn.IFS(Y2526=SUM(Table1[[#This Row],[Race-F candidates]:[Race-? Candidates]]),"All-Female",Z2526=SUM(Table1[[#This Row],[Race-F candidates]:[Race-? Candidates]]),"All-Male",1=1,"Mixed-Gender")</f>
        <v>Mixed-Gender</v>
      </c>
      <c r="AC2526" s="3">
        <f>COUNTIFS(Table1[genoffice],Table1[[#This Row],[genoffice]],Table1[Gender],"F")</f>
        <v>87</v>
      </c>
      <c r="AD2526" s="3">
        <f>COUNTIFS(Table1[genoffice],Table1[[#This Row],[genoffice]],Table1[Gender],"M")</f>
        <v>236</v>
      </c>
      <c r="AE2526" s="3">
        <f>COUNTIFS(Table1[genoffice],Table1[[#This Row],[genoffice]],Table1[Gender],"~?")</f>
        <v>12</v>
      </c>
    </row>
    <row r="2527" spans="1:31" x14ac:dyDescent="0.35">
      <c r="A2527">
        <v>2526</v>
      </c>
      <c r="B2527">
        <f>IF(COUNTIF(C$2:C2526,C2527)&gt;0,B2526,B2526+1)</f>
        <v>823</v>
      </c>
      <c r="C2527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7" t="s">
        <v>2949</v>
      </c>
      <c r="E2527" t="s">
        <v>1187</v>
      </c>
      <c r="F2527" t="s">
        <v>3230</v>
      </c>
      <c r="G2527">
        <v>2014</v>
      </c>
      <c r="H2527" t="s">
        <v>231</v>
      </c>
      <c r="I2527" t="s">
        <v>23</v>
      </c>
      <c r="J2527">
        <v>296</v>
      </c>
      <c r="K2527">
        <v>4</v>
      </c>
      <c r="L2527">
        <f>COUNTIF(Table1[Race],Table1[Race])</f>
        <v>4</v>
      </c>
      <c r="M2527">
        <v>3</v>
      </c>
      <c r="N2527">
        <v>0</v>
      </c>
      <c r="O2527">
        <v>1</v>
      </c>
      <c r="P2527">
        <v>0</v>
      </c>
      <c r="Q2527" t="s">
        <v>20</v>
      </c>
      <c r="R2527" t="s">
        <v>2951</v>
      </c>
      <c r="S2527" t="s">
        <v>2949</v>
      </c>
      <c r="T2527">
        <f>IFERROR(Table1[n_can_adj]/MID(Table1[district],FIND("(",Table1[district])+1,1),Table1[n_can_adj])</f>
        <v>4</v>
      </c>
      <c r="U2527">
        <v>33159</v>
      </c>
      <c r="V2527" t="str">
        <f>IF(Table1[Voting Population]&lt;47000,"Rural","Urban")</f>
        <v>Rural</v>
      </c>
      <c r="W2527" s="3">
        <v>0.17886178861788615</v>
      </c>
      <c r="X2527" s="3" t="s">
        <v>5414</v>
      </c>
      <c r="Y2527" s="3">
        <f>COUNTIFS(Table1[Race '#],Table1[[#This Row],[Race '#]],Table1[Gender],"F")</f>
        <v>1</v>
      </c>
      <c r="Z2527" s="3">
        <f>COUNTIFS(Table1[Race '#],Table1[[#This Row],[Race '#]],Table1[Gender],"M")</f>
        <v>3</v>
      </c>
      <c r="AA2527" s="3">
        <f>COUNTIFS(Table1[Race '#],Table1[[#This Row],[Race '#]],Table1[Gender],"~?")</f>
        <v>0</v>
      </c>
      <c r="AB2527" s="3" t="str">
        <f>_xlfn.IFS(Y2527=SUM(Table1[[#This Row],[Race-F candidates]:[Race-? Candidates]]),"All-Female",Z2527=SUM(Table1[[#This Row],[Race-F candidates]:[Race-? Candidates]]),"All-Male",1=1,"Mixed-Gender")</f>
        <v>Mixed-Gender</v>
      </c>
      <c r="AC2527" s="3">
        <f>COUNTIFS(Table1[genoffice],Table1[[#This Row],[genoffice]],Table1[Gender],"F")</f>
        <v>87</v>
      </c>
      <c r="AD2527" s="3">
        <f>COUNTIFS(Table1[genoffice],Table1[[#This Row],[genoffice]],Table1[Gender],"M")</f>
        <v>236</v>
      </c>
      <c r="AE2527" s="3">
        <f>COUNTIFS(Table1[genoffice],Table1[[#This Row],[genoffice]],Table1[Gender],"~?")</f>
        <v>12</v>
      </c>
    </row>
    <row r="2528" spans="1:31" x14ac:dyDescent="0.35">
      <c r="A2528">
        <v>2527</v>
      </c>
      <c r="B2528">
        <f>IF(COUNTIF(C$2:C2527,C2528)&gt;0,B2527,B2527+1)</f>
        <v>823</v>
      </c>
      <c r="C2528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8" t="s">
        <v>2949</v>
      </c>
      <c r="E2528" t="s">
        <v>1187</v>
      </c>
      <c r="F2528" t="s">
        <v>3231</v>
      </c>
      <c r="G2528">
        <v>2014</v>
      </c>
      <c r="H2528" t="s">
        <v>231</v>
      </c>
      <c r="I2528" t="s">
        <v>23</v>
      </c>
      <c r="J2528">
        <v>472</v>
      </c>
      <c r="K2528">
        <v>4</v>
      </c>
      <c r="L2528">
        <f>COUNTIF(Table1[Race],Table1[Race])</f>
        <v>4</v>
      </c>
      <c r="M2528">
        <v>3</v>
      </c>
      <c r="N2528">
        <v>0</v>
      </c>
      <c r="O2528">
        <v>1</v>
      </c>
      <c r="P2528">
        <v>0</v>
      </c>
      <c r="Q2528" t="s">
        <v>20</v>
      </c>
      <c r="R2528" t="s">
        <v>2951</v>
      </c>
      <c r="S2528" t="s">
        <v>2949</v>
      </c>
      <c r="T2528">
        <f>IFERROR(Table1[n_can_adj]/MID(Table1[district],FIND("(",Table1[district])+1,1),Table1[n_can_adj])</f>
        <v>4</v>
      </c>
      <c r="U2528">
        <v>33159</v>
      </c>
      <c r="V2528" t="str">
        <f>IF(Table1[Voting Population]&lt;47000,"Rural","Urban")</f>
        <v>Rural</v>
      </c>
      <c r="W2528" s="3">
        <v>0.17886178861788615</v>
      </c>
      <c r="X2528" s="3" t="s">
        <v>5414</v>
      </c>
      <c r="Y2528" s="3">
        <f>COUNTIFS(Table1[Race '#],Table1[[#This Row],[Race '#]],Table1[Gender],"F")</f>
        <v>1</v>
      </c>
      <c r="Z2528" s="3">
        <f>COUNTIFS(Table1[Race '#],Table1[[#This Row],[Race '#]],Table1[Gender],"M")</f>
        <v>3</v>
      </c>
      <c r="AA2528" s="3">
        <f>COUNTIFS(Table1[Race '#],Table1[[#This Row],[Race '#]],Table1[Gender],"~?")</f>
        <v>0</v>
      </c>
      <c r="AB2528" s="3" t="str">
        <f>_xlfn.IFS(Y2528=SUM(Table1[[#This Row],[Race-F candidates]:[Race-? Candidates]]),"All-Female",Z2528=SUM(Table1[[#This Row],[Race-F candidates]:[Race-? Candidates]]),"All-Male",1=1,"Mixed-Gender")</f>
        <v>Mixed-Gender</v>
      </c>
      <c r="AC2528" s="3">
        <f>COUNTIFS(Table1[genoffice],Table1[[#This Row],[genoffice]],Table1[Gender],"F")</f>
        <v>87</v>
      </c>
      <c r="AD2528" s="3">
        <f>COUNTIFS(Table1[genoffice],Table1[[#This Row],[genoffice]],Table1[Gender],"M")</f>
        <v>236</v>
      </c>
      <c r="AE2528" s="3">
        <f>COUNTIFS(Table1[genoffice],Table1[[#This Row],[genoffice]],Table1[Gender],"~?")</f>
        <v>12</v>
      </c>
    </row>
    <row r="2529" spans="1:31" x14ac:dyDescent="0.35">
      <c r="A2529">
        <v>2528</v>
      </c>
      <c r="B2529">
        <f>IF(COUNTIF(C$2:C2528,C2529)&gt;0,B2528,B2528+1)</f>
        <v>823</v>
      </c>
      <c r="C2529" t="str">
        <f>Table1[[#This Row],[position]]&amp;IF(Table1[district]="NA","","-"&amp;Table1[district])&amp;IF(Table1[parish]="Multi-Parish Race","","-"&amp;Table1[parish])&amp;" ("&amp;Table1[year]&amp;")"</f>
        <v>Mayor-Town of White Castle-Iberville (2014)</v>
      </c>
      <c r="D2529" t="s">
        <v>2949</v>
      </c>
      <c r="E2529" t="s">
        <v>1187</v>
      </c>
      <c r="F2529" t="s">
        <v>3232</v>
      </c>
      <c r="G2529">
        <v>2014</v>
      </c>
      <c r="H2529" t="s">
        <v>231</v>
      </c>
      <c r="I2529" t="s">
        <v>30</v>
      </c>
      <c r="J2529">
        <v>68</v>
      </c>
      <c r="K2529">
        <v>4</v>
      </c>
      <c r="L2529">
        <f>COUNTIF(Table1[Race],Table1[Race])</f>
        <v>4</v>
      </c>
      <c r="M2529">
        <v>3</v>
      </c>
      <c r="N2529">
        <v>0</v>
      </c>
      <c r="O2529">
        <v>1</v>
      </c>
      <c r="P2529">
        <v>0</v>
      </c>
      <c r="Q2529" t="s">
        <v>20</v>
      </c>
      <c r="R2529" t="s">
        <v>2951</v>
      </c>
      <c r="S2529" t="s">
        <v>2949</v>
      </c>
      <c r="T2529">
        <f>IFERROR(Table1[n_can_adj]/MID(Table1[district],FIND("(",Table1[district])+1,1),Table1[n_can_adj])</f>
        <v>4</v>
      </c>
      <c r="U2529">
        <v>33159</v>
      </c>
      <c r="V2529" t="str">
        <f>IF(Table1[Voting Population]&lt;47000,"Rural","Urban")</f>
        <v>Rural</v>
      </c>
      <c r="W2529" s="3">
        <v>0.17886178861788615</v>
      </c>
      <c r="X2529" s="3" t="s">
        <v>5415</v>
      </c>
      <c r="Y2529" s="3">
        <f>COUNTIFS(Table1[Race '#],Table1[[#This Row],[Race '#]],Table1[Gender],"F")</f>
        <v>1</v>
      </c>
      <c r="Z2529" s="3">
        <f>COUNTIFS(Table1[Race '#],Table1[[#This Row],[Race '#]],Table1[Gender],"M")</f>
        <v>3</v>
      </c>
      <c r="AA2529" s="3">
        <f>COUNTIFS(Table1[Race '#],Table1[[#This Row],[Race '#]],Table1[Gender],"~?")</f>
        <v>0</v>
      </c>
      <c r="AB2529" s="3" t="str">
        <f>_xlfn.IFS(Y2529=SUM(Table1[[#This Row],[Race-F candidates]:[Race-? Candidates]]),"All-Female",Z2529=SUM(Table1[[#This Row],[Race-F candidates]:[Race-? Candidates]]),"All-Male",1=1,"Mixed-Gender")</f>
        <v>Mixed-Gender</v>
      </c>
      <c r="AC2529" s="3">
        <f>COUNTIFS(Table1[genoffice],Table1[[#This Row],[genoffice]],Table1[Gender],"F")</f>
        <v>87</v>
      </c>
      <c r="AD2529" s="3">
        <f>COUNTIFS(Table1[genoffice],Table1[[#This Row],[genoffice]],Table1[Gender],"M")</f>
        <v>236</v>
      </c>
      <c r="AE2529" s="3">
        <f>COUNTIFS(Table1[genoffice],Table1[[#This Row],[genoffice]],Table1[Gender],"~?")</f>
        <v>12</v>
      </c>
    </row>
    <row r="2530" spans="1:31" x14ac:dyDescent="0.35">
      <c r="A2530">
        <v>2529</v>
      </c>
      <c r="B2530">
        <f>IF(COUNTIF(C$2:C2529,C2530)&gt;0,B2529,B2529+1)</f>
        <v>824</v>
      </c>
      <c r="C2530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0" t="s">
        <v>2949</v>
      </c>
      <c r="E2530" t="s">
        <v>1190</v>
      </c>
      <c r="F2530" t="s">
        <v>3233</v>
      </c>
      <c r="G2530">
        <v>2014</v>
      </c>
      <c r="H2530" t="s">
        <v>793</v>
      </c>
      <c r="I2530" t="s">
        <v>30</v>
      </c>
      <c r="J2530">
        <v>58</v>
      </c>
      <c r="K2530">
        <v>3</v>
      </c>
      <c r="L2530">
        <f>COUNTIF(Table1[Race],Table1[Race])</f>
        <v>3</v>
      </c>
      <c r="M2530">
        <v>1</v>
      </c>
      <c r="N2530">
        <v>0</v>
      </c>
      <c r="O2530">
        <v>2</v>
      </c>
      <c r="P2530">
        <v>0</v>
      </c>
      <c r="Q2530" t="s">
        <v>20</v>
      </c>
      <c r="R2530" t="s">
        <v>2951</v>
      </c>
      <c r="S2530" t="s">
        <v>2949</v>
      </c>
      <c r="T2530">
        <f>IFERROR(Table1[n_can_adj]/MID(Table1[district],FIND("(",Table1[district])+1,1),Table1[n_can_adj])</f>
        <v>3</v>
      </c>
      <c r="U2530">
        <v>20464</v>
      </c>
      <c r="V2530" t="str">
        <f>IF(Table1[Voting Population]&lt;47000,"Rural","Urban")</f>
        <v>Rural</v>
      </c>
      <c r="W2530" s="3">
        <v>0.4006968641114983</v>
      </c>
      <c r="X2530" s="3" t="s">
        <v>5414</v>
      </c>
      <c r="Y2530" s="3">
        <f>COUNTIFS(Table1[Race '#],Table1[[#This Row],[Race '#]],Table1[Gender],"F")</f>
        <v>0</v>
      </c>
      <c r="Z2530" s="3">
        <f>COUNTIFS(Table1[Race '#],Table1[[#This Row],[Race '#]],Table1[Gender],"M")</f>
        <v>3</v>
      </c>
      <c r="AA2530" s="3">
        <f>COUNTIFS(Table1[Race '#],Table1[[#This Row],[Race '#]],Table1[Gender],"~?")</f>
        <v>0</v>
      </c>
      <c r="AB2530" s="3" t="str">
        <f>_xlfn.IFS(Y2530=SUM(Table1[[#This Row],[Race-F candidates]:[Race-? Candidates]]),"All-Female",Z2530=SUM(Table1[[#This Row],[Race-F candidates]:[Race-? Candidates]]),"All-Male",1=1,"Mixed-Gender")</f>
        <v>All-Male</v>
      </c>
      <c r="AC2530" s="3">
        <f>COUNTIFS(Table1[genoffice],Table1[[#This Row],[genoffice]],Table1[Gender],"F")</f>
        <v>87</v>
      </c>
      <c r="AD2530" s="3">
        <f>COUNTIFS(Table1[genoffice],Table1[[#This Row],[genoffice]],Table1[Gender],"M")</f>
        <v>236</v>
      </c>
      <c r="AE2530" s="3">
        <f>COUNTIFS(Table1[genoffice],Table1[[#This Row],[genoffice]],Table1[Gender],"~?")</f>
        <v>12</v>
      </c>
    </row>
    <row r="2531" spans="1:31" x14ac:dyDescent="0.35">
      <c r="A2531">
        <v>2530</v>
      </c>
      <c r="B2531">
        <f>IF(COUNTIF(C$2:C2530,C2531)&gt;0,B2530,B2530+1)</f>
        <v>824</v>
      </c>
      <c r="C2531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1" t="s">
        <v>2949</v>
      </c>
      <c r="E2531" t="s">
        <v>1190</v>
      </c>
      <c r="F2531" t="s">
        <v>3234</v>
      </c>
      <c r="G2531">
        <v>2014</v>
      </c>
      <c r="H2531" t="s">
        <v>793</v>
      </c>
      <c r="I2531" t="s">
        <v>23</v>
      </c>
      <c r="J2531">
        <v>56</v>
      </c>
      <c r="K2531">
        <v>3</v>
      </c>
      <c r="L2531">
        <f>COUNTIF(Table1[Race],Table1[Race])</f>
        <v>3</v>
      </c>
      <c r="M2531">
        <v>1</v>
      </c>
      <c r="N2531">
        <v>0</v>
      </c>
      <c r="O2531">
        <v>2</v>
      </c>
      <c r="P2531">
        <v>0</v>
      </c>
      <c r="Q2531" t="s">
        <v>20</v>
      </c>
      <c r="R2531" t="s">
        <v>2951</v>
      </c>
      <c r="S2531" t="s">
        <v>2949</v>
      </c>
      <c r="T2531">
        <f>IFERROR(Table1[n_can_adj]/MID(Table1[district],FIND("(",Table1[district])+1,1),Table1[n_can_adj])</f>
        <v>3</v>
      </c>
      <c r="U2531">
        <v>20464</v>
      </c>
      <c r="V2531" t="str">
        <f>IF(Table1[Voting Population]&lt;47000,"Rural","Urban")</f>
        <v>Rural</v>
      </c>
      <c r="W2531" s="3">
        <v>0.4006968641114983</v>
      </c>
      <c r="X2531" s="3" t="s">
        <v>5414</v>
      </c>
      <c r="Y2531" s="3">
        <f>COUNTIFS(Table1[Race '#],Table1[[#This Row],[Race '#]],Table1[Gender],"F")</f>
        <v>0</v>
      </c>
      <c r="Z2531" s="3">
        <f>COUNTIFS(Table1[Race '#],Table1[[#This Row],[Race '#]],Table1[Gender],"M")</f>
        <v>3</v>
      </c>
      <c r="AA2531" s="3">
        <f>COUNTIFS(Table1[Race '#],Table1[[#This Row],[Race '#]],Table1[Gender],"~?")</f>
        <v>0</v>
      </c>
      <c r="AB2531" s="3" t="str">
        <f>_xlfn.IFS(Y2531=SUM(Table1[[#This Row],[Race-F candidates]:[Race-? Candidates]]),"All-Female",Z2531=SUM(Table1[[#This Row],[Race-F candidates]:[Race-? Candidates]]),"All-Male",1=1,"Mixed-Gender")</f>
        <v>All-Male</v>
      </c>
      <c r="AC2531" s="3">
        <f>COUNTIFS(Table1[genoffice],Table1[[#This Row],[genoffice]],Table1[Gender],"F")</f>
        <v>87</v>
      </c>
      <c r="AD2531" s="3">
        <f>COUNTIFS(Table1[genoffice],Table1[[#This Row],[genoffice]],Table1[Gender],"M")</f>
        <v>236</v>
      </c>
      <c r="AE2531" s="3">
        <f>COUNTIFS(Table1[genoffice],Table1[[#This Row],[genoffice]],Table1[Gender],"~?")</f>
        <v>12</v>
      </c>
    </row>
    <row r="2532" spans="1:31" x14ac:dyDescent="0.35">
      <c r="A2532">
        <v>2531</v>
      </c>
      <c r="B2532">
        <f>IF(COUNTIF(C$2:C2531,C2532)&gt;0,B2531,B2531+1)</f>
        <v>824</v>
      </c>
      <c r="C2532" t="str">
        <f>Table1[[#This Row],[position]]&amp;IF(Table1[district]="NA","","-"&amp;Table1[district])&amp;IF(Table1[parish]="Multi-Parish Race","","-"&amp;Table1[parish])&amp;" ("&amp;Table1[year]&amp;")"</f>
        <v>Mayor-Town of Wisner-Franklin (2014)</v>
      </c>
      <c r="D2532" t="s">
        <v>2949</v>
      </c>
      <c r="E2532" t="s">
        <v>1190</v>
      </c>
      <c r="F2532" t="s">
        <v>3235</v>
      </c>
      <c r="G2532">
        <v>2014</v>
      </c>
      <c r="H2532" t="s">
        <v>793</v>
      </c>
      <c r="I2532" t="s">
        <v>30</v>
      </c>
      <c r="J2532">
        <v>173</v>
      </c>
      <c r="K2532">
        <v>3</v>
      </c>
      <c r="L2532">
        <f>COUNTIF(Table1[Race],Table1[Race])</f>
        <v>3</v>
      </c>
      <c r="M2532">
        <v>1</v>
      </c>
      <c r="N2532">
        <v>0</v>
      </c>
      <c r="O2532">
        <v>2</v>
      </c>
      <c r="P2532">
        <v>0</v>
      </c>
      <c r="Q2532" t="s">
        <v>20</v>
      </c>
      <c r="R2532" t="s">
        <v>2951</v>
      </c>
      <c r="S2532" t="s">
        <v>2949</v>
      </c>
      <c r="T2532">
        <f>IFERROR(Table1[n_can_adj]/MID(Table1[district],FIND("(",Table1[district])+1,1),Table1[n_can_adj])</f>
        <v>3</v>
      </c>
      <c r="U2532">
        <v>20464</v>
      </c>
      <c r="V2532" t="str">
        <f>IF(Table1[Voting Population]&lt;47000,"Rural","Urban")</f>
        <v>Rural</v>
      </c>
      <c r="W2532" s="3">
        <v>0.4006968641114983</v>
      </c>
      <c r="X2532" s="3" t="s">
        <v>5414</v>
      </c>
      <c r="Y2532" s="3">
        <f>COUNTIFS(Table1[Race '#],Table1[[#This Row],[Race '#]],Table1[Gender],"F")</f>
        <v>0</v>
      </c>
      <c r="Z2532" s="3">
        <f>COUNTIFS(Table1[Race '#],Table1[[#This Row],[Race '#]],Table1[Gender],"M")</f>
        <v>3</v>
      </c>
      <c r="AA2532" s="3">
        <f>COUNTIFS(Table1[Race '#],Table1[[#This Row],[Race '#]],Table1[Gender],"~?")</f>
        <v>0</v>
      </c>
      <c r="AB2532" s="3" t="str">
        <f>_xlfn.IFS(Y2532=SUM(Table1[[#This Row],[Race-F candidates]:[Race-? Candidates]]),"All-Female",Z2532=SUM(Table1[[#This Row],[Race-F candidates]:[Race-? Candidates]]),"All-Male",1=1,"Mixed-Gender")</f>
        <v>All-Male</v>
      </c>
      <c r="AC2532" s="3">
        <f>COUNTIFS(Table1[genoffice],Table1[[#This Row],[genoffice]],Table1[Gender],"F")</f>
        <v>87</v>
      </c>
      <c r="AD2532" s="3">
        <f>COUNTIFS(Table1[genoffice],Table1[[#This Row],[genoffice]],Table1[Gender],"M")</f>
        <v>236</v>
      </c>
      <c r="AE2532" s="3">
        <f>COUNTIFS(Table1[genoffice],Table1[[#This Row],[genoffice]],Table1[Gender],"~?")</f>
        <v>12</v>
      </c>
    </row>
    <row r="2533" spans="1:31" x14ac:dyDescent="0.35">
      <c r="A2533">
        <v>2532</v>
      </c>
      <c r="B2533">
        <f>IF(COUNTIF(C$2:C2532,C2533)&gt;0,B2532,B2532+1)</f>
        <v>825</v>
      </c>
      <c r="C2533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3" t="s">
        <v>2949</v>
      </c>
      <c r="E2533" t="s">
        <v>3236</v>
      </c>
      <c r="F2533" t="s">
        <v>3237</v>
      </c>
      <c r="G2533">
        <v>2014</v>
      </c>
      <c r="H2533" t="s">
        <v>238</v>
      </c>
      <c r="I2533" t="s">
        <v>19</v>
      </c>
      <c r="J2533">
        <v>462</v>
      </c>
      <c r="K2533">
        <v>3</v>
      </c>
      <c r="L2533">
        <f>COUNTIF(Table1[Race],Table1[Race])</f>
        <v>3</v>
      </c>
      <c r="M2533">
        <v>1</v>
      </c>
      <c r="N2533">
        <v>2</v>
      </c>
      <c r="O2533">
        <v>0</v>
      </c>
      <c r="P2533">
        <v>0</v>
      </c>
      <c r="Q2533" t="s">
        <v>20</v>
      </c>
      <c r="R2533" t="s">
        <v>2951</v>
      </c>
      <c r="S2533" t="s">
        <v>2949</v>
      </c>
      <c r="T2533">
        <f>IFERROR(Table1[n_can_adj]/MID(Table1[district],FIND("(",Table1[district])+1,1),Table1[n_can_adj])</f>
        <v>3</v>
      </c>
      <c r="U2533">
        <v>132373</v>
      </c>
      <c r="V2533" t="str">
        <f>IF(Table1[Voting Population]&lt;47000,"Rural","Urban")</f>
        <v>Urban</v>
      </c>
      <c r="W2533" s="3">
        <v>0.29054054054054052</v>
      </c>
      <c r="X2533" s="3" t="s">
        <v>5414</v>
      </c>
      <c r="Y2533" s="3">
        <f>COUNTIFS(Table1[Race '#],Table1[[#This Row],[Race '#]],Table1[Gender],"F")</f>
        <v>0</v>
      </c>
      <c r="Z2533" s="3">
        <f>COUNTIFS(Table1[Race '#],Table1[[#This Row],[Race '#]],Table1[Gender],"M")</f>
        <v>3</v>
      </c>
      <c r="AA2533" s="3">
        <f>COUNTIFS(Table1[Race '#],Table1[[#This Row],[Race '#]],Table1[Gender],"~?")</f>
        <v>0</v>
      </c>
      <c r="AB2533" s="3" t="str">
        <f>_xlfn.IFS(Y2533=SUM(Table1[[#This Row],[Race-F candidates]:[Race-? Candidates]]),"All-Female",Z2533=SUM(Table1[[#This Row],[Race-F candidates]:[Race-? Candidates]]),"All-Male",1=1,"Mixed-Gender")</f>
        <v>All-Male</v>
      </c>
      <c r="AC2533" s="3">
        <f>COUNTIFS(Table1[genoffice],Table1[[#This Row],[genoffice]],Table1[Gender],"F")</f>
        <v>87</v>
      </c>
      <c r="AD2533" s="3">
        <f>COUNTIFS(Table1[genoffice],Table1[[#This Row],[genoffice]],Table1[Gender],"M")</f>
        <v>236</v>
      </c>
      <c r="AE2533" s="3">
        <f>COUNTIFS(Table1[genoffice],Table1[[#This Row],[genoffice]],Table1[Gender],"~?")</f>
        <v>12</v>
      </c>
    </row>
    <row r="2534" spans="1:31" x14ac:dyDescent="0.35">
      <c r="A2534">
        <v>2533</v>
      </c>
      <c r="B2534">
        <f>IF(COUNTIF(C$2:C2533,C2534)&gt;0,B2533,B2533+1)</f>
        <v>825</v>
      </c>
      <c r="C2534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4" t="s">
        <v>2949</v>
      </c>
      <c r="E2534" t="s">
        <v>3236</v>
      </c>
      <c r="F2534" t="s">
        <v>3238</v>
      </c>
      <c r="G2534">
        <v>2014</v>
      </c>
      <c r="H2534" t="s">
        <v>238</v>
      </c>
      <c r="I2534" t="s">
        <v>19</v>
      </c>
      <c r="J2534">
        <v>247</v>
      </c>
      <c r="K2534">
        <v>3</v>
      </c>
      <c r="L2534">
        <f>COUNTIF(Table1[Race],Table1[Race])</f>
        <v>3</v>
      </c>
      <c r="M2534">
        <v>1</v>
      </c>
      <c r="N2534">
        <v>2</v>
      </c>
      <c r="O2534">
        <v>0</v>
      </c>
      <c r="P2534">
        <v>0</v>
      </c>
      <c r="Q2534" t="s">
        <v>20</v>
      </c>
      <c r="R2534" t="s">
        <v>2951</v>
      </c>
      <c r="S2534" t="s">
        <v>2949</v>
      </c>
      <c r="T2534">
        <f>IFERROR(Table1[n_can_adj]/MID(Table1[district],FIND("(",Table1[district])+1,1),Table1[n_can_adj])</f>
        <v>3</v>
      </c>
      <c r="U2534">
        <v>132373</v>
      </c>
      <c r="V2534" t="str">
        <f>IF(Table1[Voting Population]&lt;47000,"Rural","Urban")</f>
        <v>Urban</v>
      </c>
      <c r="W2534" s="3">
        <v>0.29054054054054052</v>
      </c>
      <c r="X2534" s="3" t="s">
        <v>5414</v>
      </c>
      <c r="Y2534" s="3">
        <f>COUNTIFS(Table1[Race '#],Table1[[#This Row],[Race '#]],Table1[Gender],"F")</f>
        <v>0</v>
      </c>
      <c r="Z2534" s="3">
        <f>COUNTIFS(Table1[Race '#],Table1[[#This Row],[Race '#]],Table1[Gender],"M")</f>
        <v>3</v>
      </c>
      <c r="AA2534" s="3">
        <f>COUNTIFS(Table1[Race '#],Table1[[#This Row],[Race '#]],Table1[Gender],"~?")</f>
        <v>0</v>
      </c>
      <c r="AB2534" s="3" t="str">
        <f>_xlfn.IFS(Y2534=SUM(Table1[[#This Row],[Race-F candidates]:[Race-? Candidates]]),"All-Female",Z2534=SUM(Table1[[#This Row],[Race-F candidates]:[Race-? Candidates]]),"All-Male",1=1,"Mixed-Gender")</f>
        <v>All-Male</v>
      </c>
      <c r="AC2534" s="3">
        <f>COUNTIFS(Table1[genoffice],Table1[[#This Row],[genoffice]],Table1[Gender],"F")</f>
        <v>87</v>
      </c>
      <c r="AD2534" s="3">
        <f>COUNTIFS(Table1[genoffice],Table1[[#This Row],[genoffice]],Table1[Gender],"M")</f>
        <v>236</v>
      </c>
      <c r="AE2534" s="3">
        <f>COUNTIFS(Table1[genoffice],Table1[[#This Row],[genoffice]],Table1[Gender],"~?")</f>
        <v>12</v>
      </c>
    </row>
    <row r="2535" spans="1:31" x14ac:dyDescent="0.35">
      <c r="A2535">
        <v>2534</v>
      </c>
      <c r="B2535">
        <f>IF(COUNTIF(C$2:C2534,C2535)&gt;0,B2534,B2534+1)</f>
        <v>825</v>
      </c>
      <c r="C2535" t="str">
        <f>Table1[[#This Row],[position]]&amp;IF(Table1[district]="NA","","-"&amp;Table1[district])&amp;IF(Table1[parish]="Multi-Parish Race","","-"&amp;Table1[parish])&amp;" ("&amp;Table1[year]&amp;")"</f>
        <v>Mayor-Town of Woodworth-Rapides (2014)</v>
      </c>
      <c r="D2535" t="s">
        <v>2949</v>
      </c>
      <c r="E2535" t="s">
        <v>3236</v>
      </c>
      <c r="F2535" t="s">
        <v>3239</v>
      </c>
      <c r="G2535">
        <v>2014</v>
      </c>
      <c r="H2535" t="s">
        <v>238</v>
      </c>
      <c r="I2535" t="s">
        <v>23</v>
      </c>
      <c r="J2535">
        <v>31</v>
      </c>
      <c r="K2535">
        <v>3</v>
      </c>
      <c r="L2535">
        <f>COUNTIF(Table1[Race],Table1[Race])</f>
        <v>3</v>
      </c>
      <c r="M2535">
        <v>1</v>
      </c>
      <c r="N2535">
        <v>2</v>
      </c>
      <c r="O2535">
        <v>0</v>
      </c>
      <c r="P2535">
        <v>0</v>
      </c>
      <c r="Q2535" t="s">
        <v>20</v>
      </c>
      <c r="R2535" t="s">
        <v>2951</v>
      </c>
      <c r="S2535" t="s">
        <v>2949</v>
      </c>
      <c r="T2535">
        <f>IFERROR(Table1[n_can_adj]/MID(Table1[district],FIND("(",Table1[district])+1,1),Table1[n_can_adj])</f>
        <v>3</v>
      </c>
      <c r="U2535">
        <v>132373</v>
      </c>
      <c r="V2535" t="str">
        <f>IF(Table1[Voting Population]&lt;47000,"Rural","Urban")</f>
        <v>Urban</v>
      </c>
      <c r="W2535" s="3">
        <v>0.29054054054054052</v>
      </c>
      <c r="X2535" s="3" t="s">
        <v>5414</v>
      </c>
      <c r="Y2535" s="3">
        <f>COUNTIFS(Table1[Race '#],Table1[[#This Row],[Race '#]],Table1[Gender],"F")</f>
        <v>0</v>
      </c>
      <c r="Z2535" s="3">
        <f>COUNTIFS(Table1[Race '#],Table1[[#This Row],[Race '#]],Table1[Gender],"M")</f>
        <v>3</v>
      </c>
      <c r="AA2535" s="3">
        <f>COUNTIFS(Table1[Race '#],Table1[[#This Row],[Race '#]],Table1[Gender],"~?")</f>
        <v>0</v>
      </c>
      <c r="AB2535" s="3" t="str">
        <f>_xlfn.IFS(Y2535=SUM(Table1[[#This Row],[Race-F candidates]:[Race-? Candidates]]),"All-Female",Z2535=SUM(Table1[[#This Row],[Race-F candidates]:[Race-? Candidates]]),"All-Male",1=1,"Mixed-Gender")</f>
        <v>All-Male</v>
      </c>
      <c r="AC2535" s="3">
        <f>COUNTIFS(Table1[genoffice],Table1[[#This Row],[genoffice]],Table1[Gender],"F")</f>
        <v>87</v>
      </c>
      <c r="AD2535" s="3">
        <f>COUNTIFS(Table1[genoffice],Table1[[#This Row],[genoffice]],Table1[Gender],"M")</f>
        <v>236</v>
      </c>
      <c r="AE2535" s="3">
        <f>COUNTIFS(Table1[genoffice],Table1[[#This Row],[genoffice]],Table1[Gender],"~?")</f>
        <v>12</v>
      </c>
    </row>
    <row r="2536" spans="1:31" x14ac:dyDescent="0.35">
      <c r="A2536">
        <v>2535</v>
      </c>
      <c r="B2536">
        <f>IF(COUNTIF(C$2:C2535,C2536)&gt;0,B2535,B2535+1)</f>
        <v>826</v>
      </c>
      <c r="C2536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6" t="s">
        <v>2949</v>
      </c>
      <c r="E2536" t="s">
        <v>1203</v>
      </c>
      <c r="F2536" t="s">
        <v>3240</v>
      </c>
      <c r="G2536">
        <v>2014</v>
      </c>
      <c r="H2536" t="s">
        <v>793</v>
      </c>
      <c r="I2536" t="s">
        <v>30</v>
      </c>
      <c r="J2536">
        <v>34</v>
      </c>
      <c r="K2536">
        <v>2</v>
      </c>
      <c r="L2536">
        <f>COUNTIF(Table1[Race],Table1[Race])</f>
        <v>2</v>
      </c>
      <c r="M2536">
        <v>0</v>
      </c>
      <c r="N2536">
        <v>1</v>
      </c>
      <c r="O2536">
        <v>1</v>
      </c>
      <c r="P2536">
        <v>0</v>
      </c>
      <c r="Q2536" t="s">
        <v>20</v>
      </c>
      <c r="R2536" t="s">
        <v>2951</v>
      </c>
      <c r="S2536" t="s">
        <v>2949</v>
      </c>
      <c r="T2536">
        <f>IFERROR(Table1[n_can_adj]/MID(Table1[district],FIND("(",Table1[district])+1,1),Table1[n_can_adj])</f>
        <v>2</v>
      </c>
      <c r="U2536">
        <v>20464</v>
      </c>
      <c r="V2536" t="str">
        <f>IF(Table1[Voting Population]&lt;47000,"Rural","Urban")</f>
        <v>Rural</v>
      </c>
      <c r="W2536" s="3">
        <v>0.17073170731707316</v>
      </c>
      <c r="X2536" s="3" t="s">
        <v>5415</v>
      </c>
      <c r="Y2536" s="3">
        <f>COUNTIFS(Table1[Race '#],Table1[[#This Row],[Race '#]],Table1[Gender],"F")</f>
        <v>2</v>
      </c>
      <c r="Z2536" s="3">
        <f>COUNTIFS(Table1[Race '#],Table1[[#This Row],[Race '#]],Table1[Gender],"M")</f>
        <v>0</v>
      </c>
      <c r="AA2536" s="3">
        <f>COUNTIFS(Table1[Race '#],Table1[[#This Row],[Race '#]],Table1[Gender],"~?")</f>
        <v>0</v>
      </c>
      <c r="AB2536" s="3" t="str">
        <f>_xlfn.IFS(Y2536=SUM(Table1[[#This Row],[Race-F candidates]:[Race-? Candidates]]),"All-Female",Z2536=SUM(Table1[[#This Row],[Race-F candidates]:[Race-? Candidates]]),"All-Male",1=1,"Mixed-Gender")</f>
        <v>All-Female</v>
      </c>
      <c r="AC2536" s="3">
        <f>COUNTIFS(Table1[genoffice],Table1[[#This Row],[genoffice]],Table1[Gender],"F")</f>
        <v>87</v>
      </c>
      <c r="AD2536" s="3">
        <f>COUNTIFS(Table1[genoffice],Table1[[#This Row],[genoffice]],Table1[Gender],"M")</f>
        <v>236</v>
      </c>
      <c r="AE2536" s="3">
        <f>COUNTIFS(Table1[genoffice],Table1[[#This Row],[genoffice]],Table1[Gender],"~?")</f>
        <v>12</v>
      </c>
    </row>
    <row r="2537" spans="1:31" x14ac:dyDescent="0.35">
      <c r="A2537">
        <v>2536</v>
      </c>
      <c r="B2537">
        <f>IF(COUNTIF(C$2:C2536,C2537)&gt;0,B2536,B2536+1)</f>
        <v>826</v>
      </c>
      <c r="C2537" t="str">
        <f>Table1[[#This Row],[position]]&amp;IF(Table1[district]="NA","","-"&amp;Table1[district])&amp;IF(Table1[parish]="Multi-Parish Race","","-"&amp;Table1[parish])&amp;" ("&amp;Table1[year]&amp;")"</f>
        <v>Mayor-Village of Baskin-Franklin (2014)</v>
      </c>
      <c r="D2537" t="s">
        <v>2949</v>
      </c>
      <c r="E2537" t="s">
        <v>1203</v>
      </c>
      <c r="F2537" t="s">
        <v>3241</v>
      </c>
      <c r="G2537">
        <v>2014</v>
      </c>
      <c r="H2537" t="s">
        <v>793</v>
      </c>
      <c r="I2537" t="s">
        <v>19</v>
      </c>
      <c r="J2537">
        <v>48</v>
      </c>
      <c r="K2537">
        <v>2</v>
      </c>
      <c r="L2537">
        <f>COUNTIF(Table1[Race],Table1[Race])</f>
        <v>2</v>
      </c>
      <c r="M2537">
        <v>0</v>
      </c>
      <c r="N2537">
        <v>1</v>
      </c>
      <c r="O2537">
        <v>1</v>
      </c>
      <c r="P2537">
        <v>0</v>
      </c>
      <c r="Q2537" t="s">
        <v>20</v>
      </c>
      <c r="R2537" t="s">
        <v>2951</v>
      </c>
      <c r="S2537" t="s">
        <v>2949</v>
      </c>
      <c r="T2537">
        <f>IFERROR(Table1[n_can_adj]/MID(Table1[district],FIND("(",Table1[district])+1,1),Table1[n_can_adj])</f>
        <v>2</v>
      </c>
      <c r="U2537">
        <v>20464</v>
      </c>
      <c r="V2537" t="str">
        <f>IF(Table1[Voting Population]&lt;47000,"Rural","Urban")</f>
        <v>Rural</v>
      </c>
      <c r="W2537" s="3">
        <v>0.17073170731707316</v>
      </c>
      <c r="X2537" s="3" t="s">
        <v>5415</v>
      </c>
      <c r="Y2537" s="3">
        <f>COUNTIFS(Table1[Race '#],Table1[[#This Row],[Race '#]],Table1[Gender],"F")</f>
        <v>2</v>
      </c>
      <c r="Z2537" s="3">
        <f>COUNTIFS(Table1[Race '#],Table1[[#This Row],[Race '#]],Table1[Gender],"M")</f>
        <v>0</v>
      </c>
      <c r="AA2537" s="3">
        <f>COUNTIFS(Table1[Race '#],Table1[[#This Row],[Race '#]],Table1[Gender],"~?")</f>
        <v>0</v>
      </c>
      <c r="AB2537" s="3" t="str">
        <f>_xlfn.IFS(Y2537=SUM(Table1[[#This Row],[Race-F candidates]:[Race-? Candidates]]),"All-Female",Z2537=SUM(Table1[[#This Row],[Race-F candidates]:[Race-? Candidates]]),"All-Male",1=1,"Mixed-Gender")</f>
        <v>All-Female</v>
      </c>
      <c r="AC2537" s="3">
        <f>COUNTIFS(Table1[genoffice],Table1[[#This Row],[genoffice]],Table1[Gender],"F")</f>
        <v>87</v>
      </c>
      <c r="AD2537" s="3">
        <f>COUNTIFS(Table1[genoffice],Table1[[#This Row],[genoffice]],Table1[Gender],"M")</f>
        <v>236</v>
      </c>
      <c r="AE2537" s="3">
        <f>COUNTIFS(Table1[genoffice],Table1[[#This Row],[genoffice]],Table1[Gender],"~?")</f>
        <v>12</v>
      </c>
    </row>
    <row r="2538" spans="1:31" x14ac:dyDescent="0.35">
      <c r="A2538">
        <v>2537</v>
      </c>
      <c r="B2538">
        <f>IF(COUNTIF(C$2:C2537,C2538)&gt;0,B2537,B2537+1)</f>
        <v>827</v>
      </c>
      <c r="C2538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8" t="s">
        <v>2949</v>
      </c>
      <c r="E2538" t="s">
        <v>3242</v>
      </c>
      <c r="F2538" t="s">
        <v>3243</v>
      </c>
      <c r="G2538">
        <v>2014</v>
      </c>
      <c r="H2538" t="s">
        <v>736</v>
      </c>
      <c r="I2538" t="s">
        <v>19</v>
      </c>
      <c r="J2538">
        <v>36</v>
      </c>
      <c r="K2538">
        <v>2</v>
      </c>
      <c r="L2538">
        <f>COUNTIF(Table1[Race],Table1[Race])</f>
        <v>2</v>
      </c>
      <c r="M2538">
        <v>1</v>
      </c>
      <c r="N2538">
        <v>1</v>
      </c>
      <c r="O2538">
        <v>0</v>
      </c>
      <c r="P2538">
        <v>0</v>
      </c>
      <c r="Q2538" t="s">
        <v>20</v>
      </c>
      <c r="R2538" t="s">
        <v>2951</v>
      </c>
      <c r="S2538" t="s">
        <v>2949</v>
      </c>
      <c r="T2538">
        <f>IFERROR(Table1[n_can_adj]/MID(Table1[district],FIND("(",Table1[district])+1,1),Table1[n_can_adj])</f>
        <v>2</v>
      </c>
      <c r="U2538">
        <v>26739</v>
      </c>
      <c r="V2538" t="str">
        <f>IF(Table1[Voting Population]&lt;47000,"Rural","Urban")</f>
        <v>Rural</v>
      </c>
      <c r="W2538" s="3">
        <v>0.30769230769230771</v>
      </c>
      <c r="X2538" s="3" t="s">
        <v>5414</v>
      </c>
      <c r="Y2538" s="3">
        <f>COUNTIFS(Table1[Race '#],Table1[[#This Row],[Race '#]],Table1[Gender],"F")</f>
        <v>1</v>
      </c>
      <c r="Z2538" s="3">
        <f>COUNTIFS(Table1[Race '#],Table1[[#This Row],[Race '#]],Table1[Gender],"M")</f>
        <v>1</v>
      </c>
      <c r="AA2538" s="3">
        <f>COUNTIFS(Table1[Race '#],Table1[[#This Row],[Race '#]],Table1[Gender],"~?")</f>
        <v>0</v>
      </c>
      <c r="AB2538" s="3" t="str">
        <f>_xlfn.IFS(Y2538=SUM(Table1[[#This Row],[Race-F candidates]:[Race-? Candidates]]),"All-Female",Z2538=SUM(Table1[[#This Row],[Race-F candidates]:[Race-? Candidates]]),"All-Male",1=1,"Mixed-Gender")</f>
        <v>Mixed-Gender</v>
      </c>
      <c r="AC2538" s="3">
        <f>COUNTIFS(Table1[genoffice],Table1[[#This Row],[genoffice]],Table1[Gender],"F")</f>
        <v>87</v>
      </c>
      <c r="AD2538" s="3">
        <f>COUNTIFS(Table1[genoffice],Table1[[#This Row],[genoffice]],Table1[Gender],"M")</f>
        <v>236</v>
      </c>
      <c r="AE2538" s="3">
        <f>COUNTIFS(Table1[genoffice],Table1[[#This Row],[genoffice]],Table1[Gender],"~?")</f>
        <v>12</v>
      </c>
    </row>
    <row r="2539" spans="1:31" x14ac:dyDescent="0.35">
      <c r="A2539">
        <v>2538</v>
      </c>
      <c r="B2539">
        <f>IF(COUNTIF(C$2:C2538,C2539)&gt;0,B2538,B2538+1)</f>
        <v>827</v>
      </c>
      <c r="C2539" t="str">
        <f>Table1[[#This Row],[position]]&amp;IF(Table1[district]="NA","","-"&amp;Table1[district])&amp;IF(Table1[parish]="Multi-Parish Race","","-"&amp;Table1[parish])&amp;" ("&amp;Table1[year]&amp;")"</f>
        <v>Mayor-Village of Bonita-Morehouse (2014)</v>
      </c>
      <c r="D2539" t="s">
        <v>2949</v>
      </c>
      <c r="E2539" t="s">
        <v>3242</v>
      </c>
      <c r="F2539" t="s">
        <v>3244</v>
      </c>
      <c r="G2539">
        <v>2014</v>
      </c>
      <c r="H2539" t="s">
        <v>736</v>
      </c>
      <c r="I2539" t="s">
        <v>23</v>
      </c>
      <c r="J2539">
        <v>68</v>
      </c>
      <c r="K2539">
        <v>2</v>
      </c>
      <c r="L2539">
        <f>COUNTIF(Table1[Race],Table1[Race])</f>
        <v>2</v>
      </c>
      <c r="M2539">
        <v>1</v>
      </c>
      <c r="N2539">
        <v>1</v>
      </c>
      <c r="O2539">
        <v>0</v>
      </c>
      <c r="P2539">
        <v>0</v>
      </c>
      <c r="Q2539" t="s">
        <v>20</v>
      </c>
      <c r="R2539" t="s">
        <v>2951</v>
      </c>
      <c r="S2539" t="s">
        <v>2949</v>
      </c>
      <c r="T2539">
        <f>IFERROR(Table1[n_can_adj]/MID(Table1[district],FIND("(",Table1[district])+1,1),Table1[n_can_adj])</f>
        <v>2</v>
      </c>
      <c r="U2539">
        <v>26739</v>
      </c>
      <c r="V2539" t="str">
        <f>IF(Table1[Voting Population]&lt;47000,"Rural","Urban")</f>
        <v>Rural</v>
      </c>
      <c r="W2539" s="3">
        <v>0.30769230769230771</v>
      </c>
      <c r="X2539" s="3" t="s">
        <v>5415</v>
      </c>
      <c r="Y2539" s="3">
        <f>COUNTIFS(Table1[Race '#],Table1[[#This Row],[Race '#]],Table1[Gender],"F")</f>
        <v>1</v>
      </c>
      <c r="Z2539" s="3">
        <f>COUNTIFS(Table1[Race '#],Table1[[#This Row],[Race '#]],Table1[Gender],"M")</f>
        <v>1</v>
      </c>
      <c r="AA2539" s="3">
        <f>COUNTIFS(Table1[Race '#],Table1[[#This Row],[Race '#]],Table1[Gender],"~?")</f>
        <v>0</v>
      </c>
      <c r="AB2539" s="3" t="str">
        <f>_xlfn.IFS(Y2539=SUM(Table1[[#This Row],[Race-F candidates]:[Race-? Candidates]]),"All-Female",Z2539=SUM(Table1[[#This Row],[Race-F candidates]:[Race-? Candidates]]),"All-Male",1=1,"Mixed-Gender")</f>
        <v>Mixed-Gender</v>
      </c>
      <c r="AC2539" s="3">
        <f>COUNTIFS(Table1[genoffice],Table1[[#This Row],[genoffice]],Table1[Gender],"F")</f>
        <v>87</v>
      </c>
      <c r="AD2539" s="3">
        <f>COUNTIFS(Table1[genoffice],Table1[[#This Row],[genoffice]],Table1[Gender],"M")</f>
        <v>236</v>
      </c>
      <c r="AE2539" s="3">
        <f>COUNTIFS(Table1[genoffice],Table1[[#This Row],[genoffice]],Table1[Gender],"~?")</f>
        <v>12</v>
      </c>
    </row>
    <row r="2540" spans="1:31" x14ac:dyDescent="0.35">
      <c r="A2540">
        <v>2539</v>
      </c>
      <c r="B2540">
        <f>IF(COUNTIF(C$2:C2539,C2540)&gt;0,B2539,B2539+1)</f>
        <v>828</v>
      </c>
      <c r="C2540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0" t="s">
        <v>2949</v>
      </c>
      <c r="E2540" t="s">
        <v>3245</v>
      </c>
      <c r="F2540" t="s">
        <v>3246</v>
      </c>
      <c r="G2540">
        <v>2014</v>
      </c>
      <c r="H2540" t="s">
        <v>736</v>
      </c>
      <c r="I2540" t="s">
        <v>30</v>
      </c>
      <c r="J2540">
        <v>45</v>
      </c>
      <c r="K2540">
        <v>2</v>
      </c>
      <c r="L2540">
        <f>COUNTIF(Table1[Race],Table1[Race])</f>
        <v>2</v>
      </c>
      <c r="M2540">
        <v>1</v>
      </c>
      <c r="N2540">
        <v>0</v>
      </c>
      <c r="O2540">
        <v>1</v>
      </c>
      <c r="P2540">
        <v>0</v>
      </c>
      <c r="Q2540" t="s">
        <v>20</v>
      </c>
      <c r="R2540" t="s">
        <v>2951</v>
      </c>
      <c r="S2540" t="s">
        <v>2949</v>
      </c>
      <c r="T2540">
        <f>IFERROR(Table1[n_can_adj]/MID(Table1[district],FIND("(",Table1[district])+1,1),Table1[n_can_adj])</f>
        <v>2</v>
      </c>
      <c r="U2540">
        <v>26739</v>
      </c>
      <c r="V2540" t="str">
        <f>IF(Table1[Voting Population]&lt;47000,"Rural","Urban")</f>
        <v>Rural</v>
      </c>
      <c r="W2540" s="3">
        <v>0.21052631578947367</v>
      </c>
      <c r="X2540" s="3" t="s">
        <v>5414</v>
      </c>
      <c r="Y2540" s="3">
        <f>COUNTIFS(Table1[Race '#],Table1[[#This Row],[Race '#]],Table1[Gender],"F")</f>
        <v>0</v>
      </c>
      <c r="Z2540" s="3">
        <f>COUNTIFS(Table1[Race '#],Table1[[#This Row],[Race '#]],Table1[Gender],"M")</f>
        <v>2</v>
      </c>
      <c r="AA2540" s="3">
        <f>COUNTIFS(Table1[Race '#],Table1[[#This Row],[Race '#]],Table1[Gender],"~?")</f>
        <v>0</v>
      </c>
      <c r="AB2540" s="3" t="str">
        <f>_xlfn.IFS(Y2540=SUM(Table1[[#This Row],[Race-F candidates]:[Race-? Candidates]]),"All-Female",Z2540=SUM(Table1[[#This Row],[Race-F candidates]:[Race-? Candidates]]),"All-Male",1=1,"Mixed-Gender")</f>
        <v>All-Male</v>
      </c>
      <c r="AC2540" s="3">
        <f>COUNTIFS(Table1[genoffice],Table1[[#This Row],[genoffice]],Table1[Gender],"F")</f>
        <v>87</v>
      </c>
      <c r="AD2540" s="3">
        <f>COUNTIFS(Table1[genoffice],Table1[[#This Row],[genoffice]],Table1[Gender],"M")</f>
        <v>236</v>
      </c>
      <c r="AE2540" s="3">
        <f>COUNTIFS(Table1[genoffice],Table1[[#This Row],[genoffice]],Table1[Gender],"~?")</f>
        <v>12</v>
      </c>
    </row>
    <row r="2541" spans="1:31" x14ac:dyDescent="0.35">
      <c r="A2541">
        <v>2540</v>
      </c>
      <c r="B2541">
        <f>IF(COUNTIF(C$2:C2540,C2541)&gt;0,B2540,B2540+1)</f>
        <v>828</v>
      </c>
      <c r="C2541" t="str">
        <f>Table1[[#This Row],[position]]&amp;IF(Table1[district]="NA","","-"&amp;Table1[district])&amp;IF(Table1[parish]="Multi-Parish Race","","-"&amp;Table1[parish])&amp;" ("&amp;Table1[year]&amp;")"</f>
        <v>Mayor-Village of Collinston-Morehouse (2014)</v>
      </c>
      <c r="D2541" t="s">
        <v>2949</v>
      </c>
      <c r="E2541" t="s">
        <v>3245</v>
      </c>
      <c r="F2541" t="s">
        <v>3247</v>
      </c>
      <c r="G2541">
        <v>2014</v>
      </c>
      <c r="H2541" t="s">
        <v>736</v>
      </c>
      <c r="I2541" t="s">
        <v>23</v>
      </c>
      <c r="J2541">
        <v>69</v>
      </c>
      <c r="K2541">
        <v>2</v>
      </c>
      <c r="L2541">
        <f>COUNTIF(Table1[Race],Table1[Race])</f>
        <v>2</v>
      </c>
      <c r="M2541">
        <v>1</v>
      </c>
      <c r="N2541">
        <v>0</v>
      </c>
      <c r="O2541">
        <v>1</v>
      </c>
      <c r="P2541">
        <v>0</v>
      </c>
      <c r="Q2541" t="s">
        <v>20</v>
      </c>
      <c r="R2541" t="s">
        <v>2951</v>
      </c>
      <c r="S2541" t="s">
        <v>2949</v>
      </c>
      <c r="T2541">
        <f>IFERROR(Table1[n_can_adj]/MID(Table1[district],FIND("(",Table1[district])+1,1),Table1[n_can_adj])</f>
        <v>2</v>
      </c>
      <c r="U2541">
        <v>26739</v>
      </c>
      <c r="V2541" t="str">
        <f>IF(Table1[Voting Population]&lt;47000,"Rural","Urban")</f>
        <v>Rural</v>
      </c>
      <c r="W2541" s="3">
        <v>0.21052631578947367</v>
      </c>
      <c r="X2541" s="3" t="s">
        <v>5414</v>
      </c>
      <c r="Y2541" s="3">
        <f>COUNTIFS(Table1[Race '#],Table1[[#This Row],[Race '#]],Table1[Gender],"F")</f>
        <v>0</v>
      </c>
      <c r="Z2541" s="3">
        <f>COUNTIFS(Table1[Race '#],Table1[[#This Row],[Race '#]],Table1[Gender],"M")</f>
        <v>2</v>
      </c>
      <c r="AA2541" s="3">
        <f>COUNTIFS(Table1[Race '#],Table1[[#This Row],[Race '#]],Table1[Gender],"~?")</f>
        <v>0</v>
      </c>
      <c r="AB2541" s="3" t="str">
        <f>_xlfn.IFS(Y2541=SUM(Table1[[#This Row],[Race-F candidates]:[Race-? Candidates]]),"All-Female",Z2541=SUM(Table1[[#This Row],[Race-F candidates]:[Race-? Candidates]]),"All-Male",1=1,"Mixed-Gender")</f>
        <v>All-Male</v>
      </c>
      <c r="AC2541" s="3">
        <f>COUNTIFS(Table1[genoffice],Table1[[#This Row],[genoffice]],Table1[Gender],"F")</f>
        <v>87</v>
      </c>
      <c r="AD2541" s="3">
        <f>COUNTIFS(Table1[genoffice],Table1[[#This Row],[genoffice]],Table1[Gender],"M")</f>
        <v>236</v>
      </c>
      <c r="AE2541" s="3">
        <f>COUNTIFS(Table1[genoffice],Table1[[#This Row],[genoffice]],Table1[Gender],"~?")</f>
        <v>12</v>
      </c>
    </row>
    <row r="2542" spans="1:31" x14ac:dyDescent="0.35">
      <c r="A2542">
        <v>2541</v>
      </c>
      <c r="B2542">
        <f>IF(COUNTIF(C$2:C2541,C2542)&gt;0,B2541,B2541+1)</f>
        <v>829</v>
      </c>
      <c r="C2542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2" t="s">
        <v>2949</v>
      </c>
      <c r="E2542" t="s">
        <v>3248</v>
      </c>
      <c r="F2542" t="s">
        <v>3249</v>
      </c>
      <c r="G2542">
        <v>2016</v>
      </c>
      <c r="H2542" t="s">
        <v>69</v>
      </c>
      <c r="I2542" t="s">
        <v>127</v>
      </c>
      <c r="J2542">
        <v>43</v>
      </c>
      <c r="K2542">
        <v>2</v>
      </c>
      <c r="L2542">
        <f>COUNTIF(Table1[Race],Table1[Race])</f>
        <v>2</v>
      </c>
      <c r="M2542">
        <v>0</v>
      </c>
      <c r="N2542">
        <v>0</v>
      </c>
      <c r="O2542">
        <v>1</v>
      </c>
      <c r="P2542">
        <v>1</v>
      </c>
      <c r="Q2542" t="s">
        <v>20</v>
      </c>
      <c r="R2542" t="s">
        <v>2951</v>
      </c>
      <c r="S2542" t="s">
        <v>2949</v>
      </c>
      <c r="T2542">
        <f>IFERROR(Table1[n_can_adj]/MID(Table1[district],FIND("(",Table1[district])+1,1),Table1[n_can_adj])</f>
        <v>2</v>
      </c>
      <c r="U2542">
        <v>40335</v>
      </c>
      <c r="V2542" t="str">
        <f>IF(Table1[Voting Population]&lt;47000,"Rural","Urban")</f>
        <v>Rural</v>
      </c>
      <c r="W2542" s="3">
        <v>1.149425287356326E-2</v>
      </c>
      <c r="X2542" s="3" t="s">
        <v>5415</v>
      </c>
      <c r="Y2542" s="3">
        <f>COUNTIFS(Table1[Race '#],Table1[[#This Row],[Race '#]],Table1[Gender],"F")</f>
        <v>2</v>
      </c>
      <c r="Z2542" s="3">
        <f>COUNTIFS(Table1[Race '#],Table1[[#This Row],[Race '#]],Table1[Gender],"M")</f>
        <v>0</v>
      </c>
      <c r="AA2542" s="3">
        <f>COUNTIFS(Table1[Race '#],Table1[[#This Row],[Race '#]],Table1[Gender],"~?")</f>
        <v>0</v>
      </c>
      <c r="AB2542" s="3" t="str">
        <f>_xlfn.IFS(Y2542=SUM(Table1[[#This Row],[Race-F candidates]:[Race-? Candidates]]),"All-Female",Z2542=SUM(Table1[[#This Row],[Race-F candidates]:[Race-? Candidates]]),"All-Male",1=1,"Mixed-Gender")</f>
        <v>All-Female</v>
      </c>
      <c r="AC2542" s="3">
        <f>COUNTIFS(Table1[genoffice],Table1[[#This Row],[genoffice]],Table1[Gender],"F")</f>
        <v>87</v>
      </c>
      <c r="AD2542" s="3">
        <f>COUNTIFS(Table1[genoffice],Table1[[#This Row],[genoffice]],Table1[Gender],"M")</f>
        <v>236</v>
      </c>
      <c r="AE2542" s="3">
        <f>COUNTIFS(Table1[genoffice],Table1[[#This Row],[genoffice]],Table1[Gender],"~?")</f>
        <v>12</v>
      </c>
    </row>
    <row r="2543" spans="1:31" x14ac:dyDescent="0.35">
      <c r="A2543">
        <v>2542</v>
      </c>
      <c r="B2543">
        <f>IF(COUNTIF(C$2:C2542,C2543)&gt;0,B2542,B2542+1)</f>
        <v>829</v>
      </c>
      <c r="C2543" t="str">
        <f>Table1[[#This Row],[position]]&amp;IF(Table1[district]="NA","","-"&amp;Table1[district])&amp;IF(Table1[parish]="Multi-Parish Race","","-"&amp;Table1[parish])&amp;" ("&amp;Table1[year]&amp;")"</f>
        <v>Mayor-Village of Dixie Inn-Webster (2016)</v>
      </c>
      <c r="D2543" t="s">
        <v>2949</v>
      </c>
      <c r="E2543" t="s">
        <v>3248</v>
      </c>
      <c r="F2543" t="s">
        <v>3250</v>
      </c>
      <c r="G2543">
        <v>2016</v>
      </c>
      <c r="H2543" t="s">
        <v>69</v>
      </c>
      <c r="I2543" t="s">
        <v>30</v>
      </c>
      <c r="J2543">
        <v>44</v>
      </c>
      <c r="K2543">
        <v>2</v>
      </c>
      <c r="L2543">
        <f>COUNTIF(Table1[Race],Table1[Race])</f>
        <v>2</v>
      </c>
      <c r="M2543">
        <v>0</v>
      </c>
      <c r="N2543">
        <v>0</v>
      </c>
      <c r="O2543">
        <v>1</v>
      </c>
      <c r="P2543">
        <v>1</v>
      </c>
      <c r="Q2543" t="s">
        <v>20</v>
      </c>
      <c r="R2543" t="s">
        <v>2951</v>
      </c>
      <c r="S2543" t="s">
        <v>2949</v>
      </c>
      <c r="T2543">
        <f>IFERROR(Table1[n_can_adj]/MID(Table1[district],FIND("(",Table1[district])+1,1),Table1[n_can_adj])</f>
        <v>2</v>
      </c>
      <c r="U2543">
        <v>40335</v>
      </c>
      <c r="V2543" t="str">
        <f>IF(Table1[Voting Population]&lt;47000,"Rural","Urban")</f>
        <v>Rural</v>
      </c>
      <c r="W2543" s="3">
        <v>1.149425287356326E-2</v>
      </c>
      <c r="X2543" s="3" t="s">
        <v>5415</v>
      </c>
      <c r="Y2543" s="3">
        <f>COUNTIFS(Table1[Race '#],Table1[[#This Row],[Race '#]],Table1[Gender],"F")</f>
        <v>2</v>
      </c>
      <c r="Z2543" s="3">
        <f>COUNTIFS(Table1[Race '#],Table1[[#This Row],[Race '#]],Table1[Gender],"M")</f>
        <v>0</v>
      </c>
      <c r="AA2543" s="3">
        <f>COUNTIFS(Table1[Race '#],Table1[[#This Row],[Race '#]],Table1[Gender],"~?")</f>
        <v>0</v>
      </c>
      <c r="AB2543" s="3" t="str">
        <f>_xlfn.IFS(Y2543=SUM(Table1[[#This Row],[Race-F candidates]:[Race-? Candidates]]),"All-Female",Z2543=SUM(Table1[[#This Row],[Race-F candidates]:[Race-? Candidates]]),"All-Male",1=1,"Mixed-Gender")</f>
        <v>All-Female</v>
      </c>
      <c r="AC2543" s="3">
        <f>COUNTIFS(Table1[genoffice],Table1[[#This Row],[genoffice]],Table1[Gender],"F")</f>
        <v>87</v>
      </c>
      <c r="AD2543" s="3">
        <f>COUNTIFS(Table1[genoffice],Table1[[#This Row],[genoffice]],Table1[Gender],"M")</f>
        <v>236</v>
      </c>
      <c r="AE2543" s="3">
        <f>COUNTIFS(Table1[genoffice],Table1[[#This Row],[genoffice]],Table1[Gender],"~?")</f>
        <v>12</v>
      </c>
    </row>
    <row r="2544" spans="1:31" x14ac:dyDescent="0.35">
      <c r="A2544">
        <v>2543</v>
      </c>
      <c r="B2544">
        <f>IF(COUNTIF(C$2:C2543,C2544)&gt;0,B2543,B2543+1)</f>
        <v>830</v>
      </c>
      <c r="C2544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4" t="s">
        <v>2949</v>
      </c>
      <c r="E2544" t="s">
        <v>265</v>
      </c>
      <c r="F2544" t="s">
        <v>3251</v>
      </c>
      <c r="G2544">
        <v>2016</v>
      </c>
      <c r="H2544" t="s">
        <v>267</v>
      </c>
      <c r="I2544" t="s">
        <v>30</v>
      </c>
      <c r="J2544">
        <v>75</v>
      </c>
      <c r="K2544">
        <v>4</v>
      </c>
      <c r="L2544">
        <f>COUNTIF(Table1[Race],Table1[Race])</f>
        <v>4</v>
      </c>
      <c r="M2544">
        <v>1</v>
      </c>
      <c r="N2544">
        <v>0</v>
      </c>
      <c r="O2544">
        <v>3</v>
      </c>
      <c r="P2544">
        <v>0</v>
      </c>
      <c r="Q2544" t="s">
        <v>20</v>
      </c>
      <c r="R2544" t="s">
        <v>2951</v>
      </c>
      <c r="S2544" t="s">
        <v>2949</v>
      </c>
      <c r="T2544">
        <f>IFERROR(Table1[n_can_adj]/MID(Table1[district],FIND("(",Table1[district])+1,1),Table1[n_can_adj])</f>
        <v>4</v>
      </c>
      <c r="U2544">
        <v>14695</v>
      </c>
      <c r="V2544" t="str">
        <f>IF(Table1[Voting Population]&lt;47000,"Rural","Urban")</f>
        <v>Rural</v>
      </c>
      <c r="W2544" s="3">
        <v>8.2474226804123751E-2</v>
      </c>
      <c r="X2544" s="3" t="s">
        <v>5415</v>
      </c>
      <c r="Y2544" s="3">
        <f>COUNTIFS(Table1[Race '#],Table1[[#This Row],[Race '#]],Table1[Gender],"F")</f>
        <v>2</v>
      </c>
      <c r="Z2544" s="3">
        <f>COUNTIFS(Table1[Race '#],Table1[[#This Row],[Race '#]],Table1[Gender],"M")</f>
        <v>2</v>
      </c>
      <c r="AA2544" s="3">
        <f>COUNTIFS(Table1[Race '#],Table1[[#This Row],[Race '#]],Table1[Gender],"~?")</f>
        <v>0</v>
      </c>
      <c r="AB2544" s="3" t="str">
        <f>_xlfn.IFS(Y2544=SUM(Table1[[#This Row],[Race-F candidates]:[Race-? Candidates]]),"All-Female",Z2544=SUM(Table1[[#This Row],[Race-F candidates]:[Race-? Candidates]]),"All-Male",1=1,"Mixed-Gender")</f>
        <v>Mixed-Gender</v>
      </c>
      <c r="AC2544" s="3">
        <f>COUNTIFS(Table1[genoffice],Table1[[#This Row],[genoffice]],Table1[Gender],"F")</f>
        <v>87</v>
      </c>
      <c r="AD2544" s="3">
        <f>COUNTIFS(Table1[genoffice],Table1[[#This Row],[genoffice]],Table1[Gender],"M")</f>
        <v>236</v>
      </c>
      <c r="AE2544" s="3">
        <f>COUNTIFS(Table1[genoffice],Table1[[#This Row],[genoffice]],Table1[Gender],"~?")</f>
        <v>12</v>
      </c>
    </row>
    <row r="2545" spans="1:31" x14ac:dyDescent="0.35">
      <c r="A2545">
        <v>2544</v>
      </c>
      <c r="B2545">
        <f>IF(COUNTIF(C$2:C2544,C2545)&gt;0,B2544,B2544+1)</f>
        <v>830</v>
      </c>
      <c r="C2545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5" t="s">
        <v>2949</v>
      </c>
      <c r="E2545" t="s">
        <v>265</v>
      </c>
      <c r="F2545" t="s">
        <v>3252</v>
      </c>
      <c r="G2545">
        <v>2016</v>
      </c>
      <c r="H2545" t="s">
        <v>267</v>
      </c>
      <c r="I2545" t="s">
        <v>30</v>
      </c>
      <c r="J2545">
        <v>59</v>
      </c>
      <c r="K2545">
        <v>4</v>
      </c>
      <c r="L2545">
        <f>COUNTIF(Table1[Race],Table1[Race])</f>
        <v>4</v>
      </c>
      <c r="M2545">
        <v>1</v>
      </c>
      <c r="N2545">
        <v>0</v>
      </c>
      <c r="O2545">
        <v>3</v>
      </c>
      <c r="P2545">
        <v>0</v>
      </c>
      <c r="Q2545" t="s">
        <v>20</v>
      </c>
      <c r="R2545" t="s">
        <v>2951</v>
      </c>
      <c r="S2545" t="s">
        <v>2949</v>
      </c>
      <c r="T2545">
        <f>IFERROR(Table1[n_can_adj]/MID(Table1[district],FIND("(",Table1[district])+1,1),Table1[n_can_adj])</f>
        <v>4</v>
      </c>
      <c r="U2545">
        <v>14695</v>
      </c>
      <c r="V2545" t="str">
        <f>IF(Table1[Voting Population]&lt;47000,"Rural","Urban")</f>
        <v>Rural</v>
      </c>
      <c r="W2545" s="3">
        <v>8.2474226804123751E-2</v>
      </c>
      <c r="X2545" s="3" t="s">
        <v>5414</v>
      </c>
      <c r="Y2545" s="3">
        <f>COUNTIFS(Table1[Race '#],Table1[[#This Row],[Race '#]],Table1[Gender],"F")</f>
        <v>2</v>
      </c>
      <c r="Z2545" s="3">
        <f>COUNTIFS(Table1[Race '#],Table1[[#This Row],[Race '#]],Table1[Gender],"M")</f>
        <v>2</v>
      </c>
      <c r="AA2545" s="3">
        <f>COUNTIFS(Table1[Race '#],Table1[[#This Row],[Race '#]],Table1[Gender],"~?")</f>
        <v>0</v>
      </c>
      <c r="AB2545" s="3" t="str">
        <f>_xlfn.IFS(Y2545=SUM(Table1[[#This Row],[Race-F candidates]:[Race-? Candidates]]),"All-Female",Z2545=SUM(Table1[[#This Row],[Race-F candidates]:[Race-? Candidates]]),"All-Male",1=1,"Mixed-Gender")</f>
        <v>Mixed-Gender</v>
      </c>
      <c r="AC2545" s="3">
        <f>COUNTIFS(Table1[genoffice],Table1[[#This Row],[genoffice]],Table1[Gender],"F")</f>
        <v>87</v>
      </c>
      <c r="AD2545" s="3">
        <f>COUNTIFS(Table1[genoffice],Table1[[#This Row],[genoffice]],Table1[Gender],"M")</f>
        <v>236</v>
      </c>
      <c r="AE2545" s="3">
        <f>COUNTIFS(Table1[genoffice],Table1[[#This Row],[genoffice]],Table1[Gender],"~?")</f>
        <v>12</v>
      </c>
    </row>
    <row r="2546" spans="1:31" x14ac:dyDescent="0.35">
      <c r="A2546">
        <v>2545</v>
      </c>
      <c r="B2546">
        <f>IF(COUNTIF(C$2:C2545,C2546)&gt;0,B2545,B2545+1)</f>
        <v>830</v>
      </c>
      <c r="C2546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6" t="s">
        <v>2949</v>
      </c>
      <c r="E2546" t="s">
        <v>265</v>
      </c>
      <c r="F2546" t="s">
        <v>3253</v>
      </c>
      <c r="G2546">
        <v>2016</v>
      </c>
      <c r="H2546" t="s">
        <v>267</v>
      </c>
      <c r="I2546" t="s">
        <v>23</v>
      </c>
      <c r="J2546">
        <v>46</v>
      </c>
      <c r="K2546">
        <v>4</v>
      </c>
      <c r="L2546">
        <f>COUNTIF(Table1[Race],Table1[Race])</f>
        <v>4</v>
      </c>
      <c r="M2546">
        <v>1</v>
      </c>
      <c r="N2546">
        <v>0</v>
      </c>
      <c r="O2546">
        <v>3</v>
      </c>
      <c r="P2546">
        <v>0</v>
      </c>
      <c r="Q2546" t="s">
        <v>20</v>
      </c>
      <c r="R2546" t="s">
        <v>2951</v>
      </c>
      <c r="S2546" t="s">
        <v>2949</v>
      </c>
      <c r="T2546">
        <f>IFERROR(Table1[n_can_adj]/MID(Table1[district],FIND("(",Table1[district])+1,1),Table1[n_can_adj])</f>
        <v>4</v>
      </c>
      <c r="U2546">
        <v>14695</v>
      </c>
      <c r="V2546" t="str">
        <f>IF(Table1[Voting Population]&lt;47000,"Rural","Urban")</f>
        <v>Rural</v>
      </c>
      <c r="W2546" s="3">
        <v>8.2474226804123751E-2</v>
      </c>
      <c r="X2546" s="3" t="s">
        <v>5414</v>
      </c>
      <c r="Y2546" s="3">
        <f>COUNTIFS(Table1[Race '#],Table1[[#This Row],[Race '#]],Table1[Gender],"F")</f>
        <v>2</v>
      </c>
      <c r="Z2546" s="3">
        <f>COUNTIFS(Table1[Race '#],Table1[[#This Row],[Race '#]],Table1[Gender],"M")</f>
        <v>2</v>
      </c>
      <c r="AA2546" s="3">
        <f>COUNTIFS(Table1[Race '#],Table1[[#This Row],[Race '#]],Table1[Gender],"~?")</f>
        <v>0</v>
      </c>
      <c r="AB2546" s="3" t="str">
        <f>_xlfn.IFS(Y2546=SUM(Table1[[#This Row],[Race-F candidates]:[Race-? Candidates]]),"All-Female",Z2546=SUM(Table1[[#This Row],[Race-F candidates]:[Race-? Candidates]]),"All-Male",1=1,"Mixed-Gender")</f>
        <v>Mixed-Gender</v>
      </c>
      <c r="AC2546" s="3">
        <f>COUNTIFS(Table1[genoffice],Table1[[#This Row],[genoffice]],Table1[Gender],"F")</f>
        <v>87</v>
      </c>
      <c r="AD2546" s="3">
        <f>COUNTIFS(Table1[genoffice],Table1[[#This Row],[genoffice]],Table1[Gender],"M")</f>
        <v>236</v>
      </c>
      <c r="AE2546" s="3">
        <f>COUNTIFS(Table1[genoffice],Table1[[#This Row],[genoffice]],Table1[Gender],"~?")</f>
        <v>12</v>
      </c>
    </row>
    <row r="2547" spans="1:31" x14ac:dyDescent="0.35">
      <c r="A2547">
        <v>2546</v>
      </c>
      <c r="B2547">
        <f>IF(COUNTIF(C$2:C2546,C2547)&gt;0,B2546,B2546+1)</f>
        <v>830</v>
      </c>
      <c r="C2547" t="str">
        <f>Table1[[#This Row],[position]]&amp;IF(Table1[district]="NA","","-"&amp;Table1[district])&amp;IF(Table1[parish]="Multi-Parish Race","","-"&amp;Table1[parish])&amp;" ("&amp;Table1[year]&amp;")"</f>
        <v>Mayor-Village of Dodson-Winn (2016)</v>
      </c>
      <c r="D2547" t="s">
        <v>2949</v>
      </c>
      <c r="E2547" t="s">
        <v>265</v>
      </c>
      <c r="F2547" t="s">
        <v>3254</v>
      </c>
      <c r="G2547">
        <v>2016</v>
      </c>
      <c r="H2547" t="s">
        <v>267</v>
      </c>
      <c r="I2547" t="s">
        <v>30</v>
      </c>
      <c r="J2547">
        <v>14</v>
      </c>
      <c r="K2547">
        <v>4</v>
      </c>
      <c r="L2547">
        <f>COUNTIF(Table1[Race],Table1[Race])</f>
        <v>4</v>
      </c>
      <c r="M2547">
        <v>1</v>
      </c>
      <c r="N2547">
        <v>0</v>
      </c>
      <c r="O2547">
        <v>3</v>
      </c>
      <c r="P2547">
        <v>0</v>
      </c>
      <c r="Q2547" t="s">
        <v>20</v>
      </c>
      <c r="R2547" t="s">
        <v>2951</v>
      </c>
      <c r="S2547" t="s">
        <v>2949</v>
      </c>
      <c r="T2547">
        <f>IFERROR(Table1[n_can_adj]/MID(Table1[district],FIND("(",Table1[district])+1,1),Table1[n_can_adj])</f>
        <v>4</v>
      </c>
      <c r="U2547">
        <v>14695</v>
      </c>
      <c r="V2547" t="str">
        <f>IF(Table1[Voting Population]&lt;47000,"Rural","Urban")</f>
        <v>Rural</v>
      </c>
      <c r="W2547" s="3">
        <v>8.2474226804123751E-2</v>
      </c>
      <c r="X2547" s="3" t="s">
        <v>5415</v>
      </c>
      <c r="Y2547" s="3">
        <f>COUNTIFS(Table1[Race '#],Table1[[#This Row],[Race '#]],Table1[Gender],"F")</f>
        <v>2</v>
      </c>
      <c r="Z2547" s="3">
        <f>COUNTIFS(Table1[Race '#],Table1[[#This Row],[Race '#]],Table1[Gender],"M")</f>
        <v>2</v>
      </c>
      <c r="AA2547" s="3">
        <f>COUNTIFS(Table1[Race '#],Table1[[#This Row],[Race '#]],Table1[Gender],"~?")</f>
        <v>0</v>
      </c>
      <c r="AB2547" s="3" t="str">
        <f>_xlfn.IFS(Y2547=SUM(Table1[[#This Row],[Race-F candidates]:[Race-? Candidates]]),"All-Female",Z2547=SUM(Table1[[#This Row],[Race-F candidates]:[Race-? Candidates]]),"All-Male",1=1,"Mixed-Gender")</f>
        <v>Mixed-Gender</v>
      </c>
      <c r="AC2547" s="3">
        <f>COUNTIFS(Table1[genoffice],Table1[[#This Row],[genoffice]],Table1[Gender],"F")</f>
        <v>87</v>
      </c>
      <c r="AD2547" s="3">
        <f>COUNTIFS(Table1[genoffice],Table1[[#This Row],[genoffice]],Table1[Gender],"M")</f>
        <v>236</v>
      </c>
      <c r="AE2547" s="3">
        <f>COUNTIFS(Table1[genoffice],Table1[[#This Row],[genoffice]],Table1[Gender],"~?")</f>
        <v>12</v>
      </c>
    </row>
    <row r="2548" spans="1:31" x14ac:dyDescent="0.35">
      <c r="A2548">
        <v>2547</v>
      </c>
      <c r="B2548">
        <f>IF(COUNTIF(C$2:C2547,C2548)&gt;0,B2547,B2547+1)</f>
        <v>831</v>
      </c>
      <c r="C2548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8" t="s">
        <v>2949</v>
      </c>
      <c r="E2548" t="s">
        <v>3255</v>
      </c>
      <c r="F2548" t="s">
        <v>3256</v>
      </c>
      <c r="G2548">
        <v>2016</v>
      </c>
      <c r="H2548" t="s">
        <v>760</v>
      </c>
      <c r="I2548" t="s">
        <v>19</v>
      </c>
      <c r="J2548">
        <v>76</v>
      </c>
      <c r="K2548">
        <v>2</v>
      </c>
      <c r="L2548">
        <f>COUNTIF(Table1[Race],Table1[Race])</f>
        <v>2</v>
      </c>
      <c r="M2548">
        <v>1</v>
      </c>
      <c r="N2548">
        <v>1</v>
      </c>
      <c r="O2548">
        <v>0</v>
      </c>
      <c r="P2548">
        <v>0</v>
      </c>
      <c r="Q2548" t="s">
        <v>20</v>
      </c>
      <c r="R2548" t="s">
        <v>2951</v>
      </c>
      <c r="S2548" t="s">
        <v>2949</v>
      </c>
      <c r="T2548">
        <f>IFERROR(Table1[n_can_adj]/MID(Table1[district],FIND("(",Table1[district])+1,1),Table1[n_can_adj])</f>
        <v>2</v>
      </c>
      <c r="U2548">
        <v>8757</v>
      </c>
      <c r="V2548" t="str">
        <f>IF(Table1[Voting Population]&lt;47000,"Rural","Urban")</f>
        <v>Rural</v>
      </c>
      <c r="W2548" s="3">
        <v>0.44761904761904758</v>
      </c>
      <c r="X2548" s="3" t="s">
        <v>5414</v>
      </c>
      <c r="Y2548" s="3">
        <f>COUNTIFS(Table1[Race '#],Table1[[#This Row],[Race '#]],Table1[Gender],"F")</f>
        <v>0</v>
      </c>
      <c r="Z2548" s="3">
        <f>COUNTIFS(Table1[Race '#],Table1[[#This Row],[Race '#]],Table1[Gender],"M")</f>
        <v>2</v>
      </c>
      <c r="AA2548" s="3">
        <f>COUNTIFS(Table1[Race '#],Table1[[#This Row],[Race '#]],Table1[Gender],"~?")</f>
        <v>0</v>
      </c>
      <c r="AB2548" s="3" t="str">
        <f>_xlfn.IFS(Y2548=SUM(Table1[[#This Row],[Race-F candidates]:[Race-? Candidates]]),"All-Female",Z2548=SUM(Table1[[#This Row],[Race-F candidates]:[Race-? Candidates]]),"All-Male",1=1,"Mixed-Gender")</f>
        <v>All-Male</v>
      </c>
      <c r="AC2548" s="3">
        <f>COUNTIFS(Table1[genoffice],Table1[[#This Row],[genoffice]],Table1[Gender],"F")</f>
        <v>87</v>
      </c>
      <c r="AD2548" s="3">
        <f>COUNTIFS(Table1[genoffice],Table1[[#This Row],[genoffice]],Table1[Gender],"M")</f>
        <v>236</v>
      </c>
      <c r="AE2548" s="3">
        <f>COUNTIFS(Table1[genoffice],Table1[[#This Row],[genoffice]],Table1[Gender],"~?")</f>
        <v>12</v>
      </c>
    </row>
    <row r="2549" spans="1:31" x14ac:dyDescent="0.35">
      <c r="A2549">
        <v>2548</v>
      </c>
      <c r="B2549">
        <f>IF(COUNTIF(C$2:C2548,C2549)&gt;0,B2548,B2548+1)</f>
        <v>831</v>
      </c>
      <c r="C2549" t="str">
        <f>Table1[[#This Row],[position]]&amp;IF(Table1[district]="NA","","-"&amp;Table1[district])&amp;IF(Table1[parish]="Multi-Parish Race","","-"&amp;Table1[parish])&amp;" ("&amp;Table1[year]&amp;")"</f>
        <v>Mayor-Village of Edgefield-Red River (2016)</v>
      </c>
      <c r="D2549" t="s">
        <v>2949</v>
      </c>
      <c r="E2549" t="s">
        <v>3255</v>
      </c>
      <c r="F2549" t="s">
        <v>3257</v>
      </c>
      <c r="G2549">
        <v>2016</v>
      </c>
      <c r="H2549" t="s">
        <v>760</v>
      </c>
      <c r="I2549" t="s">
        <v>23</v>
      </c>
      <c r="J2549">
        <v>29</v>
      </c>
      <c r="K2549">
        <v>2</v>
      </c>
      <c r="L2549">
        <f>COUNTIF(Table1[Race],Table1[Race])</f>
        <v>2</v>
      </c>
      <c r="M2549">
        <v>1</v>
      </c>
      <c r="N2549">
        <v>1</v>
      </c>
      <c r="O2549">
        <v>0</v>
      </c>
      <c r="P2549">
        <v>0</v>
      </c>
      <c r="Q2549" t="s">
        <v>20</v>
      </c>
      <c r="R2549" t="s">
        <v>2951</v>
      </c>
      <c r="S2549" t="s">
        <v>2949</v>
      </c>
      <c r="T2549">
        <f>IFERROR(Table1[n_can_adj]/MID(Table1[district],FIND("(",Table1[district])+1,1),Table1[n_can_adj])</f>
        <v>2</v>
      </c>
      <c r="U2549">
        <v>8757</v>
      </c>
      <c r="V2549" t="str">
        <f>IF(Table1[Voting Population]&lt;47000,"Rural","Urban")</f>
        <v>Rural</v>
      </c>
      <c r="W2549" s="3">
        <v>0.44761904761904758</v>
      </c>
      <c r="X2549" s="3" t="s">
        <v>5414</v>
      </c>
      <c r="Y2549" s="3">
        <f>COUNTIFS(Table1[Race '#],Table1[[#This Row],[Race '#]],Table1[Gender],"F")</f>
        <v>0</v>
      </c>
      <c r="Z2549" s="3">
        <f>COUNTIFS(Table1[Race '#],Table1[[#This Row],[Race '#]],Table1[Gender],"M")</f>
        <v>2</v>
      </c>
      <c r="AA2549" s="3">
        <f>COUNTIFS(Table1[Race '#],Table1[[#This Row],[Race '#]],Table1[Gender],"~?")</f>
        <v>0</v>
      </c>
      <c r="AB2549" s="3" t="str">
        <f>_xlfn.IFS(Y2549=SUM(Table1[[#This Row],[Race-F candidates]:[Race-? Candidates]]),"All-Female",Z2549=SUM(Table1[[#This Row],[Race-F candidates]:[Race-? Candidates]]),"All-Male",1=1,"Mixed-Gender")</f>
        <v>All-Male</v>
      </c>
      <c r="AC2549" s="3">
        <f>COUNTIFS(Table1[genoffice],Table1[[#This Row],[genoffice]],Table1[Gender],"F")</f>
        <v>87</v>
      </c>
      <c r="AD2549" s="3">
        <f>COUNTIFS(Table1[genoffice],Table1[[#This Row],[genoffice]],Table1[Gender],"M")</f>
        <v>236</v>
      </c>
      <c r="AE2549" s="3">
        <f>COUNTIFS(Table1[genoffice],Table1[[#This Row],[genoffice]],Table1[Gender],"~?")</f>
        <v>12</v>
      </c>
    </row>
    <row r="2550" spans="1:31" x14ac:dyDescent="0.35">
      <c r="A2550">
        <v>2549</v>
      </c>
      <c r="B2550">
        <f>IF(COUNTIF(C$2:C2549,C2550)&gt;0,B2549,B2549+1)</f>
        <v>832</v>
      </c>
      <c r="C2550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0" t="s">
        <v>2949</v>
      </c>
      <c r="E2550" t="s">
        <v>1220</v>
      </c>
      <c r="F2550" t="s">
        <v>3258</v>
      </c>
      <c r="G2550">
        <v>2014</v>
      </c>
      <c r="H2550" t="s">
        <v>1222</v>
      </c>
      <c r="I2550" t="s">
        <v>127</v>
      </c>
      <c r="J2550">
        <v>32</v>
      </c>
      <c r="K2550">
        <v>3</v>
      </c>
      <c r="L2550">
        <f>COUNTIF(Table1[Race],Table1[Race])</f>
        <v>3</v>
      </c>
      <c r="M2550">
        <v>0</v>
      </c>
      <c r="N2550">
        <v>0</v>
      </c>
      <c r="O2550">
        <v>0</v>
      </c>
      <c r="P2550">
        <v>3</v>
      </c>
      <c r="Q2550" t="s">
        <v>20</v>
      </c>
      <c r="R2550" t="s">
        <v>2951</v>
      </c>
      <c r="S2550" t="s">
        <v>2949</v>
      </c>
      <c r="T2550">
        <f>IFERROR(Table1[n_can_adj]/MID(Table1[district],FIND("(",Table1[district])+1,1),Table1[n_can_adj])</f>
        <v>3</v>
      </c>
      <c r="U2550">
        <v>11370</v>
      </c>
      <c r="V2550" t="str">
        <f>IF(Table1[Voting Population]&lt;47000,"Rural","Urban")</f>
        <v>Rural</v>
      </c>
      <c r="W2550" s="3">
        <v>9.7142857142857142E-2</v>
      </c>
      <c r="X2550" s="3" t="s">
        <v>5415</v>
      </c>
      <c r="Y2550" s="3">
        <f>COUNTIFS(Table1[Race '#],Table1[[#This Row],[Race '#]],Table1[Gender],"F")</f>
        <v>3</v>
      </c>
      <c r="Z2550" s="3">
        <f>COUNTIFS(Table1[Race '#],Table1[[#This Row],[Race '#]],Table1[Gender],"M")</f>
        <v>0</v>
      </c>
      <c r="AA2550" s="3">
        <f>COUNTIFS(Table1[Race '#],Table1[[#This Row],[Race '#]],Table1[Gender],"~?")</f>
        <v>0</v>
      </c>
      <c r="AB2550" s="3" t="str">
        <f>_xlfn.IFS(Y2550=SUM(Table1[[#This Row],[Race-F candidates]:[Race-? Candidates]]),"All-Female",Z2550=SUM(Table1[[#This Row],[Race-F candidates]:[Race-? Candidates]]),"All-Male",1=1,"Mixed-Gender")</f>
        <v>All-Female</v>
      </c>
      <c r="AC2550" s="3">
        <f>COUNTIFS(Table1[genoffice],Table1[[#This Row],[genoffice]],Table1[Gender],"F")</f>
        <v>87</v>
      </c>
      <c r="AD2550" s="3">
        <f>COUNTIFS(Table1[genoffice],Table1[[#This Row],[genoffice]],Table1[Gender],"M")</f>
        <v>236</v>
      </c>
      <c r="AE2550" s="3">
        <f>COUNTIFS(Table1[genoffice],Table1[[#This Row],[genoffice]],Table1[Gender],"~?")</f>
        <v>12</v>
      </c>
    </row>
    <row r="2551" spans="1:31" x14ac:dyDescent="0.35">
      <c r="A2551">
        <v>2550</v>
      </c>
      <c r="B2551">
        <f>IF(COUNTIF(C$2:C2550,C2551)&gt;0,B2550,B2550+1)</f>
        <v>832</v>
      </c>
      <c r="C2551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1" t="s">
        <v>2949</v>
      </c>
      <c r="E2551" t="s">
        <v>1220</v>
      </c>
      <c r="F2551" t="s">
        <v>3259</v>
      </c>
      <c r="G2551">
        <v>2014</v>
      </c>
      <c r="H2551" t="s">
        <v>1222</v>
      </c>
      <c r="I2551" t="s">
        <v>127</v>
      </c>
      <c r="J2551">
        <v>63</v>
      </c>
      <c r="K2551">
        <v>3</v>
      </c>
      <c r="L2551">
        <f>COUNTIF(Table1[Race],Table1[Race])</f>
        <v>3</v>
      </c>
      <c r="M2551">
        <v>0</v>
      </c>
      <c r="N2551">
        <v>0</v>
      </c>
      <c r="O2551">
        <v>0</v>
      </c>
      <c r="P2551">
        <v>3</v>
      </c>
      <c r="Q2551" t="s">
        <v>20</v>
      </c>
      <c r="R2551" t="s">
        <v>2951</v>
      </c>
      <c r="S2551" t="s">
        <v>2949</v>
      </c>
      <c r="T2551">
        <f>IFERROR(Table1[n_can_adj]/MID(Table1[district],FIND("(",Table1[district])+1,1),Table1[n_can_adj])</f>
        <v>3</v>
      </c>
      <c r="U2551">
        <v>11370</v>
      </c>
      <c r="V2551" t="str">
        <f>IF(Table1[Voting Population]&lt;47000,"Rural","Urban")</f>
        <v>Rural</v>
      </c>
      <c r="W2551" s="3">
        <v>9.7142857142857142E-2</v>
      </c>
      <c r="X2551" s="3" t="s">
        <v>5415</v>
      </c>
      <c r="Y2551" s="3">
        <f>COUNTIFS(Table1[Race '#],Table1[[#This Row],[Race '#]],Table1[Gender],"F")</f>
        <v>3</v>
      </c>
      <c r="Z2551" s="3">
        <f>COUNTIFS(Table1[Race '#],Table1[[#This Row],[Race '#]],Table1[Gender],"M")</f>
        <v>0</v>
      </c>
      <c r="AA2551" s="3">
        <f>COUNTIFS(Table1[Race '#],Table1[[#This Row],[Race '#]],Table1[Gender],"~?")</f>
        <v>0</v>
      </c>
      <c r="AB2551" s="3" t="str">
        <f>_xlfn.IFS(Y2551=SUM(Table1[[#This Row],[Race-F candidates]:[Race-? Candidates]]),"All-Female",Z2551=SUM(Table1[[#This Row],[Race-F candidates]:[Race-? Candidates]]),"All-Male",1=1,"Mixed-Gender")</f>
        <v>All-Female</v>
      </c>
      <c r="AC2551" s="3">
        <f>COUNTIFS(Table1[genoffice],Table1[[#This Row],[genoffice]],Table1[Gender],"F")</f>
        <v>87</v>
      </c>
      <c r="AD2551" s="3">
        <f>COUNTIFS(Table1[genoffice],Table1[[#This Row],[genoffice]],Table1[Gender],"M")</f>
        <v>236</v>
      </c>
      <c r="AE2551" s="3">
        <f>COUNTIFS(Table1[genoffice],Table1[[#This Row],[genoffice]],Table1[Gender],"~?")</f>
        <v>12</v>
      </c>
    </row>
    <row r="2552" spans="1:31" x14ac:dyDescent="0.35">
      <c r="A2552">
        <v>2551</v>
      </c>
      <c r="B2552">
        <f>IF(COUNTIF(C$2:C2551,C2552)&gt;0,B2551,B2551+1)</f>
        <v>832</v>
      </c>
      <c r="C2552" t="str">
        <f>Table1[[#This Row],[position]]&amp;IF(Table1[district]="NA","","-"&amp;Table1[district])&amp;IF(Table1[parish]="Multi-Parish Race","","-"&amp;Table1[parish])&amp;" ("&amp;Table1[year]&amp;")"</f>
        <v>Mayor-Village of Epps-West Carroll (2014)</v>
      </c>
      <c r="D2552" t="s">
        <v>2949</v>
      </c>
      <c r="E2552" t="s">
        <v>1220</v>
      </c>
      <c r="F2552" t="s">
        <v>3260</v>
      </c>
      <c r="G2552">
        <v>2014</v>
      </c>
      <c r="H2552" t="s">
        <v>1222</v>
      </c>
      <c r="I2552" t="s">
        <v>127</v>
      </c>
      <c r="J2552">
        <v>80</v>
      </c>
      <c r="K2552">
        <v>3</v>
      </c>
      <c r="L2552">
        <f>COUNTIF(Table1[Race],Table1[Race])</f>
        <v>3</v>
      </c>
      <c r="M2552">
        <v>0</v>
      </c>
      <c r="N2552">
        <v>0</v>
      </c>
      <c r="O2552">
        <v>0</v>
      </c>
      <c r="P2552">
        <v>3</v>
      </c>
      <c r="Q2552" t="s">
        <v>20</v>
      </c>
      <c r="R2552" t="s">
        <v>2951</v>
      </c>
      <c r="S2552" t="s">
        <v>2949</v>
      </c>
      <c r="T2552">
        <f>IFERROR(Table1[n_can_adj]/MID(Table1[district],FIND("(",Table1[district])+1,1),Table1[n_can_adj])</f>
        <v>3</v>
      </c>
      <c r="U2552">
        <v>11370</v>
      </c>
      <c r="V2552" t="str">
        <f>IF(Table1[Voting Population]&lt;47000,"Rural","Urban")</f>
        <v>Rural</v>
      </c>
      <c r="W2552" s="3">
        <v>9.7142857142857142E-2</v>
      </c>
      <c r="X2552" s="3" t="s">
        <v>5415</v>
      </c>
      <c r="Y2552" s="3">
        <f>COUNTIFS(Table1[Race '#],Table1[[#This Row],[Race '#]],Table1[Gender],"F")</f>
        <v>3</v>
      </c>
      <c r="Z2552" s="3">
        <f>COUNTIFS(Table1[Race '#],Table1[[#This Row],[Race '#]],Table1[Gender],"M")</f>
        <v>0</v>
      </c>
      <c r="AA2552" s="3">
        <f>COUNTIFS(Table1[Race '#],Table1[[#This Row],[Race '#]],Table1[Gender],"~?")</f>
        <v>0</v>
      </c>
      <c r="AB2552" s="3" t="str">
        <f>_xlfn.IFS(Y2552=SUM(Table1[[#This Row],[Race-F candidates]:[Race-? Candidates]]),"All-Female",Z2552=SUM(Table1[[#This Row],[Race-F candidates]:[Race-? Candidates]]),"All-Male",1=1,"Mixed-Gender")</f>
        <v>All-Female</v>
      </c>
      <c r="AC2552" s="3">
        <f>COUNTIFS(Table1[genoffice],Table1[[#This Row],[genoffice]],Table1[Gender],"F")</f>
        <v>87</v>
      </c>
      <c r="AD2552" s="3">
        <f>COUNTIFS(Table1[genoffice],Table1[[#This Row],[genoffice]],Table1[Gender],"M")</f>
        <v>236</v>
      </c>
      <c r="AE2552" s="3">
        <f>COUNTIFS(Table1[genoffice],Table1[[#This Row],[genoffice]],Table1[Gender],"~?")</f>
        <v>12</v>
      </c>
    </row>
    <row r="2553" spans="1:31" x14ac:dyDescent="0.35">
      <c r="A2553">
        <v>2552</v>
      </c>
      <c r="B2553">
        <f>IF(COUNTIF(C$2:C2552,C2553)&gt;0,B2552,B2552+1)</f>
        <v>833</v>
      </c>
      <c r="C2553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3" t="s">
        <v>2949</v>
      </c>
      <c r="E2553" t="s">
        <v>3261</v>
      </c>
      <c r="F2553" t="s">
        <v>3262</v>
      </c>
      <c r="G2553">
        <v>2014</v>
      </c>
      <c r="H2553" t="s">
        <v>276</v>
      </c>
      <c r="I2553" t="s">
        <v>23</v>
      </c>
      <c r="J2553">
        <v>212</v>
      </c>
      <c r="K2553">
        <v>2</v>
      </c>
      <c r="L2553">
        <f>COUNTIF(Table1[Race],Table1[Race])</f>
        <v>2</v>
      </c>
      <c r="M2553">
        <v>1</v>
      </c>
      <c r="N2553">
        <v>0</v>
      </c>
      <c r="O2553">
        <v>0</v>
      </c>
      <c r="P2553">
        <v>1</v>
      </c>
      <c r="Q2553" t="s">
        <v>20</v>
      </c>
      <c r="R2553" t="s">
        <v>2951</v>
      </c>
      <c r="S2553" t="s">
        <v>2949</v>
      </c>
      <c r="T2553">
        <f>IFERROR(Table1[n_can_adj]/MID(Table1[district],FIND("(",Table1[district])+1,1),Table1[n_can_adj])</f>
        <v>2</v>
      </c>
      <c r="U2553">
        <v>62372</v>
      </c>
      <c r="V2553" t="str">
        <f>IF(Table1[Voting Population]&lt;47000,"Rural","Urban")</f>
        <v>Urban</v>
      </c>
      <c r="W2553" s="3">
        <v>0.57620817843866168</v>
      </c>
      <c r="X2553" s="3" t="s">
        <v>5414</v>
      </c>
      <c r="Y2553" s="3">
        <f>COUNTIFS(Table1[Race '#],Table1[[#This Row],[Race '#]],Table1[Gender],"F")</f>
        <v>0</v>
      </c>
      <c r="Z2553" s="3">
        <f>COUNTIFS(Table1[Race '#],Table1[[#This Row],[Race '#]],Table1[Gender],"M")</f>
        <v>2</v>
      </c>
      <c r="AA2553" s="3">
        <f>COUNTIFS(Table1[Race '#],Table1[[#This Row],[Race '#]],Table1[Gender],"~?")</f>
        <v>0</v>
      </c>
      <c r="AB2553" s="3" t="str">
        <f>_xlfn.IFS(Y2553=SUM(Table1[[#This Row],[Race-F candidates]:[Race-? Candidates]]),"All-Female",Z2553=SUM(Table1[[#This Row],[Race-F candidates]:[Race-? Candidates]]),"All-Male",1=1,"Mixed-Gender")</f>
        <v>All-Male</v>
      </c>
      <c r="AC2553" s="3">
        <f>COUNTIFS(Table1[genoffice],Table1[[#This Row],[genoffice]],Table1[Gender],"F")</f>
        <v>87</v>
      </c>
      <c r="AD2553" s="3">
        <f>COUNTIFS(Table1[genoffice],Table1[[#This Row],[genoffice]],Table1[Gender],"M")</f>
        <v>236</v>
      </c>
      <c r="AE2553" s="3">
        <f>COUNTIFS(Table1[genoffice],Table1[[#This Row],[genoffice]],Table1[Gender],"~?")</f>
        <v>12</v>
      </c>
    </row>
    <row r="2554" spans="1:31" x14ac:dyDescent="0.35">
      <c r="A2554">
        <v>2553</v>
      </c>
      <c r="B2554">
        <f>IF(COUNTIF(C$2:C2553,C2554)&gt;0,B2553,B2553+1)</f>
        <v>833</v>
      </c>
      <c r="C2554" t="str">
        <f>Table1[[#This Row],[position]]&amp;IF(Table1[district]="NA","","-"&amp;Table1[district])&amp;IF(Table1[parish]="Multi-Parish Race","","-"&amp;Table1[parish])&amp;" ("&amp;Table1[year]&amp;")"</f>
        <v>Mayor-Village of Estherwood-Acadia (2014)</v>
      </c>
      <c r="D2554" t="s">
        <v>2949</v>
      </c>
      <c r="E2554" t="s">
        <v>3261</v>
      </c>
      <c r="F2554" t="s">
        <v>3263</v>
      </c>
      <c r="G2554">
        <v>2014</v>
      </c>
      <c r="H2554" t="s">
        <v>276</v>
      </c>
      <c r="I2554" t="s">
        <v>127</v>
      </c>
      <c r="J2554">
        <v>57</v>
      </c>
      <c r="K2554">
        <v>2</v>
      </c>
      <c r="L2554">
        <f>COUNTIF(Table1[Race],Table1[Race])</f>
        <v>2</v>
      </c>
      <c r="M2554">
        <v>1</v>
      </c>
      <c r="N2554">
        <v>0</v>
      </c>
      <c r="O2554">
        <v>0</v>
      </c>
      <c r="P2554">
        <v>1</v>
      </c>
      <c r="Q2554" t="s">
        <v>20</v>
      </c>
      <c r="R2554" t="s">
        <v>2951</v>
      </c>
      <c r="S2554" t="s">
        <v>2949</v>
      </c>
      <c r="T2554">
        <f>IFERROR(Table1[n_can_adj]/MID(Table1[district],FIND("(",Table1[district])+1,1),Table1[n_can_adj])</f>
        <v>2</v>
      </c>
      <c r="U2554">
        <v>62372</v>
      </c>
      <c r="V2554" t="str">
        <f>IF(Table1[Voting Population]&lt;47000,"Rural","Urban")</f>
        <v>Urban</v>
      </c>
      <c r="W2554" s="3">
        <v>0.57620817843866168</v>
      </c>
      <c r="X2554" s="3" t="s">
        <v>5414</v>
      </c>
      <c r="Y2554" s="3">
        <f>COUNTIFS(Table1[Race '#],Table1[[#This Row],[Race '#]],Table1[Gender],"F")</f>
        <v>0</v>
      </c>
      <c r="Z2554" s="3">
        <f>COUNTIFS(Table1[Race '#],Table1[[#This Row],[Race '#]],Table1[Gender],"M")</f>
        <v>2</v>
      </c>
      <c r="AA2554" s="3">
        <f>COUNTIFS(Table1[Race '#],Table1[[#This Row],[Race '#]],Table1[Gender],"~?")</f>
        <v>0</v>
      </c>
      <c r="AB2554" s="3" t="str">
        <f>_xlfn.IFS(Y2554=SUM(Table1[[#This Row],[Race-F candidates]:[Race-? Candidates]]),"All-Female",Z2554=SUM(Table1[[#This Row],[Race-F candidates]:[Race-? Candidates]]),"All-Male",1=1,"Mixed-Gender")</f>
        <v>All-Male</v>
      </c>
      <c r="AC2554" s="3">
        <f>COUNTIFS(Table1[genoffice],Table1[[#This Row],[genoffice]],Table1[Gender],"F")</f>
        <v>87</v>
      </c>
      <c r="AD2554" s="3">
        <f>COUNTIFS(Table1[genoffice],Table1[[#This Row],[genoffice]],Table1[Gender],"M")</f>
        <v>236</v>
      </c>
      <c r="AE2554" s="3">
        <f>COUNTIFS(Table1[genoffice],Table1[[#This Row],[genoffice]],Table1[Gender],"~?")</f>
        <v>12</v>
      </c>
    </row>
    <row r="2555" spans="1:31" x14ac:dyDescent="0.35">
      <c r="A2555">
        <v>2554</v>
      </c>
      <c r="B2555">
        <f>IF(COUNTIF(C$2:C2554,C2555)&gt;0,B2554,B2554+1)</f>
        <v>834</v>
      </c>
      <c r="C2555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5" t="s">
        <v>2949</v>
      </c>
      <c r="E2555" t="s">
        <v>1224</v>
      </c>
      <c r="F2555" t="s">
        <v>3264</v>
      </c>
      <c r="G2555">
        <v>2016</v>
      </c>
      <c r="H2555" t="s">
        <v>695</v>
      </c>
      <c r="I2555" t="s">
        <v>23</v>
      </c>
      <c r="J2555">
        <v>54</v>
      </c>
      <c r="K2555">
        <v>2</v>
      </c>
      <c r="L2555">
        <f>COUNTIF(Table1[Race],Table1[Race])</f>
        <v>2</v>
      </c>
      <c r="M2555">
        <v>2</v>
      </c>
      <c r="N2555">
        <v>0</v>
      </c>
      <c r="O2555">
        <v>0</v>
      </c>
      <c r="P2555">
        <v>0</v>
      </c>
      <c r="Q2555" t="s">
        <v>20</v>
      </c>
      <c r="R2555" t="s">
        <v>2951</v>
      </c>
      <c r="S2555" t="s">
        <v>2949</v>
      </c>
      <c r="T2555">
        <f>IFERROR(Table1[n_can_adj]/MID(Table1[district],FIND("(",Table1[district])+1,1),Table1[n_can_adj])</f>
        <v>2</v>
      </c>
      <c r="U2555">
        <v>31399</v>
      </c>
      <c r="V2555" t="str">
        <f>IF(Table1[Voting Population]&lt;47000,"Rural","Urban")</f>
        <v>Rural</v>
      </c>
      <c r="W2555" s="3">
        <v>0.42553191489361697</v>
      </c>
      <c r="X2555" s="3" t="s">
        <v>5414</v>
      </c>
      <c r="Y2555" s="3">
        <f>COUNTIFS(Table1[Race '#],Table1[[#This Row],[Race '#]],Table1[Gender],"F")</f>
        <v>0</v>
      </c>
      <c r="Z2555" s="3">
        <f>COUNTIFS(Table1[Race '#],Table1[[#This Row],[Race '#]],Table1[Gender],"M")</f>
        <v>2</v>
      </c>
      <c r="AA2555" s="3">
        <f>COUNTIFS(Table1[Race '#],Table1[[#This Row],[Race '#]],Table1[Gender],"~?")</f>
        <v>0</v>
      </c>
      <c r="AB2555" s="3" t="str">
        <f>_xlfn.IFS(Y2555=SUM(Table1[[#This Row],[Race-F candidates]:[Race-? Candidates]]),"All-Female",Z2555=SUM(Table1[[#This Row],[Race-F candidates]:[Race-? Candidates]]),"All-Male",1=1,"Mixed-Gender")</f>
        <v>All-Male</v>
      </c>
      <c r="AC2555" s="3">
        <f>COUNTIFS(Table1[genoffice],Table1[[#This Row],[genoffice]],Table1[Gender],"F")</f>
        <v>87</v>
      </c>
      <c r="AD2555" s="3">
        <f>COUNTIFS(Table1[genoffice],Table1[[#This Row],[genoffice]],Table1[Gender],"M")</f>
        <v>236</v>
      </c>
      <c r="AE2555" s="3">
        <f>COUNTIFS(Table1[genoffice],Table1[[#This Row],[genoffice]],Table1[Gender],"~?")</f>
        <v>12</v>
      </c>
    </row>
    <row r="2556" spans="1:31" x14ac:dyDescent="0.35">
      <c r="A2556">
        <v>2555</v>
      </c>
      <c r="B2556">
        <f>IF(COUNTIF(C$2:C2555,C2556)&gt;0,B2555,B2555+1)</f>
        <v>834</v>
      </c>
      <c r="C2556" t="str">
        <f>Table1[[#This Row],[position]]&amp;IF(Table1[district]="NA","","-"&amp;Table1[district])&amp;IF(Table1[parish]="Multi-Parish Race","","-"&amp;Table1[parish])&amp;" ("&amp;Table1[year]&amp;")"</f>
        <v>Mayor-Village of Fenton-Jefferson Davis (2016)</v>
      </c>
      <c r="D2556" t="s">
        <v>2949</v>
      </c>
      <c r="E2556" t="s">
        <v>1224</v>
      </c>
      <c r="F2556" t="s">
        <v>3265</v>
      </c>
      <c r="G2556">
        <v>2016</v>
      </c>
      <c r="H2556" t="s">
        <v>695</v>
      </c>
      <c r="I2556" t="s">
        <v>23</v>
      </c>
      <c r="J2556">
        <v>134</v>
      </c>
      <c r="K2556">
        <v>2</v>
      </c>
      <c r="L2556">
        <f>COUNTIF(Table1[Race],Table1[Race])</f>
        <v>2</v>
      </c>
      <c r="M2556">
        <v>2</v>
      </c>
      <c r="N2556">
        <v>0</v>
      </c>
      <c r="O2556">
        <v>0</v>
      </c>
      <c r="P2556">
        <v>0</v>
      </c>
      <c r="Q2556" t="s">
        <v>20</v>
      </c>
      <c r="R2556" t="s">
        <v>2951</v>
      </c>
      <c r="S2556" t="s">
        <v>2949</v>
      </c>
      <c r="T2556">
        <f>IFERROR(Table1[n_can_adj]/MID(Table1[district],FIND("(",Table1[district])+1,1),Table1[n_can_adj])</f>
        <v>2</v>
      </c>
      <c r="U2556">
        <v>31399</v>
      </c>
      <c r="V2556" t="str">
        <f>IF(Table1[Voting Population]&lt;47000,"Rural","Urban")</f>
        <v>Rural</v>
      </c>
      <c r="W2556" s="3">
        <v>0.42553191489361697</v>
      </c>
      <c r="X2556" s="3" t="s">
        <v>5414</v>
      </c>
      <c r="Y2556" s="3">
        <f>COUNTIFS(Table1[Race '#],Table1[[#This Row],[Race '#]],Table1[Gender],"F")</f>
        <v>0</v>
      </c>
      <c r="Z2556" s="3">
        <f>COUNTIFS(Table1[Race '#],Table1[[#This Row],[Race '#]],Table1[Gender],"M")</f>
        <v>2</v>
      </c>
      <c r="AA2556" s="3">
        <f>COUNTIFS(Table1[Race '#],Table1[[#This Row],[Race '#]],Table1[Gender],"~?")</f>
        <v>0</v>
      </c>
      <c r="AB2556" s="3" t="str">
        <f>_xlfn.IFS(Y2556=SUM(Table1[[#This Row],[Race-F candidates]:[Race-? Candidates]]),"All-Female",Z2556=SUM(Table1[[#This Row],[Race-F candidates]:[Race-? Candidates]]),"All-Male",1=1,"Mixed-Gender")</f>
        <v>All-Male</v>
      </c>
      <c r="AC2556" s="3">
        <f>COUNTIFS(Table1[genoffice],Table1[[#This Row],[genoffice]],Table1[Gender],"F")</f>
        <v>87</v>
      </c>
      <c r="AD2556" s="3">
        <f>COUNTIFS(Table1[genoffice],Table1[[#This Row],[genoffice]],Table1[Gender],"M")</f>
        <v>236</v>
      </c>
      <c r="AE2556" s="3">
        <f>COUNTIFS(Table1[genoffice],Table1[[#This Row],[genoffice]],Table1[Gender],"~?")</f>
        <v>12</v>
      </c>
    </row>
    <row r="2557" spans="1:31" x14ac:dyDescent="0.35">
      <c r="A2557">
        <v>2556</v>
      </c>
      <c r="B2557">
        <f>IF(COUNTIF(C$2:C2556,C2557)&gt;0,B2556,B2556+1)</f>
        <v>835</v>
      </c>
      <c r="C2557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7" t="s">
        <v>2949</v>
      </c>
      <c r="E2557" t="s">
        <v>3266</v>
      </c>
      <c r="F2557" t="s">
        <v>3267</v>
      </c>
      <c r="G2557">
        <v>2014</v>
      </c>
      <c r="H2557" t="s">
        <v>405</v>
      </c>
      <c r="I2557" t="s">
        <v>19</v>
      </c>
      <c r="J2557">
        <v>54</v>
      </c>
      <c r="K2557">
        <v>3</v>
      </c>
      <c r="L2557">
        <f>COUNTIF(Table1[Race],Table1[Race])</f>
        <v>3</v>
      </c>
      <c r="M2557">
        <v>1</v>
      </c>
      <c r="N2557">
        <v>2</v>
      </c>
      <c r="O2557">
        <v>0</v>
      </c>
      <c r="P2557">
        <v>0</v>
      </c>
      <c r="Q2557" t="s">
        <v>20</v>
      </c>
      <c r="R2557" t="s">
        <v>2951</v>
      </c>
      <c r="S2557" t="s">
        <v>2949</v>
      </c>
      <c r="T2557">
        <f>IFERROR(Table1[n_can_adj]/MID(Table1[district],FIND("(",Table1[district])+1,1),Table1[n_can_adj])</f>
        <v>3</v>
      </c>
      <c r="U2557">
        <v>246269</v>
      </c>
      <c r="V2557" t="str">
        <f>IF(Table1[Voting Population]&lt;47000,"Rural","Urban")</f>
        <v>Urban</v>
      </c>
      <c r="W2557" s="3">
        <v>0.1322033898305085</v>
      </c>
      <c r="X2557" s="3" t="s">
        <v>5414</v>
      </c>
      <c r="Y2557" s="3">
        <f>COUNTIFS(Table1[Race '#],Table1[[#This Row],[Race '#]],Table1[Gender],"F")</f>
        <v>1</v>
      </c>
      <c r="Z2557" s="3">
        <f>COUNTIFS(Table1[Race '#],Table1[[#This Row],[Race '#]],Table1[Gender],"M")</f>
        <v>2</v>
      </c>
      <c r="AA2557" s="3">
        <f>COUNTIFS(Table1[Race '#],Table1[[#This Row],[Race '#]],Table1[Gender],"~?")</f>
        <v>0</v>
      </c>
      <c r="AB2557" s="3" t="str">
        <f>_xlfn.IFS(Y2557=SUM(Table1[[#This Row],[Race-F candidates]:[Race-? Candidates]]),"All-Female",Z2557=SUM(Table1[[#This Row],[Race-F candidates]:[Race-? Candidates]]),"All-Male",1=1,"Mixed-Gender")</f>
        <v>Mixed-Gender</v>
      </c>
      <c r="AC2557" s="3">
        <f>COUNTIFS(Table1[genoffice],Table1[[#This Row],[genoffice]],Table1[Gender],"F")</f>
        <v>87</v>
      </c>
      <c r="AD2557" s="3">
        <f>COUNTIFS(Table1[genoffice],Table1[[#This Row],[genoffice]],Table1[Gender],"M")</f>
        <v>236</v>
      </c>
      <c r="AE2557" s="3">
        <f>COUNTIFS(Table1[genoffice],Table1[[#This Row],[genoffice]],Table1[Gender],"~?")</f>
        <v>12</v>
      </c>
    </row>
    <row r="2558" spans="1:31" x14ac:dyDescent="0.35">
      <c r="A2558">
        <v>2557</v>
      </c>
      <c r="B2558">
        <f>IF(COUNTIF(C$2:C2557,C2558)&gt;0,B2557,B2557+1)</f>
        <v>835</v>
      </c>
      <c r="C2558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8" t="s">
        <v>2949</v>
      </c>
      <c r="E2558" t="s">
        <v>3266</v>
      </c>
      <c r="F2558" t="s">
        <v>3268</v>
      </c>
      <c r="G2558">
        <v>2014</v>
      </c>
      <c r="H2558" t="s">
        <v>405</v>
      </c>
      <c r="I2558" t="s">
        <v>19</v>
      </c>
      <c r="J2558">
        <v>140</v>
      </c>
      <c r="K2558">
        <v>3</v>
      </c>
      <c r="L2558">
        <f>COUNTIF(Table1[Race],Table1[Race])</f>
        <v>3</v>
      </c>
      <c r="M2558">
        <v>1</v>
      </c>
      <c r="N2558">
        <v>2</v>
      </c>
      <c r="O2558">
        <v>0</v>
      </c>
      <c r="P2558">
        <v>0</v>
      </c>
      <c r="Q2558" t="s">
        <v>20</v>
      </c>
      <c r="R2558" t="s">
        <v>2951</v>
      </c>
      <c r="S2558" t="s">
        <v>2949</v>
      </c>
      <c r="T2558">
        <f>IFERROR(Table1[n_can_adj]/MID(Table1[district],FIND("(",Table1[district])+1,1),Table1[n_can_adj])</f>
        <v>3</v>
      </c>
      <c r="U2558">
        <v>246269</v>
      </c>
      <c r="V2558" t="str">
        <f>IF(Table1[Voting Population]&lt;47000,"Rural","Urban")</f>
        <v>Urban</v>
      </c>
      <c r="W2558" s="3">
        <v>0.1322033898305085</v>
      </c>
      <c r="X2558" s="3" t="s">
        <v>5415</v>
      </c>
      <c r="Y2558" s="3">
        <f>COUNTIFS(Table1[Race '#],Table1[[#This Row],[Race '#]],Table1[Gender],"F")</f>
        <v>1</v>
      </c>
      <c r="Z2558" s="3">
        <f>COUNTIFS(Table1[Race '#],Table1[[#This Row],[Race '#]],Table1[Gender],"M")</f>
        <v>2</v>
      </c>
      <c r="AA2558" s="3">
        <f>COUNTIFS(Table1[Race '#],Table1[[#This Row],[Race '#]],Table1[Gender],"~?")</f>
        <v>0</v>
      </c>
      <c r="AB2558" s="3" t="str">
        <f>_xlfn.IFS(Y2558=SUM(Table1[[#This Row],[Race-F candidates]:[Race-? Candidates]]),"All-Female",Z2558=SUM(Table1[[#This Row],[Race-F candidates]:[Race-? Candidates]]),"All-Male",1=1,"Mixed-Gender")</f>
        <v>Mixed-Gender</v>
      </c>
      <c r="AC2558" s="3">
        <f>COUNTIFS(Table1[genoffice],Table1[[#This Row],[genoffice]],Table1[Gender],"F")</f>
        <v>87</v>
      </c>
      <c r="AD2558" s="3">
        <f>COUNTIFS(Table1[genoffice],Table1[[#This Row],[genoffice]],Table1[Gender],"M")</f>
        <v>236</v>
      </c>
      <c r="AE2558" s="3">
        <f>COUNTIFS(Table1[genoffice],Table1[[#This Row],[genoffice]],Table1[Gender],"~?")</f>
        <v>12</v>
      </c>
    </row>
    <row r="2559" spans="1:31" x14ac:dyDescent="0.35">
      <c r="A2559">
        <v>2558</v>
      </c>
      <c r="B2559">
        <f>IF(COUNTIF(C$2:C2558,C2559)&gt;0,B2558,B2558+1)</f>
        <v>835</v>
      </c>
      <c r="C2559" t="str">
        <f>Table1[[#This Row],[position]]&amp;IF(Table1[district]="NA","","-"&amp;Table1[district])&amp;IF(Table1[parish]="Multi-Parish Race","","-"&amp;Table1[parish])&amp;" ("&amp;Table1[year]&amp;")"</f>
        <v>Mayor-Village of Folsom-St. Tammany (2014)</v>
      </c>
      <c r="D2559" t="s">
        <v>2949</v>
      </c>
      <c r="E2559" t="s">
        <v>3266</v>
      </c>
      <c r="F2559" t="s">
        <v>3269</v>
      </c>
      <c r="G2559">
        <v>2014</v>
      </c>
      <c r="H2559" t="s">
        <v>405</v>
      </c>
      <c r="I2559" t="s">
        <v>23</v>
      </c>
      <c r="J2559">
        <v>101</v>
      </c>
      <c r="K2559">
        <v>3</v>
      </c>
      <c r="L2559">
        <f>COUNTIF(Table1[Race],Table1[Race])</f>
        <v>3</v>
      </c>
      <c r="M2559">
        <v>1</v>
      </c>
      <c r="N2559">
        <v>2</v>
      </c>
      <c r="O2559">
        <v>0</v>
      </c>
      <c r="P2559">
        <v>0</v>
      </c>
      <c r="Q2559" t="s">
        <v>20</v>
      </c>
      <c r="R2559" t="s">
        <v>2951</v>
      </c>
      <c r="S2559" t="s">
        <v>2949</v>
      </c>
      <c r="T2559">
        <f>IFERROR(Table1[n_can_adj]/MID(Table1[district],FIND("(",Table1[district])+1,1),Table1[n_can_adj])</f>
        <v>3</v>
      </c>
      <c r="U2559">
        <v>246269</v>
      </c>
      <c r="V2559" t="str">
        <f>IF(Table1[Voting Population]&lt;47000,"Rural","Urban")</f>
        <v>Urban</v>
      </c>
      <c r="W2559" s="3">
        <v>0.1322033898305085</v>
      </c>
      <c r="X2559" s="3" t="s">
        <v>5414</v>
      </c>
      <c r="Y2559" s="3">
        <f>COUNTIFS(Table1[Race '#],Table1[[#This Row],[Race '#]],Table1[Gender],"F")</f>
        <v>1</v>
      </c>
      <c r="Z2559" s="3">
        <f>COUNTIFS(Table1[Race '#],Table1[[#This Row],[Race '#]],Table1[Gender],"M")</f>
        <v>2</v>
      </c>
      <c r="AA2559" s="3">
        <f>COUNTIFS(Table1[Race '#],Table1[[#This Row],[Race '#]],Table1[Gender],"~?")</f>
        <v>0</v>
      </c>
      <c r="AB2559" s="3" t="str">
        <f>_xlfn.IFS(Y2559=SUM(Table1[[#This Row],[Race-F candidates]:[Race-? Candidates]]),"All-Female",Z2559=SUM(Table1[[#This Row],[Race-F candidates]:[Race-? Candidates]]),"All-Male",1=1,"Mixed-Gender")</f>
        <v>Mixed-Gender</v>
      </c>
      <c r="AC2559" s="3">
        <f>COUNTIFS(Table1[genoffice],Table1[[#This Row],[genoffice]],Table1[Gender],"F")</f>
        <v>87</v>
      </c>
      <c r="AD2559" s="3">
        <f>COUNTIFS(Table1[genoffice],Table1[[#This Row],[genoffice]],Table1[Gender],"M")</f>
        <v>236</v>
      </c>
      <c r="AE2559" s="3">
        <f>COUNTIFS(Table1[genoffice],Table1[[#This Row],[genoffice]],Table1[Gender],"~?")</f>
        <v>12</v>
      </c>
    </row>
    <row r="2560" spans="1:31" x14ac:dyDescent="0.35">
      <c r="A2560">
        <v>2559</v>
      </c>
      <c r="B2560">
        <f>IF(COUNTIF(C$2:C2559,C2560)&gt;0,B2559,B2559+1)</f>
        <v>836</v>
      </c>
      <c r="C2560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0" t="s">
        <v>2949</v>
      </c>
      <c r="E2560" t="s">
        <v>1227</v>
      </c>
      <c r="F2560" t="s">
        <v>3270</v>
      </c>
      <c r="G2560">
        <v>2014</v>
      </c>
      <c r="H2560" t="s">
        <v>238</v>
      </c>
      <c r="I2560" t="s">
        <v>19</v>
      </c>
      <c r="J2560">
        <v>160</v>
      </c>
      <c r="K2560">
        <v>2</v>
      </c>
      <c r="L2560">
        <f>COUNTIF(Table1[Race],Table1[Race])</f>
        <v>2</v>
      </c>
      <c r="M2560">
        <v>0</v>
      </c>
      <c r="N2560">
        <v>2</v>
      </c>
      <c r="O2560">
        <v>0</v>
      </c>
      <c r="P2560">
        <v>0</v>
      </c>
      <c r="Q2560" t="s">
        <v>20</v>
      </c>
      <c r="R2560" t="s">
        <v>2951</v>
      </c>
      <c r="S2560" t="s">
        <v>2949</v>
      </c>
      <c r="T2560">
        <f>IFERROR(Table1[n_can_adj]/MID(Table1[district],FIND("(",Table1[district])+1,1),Table1[n_can_adj])</f>
        <v>2</v>
      </c>
      <c r="U2560">
        <v>132373</v>
      </c>
      <c r="V2560" t="str">
        <f>IF(Table1[Voting Population]&lt;47000,"Rural","Urban")</f>
        <v>Urban</v>
      </c>
      <c r="W2560" s="3">
        <v>0.29032258064516125</v>
      </c>
      <c r="X2560" s="3" t="s">
        <v>5415</v>
      </c>
      <c r="Y2560" s="3">
        <f>COUNTIFS(Table1[Race '#],Table1[[#This Row],[Race '#]],Table1[Gender],"F")</f>
        <v>1</v>
      </c>
      <c r="Z2560" s="3">
        <f>COUNTIFS(Table1[Race '#],Table1[[#This Row],[Race '#]],Table1[Gender],"M")</f>
        <v>1</v>
      </c>
      <c r="AA2560" s="3">
        <f>COUNTIFS(Table1[Race '#],Table1[[#This Row],[Race '#]],Table1[Gender],"~?")</f>
        <v>0</v>
      </c>
      <c r="AB2560" s="3" t="str">
        <f>_xlfn.IFS(Y2560=SUM(Table1[[#This Row],[Race-F candidates]:[Race-? Candidates]]),"All-Female",Z2560=SUM(Table1[[#This Row],[Race-F candidates]:[Race-? Candidates]]),"All-Male",1=1,"Mixed-Gender")</f>
        <v>Mixed-Gender</v>
      </c>
      <c r="AC2560" s="3">
        <f>COUNTIFS(Table1[genoffice],Table1[[#This Row],[genoffice]],Table1[Gender],"F")</f>
        <v>87</v>
      </c>
      <c r="AD2560" s="3">
        <f>COUNTIFS(Table1[genoffice],Table1[[#This Row],[genoffice]],Table1[Gender],"M")</f>
        <v>236</v>
      </c>
      <c r="AE2560" s="3">
        <f>COUNTIFS(Table1[genoffice],Table1[[#This Row],[genoffice]],Table1[Gender],"~?")</f>
        <v>12</v>
      </c>
    </row>
    <row r="2561" spans="1:31" x14ac:dyDescent="0.35">
      <c r="A2561">
        <v>2560</v>
      </c>
      <c r="B2561">
        <f>IF(COUNTIF(C$2:C2560,C2561)&gt;0,B2560,B2560+1)</f>
        <v>836</v>
      </c>
      <c r="C2561" t="str">
        <f>Table1[[#This Row],[position]]&amp;IF(Table1[district]="NA","","-"&amp;Table1[district])&amp;IF(Table1[parish]="Multi-Parish Race","","-"&amp;Table1[parish])&amp;" ("&amp;Table1[year]&amp;")"</f>
        <v>Mayor-Village of Forest Hill-Rapides (2014)</v>
      </c>
      <c r="D2561" t="s">
        <v>2949</v>
      </c>
      <c r="E2561" t="s">
        <v>1227</v>
      </c>
      <c r="F2561" t="s">
        <v>3271</v>
      </c>
      <c r="G2561">
        <v>2014</v>
      </c>
      <c r="H2561" t="s">
        <v>238</v>
      </c>
      <c r="I2561" t="s">
        <v>19</v>
      </c>
      <c r="J2561">
        <v>88</v>
      </c>
      <c r="K2561">
        <v>2</v>
      </c>
      <c r="L2561">
        <f>COUNTIF(Table1[Race],Table1[Race])</f>
        <v>2</v>
      </c>
      <c r="M2561">
        <v>0</v>
      </c>
      <c r="N2561">
        <v>2</v>
      </c>
      <c r="O2561">
        <v>0</v>
      </c>
      <c r="P2561">
        <v>0</v>
      </c>
      <c r="Q2561" t="s">
        <v>20</v>
      </c>
      <c r="R2561" t="s">
        <v>2951</v>
      </c>
      <c r="S2561" t="s">
        <v>2949</v>
      </c>
      <c r="T2561">
        <f>IFERROR(Table1[n_can_adj]/MID(Table1[district],FIND("(",Table1[district])+1,1),Table1[n_can_adj])</f>
        <v>2</v>
      </c>
      <c r="U2561">
        <v>132373</v>
      </c>
      <c r="V2561" t="str">
        <f>IF(Table1[Voting Population]&lt;47000,"Rural","Urban")</f>
        <v>Urban</v>
      </c>
      <c r="W2561" s="3">
        <v>0.29032258064516125</v>
      </c>
      <c r="X2561" s="3" t="s">
        <v>5414</v>
      </c>
      <c r="Y2561" s="3">
        <f>COUNTIFS(Table1[Race '#],Table1[[#This Row],[Race '#]],Table1[Gender],"F")</f>
        <v>1</v>
      </c>
      <c r="Z2561" s="3">
        <f>COUNTIFS(Table1[Race '#],Table1[[#This Row],[Race '#]],Table1[Gender],"M")</f>
        <v>1</v>
      </c>
      <c r="AA2561" s="3">
        <f>COUNTIFS(Table1[Race '#],Table1[[#This Row],[Race '#]],Table1[Gender],"~?")</f>
        <v>0</v>
      </c>
      <c r="AB2561" s="3" t="str">
        <f>_xlfn.IFS(Y2561=SUM(Table1[[#This Row],[Race-F candidates]:[Race-? Candidates]]),"All-Female",Z2561=SUM(Table1[[#This Row],[Race-F candidates]:[Race-? Candidates]]),"All-Male",1=1,"Mixed-Gender")</f>
        <v>Mixed-Gender</v>
      </c>
      <c r="AC2561" s="3">
        <f>COUNTIFS(Table1[genoffice],Table1[[#This Row],[genoffice]],Table1[Gender],"F")</f>
        <v>87</v>
      </c>
      <c r="AD2561" s="3">
        <f>COUNTIFS(Table1[genoffice],Table1[[#This Row],[genoffice]],Table1[Gender],"M")</f>
        <v>236</v>
      </c>
      <c r="AE2561" s="3">
        <f>COUNTIFS(Table1[genoffice],Table1[[#This Row],[genoffice]],Table1[Gender],"~?")</f>
        <v>12</v>
      </c>
    </row>
    <row r="2562" spans="1:31" x14ac:dyDescent="0.35">
      <c r="A2562">
        <v>2561</v>
      </c>
      <c r="B2562">
        <f>IF(COUNTIF(C$2:C2561,C2562)&gt;0,B2561,B2561+1)</f>
        <v>837</v>
      </c>
      <c r="C2562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2" t="s">
        <v>2949</v>
      </c>
      <c r="E2562" t="s">
        <v>3272</v>
      </c>
      <c r="F2562" t="s">
        <v>3273</v>
      </c>
      <c r="G2562">
        <v>2016</v>
      </c>
      <c r="H2562" t="s">
        <v>1002</v>
      </c>
      <c r="I2562" t="s">
        <v>23</v>
      </c>
      <c r="J2562">
        <v>179</v>
      </c>
      <c r="K2562">
        <v>2</v>
      </c>
      <c r="L2562">
        <f>COUNTIF(Table1[Race],Table1[Race])</f>
        <v>2</v>
      </c>
      <c r="M2562">
        <v>1</v>
      </c>
      <c r="N2562">
        <v>1</v>
      </c>
      <c r="O2562">
        <v>0</v>
      </c>
      <c r="P2562">
        <v>0</v>
      </c>
      <c r="Q2562" t="s">
        <v>20</v>
      </c>
      <c r="R2562" t="s">
        <v>2951</v>
      </c>
      <c r="S2562" t="s">
        <v>2949</v>
      </c>
      <c r="T2562">
        <f>IFERROR(Table1[n_can_adj]/MID(Table1[district],FIND("(",Table1[district])+1,1),Table1[n_can_adj])</f>
        <v>2</v>
      </c>
      <c r="U2562">
        <v>135925</v>
      </c>
      <c r="V2562" t="str">
        <f>IF(Table1[Voting Population]&lt;47000,"Rural","Urban")</f>
        <v>Urban</v>
      </c>
      <c r="W2562" s="3">
        <v>0.23991507430997872</v>
      </c>
      <c r="X2562" s="3" t="s">
        <v>5414</v>
      </c>
      <c r="Y2562" s="3">
        <f>COUNTIFS(Table1[Race '#],Table1[[#This Row],[Race '#]],Table1[Gender],"F")</f>
        <v>1</v>
      </c>
      <c r="Z2562" s="3">
        <f>COUNTIFS(Table1[Race '#],Table1[[#This Row],[Race '#]],Table1[Gender],"M")</f>
        <v>1</v>
      </c>
      <c r="AA2562" s="3">
        <f>COUNTIFS(Table1[Race '#],Table1[[#This Row],[Race '#]],Table1[Gender],"~?")</f>
        <v>0</v>
      </c>
      <c r="AB2562" s="3" t="str">
        <f>_xlfn.IFS(Y2562=SUM(Table1[[#This Row],[Race-F candidates]:[Race-? Candidates]]),"All-Female",Z2562=SUM(Table1[[#This Row],[Race-F candidates]:[Race-? Candidates]]),"All-Male",1=1,"Mixed-Gender")</f>
        <v>Mixed-Gender</v>
      </c>
      <c r="AC2562" s="3">
        <f>COUNTIFS(Table1[genoffice],Table1[[#This Row],[genoffice]],Table1[Gender],"F")</f>
        <v>87</v>
      </c>
      <c r="AD2562" s="3">
        <f>COUNTIFS(Table1[genoffice],Table1[[#This Row],[genoffice]],Table1[Gender],"M")</f>
        <v>236</v>
      </c>
      <c r="AE2562" s="3">
        <f>COUNTIFS(Table1[genoffice],Table1[[#This Row],[genoffice]],Table1[Gender],"~?")</f>
        <v>12</v>
      </c>
    </row>
    <row r="2563" spans="1:31" x14ac:dyDescent="0.35">
      <c r="A2563">
        <v>2562</v>
      </c>
      <c r="B2563">
        <f>IF(COUNTIF(C$2:C2562,C2563)&gt;0,B2562,B2562+1)</f>
        <v>837</v>
      </c>
      <c r="C2563" t="str">
        <f>Table1[[#This Row],[position]]&amp;IF(Table1[district]="NA","","-"&amp;Table1[district])&amp;IF(Table1[parish]="Multi-Parish Race","","-"&amp;Table1[parish])&amp;" ("&amp;Table1[year]&amp;")"</f>
        <v>Mayor-Village of French Settlement-Livingston (2016)</v>
      </c>
      <c r="D2563" t="s">
        <v>2949</v>
      </c>
      <c r="E2563" t="s">
        <v>3272</v>
      </c>
      <c r="F2563" t="s">
        <v>3274</v>
      </c>
      <c r="G2563">
        <v>2016</v>
      </c>
      <c r="H2563" t="s">
        <v>1002</v>
      </c>
      <c r="I2563" t="s">
        <v>19</v>
      </c>
      <c r="J2563">
        <v>292</v>
      </c>
      <c r="K2563">
        <v>2</v>
      </c>
      <c r="L2563">
        <f>COUNTIF(Table1[Race],Table1[Race])</f>
        <v>2</v>
      </c>
      <c r="M2563">
        <v>1</v>
      </c>
      <c r="N2563">
        <v>1</v>
      </c>
      <c r="O2563">
        <v>0</v>
      </c>
      <c r="P2563">
        <v>0</v>
      </c>
      <c r="Q2563" t="s">
        <v>20</v>
      </c>
      <c r="R2563" t="s">
        <v>2951</v>
      </c>
      <c r="S2563" t="s">
        <v>2949</v>
      </c>
      <c r="T2563">
        <f>IFERROR(Table1[n_can_adj]/MID(Table1[district],FIND("(",Table1[district])+1,1),Table1[n_can_adj])</f>
        <v>2</v>
      </c>
      <c r="U2563">
        <v>135925</v>
      </c>
      <c r="V2563" t="str">
        <f>IF(Table1[Voting Population]&lt;47000,"Rural","Urban")</f>
        <v>Urban</v>
      </c>
      <c r="W2563" s="3">
        <v>0.23991507430997872</v>
      </c>
      <c r="X2563" s="3" t="s">
        <v>5415</v>
      </c>
      <c r="Y2563" s="3">
        <f>COUNTIFS(Table1[Race '#],Table1[[#This Row],[Race '#]],Table1[Gender],"F")</f>
        <v>1</v>
      </c>
      <c r="Z2563" s="3">
        <f>COUNTIFS(Table1[Race '#],Table1[[#This Row],[Race '#]],Table1[Gender],"M")</f>
        <v>1</v>
      </c>
      <c r="AA2563" s="3">
        <f>COUNTIFS(Table1[Race '#],Table1[[#This Row],[Race '#]],Table1[Gender],"~?")</f>
        <v>0</v>
      </c>
      <c r="AB2563" s="3" t="str">
        <f>_xlfn.IFS(Y2563=SUM(Table1[[#This Row],[Race-F candidates]:[Race-? Candidates]]),"All-Female",Z2563=SUM(Table1[[#This Row],[Race-F candidates]:[Race-? Candidates]]),"All-Male",1=1,"Mixed-Gender")</f>
        <v>Mixed-Gender</v>
      </c>
      <c r="AC2563" s="3">
        <f>COUNTIFS(Table1[genoffice],Table1[[#This Row],[genoffice]],Table1[Gender],"F")</f>
        <v>87</v>
      </c>
      <c r="AD2563" s="3">
        <f>COUNTIFS(Table1[genoffice],Table1[[#This Row],[genoffice]],Table1[Gender],"M")</f>
        <v>236</v>
      </c>
      <c r="AE2563" s="3">
        <f>COUNTIFS(Table1[genoffice],Table1[[#This Row],[genoffice]],Table1[Gender],"~?")</f>
        <v>12</v>
      </c>
    </row>
    <row r="2564" spans="1:31" x14ac:dyDescent="0.35">
      <c r="A2564">
        <v>2563</v>
      </c>
      <c r="B2564">
        <f>IF(COUNTIF(C$2:C2563,C2564)&gt;0,B2563,B2563+1)</f>
        <v>838</v>
      </c>
      <c r="C2564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4" t="s">
        <v>2949</v>
      </c>
      <c r="E2564" t="s">
        <v>3275</v>
      </c>
      <c r="F2564" t="s">
        <v>3276</v>
      </c>
      <c r="G2564">
        <v>2014</v>
      </c>
      <c r="H2564" t="s">
        <v>34</v>
      </c>
      <c r="I2564" t="s">
        <v>30</v>
      </c>
      <c r="J2564">
        <v>76</v>
      </c>
      <c r="K2564">
        <v>2</v>
      </c>
      <c r="L2564">
        <f>COUNTIF(Table1[Race],Table1[Race])</f>
        <v>2</v>
      </c>
      <c r="M2564">
        <v>0</v>
      </c>
      <c r="N2564">
        <v>1</v>
      </c>
      <c r="O2564">
        <v>1</v>
      </c>
      <c r="P2564">
        <v>0</v>
      </c>
      <c r="Q2564" t="s">
        <v>20</v>
      </c>
      <c r="R2564" t="s">
        <v>2951</v>
      </c>
      <c r="S2564" t="s">
        <v>2949</v>
      </c>
      <c r="T2564">
        <f>IFERROR(Table1[n_can_adj]/MID(Table1[district],FIND("(",Table1[district])+1,1),Table1[n_can_adj])</f>
        <v>2</v>
      </c>
      <c r="U2564">
        <v>10145</v>
      </c>
      <c r="V2564" t="str">
        <f>IF(Table1[Voting Population]&lt;47000,"Rural","Urban")</f>
        <v>Rural</v>
      </c>
      <c r="W2564" s="3">
        <v>0.16483516483516486</v>
      </c>
      <c r="X2564" s="3" t="s">
        <v>5415</v>
      </c>
      <c r="Y2564" s="3">
        <f>COUNTIFS(Table1[Race '#],Table1[[#This Row],[Race '#]],Table1[Gender],"F")</f>
        <v>1</v>
      </c>
      <c r="Z2564" s="3">
        <f>COUNTIFS(Table1[Race '#],Table1[[#This Row],[Race '#]],Table1[Gender],"M")</f>
        <v>1</v>
      </c>
      <c r="AA2564" s="3">
        <f>COUNTIFS(Table1[Race '#],Table1[[#This Row],[Race '#]],Table1[Gender],"~?")</f>
        <v>0</v>
      </c>
      <c r="AB2564" s="3" t="str">
        <f>_xlfn.IFS(Y2564=SUM(Table1[[#This Row],[Race-F candidates]:[Race-? Candidates]]),"All-Female",Z2564=SUM(Table1[[#This Row],[Race-F candidates]:[Race-? Candidates]]),"All-Male",1=1,"Mixed-Gender")</f>
        <v>Mixed-Gender</v>
      </c>
      <c r="AC2564" s="3">
        <f>COUNTIFS(Table1[genoffice],Table1[[#This Row],[genoffice]],Table1[Gender],"F")</f>
        <v>87</v>
      </c>
      <c r="AD2564" s="3">
        <f>COUNTIFS(Table1[genoffice],Table1[[#This Row],[genoffice]],Table1[Gender],"M")</f>
        <v>236</v>
      </c>
      <c r="AE2564" s="3">
        <f>COUNTIFS(Table1[genoffice],Table1[[#This Row],[genoffice]],Table1[Gender],"~?")</f>
        <v>12</v>
      </c>
    </row>
    <row r="2565" spans="1:31" x14ac:dyDescent="0.35">
      <c r="A2565">
        <v>2564</v>
      </c>
      <c r="B2565">
        <f>IF(COUNTIF(C$2:C2564,C2565)&gt;0,B2564,B2564+1)</f>
        <v>838</v>
      </c>
      <c r="C2565" t="str">
        <f>Table1[[#This Row],[position]]&amp;IF(Table1[district]="NA","","-"&amp;Table1[district])&amp;IF(Table1[parish]="Multi-Parish Race","","-"&amp;Table1[parish])&amp;" ("&amp;Table1[year]&amp;")"</f>
        <v>Mayor-Village of Harrisonburg-Catahoula (2014)</v>
      </c>
      <c r="D2565" t="s">
        <v>2949</v>
      </c>
      <c r="E2565" t="s">
        <v>3275</v>
      </c>
      <c r="F2565" t="s">
        <v>3277</v>
      </c>
      <c r="G2565">
        <v>2014</v>
      </c>
      <c r="H2565" t="s">
        <v>34</v>
      </c>
      <c r="I2565" t="s">
        <v>19</v>
      </c>
      <c r="J2565">
        <v>106</v>
      </c>
      <c r="K2565">
        <v>2</v>
      </c>
      <c r="L2565">
        <f>COUNTIF(Table1[Race],Table1[Race])</f>
        <v>2</v>
      </c>
      <c r="M2565">
        <v>0</v>
      </c>
      <c r="N2565">
        <v>1</v>
      </c>
      <c r="O2565">
        <v>1</v>
      </c>
      <c r="P2565">
        <v>0</v>
      </c>
      <c r="Q2565" t="s">
        <v>20</v>
      </c>
      <c r="R2565" t="s">
        <v>2951</v>
      </c>
      <c r="S2565" t="s">
        <v>2949</v>
      </c>
      <c r="T2565">
        <f>IFERROR(Table1[n_can_adj]/MID(Table1[district],FIND("(",Table1[district])+1,1),Table1[n_can_adj])</f>
        <v>2</v>
      </c>
      <c r="U2565">
        <v>10145</v>
      </c>
      <c r="V2565" t="str">
        <f>IF(Table1[Voting Population]&lt;47000,"Rural","Urban")</f>
        <v>Rural</v>
      </c>
      <c r="W2565" s="3">
        <v>0.16483516483516486</v>
      </c>
      <c r="X2565" s="3" t="s">
        <v>5414</v>
      </c>
      <c r="Y2565" s="3">
        <f>COUNTIFS(Table1[Race '#],Table1[[#This Row],[Race '#]],Table1[Gender],"F")</f>
        <v>1</v>
      </c>
      <c r="Z2565" s="3">
        <f>COUNTIFS(Table1[Race '#],Table1[[#This Row],[Race '#]],Table1[Gender],"M")</f>
        <v>1</v>
      </c>
      <c r="AA2565" s="3">
        <f>COUNTIFS(Table1[Race '#],Table1[[#This Row],[Race '#]],Table1[Gender],"~?")</f>
        <v>0</v>
      </c>
      <c r="AB2565" s="3" t="str">
        <f>_xlfn.IFS(Y2565=SUM(Table1[[#This Row],[Race-F candidates]:[Race-? Candidates]]),"All-Female",Z2565=SUM(Table1[[#This Row],[Race-F candidates]:[Race-? Candidates]]),"All-Male",1=1,"Mixed-Gender")</f>
        <v>Mixed-Gender</v>
      </c>
      <c r="AC2565" s="3">
        <f>COUNTIFS(Table1[genoffice],Table1[[#This Row],[genoffice]],Table1[Gender],"F")</f>
        <v>87</v>
      </c>
      <c r="AD2565" s="3">
        <f>COUNTIFS(Table1[genoffice],Table1[[#This Row],[genoffice]],Table1[Gender],"M")</f>
        <v>236</v>
      </c>
      <c r="AE2565" s="3">
        <f>COUNTIFS(Table1[genoffice],Table1[[#This Row],[genoffice]],Table1[Gender],"~?")</f>
        <v>12</v>
      </c>
    </row>
    <row r="2566" spans="1:31" x14ac:dyDescent="0.35">
      <c r="A2566">
        <v>2566</v>
      </c>
      <c r="B2566">
        <f>IF(COUNTIF(C$2:C2565,C2566)&gt;0,B2565,B2565+1)</f>
        <v>839</v>
      </c>
      <c r="C2566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6" t="s">
        <v>2949</v>
      </c>
      <c r="E2566" t="s">
        <v>3278</v>
      </c>
      <c r="F2566" t="s">
        <v>3280</v>
      </c>
      <c r="G2566">
        <v>2014</v>
      </c>
      <c r="H2566" t="s">
        <v>73</v>
      </c>
      <c r="I2566" t="s">
        <v>19</v>
      </c>
      <c r="J2566">
        <v>27</v>
      </c>
      <c r="K2566">
        <v>3</v>
      </c>
      <c r="L2566">
        <f>COUNTIF(Table1[Race],Table1[Race])</f>
        <v>3</v>
      </c>
      <c r="M2566">
        <v>1</v>
      </c>
      <c r="N2566">
        <v>2</v>
      </c>
      <c r="O2566">
        <v>0</v>
      </c>
      <c r="P2566">
        <v>0</v>
      </c>
      <c r="Q2566" t="s">
        <v>20</v>
      </c>
      <c r="R2566" t="s">
        <v>2951</v>
      </c>
      <c r="S2566" t="s">
        <v>2949</v>
      </c>
      <c r="T2566">
        <f>IFERROR(Table1[n_can_adj]/MID(Table1[district],FIND("(",Table1[district])+1,1),Table1[n_can_adj])</f>
        <v>3</v>
      </c>
      <c r="U2566">
        <v>569</v>
      </c>
      <c r="V2566" t="str">
        <f>IF(Table1[Voting Population]&lt;47000,"Rural","Urban")</f>
        <v>Rural</v>
      </c>
      <c r="W2566" s="3">
        <v>0.31538461538461537</v>
      </c>
      <c r="X2566" s="3" t="s">
        <v>5414</v>
      </c>
      <c r="Y2566" s="3">
        <f>COUNTIFS(Table1[Race '#],Table1[[#This Row],[Race '#]],Table1[Gender],"F")</f>
        <v>0</v>
      </c>
      <c r="Z2566" s="3">
        <f>COUNTIFS(Table1[Race '#],Table1[[#This Row],[Race '#]],Table1[Gender],"M")</f>
        <v>3</v>
      </c>
      <c r="AA2566" s="3">
        <f>COUNTIFS(Table1[Race '#],Table1[[#This Row],[Race '#]],Table1[Gender],"~?")</f>
        <v>0</v>
      </c>
      <c r="AB2566" s="3" t="str">
        <f>_xlfn.IFS(Y2566=SUM(Table1[[#This Row],[Race-F candidates]:[Race-? Candidates]]),"All-Female",Z2566=SUM(Table1[[#This Row],[Race-F candidates]:[Race-? Candidates]]),"All-Male",1=1,"Mixed-Gender")</f>
        <v>All-Male</v>
      </c>
      <c r="AC2566" s="3">
        <f>COUNTIFS(Table1[genoffice],Table1[[#This Row],[genoffice]],Table1[Gender],"F")</f>
        <v>87</v>
      </c>
      <c r="AD2566" s="3">
        <f>COUNTIFS(Table1[genoffice],Table1[[#This Row],[genoffice]],Table1[Gender],"M")</f>
        <v>236</v>
      </c>
      <c r="AE2566" s="3">
        <f>COUNTIFS(Table1[genoffice],Table1[[#This Row],[genoffice]],Table1[Gender],"~?")</f>
        <v>12</v>
      </c>
    </row>
    <row r="2567" spans="1:31" x14ac:dyDescent="0.35">
      <c r="A2567">
        <v>2567</v>
      </c>
      <c r="B2567">
        <f>IF(COUNTIF(C$2:C2566,C2567)&gt;0,B2566,B2566+1)</f>
        <v>839</v>
      </c>
      <c r="C2567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7" t="s">
        <v>2949</v>
      </c>
      <c r="E2567" t="s">
        <v>3278</v>
      </c>
      <c r="F2567" t="s">
        <v>3281</v>
      </c>
      <c r="G2567">
        <v>2014</v>
      </c>
      <c r="H2567" t="s">
        <v>73</v>
      </c>
      <c r="I2567" t="s">
        <v>23</v>
      </c>
      <c r="J2567">
        <v>31</v>
      </c>
      <c r="K2567">
        <v>3</v>
      </c>
      <c r="L2567">
        <f>COUNTIF(Table1[Race],Table1[Race])</f>
        <v>3</v>
      </c>
      <c r="M2567">
        <v>1</v>
      </c>
      <c r="N2567">
        <v>2</v>
      </c>
      <c r="O2567">
        <v>0</v>
      </c>
      <c r="P2567">
        <v>0</v>
      </c>
      <c r="Q2567" t="s">
        <v>20</v>
      </c>
      <c r="R2567" t="s">
        <v>2951</v>
      </c>
      <c r="S2567" t="s">
        <v>2949</v>
      </c>
      <c r="T2567">
        <f>IFERROR(Table1[n_can_adj]/MID(Table1[district],FIND("(",Table1[district])+1,1),Table1[n_can_adj])</f>
        <v>3</v>
      </c>
      <c r="U2567">
        <v>569</v>
      </c>
      <c r="V2567" t="str">
        <f>IF(Table1[Voting Population]&lt;47000,"Rural","Urban")</f>
        <v>Rural</v>
      </c>
      <c r="W2567" s="3">
        <v>0.31538461538461537</v>
      </c>
      <c r="X2567" s="3" t="s">
        <v>5414</v>
      </c>
      <c r="Y2567" s="3">
        <f>COUNTIFS(Table1[Race '#],Table1[[#This Row],[Race '#]],Table1[Gender],"F")</f>
        <v>0</v>
      </c>
      <c r="Z2567" s="3">
        <f>COUNTIFS(Table1[Race '#],Table1[[#This Row],[Race '#]],Table1[Gender],"M")</f>
        <v>3</v>
      </c>
      <c r="AA2567" s="3">
        <f>COUNTIFS(Table1[Race '#],Table1[[#This Row],[Race '#]],Table1[Gender],"~?")</f>
        <v>0</v>
      </c>
      <c r="AB2567" s="3" t="str">
        <f>_xlfn.IFS(Y2567=SUM(Table1[[#This Row],[Race-F candidates]:[Race-? Candidates]]),"All-Female",Z2567=SUM(Table1[[#This Row],[Race-F candidates]:[Race-? Candidates]]),"All-Male",1=1,"Mixed-Gender")</f>
        <v>All-Male</v>
      </c>
      <c r="AC2567" s="3">
        <f>COUNTIFS(Table1[genoffice],Table1[[#This Row],[genoffice]],Table1[Gender],"F")</f>
        <v>87</v>
      </c>
      <c r="AD2567" s="3">
        <f>COUNTIFS(Table1[genoffice],Table1[[#This Row],[genoffice]],Table1[Gender],"M")</f>
        <v>236</v>
      </c>
      <c r="AE2567" s="3">
        <f>COUNTIFS(Table1[genoffice],Table1[[#This Row],[genoffice]],Table1[Gender],"~?")</f>
        <v>12</v>
      </c>
    </row>
    <row r="2568" spans="1:31" x14ac:dyDescent="0.35">
      <c r="A2568">
        <v>2569</v>
      </c>
      <c r="B2568">
        <f>IF(COUNTIF(C$2:C2567,C2568)&gt;0,B2567,B2567+1)</f>
        <v>839</v>
      </c>
      <c r="C2568" t="str">
        <f>Table1[[#This Row],[position]]&amp;IF(Table1[district]="NA","","-"&amp;Table1[district])&amp;IF(Table1[parish]="Multi-Parish Race","","-"&amp;Table1[parish])&amp;" ("&amp;Table1[year]&amp;")"</f>
        <v>Mayor-Village of Junction City (2014)</v>
      </c>
      <c r="D2568" t="s">
        <v>2949</v>
      </c>
      <c r="E2568" t="s">
        <v>3278</v>
      </c>
      <c r="F2568" t="s">
        <v>3282</v>
      </c>
      <c r="G2568">
        <v>2014</v>
      </c>
      <c r="H2568" t="s">
        <v>73</v>
      </c>
      <c r="I2568" t="s">
        <v>19</v>
      </c>
      <c r="J2568">
        <v>72</v>
      </c>
      <c r="K2568">
        <v>3</v>
      </c>
      <c r="L2568">
        <f>COUNTIF(Table1[Race],Table1[Race])</f>
        <v>3</v>
      </c>
      <c r="M2568">
        <v>1</v>
      </c>
      <c r="N2568">
        <v>2</v>
      </c>
      <c r="O2568">
        <v>0</v>
      </c>
      <c r="P2568">
        <v>0</v>
      </c>
      <c r="Q2568" t="s">
        <v>20</v>
      </c>
      <c r="R2568" t="s">
        <v>2951</v>
      </c>
      <c r="S2568" t="s">
        <v>2949</v>
      </c>
      <c r="T2568">
        <f>IFERROR(Table1[n_can_adj]/MID(Table1[district],FIND("(",Table1[district])+1,1),Table1[n_can_adj])</f>
        <v>3</v>
      </c>
      <c r="U2568">
        <v>569</v>
      </c>
      <c r="V2568" t="str">
        <f>IF(Table1[Voting Population]&lt;47000,"Rural","Urban")</f>
        <v>Rural</v>
      </c>
      <c r="W2568" s="3">
        <v>0.31538461538461537</v>
      </c>
      <c r="X2568" s="3" t="s">
        <v>5414</v>
      </c>
      <c r="Y2568" s="3">
        <f>COUNTIFS(Table1[Race '#],Table1[[#This Row],[Race '#]],Table1[Gender],"F")</f>
        <v>0</v>
      </c>
      <c r="Z2568" s="3">
        <f>COUNTIFS(Table1[Race '#],Table1[[#This Row],[Race '#]],Table1[Gender],"M")</f>
        <v>3</v>
      </c>
      <c r="AA2568" s="3">
        <f>COUNTIFS(Table1[Race '#],Table1[[#This Row],[Race '#]],Table1[Gender],"~?")</f>
        <v>0</v>
      </c>
      <c r="AB2568" s="3" t="str">
        <f>_xlfn.IFS(Y2568=SUM(Table1[[#This Row],[Race-F candidates]:[Race-? Candidates]]),"All-Female",Z2568=SUM(Table1[[#This Row],[Race-F candidates]:[Race-? Candidates]]),"All-Male",1=1,"Mixed-Gender")</f>
        <v>All-Male</v>
      </c>
      <c r="AC2568" s="3">
        <f>COUNTIFS(Table1[genoffice],Table1[[#This Row],[genoffice]],Table1[Gender],"F")</f>
        <v>87</v>
      </c>
      <c r="AD2568" s="3">
        <f>COUNTIFS(Table1[genoffice],Table1[[#This Row],[genoffice]],Table1[Gender],"M")</f>
        <v>236</v>
      </c>
      <c r="AE2568" s="3">
        <f>COUNTIFS(Table1[genoffice],Table1[[#This Row],[genoffice]],Table1[Gender],"~?")</f>
        <v>12</v>
      </c>
    </row>
    <row r="2569" spans="1:31" x14ac:dyDescent="0.35">
      <c r="A2569">
        <v>2565</v>
      </c>
      <c r="B2569">
        <f>IF(COUNTIF(C$2:C2568,C2569)&gt;0,B2568,B2568+1)</f>
        <v>840</v>
      </c>
      <c r="C2569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69" t="s">
        <v>2949</v>
      </c>
      <c r="E2569" t="s">
        <v>3278</v>
      </c>
      <c r="F2569" t="s">
        <v>3279</v>
      </c>
      <c r="G2569">
        <v>2016</v>
      </c>
      <c r="H2569" t="s">
        <v>73</v>
      </c>
      <c r="I2569" t="s">
        <v>127</v>
      </c>
      <c r="J2569">
        <v>100</v>
      </c>
      <c r="K2569">
        <v>2</v>
      </c>
      <c r="L2569">
        <f>COUNTIF(Table1[Race],Table1[Race])</f>
        <v>2</v>
      </c>
      <c r="M2569">
        <v>1</v>
      </c>
      <c r="N2569">
        <v>0</v>
      </c>
      <c r="O2569">
        <v>0</v>
      </c>
      <c r="P2569">
        <v>1</v>
      </c>
      <c r="Q2569" t="s">
        <v>20</v>
      </c>
      <c r="R2569" t="s">
        <v>2951</v>
      </c>
      <c r="S2569" t="s">
        <v>2949</v>
      </c>
      <c r="T2569">
        <f>IFERROR(Table1[n_can_adj]/MID(Table1[district],FIND("(",Table1[district])+1,1),Table1[n_can_adj])</f>
        <v>2</v>
      </c>
      <c r="U2569">
        <v>565</v>
      </c>
      <c r="V2569" t="str">
        <f>IF(Table1[Voting Population]&lt;47000,"Rural","Urban")</f>
        <v>Rural</v>
      </c>
      <c r="W2569" s="3">
        <v>0.49253731343283585</v>
      </c>
      <c r="X2569" s="3" t="s">
        <v>5414</v>
      </c>
      <c r="Y2569" s="3">
        <f>COUNTIFS(Table1[Race '#],Table1[[#This Row],[Race '#]],Table1[Gender],"F")</f>
        <v>0</v>
      </c>
      <c r="Z2569" s="3">
        <f>COUNTIFS(Table1[Race '#],Table1[[#This Row],[Race '#]],Table1[Gender],"M")</f>
        <v>2</v>
      </c>
      <c r="AA2569" s="3">
        <f>COUNTIFS(Table1[Race '#],Table1[[#This Row],[Race '#]],Table1[Gender],"~?")</f>
        <v>0</v>
      </c>
      <c r="AB2569" s="3" t="str">
        <f>_xlfn.IFS(Y2569=SUM(Table1[[#This Row],[Race-F candidates]:[Race-? Candidates]]),"All-Female",Z2569=SUM(Table1[[#This Row],[Race-F candidates]:[Race-? Candidates]]),"All-Male",1=1,"Mixed-Gender")</f>
        <v>All-Male</v>
      </c>
      <c r="AC2569" s="3">
        <f>COUNTIFS(Table1[genoffice],Table1[[#This Row],[genoffice]],Table1[Gender],"F")</f>
        <v>87</v>
      </c>
      <c r="AD2569" s="3">
        <f>COUNTIFS(Table1[genoffice],Table1[[#This Row],[genoffice]],Table1[Gender],"M")</f>
        <v>236</v>
      </c>
      <c r="AE2569" s="3">
        <f>COUNTIFS(Table1[genoffice],Table1[[#This Row],[genoffice]],Table1[Gender],"~?")</f>
        <v>12</v>
      </c>
    </row>
    <row r="2570" spans="1:31" x14ac:dyDescent="0.35">
      <c r="A2570">
        <v>2568</v>
      </c>
      <c r="B2570">
        <f>IF(COUNTIF(C$2:C2569,C2570)&gt;0,B2569,B2569+1)</f>
        <v>840</v>
      </c>
      <c r="C2570" t="str">
        <f>Table1[[#This Row],[position]]&amp;IF(Table1[district]="NA","","-"&amp;Table1[district])&amp;IF(Table1[parish]="Multi-Parish Race","","-"&amp;Table1[parish])&amp;" ("&amp;Table1[year]&amp;")"</f>
        <v>Mayor-Village of Junction City (2016)</v>
      </c>
      <c r="D2570" t="s">
        <v>2949</v>
      </c>
      <c r="E2570" t="s">
        <v>3278</v>
      </c>
      <c r="F2570" t="s">
        <v>3281</v>
      </c>
      <c r="G2570">
        <v>2016</v>
      </c>
      <c r="H2570" t="s">
        <v>73</v>
      </c>
      <c r="I2570" t="s">
        <v>23</v>
      </c>
      <c r="J2570">
        <v>34</v>
      </c>
      <c r="K2570">
        <v>2</v>
      </c>
      <c r="L2570">
        <f>COUNTIF(Table1[Race],Table1[Race])</f>
        <v>2</v>
      </c>
      <c r="M2570">
        <v>1</v>
      </c>
      <c r="N2570">
        <v>0</v>
      </c>
      <c r="O2570">
        <v>0</v>
      </c>
      <c r="P2570">
        <v>1</v>
      </c>
      <c r="Q2570" t="s">
        <v>20</v>
      </c>
      <c r="R2570" t="s">
        <v>2951</v>
      </c>
      <c r="S2570" t="s">
        <v>2949</v>
      </c>
      <c r="T2570">
        <f>IFERROR(Table1[n_can_adj]/MID(Table1[district],FIND("(",Table1[district])+1,1),Table1[n_can_adj])</f>
        <v>2</v>
      </c>
      <c r="U2570">
        <v>565</v>
      </c>
      <c r="V2570" t="str">
        <f>IF(Table1[Voting Population]&lt;47000,"Rural","Urban")</f>
        <v>Rural</v>
      </c>
      <c r="W2570" s="3">
        <v>0.49253731343283585</v>
      </c>
      <c r="X2570" s="3" t="s">
        <v>5414</v>
      </c>
      <c r="Y2570" s="3">
        <f>COUNTIFS(Table1[Race '#],Table1[[#This Row],[Race '#]],Table1[Gender],"F")</f>
        <v>0</v>
      </c>
      <c r="Z2570" s="3">
        <f>COUNTIFS(Table1[Race '#],Table1[[#This Row],[Race '#]],Table1[Gender],"M")</f>
        <v>2</v>
      </c>
      <c r="AA2570" s="3">
        <f>COUNTIFS(Table1[Race '#],Table1[[#This Row],[Race '#]],Table1[Gender],"~?")</f>
        <v>0</v>
      </c>
      <c r="AB2570" s="3" t="str">
        <f>_xlfn.IFS(Y2570=SUM(Table1[[#This Row],[Race-F candidates]:[Race-? Candidates]]),"All-Female",Z2570=SUM(Table1[[#This Row],[Race-F candidates]:[Race-? Candidates]]),"All-Male",1=1,"Mixed-Gender")</f>
        <v>All-Male</v>
      </c>
      <c r="AC2570" s="3">
        <f>COUNTIFS(Table1[genoffice],Table1[[#This Row],[genoffice]],Table1[Gender],"F")</f>
        <v>87</v>
      </c>
      <c r="AD2570" s="3">
        <f>COUNTIFS(Table1[genoffice],Table1[[#This Row],[genoffice]],Table1[Gender],"M")</f>
        <v>236</v>
      </c>
      <c r="AE2570" s="3">
        <f>COUNTIFS(Table1[genoffice],Table1[[#This Row],[genoffice]],Table1[Gender],"~?")</f>
        <v>12</v>
      </c>
    </row>
    <row r="2571" spans="1:31" x14ac:dyDescent="0.35">
      <c r="A2571">
        <v>2570</v>
      </c>
      <c r="B2571">
        <f>IF(COUNTIF(C$2:C2570,C2571)&gt;0,B2570,B2570+1)</f>
        <v>841</v>
      </c>
      <c r="C2571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1" t="s">
        <v>2949</v>
      </c>
      <c r="E2571" t="s">
        <v>3283</v>
      </c>
      <c r="F2571" t="s">
        <v>3284</v>
      </c>
      <c r="G2571">
        <v>2016</v>
      </c>
      <c r="H2571" t="s">
        <v>1300</v>
      </c>
      <c r="I2571" t="s">
        <v>19</v>
      </c>
      <c r="J2571">
        <v>258</v>
      </c>
      <c r="K2571">
        <v>2</v>
      </c>
      <c r="L2571">
        <f>COUNTIF(Table1[Race],Table1[Race])</f>
        <v>2</v>
      </c>
      <c r="M2571">
        <v>1</v>
      </c>
      <c r="N2571">
        <v>1</v>
      </c>
      <c r="O2571">
        <v>0</v>
      </c>
      <c r="P2571">
        <v>0</v>
      </c>
      <c r="Q2571" t="s">
        <v>20</v>
      </c>
      <c r="R2571" t="s">
        <v>2951</v>
      </c>
      <c r="S2571" t="s">
        <v>2949</v>
      </c>
      <c r="T2571">
        <f>IFERROR(Table1[n_can_adj]/MID(Table1[district],FIND("(",Table1[district])+1,1),Table1[n_can_adj])</f>
        <v>2</v>
      </c>
      <c r="U2571">
        <v>73799</v>
      </c>
      <c r="V2571" t="str">
        <f>IF(Table1[Voting Population]&lt;47000,"Rural","Urban")</f>
        <v>Urban</v>
      </c>
      <c r="W2571" s="3">
        <v>0.50437317784256552</v>
      </c>
      <c r="X2571" s="3" t="s">
        <v>5414</v>
      </c>
      <c r="Y2571" s="3">
        <f>COUNTIFS(Table1[Race '#],Table1[[#This Row],[Race '#]],Table1[Gender],"F")</f>
        <v>0</v>
      </c>
      <c r="Z2571" s="3">
        <f>COUNTIFS(Table1[Race '#],Table1[[#This Row],[Race '#]],Table1[Gender],"M")</f>
        <v>2</v>
      </c>
      <c r="AA2571" s="3">
        <f>COUNTIFS(Table1[Race '#],Table1[[#This Row],[Race '#]],Table1[Gender],"~?")</f>
        <v>0</v>
      </c>
      <c r="AB2571" s="3" t="str">
        <f>_xlfn.IFS(Y2571=SUM(Table1[[#This Row],[Race-F candidates]:[Race-? Candidates]]),"All-Female",Z2571=SUM(Table1[[#This Row],[Race-F candidates]:[Race-? Candidates]]),"All-Male",1=1,"Mixed-Gender")</f>
        <v>All-Male</v>
      </c>
      <c r="AC2571" s="3">
        <f>COUNTIFS(Table1[genoffice],Table1[[#This Row],[genoffice]],Table1[Gender],"F")</f>
        <v>87</v>
      </c>
      <c r="AD2571" s="3">
        <f>COUNTIFS(Table1[genoffice],Table1[[#This Row],[genoffice]],Table1[Gender],"M")</f>
        <v>236</v>
      </c>
      <c r="AE2571" s="3">
        <f>COUNTIFS(Table1[genoffice],Table1[[#This Row],[genoffice]],Table1[Gender],"~?")</f>
        <v>12</v>
      </c>
    </row>
    <row r="2572" spans="1:31" x14ac:dyDescent="0.35">
      <c r="A2572">
        <v>2571</v>
      </c>
      <c r="B2572">
        <f>IF(COUNTIF(C$2:C2571,C2572)&gt;0,B2571,B2571+1)</f>
        <v>841</v>
      </c>
      <c r="C2572" t="str">
        <f>Table1[[#This Row],[position]]&amp;IF(Table1[district]="NA","","-"&amp;Table1[district])&amp;IF(Table1[parish]="Multi-Parish Race","","-"&amp;Table1[parish])&amp;" ("&amp;Table1[year]&amp;")"</f>
        <v>Mayor-Village of Loreauville-Iberia (2016)</v>
      </c>
      <c r="D2572" t="s">
        <v>2949</v>
      </c>
      <c r="E2572" t="s">
        <v>3283</v>
      </c>
      <c r="F2572" t="s">
        <v>3285</v>
      </c>
      <c r="G2572">
        <v>2016</v>
      </c>
      <c r="H2572" t="s">
        <v>1300</v>
      </c>
      <c r="I2572" t="s">
        <v>23</v>
      </c>
      <c r="J2572">
        <v>85</v>
      </c>
      <c r="K2572">
        <v>2</v>
      </c>
      <c r="L2572">
        <f>COUNTIF(Table1[Race],Table1[Race])</f>
        <v>2</v>
      </c>
      <c r="M2572">
        <v>1</v>
      </c>
      <c r="N2572">
        <v>1</v>
      </c>
      <c r="O2572">
        <v>0</v>
      </c>
      <c r="P2572">
        <v>0</v>
      </c>
      <c r="Q2572" t="s">
        <v>20</v>
      </c>
      <c r="R2572" t="s">
        <v>2951</v>
      </c>
      <c r="S2572" t="s">
        <v>2949</v>
      </c>
      <c r="T2572">
        <f>IFERROR(Table1[n_can_adj]/MID(Table1[district],FIND("(",Table1[district])+1,1),Table1[n_can_adj])</f>
        <v>2</v>
      </c>
      <c r="U2572">
        <v>73799</v>
      </c>
      <c r="V2572" t="str">
        <f>IF(Table1[Voting Population]&lt;47000,"Rural","Urban")</f>
        <v>Urban</v>
      </c>
      <c r="W2572" s="3">
        <v>0.50437317784256552</v>
      </c>
      <c r="X2572" s="3" t="s">
        <v>5414</v>
      </c>
      <c r="Y2572" s="3">
        <f>COUNTIFS(Table1[Race '#],Table1[[#This Row],[Race '#]],Table1[Gender],"F")</f>
        <v>0</v>
      </c>
      <c r="Z2572" s="3">
        <f>COUNTIFS(Table1[Race '#],Table1[[#This Row],[Race '#]],Table1[Gender],"M")</f>
        <v>2</v>
      </c>
      <c r="AA2572" s="3">
        <f>COUNTIFS(Table1[Race '#],Table1[[#This Row],[Race '#]],Table1[Gender],"~?")</f>
        <v>0</v>
      </c>
      <c r="AB2572" s="3" t="str">
        <f>_xlfn.IFS(Y2572=SUM(Table1[[#This Row],[Race-F candidates]:[Race-? Candidates]]),"All-Female",Z2572=SUM(Table1[[#This Row],[Race-F candidates]:[Race-? Candidates]]),"All-Male",1=1,"Mixed-Gender")</f>
        <v>All-Male</v>
      </c>
      <c r="AC2572" s="3">
        <f>COUNTIFS(Table1[genoffice],Table1[[#This Row],[genoffice]],Table1[Gender],"F")</f>
        <v>87</v>
      </c>
      <c r="AD2572" s="3">
        <f>COUNTIFS(Table1[genoffice],Table1[[#This Row],[genoffice]],Table1[Gender],"M")</f>
        <v>236</v>
      </c>
      <c r="AE2572" s="3">
        <f>COUNTIFS(Table1[genoffice],Table1[[#This Row],[genoffice]],Table1[Gender],"~?")</f>
        <v>12</v>
      </c>
    </row>
    <row r="2573" spans="1:31" x14ac:dyDescent="0.35">
      <c r="A2573">
        <v>2572</v>
      </c>
      <c r="B2573">
        <f>IF(COUNTIF(C$2:C2572,C2573)&gt;0,B2572,B2572+1)</f>
        <v>842</v>
      </c>
      <c r="C2573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3" t="s">
        <v>2949</v>
      </c>
      <c r="E2573" t="s">
        <v>3286</v>
      </c>
      <c r="F2573" t="s">
        <v>3287</v>
      </c>
      <c r="G2573">
        <v>2014</v>
      </c>
      <c r="H2573" t="s">
        <v>736</v>
      </c>
      <c r="I2573" t="s">
        <v>23</v>
      </c>
      <c r="J2573">
        <v>40</v>
      </c>
      <c r="K2573">
        <v>2</v>
      </c>
      <c r="L2573">
        <f>COUNTIF(Table1[Race],Table1[Race])</f>
        <v>2</v>
      </c>
      <c r="M2573">
        <v>2</v>
      </c>
      <c r="N2573">
        <v>0</v>
      </c>
      <c r="O2573">
        <v>0</v>
      </c>
      <c r="P2573">
        <v>0</v>
      </c>
      <c r="Q2573" t="s">
        <v>20</v>
      </c>
      <c r="R2573" t="s">
        <v>2951</v>
      </c>
      <c r="S2573" t="s">
        <v>2949</v>
      </c>
      <c r="T2573">
        <f>IFERROR(Table1[n_can_adj]/MID(Table1[district],FIND("(",Table1[district])+1,1),Table1[n_can_adj])</f>
        <v>2</v>
      </c>
      <c r="U2573">
        <v>26739</v>
      </c>
      <c r="V2573" t="str">
        <f>IF(Table1[Voting Population]&lt;47000,"Rural","Urban")</f>
        <v>Rural</v>
      </c>
      <c r="W2573" s="3">
        <v>0.61904761904761907</v>
      </c>
      <c r="X2573" s="3" t="s">
        <v>5415</v>
      </c>
      <c r="Y2573" s="3">
        <f>COUNTIFS(Table1[Race '#],Table1[[#This Row],[Race '#]],Table1[Gender],"F")</f>
        <v>1</v>
      </c>
      <c r="Z2573" s="3">
        <f>COUNTIFS(Table1[Race '#],Table1[[#This Row],[Race '#]],Table1[Gender],"M")</f>
        <v>1</v>
      </c>
      <c r="AA2573" s="3">
        <f>COUNTIFS(Table1[Race '#],Table1[[#This Row],[Race '#]],Table1[Gender],"~?")</f>
        <v>0</v>
      </c>
      <c r="AB2573" s="3" t="str">
        <f>_xlfn.IFS(Y2573=SUM(Table1[[#This Row],[Race-F candidates]:[Race-? Candidates]]),"All-Female",Z2573=SUM(Table1[[#This Row],[Race-F candidates]:[Race-? Candidates]]),"All-Male",1=1,"Mixed-Gender")</f>
        <v>Mixed-Gender</v>
      </c>
      <c r="AC2573" s="3">
        <f>COUNTIFS(Table1[genoffice],Table1[[#This Row],[genoffice]],Table1[Gender],"F")</f>
        <v>87</v>
      </c>
      <c r="AD2573" s="3">
        <f>COUNTIFS(Table1[genoffice],Table1[[#This Row],[genoffice]],Table1[Gender],"M")</f>
        <v>236</v>
      </c>
      <c r="AE2573" s="3">
        <f>COUNTIFS(Table1[genoffice],Table1[[#This Row],[genoffice]],Table1[Gender],"~?")</f>
        <v>12</v>
      </c>
    </row>
    <row r="2574" spans="1:31" x14ac:dyDescent="0.35">
      <c r="A2574">
        <v>2573</v>
      </c>
      <c r="B2574">
        <f>IF(COUNTIF(C$2:C2573,C2574)&gt;0,B2573,B2573+1)</f>
        <v>842</v>
      </c>
      <c r="C2574" t="str">
        <f>Table1[[#This Row],[position]]&amp;IF(Table1[district]="NA","","-"&amp;Table1[district])&amp;IF(Table1[parish]="Multi-Parish Race","","-"&amp;Table1[parish])&amp;" ("&amp;Table1[year]&amp;")"</f>
        <v>Mayor-Village of Mer Rouge-Morehouse (2014)</v>
      </c>
      <c r="D2574" t="s">
        <v>2949</v>
      </c>
      <c r="E2574" t="s">
        <v>3286</v>
      </c>
      <c r="F2574" t="s">
        <v>3288</v>
      </c>
      <c r="G2574">
        <v>2014</v>
      </c>
      <c r="H2574" t="s">
        <v>736</v>
      </c>
      <c r="I2574" t="s">
        <v>23</v>
      </c>
      <c r="J2574">
        <v>170</v>
      </c>
      <c r="K2574">
        <v>2</v>
      </c>
      <c r="L2574">
        <f>COUNTIF(Table1[Race],Table1[Race])</f>
        <v>2</v>
      </c>
      <c r="M2574">
        <v>2</v>
      </c>
      <c r="N2574">
        <v>0</v>
      </c>
      <c r="O2574">
        <v>0</v>
      </c>
      <c r="P2574">
        <v>0</v>
      </c>
      <c r="Q2574" t="s">
        <v>20</v>
      </c>
      <c r="R2574" t="s">
        <v>2951</v>
      </c>
      <c r="S2574" t="s">
        <v>2949</v>
      </c>
      <c r="T2574">
        <f>IFERROR(Table1[n_can_adj]/MID(Table1[district],FIND("(",Table1[district])+1,1),Table1[n_can_adj])</f>
        <v>2</v>
      </c>
      <c r="U2574">
        <v>26739</v>
      </c>
      <c r="V2574" t="str">
        <f>IF(Table1[Voting Population]&lt;47000,"Rural","Urban")</f>
        <v>Rural</v>
      </c>
      <c r="W2574" s="3">
        <v>0.61904761904761907</v>
      </c>
      <c r="X2574" s="3" t="s">
        <v>5414</v>
      </c>
      <c r="Y2574" s="3">
        <f>COUNTIFS(Table1[Race '#],Table1[[#This Row],[Race '#]],Table1[Gender],"F")</f>
        <v>1</v>
      </c>
      <c r="Z2574" s="3">
        <f>COUNTIFS(Table1[Race '#],Table1[[#This Row],[Race '#]],Table1[Gender],"M")</f>
        <v>1</v>
      </c>
      <c r="AA2574" s="3">
        <f>COUNTIFS(Table1[Race '#],Table1[[#This Row],[Race '#]],Table1[Gender],"~?")</f>
        <v>0</v>
      </c>
      <c r="AB2574" s="3" t="str">
        <f>_xlfn.IFS(Y2574=SUM(Table1[[#This Row],[Race-F candidates]:[Race-? Candidates]]),"All-Female",Z2574=SUM(Table1[[#This Row],[Race-F candidates]:[Race-? Candidates]]),"All-Male",1=1,"Mixed-Gender")</f>
        <v>Mixed-Gender</v>
      </c>
      <c r="AC2574" s="3">
        <f>COUNTIFS(Table1[genoffice],Table1[[#This Row],[genoffice]],Table1[Gender],"F")</f>
        <v>87</v>
      </c>
      <c r="AD2574" s="3">
        <f>COUNTIFS(Table1[genoffice],Table1[[#This Row],[genoffice]],Table1[Gender],"M")</f>
        <v>236</v>
      </c>
      <c r="AE2574" s="3">
        <f>COUNTIFS(Table1[genoffice],Table1[[#This Row],[genoffice]],Table1[Gender],"~?")</f>
        <v>12</v>
      </c>
    </row>
    <row r="2575" spans="1:31" x14ac:dyDescent="0.35">
      <c r="A2575">
        <v>2574</v>
      </c>
      <c r="B2575">
        <f>IF(COUNTIF(C$2:C2574,C2575)&gt;0,B2574,B2574+1)</f>
        <v>843</v>
      </c>
      <c r="C2575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5" t="s">
        <v>2949</v>
      </c>
      <c r="E2575" t="s">
        <v>1251</v>
      </c>
      <c r="F2575" t="s">
        <v>3289</v>
      </c>
      <c r="G2575">
        <v>2014</v>
      </c>
      <c r="H2575" t="s">
        <v>276</v>
      </c>
      <c r="I2575" t="s">
        <v>23</v>
      </c>
      <c r="J2575">
        <v>76</v>
      </c>
      <c r="K2575">
        <v>2</v>
      </c>
      <c r="L2575">
        <f>COUNTIF(Table1[Race],Table1[Race])</f>
        <v>2</v>
      </c>
      <c r="M2575">
        <v>2</v>
      </c>
      <c r="N2575">
        <v>0</v>
      </c>
      <c r="O2575">
        <v>0</v>
      </c>
      <c r="P2575">
        <v>0</v>
      </c>
      <c r="Q2575" t="s">
        <v>20</v>
      </c>
      <c r="R2575" t="s">
        <v>2951</v>
      </c>
      <c r="S2575" t="s">
        <v>2949</v>
      </c>
      <c r="T2575">
        <f>IFERROR(Table1[n_can_adj]/MID(Table1[district],FIND("(",Table1[district])+1,1),Table1[n_can_adj])</f>
        <v>2</v>
      </c>
      <c r="U2575">
        <v>62372</v>
      </c>
      <c r="V2575" t="str">
        <f>IF(Table1[Voting Population]&lt;47000,"Rural","Urban")</f>
        <v>Urban</v>
      </c>
      <c r="W2575" s="3">
        <v>0.54078549848942603</v>
      </c>
      <c r="X2575" s="3" t="s">
        <v>5415</v>
      </c>
      <c r="Y2575" s="3">
        <f>COUNTIFS(Table1[Race '#],Table1[[#This Row],[Race '#]],Table1[Gender],"F")</f>
        <v>1</v>
      </c>
      <c r="Z2575" s="3">
        <f>COUNTIFS(Table1[Race '#],Table1[[#This Row],[Race '#]],Table1[Gender],"M")</f>
        <v>1</v>
      </c>
      <c r="AA2575" s="3">
        <f>COUNTIFS(Table1[Race '#],Table1[[#This Row],[Race '#]],Table1[Gender],"~?")</f>
        <v>0</v>
      </c>
      <c r="AB2575" s="3" t="str">
        <f>_xlfn.IFS(Y2575=SUM(Table1[[#This Row],[Race-F candidates]:[Race-? Candidates]]),"All-Female",Z2575=SUM(Table1[[#This Row],[Race-F candidates]:[Race-? Candidates]]),"All-Male",1=1,"Mixed-Gender")</f>
        <v>Mixed-Gender</v>
      </c>
      <c r="AC2575" s="3">
        <f>COUNTIFS(Table1[genoffice],Table1[[#This Row],[genoffice]],Table1[Gender],"F")</f>
        <v>87</v>
      </c>
      <c r="AD2575" s="3">
        <f>COUNTIFS(Table1[genoffice],Table1[[#This Row],[genoffice]],Table1[Gender],"M")</f>
        <v>236</v>
      </c>
      <c r="AE2575" s="3">
        <f>COUNTIFS(Table1[genoffice],Table1[[#This Row],[genoffice]],Table1[Gender],"~?")</f>
        <v>12</v>
      </c>
    </row>
    <row r="2576" spans="1:31" x14ac:dyDescent="0.35">
      <c r="A2576">
        <v>2575</v>
      </c>
      <c r="B2576">
        <f>IF(COUNTIF(C$2:C2575,C2576)&gt;0,B2575,B2575+1)</f>
        <v>843</v>
      </c>
      <c r="C2576" t="str">
        <f>Table1[[#This Row],[position]]&amp;IF(Table1[district]="NA","","-"&amp;Table1[district])&amp;IF(Table1[parish]="Multi-Parish Race","","-"&amp;Table1[parish])&amp;" ("&amp;Table1[year]&amp;")"</f>
        <v>Mayor-Village of Morse-Acadia (2014)</v>
      </c>
      <c r="D2576" t="s">
        <v>2949</v>
      </c>
      <c r="E2576" t="s">
        <v>1251</v>
      </c>
      <c r="F2576" t="s">
        <v>3290</v>
      </c>
      <c r="G2576">
        <v>2014</v>
      </c>
      <c r="H2576" t="s">
        <v>276</v>
      </c>
      <c r="I2576" t="s">
        <v>23</v>
      </c>
      <c r="J2576">
        <v>255</v>
      </c>
      <c r="K2576">
        <v>2</v>
      </c>
      <c r="L2576">
        <f>COUNTIF(Table1[Race],Table1[Race])</f>
        <v>2</v>
      </c>
      <c r="M2576">
        <v>2</v>
      </c>
      <c r="N2576">
        <v>0</v>
      </c>
      <c r="O2576">
        <v>0</v>
      </c>
      <c r="P2576">
        <v>0</v>
      </c>
      <c r="Q2576" t="s">
        <v>20</v>
      </c>
      <c r="R2576" t="s">
        <v>2951</v>
      </c>
      <c r="S2576" t="s">
        <v>2949</v>
      </c>
      <c r="T2576">
        <f>IFERROR(Table1[n_can_adj]/MID(Table1[district],FIND("(",Table1[district])+1,1),Table1[n_can_adj])</f>
        <v>2</v>
      </c>
      <c r="U2576">
        <v>62372</v>
      </c>
      <c r="V2576" t="str">
        <f>IF(Table1[Voting Population]&lt;47000,"Rural","Urban")</f>
        <v>Urban</v>
      </c>
      <c r="W2576" s="3">
        <v>0.54078549848942603</v>
      </c>
      <c r="X2576" s="3" t="s">
        <v>5414</v>
      </c>
      <c r="Y2576" s="3">
        <f>COUNTIFS(Table1[Race '#],Table1[[#This Row],[Race '#]],Table1[Gender],"F")</f>
        <v>1</v>
      </c>
      <c r="Z2576" s="3">
        <f>COUNTIFS(Table1[Race '#],Table1[[#This Row],[Race '#]],Table1[Gender],"M")</f>
        <v>1</v>
      </c>
      <c r="AA2576" s="3">
        <f>COUNTIFS(Table1[Race '#],Table1[[#This Row],[Race '#]],Table1[Gender],"~?")</f>
        <v>0</v>
      </c>
      <c r="AB2576" s="3" t="str">
        <f>_xlfn.IFS(Y2576=SUM(Table1[[#This Row],[Race-F candidates]:[Race-? Candidates]]),"All-Female",Z2576=SUM(Table1[[#This Row],[Race-F candidates]:[Race-? Candidates]]),"All-Male",1=1,"Mixed-Gender")</f>
        <v>Mixed-Gender</v>
      </c>
      <c r="AC2576" s="3">
        <f>COUNTIFS(Table1[genoffice],Table1[[#This Row],[genoffice]],Table1[Gender],"F")</f>
        <v>87</v>
      </c>
      <c r="AD2576" s="3">
        <f>COUNTIFS(Table1[genoffice],Table1[[#This Row],[genoffice]],Table1[Gender],"M")</f>
        <v>236</v>
      </c>
      <c r="AE2576" s="3">
        <f>COUNTIFS(Table1[genoffice],Table1[[#This Row],[genoffice]],Table1[Gender],"~?")</f>
        <v>12</v>
      </c>
    </row>
    <row r="2577" spans="1:31" x14ac:dyDescent="0.35">
      <c r="A2577">
        <v>2576</v>
      </c>
      <c r="B2577">
        <f>IF(COUNTIF(C$2:C2576,C2577)&gt;0,B2576,B2576+1)</f>
        <v>844</v>
      </c>
      <c r="C2577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7" t="s">
        <v>2949</v>
      </c>
      <c r="E2577" t="s">
        <v>1255</v>
      </c>
      <c r="F2577" t="s">
        <v>3291</v>
      </c>
      <c r="G2577">
        <v>2014</v>
      </c>
      <c r="H2577" t="s">
        <v>161</v>
      </c>
      <c r="I2577" t="s">
        <v>30</v>
      </c>
      <c r="J2577">
        <v>53</v>
      </c>
      <c r="K2577">
        <v>2</v>
      </c>
      <c r="L2577">
        <f>COUNTIF(Table1[Race],Table1[Race])</f>
        <v>2</v>
      </c>
      <c r="M2577">
        <v>0</v>
      </c>
      <c r="N2577">
        <v>1</v>
      </c>
      <c r="O2577">
        <v>1</v>
      </c>
      <c r="P2577">
        <v>0</v>
      </c>
      <c r="Q2577" t="s">
        <v>20</v>
      </c>
      <c r="R2577" t="s">
        <v>2951</v>
      </c>
      <c r="S2577" t="s">
        <v>2949</v>
      </c>
      <c r="T2577">
        <f>IFERROR(Table1[n_can_adj]/MID(Table1[district],FIND("(",Table1[district])+1,1),Table1[n_can_adj])</f>
        <v>2</v>
      </c>
      <c r="U2577">
        <v>15999</v>
      </c>
      <c r="V2577" t="str">
        <f>IF(Table1[Voting Population]&lt;47000,"Rural","Urban")</f>
        <v>Rural</v>
      </c>
      <c r="W2577" s="3">
        <v>0.29801324503311255</v>
      </c>
      <c r="X2577" s="3" t="s">
        <v>5415</v>
      </c>
      <c r="Y2577" s="3">
        <f>COUNTIFS(Table1[Race '#],Table1[[#This Row],[Race '#]],Table1[Gender],"F")</f>
        <v>2</v>
      </c>
      <c r="Z2577" s="3">
        <f>COUNTIFS(Table1[Race '#],Table1[[#This Row],[Race '#]],Table1[Gender],"M")</f>
        <v>0</v>
      </c>
      <c r="AA2577" s="3">
        <f>COUNTIFS(Table1[Race '#],Table1[[#This Row],[Race '#]],Table1[Gender],"~?")</f>
        <v>0</v>
      </c>
      <c r="AB2577" s="3" t="str">
        <f>_xlfn.IFS(Y2577=SUM(Table1[[#This Row],[Race-F candidates]:[Race-? Candidates]]),"All-Female",Z2577=SUM(Table1[[#This Row],[Race-F candidates]:[Race-? Candidates]]),"All-Male",1=1,"Mixed-Gender")</f>
        <v>All-Female</v>
      </c>
      <c r="AC2577" s="3">
        <f>COUNTIFS(Table1[genoffice],Table1[[#This Row],[genoffice]],Table1[Gender],"F")</f>
        <v>87</v>
      </c>
      <c r="AD2577" s="3">
        <f>COUNTIFS(Table1[genoffice],Table1[[#This Row],[genoffice]],Table1[Gender],"M")</f>
        <v>236</v>
      </c>
      <c r="AE2577" s="3">
        <f>COUNTIFS(Table1[genoffice],Table1[[#This Row],[genoffice]],Table1[Gender],"~?")</f>
        <v>12</v>
      </c>
    </row>
    <row r="2578" spans="1:31" x14ac:dyDescent="0.35">
      <c r="A2578">
        <v>2577</v>
      </c>
      <c r="B2578">
        <f>IF(COUNTIF(C$2:C2577,C2578)&gt;0,B2577,B2577+1)</f>
        <v>844</v>
      </c>
      <c r="C2578" t="str">
        <f>Table1[[#This Row],[position]]&amp;IF(Table1[district]="NA","","-"&amp;Table1[district])&amp;IF(Table1[parish]="Multi-Parish Race","","-"&amp;Table1[parish])&amp;" ("&amp;Table1[year]&amp;")"</f>
        <v>Mayor-Village of North Hodge-Jackson (2014)</v>
      </c>
      <c r="D2578" t="s">
        <v>2949</v>
      </c>
      <c r="E2578" t="s">
        <v>1255</v>
      </c>
      <c r="F2578" t="s">
        <v>3292</v>
      </c>
      <c r="G2578">
        <v>2014</v>
      </c>
      <c r="H2578" t="s">
        <v>161</v>
      </c>
      <c r="I2578" t="s">
        <v>19</v>
      </c>
      <c r="J2578">
        <v>98</v>
      </c>
      <c r="K2578">
        <v>2</v>
      </c>
      <c r="L2578">
        <f>COUNTIF(Table1[Race],Table1[Race])</f>
        <v>2</v>
      </c>
      <c r="M2578">
        <v>0</v>
      </c>
      <c r="N2578">
        <v>1</v>
      </c>
      <c r="O2578">
        <v>1</v>
      </c>
      <c r="P2578">
        <v>0</v>
      </c>
      <c r="Q2578" t="s">
        <v>20</v>
      </c>
      <c r="R2578" t="s">
        <v>2951</v>
      </c>
      <c r="S2578" t="s">
        <v>2949</v>
      </c>
      <c r="T2578">
        <f>IFERROR(Table1[n_can_adj]/MID(Table1[district],FIND("(",Table1[district])+1,1),Table1[n_can_adj])</f>
        <v>2</v>
      </c>
      <c r="U2578">
        <v>15999</v>
      </c>
      <c r="V2578" t="str">
        <f>IF(Table1[Voting Population]&lt;47000,"Rural","Urban")</f>
        <v>Rural</v>
      </c>
      <c r="W2578" s="3">
        <v>0.29801324503311255</v>
      </c>
      <c r="X2578" s="3" t="s">
        <v>5415</v>
      </c>
      <c r="Y2578" s="3">
        <f>COUNTIFS(Table1[Race '#],Table1[[#This Row],[Race '#]],Table1[Gender],"F")</f>
        <v>2</v>
      </c>
      <c r="Z2578" s="3">
        <f>COUNTIFS(Table1[Race '#],Table1[[#This Row],[Race '#]],Table1[Gender],"M")</f>
        <v>0</v>
      </c>
      <c r="AA2578" s="3">
        <f>COUNTIFS(Table1[Race '#],Table1[[#This Row],[Race '#]],Table1[Gender],"~?")</f>
        <v>0</v>
      </c>
      <c r="AB2578" s="3" t="str">
        <f>_xlfn.IFS(Y2578=SUM(Table1[[#This Row],[Race-F candidates]:[Race-? Candidates]]),"All-Female",Z2578=SUM(Table1[[#This Row],[Race-F candidates]:[Race-? Candidates]]),"All-Male",1=1,"Mixed-Gender")</f>
        <v>All-Female</v>
      </c>
      <c r="AC2578" s="3">
        <f>COUNTIFS(Table1[genoffice],Table1[[#This Row],[genoffice]],Table1[Gender],"F")</f>
        <v>87</v>
      </c>
      <c r="AD2578" s="3">
        <f>COUNTIFS(Table1[genoffice],Table1[[#This Row],[genoffice]],Table1[Gender],"M")</f>
        <v>236</v>
      </c>
      <c r="AE2578" s="3">
        <f>COUNTIFS(Table1[genoffice],Table1[[#This Row],[genoffice]],Table1[Gender],"~?")</f>
        <v>12</v>
      </c>
    </row>
    <row r="2579" spans="1:31" x14ac:dyDescent="0.35">
      <c r="A2579">
        <v>2578</v>
      </c>
      <c r="B2579">
        <f>IF(COUNTIF(C$2:C2578,C2579)&gt;0,B2578,B2578+1)</f>
        <v>845</v>
      </c>
      <c r="C2579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79" t="s">
        <v>2949</v>
      </c>
      <c r="E2579" t="s">
        <v>3293</v>
      </c>
      <c r="F2579" t="s">
        <v>3294</v>
      </c>
      <c r="G2579">
        <v>2014</v>
      </c>
      <c r="H2579" t="s">
        <v>145</v>
      </c>
      <c r="I2579" t="s">
        <v>23</v>
      </c>
      <c r="J2579">
        <v>216</v>
      </c>
      <c r="K2579">
        <v>2</v>
      </c>
      <c r="L2579">
        <f>COUNTIF(Table1[Race],Table1[Race])</f>
        <v>2</v>
      </c>
      <c r="M2579">
        <v>2</v>
      </c>
      <c r="N2579">
        <v>0</v>
      </c>
      <c r="O2579">
        <v>0</v>
      </c>
      <c r="P2579">
        <v>0</v>
      </c>
      <c r="Q2579" t="s">
        <v>20</v>
      </c>
      <c r="R2579" t="s">
        <v>2951</v>
      </c>
      <c r="S2579" t="s">
        <v>2949</v>
      </c>
      <c r="T2579">
        <f>IFERROR(Table1[n_can_adj]/MID(Table1[district],FIND("(",Table1[district])+1,1),Table1[n_can_adj])</f>
        <v>2</v>
      </c>
      <c r="U2579">
        <v>53385</v>
      </c>
      <c r="V2579" t="str">
        <f>IF(Table1[Voting Population]&lt;47000,"Rural","Urban")</f>
        <v>Urban</v>
      </c>
      <c r="W2579" s="3">
        <v>3.5714285714285754E-2</v>
      </c>
      <c r="X2579" s="3" t="s">
        <v>5414</v>
      </c>
      <c r="Y2579" s="3">
        <f>COUNTIFS(Table1[Race '#],Table1[[#This Row],[Race '#]],Table1[Gender],"F")</f>
        <v>0</v>
      </c>
      <c r="Z2579" s="3">
        <f>COUNTIFS(Table1[Race '#],Table1[[#This Row],[Race '#]],Table1[Gender],"M")</f>
        <v>2</v>
      </c>
      <c r="AA2579" s="3">
        <f>COUNTIFS(Table1[Race '#],Table1[[#This Row],[Race '#]],Table1[Gender],"~?")</f>
        <v>0</v>
      </c>
      <c r="AB2579" s="3" t="str">
        <f>_xlfn.IFS(Y2579=SUM(Table1[[#This Row],[Race-F candidates]:[Race-? Candidates]]),"All-Female",Z2579=SUM(Table1[[#This Row],[Race-F candidates]:[Race-? Candidates]]),"All-Male",1=1,"Mixed-Gender")</f>
        <v>All-Male</v>
      </c>
      <c r="AC2579" s="3">
        <f>COUNTIFS(Table1[genoffice],Table1[[#This Row],[genoffice]],Table1[Gender],"F")</f>
        <v>87</v>
      </c>
      <c r="AD2579" s="3">
        <f>COUNTIFS(Table1[genoffice],Table1[[#This Row],[genoffice]],Table1[Gender],"M")</f>
        <v>236</v>
      </c>
      <c r="AE2579" s="3">
        <f>COUNTIFS(Table1[genoffice],Table1[[#This Row],[genoffice]],Table1[Gender],"~?")</f>
        <v>12</v>
      </c>
    </row>
    <row r="2580" spans="1:31" x14ac:dyDescent="0.35">
      <c r="A2580">
        <v>2579</v>
      </c>
      <c r="B2580">
        <f>IF(COUNTIF(C$2:C2579,C2580)&gt;0,B2579,B2579+1)</f>
        <v>845</v>
      </c>
      <c r="C2580" t="str">
        <f>Table1[[#This Row],[position]]&amp;IF(Table1[district]="NA","","-"&amp;Table1[district])&amp;IF(Table1[parish]="Multi-Parish Race","","-"&amp;Table1[parish])&amp;" ("&amp;Table1[year]&amp;")"</f>
        <v>Mayor-Village of Parks-St. Martin (2014)</v>
      </c>
      <c r="D2580" t="s">
        <v>2949</v>
      </c>
      <c r="E2580" t="s">
        <v>3293</v>
      </c>
      <c r="F2580" t="s">
        <v>3295</v>
      </c>
      <c r="G2580">
        <v>2014</v>
      </c>
      <c r="H2580" t="s">
        <v>145</v>
      </c>
      <c r="I2580" t="s">
        <v>23</v>
      </c>
      <c r="J2580">
        <v>232</v>
      </c>
      <c r="K2580">
        <v>2</v>
      </c>
      <c r="L2580">
        <f>COUNTIF(Table1[Race],Table1[Race])</f>
        <v>2</v>
      </c>
      <c r="M2580">
        <v>2</v>
      </c>
      <c r="N2580">
        <v>0</v>
      </c>
      <c r="O2580">
        <v>0</v>
      </c>
      <c r="P2580">
        <v>0</v>
      </c>
      <c r="Q2580" t="s">
        <v>20</v>
      </c>
      <c r="R2580" t="s">
        <v>2951</v>
      </c>
      <c r="S2580" t="s">
        <v>2949</v>
      </c>
      <c r="T2580">
        <f>IFERROR(Table1[n_can_adj]/MID(Table1[district],FIND("(",Table1[district])+1,1),Table1[n_can_adj])</f>
        <v>2</v>
      </c>
      <c r="U2580">
        <v>53385</v>
      </c>
      <c r="V2580" t="str">
        <f>IF(Table1[Voting Population]&lt;47000,"Rural","Urban")</f>
        <v>Urban</v>
      </c>
      <c r="W2580" s="3">
        <v>3.5714285714285754E-2</v>
      </c>
      <c r="X2580" s="3" t="s">
        <v>5414</v>
      </c>
      <c r="Y2580" s="3">
        <f>COUNTIFS(Table1[Race '#],Table1[[#This Row],[Race '#]],Table1[Gender],"F")</f>
        <v>0</v>
      </c>
      <c r="Z2580" s="3">
        <f>COUNTIFS(Table1[Race '#],Table1[[#This Row],[Race '#]],Table1[Gender],"M")</f>
        <v>2</v>
      </c>
      <c r="AA2580" s="3">
        <f>COUNTIFS(Table1[Race '#],Table1[[#This Row],[Race '#]],Table1[Gender],"~?")</f>
        <v>0</v>
      </c>
      <c r="AB2580" s="3" t="str">
        <f>_xlfn.IFS(Y2580=SUM(Table1[[#This Row],[Race-F candidates]:[Race-? Candidates]]),"All-Female",Z2580=SUM(Table1[[#This Row],[Race-F candidates]:[Race-? Candidates]]),"All-Male",1=1,"Mixed-Gender")</f>
        <v>All-Male</v>
      </c>
      <c r="AC2580" s="3">
        <f>COUNTIFS(Table1[genoffice],Table1[[#This Row],[genoffice]],Table1[Gender],"F")</f>
        <v>87</v>
      </c>
      <c r="AD2580" s="3">
        <f>COUNTIFS(Table1[genoffice],Table1[[#This Row],[genoffice]],Table1[Gender],"M")</f>
        <v>236</v>
      </c>
      <c r="AE2580" s="3">
        <f>COUNTIFS(Table1[genoffice],Table1[[#This Row],[genoffice]],Table1[Gender],"~?")</f>
        <v>12</v>
      </c>
    </row>
    <row r="2581" spans="1:31" x14ac:dyDescent="0.35">
      <c r="A2581">
        <v>2580</v>
      </c>
      <c r="B2581">
        <f>IF(COUNTIF(C$2:C2580,C2581)&gt;0,B2580,B2580+1)</f>
        <v>846</v>
      </c>
      <c r="C2581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1" t="s">
        <v>2949</v>
      </c>
      <c r="E2581" t="s">
        <v>1258</v>
      </c>
      <c r="F2581" t="s">
        <v>3296</v>
      </c>
      <c r="G2581">
        <v>2016</v>
      </c>
      <c r="H2581" t="s">
        <v>109</v>
      </c>
      <c r="I2581" t="s">
        <v>23</v>
      </c>
      <c r="J2581">
        <v>399</v>
      </c>
      <c r="K2581">
        <v>2</v>
      </c>
      <c r="L2581">
        <f>COUNTIF(Table1[Race],Table1[Race])</f>
        <v>2</v>
      </c>
      <c r="M2581">
        <v>1</v>
      </c>
      <c r="N2581">
        <v>1</v>
      </c>
      <c r="O2581">
        <v>0</v>
      </c>
      <c r="P2581">
        <v>0</v>
      </c>
      <c r="Q2581" t="s">
        <v>20</v>
      </c>
      <c r="R2581" t="s">
        <v>2951</v>
      </c>
      <c r="S2581" t="s">
        <v>2949</v>
      </c>
      <c r="T2581">
        <f>IFERROR(Table1[n_can_adj]/MID(Table1[district],FIND("(",Table1[district])+1,1),Table1[n_can_adj])</f>
        <v>2</v>
      </c>
      <c r="U2581">
        <v>33765</v>
      </c>
      <c r="V2581" t="str">
        <f>IF(Table1[Voting Population]&lt;47000,"Rural","Urban")</f>
        <v>Rural</v>
      </c>
      <c r="W2581" s="3">
        <v>0.88207547169811318</v>
      </c>
      <c r="X2581" s="3" t="s">
        <v>5414</v>
      </c>
      <c r="Y2581" s="3">
        <f>COUNTIFS(Table1[Race '#],Table1[[#This Row],[Race '#]],Table1[Gender],"F")</f>
        <v>0</v>
      </c>
      <c r="Z2581" s="3">
        <f>COUNTIFS(Table1[Race '#],Table1[[#This Row],[Race '#]],Table1[Gender],"M")</f>
        <v>2</v>
      </c>
      <c r="AA2581" s="3">
        <f>COUNTIFS(Table1[Race '#],Table1[[#This Row],[Race '#]],Table1[Gender],"~?")</f>
        <v>0</v>
      </c>
      <c r="AB2581" s="3" t="str">
        <f>_xlfn.IFS(Y2581=SUM(Table1[[#This Row],[Race-F candidates]:[Race-? Candidates]]),"All-Female",Z2581=SUM(Table1[[#This Row],[Race-F candidates]:[Race-? Candidates]]),"All-Male",1=1,"Mixed-Gender")</f>
        <v>All-Male</v>
      </c>
      <c r="AC2581" s="3">
        <f>COUNTIFS(Table1[genoffice],Table1[[#This Row],[genoffice]],Table1[Gender],"F")</f>
        <v>87</v>
      </c>
      <c r="AD2581" s="3">
        <f>COUNTIFS(Table1[genoffice],Table1[[#This Row],[genoffice]],Table1[Gender],"M")</f>
        <v>236</v>
      </c>
      <c r="AE2581" s="3">
        <f>COUNTIFS(Table1[genoffice],Table1[[#This Row],[genoffice]],Table1[Gender],"~?")</f>
        <v>12</v>
      </c>
    </row>
    <row r="2582" spans="1:31" x14ac:dyDescent="0.35">
      <c r="A2582">
        <v>2581</v>
      </c>
      <c r="B2582">
        <f>IF(COUNTIF(C$2:C2581,C2582)&gt;0,B2581,B2581+1)</f>
        <v>846</v>
      </c>
      <c r="C2582" t="str">
        <f>Table1[[#This Row],[position]]&amp;IF(Table1[district]="NA","","-"&amp;Table1[district])&amp;IF(Table1[parish]="Multi-Parish Race","","-"&amp;Table1[parish])&amp;" ("&amp;Table1[year]&amp;")"</f>
        <v>Mayor-Village of Pine Prairie-Evangeline (2016)</v>
      </c>
      <c r="D2582" t="s">
        <v>2949</v>
      </c>
      <c r="E2582" t="s">
        <v>1258</v>
      </c>
      <c r="F2582" t="s">
        <v>3297</v>
      </c>
      <c r="G2582">
        <v>2016</v>
      </c>
      <c r="H2582" t="s">
        <v>109</v>
      </c>
      <c r="I2582" t="s">
        <v>19</v>
      </c>
      <c r="J2582">
        <v>25</v>
      </c>
      <c r="K2582">
        <v>2</v>
      </c>
      <c r="L2582">
        <f>COUNTIF(Table1[Race],Table1[Race])</f>
        <v>2</v>
      </c>
      <c r="M2582">
        <v>1</v>
      </c>
      <c r="N2582">
        <v>1</v>
      </c>
      <c r="O2582">
        <v>0</v>
      </c>
      <c r="P2582">
        <v>0</v>
      </c>
      <c r="Q2582" t="s">
        <v>20</v>
      </c>
      <c r="R2582" t="s">
        <v>2951</v>
      </c>
      <c r="S2582" t="s">
        <v>2949</v>
      </c>
      <c r="T2582">
        <f>IFERROR(Table1[n_can_adj]/MID(Table1[district],FIND("(",Table1[district])+1,1),Table1[n_can_adj])</f>
        <v>2</v>
      </c>
      <c r="U2582">
        <v>33765</v>
      </c>
      <c r="V2582" t="str">
        <f>IF(Table1[Voting Population]&lt;47000,"Rural","Urban")</f>
        <v>Rural</v>
      </c>
      <c r="W2582" s="3">
        <v>0.88207547169811318</v>
      </c>
      <c r="X2582" s="3" t="s">
        <v>5414</v>
      </c>
      <c r="Y2582" s="3">
        <f>COUNTIFS(Table1[Race '#],Table1[[#This Row],[Race '#]],Table1[Gender],"F")</f>
        <v>0</v>
      </c>
      <c r="Z2582" s="3">
        <f>COUNTIFS(Table1[Race '#],Table1[[#This Row],[Race '#]],Table1[Gender],"M")</f>
        <v>2</v>
      </c>
      <c r="AA2582" s="3">
        <f>COUNTIFS(Table1[Race '#],Table1[[#This Row],[Race '#]],Table1[Gender],"~?")</f>
        <v>0</v>
      </c>
      <c r="AB2582" s="3" t="str">
        <f>_xlfn.IFS(Y2582=SUM(Table1[[#This Row],[Race-F candidates]:[Race-? Candidates]]),"All-Female",Z2582=SUM(Table1[[#This Row],[Race-F candidates]:[Race-? Candidates]]),"All-Male",1=1,"Mixed-Gender")</f>
        <v>All-Male</v>
      </c>
      <c r="AC2582" s="3">
        <f>COUNTIFS(Table1[genoffice],Table1[[#This Row],[genoffice]],Table1[Gender],"F")</f>
        <v>87</v>
      </c>
      <c r="AD2582" s="3">
        <f>COUNTIFS(Table1[genoffice],Table1[[#This Row],[genoffice]],Table1[Gender],"M")</f>
        <v>236</v>
      </c>
      <c r="AE2582" s="3">
        <f>COUNTIFS(Table1[genoffice],Table1[[#This Row],[genoffice]],Table1[Gender],"~?")</f>
        <v>12</v>
      </c>
    </row>
    <row r="2583" spans="1:31" x14ac:dyDescent="0.35">
      <c r="A2583">
        <v>2582</v>
      </c>
      <c r="B2583">
        <f>IF(COUNTIF(C$2:C2582,C2583)&gt;0,B2582,B2582+1)</f>
        <v>847</v>
      </c>
      <c r="C2583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3" t="s">
        <v>2949</v>
      </c>
      <c r="E2583" t="s">
        <v>3298</v>
      </c>
      <c r="F2583" t="s">
        <v>3299</v>
      </c>
      <c r="G2583">
        <v>2016</v>
      </c>
      <c r="H2583" t="s">
        <v>1197</v>
      </c>
      <c r="I2583" t="s">
        <v>23</v>
      </c>
      <c r="J2583">
        <v>103</v>
      </c>
      <c r="K2583">
        <v>2</v>
      </c>
      <c r="L2583">
        <f>COUNTIF(Table1[Race],Table1[Race])</f>
        <v>2</v>
      </c>
      <c r="M2583">
        <v>1</v>
      </c>
      <c r="N2583">
        <v>0</v>
      </c>
      <c r="O2583">
        <v>1</v>
      </c>
      <c r="P2583">
        <v>0</v>
      </c>
      <c r="Q2583" t="s">
        <v>20</v>
      </c>
      <c r="R2583" t="s">
        <v>2951</v>
      </c>
      <c r="S2583" t="s">
        <v>2949</v>
      </c>
      <c r="T2583">
        <f>IFERROR(Table1[n_can_adj]/MID(Table1[district],FIND("(",Table1[district])+1,1),Table1[n_can_adj])</f>
        <v>2</v>
      </c>
      <c r="U2583">
        <v>24144</v>
      </c>
      <c r="V2583" t="str">
        <f>IF(Table1[Voting Population]&lt;47000,"Rural","Urban")</f>
        <v>Rural</v>
      </c>
      <c r="W2583" s="3">
        <v>0.15573770491803279</v>
      </c>
      <c r="X2583" s="3" t="s">
        <v>5414</v>
      </c>
      <c r="Y2583" s="3">
        <f>COUNTIFS(Table1[Race '#],Table1[[#This Row],[Race '#]],Table1[Gender],"F")</f>
        <v>1</v>
      </c>
      <c r="Z2583" s="3">
        <f>COUNTIFS(Table1[Race '#],Table1[[#This Row],[Race '#]],Table1[Gender],"M")</f>
        <v>1</v>
      </c>
      <c r="AA2583" s="3">
        <f>COUNTIFS(Table1[Race '#],Table1[[#This Row],[Race '#]],Table1[Gender],"~?")</f>
        <v>0</v>
      </c>
      <c r="AB2583" s="3" t="str">
        <f>_xlfn.IFS(Y2583=SUM(Table1[[#This Row],[Race-F candidates]:[Race-? Candidates]]),"All-Female",Z2583=SUM(Table1[[#This Row],[Race-F candidates]:[Race-? Candidates]]),"All-Male",1=1,"Mixed-Gender")</f>
        <v>Mixed-Gender</v>
      </c>
      <c r="AC2583" s="3">
        <f>COUNTIFS(Table1[genoffice],Table1[[#This Row],[genoffice]],Table1[Gender],"F")</f>
        <v>87</v>
      </c>
      <c r="AD2583" s="3">
        <f>COUNTIFS(Table1[genoffice],Table1[[#This Row],[genoffice]],Table1[Gender],"M")</f>
        <v>236</v>
      </c>
      <c r="AE2583" s="3">
        <f>COUNTIFS(Table1[genoffice],Table1[[#This Row],[genoffice]],Table1[Gender],"~?")</f>
        <v>12</v>
      </c>
    </row>
    <row r="2584" spans="1:31" x14ac:dyDescent="0.35">
      <c r="A2584">
        <v>2583</v>
      </c>
      <c r="B2584">
        <f>IF(COUNTIF(C$2:C2583,C2584)&gt;0,B2583,B2583+1)</f>
        <v>847</v>
      </c>
      <c r="C2584" t="str">
        <f>Table1[[#This Row],[position]]&amp;IF(Table1[district]="NA","","-"&amp;Table1[district])&amp;IF(Table1[parish]="Multi-Parish Race","","-"&amp;Table1[parish])&amp;" ("&amp;Table1[year]&amp;")"</f>
        <v>Mayor-Village of Pleasant Hill-Sabine (2016)</v>
      </c>
      <c r="D2584" t="s">
        <v>2949</v>
      </c>
      <c r="E2584" t="s">
        <v>3298</v>
      </c>
      <c r="F2584" t="s">
        <v>3300</v>
      </c>
      <c r="G2584">
        <v>2016</v>
      </c>
      <c r="H2584" t="s">
        <v>1197</v>
      </c>
      <c r="I2584" t="s">
        <v>30</v>
      </c>
      <c r="J2584">
        <v>141</v>
      </c>
      <c r="K2584">
        <v>2</v>
      </c>
      <c r="L2584">
        <f>COUNTIF(Table1[Race],Table1[Race])</f>
        <v>2</v>
      </c>
      <c r="M2584">
        <v>1</v>
      </c>
      <c r="N2584">
        <v>0</v>
      </c>
      <c r="O2584">
        <v>1</v>
      </c>
      <c r="P2584">
        <v>0</v>
      </c>
      <c r="Q2584" t="s">
        <v>20</v>
      </c>
      <c r="R2584" t="s">
        <v>2951</v>
      </c>
      <c r="S2584" t="s">
        <v>2949</v>
      </c>
      <c r="T2584">
        <f>IFERROR(Table1[n_can_adj]/MID(Table1[district],FIND("(",Table1[district])+1,1),Table1[n_can_adj])</f>
        <v>2</v>
      </c>
      <c r="U2584">
        <v>24144</v>
      </c>
      <c r="V2584" t="str">
        <f>IF(Table1[Voting Population]&lt;47000,"Rural","Urban")</f>
        <v>Rural</v>
      </c>
      <c r="W2584" s="3">
        <v>0.15573770491803279</v>
      </c>
      <c r="X2584" s="3" t="s">
        <v>5415</v>
      </c>
      <c r="Y2584" s="3">
        <f>COUNTIFS(Table1[Race '#],Table1[[#This Row],[Race '#]],Table1[Gender],"F")</f>
        <v>1</v>
      </c>
      <c r="Z2584" s="3">
        <f>COUNTIFS(Table1[Race '#],Table1[[#This Row],[Race '#]],Table1[Gender],"M")</f>
        <v>1</v>
      </c>
      <c r="AA2584" s="3">
        <f>COUNTIFS(Table1[Race '#],Table1[[#This Row],[Race '#]],Table1[Gender],"~?")</f>
        <v>0</v>
      </c>
      <c r="AB2584" s="3" t="str">
        <f>_xlfn.IFS(Y2584=SUM(Table1[[#This Row],[Race-F candidates]:[Race-? Candidates]]),"All-Female",Z2584=SUM(Table1[[#This Row],[Race-F candidates]:[Race-? Candidates]]),"All-Male",1=1,"Mixed-Gender")</f>
        <v>Mixed-Gender</v>
      </c>
      <c r="AC2584" s="3">
        <f>COUNTIFS(Table1[genoffice],Table1[[#This Row],[genoffice]],Table1[Gender],"F")</f>
        <v>87</v>
      </c>
      <c r="AD2584" s="3">
        <f>COUNTIFS(Table1[genoffice],Table1[[#This Row],[genoffice]],Table1[Gender],"M")</f>
        <v>236</v>
      </c>
      <c r="AE2584" s="3">
        <f>COUNTIFS(Table1[genoffice],Table1[[#This Row],[genoffice]],Table1[Gender],"~?")</f>
        <v>12</v>
      </c>
    </row>
    <row r="2585" spans="1:31" x14ac:dyDescent="0.35">
      <c r="A2585">
        <v>2584</v>
      </c>
      <c r="B2585">
        <f>IF(COUNTIF(C$2:C2584,C2585)&gt;0,B2584,B2584+1)</f>
        <v>848</v>
      </c>
      <c r="C2585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5" t="s">
        <v>2949</v>
      </c>
      <c r="E2585" t="s">
        <v>1261</v>
      </c>
      <c r="F2585" t="s">
        <v>3301</v>
      </c>
      <c r="G2585">
        <v>2016</v>
      </c>
      <c r="H2585" t="s">
        <v>263</v>
      </c>
      <c r="I2585" t="s">
        <v>23</v>
      </c>
      <c r="J2585">
        <v>30</v>
      </c>
      <c r="K2585">
        <v>2</v>
      </c>
      <c r="L2585">
        <f>COUNTIF(Table1[Race],Table1[Race])</f>
        <v>2</v>
      </c>
      <c r="M2585">
        <v>1</v>
      </c>
      <c r="N2585">
        <v>0</v>
      </c>
      <c r="O2585">
        <v>0</v>
      </c>
      <c r="P2585">
        <v>1</v>
      </c>
      <c r="Q2585" t="s">
        <v>20</v>
      </c>
      <c r="R2585" t="s">
        <v>2951</v>
      </c>
      <c r="S2585" t="s">
        <v>2949</v>
      </c>
      <c r="T2585">
        <f>IFERROR(Table1[n_can_adj]/MID(Table1[district],FIND("(",Table1[district])+1,1),Table1[n_can_adj])</f>
        <v>2</v>
      </c>
      <c r="U2585">
        <v>39258</v>
      </c>
      <c r="V2585" t="str">
        <f>IF(Table1[Voting Population]&lt;47000,"Rural","Urban")</f>
        <v>Rural</v>
      </c>
      <c r="W2585" s="3">
        <v>7.1428571428571397E-2</v>
      </c>
      <c r="X2585" s="3" t="s">
        <v>5414</v>
      </c>
      <c r="Y2585" s="3">
        <f>COUNTIFS(Table1[Race '#],Table1[[#This Row],[Race '#]],Table1[Gender],"F")</f>
        <v>0</v>
      </c>
      <c r="Z2585" s="3">
        <f>COUNTIFS(Table1[Race '#],Table1[[#This Row],[Race '#]],Table1[Gender],"M")</f>
        <v>2</v>
      </c>
      <c r="AA2585" s="3">
        <f>COUNTIFS(Table1[Race '#],Table1[[#This Row],[Race '#]],Table1[Gender],"~?")</f>
        <v>0</v>
      </c>
      <c r="AB2585" s="3" t="str">
        <f>_xlfn.IFS(Y2585=SUM(Table1[[#This Row],[Race-F candidates]:[Race-? Candidates]]),"All-Female",Z2585=SUM(Table1[[#This Row],[Race-F candidates]:[Race-? Candidates]]),"All-Male",1=1,"Mixed-Gender")</f>
        <v>All-Male</v>
      </c>
      <c r="AC2585" s="3">
        <f>COUNTIFS(Table1[genoffice],Table1[[#This Row],[genoffice]],Table1[Gender],"F")</f>
        <v>87</v>
      </c>
      <c r="AD2585" s="3">
        <f>COUNTIFS(Table1[genoffice],Table1[[#This Row],[genoffice]],Table1[Gender],"M")</f>
        <v>236</v>
      </c>
      <c r="AE2585" s="3">
        <f>COUNTIFS(Table1[genoffice],Table1[[#This Row],[genoffice]],Table1[Gender],"~?")</f>
        <v>12</v>
      </c>
    </row>
    <row r="2586" spans="1:31" x14ac:dyDescent="0.35">
      <c r="A2586">
        <v>2585</v>
      </c>
      <c r="B2586">
        <f>IF(COUNTIF(C$2:C2585,C2586)&gt;0,B2585,B2585+1)</f>
        <v>848</v>
      </c>
      <c r="C2586" t="str">
        <f>Table1[[#This Row],[position]]&amp;IF(Table1[district]="NA","","-"&amp;Table1[district])&amp;IF(Table1[parish]="Multi-Parish Race","","-"&amp;Table1[parish])&amp;" ("&amp;Table1[year]&amp;")"</f>
        <v>Mayor-Village of Powhatan-Natchitoches (2016)</v>
      </c>
      <c r="D2586" t="s">
        <v>2949</v>
      </c>
      <c r="E2586" t="s">
        <v>1261</v>
      </c>
      <c r="F2586" t="s">
        <v>3302</v>
      </c>
      <c r="G2586">
        <v>2016</v>
      </c>
      <c r="H2586" t="s">
        <v>263</v>
      </c>
      <c r="I2586" t="s">
        <v>127</v>
      </c>
      <c r="J2586">
        <v>26</v>
      </c>
      <c r="K2586">
        <v>2</v>
      </c>
      <c r="L2586">
        <f>COUNTIF(Table1[Race],Table1[Race])</f>
        <v>2</v>
      </c>
      <c r="M2586">
        <v>1</v>
      </c>
      <c r="N2586">
        <v>0</v>
      </c>
      <c r="O2586">
        <v>0</v>
      </c>
      <c r="P2586">
        <v>1</v>
      </c>
      <c r="Q2586" t="s">
        <v>20</v>
      </c>
      <c r="R2586" t="s">
        <v>2951</v>
      </c>
      <c r="S2586" t="s">
        <v>2949</v>
      </c>
      <c r="T2586">
        <f>IFERROR(Table1[n_can_adj]/MID(Table1[district],FIND("(",Table1[district])+1,1),Table1[n_can_adj])</f>
        <v>2</v>
      </c>
      <c r="U2586">
        <v>39258</v>
      </c>
      <c r="V2586" t="str">
        <f>IF(Table1[Voting Population]&lt;47000,"Rural","Urban")</f>
        <v>Rural</v>
      </c>
      <c r="W2586" s="3">
        <v>7.1428571428571397E-2</v>
      </c>
      <c r="X2586" s="3" t="s">
        <v>5414</v>
      </c>
      <c r="Y2586" s="3">
        <f>COUNTIFS(Table1[Race '#],Table1[[#This Row],[Race '#]],Table1[Gender],"F")</f>
        <v>0</v>
      </c>
      <c r="Z2586" s="3">
        <f>COUNTIFS(Table1[Race '#],Table1[[#This Row],[Race '#]],Table1[Gender],"M")</f>
        <v>2</v>
      </c>
      <c r="AA2586" s="3">
        <f>COUNTIFS(Table1[Race '#],Table1[[#This Row],[Race '#]],Table1[Gender],"~?")</f>
        <v>0</v>
      </c>
      <c r="AB2586" s="3" t="str">
        <f>_xlfn.IFS(Y2586=SUM(Table1[[#This Row],[Race-F candidates]:[Race-? Candidates]]),"All-Female",Z2586=SUM(Table1[[#This Row],[Race-F candidates]:[Race-? Candidates]]),"All-Male",1=1,"Mixed-Gender")</f>
        <v>All-Male</v>
      </c>
      <c r="AC2586" s="3">
        <f>COUNTIFS(Table1[genoffice],Table1[[#This Row],[genoffice]],Table1[Gender],"F")</f>
        <v>87</v>
      </c>
      <c r="AD2586" s="3">
        <f>COUNTIFS(Table1[genoffice],Table1[[#This Row],[genoffice]],Table1[Gender],"M")</f>
        <v>236</v>
      </c>
      <c r="AE2586" s="3">
        <f>COUNTIFS(Table1[genoffice],Table1[[#This Row],[genoffice]],Table1[Gender],"~?")</f>
        <v>12</v>
      </c>
    </row>
    <row r="2587" spans="1:31" x14ac:dyDescent="0.35">
      <c r="A2587">
        <v>2586</v>
      </c>
      <c r="B2587">
        <f>IF(COUNTIF(C$2:C2586,C2587)&gt;0,B2586,B2586+1)</f>
        <v>849</v>
      </c>
      <c r="C2587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7" t="s">
        <v>2949</v>
      </c>
      <c r="E2587" t="s">
        <v>3303</v>
      </c>
      <c r="F2587" t="s">
        <v>3304</v>
      </c>
      <c r="G2587">
        <v>2016</v>
      </c>
      <c r="H2587" t="s">
        <v>742</v>
      </c>
      <c r="I2587" t="s">
        <v>19</v>
      </c>
      <c r="J2587">
        <v>79</v>
      </c>
      <c r="K2587">
        <v>2</v>
      </c>
      <c r="L2587">
        <f>COUNTIF(Table1[Race],Table1[Race])</f>
        <v>2</v>
      </c>
      <c r="M2587">
        <v>0</v>
      </c>
      <c r="N2587">
        <v>2</v>
      </c>
      <c r="O2587">
        <v>0</v>
      </c>
      <c r="P2587">
        <v>0</v>
      </c>
      <c r="Q2587" t="s">
        <v>20</v>
      </c>
      <c r="R2587" t="s">
        <v>2951</v>
      </c>
      <c r="S2587" t="s">
        <v>2949</v>
      </c>
      <c r="T2587">
        <f>IFERROR(Table1[n_can_adj]/MID(Table1[district],FIND("(",Table1[district])+1,1),Table1[n_can_adj])</f>
        <v>2</v>
      </c>
      <c r="U2587">
        <v>11803</v>
      </c>
      <c r="V2587" t="str">
        <f>IF(Table1[Voting Population]&lt;47000,"Rural","Urban")</f>
        <v>Rural</v>
      </c>
      <c r="W2587" s="3">
        <v>0.38759689922480622</v>
      </c>
      <c r="X2587" s="3" t="s">
        <v>5414</v>
      </c>
      <c r="Y2587" s="3">
        <f>COUNTIFS(Table1[Race '#],Table1[[#This Row],[Race '#]],Table1[Gender],"F")</f>
        <v>1</v>
      </c>
      <c r="Z2587" s="3">
        <f>COUNTIFS(Table1[Race '#],Table1[[#This Row],[Race '#]],Table1[Gender],"M")</f>
        <v>1</v>
      </c>
      <c r="AA2587" s="3">
        <f>COUNTIFS(Table1[Race '#],Table1[[#This Row],[Race '#]],Table1[Gender],"~?")</f>
        <v>0</v>
      </c>
      <c r="AB2587" s="3" t="str">
        <f>_xlfn.IFS(Y2587=SUM(Table1[[#This Row],[Race-F candidates]:[Race-? Candidates]]),"All-Female",Z2587=SUM(Table1[[#This Row],[Race-F candidates]:[Race-? Candidates]]),"All-Male",1=1,"Mixed-Gender")</f>
        <v>Mixed-Gender</v>
      </c>
      <c r="AC2587" s="3">
        <f>COUNTIFS(Table1[genoffice],Table1[[#This Row],[genoffice]],Table1[Gender],"F")</f>
        <v>87</v>
      </c>
      <c r="AD2587" s="3">
        <f>COUNTIFS(Table1[genoffice],Table1[[#This Row],[genoffice]],Table1[Gender],"M")</f>
        <v>236</v>
      </c>
      <c r="AE2587" s="3">
        <f>COUNTIFS(Table1[genoffice],Table1[[#This Row],[genoffice]],Table1[Gender],"~?")</f>
        <v>12</v>
      </c>
    </row>
    <row r="2588" spans="1:31" x14ac:dyDescent="0.35">
      <c r="A2588">
        <v>2587</v>
      </c>
      <c r="B2588">
        <f>IF(COUNTIF(C$2:C2587,C2588)&gt;0,B2587,B2587+1)</f>
        <v>849</v>
      </c>
      <c r="C2588" t="str">
        <f>Table1[[#This Row],[position]]&amp;IF(Table1[district]="NA","","-"&amp;Table1[district])&amp;IF(Table1[parish]="Multi-Parish Race","","-"&amp;Table1[parish])&amp;" ("&amp;Table1[year]&amp;")"</f>
        <v>Mayor-Village of Richmond-Madison (2016)</v>
      </c>
      <c r="D2588" t="s">
        <v>2949</v>
      </c>
      <c r="E2588" t="s">
        <v>3303</v>
      </c>
      <c r="F2588" t="s">
        <v>892</v>
      </c>
      <c r="G2588">
        <v>2016</v>
      </c>
      <c r="H2588" t="s">
        <v>742</v>
      </c>
      <c r="I2588" t="s">
        <v>19</v>
      </c>
      <c r="J2588">
        <v>179</v>
      </c>
      <c r="K2588">
        <v>2</v>
      </c>
      <c r="L2588">
        <f>COUNTIF(Table1[Race],Table1[Race])</f>
        <v>2</v>
      </c>
      <c r="M2588">
        <v>0</v>
      </c>
      <c r="N2588">
        <v>2</v>
      </c>
      <c r="O2588">
        <v>0</v>
      </c>
      <c r="P2588">
        <v>0</v>
      </c>
      <c r="Q2588" t="s">
        <v>20</v>
      </c>
      <c r="R2588" t="s">
        <v>2951</v>
      </c>
      <c r="S2588" t="s">
        <v>2949</v>
      </c>
      <c r="T2588">
        <f>IFERROR(Table1[n_can_adj]/MID(Table1[district],FIND("(",Table1[district])+1,1),Table1[n_can_adj])</f>
        <v>2</v>
      </c>
      <c r="U2588">
        <v>11803</v>
      </c>
      <c r="V2588" t="str">
        <f>IF(Table1[Voting Population]&lt;47000,"Rural","Urban")</f>
        <v>Rural</v>
      </c>
      <c r="W2588" s="3">
        <v>0.38759689922480622</v>
      </c>
      <c r="X2588" s="3" t="s">
        <v>5415</v>
      </c>
      <c r="Y2588" s="3">
        <f>COUNTIFS(Table1[Race '#],Table1[[#This Row],[Race '#]],Table1[Gender],"F")</f>
        <v>1</v>
      </c>
      <c r="Z2588" s="3">
        <f>COUNTIFS(Table1[Race '#],Table1[[#This Row],[Race '#]],Table1[Gender],"M")</f>
        <v>1</v>
      </c>
      <c r="AA2588" s="3">
        <f>COUNTIFS(Table1[Race '#],Table1[[#This Row],[Race '#]],Table1[Gender],"~?")</f>
        <v>0</v>
      </c>
      <c r="AB2588" s="3" t="str">
        <f>_xlfn.IFS(Y2588=SUM(Table1[[#This Row],[Race-F candidates]:[Race-? Candidates]]),"All-Female",Z2588=SUM(Table1[[#This Row],[Race-F candidates]:[Race-? Candidates]]),"All-Male",1=1,"Mixed-Gender")</f>
        <v>Mixed-Gender</v>
      </c>
      <c r="AC2588" s="3">
        <f>COUNTIFS(Table1[genoffice],Table1[[#This Row],[genoffice]],Table1[Gender],"F")</f>
        <v>87</v>
      </c>
      <c r="AD2588" s="3">
        <f>COUNTIFS(Table1[genoffice],Table1[[#This Row],[genoffice]],Table1[Gender],"M")</f>
        <v>236</v>
      </c>
      <c r="AE2588" s="3">
        <f>COUNTIFS(Table1[genoffice],Table1[[#This Row],[genoffice]],Table1[Gender],"~?")</f>
        <v>12</v>
      </c>
    </row>
    <row r="2589" spans="1:31" x14ac:dyDescent="0.35">
      <c r="A2589">
        <v>2588</v>
      </c>
      <c r="B2589">
        <f>IF(COUNTIF(C$2:C2588,C2589)&gt;0,B2588,B2588+1)</f>
        <v>850</v>
      </c>
      <c r="C2589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89" t="s">
        <v>2949</v>
      </c>
      <c r="E2589" t="s">
        <v>3305</v>
      </c>
      <c r="F2589" t="s">
        <v>3306</v>
      </c>
      <c r="G2589">
        <v>2014</v>
      </c>
      <c r="H2589" t="s">
        <v>263</v>
      </c>
      <c r="I2589" t="s">
        <v>23</v>
      </c>
      <c r="J2589">
        <v>51</v>
      </c>
      <c r="K2589">
        <v>3</v>
      </c>
      <c r="L2589">
        <f>COUNTIF(Table1[Race],Table1[Race])</f>
        <v>3</v>
      </c>
      <c r="M2589">
        <v>1</v>
      </c>
      <c r="N2589">
        <v>0</v>
      </c>
      <c r="O2589">
        <v>2</v>
      </c>
      <c r="P2589">
        <v>0</v>
      </c>
      <c r="Q2589" t="s">
        <v>20</v>
      </c>
      <c r="R2589" t="s">
        <v>2951</v>
      </c>
      <c r="S2589" t="s">
        <v>2949</v>
      </c>
      <c r="T2589">
        <f>IFERROR(Table1[n_can_adj]/MID(Table1[district],FIND("(",Table1[district])+1,1),Table1[n_can_adj])</f>
        <v>3</v>
      </c>
      <c r="U2589">
        <v>39258</v>
      </c>
      <c r="V2589" t="str">
        <f>IF(Table1[Voting Population]&lt;47000,"Rural","Urban")</f>
        <v>Rural</v>
      </c>
      <c r="W2589" s="3">
        <v>0.2391304347826087</v>
      </c>
      <c r="X2589" s="3" t="s">
        <v>5414</v>
      </c>
      <c r="Y2589" s="3">
        <f>COUNTIFS(Table1[Race '#],Table1[[#This Row],[Race '#]],Table1[Gender],"F")</f>
        <v>1</v>
      </c>
      <c r="Z2589" s="3">
        <f>COUNTIFS(Table1[Race '#],Table1[[#This Row],[Race '#]],Table1[Gender],"M")</f>
        <v>2</v>
      </c>
      <c r="AA2589" s="3">
        <f>COUNTIFS(Table1[Race '#],Table1[[#This Row],[Race '#]],Table1[Gender],"~?")</f>
        <v>0</v>
      </c>
      <c r="AB2589" s="3" t="str">
        <f>_xlfn.IFS(Y2589=SUM(Table1[[#This Row],[Race-F candidates]:[Race-? Candidates]]),"All-Female",Z2589=SUM(Table1[[#This Row],[Race-F candidates]:[Race-? Candidates]]),"All-Male",1=1,"Mixed-Gender")</f>
        <v>Mixed-Gender</v>
      </c>
      <c r="AC2589" s="3">
        <f>COUNTIFS(Table1[genoffice],Table1[[#This Row],[genoffice]],Table1[Gender],"F")</f>
        <v>87</v>
      </c>
      <c r="AD2589" s="3">
        <f>COUNTIFS(Table1[genoffice],Table1[[#This Row],[genoffice]],Table1[Gender],"M")</f>
        <v>236</v>
      </c>
      <c r="AE2589" s="3">
        <f>COUNTIFS(Table1[genoffice],Table1[[#This Row],[genoffice]],Table1[Gender],"~?")</f>
        <v>12</v>
      </c>
    </row>
    <row r="2590" spans="1:31" x14ac:dyDescent="0.35">
      <c r="A2590">
        <v>2589</v>
      </c>
      <c r="B2590">
        <f>IF(COUNTIF(C$2:C2589,C2590)&gt;0,B2589,B2589+1)</f>
        <v>850</v>
      </c>
      <c r="C2590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0" t="s">
        <v>2949</v>
      </c>
      <c r="E2590" t="s">
        <v>3305</v>
      </c>
      <c r="F2590" t="s">
        <v>3307</v>
      </c>
      <c r="G2590">
        <v>2014</v>
      </c>
      <c r="H2590" t="s">
        <v>263</v>
      </c>
      <c r="I2590" t="s">
        <v>30</v>
      </c>
      <c r="J2590">
        <v>12</v>
      </c>
      <c r="K2590">
        <v>3</v>
      </c>
      <c r="L2590">
        <f>COUNTIF(Table1[Race],Table1[Race])</f>
        <v>3</v>
      </c>
      <c r="M2590">
        <v>1</v>
      </c>
      <c r="N2590">
        <v>0</v>
      </c>
      <c r="O2590">
        <v>2</v>
      </c>
      <c r="P2590">
        <v>0</v>
      </c>
      <c r="Q2590" t="s">
        <v>20</v>
      </c>
      <c r="R2590" t="s">
        <v>2951</v>
      </c>
      <c r="S2590" t="s">
        <v>2949</v>
      </c>
      <c r="T2590">
        <f>IFERROR(Table1[n_can_adj]/MID(Table1[district],FIND("(",Table1[district])+1,1),Table1[n_can_adj])</f>
        <v>3</v>
      </c>
      <c r="U2590">
        <v>39258</v>
      </c>
      <c r="V2590" t="str">
        <f>IF(Table1[Voting Population]&lt;47000,"Rural","Urban")</f>
        <v>Rural</v>
      </c>
      <c r="W2590" s="3">
        <v>0.2391304347826087</v>
      </c>
      <c r="X2590" s="3" t="s">
        <v>5415</v>
      </c>
      <c r="Y2590" s="3">
        <f>COUNTIFS(Table1[Race '#],Table1[[#This Row],[Race '#]],Table1[Gender],"F")</f>
        <v>1</v>
      </c>
      <c r="Z2590" s="3">
        <f>COUNTIFS(Table1[Race '#],Table1[[#This Row],[Race '#]],Table1[Gender],"M")</f>
        <v>2</v>
      </c>
      <c r="AA2590" s="3">
        <f>COUNTIFS(Table1[Race '#],Table1[[#This Row],[Race '#]],Table1[Gender],"~?")</f>
        <v>0</v>
      </c>
      <c r="AB2590" s="3" t="str">
        <f>_xlfn.IFS(Y2590=SUM(Table1[[#This Row],[Race-F candidates]:[Race-? Candidates]]),"All-Female",Z2590=SUM(Table1[[#This Row],[Race-F candidates]:[Race-? Candidates]]),"All-Male",1=1,"Mixed-Gender")</f>
        <v>Mixed-Gender</v>
      </c>
      <c r="AC2590" s="3">
        <f>COUNTIFS(Table1[genoffice],Table1[[#This Row],[genoffice]],Table1[Gender],"F")</f>
        <v>87</v>
      </c>
      <c r="AD2590" s="3">
        <f>COUNTIFS(Table1[genoffice],Table1[[#This Row],[genoffice]],Table1[Gender],"M")</f>
        <v>236</v>
      </c>
      <c r="AE2590" s="3">
        <f>COUNTIFS(Table1[genoffice],Table1[[#This Row],[genoffice]],Table1[Gender],"~?")</f>
        <v>12</v>
      </c>
    </row>
    <row r="2591" spans="1:31" x14ac:dyDescent="0.35">
      <c r="A2591">
        <v>2590</v>
      </c>
      <c r="B2591">
        <f>IF(COUNTIF(C$2:C2590,C2591)&gt;0,B2590,B2590+1)</f>
        <v>850</v>
      </c>
      <c r="C2591" t="str">
        <f>Table1[[#This Row],[position]]&amp;IF(Table1[district]="NA","","-"&amp;Table1[district])&amp;IF(Table1[parish]="Multi-Parish Race","","-"&amp;Table1[parish])&amp;" ("&amp;Table1[year]&amp;")"</f>
        <v>Mayor-Village of Robeline-Natchitoches (2014)</v>
      </c>
      <c r="D2591" t="s">
        <v>2949</v>
      </c>
      <c r="E2591" t="s">
        <v>3305</v>
      </c>
      <c r="F2591" t="s">
        <v>3308</v>
      </c>
      <c r="G2591">
        <v>2014</v>
      </c>
      <c r="H2591" t="s">
        <v>263</v>
      </c>
      <c r="I2591" t="s">
        <v>30</v>
      </c>
      <c r="J2591">
        <v>29</v>
      </c>
      <c r="K2591">
        <v>3</v>
      </c>
      <c r="L2591">
        <f>COUNTIF(Table1[Race],Table1[Race])</f>
        <v>3</v>
      </c>
      <c r="M2591">
        <v>1</v>
      </c>
      <c r="N2591">
        <v>0</v>
      </c>
      <c r="O2591">
        <v>2</v>
      </c>
      <c r="P2591">
        <v>0</v>
      </c>
      <c r="Q2591" t="s">
        <v>20</v>
      </c>
      <c r="R2591" t="s">
        <v>2951</v>
      </c>
      <c r="S2591" t="s">
        <v>2949</v>
      </c>
      <c r="T2591">
        <f>IFERROR(Table1[n_can_adj]/MID(Table1[district],FIND("(",Table1[district])+1,1),Table1[n_can_adj])</f>
        <v>3</v>
      </c>
      <c r="U2591">
        <v>39258</v>
      </c>
      <c r="V2591" t="str">
        <f>IF(Table1[Voting Population]&lt;47000,"Rural","Urban")</f>
        <v>Rural</v>
      </c>
      <c r="W2591" s="3">
        <v>0.2391304347826087</v>
      </c>
      <c r="X2591" s="3" t="s">
        <v>5414</v>
      </c>
      <c r="Y2591" s="3">
        <f>COUNTIFS(Table1[Race '#],Table1[[#This Row],[Race '#]],Table1[Gender],"F")</f>
        <v>1</v>
      </c>
      <c r="Z2591" s="3">
        <f>COUNTIFS(Table1[Race '#],Table1[[#This Row],[Race '#]],Table1[Gender],"M")</f>
        <v>2</v>
      </c>
      <c r="AA2591" s="3">
        <f>COUNTIFS(Table1[Race '#],Table1[[#This Row],[Race '#]],Table1[Gender],"~?")</f>
        <v>0</v>
      </c>
      <c r="AB2591" s="3" t="str">
        <f>_xlfn.IFS(Y2591=SUM(Table1[[#This Row],[Race-F candidates]:[Race-? Candidates]]),"All-Female",Z2591=SUM(Table1[[#This Row],[Race-F candidates]:[Race-? Candidates]]),"All-Male",1=1,"Mixed-Gender")</f>
        <v>Mixed-Gender</v>
      </c>
      <c r="AC2591" s="3">
        <f>COUNTIFS(Table1[genoffice],Table1[[#This Row],[genoffice]],Table1[Gender],"F")</f>
        <v>87</v>
      </c>
      <c r="AD2591" s="3">
        <f>COUNTIFS(Table1[genoffice],Table1[[#This Row],[genoffice]],Table1[Gender],"M")</f>
        <v>236</v>
      </c>
      <c r="AE2591" s="3">
        <f>COUNTIFS(Table1[genoffice],Table1[[#This Row],[genoffice]],Table1[Gender],"~?")</f>
        <v>12</v>
      </c>
    </row>
    <row r="2592" spans="1:31" x14ac:dyDescent="0.35">
      <c r="A2592">
        <v>2591</v>
      </c>
      <c r="B2592">
        <f>IF(COUNTIF(C$2:C2591,C2592)&gt;0,B2591,B2591+1)</f>
        <v>851</v>
      </c>
      <c r="C2592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2" t="s">
        <v>2949</v>
      </c>
      <c r="E2592" t="s">
        <v>3309</v>
      </c>
      <c r="F2592" t="s">
        <v>3310</v>
      </c>
      <c r="G2592">
        <v>2016</v>
      </c>
      <c r="H2592" t="s">
        <v>51</v>
      </c>
      <c r="I2592" t="s">
        <v>30</v>
      </c>
      <c r="J2592">
        <v>27</v>
      </c>
      <c r="K2592">
        <v>2</v>
      </c>
      <c r="L2592">
        <f>COUNTIF(Table1[Race],Table1[Race])</f>
        <v>2</v>
      </c>
      <c r="M2592">
        <v>0</v>
      </c>
      <c r="N2592">
        <v>0</v>
      </c>
      <c r="O2592">
        <v>1</v>
      </c>
      <c r="P2592">
        <v>1</v>
      </c>
      <c r="Q2592" t="s">
        <v>20</v>
      </c>
      <c r="R2592" t="s">
        <v>2951</v>
      </c>
      <c r="S2592" t="s">
        <v>2949</v>
      </c>
      <c r="T2592">
        <f>IFERROR(Table1[n_can_adj]/MID(Table1[district],FIND("(",Table1[district])+1,1),Table1[n_can_adj])</f>
        <v>2</v>
      </c>
      <c r="U2592">
        <v>253125</v>
      </c>
      <c r="V2592" t="str">
        <f>IF(Table1[Voting Population]&lt;47000,"Rural","Urban")</f>
        <v>Urban</v>
      </c>
      <c r="W2592" s="3">
        <v>0.28000000000000003</v>
      </c>
      <c r="X2592" s="3" t="s">
        <v>5414</v>
      </c>
      <c r="Y2592" s="3">
        <f>COUNTIFS(Table1[Race '#],Table1[[#This Row],[Race '#]],Table1[Gender],"F")</f>
        <v>0</v>
      </c>
      <c r="Z2592" s="3">
        <f>COUNTIFS(Table1[Race '#],Table1[[#This Row],[Race '#]],Table1[Gender],"M")</f>
        <v>2</v>
      </c>
      <c r="AA2592" s="3">
        <f>COUNTIFS(Table1[Race '#],Table1[[#This Row],[Race '#]],Table1[Gender],"~?")</f>
        <v>0</v>
      </c>
      <c r="AB2592" s="3" t="str">
        <f>_xlfn.IFS(Y2592=SUM(Table1[[#This Row],[Race-F candidates]:[Race-? Candidates]]),"All-Female",Z2592=SUM(Table1[[#This Row],[Race-F candidates]:[Race-? Candidates]]),"All-Male",1=1,"Mixed-Gender")</f>
        <v>All-Male</v>
      </c>
      <c r="AC2592" s="3">
        <f>COUNTIFS(Table1[genoffice],Table1[[#This Row],[genoffice]],Table1[Gender],"F")</f>
        <v>87</v>
      </c>
      <c r="AD2592" s="3">
        <f>COUNTIFS(Table1[genoffice],Table1[[#This Row],[genoffice]],Table1[Gender],"M")</f>
        <v>236</v>
      </c>
      <c r="AE2592" s="3">
        <f>COUNTIFS(Table1[genoffice],Table1[[#This Row],[genoffice]],Table1[Gender],"~?")</f>
        <v>12</v>
      </c>
    </row>
    <row r="2593" spans="1:31" x14ac:dyDescent="0.35">
      <c r="A2593">
        <v>2592</v>
      </c>
      <c r="B2593">
        <f>IF(COUNTIF(C$2:C2592,C2593)&gt;0,B2592,B2592+1)</f>
        <v>851</v>
      </c>
      <c r="C2593" t="str">
        <f>Table1[[#This Row],[position]]&amp;IF(Table1[district]="NA","","-"&amp;Table1[district])&amp;IF(Table1[parish]="Multi-Parish Race","","-"&amp;Table1[parish])&amp;" ("&amp;Table1[year]&amp;")"</f>
        <v>Mayor-Village of Rodessa-Caddo (2016)</v>
      </c>
      <c r="D2593" t="s">
        <v>2949</v>
      </c>
      <c r="E2593" t="s">
        <v>3309</v>
      </c>
      <c r="F2593" t="s">
        <v>3311</v>
      </c>
      <c r="G2593">
        <v>2016</v>
      </c>
      <c r="H2593" t="s">
        <v>51</v>
      </c>
      <c r="I2593" t="s">
        <v>127</v>
      </c>
      <c r="J2593">
        <v>48</v>
      </c>
      <c r="K2593">
        <v>2</v>
      </c>
      <c r="L2593">
        <f>COUNTIF(Table1[Race],Table1[Race])</f>
        <v>2</v>
      </c>
      <c r="M2593">
        <v>0</v>
      </c>
      <c r="N2593">
        <v>0</v>
      </c>
      <c r="O2593">
        <v>1</v>
      </c>
      <c r="P2593">
        <v>1</v>
      </c>
      <c r="Q2593" t="s">
        <v>20</v>
      </c>
      <c r="R2593" t="s">
        <v>2951</v>
      </c>
      <c r="S2593" t="s">
        <v>2949</v>
      </c>
      <c r="T2593">
        <f>IFERROR(Table1[n_can_adj]/MID(Table1[district],FIND("(",Table1[district])+1,1),Table1[n_can_adj])</f>
        <v>2</v>
      </c>
      <c r="U2593">
        <v>253125</v>
      </c>
      <c r="V2593" t="str">
        <f>IF(Table1[Voting Population]&lt;47000,"Rural","Urban")</f>
        <v>Urban</v>
      </c>
      <c r="W2593" s="3">
        <v>0.28000000000000003</v>
      </c>
      <c r="X2593" s="3" t="s">
        <v>5414</v>
      </c>
      <c r="Y2593" s="3">
        <f>COUNTIFS(Table1[Race '#],Table1[[#This Row],[Race '#]],Table1[Gender],"F")</f>
        <v>0</v>
      </c>
      <c r="Z2593" s="3">
        <f>COUNTIFS(Table1[Race '#],Table1[[#This Row],[Race '#]],Table1[Gender],"M")</f>
        <v>2</v>
      </c>
      <c r="AA2593" s="3">
        <f>COUNTIFS(Table1[Race '#],Table1[[#This Row],[Race '#]],Table1[Gender],"~?")</f>
        <v>0</v>
      </c>
      <c r="AB2593" s="3" t="str">
        <f>_xlfn.IFS(Y2593=SUM(Table1[[#This Row],[Race-F candidates]:[Race-? Candidates]]),"All-Female",Z2593=SUM(Table1[[#This Row],[Race-F candidates]:[Race-? Candidates]]),"All-Male",1=1,"Mixed-Gender")</f>
        <v>All-Male</v>
      </c>
      <c r="AC2593" s="3">
        <f>COUNTIFS(Table1[genoffice],Table1[[#This Row],[genoffice]],Table1[Gender],"F")</f>
        <v>87</v>
      </c>
      <c r="AD2593" s="3">
        <f>COUNTIFS(Table1[genoffice],Table1[[#This Row],[genoffice]],Table1[Gender],"M")</f>
        <v>236</v>
      </c>
      <c r="AE2593" s="3">
        <f>COUNTIFS(Table1[genoffice],Table1[[#This Row],[genoffice]],Table1[Gender],"~?")</f>
        <v>12</v>
      </c>
    </row>
    <row r="2594" spans="1:31" x14ac:dyDescent="0.35">
      <c r="A2594">
        <v>2593</v>
      </c>
      <c r="B2594">
        <f>IF(COUNTIF(C$2:C2593,C2594)&gt;0,B2593,B2593+1)</f>
        <v>852</v>
      </c>
      <c r="C2594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4" t="s">
        <v>2949</v>
      </c>
      <c r="E2594" t="s">
        <v>3312</v>
      </c>
      <c r="F2594" t="s">
        <v>3313</v>
      </c>
      <c r="G2594">
        <v>2016</v>
      </c>
      <c r="H2594" t="s">
        <v>231</v>
      </c>
      <c r="I2594" t="s">
        <v>23</v>
      </c>
      <c r="J2594">
        <v>202</v>
      </c>
      <c r="K2594">
        <v>2</v>
      </c>
      <c r="L2594">
        <f>COUNTIF(Table1[Race],Table1[Race])</f>
        <v>2</v>
      </c>
      <c r="M2594">
        <v>1</v>
      </c>
      <c r="N2594">
        <v>0</v>
      </c>
      <c r="O2594">
        <v>1</v>
      </c>
      <c r="P2594">
        <v>0</v>
      </c>
      <c r="Q2594" t="s">
        <v>20</v>
      </c>
      <c r="R2594" t="s">
        <v>2951</v>
      </c>
      <c r="S2594" t="s">
        <v>2949</v>
      </c>
      <c r="T2594">
        <f>IFERROR(Table1[n_can_adj]/MID(Table1[district],FIND("(",Table1[district])+1,1),Table1[n_can_adj])</f>
        <v>2</v>
      </c>
      <c r="U2594">
        <v>33159</v>
      </c>
      <c r="V2594" t="str">
        <f>IF(Table1[Voting Population]&lt;47000,"Rural","Urban")</f>
        <v>Rural</v>
      </c>
      <c r="W2594" s="3">
        <v>0.20784313725490194</v>
      </c>
      <c r="X2594" s="3" t="s">
        <v>5414</v>
      </c>
      <c r="Y2594" s="3">
        <f>COUNTIFS(Table1[Race '#],Table1[[#This Row],[Race '#]],Table1[Gender],"F")</f>
        <v>0</v>
      </c>
      <c r="Z2594" s="3">
        <f>COUNTIFS(Table1[Race '#],Table1[[#This Row],[Race '#]],Table1[Gender],"M")</f>
        <v>2</v>
      </c>
      <c r="AA2594" s="3">
        <f>COUNTIFS(Table1[Race '#],Table1[[#This Row],[Race '#]],Table1[Gender],"~?")</f>
        <v>0</v>
      </c>
      <c r="AB2594" s="3" t="str">
        <f>_xlfn.IFS(Y2594=SUM(Table1[[#This Row],[Race-F candidates]:[Race-? Candidates]]),"All-Female",Z2594=SUM(Table1[[#This Row],[Race-F candidates]:[Race-? Candidates]]),"All-Male",1=1,"Mixed-Gender")</f>
        <v>All-Male</v>
      </c>
      <c r="AC2594" s="3">
        <f>COUNTIFS(Table1[genoffice],Table1[[#This Row],[genoffice]],Table1[Gender],"F")</f>
        <v>87</v>
      </c>
      <c r="AD2594" s="3">
        <f>COUNTIFS(Table1[genoffice],Table1[[#This Row],[genoffice]],Table1[Gender],"M")</f>
        <v>236</v>
      </c>
      <c r="AE2594" s="3">
        <f>COUNTIFS(Table1[genoffice],Table1[[#This Row],[genoffice]],Table1[Gender],"~?")</f>
        <v>12</v>
      </c>
    </row>
    <row r="2595" spans="1:31" x14ac:dyDescent="0.35">
      <c r="A2595">
        <v>2594</v>
      </c>
      <c r="B2595">
        <f>IF(COUNTIF(C$2:C2594,C2595)&gt;0,B2594,B2594+1)</f>
        <v>852</v>
      </c>
      <c r="C2595" t="str">
        <f>Table1[[#This Row],[position]]&amp;IF(Table1[district]="NA","","-"&amp;Table1[district])&amp;IF(Table1[parish]="Multi-Parish Race","","-"&amp;Table1[parish])&amp;" ("&amp;Table1[year]&amp;")"</f>
        <v>Mayor-Village of Rosedale-Iberville (2016)</v>
      </c>
      <c r="D2595" t="s">
        <v>2949</v>
      </c>
      <c r="E2595" t="s">
        <v>3312</v>
      </c>
      <c r="F2595" t="s">
        <v>3314</v>
      </c>
      <c r="G2595">
        <v>2016</v>
      </c>
      <c r="H2595" t="s">
        <v>231</v>
      </c>
      <c r="I2595" t="s">
        <v>30</v>
      </c>
      <c r="J2595">
        <v>308</v>
      </c>
      <c r="K2595">
        <v>2</v>
      </c>
      <c r="L2595">
        <f>COUNTIF(Table1[Race],Table1[Race])</f>
        <v>2</v>
      </c>
      <c r="M2595">
        <v>1</v>
      </c>
      <c r="N2595">
        <v>0</v>
      </c>
      <c r="O2595">
        <v>1</v>
      </c>
      <c r="P2595">
        <v>0</v>
      </c>
      <c r="Q2595" t="s">
        <v>20</v>
      </c>
      <c r="R2595" t="s">
        <v>2951</v>
      </c>
      <c r="S2595" t="s">
        <v>2949</v>
      </c>
      <c r="T2595">
        <f>IFERROR(Table1[n_can_adj]/MID(Table1[district],FIND("(",Table1[district])+1,1),Table1[n_can_adj])</f>
        <v>2</v>
      </c>
      <c r="U2595">
        <v>33159</v>
      </c>
      <c r="V2595" t="str">
        <f>IF(Table1[Voting Population]&lt;47000,"Rural","Urban")</f>
        <v>Rural</v>
      </c>
      <c r="W2595" s="3">
        <v>0.20784313725490194</v>
      </c>
      <c r="X2595" s="3" t="s">
        <v>5414</v>
      </c>
      <c r="Y2595" s="3">
        <f>COUNTIFS(Table1[Race '#],Table1[[#This Row],[Race '#]],Table1[Gender],"F")</f>
        <v>0</v>
      </c>
      <c r="Z2595" s="3">
        <f>COUNTIFS(Table1[Race '#],Table1[[#This Row],[Race '#]],Table1[Gender],"M")</f>
        <v>2</v>
      </c>
      <c r="AA2595" s="3">
        <f>COUNTIFS(Table1[Race '#],Table1[[#This Row],[Race '#]],Table1[Gender],"~?")</f>
        <v>0</v>
      </c>
      <c r="AB2595" s="3" t="str">
        <f>_xlfn.IFS(Y2595=SUM(Table1[[#This Row],[Race-F candidates]:[Race-? Candidates]]),"All-Female",Z2595=SUM(Table1[[#This Row],[Race-F candidates]:[Race-? Candidates]]),"All-Male",1=1,"Mixed-Gender")</f>
        <v>All-Male</v>
      </c>
      <c r="AC2595" s="3">
        <f>COUNTIFS(Table1[genoffice],Table1[[#This Row],[genoffice]],Table1[Gender],"F")</f>
        <v>87</v>
      </c>
      <c r="AD2595" s="3">
        <f>COUNTIFS(Table1[genoffice],Table1[[#This Row],[genoffice]],Table1[Gender],"M")</f>
        <v>236</v>
      </c>
      <c r="AE2595" s="3">
        <f>COUNTIFS(Table1[genoffice],Table1[[#This Row],[genoffice]],Table1[Gender],"~?")</f>
        <v>12</v>
      </c>
    </row>
    <row r="2596" spans="1:31" x14ac:dyDescent="0.35">
      <c r="A2596">
        <v>2595</v>
      </c>
      <c r="B2596">
        <f>IF(COUNTIF(C$2:C2595,C2596)&gt;0,B2595,B2595+1)</f>
        <v>853</v>
      </c>
      <c r="C2596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6" t="s">
        <v>2949</v>
      </c>
      <c r="E2596" t="s">
        <v>3315</v>
      </c>
      <c r="F2596" t="s">
        <v>3316</v>
      </c>
      <c r="G2596">
        <v>2014</v>
      </c>
      <c r="H2596" t="s">
        <v>34</v>
      </c>
      <c r="I2596" t="s">
        <v>23</v>
      </c>
      <c r="J2596">
        <v>89</v>
      </c>
      <c r="K2596">
        <v>2</v>
      </c>
      <c r="L2596">
        <f>COUNTIF(Table1[Race],Table1[Race])</f>
        <v>2</v>
      </c>
      <c r="M2596">
        <v>2</v>
      </c>
      <c r="N2596">
        <v>0</v>
      </c>
      <c r="O2596">
        <v>0</v>
      </c>
      <c r="P2596">
        <v>0</v>
      </c>
      <c r="Q2596" t="s">
        <v>20</v>
      </c>
      <c r="R2596" t="s">
        <v>2951</v>
      </c>
      <c r="S2596" t="s">
        <v>2949</v>
      </c>
      <c r="T2596">
        <f>IFERROR(Table1[n_can_adj]/MID(Table1[district],FIND("(",Table1[district])+1,1),Table1[n_can_adj])</f>
        <v>2</v>
      </c>
      <c r="U2596">
        <v>10145</v>
      </c>
      <c r="V2596" t="str">
        <f>IF(Table1[Voting Population]&lt;47000,"Rural","Urban")</f>
        <v>Rural</v>
      </c>
      <c r="W2596" s="3">
        <v>0.24576271186440679</v>
      </c>
      <c r="X2596" s="3" t="s">
        <v>5415</v>
      </c>
      <c r="Y2596" s="3">
        <f>COUNTIFS(Table1[Race '#],Table1[[#This Row],[Race '#]],Table1[Gender],"F")</f>
        <v>1</v>
      </c>
      <c r="Z2596" s="3">
        <f>COUNTIFS(Table1[Race '#],Table1[[#This Row],[Race '#]],Table1[Gender],"M")</f>
        <v>1</v>
      </c>
      <c r="AA2596" s="3">
        <f>COUNTIFS(Table1[Race '#],Table1[[#This Row],[Race '#]],Table1[Gender],"~?")</f>
        <v>0</v>
      </c>
      <c r="AB2596" s="3" t="str">
        <f>_xlfn.IFS(Y2596=SUM(Table1[[#This Row],[Race-F candidates]:[Race-? Candidates]]),"All-Female",Z2596=SUM(Table1[[#This Row],[Race-F candidates]:[Race-? Candidates]]),"All-Male",1=1,"Mixed-Gender")</f>
        <v>Mixed-Gender</v>
      </c>
      <c r="AC2596" s="3">
        <f>COUNTIFS(Table1[genoffice],Table1[[#This Row],[genoffice]],Table1[Gender],"F")</f>
        <v>87</v>
      </c>
      <c r="AD2596" s="3">
        <f>COUNTIFS(Table1[genoffice],Table1[[#This Row],[genoffice]],Table1[Gender],"M")</f>
        <v>236</v>
      </c>
      <c r="AE2596" s="3">
        <f>COUNTIFS(Table1[genoffice],Table1[[#This Row],[genoffice]],Table1[Gender],"~?")</f>
        <v>12</v>
      </c>
    </row>
    <row r="2597" spans="1:31" x14ac:dyDescent="0.35">
      <c r="A2597">
        <v>2596</v>
      </c>
      <c r="B2597">
        <f>IF(COUNTIF(C$2:C2596,C2597)&gt;0,B2596,B2596+1)</f>
        <v>853</v>
      </c>
      <c r="C2597" t="str">
        <f>Table1[[#This Row],[position]]&amp;IF(Table1[district]="NA","","-"&amp;Table1[district])&amp;IF(Table1[parish]="Multi-Parish Race","","-"&amp;Table1[parish])&amp;" ("&amp;Table1[year]&amp;")"</f>
        <v>Mayor-Village of Sicily Island-Catahoula (2014)</v>
      </c>
      <c r="D2597" t="s">
        <v>2949</v>
      </c>
      <c r="E2597" t="s">
        <v>3315</v>
      </c>
      <c r="F2597" t="s">
        <v>3317</v>
      </c>
      <c r="G2597">
        <v>2014</v>
      </c>
      <c r="H2597" t="s">
        <v>34</v>
      </c>
      <c r="I2597" t="s">
        <v>23</v>
      </c>
      <c r="J2597">
        <v>147</v>
      </c>
      <c r="K2597">
        <v>2</v>
      </c>
      <c r="L2597">
        <f>COUNTIF(Table1[Race],Table1[Race])</f>
        <v>2</v>
      </c>
      <c r="M2597">
        <v>2</v>
      </c>
      <c r="N2597">
        <v>0</v>
      </c>
      <c r="O2597">
        <v>0</v>
      </c>
      <c r="P2597">
        <v>0</v>
      </c>
      <c r="Q2597" t="s">
        <v>20</v>
      </c>
      <c r="R2597" t="s">
        <v>2951</v>
      </c>
      <c r="S2597" t="s">
        <v>2949</v>
      </c>
      <c r="T2597">
        <f>IFERROR(Table1[n_can_adj]/MID(Table1[district],FIND("(",Table1[district])+1,1),Table1[n_can_adj])</f>
        <v>2</v>
      </c>
      <c r="U2597">
        <v>10145</v>
      </c>
      <c r="V2597" t="str">
        <f>IF(Table1[Voting Population]&lt;47000,"Rural","Urban")</f>
        <v>Rural</v>
      </c>
      <c r="W2597" s="3">
        <v>0.24576271186440679</v>
      </c>
      <c r="X2597" s="3" t="s">
        <v>5414</v>
      </c>
      <c r="Y2597" s="3">
        <f>COUNTIFS(Table1[Race '#],Table1[[#This Row],[Race '#]],Table1[Gender],"F")</f>
        <v>1</v>
      </c>
      <c r="Z2597" s="3">
        <f>COUNTIFS(Table1[Race '#],Table1[[#This Row],[Race '#]],Table1[Gender],"M")</f>
        <v>1</v>
      </c>
      <c r="AA2597" s="3">
        <f>COUNTIFS(Table1[Race '#],Table1[[#This Row],[Race '#]],Table1[Gender],"~?")</f>
        <v>0</v>
      </c>
      <c r="AB2597" s="3" t="str">
        <f>_xlfn.IFS(Y2597=SUM(Table1[[#This Row],[Race-F candidates]:[Race-? Candidates]]),"All-Female",Z2597=SUM(Table1[[#This Row],[Race-F candidates]:[Race-? Candidates]]),"All-Male",1=1,"Mixed-Gender")</f>
        <v>Mixed-Gender</v>
      </c>
      <c r="AC2597" s="3">
        <f>COUNTIFS(Table1[genoffice],Table1[[#This Row],[genoffice]],Table1[Gender],"F")</f>
        <v>87</v>
      </c>
      <c r="AD2597" s="3">
        <f>COUNTIFS(Table1[genoffice],Table1[[#This Row],[genoffice]],Table1[Gender],"M")</f>
        <v>236</v>
      </c>
      <c r="AE2597" s="3">
        <f>COUNTIFS(Table1[genoffice],Table1[[#This Row],[genoffice]],Table1[Gender],"~?")</f>
        <v>12</v>
      </c>
    </row>
    <row r="2598" spans="1:31" x14ac:dyDescent="0.35">
      <c r="A2598">
        <v>2597</v>
      </c>
      <c r="B2598">
        <f>IF(COUNTIF(C$2:C2597,C2598)&gt;0,B2597,B2597+1)</f>
        <v>854</v>
      </c>
      <c r="C2598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8" t="s">
        <v>2949</v>
      </c>
      <c r="E2598" t="s">
        <v>1264</v>
      </c>
      <c r="F2598" t="s">
        <v>3318</v>
      </c>
      <c r="G2598">
        <v>2014</v>
      </c>
      <c r="H2598" t="s">
        <v>332</v>
      </c>
      <c r="I2598" t="s">
        <v>23</v>
      </c>
      <c r="J2598">
        <v>160</v>
      </c>
      <c r="K2598">
        <v>2</v>
      </c>
      <c r="L2598">
        <f>COUNTIF(Table1[Race],Table1[Race])</f>
        <v>2</v>
      </c>
      <c r="M2598">
        <v>1</v>
      </c>
      <c r="N2598">
        <v>1</v>
      </c>
      <c r="O2598">
        <v>0</v>
      </c>
      <c r="P2598">
        <v>0</v>
      </c>
      <c r="Q2598" t="s">
        <v>20</v>
      </c>
      <c r="R2598" t="s">
        <v>2951</v>
      </c>
      <c r="S2598" t="s">
        <v>2949</v>
      </c>
      <c r="T2598">
        <f>IFERROR(Table1[n_can_adj]/MID(Table1[district],FIND("(",Table1[district])+1,1),Table1[n_can_adj])</f>
        <v>2</v>
      </c>
      <c r="U2598">
        <v>47480</v>
      </c>
      <c r="V2598" t="str">
        <f>IF(Table1[Voting Population]&lt;47000,"Rural","Urban")</f>
        <v>Urban</v>
      </c>
      <c r="W2598" s="3">
        <v>0.15523465703971118</v>
      </c>
      <c r="X2598" s="3" t="s">
        <v>5415</v>
      </c>
      <c r="Y2598" s="3">
        <f>COUNTIFS(Table1[Race '#],Table1[[#This Row],[Race '#]],Table1[Gender],"F")</f>
        <v>1</v>
      </c>
      <c r="Z2598" s="3">
        <f>COUNTIFS(Table1[Race '#],Table1[[#This Row],[Race '#]],Table1[Gender],"M")</f>
        <v>1</v>
      </c>
      <c r="AA2598" s="3">
        <f>COUNTIFS(Table1[Race '#],Table1[[#This Row],[Race '#]],Table1[Gender],"~?")</f>
        <v>0</v>
      </c>
      <c r="AB2598" s="3" t="str">
        <f>_xlfn.IFS(Y2598=SUM(Table1[[#This Row],[Race-F candidates]:[Race-? Candidates]]),"All-Female",Z2598=SUM(Table1[[#This Row],[Race-F candidates]:[Race-? Candidates]]),"All-Male",1=1,"Mixed-Gender")</f>
        <v>Mixed-Gender</v>
      </c>
      <c r="AC2598" s="3">
        <f>COUNTIFS(Table1[genoffice],Table1[[#This Row],[genoffice]],Table1[Gender],"F")</f>
        <v>87</v>
      </c>
      <c r="AD2598" s="3">
        <f>COUNTIFS(Table1[genoffice],Table1[[#This Row],[genoffice]],Table1[Gender],"M")</f>
        <v>236</v>
      </c>
      <c r="AE2598" s="3">
        <f>COUNTIFS(Table1[genoffice],Table1[[#This Row],[genoffice]],Table1[Gender],"~?")</f>
        <v>12</v>
      </c>
    </row>
    <row r="2599" spans="1:31" x14ac:dyDescent="0.35">
      <c r="A2599">
        <v>2598</v>
      </c>
      <c r="B2599">
        <f>IF(COUNTIF(C$2:C2598,C2599)&gt;0,B2598,B2598+1)</f>
        <v>854</v>
      </c>
      <c r="C2599" t="str">
        <f>Table1[[#This Row],[position]]&amp;IF(Table1[district]="NA","","-"&amp;Table1[district])&amp;IF(Table1[parish]="Multi-Parish Race","","-"&amp;Table1[parish])&amp;" ("&amp;Table1[year]&amp;")"</f>
        <v>Mayor-Village of Simsboro-Lincoln (2014)</v>
      </c>
      <c r="D2599" t="s">
        <v>2949</v>
      </c>
      <c r="E2599" t="s">
        <v>1264</v>
      </c>
      <c r="F2599" t="s">
        <v>3319</v>
      </c>
      <c r="G2599">
        <v>2014</v>
      </c>
      <c r="H2599" t="s">
        <v>332</v>
      </c>
      <c r="I2599" t="s">
        <v>19</v>
      </c>
      <c r="J2599">
        <v>117</v>
      </c>
      <c r="K2599">
        <v>2</v>
      </c>
      <c r="L2599">
        <f>COUNTIF(Table1[Race],Table1[Race])</f>
        <v>2</v>
      </c>
      <c r="M2599">
        <v>1</v>
      </c>
      <c r="N2599">
        <v>1</v>
      </c>
      <c r="O2599">
        <v>0</v>
      </c>
      <c r="P2599">
        <v>0</v>
      </c>
      <c r="Q2599" t="s">
        <v>20</v>
      </c>
      <c r="R2599" t="s">
        <v>2951</v>
      </c>
      <c r="S2599" t="s">
        <v>2949</v>
      </c>
      <c r="T2599">
        <f>IFERROR(Table1[n_can_adj]/MID(Table1[district],FIND("(",Table1[district])+1,1),Table1[n_can_adj])</f>
        <v>2</v>
      </c>
      <c r="U2599">
        <v>47480</v>
      </c>
      <c r="V2599" t="str">
        <f>IF(Table1[Voting Population]&lt;47000,"Rural","Urban")</f>
        <v>Urban</v>
      </c>
      <c r="W2599" s="3">
        <v>0.15523465703971118</v>
      </c>
      <c r="X2599" s="3" t="s">
        <v>5414</v>
      </c>
      <c r="Y2599" s="3">
        <f>COUNTIFS(Table1[Race '#],Table1[[#This Row],[Race '#]],Table1[Gender],"F")</f>
        <v>1</v>
      </c>
      <c r="Z2599" s="3">
        <f>COUNTIFS(Table1[Race '#],Table1[[#This Row],[Race '#]],Table1[Gender],"M")</f>
        <v>1</v>
      </c>
      <c r="AA2599" s="3">
        <f>COUNTIFS(Table1[Race '#],Table1[[#This Row],[Race '#]],Table1[Gender],"~?")</f>
        <v>0</v>
      </c>
      <c r="AB2599" s="3" t="str">
        <f>_xlfn.IFS(Y2599=SUM(Table1[[#This Row],[Race-F candidates]:[Race-? Candidates]]),"All-Female",Z2599=SUM(Table1[[#This Row],[Race-F candidates]:[Race-? Candidates]]),"All-Male",1=1,"Mixed-Gender")</f>
        <v>Mixed-Gender</v>
      </c>
      <c r="AC2599" s="3">
        <f>COUNTIFS(Table1[genoffice],Table1[[#This Row],[genoffice]],Table1[Gender],"F")</f>
        <v>87</v>
      </c>
      <c r="AD2599" s="3">
        <f>COUNTIFS(Table1[genoffice],Table1[[#This Row],[genoffice]],Table1[Gender],"M")</f>
        <v>236</v>
      </c>
      <c r="AE2599" s="3">
        <f>COUNTIFS(Table1[genoffice],Table1[[#This Row],[genoffice]],Table1[Gender],"~?")</f>
        <v>12</v>
      </c>
    </row>
    <row r="2600" spans="1:31" x14ac:dyDescent="0.35">
      <c r="A2600">
        <v>2599</v>
      </c>
      <c r="B2600">
        <f>IF(COUNTIF(C$2:C2599,C2600)&gt;0,B2599,B2599+1)</f>
        <v>855</v>
      </c>
      <c r="C2600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0" t="s">
        <v>2949</v>
      </c>
      <c r="E2600" t="s">
        <v>1267</v>
      </c>
      <c r="F2600" t="s">
        <v>3320</v>
      </c>
      <c r="G2600">
        <v>2016</v>
      </c>
      <c r="H2600" t="s">
        <v>640</v>
      </c>
      <c r="I2600" t="s">
        <v>23</v>
      </c>
      <c r="J2600">
        <v>119</v>
      </c>
      <c r="K2600">
        <v>3</v>
      </c>
      <c r="L2600">
        <f>COUNTIF(Table1[Race],Table1[Race])</f>
        <v>3</v>
      </c>
      <c r="M2600">
        <v>3</v>
      </c>
      <c r="N2600">
        <v>0</v>
      </c>
      <c r="O2600">
        <v>0</v>
      </c>
      <c r="P2600">
        <v>0</v>
      </c>
      <c r="Q2600" t="s">
        <v>20</v>
      </c>
      <c r="R2600" t="s">
        <v>2951</v>
      </c>
      <c r="S2600" t="s">
        <v>2949</v>
      </c>
      <c r="T2600">
        <f>IFERROR(Table1[n_can_adj]/MID(Table1[district],FIND("(",Table1[district])+1,1),Table1[n_can_adj])</f>
        <v>3</v>
      </c>
      <c r="U2600">
        <v>127115</v>
      </c>
      <c r="V2600" t="str">
        <f>IF(Table1[Voting Population]&lt;47000,"Rural","Urban")</f>
        <v>Urban</v>
      </c>
      <c r="W2600" s="3">
        <v>2.2662889518413609E-2</v>
      </c>
      <c r="X2600" s="3" t="s">
        <v>5415</v>
      </c>
      <c r="Y2600" s="3">
        <f>COUNTIFS(Table1[Race '#],Table1[[#This Row],[Race '#]],Table1[Gender],"F")</f>
        <v>2</v>
      </c>
      <c r="Z2600" s="3">
        <f>COUNTIFS(Table1[Race '#],Table1[[#This Row],[Race '#]],Table1[Gender],"M")</f>
        <v>1</v>
      </c>
      <c r="AA2600" s="3">
        <f>COUNTIFS(Table1[Race '#],Table1[[#This Row],[Race '#]],Table1[Gender],"~?")</f>
        <v>0</v>
      </c>
      <c r="AB2600" s="3" t="str">
        <f>_xlfn.IFS(Y2600=SUM(Table1[[#This Row],[Race-F candidates]:[Race-? Candidates]]),"All-Female",Z2600=SUM(Table1[[#This Row],[Race-F candidates]:[Race-? Candidates]]),"All-Male",1=1,"Mixed-Gender")</f>
        <v>Mixed-Gender</v>
      </c>
      <c r="AC2600" s="3">
        <f>COUNTIFS(Table1[genoffice],Table1[[#This Row],[genoffice]],Table1[Gender],"F")</f>
        <v>87</v>
      </c>
      <c r="AD2600" s="3">
        <f>COUNTIFS(Table1[genoffice],Table1[[#This Row],[genoffice]],Table1[Gender],"M")</f>
        <v>236</v>
      </c>
      <c r="AE2600" s="3">
        <f>COUNTIFS(Table1[genoffice],Table1[[#This Row],[genoffice]],Table1[Gender],"~?")</f>
        <v>12</v>
      </c>
    </row>
    <row r="2601" spans="1:31" x14ac:dyDescent="0.35">
      <c r="A2601">
        <v>2600</v>
      </c>
      <c r="B2601">
        <f>IF(COUNTIF(C$2:C2600,C2601)&gt;0,B2600,B2600+1)</f>
        <v>855</v>
      </c>
      <c r="C2601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1" t="s">
        <v>2949</v>
      </c>
      <c r="E2601" t="s">
        <v>1267</v>
      </c>
      <c r="F2601" t="s">
        <v>3321</v>
      </c>
      <c r="G2601">
        <v>2016</v>
      </c>
      <c r="H2601" t="s">
        <v>640</v>
      </c>
      <c r="I2601" t="s">
        <v>23</v>
      </c>
      <c r="J2601">
        <v>107</v>
      </c>
      <c r="K2601">
        <v>3</v>
      </c>
      <c r="L2601">
        <f>COUNTIF(Table1[Race],Table1[Race])</f>
        <v>3</v>
      </c>
      <c r="M2601">
        <v>3</v>
      </c>
      <c r="N2601">
        <v>0</v>
      </c>
      <c r="O2601">
        <v>0</v>
      </c>
      <c r="P2601">
        <v>0</v>
      </c>
      <c r="Q2601" t="s">
        <v>20</v>
      </c>
      <c r="R2601" t="s">
        <v>2951</v>
      </c>
      <c r="S2601" t="s">
        <v>2949</v>
      </c>
      <c r="T2601">
        <f>IFERROR(Table1[n_can_adj]/MID(Table1[district],FIND("(",Table1[district])+1,1),Table1[n_can_adj])</f>
        <v>3</v>
      </c>
      <c r="U2601">
        <v>127115</v>
      </c>
      <c r="V2601" t="str">
        <f>IF(Table1[Voting Population]&lt;47000,"Rural","Urban")</f>
        <v>Urban</v>
      </c>
      <c r="W2601" s="3">
        <v>2.2662889518413609E-2</v>
      </c>
      <c r="X2601" s="3" t="s">
        <v>5415</v>
      </c>
      <c r="Y2601" s="3">
        <f>COUNTIFS(Table1[Race '#],Table1[[#This Row],[Race '#]],Table1[Gender],"F")</f>
        <v>2</v>
      </c>
      <c r="Z2601" s="3">
        <f>COUNTIFS(Table1[Race '#],Table1[[#This Row],[Race '#]],Table1[Gender],"M")</f>
        <v>1</v>
      </c>
      <c r="AA2601" s="3">
        <f>COUNTIFS(Table1[Race '#],Table1[[#This Row],[Race '#]],Table1[Gender],"~?")</f>
        <v>0</v>
      </c>
      <c r="AB2601" s="3" t="str">
        <f>_xlfn.IFS(Y2601=SUM(Table1[[#This Row],[Race-F candidates]:[Race-? Candidates]]),"All-Female",Z2601=SUM(Table1[[#This Row],[Race-F candidates]:[Race-? Candidates]]),"All-Male",1=1,"Mixed-Gender")</f>
        <v>Mixed-Gender</v>
      </c>
      <c r="AC2601" s="3">
        <f>COUNTIFS(Table1[genoffice],Table1[[#This Row],[genoffice]],Table1[Gender],"F")</f>
        <v>87</v>
      </c>
      <c r="AD2601" s="3">
        <f>COUNTIFS(Table1[genoffice],Table1[[#This Row],[genoffice]],Table1[Gender],"M")</f>
        <v>236</v>
      </c>
      <c r="AE2601" s="3">
        <f>COUNTIFS(Table1[genoffice],Table1[[#This Row],[genoffice]],Table1[Gender],"~?")</f>
        <v>12</v>
      </c>
    </row>
    <row r="2602" spans="1:31" x14ac:dyDescent="0.35">
      <c r="A2602">
        <v>2601</v>
      </c>
      <c r="B2602">
        <f>IF(COUNTIF(C$2:C2601,C2602)&gt;0,B2601,B2601+1)</f>
        <v>855</v>
      </c>
      <c r="C2602" t="str">
        <f>Table1[[#This Row],[position]]&amp;IF(Table1[district]="NA","","-"&amp;Table1[district])&amp;IF(Table1[parish]="Multi-Parish Race","","-"&amp;Table1[parish])&amp;" ("&amp;Table1[year]&amp;")"</f>
        <v>Mayor-Village of Tangipahoa-Tangipahoa (2016)</v>
      </c>
      <c r="D2602" t="s">
        <v>2949</v>
      </c>
      <c r="E2602" t="s">
        <v>1267</v>
      </c>
      <c r="F2602" t="s">
        <v>3322</v>
      </c>
      <c r="G2602">
        <v>2016</v>
      </c>
      <c r="H2602" t="s">
        <v>640</v>
      </c>
      <c r="I2602" t="s">
        <v>23</v>
      </c>
      <c r="J2602">
        <v>127</v>
      </c>
      <c r="K2602">
        <v>3</v>
      </c>
      <c r="L2602">
        <f>COUNTIF(Table1[Race],Table1[Race])</f>
        <v>3</v>
      </c>
      <c r="M2602">
        <v>3</v>
      </c>
      <c r="N2602">
        <v>0</v>
      </c>
      <c r="O2602">
        <v>0</v>
      </c>
      <c r="P2602">
        <v>0</v>
      </c>
      <c r="Q2602" t="s">
        <v>20</v>
      </c>
      <c r="R2602" t="s">
        <v>2951</v>
      </c>
      <c r="S2602" t="s">
        <v>2949</v>
      </c>
      <c r="T2602">
        <f>IFERROR(Table1[n_can_adj]/MID(Table1[district],FIND("(",Table1[district])+1,1),Table1[n_can_adj])</f>
        <v>3</v>
      </c>
      <c r="U2602">
        <v>127115</v>
      </c>
      <c r="V2602" t="str">
        <f>IF(Table1[Voting Population]&lt;47000,"Rural","Urban")</f>
        <v>Urban</v>
      </c>
      <c r="W2602" s="3">
        <v>2.2662889518413609E-2</v>
      </c>
      <c r="X2602" s="3" t="s">
        <v>5414</v>
      </c>
      <c r="Y2602" s="3">
        <f>COUNTIFS(Table1[Race '#],Table1[[#This Row],[Race '#]],Table1[Gender],"F")</f>
        <v>2</v>
      </c>
      <c r="Z2602" s="3">
        <f>COUNTIFS(Table1[Race '#],Table1[[#This Row],[Race '#]],Table1[Gender],"M")</f>
        <v>1</v>
      </c>
      <c r="AA2602" s="3">
        <f>COUNTIFS(Table1[Race '#],Table1[[#This Row],[Race '#]],Table1[Gender],"~?")</f>
        <v>0</v>
      </c>
      <c r="AB2602" s="3" t="str">
        <f>_xlfn.IFS(Y2602=SUM(Table1[[#This Row],[Race-F candidates]:[Race-? Candidates]]),"All-Female",Z2602=SUM(Table1[[#This Row],[Race-F candidates]:[Race-? Candidates]]),"All-Male",1=1,"Mixed-Gender")</f>
        <v>Mixed-Gender</v>
      </c>
      <c r="AC2602" s="3">
        <f>COUNTIFS(Table1[genoffice],Table1[[#This Row],[genoffice]],Table1[Gender],"F")</f>
        <v>87</v>
      </c>
      <c r="AD2602" s="3">
        <f>COUNTIFS(Table1[genoffice],Table1[[#This Row],[genoffice]],Table1[Gender],"M")</f>
        <v>236</v>
      </c>
      <c r="AE2602" s="3">
        <f>COUNTIFS(Table1[genoffice],Table1[[#This Row],[genoffice]],Table1[Gender],"~?")</f>
        <v>12</v>
      </c>
    </row>
    <row r="2603" spans="1:31" x14ac:dyDescent="0.35">
      <c r="A2603">
        <v>2602</v>
      </c>
      <c r="B2603">
        <f>IF(COUNTIF(C$2:C2602,C2603)&gt;0,B2602,B2602+1)</f>
        <v>856</v>
      </c>
      <c r="C2603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3" t="s">
        <v>2949</v>
      </c>
      <c r="E2603" t="s">
        <v>3323</v>
      </c>
      <c r="F2603" t="s">
        <v>3324</v>
      </c>
      <c r="G2603">
        <v>2014</v>
      </c>
      <c r="H2603" t="s">
        <v>640</v>
      </c>
      <c r="I2603" t="s">
        <v>23</v>
      </c>
      <c r="J2603">
        <v>194</v>
      </c>
      <c r="K2603">
        <v>2</v>
      </c>
      <c r="L2603">
        <f>COUNTIF(Table1[Race],Table1[Race])</f>
        <v>2</v>
      </c>
      <c r="M2603">
        <v>1</v>
      </c>
      <c r="N2603">
        <v>0</v>
      </c>
      <c r="O2603">
        <v>1</v>
      </c>
      <c r="P2603">
        <v>0</v>
      </c>
      <c r="Q2603" t="s">
        <v>20</v>
      </c>
      <c r="R2603" t="s">
        <v>2951</v>
      </c>
      <c r="S2603" t="s">
        <v>2949</v>
      </c>
      <c r="T2603">
        <f>IFERROR(Table1[n_can_adj]/MID(Table1[district],FIND("(",Table1[district])+1,1),Table1[n_can_adj])</f>
        <v>2</v>
      </c>
      <c r="U2603">
        <v>127115</v>
      </c>
      <c r="V2603" t="str">
        <f>IF(Table1[Voting Population]&lt;47000,"Rural","Urban")</f>
        <v>Urban</v>
      </c>
      <c r="W2603" s="3">
        <v>0.38571428571428568</v>
      </c>
      <c r="X2603" s="3" t="s">
        <v>5414</v>
      </c>
      <c r="Y2603" s="3">
        <f>COUNTIFS(Table1[Race '#],Table1[[#This Row],[Race '#]],Table1[Gender],"F")</f>
        <v>0</v>
      </c>
      <c r="Z2603" s="3">
        <f>COUNTIFS(Table1[Race '#],Table1[[#This Row],[Race '#]],Table1[Gender],"M")</f>
        <v>2</v>
      </c>
      <c r="AA2603" s="3">
        <f>COUNTIFS(Table1[Race '#],Table1[[#This Row],[Race '#]],Table1[Gender],"~?")</f>
        <v>0</v>
      </c>
      <c r="AB2603" s="3" t="str">
        <f>_xlfn.IFS(Y2603=SUM(Table1[[#This Row],[Race-F candidates]:[Race-? Candidates]]),"All-Female",Z2603=SUM(Table1[[#This Row],[Race-F candidates]:[Race-? Candidates]]),"All-Male",1=1,"Mixed-Gender")</f>
        <v>All-Male</v>
      </c>
      <c r="AC2603" s="3">
        <f>COUNTIFS(Table1[genoffice],Table1[[#This Row],[genoffice]],Table1[Gender],"F")</f>
        <v>87</v>
      </c>
      <c r="AD2603" s="3">
        <f>COUNTIFS(Table1[genoffice],Table1[[#This Row],[genoffice]],Table1[Gender],"M")</f>
        <v>236</v>
      </c>
      <c r="AE2603" s="3">
        <f>COUNTIFS(Table1[genoffice],Table1[[#This Row],[genoffice]],Table1[Gender],"~?")</f>
        <v>12</v>
      </c>
    </row>
    <row r="2604" spans="1:31" x14ac:dyDescent="0.35">
      <c r="A2604">
        <v>2603</v>
      </c>
      <c r="B2604">
        <f>IF(COUNTIF(C$2:C2603,C2604)&gt;0,B2603,B2603+1)</f>
        <v>856</v>
      </c>
      <c r="C2604" t="str">
        <f>Table1[[#This Row],[position]]&amp;IF(Table1[district]="NA","","-"&amp;Table1[district])&amp;IF(Table1[parish]="Multi-Parish Race","","-"&amp;Table1[parish])&amp;" ("&amp;Table1[year]&amp;")"</f>
        <v>Mayor-Village of Tickfaw-Tangipahoa (2014)</v>
      </c>
      <c r="D2604" t="s">
        <v>2949</v>
      </c>
      <c r="E2604" t="s">
        <v>3323</v>
      </c>
      <c r="F2604" t="s">
        <v>3325</v>
      </c>
      <c r="G2604">
        <v>2014</v>
      </c>
      <c r="H2604" t="s">
        <v>640</v>
      </c>
      <c r="I2604" t="s">
        <v>30</v>
      </c>
      <c r="J2604">
        <v>86</v>
      </c>
      <c r="K2604">
        <v>2</v>
      </c>
      <c r="L2604">
        <f>COUNTIF(Table1[Race],Table1[Race])</f>
        <v>2</v>
      </c>
      <c r="M2604">
        <v>1</v>
      </c>
      <c r="N2604">
        <v>0</v>
      </c>
      <c r="O2604">
        <v>1</v>
      </c>
      <c r="P2604">
        <v>0</v>
      </c>
      <c r="Q2604" t="s">
        <v>20</v>
      </c>
      <c r="R2604" t="s">
        <v>2951</v>
      </c>
      <c r="S2604" t="s">
        <v>2949</v>
      </c>
      <c r="T2604">
        <f>IFERROR(Table1[n_can_adj]/MID(Table1[district],FIND("(",Table1[district])+1,1),Table1[n_can_adj])</f>
        <v>2</v>
      </c>
      <c r="U2604">
        <v>127115</v>
      </c>
      <c r="V2604" t="str">
        <f>IF(Table1[Voting Population]&lt;47000,"Rural","Urban")</f>
        <v>Urban</v>
      </c>
      <c r="W2604" s="3">
        <v>0.38571428571428568</v>
      </c>
      <c r="X2604" s="3" t="s">
        <v>5414</v>
      </c>
      <c r="Y2604" s="3">
        <f>COUNTIFS(Table1[Race '#],Table1[[#This Row],[Race '#]],Table1[Gender],"F")</f>
        <v>0</v>
      </c>
      <c r="Z2604" s="3">
        <f>COUNTIFS(Table1[Race '#],Table1[[#This Row],[Race '#]],Table1[Gender],"M")</f>
        <v>2</v>
      </c>
      <c r="AA2604" s="3">
        <f>COUNTIFS(Table1[Race '#],Table1[[#This Row],[Race '#]],Table1[Gender],"~?")</f>
        <v>0</v>
      </c>
      <c r="AB2604" s="3" t="str">
        <f>_xlfn.IFS(Y2604=SUM(Table1[[#This Row],[Race-F candidates]:[Race-? Candidates]]),"All-Female",Z2604=SUM(Table1[[#This Row],[Race-F candidates]:[Race-? Candidates]]),"All-Male",1=1,"Mixed-Gender")</f>
        <v>All-Male</v>
      </c>
      <c r="AC2604" s="3">
        <f>COUNTIFS(Table1[genoffice],Table1[[#This Row],[genoffice]],Table1[Gender],"F")</f>
        <v>87</v>
      </c>
      <c r="AD2604" s="3">
        <f>COUNTIFS(Table1[genoffice],Table1[[#This Row],[genoffice]],Table1[Gender],"M")</f>
        <v>236</v>
      </c>
      <c r="AE2604" s="3">
        <f>COUNTIFS(Table1[genoffice],Table1[[#This Row],[genoffice]],Table1[Gender],"~?")</f>
        <v>12</v>
      </c>
    </row>
    <row r="2605" spans="1:31" x14ac:dyDescent="0.35">
      <c r="A2605">
        <v>2604</v>
      </c>
      <c r="B2605">
        <f>IF(COUNTIF(C$2:C2604,C2605)&gt;0,B2604,B2604+1)</f>
        <v>857</v>
      </c>
      <c r="C2605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5" t="s">
        <v>2949</v>
      </c>
      <c r="E2605" t="s">
        <v>3326</v>
      </c>
      <c r="F2605" t="s">
        <v>3327</v>
      </c>
      <c r="G2605">
        <v>2014</v>
      </c>
      <c r="H2605" t="s">
        <v>109</v>
      </c>
      <c r="I2605" t="s">
        <v>30</v>
      </c>
      <c r="J2605">
        <v>110</v>
      </c>
      <c r="K2605">
        <v>2</v>
      </c>
      <c r="L2605">
        <f>COUNTIF(Table1[Race],Table1[Race])</f>
        <v>2</v>
      </c>
      <c r="M2605">
        <v>0</v>
      </c>
      <c r="N2605">
        <v>1</v>
      </c>
      <c r="O2605">
        <v>1</v>
      </c>
      <c r="P2605">
        <v>0</v>
      </c>
      <c r="Q2605" t="s">
        <v>20</v>
      </c>
      <c r="R2605" t="s">
        <v>2951</v>
      </c>
      <c r="S2605" t="s">
        <v>2949</v>
      </c>
      <c r="T2605">
        <f>IFERROR(Table1[n_can_adj]/MID(Table1[district],FIND("(",Table1[district])+1,1),Table1[n_can_adj])</f>
        <v>2</v>
      </c>
      <c r="U2605">
        <v>33765</v>
      </c>
      <c r="V2605" t="str">
        <f>IF(Table1[Voting Population]&lt;47000,"Rural","Urban")</f>
        <v>Rural</v>
      </c>
      <c r="W2605" s="3">
        <v>1.8518518518518545E-2</v>
      </c>
      <c r="X2605" s="3" t="s">
        <v>5414</v>
      </c>
      <c r="Y2605" s="3">
        <f>COUNTIFS(Table1[Race '#],Table1[[#This Row],[Race '#]],Table1[Gender],"F")</f>
        <v>1</v>
      </c>
      <c r="Z2605" s="3">
        <f>COUNTIFS(Table1[Race '#],Table1[[#This Row],[Race '#]],Table1[Gender],"M")</f>
        <v>1</v>
      </c>
      <c r="AA2605" s="3">
        <f>COUNTIFS(Table1[Race '#],Table1[[#This Row],[Race '#]],Table1[Gender],"~?")</f>
        <v>0</v>
      </c>
      <c r="AB2605" s="3" t="str">
        <f>_xlfn.IFS(Y2605=SUM(Table1[[#This Row],[Race-F candidates]:[Race-? Candidates]]),"All-Female",Z2605=SUM(Table1[[#This Row],[Race-F candidates]:[Race-? Candidates]]),"All-Male",1=1,"Mixed-Gender")</f>
        <v>Mixed-Gender</v>
      </c>
      <c r="AC2605" s="3">
        <f>COUNTIFS(Table1[genoffice],Table1[[#This Row],[genoffice]],Table1[Gender],"F")</f>
        <v>87</v>
      </c>
      <c r="AD2605" s="3">
        <f>COUNTIFS(Table1[genoffice],Table1[[#This Row],[genoffice]],Table1[Gender],"M")</f>
        <v>236</v>
      </c>
      <c r="AE2605" s="3">
        <f>COUNTIFS(Table1[genoffice],Table1[[#This Row],[genoffice]],Table1[Gender],"~?")</f>
        <v>12</v>
      </c>
    </row>
    <row r="2606" spans="1:31" x14ac:dyDescent="0.35">
      <c r="A2606">
        <v>2605</v>
      </c>
      <c r="B2606">
        <f>IF(COUNTIF(C$2:C2605,C2606)&gt;0,B2605,B2605+1)</f>
        <v>857</v>
      </c>
      <c r="C2606" t="str">
        <f>Table1[[#This Row],[position]]&amp;IF(Table1[district]="NA","","-"&amp;Table1[district])&amp;IF(Table1[parish]="Multi-Parish Race","","-"&amp;Table1[parish])&amp;" ("&amp;Table1[year]&amp;")"</f>
        <v>Mayor-Village of Turkey Creek- RACE MOVED TO 2/21/15-Evangeline (2014)</v>
      </c>
      <c r="D2606" t="s">
        <v>2949</v>
      </c>
      <c r="E2606" t="s">
        <v>3326</v>
      </c>
      <c r="F2606" t="s">
        <v>3328</v>
      </c>
      <c r="G2606">
        <v>2014</v>
      </c>
      <c r="H2606" t="s">
        <v>109</v>
      </c>
      <c r="I2606" t="s">
        <v>19</v>
      </c>
      <c r="J2606">
        <v>106</v>
      </c>
      <c r="K2606">
        <v>2</v>
      </c>
      <c r="L2606">
        <f>COUNTIF(Table1[Race],Table1[Race])</f>
        <v>2</v>
      </c>
      <c r="M2606">
        <v>0</v>
      </c>
      <c r="N2606">
        <v>1</v>
      </c>
      <c r="O2606">
        <v>1</v>
      </c>
      <c r="P2606">
        <v>0</v>
      </c>
      <c r="Q2606" t="s">
        <v>20</v>
      </c>
      <c r="R2606" t="s">
        <v>2951</v>
      </c>
      <c r="S2606" t="s">
        <v>2949</v>
      </c>
      <c r="T2606">
        <f>IFERROR(Table1[n_can_adj]/MID(Table1[district],FIND("(",Table1[district])+1,1),Table1[n_can_adj])</f>
        <v>2</v>
      </c>
      <c r="U2606">
        <v>33765</v>
      </c>
      <c r="V2606" t="str">
        <f>IF(Table1[Voting Population]&lt;47000,"Rural","Urban")</f>
        <v>Rural</v>
      </c>
      <c r="W2606" s="3">
        <v>1.8518518518518545E-2</v>
      </c>
      <c r="X2606" s="3" t="s">
        <v>5415</v>
      </c>
      <c r="Y2606" s="3">
        <f>COUNTIFS(Table1[Race '#],Table1[[#This Row],[Race '#]],Table1[Gender],"F")</f>
        <v>1</v>
      </c>
      <c r="Z2606" s="3">
        <f>COUNTIFS(Table1[Race '#],Table1[[#This Row],[Race '#]],Table1[Gender],"M")</f>
        <v>1</v>
      </c>
      <c r="AA2606" s="3">
        <f>COUNTIFS(Table1[Race '#],Table1[[#This Row],[Race '#]],Table1[Gender],"~?")</f>
        <v>0</v>
      </c>
      <c r="AB2606" s="3" t="str">
        <f>_xlfn.IFS(Y2606=SUM(Table1[[#This Row],[Race-F candidates]:[Race-? Candidates]]),"All-Female",Z2606=SUM(Table1[[#This Row],[Race-F candidates]:[Race-? Candidates]]),"All-Male",1=1,"Mixed-Gender")</f>
        <v>Mixed-Gender</v>
      </c>
      <c r="AC2606" s="3">
        <f>COUNTIFS(Table1[genoffice],Table1[[#This Row],[genoffice]],Table1[Gender],"F")</f>
        <v>87</v>
      </c>
      <c r="AD2606" s="3">
        <f>COUNTIFS(Table1[genoffice],Table1[[#This Row],[genoffice]],Table1[Gender],"M")</f>
        <v>236</v>
      </c>
      <c r="AE2606" s="3">
        <f>COUNTIFS(Table1[genoffice],Table1[[#This Row],[genoffice]],Table1[Gender],"~?")</f>
        <v>12</v>
      </c>
    </row>
    <row r="2607" spans="1:31" x14ac:dyDescent="0.35">
      <c r="A2607">
        <v>2606</v>
      </c>
      <c r="B2607">
        <f>IF(COUNTIF(C$2:C2606,C2607)&gt;0,B2606,B2606+1)</f>
        <v>858</v>
      </c>
      <c r="C2607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7" t="s">
        <v>2949</v>
      </c>
      <c r="E2607" t="s">
        <v>3329</v>
      </c>
      <c r="F2607" t="s">
        <v>3330</v>
      </c>
      <c r="G2607">
        <v>2014</v>
      </c>
      <c r="H2607" t="s">
        <v>115</v>
      </c>
      <c r="I2607" t="s">
        <v>23</v>
      </c>
      <c r="J2607">
        <v>146</v>
      </c>
      <c r="K2607">
        <v>3</v>
      </c>
      <c r="L2607">
        <f>COUNTIF(Table1[Race],Table1[Race])</f>
        <v>3</v>
      </c>
      <c r="M2607">
        <v>3</v>
      </c>
      <c r="N2607">
        <v>0</v>
      </c>
      <c r="O2607">
        <v>0</v>
      </c>
      <c r="P2607">
        <v>0</v>
      </c>
      <c r="Q2607" t="s">
        <v>20</v>
      </c>
      <c r="R2607" t="s">
        <v>2951</v>
      </c>
      <c r="S2607" t="s">
        <v>2949</v>
      </c>
      <c r="T2607">
        <f>IFERROR(Table1[n_can_adj]/MID(Table1[district],FIND("(",Table1[district])+1,1),Table1[n_can_adj])</f>
        <v>3</v>
      </c>
      <c r="U2607">
        <v>4793</v>
      </c>
      <c r="V2607" t="str">
        <f>IF(Table1[Voting Population]&lt;47000,"Rural","Urban")</f>
        <v>Rural</v>
      </c>
      <c r="W2607" s="3">
        <v>0.125</v>
      </c>
      <c r="X2607" s="3" t="s">
        <v>5414</v>
      </c>
      <c r="Y2607" s="3">
        <f>COUNTIFS(Table1[Race '#],Table1[[#This Row],[Race '#]],Table1[Gender],"F")</f>
        <v>1</v>
      </c>
      <c r="Z2607" s="3">
        <f>COUNTIFS(Table1[Race '#],Table1[[#This Row],[Race '#]],Table1[Gender],"M")</f>
        <v>2</v>
      </c>
      <c r="AA2607" s="3">
        <f>COUNTIFS(Table1[Race '#],Table1[[#This Row],[Race '#]],Table1[Gender],"~?")</f>
        <v>0</v>
      </c>
      <c r="AB2607" s="3" t="str">
        <f>_xlfn.IFS(Y2607=SUM(Table1[[#This Row],[Race-F candidates]:[Race-? Candidates]]),"All-Female",Z2607=SUM(Table1[[#This Row],[Race-F candidates]:[Race-? Candidates]]),"All-Male",1=1,"Mixed-Gender")</f>
        <v>Mixed-Gender</v>
      </c>
      <c r="AC2607" s="3">
        <f>COUNTIFS(Table1[genoffice],Table1[[#This Row],[genoffice]],Table1[Gender],"F")</f>
        <v>87</v>
      </c>
      <c r="AD2607" s="3">
        <f>COUNTIFS(Table1[genoffice],Table1[[#This Row],[genoffice]],Table1[Gender],"M")</f>
        <v>236</v>
      </c>
      <c r="AE2607" s="3">
        <f>COUNTIFS(Table1[genoffice],Table1[[#This Row],[genoffice]],Table1[Gender],"~?")</f>
        <v>12</v>
      </c>
    </row>
    <row r="2608" spans="1:31" x14ac:dyDescent="0.35">
      <c r="A2608">
        <v>2607</v>
      </c>
      <c r="B2608">
        <f>IF(COUNTIF(C$2:C2607,C2608)&gt;0,B2607,B2607+1)</f>
        <v>858</v>
      </c>
      <c r="C2608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8" t="s">
        <v>2949</v>
      </c>
      <c r="E2608" t="s">
        <v>3329</v>
      </c>
      <c r="F2608" t="s">
        <v>3331</v>
      </c>
      <c r="G2608">
        <v>2014</v>
      </c>
      <c r="H2608" t="s">
        <v>115</v>
      </c>
      <c r="I2608" t="s">
        <v>23</v>
      </c>
      <c r="J2608">
        <v>32</v>
      </c>
      <c r="K2608">
        <v>3</v>
      </c>
      <c r="L2608">
        <f>COUNTIF(Table1[Race],Table1[Race])</f>
        <v>3</v>
      </c>
      <c r="M2608">
        <v>3</v>
      </c>
      <c r="N2608">
        <v>0</v>
      </c>
      <c r="O2608">
        <v>0</v>
      </c>
      <c r="P2608">
        <v>0</v>
      </c>
      <c r="Q2608" t="s">
        <v>20</v>
      </c>
      <c r="R2608" t="s">
        <v>2951</v>
      </c>
      <c r="S2608" t="s">
        <v>2949</v>
      </c>
      <c r="T2608">
        <f>IFERROR(Table1[n_can_adj]/MID(Table1[district],FIND("(",Table1[district])+1,1),Table1[n_can_adj])</f>
        <v>3</v>
      </c>
      <c r="U2608">
        <v>4793</v>
      </c>
      <c r="V2608" t="str">
        <f>IF(Table1[Voting Population]&lt;47000,"Rural","Urban")</f>
        <v>Rural</v>
      </c>
      <c r="W2608" s="3">
        <v>0.125</v>
      </c>
      <c r="X2608" s="3" t="s">
        <v>5415</v>
      </c>
      <c r="Y2608" s="3">
        <f>COUNTIFS(Table1[Race '#],Table1[[#This Row],[Race '#]],Table1[Gender],"F")</f>
        <v>1</v>
      </c>
      <c r="Z2608" s="3">
        <f>COUNTIFS(Table1[Race '#],Table1[[#This Row],[Race '#]],Table1[Gender],"M")</f>
        <v>2</v>
      </c>
      <c r="AA2608" s="3">
        <f>COUNTIFS(Table1[Race '#],Table1[[#This Row],[Race '#]],Table1[Gender],"~?")</f>
        <v>0</v>
      </c>
      <c r="AB2608" s="3" t="str">
        <f>_xlfn.IFS(Y2608=SUM(Table1[[#This Row],[Race-F candidates]:[Race-? Candidates]]),"All-Female",Z2608=SUM(Table1[[#This Row],[Race-F candidates]:[Race-? Candidates]]),"All-Male",1=1,"Mixed-Gender")</f>
        <v>Mixed-Gender</v>
      </c>
      <c r="AC2608" s="3">
        <f>COUNTIFS(Table1[genoffice],Table1[[#This Row],[genoffice]],Table1[Gender],"F")</f>
        <v>87</v>
      </c>
      <c r="AD2608" s="3">
        <f>COUNTIFS(Table1[genoffice],Table1[[#This Row],[genoffice]],Table1[Gender],"M")</f>
        <v>236</v>
      </c>
      <c r="AE2608" s="3">
        <f>COUNTIFS(Table1[genoffice],Table1[[#This Row],[genoffice]],Table1[Gender],"~?")</f>
        <v>12</v>
      </c>
    </row>
    <row r="2609" spans="1:31" x14ac:dyDescent="0.35">
      <c r="A2609">
        <v>2608</v>
      </c>
      <c r="B2609">
        <f>IF(COUNTIF(C$2:C2608,C2609)&gt;0,B2608,B2608+1)</f>
        <v>858</v>
      </c>
      <c r="C2609" t="str">
        <f>Table1[[#This Row],[position]]&amp;IF(Table1[district]="NA","","-"&amp;Table1[district])&amp;IF(Table1[parish]="Multi-Parish Race","","-"&amp;Table1[parish])&amp;" ("&amp;Table1[year]&amp;")"</f>
        <v>Mayor-Village of Waterproof-Tensas (2014)</v>
      </c>
      <c r="D2609" t="s">
        <v>2949</v>
      </c>
      <c r="E2609" t="s">
        <v>3329</v>
      </c>
      <c r="F2609" t="s">
        <v>3332</v>
      </c>
      <c r="G2609">
        <v>2014</v>
      </c>
      <c r="H2609" t="s">
        <v>115</v>
      </c>
      <c r="I2609" t="s">
        <v>23</v>
      </c>
      <c r="J2609">
        <v>110</v>
      </c>
      <c r="K2609">
        <v>3</v>
      </c>
      <c r="L2609">
        <f>COUNTIF(Table1[Race],Table1[Race])</f>
        <v>3</v>
      </c>
      <c r="M2609">
        <v>3</v>
      </c>
      <c r="N2609">
        <v>0</v>
      </c>
      <c r="O2609">
        <v>0</v>
      </c>
      <c r="P2609">
        <v>0</v>
      </c>
      <c r="Q2609" t="s">
        <v>20</v>
      </c>
      <c r="R2609" t="s">
        <v>2951</v>
      </c>
      <c r="S2609" t="s">
        <v>2949</v>
      </c>
      <c r="T2609">
        <f>IFERROR(Table1[n_can_adj]/MID(Table1[district],FIND("(",Table1[district])+1,1),Table1[n_can_adj])</f>
        <v>3</v>
      </c>
      <c r="U2609">
        <v>4793</v>
      </c>
      <c r="V2609" t="str">
        <f>IF(Table1[Voting Population]&lt;47000,"Rural","Urban")</f>
        <v>Rural</v>
      </c>
      <c r="W2609" s="3">
        <v>0.125</v>
      </c>
      <c r="X2609" s="3" t="s">
        <v>5414</v>
      </c>
      <c r="Y2609" s="3">
        <f>COUNTIFS(Table1[Race '#],Table1[[#This Row],[Race '#]],Table1[Gender],"F")</f>
        <v>1</v>
      </c>
      <c r="Z2609" s="3">
        <f>COUNTIFS(Table1[Race '#],Table1[[#This Row],[Race '#]],Table1[Gender],"M")</f>
        <v>2</v>
      </c>
      <c r="AA2609" s="3">
        <f>COUNTIFS(Table1[Race '#],Table1[[#This Row],[Race '#]],Table1[Gender],"~?")</f>
        <v>0</v>
      </c>
      <c r="AB2609" s="3" t="str">
        <f>_xlfn.IFS(Y2609=SUM(Table1[[#This Row],[Race-F candidates]:[Race-? Candidates]]),"All-Female",Z2609=SUM(Table1[[#This Row],[Race-F candidates]:[Race-? Candidates]]),"All-Male",1=1,"Mixed-Gender")</f>
        <v>Mixed-Gender</v>
      </c>
      <c r="AC2609" s="3">
        <f>COUNTIFS(Table1[genoffice],Table1[[#This Row],[genoffice]],Table1[Gender],"F")</f>
        <v>87</v>
      </c>
      <c r="AD2609" s="3">
        <f>COUNTIFS(Table1[genoffice],Table1[[#This Row],[genoffice]],Table1[Gender],"M")</f>
        <v>236</v>
      </c>
      <c r="AE2609" s="3">
        <f>COUNTIFS(Table1[genoffice],Table1[[#This Row],[genoffice]],Table1[Gender],"~?")</f>
        <v>12</v>
      </c>
    </row>
    <row r="2610" spans="1:31" x14ac:dyDescent="0.35">
      <c r="A2610">
        <v>2609</v>
      </c>
      <c r="B2610">
        <f>IF(COUNTIF(C$2:C2609,C2610)&gt;0,B2609,B2609+1)</f>
        <v>859</v>
      </c>
      <c r="C261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0" t="s">
        <v>3333</v>
      </c>
      <c r="E2610" t="s">
        <v>3334</v>
      </c>
      <c r="F2610" t="s">
        <v>3335</v>
      </c>
      <c r="G2610">
        <v>2016</v>
      </c>
      <c r="H2610" t="s">
        <v>1277</v>
      </c>
      <c r="I2610" t="s">
        <v>19</v>
      </c>
      <c r="J2610">
        <v>56059</v>
      </c>
      <c r="K2610">
        <v>12</v>
      </c>
      <c r="L2610">
        <f>COUNTIF(Table1[Race],Table1[Race])</f>
        <v>12</v>
      </c>
      <c r="M2610">
        <v>4</v>
      </c>
      <c r="N2610">
        <v>4</v>
      </c>
      <c r="O2610">
        <v>1</v>
      </c>
      <c r="P2610">
        <v>3</v>
      </c>
      <c r="Q2610" t="s">
        <v>20</v>
      </c>
      <c r="R2610" t="s">
        <v>2951</v>
      </c>
      <c r="S2610" t="s">
        <v>2949</v>
      </c>
      <c r="T2610">
        <f>IFERROR(Table1[n_can_adj]/MID(Table1[district],FIND("(",Table1[district])+1,1),Table1[n_can_adj])</f>
        <v>12</v>
      </c>
      <c r="U2610">
        <v>445337</v>
      </c>
      <c r="V2610" t="str">
        <f>IF(Table1[Voting Population]&lt;47000,"Rural","Urban")</f>
        <v>Urban</v>
      </c>
      <c r="W2610" s="3">
        <v>2.2568125991840104E-2</v>
      </c>
      <c r="X2610" s="3" t="s">
        <v>5413</v>
      </c>
      <c r="Y2610" s="3">
        <f>COUNTIFS(Table1[Race '#],Table1[[#This Row],[Race '#]],Table1[Gender],"F")</f>
        <v>3</v>
      </c>
      <c r="Z2610" s="3">
        <f>COUNTIFS(Table1[Race '#],Table1[[#This Row],[Race '#]],Table1[Gender],"M")</f>
        <v>7</v>
      </c>
      <c r="AA2610" s="3">
        <f>COUNTIFS(Table1[Race '#],Table1[[#This Row],[Race '#]],Table1[Gender],"~?")</f>
        <v>2</v>
      </c>
      <c r="AB2610" s="3" t="str">
        <f>_xlfn.IFS(Y2610=SUM(Table1[[#This Row],[Race-F candidates]:[Race-? Candidates]]),"All-Female",Z2610=SUM(Table1[[#This Row],[Race-F candidates]:[Race-? Candidates]]),"All-Male",1=1,"Mixed-Gender")</f>
        <v>Mixed-Gender</v>
      </c>
      <c r="AC2610" s="3">
        <f>COUNTIFS(Table1[genoffice],Table1[[#This Row],[genoffice]],Table1[Gender],"F")</f>
        <v>87</v>
      </c>
      <c r="AD2610" s="3">
        <f>COUNTIFS(Table1[genoffice],Table1[[#This Row],[genoffice]],Table1[Gender],"M")</f>
        <v>236</v>
      </c>
      <c r="AE2610" s="3">
        <f>COUNTIFS(Table1[genoffice],Table1[[#This Row],[genoffice]],Table1[Gender],"~?")</f>
        <v>12</v>
      </c>
    </row>
    <row r="2611" spans="1:31" x14ac:dyDescent="0.35">
      <c r="A2611">
        <v>2610</v>
      </c>
      <c r="B2611">
        <f>IF(COUNTIF(C$2:C2610,C2611)&gt;0,B2610,B2610+1)</f>
        <v>859</v>
      </c>
      <c r="C261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1" t="s">
        <v>3333</v>
      </c>
      <c r="E2611" t="s">
        <v>3334</v>
      </c>
      <c r="F2611" t="s">
        <v>3336</v>
      </c>
      <c r="G2611">
        <v>2016</v>
      </c>
      <c r="H2611" t="s">
        <v>1277</v>
      </c>
      <c r="I2611" t="s">
        <v>23</v>
      </c>
      <c r="J2611">
        <v>3498</v>
      </c>
      <c r="K2611">
        <v>12</v>
      </c>
      <c r="L2611">
        <f>COUNTIF(Table1[Race],Table1[Race])</f>
        <v>12</v>
      </c>
      <c r="M2611">
        <v>4</v>
      </c>
      <c r="N2611">
        <v>4</v>
      </c>
      <c r="O2611">
        <v>1</v>
      </c>
      <c r="P2611">
        <v>3</v>
      </c>
      <c r="Q2611" t="s">
        <v>20</v>
      </c>
      <c r="R2611" t="s">
        <v>2951</v>
      </c>
      <c r="S2611" t="s">
        <v>2949</v>
      </c>
      <c r="T2611">
        <f>IFERROR(Table1[n_can_adj]/MID(Table1[district],FIND("(",Table1[district])+1,1),Table1[n_can_adj])</f>
        <v>12</v>
      </c>
      <c r="U2611">
        <v>445337</v>
      </c>
      <c r="V2611" t="str">
        <f>IF(Table1[Voting Population]&lt;47000,"Rural","Urban")</f>
        <v>Urban</v>
      </c>
      <c r="W2611" s="3">
        <v>2.2568125991840104E-2</v>
      </c>
      <c r="X2611" s="3" t="s">
        <v>5414</v>
      </c>
      <c r="Y2611" s="3">
        <f>COUNTIFS(Table1[Race '#],Table1[[#This Row],[Race '#]],Table1[Gender],"F")</f>
        <v>3</v>
      </c>
      <c r="Z2611" s="3">
        <f>COUNTIFS(Table1[Race '#],Table1[[#This Row],[Race '#]],Table1[Gender],"M")</f>
        <v>7</v>
      </c>
      <c r="AA2611" s="3">
        <f>COUNTIFS(Table1[Race '#],Table1[[#This Row],[Race '#]],Table1[Gender],"~?")</f>
        <v>2</v>
      </c>
      <c r="AB2611" s="3" t="str">
        <f>_xlfn.IFS(Y2611=SUM(Table1[[#This Row],[Race-F candidates]:[Race-? Candidates]]),"All-Female",Z2611=SUM(Table1[[#This Row],[Race-F candidates]:[Race-? Candidates]]),"All-Male",1=1,"Mixed-Gender")</f>
        <v>Mixed-Gender</v>
      </c>
      <c r="AC2611" s="3">
        <f>COUNTIFS(Table1[genoffice],Table1[[#This Row],[genoffice]],Table1[Gender],"F")</f>
        <v>87</v>
      </c>
      <c r="AD2611" s="3">
        <f>COUNTIFS(Table1[genoffice],Table1[[#This Row],[genoffice]],Table1[Gender],"M")</f>
        <v>236</v>
      </c>
      <c r="AE2611" s="3">
        <f>COUNTIFS(Table1[genoffice],Table1[[#This Row],[genoffice]],Table1[Gender],"~?")</f>
        <v>12</v>
      </c>
    </row>
    <row r="2612" spans="1:31" x14ac:dyDescent="0.35">
      <c r="A2612">
        <v>2611</v>
      </c>
      <c r="B2612">
        <f>IF(COUNTIF(C$2:C2611,C2612)&gt;0,B2611,B2611+1)</f>
        <v>859</v>
      </c>
      <c r="C2612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2" t="s">
        <v>3333</v>
      </c>
      <c r="E2612" t="s">
        <v>3334</v>
      </c>
      <c r="F2612" t="s">
        <v>3337</v>
      </c>
      <c r="G2612">
        <v>2016</v>
      </c>
      <c r="H2612" t="s">
        <v>1277</v>
      </c>
      <c r="I2612" t="s">
        <v>19</v>
      </c>
      <c r="J2612">
        <v>16049</v>
      </c>
      <c r="K2612">
        <v>12</v>
      </c>
      <c r="L2612">
        <f>COUNTIF(Table1[Race],Table1[Race])</f>
        <v>12</v>
      </c>
      <c r="M2612">
        <v>4</v>
      </c>
      <c r="N2612">
        <v>4</v>
      </c>
      <c r="O2612">
        <v>1</v>
      </c>
      <c r="P2612">
        <v>3</v>
      </c>
      <c r="Q2612" t="s">
        <v>20</v>
      </c>
      <c r="R2612" t="s">
        <v>2951</v>
      </c>
      <c r="S2612" t="s">
        <v>2949</v>
      </c>
      <c r="T2612">
        <f>IFERROR(Table1[n_can_adj]/MID(Table1[district],FIND("(",Table1[district])+1,1),Table1[n_can_adj])</f>
        <v>12</v>
      </c>
      <c r="U2612">
        <v>445337</v>
      </c>
      <c r="V2612" t="str">
        <f>IF(Table1[Voting Population]&lt;47000,"Rural","Urban")</f>
        <v>Urban</v>
      </c>
      <c r="W2612" s="3">
        <v>2.2568125991840104E-2</v>
      </c>
      <c r="X2612" s="3" t="s">
        <v>5414</v>
      </c>
      <c r="Y2612" s="3">
        <f>COUNTIFS(Table1[Race '#],Table1[[#This Row],[Race '#]],Table1[Gender],"F")</f>
        <v>3</v>
      </c>
      <c r="Z2612" s="3">
        <f>COUNTIFS(Table1[Race '#],Table1[[#This Row],[Race '#]],Table1[Gender],"M")</f>
        <v>7</v>
      </c>
      <c r="AA2612" s="3">
        <f>COUNTIFS(Table1[Race '#],Table1[[#This Row],[Race '#]],Table1[Gender],"~?")</f>
        <v>2</v>
      </c>
      <c r="AB2612" s="3" t="str">
        <f>_xlfn.IFS(Y2612=SUM(Table1[[#This Row],[Race-F candidates]:[Race-? Candidates]]),"All-Female",Z2612=SUM(Table1[[#This Row],[Race-F candidates]:[Race-? Candidates]]),"All-Male",1=1,"Mixed-Gender")</f>
        <v>Mixed-Gender</v>
      </c>
      <c r="AC2612" s="3">
        <f>COUNTIFS(Table1[genoffice],Table1[[#This Row],[genoffice]],Table1[Gender],"F")</f>
        <v>87</v>
      </c>
      <c r="AD2612" s="3">
        <f>COUNTIFS(Table1[genoffice],Table1[[#This Row],[genoffice]],Table1[Gender],"M")</f>
        <v>236</v>
      </c>
      <c r="AE2612" s="3">
        <f>COUNTIFS(Table1[genoffice],Table1[[#This Row],[genoffice]],Table1[Gender],"~?")</f>
        <v>12</v>
      </c>
    </row>
    <row r="2613" spans="1:31" x14ac:dyDescent="0.35">
      <c r="A2613">
        <v>2612</v>
      </c>
      <c r="B2613">
        <f>IF(COUNTIF(C$2:C2612,C2613)&gt;0,B2612,B2612+1)</f>
        <v>859</v>
      </c>
      <c r="C2613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3" t="s">
        <v>3333</v>
      </c>
      <c r="E2613" t="s">
        <v>3334</v>
      </c>
      <c r="F2613" t="s">
        <v>3338</v>
      </c>
      <c r="G2613">
        <v>2016</v>
      </c>
      <c r="H2613" t="s">
        <v>1277</v>
      </c>
      <c r="I2613" t="s">
        <v>127</v>
      </c>
      <c r="J2613">
        <v>843</v>
      </c>
      <c r="K2613">
        <v>12</v>
      </c>
      <c r="L2613">
        <f>COUNTIF(Table1[Race],Table1[Race])</f>
        <v>12</v>
      </c>
      <c r="M2613">
        <v>4</v>
      </c>
      <c r="N2613">
        <v>4</v>
      </c>
      <c r="O2613">
        <v>1</v>
      </c>
      <c r="P2613">
        <v>3</v>
      </c>
      <c r="Q2613" t="s">
        <v>20</v>
      </c>
      <c r="R2613" t="s">
        <v>2951</v>
      </c>
      <c r="S2613" t="s">
        <v>2949</v>
      </c>
      <c r="T2613">
        <f>IFERROR(Table1[n_can_adj]/MID(Table1[district],FIND("(",Table1[district])+1,1),Table1[n_can_adj])</f>
        <v>12</v>
      </c>
      <c r="U2613">
        <v>445337</v>
      </c>
      <c r="V2613" t="str">
        <f>IF(Table1[Voting Population]&lt;47000,"Rural","Urban")</f>
        <v>Urban</v>
      </c>
      <c r="W2613" s="3">
        <v>2.2568125991840104E-2</v>
      </c>
      <c r="X2613" s="3" t="s">
        <v>5415</v>
      </c>
      <c r="Y2613" s="3">
        <f>COUNTIFS(Table1[Race '#],Table1[[#This Row],[Race '#]],Table1[Gender],"F")</f>
        <v>3</v>
      </c>
      <c r="Z2613" s="3">
        <f>COUNTIFS(Table1[Race '#],Table1[[#This Row],[Race '#]],Table1[Gender],"M")</f>
        <v>7</v>
      </c>
      <c r="AA2613" s="3">
        <f>COUNTIFS(Table1[Race '#],Table1[[#This Row],[Race '#]],Table1[Gender],"~?")</f>
        <v>2</v>
      </c>
      <c r="AB2613" s="3" t="str">
        <f>_xlfn.IFS(Y2613=SUM(Table1[[#This Row],[Race-F candidates]:[Race-? Candidates]]),"All-Female",Z2613=SUM(Table1[[#This Row],[Race-F candidates]:[Race-? Candidates]]),"All-Male",1=1,"Mixed-Gender")</f>
        <v>Mixed-Gender</v>
      </c>
      <c r="AC2613" s="3">
        <f>COUNTIFS(Table1[genoffice],Table1[[#This Row],[genoffice]],Table1[Gender],"F")</f>
        <v>87</v>
      </c>
      <c r="AD2613" s="3">
        <f>COUNTIFS(Table1[genoffice],Table1[[#This Row],[genoffice]],Table1[Gender],"M")</f>
        <v>236</v>
      </c>
      <c r="AE2613" s="3">
        <f>COUNTIFS(Table1[genoffice],Table1[[#This Row],[genoffice]],Table1[Gender],"~?")</f>
        <v>12</v>
      </c>
    </row>
    <row r="2614" spans="1:31" x14ac:dyDescent="0.35">
      <c r="A2614">
        <v>2613</v>
      </c>
      <c r="B2614">
        <f>IF(COUNTIF(C$2:C2613,C2614)&gt;0,B2613,B2613+1)</f>
        <v>859</v>
      </c>
      <c r="C2614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4" t="s">
        <v>3333</v>
      </c>
      <c r="E2614" t="s">
        <v>3334</v>
      </c>
      <c r="F2614" t="s">
        <v>3339</v>
      </c>
      <c r="G2614">
        <v>2016</v>
      </c>
      <c r="H2614" t="s">
        <v>1277</v>
      </c>
      <c r="I2614" t="s">
        <v>19</v>
      </c>
      <c r="J2614">
        <v>805</v>
      </c>
      <c r="K2614">
        <v>12</v>
      </c>
      <c r="L2614">
        <f>COUNTIF(Table1[Race],Table1[Race])</f>
        <v>12</v>
      </c>
      <c r="M2614">
        <v>4</v>
      </c>
      <c r="N2614">
        <v>4</v>
      </c>
      <c r="O2614">
        <v>1</v>
      </c>
      <c r="P2614">
        <v>3</v>
      </c>
      <c r="Q2614" t="s">
        <v>20</v>
      </c>
      <c r="R2614" t="s">
        <v>2951</v>
      </c>
      <c r="S2614" t="s">
        <v>2949</v>
      </c>
      <c r="T2614">
        <f>IFERROR(Table1[n_can_adj]/MID(Table1[district],FIND("(",Table1[district])+1,1),Table1[n_can_adj])</f>
        <v>12</v>
      </c>
      <c r="U2614">
        <v>445337</v>
      </c>
      <c r="V2614" t="str">
        <f>IF(Table1[Voting Population]&lt;47000,"Rural","Urban")</f>
        <v>Urban</v>
      </c>
      <c r="W2614" s="3">
        <v>2.2568125991840104E-2</v>
      </c>
      <c r="X2614" s="3" t="s">
        <v>5414</v>
      </c>
      <c r="Y2614" s="3">
        <f>COUNTIFS(Table1[Race '#],Table1[[#This Row],[Race '#]],Table1[Gender],"F")</f>
        <v>3</v>
      </c>
      <c r="Z2614" s="3">
        <f>COUNTIFS(Table1[Race '#],Table1[[#This Row],[Race '#]],Table1[Gender],"M")</f>
        <v>7</v>
      </c>
      <c r="AA2614" s="3">
        <f>COUNTIFS(Table1[Race '#],Table1[[#This Row],[Race '#]],Table1[Gender],"~?")</f>
        <v>2</v>
      </c>
      <c r="AB2614" s="3" t="str">
        <f>_xlfn.IFS(Y2614=SUM(Table1[[#This Row],[Race-F candidates]:[Race-? Candidates]]),"All-Female",Z2614=SUM(Table1[[#This Row],[Race-F candidates]:[Race-? Candidates]]),"All-Male",1=1,"Mixed-Gender")</f>
        <v>Mixed-Gender</v>
      </c>
      <c r="AC2614" s="3">
        <f>COUNTIFS(Table1[genoffice],Table1[[#This Row],[genoffice]],Table1[Gender],"F")</f>
        <v>87</v>
      </c>
      <c r="AD2614" s="3">
        <f>COUNTIFS(Table1[genoffice],Table1[[#This Row],[genoffice]],Table1[Gender],"M")</f>
        <v>236</v>
      </c>
      <c r="AE2614" s="3">
        <f>COUNTIFS(Table1[genoffice],Table1[[#This Row],[genoffice]],Table1[Gender],"~?")</f>
        <v>12</v>
      </c>
    </row>
    <row r="2615" spans="1:31" x14ac:dyDescent="0.35">
      <c r="A2615">
        <v>2614</v>
      </c>
      <c r="B2615">
        <f>IF(COUNTIF(C$2:C2614,C2615)&gt;0,B2614,B2614+1)</f>
        <v>859</v>
      </c>
      <c r="C2615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5" t="s">
        <v>3333</v>
      </c>
      <c r="E2615" t="s">
        <v>3334</v>
      </c>
      <c r="F2615" t="s">
        <v>3340</v>
      </c>
      <c r="G2615">
        <v>2016</v>
      </c>
      <c r="H2615" t="s">
        <v>1277</v>
      </c>
      <c r="I2615" t="s">
        <v>23</v>
      </c>
      <c r="J2615">
        <v>2484</v>
      </c>
      <c r="K2615">
        <v>12</v>
      </c>
      <c r="L2615">
        <f>COUNTIF(Table1[Race],Table1[Race])</f>
        <v>12</v>
      </c>
      <c r="M2615">
        <v>4</v>
      </c>
      <c r="N2615">
        <v>4</v>
      </c>
      <c r="O2615">
        <v>1</v>
      </c>
      <c r="P2615">
        <v>3</v>
      </c>
      <c r="Q2615" t="s">
        <v>20</v>
      </c>
      <c r="R2615" t="s">
        <v>2951</v>
      </c>
      <c r="S2615" t="s">
        <v>2949</v>
      </c>
      <c r="T2615">
        <f>IFERROR(Table1[n_can_adj]/MID(Table1[district],FIND("(",Table1[district])+1,1),Table1[n_can_adj])</f>
        <v>12</v>
      </c>
      <c r="U2615">
        <v>445337</v>
      </c>
      <c r="V2615" t="str">
        <f>IF(Table1[Voting Population]&lt;47000,"Rural","Urban")</f>
        <v>Urban</v>
      </c>
      <c r="W2615" s="3">
        <v>2.2568125991840104E-2</v>
      </c>
      <c r="X2615" s="3" t="s">
        <v>5414</v>
      </c>
      <c r="Y2615" s="3">
        <f>COUNTIFS(Table1[Race '#],Table1[[#This Row],[Race '#]],Table1[Gender],"F")</f>
        <v>3</v>
      </c>
      <c r="Z2615" s="3">
        <f>COUNTIFS(Table1[Race '#],Table1[[#This Row],[Race '#]],Table1[Gender],"M")</f>
        <v>7</v>
      </c>
      <c r="AA2615" s="3">
        <f>COUNTIFS(Table1[Race '#],Table1[[#This Row],[Race '#]],Table1[Gender],"~?")</f>
        <v>2</v>
      </c>
      <c r="AB2615" s="3" t="str">
        <f>_xlfn.IFS(Y2615=SUM(Table1[[#This Row],[Race-F candidates]:[Race-? Candidates]]),"All-Female",Z2615=SUM(Table1[[#This Row],[Race-F candidates]:[Race-? Candidates]]),"All-Male",1=1,"Mixed-Gender")</f>
        <v>Mixed-Gender</v>
      </c>
      <c r="AC2615" s="3">
        <f>COUNTIFS(Table1[genoffice],Table1[[#This Row],[genoffice]],Table1[Gender],"F")</f>
        <v>87</v>
      </c>
      <c r="AD2615" s="3">
        <f>COUNTIFS(Table1[genoffice],Table1[[#This Row],[genoffice]],Table1[Gender],"M")</f>
        <v>236</v>
      </c>
      <c r="AE2615" s="3">
        <f>COUNTIFS(Table1[genoffice],Table1[[#This Row],[genoffice]],Table1[Gender],"~?")</f>
        <v>12</v>
      </c>
    </row>
    <row r="2616" spans="1:31" x14ac:dyDescent="0.35">
      <c r="A2616">
        <v>2615</v>
      </c>
      <c r="B2616">
        <f>IF(COUNTIF(C$2:C2615,C2616)&gt;0,B2615,B2615+1)</f>
        <v>859</v>
      </c>
      <c r="C2616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6" t="s">
        <v>3333</v>
      </c>
      <c r="E2616" t="s">
        <v>3334</v>
      </c>
      <c r="F2616" t="s">
        <v>3341</v>
      </c>
      <c r="G2616">
        <v>2016</v>
      </c>
      <c r="H2616" t="s">
        <v>1277</v>
      </c>
      <c r="I2616" t="s">
        <v>23</v>
      </c>
      <c r="J2616">
        <v>25477</v>
      </c>
      <c r="K2616">
        <v>12</v>
      </c>
      <c r="L2616">
        <f>COUNTIF(Table1[Race],Table1[Race])</f>
        <v>12</v>
      </c>
      <c r="M2616">
        <v>4</v>
      </c>
      <c r="N2616">
        <v>4</v>
      </c>
      <c r="O2616">
        <v>1</v>
      </c>
      <c r="P2616">
        <v>3</v>
      </c>
      <c r="Q2616" t="s">
        <v>20</v>
      </c>
      <c r="R2616" t="s">
        <v>2951</v>
      </c>
      <c r="S2616" t="s">
        <v>2949</v>
      </c>
      <c r="T2616">
        <f>IFERROR(Table1[n_can_adj]/MID(Table1[district],FIND("(",Table1[district])+1,1),Table1[n_can_adj])</f>
        <v>12</v>
      </c>
      <c r="U2616">
        <v>445337</v>
      </c>
      <c r="V2616" t="str">
        <f>IF(Table1[Voting Population]&lt;47000,"Rural","Urban")</f>
        <v>Urban</v>
      </c>
      <c r="W2616" s="3">
        <v>2.2568125991840104E-2</v>
      </c>
      <c r="X2616" s="3" t="s">
        <v>5415</v>
      </c>
      <c r="Y2616" s="3">
        <f>COUNTIFS(Table1[Race '#],Table1[[#This Row],[Race '#]],Table1[Gender],"F")</f>
        <v>3</v>
      </c>
      <c r="Z2616" s="3">
        <f>COUNTIFS(Table1[Race '#],Table1[[#This Row],[Race '#]],Table1[Gender],"M")</f>
        <v>7</v>
      </c>
      <c r="AA2616" s="3">
        <f>COUNTIFS(Table1[Race '#],Table1[[#This Row],[Race '#]],Table1[Gender],"~?")</f>
        <v>2</v>
      </c>
      <c r="AB2616" s="3" t="str">
        <f>_xlfn.IFS(Y2616=SUM(Table1[[#This Row],[Race-F candidates]:[Race-? Candidates]]),"All-Female",Z2616=SUM(Table1[[#This Row],[Race-F candidates]:[Race-? Candidates]]),"All-Male",1=1,"Mixed-Gender")</f>
        <v>Mixed-Gender</v>
      </c>
      <c r="AC2616" s="3">
        <f>COUNTIFS(Table1[genoffice],Table1[[#This Row],[genoffice]],Table1[Gender],"F")</f>
        <v>87</v>
      </c>
      <c r="AD2616" s="3">
        <f>COUNTIFS(Table1[genoffice],Table1[[#This Row],[genoffice]],Table1[Gender],"M")</f>
        <v>236</v>
      </c>
      <c r="AE2616" s="3">
        <f>COUNTIFS(Table1[genoffice],Table1[[#This Row],[genoffice]],Table1[Gender],"~?")</f>
        <v>12</v>
      </c>
    </row>
    <row r="2617" spans="1:31" x14ac:dyDescent="0.35">
      <c r="A2617">
        <v>2616</v>
      </c>
      <c r="B2617">
        <f>IF(COUNTIF(C$2:C2616,C2617)&gt;0,B2616,B2616+1)</f>
        <v>859</v>
      </c>
      <c r="C2617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7" t="s">
        <v>3333</v>
      </c>
      <c r="E2617" t="s">
        <v>3334</v>
      </c>
      <c r="F2617" t="s">
        <v>3342</v>
      </c>
      <c r="G2617">
        <v>2016</v>
      </c>
      <c r="H2617" t="s">
        <v>1277</v>
      </c>
      <c r="I2617" t="s">
        <v>127</v>
      </c>
      <c r="J2617">
        <v>410</v>
      </c>
      <c r="K2617">
        <v>12</v>
      </c>
      <c r="L2617">
        <f>COUNTIF(Table1[Race],Table1[Race])</f>
        <v>12</v>
      </c>
      <c r="M2617">
        <v>4</v>
      </c>
      <c r="N2617">
        <v>4</v>
      </c>
      <c r="O2617">
        <v>1</v>
      </c>
      <c r="P2617">
        <v>3</v>
      </c>
      <c r="Q2617" t="s">
        <v>20</v>
      </c>
      <c r="R2617" t="s">
        <v>2951</v>
      </c>
      <c r="S2617" t="s">
        <v>2949</v>
      </c>
      <c r="T2617">
        <f>IFERROR(Table1[n_can_adj]/MID(Table1[district],FIND("(",Table1[district])+1,1),Table1[n_can_adj])</f>
        <v>12</v>
      </c>
      <c r="U2617">
        <v>445337</v>
      </c>
      <c r="V2617" t="str">
        <f>IF(Table1[Voting Population]&lt;47000,"Rural","Urban")</f>
        <v>Urban</v>
      </c>
      <c r="W2617" s="3">
        <v>2.2568125991840104E-2</v>
      </c>
      <c r="X2617" s="3" t="s">
        <v>5414</v>
      </c>
      <c r="Y2617" s="3">
        <f>COUNTIFS(Table1[Race '#],Table1[[#This Row],[Race '#]],Table1[Gender],"F")</f>
        <v>3</v>
      </c>
      <c r="Z2617" s="3">
        <f>COUNTIFS(Table1[Race '#],Table1[[#This Row],[Race '#]],Table1[Gender],"M")</f>
        <v>7</v>
      </c>
      <c r="AA2617" s="3">
        <f>COUNTIFS(Table1[Race '#],Table1[[#This Row],[Race '#]],Table1[Gender],"~?")</f>
        <v>2</v>
      </c>
      <c r="AB2617" s="3" t="str">
        <f>_xlfn.IFS(Y2617=SUM(Table1[[#This Row],[Race-F candidates]:[Race-? Candidates]]),"All-Female",Z2617=SUM(Table1[[#This Row],[Race-F candidates]:[Race-? Candidates]]),"All-Male",1=1,"Mixed-Gender")</f>
        <v>Mixed-Gender</v>
      </c>
      <c r="AC2617" s="3">
        <f>COUNTIFS(Table1[genoffice],Table1[[#This Row],[genoffice]],Table1[Gender],"F")</f>
        <v>87</v>
      </c>
      <c r="AD2617" s="3">
        <f>COUNTIFS(Table1[genoffice],Table1[[#This Row],[genoffice]],Table1[Gender],"M")</f>
        <v>236</v>
      </c>
      <c r="AE2617" s="3">
        <f>COUNTIFS(Table1[genoffice],Table1[[#This Row],[genoffice]],Table1[Gender],"~?")</f>
        <v>12</v>
      </c>
    </row>
    <row r="2618" spans="1:31" x14ac:dyDescent="0.35">
      <c r="A2618">
        <v>2617</v>
      </c>
      <c r="B2618">
        <f>IF(COUNTIF(C$2:C2617,C2618)&gt;0,B2617,B2617+1)</f>
        <v>859</v>
      </c>
      <c r="C2618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8" t="s">
        <v>3333</v>
      </c>
      <c r="E2618" t="s">
        <v>3334</v>
      </c>
      <c r="F2618" t="s">
        <v>3343</v>
      </c>
      <c r="G2618">
        <v>2016</v>
      </c>
      <c r="H2618" t="s">
        <v>1277</v>
      </c>
      <c r="I2618" t="s">
        <v>30</v>
      </c>
      <c r="J2618">
        <v>11228</v>
      </c>
      <c r="K2618">
        <v>12</v>
      </c>
      <c r="L2618">
        <f>COUNTIF(Table1[Race],Table1[Race])</f>
        <v>12</v>
      </c>
      <c r="M2618">
        <v>4</v>
      </c>
      <c r="N2618">
        <v>4</v>
      </c>
      <c r="O2618">
        <v>1</v>
      </c>
      <c r="P2618">
        <v>3</v>
      </c>
      <c r="Q2618" t="s">
        <v>20</v>
      </c>
      <c r="R2618" t="s">
        <v>2951</v>
      </c>
      <c r="S2618" t="s">
        <v>2949</v>
      </c>
      <c r="T2618">
        <f>IFERROR(Table1[n_can_adj]/MID(Table1[district],FIND("(",Table1[district])+1,1),Table1[n_can_adj])</f>
        <v>12</v>
      </c>
      <c r="U2618">
        <v>445337</v>
      </c>
      <c r="V2618" t="str">
        <f>IF(Table1[Voting Population]&lt;47000,"Rural","Urban")</f>
        <v>Urban</v>
      </c>
      <c r="W2618" s="3">
        <v>2.2568125991840104E-2</v>
      </c>
      <c r="X2618" s="3" t="s">
        <v>5414</v>
      </c>
      <c r="Y2618" s="3">
        <f>COUNTIFS(Table1[Race '#],Table1[[#This Row],[Race '#]],Table1[Gender],"F")</f>
        <v>3</v>
      </c>
      <c r="Z2618" s="3">
        <f>COUNTIFS(Table1[Race '#],Table1[[#This Row],[Race '#]],Table1[Gender],"M")</f>
        <v>7</v>
      </c>
      <c r="AA2618" s="3">
        <f>COUNTIFS(Table1[Race '#],Table1[[#This Row],[Race '#]],Table1[Gender],"~?")</f>
        <v>2</v>
      </c>
      <c r="AB2618" s="3" t="str">
        <f>_xlfn.IFS(Y2618=SUM(Table1[[#This Row],[Race-F candidates]:[Race-? Candidates]]),"All-Female",Z2618=SUM(Table1[[#This Row],[Race-F candidates]:[Race-? Candidates]]),"All-Male",1=1,"Mixed-Gender")</f>
        <v>Mixed-Gender</v>
      </c>
      <c r="AC2618" s="3">
        <f>COUNTIFS(Table1[genoffice],Table1[[#This Row],[genoffice]],Table1[Gender],"F")</f>
        <v>87</v>
      </c>
      <c r="AD2618" s="3">
        <f>COUNTIFS(Table1[genoffice],Table1[[#This Row],[genoffice]],Table1[Gender],"M")</f>
        <v>236</v>
      </c>
      <c r="AE2618" s="3">
        <f>COUNTIFS(Table1[genoffice],Table1[[#This Row],[genoffice]],Table1[Gender],"~?")</f>
        <v>12</v>
      </c>
    </row>
    <row r="2619" spans="1:31" x14ac:dyDescent="0.35">
      <c r="A2619">
        <v>2618</v>
      </c>
      <c r="B2619">
        <f>IF(COUNTIF(C$2:C2618,C2619)&gt;0,B2618,B2618+1)</f>
        <v>859</v>
      </c>
      <c r="C2619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19" t="s">
        <v>3333</v>
      </c>
      <c r="E2619" t="s">
        <v>3334</v>
      </c>
      <c r="F2619" t="s">
        <v>3344</v>
      </c>
      <c r="G2619">
        <v>2016</v>
      </c>
      <c r="H2619" t="s">
        <v>1277</v>
      </c>
      <c r="I2619" t="s">
        <v>19</v>
      </c>
      <c r="J2619">
        <v>11710</v>
      </c>
      <c r="K2619">
        <v>12</v>
      </c>
      <c r="L2619">
        <f>COUNTIF(Table1[Race],Table1[Race])</f>
        <v>12</v>
      </c>
      <c r="M2619">
        <v>4</v>
      </c>
      <c r="N2619">
        <v>4</v>
      </c>
      <c r="O2619">
        <v>1</v>
      </c>
      <c r="P2619">
        <v>3</v>
      </c>
      <c r="Q2619" t="s">
        <v>20</v>
      </c>
      <c r="R2619" t="s">
        <v>2951</v>
      </c>
      <c r="S2619" t="s">
        <v>2949</v>
      </c>
      <c r="T2619">
        <f>IFERROR(Table1[n_can_adj]/MID(Table1[district],FIND("(",Table1[district])+1,1),Table1[n_can_adj])</f>
        <v>12</v>
      </c>
      <c r="U2619">
        <v>445337</v>
      </c>
      <c r="V2619" t="str">
        <f>IF(Table1[Voting Population]&lt;47000,"Rural","Urban")</f>
        <v>Urban</v>
      </c>
      <c r="W2619" s="3">
        <v>2.2568125991840104E-2</v>
      </c>
      <c r="X2619" s="3" t="s">
        <v>5413</v>
      </c>
      <c r="Y2619" s="3">
        <f>COUNTIFS(Table1[Race '#],Table1[[#This Row],[Race '#]],Table1[Gender],"F")</f>
        <v>3</v>
      </c>
      <c r="Z2619" s="3">
        <f>COUNTIFS(Table1[Race '#],Table1[[#This Row],[Race '#]],Table1[Gender],"M")</f>
        <v>7</v>
      </c>
      <c r="AA2619" s="3">
        <f>COUNTIFS(Table1[Race '#],Table1[[#This Row],[Race '#]],Table1[Gender],"~?")</f>
        <v>2</v>
      </c>
      <c r="AB2619" s="3" t="str">
        <f>_xlfn.IFS(Y2619=SUM(Table1[[#This Row],[Race-F candidates]:[Race-? Candidates]]),"All-Female",Z2619=SUM(Table1[[#This Row],[Race-F candidates]:[Race-? Candidates]]),"All-Male",1=1,"Mixed-Gender")</f>
        <v>Mixed-Gender</v>
      </c>
      <c r="AC2619" s="3">
        <f>COUNTIFS(Table1[genoffice],Table1[[#This Row],[genoffice]],Table1[Gender],"F")</f>
        <v>87</v>
      </c>
      <c r="AD2619" s="3">
        <f>COUNTIFS(Table1[genoffice],Table1[[#This Row],[genoffice]],Table1[Gender],"M")</f>
        <v>236</v>
      </c>
      <c r="AE2619" s="3">
        <f>COUNTIFS(Table1[genoffice],Table1[[#This Row],[genoffice]],Table1[Gender],"~?")</f>
        <v>12</v>
      </c>
    </row>
    <row r="2620" spans="1:31" x14ac:dyDescent="0.35">
      <c r="A2620">
        <v>2619</v>
      </c>
      <c r="B2620">
        <f>IF(COUNTIF(C$2:C2619,C2620)&gt;0,B2619,B2619+1)</f>
        <v>859</v>
      </c>
      <c r="C2620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0" t="s">
        <v>3333</v>
      </c>
      <c r="E2620" t="s">
        <v>3334</v>
      </c>
      <c r="F2620" t="s">
        <v>3345</v>
      </c>
      <c r="G2620">
        <v>2016</v>
      </c>
      <c r="H2620" t="s">
        <v>1277</v>
      </c>
      <c r="I2620" t="s">
        <v>127</v>
      </c>
      <c r="J2620">
        <v>2002</v>
      </c>
      <c r="K2620">
        <v>12</v>
      </c>
      <c r="L2620">
        <f>COUNTIF(Table1[Race],Table1[Race])</f>
        <v>12</v>
      </c>
      <c r="M2620">
        <v>4</v>
      </c>
      <c r="N2620">
        <v>4</v>
      </c>
      <c r="O2620">
        <v>1</v>
      </c>
      <c r="P2620">
        <v>3</v>
      </c>
      <c r="Q2620" t="s">
        <v>20</v>
      </c>
      <c r="R2620" t="s">
        <v>2951</v>
      </c>
      <c r="S2620" t="s">
        <v>2949</v>
      </c>
      <c r="T2620">
        <f>IFERROR(Table1[n_can_adj]/MID(Table1[district],FIND("(",Table1[district])+1,1),Table1[n_can_adj])</f>
        <v>12</v>
      </c>
      <c r="U2620">
        <v>445337</v>
      </c>
      <c r="V2620" t="str">
        <f>IF(Table1[Voting Population]&lt;47000,"Rural","Urban")</f>
        <v>Urban</v>
      </c>
      <c r="W2620" s="3">
        <v>2.2568125991840104E-2</v>
      </c>
      <c r="X2620" s="3" t="s">
        <v>5414</v>
      </c>
      <c r="Y2620" s="3">
        <f>COUNTIFS(Table1[Race '#],Table1[[#This Row],[Race '#]],Table1[Gender],"F")</f>
        <v>3</v>
      </c>
      <c r="Z2620" s="3">
        <f>COUNTIFS(Table1[Race '#],Table1[[#This Row],[Race '#]],Table1[Gender],"M")</f>
        <v>7</v>
      </c>
      <c r="AA2620" s="3">
        <f>COUNTIFS(Table1[Race '#],Table1[[#This Row],[Race '#]],Table1[Gender],"~?")</f>
        <v>2</v>
      </c>
      <c r="AB2620" s="3" t="str">
        <f>_xlfn.IFS(Y2620=SUM(Table1[[#This Row],[Race-F candidates]:[Race-? Candidates]]),"All-Female",Z2620=SUM(Table1[[#This Row],[Race-F candidates]:[Race-? Candidates]]),"All-Male",1=1,"Mixed-Gender")</f>
        <v>Mixed-Gender</v>
      </c>
      <c r="AC2620" s="3">
        <f>COUNTIFS(Table1[genoffice],Table1[[#This Row],[genoffice]],Table1[Gender],"F")</f>
        <v>87</v>
      </c>
      <c r="AD2620" s="3">
        <f>COUNTIFS(Table1[genoffice],Table1[[#This Row],[genoffice]],Table1[Gender],"M")</f>
        <v>236</v>
      </c>
      <c r="AE2620" s="3">
        <f>COUNTIFS(Table1[genoffice],Table1[[#This Row],[genoffice]],Table1[Gender],"~?")</f>
        <v>12</v>
      </c>
    </row>
    <row r="2621" spans="1:31" x14ac:dyDescent="0.35">
      <c r="A2621">
        <v>2620</v>
      </c>
      <c r="B2621">
        <f>IF(COUNTIF(C$2:C2620,C2621)&gt;0,B2620,B2620+1)</f>
        <v>859</v>
      </c>
      <c r="C2621" t="str">
        <f>Table1[[#This Row],[position]]&amp;IF(Table1[district]="NA","","-"&amp;Table1[district])&amp;IF(Table1[parish]="Multi-Parish Race","","-"&amp;Table1[parish])&amp;" ("&amp;Table1[year]&amp;")"</f>
        <v>Mayor-President-Metro Council, City of Baton Rouge-East Baton Rouge (2016)</v>
      </c>
      <c r="D2621" t="s">
        <v>3333</v>
      </c>
      <c r="E2621" t="s">
        <v>3334</v>
      </c>
      <c r="F2621" t="s">
        <v>3346</v>
      </c>
      <c r="G2621">
        <v>2016</v>
      </c>
      <c r="H2621" t="s">
        <v>1277</v>
      </c>
      <c r="I2621" t="s">
        <v>23</v>
      </c>
      <c r="J2621">
        <v>60368</v>
      </c>
      <c r="K2621">
        <v>12</v>
      </c>
      <c r="L2621">
        <f>COUNTIF(Table1[Race],Table1[Race])</f>
        <v>12</v>
      </c>
      <c r="M2621">
        <v>4</v>
      </c>
      <c r="N2621">
        <v>4</v>
      </c>
      <c r="O2621">
        <v>1</v>
      </c>
      <c r="P2621">
        <v>3</v>
      </c>
      <c r="Q2621" t="s">
        <v>20</v>
      </c>
      <c r="R2621" t="s">
        <v>2951</v>
      </c>
      <c r="S2621" t="s">
        <v>2949</v>
      </c>
      <c r="T2621">
        <f>IFERROR(Table1[n_can_adj]/MID(Table1[district],FIND("(",Table1[district])+1,1),Table1[n_can_adj])</f>
        <v>12</v>
      </c>
      <c r="U2621">
        <v>445337</v>
      </c>
      <c r="V2621" t="str">
        <f>IF(Table1[Voting Population]&lt;47000,"Rural","Urban")</f>
        <v>Urban</v>
      </c>
      <c r="W2621" s="3">
        <v>2.2568125991840104E-2</v>
      </c>
      <c r="X2621" s="3" t="s">
        <v>5415</v>
      </c>
      <c r="Y2621" s="3">
        <f>COUNTIFS(Table1[Race '#],Table1[[#This Row],[Race '#]],Table1[Gender],"F")</f>
        <v>3</v>
      </c>
      <c r="Z2621" s="3">
        <f>COUNTIFS(Table1[Race '#],Table1[[#This Row],[Race '#]],Table1[Gender],"M")</f>
        <v>7</v>
      </c>
      <c r="AA2621" s="3">
        <f>COUNTIFS(Table1[Race '#],Table1[[#This Row],[Race '#]],Table1[Gender],"~?")</f>
        <v>2</v>
      </c>
      <c r="AB2621" s="3" t="str">
        <f>_xlfn.IFS(Y2621=SUM(Table1[[#This Row],[Race-F candidates]:[Race-? Candidates]]),"All-Female",Z2621=SUM(Table1[[#This Row],[Race-F candidates]:[Race-? Candidates]]),"All-Male",1=1,"Mixed-Gender")</f>
        <v>Mixed-Gender</v>
      </c>
      <c r="AC2621" s="3">
        <f>COUNTIFS(Table1[genoffice],Table1[[#This Row],[genoffice]],Table1[Gender],"F")</f>
        <v>87</v>
      </c>
      <c r="AD2621" s="3">
        <f>COUNTIFS(Table1[genoffice],Table1[[#This Row],[genoffice]],Table1[Gender],"M")</f>
        <v>236</v>
      </c>
      <c r="AE2621" s="3">
        <f>COUNTIFS(Table1[genoffice],Table1[[#This Row],[genoffice]],Table1[Gender],"~?")</f>
        <v>12</v>
      </c>
    </row>
    <row r="2622" spans="1:31" x14ac:dyDescent="0.35">
      <c r="A2622">
        <v>2621</v>
      </c>
      <c r="B2622">
        <f>IF(COUNTIF(C$2:C2621,C2622)&gt;0,B2621,B2621+1)</f>
        <v>860</v>
      </c>
      <c r="C2622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2" t="s">
        <v>3347</v>
      </c>
      <c r="E2622" t="s">
        <v>3348</v>
      </c>
      <c r="F2622" t="s">
        <v>3349</v>
      </c>
      <c r="G2622">
        <v>2014</v>
      </c>
      <c r="H2622" t="s">
        <v>1584</v>
      </c>
      <c r="I2622" t="s">
        <v>23</v>
      </c>
      <c r="J2622">
        <v>483</v>
      </c>
      <c r="K2622">
        <v>3</v>
      </c>
      <c r="L2622">
        <f>COUNTIF(Table1[Race],Table1[Race])</f>
        <v>3</v>
      </c>
      <c r="M2622">
        <v>3</v>
      </c>
      <c r="N2622">
        <v>0</v>
      </c>
      <c r="O2622">
        <v>0</v>
      </c>
      <c r="P2622">
        <v>0</v>
      </c>
      <c r="Q2622" t="s">
        <v>20</v>
      </c>
      <c r="R2622" t="s">
        <v>21</v>
      </c>
      <c r="S2622" t="s">
        <v>1813</v>
      </c>
      <c r="T2622">
        <f>IFERROR(Table1[n_can_adj]/MID(Table1[district],FIND("(",Table1[district])+1,1),Table1[n_can_adj])</f>
        <v>3</v>
      </c>
      <c r="U2622">
        <v>23584</v>
      </c>
      <c r="V2622" t="str">
        <f>IF(Table1[Voting Population]&lt;47000,"Rural","Urban")</f>
        <v>Rural</v>
      </c>
      <c r="W2622" s="3">
        <v>0.2505518763796909</v>
      </c>
      <c r="X2622" s="3" t="s">
        <v>5414</v>
      </c>
      <c r="Y2622" s="3">
        <f>COUNTIFS(Table1[Race '#],Table1[[#This Row],[Race '#]],Table1[Gender],"F")</f>
        <v>0</v>
      </c>
      <c r="Z2622" s="3">
        <f>COUNTIFS(Table1[Race '#],Table1[[#This Row],[Race '#]],Table1[Gender],"M")</f>
        <v>3</v>
      </c>
      <c r="AA2622" s="3">
        <f>COUNTIFS(Table1[Race '#],Table1[[#This Row],[Race '#]],Table1[Gender],"~?")</f>
        <v>0</v>
      </c>
      <c r="AB2622" s="3" t="str">
        <f>_xlfn.IFS(Y2622=SUM(Table1[[#This Row],[Race-F candidates]:[Race-? Candidates]]),"All-Female",Z2622=SUM(Table1[[#This Row],[Race-F candidates]:[Race-? Candidates]]),"All-Male",1=1,"Mixed-Gender")</f>
        <v>All-Male</v>
      </c>
      <c r="AC2622" s="3">
        <f>COUNTIFS(Table1[genoffice],Table1[[#This Row],[genoffice]],Table1[Gender],"F")</f>
        <v>168</v>
      </c>
      <c r="AD2622" s="3">
        <f>COUNTIFS(Table1[genoffice],Table1[[#This Row],[genoffice]],Table1[Gender],"M")</f>
        <v>290</v>
      </c>
      <c r="AE2622" s="3">
        <f>COUNTIFS(Table1[genoffice],Table1[[#This Row],[genoffice]],Table1[Gender],"~?")</f>
        <v>23</v>
      </c>
    </row>
    <row r="2623" spans="1:31" x14ac:dyDescent="0.35">
      <c r="A2623">
        <v>2622</v>
      </c>
      <c r="B2623">
        <f>IF(COUNTIF(C$2:C2622,C2623)&gt;0,B2622,B2622+1)</f>
        <v>860</v>
      </c>
      <c r="C2623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3" t="s">
        <v>3347</v>
      </c>
      <c r="E2623" t="s">
        <v>3348</v>
      </c>
      <c r="F2623" t="s">
        <v>3350</v>
      </c>
      <c r="G2623">
        <v>2014</v>
      </c>
      <c r="H2623" t="s">
        <v>1584</v>
      </c>
      <c r="I2623" t="s">
        <v>23</v>
      </c>
      <c r="J2623">
        <v>167</v>
      </c>
      <c r="K2623">
        <v>3</v>
      </c>
      <c r="L2623">
        <f>COUNTIF(Table1[Race],Table1[Race])</f>
        <v>3</v>
      </c>
      <c r="M2623">
        <v>3</v>
      </c>
      <c r="N2623">
        <v>0</v>
      </c>
      <c r="O2623">
        <v>0</v>
      </c>
      <c r="P2623">
        <v>0</v>
      </c>
      <c r="Q2623" t="s">
        <v>20</v>
      </c>
      <c r="R2623" t="s">
        <v>21</v>
      </c>
      <c r="S2623" t="s">
        <v>1813</v>
      </c>
      <c r="T2623">
        <f>IFERROR(Table1[n_can_adj]/MID(Table1[district],FIND("(",Table1[district])+1,1),Table1[n_can_adj])</f>
        <v>3</v>
      </c>
      <c r="U2623">
        <v>23584</v>
      </c>
      <c r="V2623" t="str">
        <f>IF(Table1[Voting Population]&lt;47000,"Rural","Urban")</f>
        <v>Rural</v>
      </c>
      <c r="W2623" s="3">
        <v>0.2505518763796909</v>
      </c>
      <c r="X2623" s="3" t="s">
        <v>5414</v>
      </c>
      <c r="Y2623" s="3">
        <f>COUNTIFS(Table1[Race '#],Table1[[#This Row],[Race '#]],Table1[Gender],"F")</f>
        <v>0</v>
      </c>
      <c r="Z2623" s="3">
        <f>COUNTIFS(Table1[Race '#],Table1[[#This Row],[Race '#]],Table1[Gender],"M")</f>
        <v>3</v>
      </c>
      <c r="AA2623" s="3">
        <f>COUNTIFS(Table1[Race '#],Table1[[#This Row],[Race '#]],Table1[Gender],"~?")</f>
        <v>0</v>
      </c>
      <c r="AB2623" s="3" t="str">
        <f>_xlfn.IFS(Y2623=SUM(Table1[[#This Row],[Race-F candidates]:[Race-? Candidates]]),"All-Female",Z2623=SUM(Table1[[#This Row],[Race-F candidates]:[Race-? Candidates]]),"All-Male",1=1,"Mixed-Gender")</f>
        <v>All-Male</v>
      </c>
      <c r="AC2623" s="3">
        <f>COUNTIFS(Table1[genoffice],Table1[[#This Row],[genoffice]],Table1[Gender],"F")</f>
        <v>168</v>
      </c>
      <c r="AD2623" s="3">
        <f>COUNTIFS(Table1[genoffice],Table1[[#This Row],[genoffice]],Table1[Gender],"M")</f>
        <v>290</v>
      </c>
      <c r="AE2623" s="3">
        <f>COUNTIFS(Table1[genoffice],Table1[[#This Row],[genoffice]],Table1[Gender],"~?")</f>
        <v>23</v>
      </c>
    </row>
    <row r="2624" spans="1:31" x14ac:dyDescent="0.35">
      <c r="A2624">
        <v>2623</v>
      </c>
      <c r="B2624">
        <f>IF(COUNTIF(C$2:C2623,C2624)&gt;0,B2623,B2623+1)</f>
        <v>860</v>
      </c>
      <c r="C2624" t="str">
        <f>Table1[[#This Row],[position]]&amp;IF(Table1[district]="NA","","-"&amp;Table1[district])&amp;IF(Table1[parish]="Multi-Parish Race","","-"&amp;Table1[parish])&amp;" ("&amp;Table1[year]&amp;")"</f>
        <v>Member of Parish Council-District 1-Plaquemines (2014)</v>
      </c>
      <c r="D2624" t="s">
        <v>3347</v>
      </c>
      <c r="E2624" t="s">
        <v>3348</v>
      </c>
      <c r="F2624" t="s">
        <v>3351</v>
      </c>
      <c r="G2624">
        <v>2014</v>
      </c>
      <c r="H2624" t="s">
        <v>1584</v>
      </c>
      <c r="I2624" t="s">
        <v>23</v>
      </c>
      <c r="J2624">
        <v>256</v>
      </c>
      <c r="K2624">
        <v>3</v>
      </c>
      <c r="L2624">
        <f>COUNTIF(Table1[Race],Table1[Race])</f>
        <v>3</v>
      </c>
      <c r="M2624">
        <v>3</v>
      </c>
      <c r="N2624">
        <v>0</v>
      </c>
      <c r="O2624">
        <v>0</v>
      </c>
      <c r="P2624">
        <v>0</v>
      </c>
      <c r="Q2624" t="s">
        <v>20</v>
      </c>
      <c r="R2624" t="s">
        <v>21</v>
      </c>
      <c r="S2624" t="s">
        <v>1813</v>
      </c>
      <c r="T2624">
        <f>IFERROR(Table1[n_can_adj]/MID(Table1[district],FIND("(",Table1[district])+1,1),Table1[n_can_adj])</f>
        <v>3</v>
      </c>
      <c r="U2624">
        <v>23584</v>
      </c>
      <c r="V2624" t="str">
        <f>IF(Table1[Voting Population]&lt;47000,"Rural","Urban")</f>
        <v>Rural</v>
      </c>
      <c r="W2624" s="3">
        <v>0.2505518763796909</v>
      </c>
      <c r="X2624" s="3" t="s">
        <v>5414</v>
      </c>
      <c r="Y2624" s="3">
        <f>COUNTIFS(Table1[Race '#],Table1[[#This Row],[Race '#]],Table1[Gender],"F")</f>
        <v>0</v>
      </c>
      <c r="Z2624" s="3">
        <f>COUNTIFS(Table1[Race '#],Table1[[#This Row],[Race '#]],Table1[Gender],"M")</f>
        <v>3</v>
      </c>
      <c r="AA2624" s="3">
        <f>COUNTIFS(Table1[Race '#],Table1[[#This Row],[Race '#]],Table1[Gender],"~?")</f>
        <v>0</v>
      </c>
      <c r="AB2624" s="3" t="str">
        <f>_xlfn.IFS(Y2624=SUM(Table1[[#This Row],[Race-F candidates]:[Race-? Candidates]]),"All-Female",Z2624=SUM(Table1[[#This Row],[Race-F candidates]:[Race-? Candidates]]),"All-Male",1=1,"Mixed-Gender")</f>
        <v>All-Male</v>
      </c>
      <c r="AC2624" s="3">
        <f>COUNTIFS(Table1[genoffice],Table1[[#This Row],[genoffice]],Table1[Gender],"F")</f>
        <v>168</v>
      </c>
      <c r="AD2624" s="3">
        <f>COUNTIFS(Table1[genoffice],Table1[[#This Row],[genoffice]],Table1[Gender],"M")</f>
        <v>290</v>
      </c>
      <c r="AE2624" s="3">
        <f>COUNTIFS(Table1[genoffice],Table1[[#This Row],[genoffice]],Table1[Gender],"~?")</f>
        <v>23</v>
      </c>
    </row>
    <row r="2625" spans="1:31" x14ac:dyDescent="0.35">
      <c r="A2625">
        <v>2624</v>
      </c>
      <c r="B2625">
        <f>IF(COUNTIF(C$2:C2624,C2625)&gt;0,B2624,B2624+1)</f>
        <v>861</v>
      </c>
      <c r="C2625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5" t="s">
        <v>3347</v>
      </c>
      <c r="E2625" t="s">
        <v>3352</v>
      </c>
      <c r="F2625" t="s">
        <v>3353</v>
      </c>
      <c r="G2625">
        <v>2014</v>
      </c>
      <c r="H2625" t="s">
        <v>1584</v>
      </c>
      <c r="I2625" t="s">
        <v>19</v>
      </c>
      <c r="J2625">
        <v>389</v>
      </c>
      <c r="K2625">
        <v>2</v>
      </c>
      <c r="L2625">
        <f>COUNTIF(Table1[Race],Table1[Race])</f>
        <v>2</v>
      </c>
      <c r="M2625">
        <v>0</v>
      </c>
      <c r="N2625">
        <v>2</v>
      </c>
      <c r="O2625">
        <v>0</v>
      </c>
      <c r="P2625">
        <v>0</v>
      </c>
      <c r="Q2625" t="s">
        <v>20</v>
      </c>
      <c r="R2625" t="s">
        <v>21</v>
      </c>
      <c r="S2625" t="s">
        <v>1813</v>
      </c>
      <c r="T2625">
        <f>IFERROR(Table1[n_can_adj]/MID(Table1[district],FIND("(",Table1[district])+1,1),Table1[n_can_adj])</f>
        <v>2</v>
      </c>
      <c r="U2625">
        <v>23584</v>
      </c>
      <c r="V2625" t="str">
        <f>IF(Table1[Voting Population]&lt;47000,"Rural","Urban")</f>
        <v>Rural</v>
      </c>
      <c r="W2625" s="3">
        <v>0.32523850823937556</v>
      </c>
      <c r="X2625" s="3" t="s">
        <v>5414</v>
      </c>
      <c r="Y2625" s="3">
        <f>COUNTIFS(Table1[Race '#],Table1[[#This Row],[Race '#]],Table1[Gender],"F")</f>
        <v>0</v>
      </c>
      <c r="Z2625" s="3">
        <f>COUNTIFS(Table1[Race '#],Table1[[#This Row],[Race '#]],Table1[Gender],"M")</f>
        <v>2</v>
      </c>
      <c r="AA2625" s="3">
        <f>COUNTIFS(Table1[Race '#],Table1[[#This Row],[Race '#]],Table1[Gender],"~?")</f>
        <v>0</v>
      </c>
      <c r="AB2625" s="3" t="str">
        <f>_xlfn.IFS(Y2625=SUM(Table1[[#This Row],[Race-F candidates]:[Race-? Candidates]]),"All-Female",Z2625=SUM(Table1[[#This Row],[Race-F candidates]:[Race-? Candidates]]),"All-Male",1=1,"Mixed-Gender")</f>
        <v>All-Male</v>
      </c>
      <c r="AC2625" s="3">
        <f>COUNTIFS(Table1[genoffice],Table1[[#This Row],[genoffice]],Table1[Gender],"F")</f>
        <v>168</v>
      </c>
      <c r="AD2625" s="3">
        <f>COUNTIFS(Table1[genoffice],Table1[[#This Row],[genoffice]],Table1[Gender],"M")</f>
        <v>290</v>
      </c>
      <c r="AE2625" s="3">
        <f>COUNTIFS(Table1[genoffice],Table1[[#This Row],[genoffice]],Table1[Gender],"~?")</f>
        <v>23</v>
      </c>
    </row>
    <row r="2626" spans="1:31" x14ac:dyDescent="0.35">
      <c r="A2626">
        <v>2625</v>
      </c>
      <c r="B2626">
        <f>IF(COUNTIF(C$2:C2625,C2626)&gt;0,B2625,B2625+1)</f>
        <v>861</v>
      </c>
      <c r="C2626" t="str">
        <f>Table1[[#This Row],[position]]&amp;IF(Table1[district]="NA","","-"&amp;Table1[district])&amp;IF(Table1[parish]="Multi-Parish Race","","-"&amp;Table1[parish])&amp;" ("&amp;Table1[year]&amp;")"</f>
        <v>Member of Parish Council-District 2-Plaquemines (2014)</v>
      </c>
      <c r="D2626" t="s">
        <v>3347</v>
      </c>
      <c r="E2626" t="s">
        <v>3352</v>
      </c>
      <c r="F2626" t="s">
        <v>3354</v>
      </c>
      <c r="G2626">
        <v>2014</v>
      </c>
      <c r="H2626" t="s">
        <v>1584</v>
      </c>
      <c r="I2626" t="s">
        <v>19</v>
      </c>
      <c r="J2626">
        <v>764</v>
      </c>
      <c r="K2626">
        <v>2</v>
      </c>
      <c r="L2626">
        <f>COUNTIF(Table1[Race],Table1[Race])</f>
        <v>2</v>
      </c>
      <c r="M2626">
        <v>0</v>
      </c>
      <c r="N2626">
        <v>2</v>
      </c>
      <c r="O2626">
        <v>0</v>
      </c>
      <c r="P2626">
        <v>0</v>
      </c>
      <c r="Q2626" t="s">
        <v>20</v>
      </c>
      <c r="R2626" t="s">
        <v>21</v>
      </c>
      <c r="S2626" t="s">
        <v>1813</v>
      </c>
      <c r="T2626">
        <f>IFERROR(Table1[n_can_adj]/MID(Table1[district],FIND("(",Table1[district])+1,1),Table1[n_can_adj])</f>
        <v>2</v>
      </c>
      <c r="U2626">
        <v>23584</v>
      </c>
      <c r="V2626" t="str">
        <f>IF(Table1[Voting Population]&lt;47000,"Rural","Urban")</f>
        <v>Rural</v>
      </c>
      <c r="W2626" s="3">
        <v>0.32523850823937556</v>
      </c>
      <c r="X2626" s="3" t="s">
        <v>5414</v>
      </c>
      <c r="Y2626" s="3">
        <f>COUNTIFS(Table1[Race '#],Table1[[#This Row],[Race '#]],Table1[Gender],"F")</f>
        <v>0</v>
      </c>
      <c r="Z2626" s="3">
        <f>COUNTIFS(Table1[Race '#],Table1[[#This Row],[Race '#]],Table1[Gender],"M")</f>
        <v>2</v>
      </c>
      <c r="AA2626" s="3">
        <f>COUNTIFS(Table1[Race '#],Table1[[#This Row],[Race '#]],Table1[Gender],"~?")</f>
        <v>0</v>
      </c>
      <c r="AB2626" s="3" t="str">
        <f>_xlfn.IFS(Y2626=SUM(Table1[[#This Row],[Race-F candidates]:[Race-? Candidates]]),"All-Female",Z2626=SUM(Table1[[#This Row],[Race-F candidates]:[Race-? Candidates]]),"All-Male",1=1,"Mixed-Gender")</f>
        <v>All-Male</v>
      </c>
      <c r="AC2626" s="3">
        <f>COUNTIFS(Table1[genoffice],Table1[[#This Row],[genoffice]],Table1[Gender],"F")</f>
        <v>168</v>
      </c>
      <c r="AD2626" s="3">
        <f>COUNTIFS(Table1[genoffice],Table1[[#This Row],[genoffice]],Table1[Gender],"M")</f>
        <v>290</v>
      </c>
      <c r="AE2626" s="3">
        <f>COUNTIFS(Table1[genoffice],Table1[[#This Row],[genoffice]],Table1[Gender],"~?")</f>
        <v>23</v>
      </c>
    </row>
    <row r="2627" spans="1:31" x14ac:dyDescent="0.35">
      <c r="A2627">
        <v>2626</v>
      </c>
      <c r="B2627">
        <f>IF(COUNTIF(C$2:C2626,C2627)&gt;0,B2626,B2626+1)</f>
        <v>862</v>
      </c>
      <c r="C2627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7" t="s">
        <v>3347</v>
      </c>
      <c r="E2627" t="s">
        <v>3355</v>
      </c>
      <c r="F2627" t="s">
        <v>3356</v>
      </c>
      <c r="G2627">
        <v>2014</v>
      </c>
      <c r="H2627" t="s">
        <v>1584</v>
      </c>
      <c r="I2627" t="s">
        <v>30</v>
      </c>
      <c r="J2627">
        <v>356</v>
      </c>
      <c r="K2627">
        <v>3</v>
      </c>
      <c r="L2627">
        <f>COUNTIF(Table1[Race],Table1[Race])</f>
        <v>3</v>
      </c>
      <c r="M2627">
        <v>0</v>
      </c>
      <c r="N2627">
        <v>2</v>
      </c>
      <c r="O2627">
        <v>1</v>
      </c>
      <c r="P2627">
        <v>0</v>
      </c>
      <c r="Q2627" t="s">
        <v>20</v>
      </c>
      <c r="R2627" t="s">
        <v>21</v>
      </c>
      <c r="S2627" t="s">
        <v>1813</v>
      </c>
      <c r="T2627">
        <f>IFERROR(Table1[n_can_adj]/MID(Table1[district],FIND("(",Table1[district])+1,1),Table1[n_can_adj])</f>
        <v>3</v>
      </c>
      <c r="U2627">
        <v>23584</v>
      </c>
      <c r="V2627" t="str">
        <f>IF(Table1[Voting Population]&lt;47000,"Rural","Urban")</f>
        <v>Rural</v>
      </c>
      <c r="W2627" s="3">
        <v>9.1954022988505746E-3</v>
      </c>
      <c r="X2627" s="3" t="s">
        <v>5414</v>
      </c>
      <c r="Y2627" s="3">
        <f>COUNTIFS(Table1[Race '#],Table1[[#This Row],[Race '#]],Table1[Gender],"F")</f>
        <v>1</v>
      </c>
      <c r="Z2627" s="3">
        <f>COUNTIFS(Table1[Race '#],Table1[[#This Row],[Race '#]],Table1[Gender],"M")</f>
        <v>2</v>
      </c>
      <c r="AA2627" s="3">
        <f>COUNTIFS(Table1[Race '#],Table1[[#This Row],[Race '#]],Table1[Gender],"~?")</f>
        <v>0</v>
      </c>
      <c r="AB2627" s="3" t="str">
        <f>_xlfn.IFS(Y2627=SUM(Table1[[#This Row],[Race-F candidates]:[Race-? Candidates]]),"All-Female",Z2627=SUM(Table1[[#This Row],[Race-F candidates]:[Race-? Candidates]]),"All-Male",1=1,"Mixed-Gender")</f>
        <v>Mixed-Gender</v>
      </c>
      <c r="AC2627" s="3">
        <f>COUNTIFS(Table1[genoffice],Table1[[#This Row],[genoffice]],Table1[Gender],"F")</f>
        <v>168</v>
      </c>
      <c r="AD2627" s="3">
        <f>COUNTIFS(Table1[genoffice],Table1[[#This Row],[genoffice]],Table1[Gender],"M")</f>
        <v>290</v>
      </c>
      <c r="AE2627" s="3">
        <f>COUNTIFS(Table1[genoffice],Table1[[#This Row],[genoffice]],Table1[Gender],"~?")</f>
        <v>23</v>
      </c>
    </row>
    <row r="2628" spans="1:31" x14ac:dyDescent="0.35">
      <c r="A2628">
        <v>2627</v>
      </c>
      <c r="B2628">
        <f>IF(COUNTIF(C$2:C2627,C2628)&gt;0,B2627,B2627+1)</f>
        <v>862</v>
      </c>
      <c r="C2628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8" t="s">
        <v>3347</v>
      </c>
      <c r="E2628" t="s">
        <v>3355</v>
      </c>
      <c r="F2628" t="s">
        <v>3357</v>
      </c>
      <c r="G2628">
        <v>2014</v>
      </c>
      <c r="H2628" t="s">
        <v>1584</v>
      </c>
      <c r="I2628" t="s">
        <v>19</v>
      </c>
      <c r="J2628">
        <v>150</v>
      </c>
      <c r="K2628">
        <v>3</v>
      </c>
      <c r="L2628">
        <f>COUNTIF(Table1[Race],Table1[Race])</f>
        <v>3</v>
      </c>
      <c r="M2628">
        <v>0</v>
      </c>
      <c r="N2628">
        <v>2</v>
      </c>
      <c r="O2628">
        <v>1</v>
      </c>
      <c r="P2628">
        <v>0</v>
      </c>
      <c r="Q2628" t="s">
        <v>20</v>
      </c>
      <c r="R2628" t="s">
        <v>21</v>
      </c>
      <c r="S2628" t="s">
        <v>1813</v>
      </c>
      <c r="T2628">
        <f>IFERROR(Table1[n_can_adj]/MID(Table1[district],FIND("(",Table1[district])+1,1),Table1[n_can_adj])</f>
        <v>3</v>
      </c>
      <c r="U2628">
        <v>23584</v>
      </c>
      <c r="V2628" t="str">
        <f>IF(Table1[Voting Population]&lt;47000,"Rural","Urban")</f>
        <v>Rural</v>
      </c>
      <c r="W2628" s="3">
        <v>9.1954022988505746E-3</v>
      </c>
      <c r="X2628" s="3" t="s">
        <v>5414</v>
      </c>
      <c r="Y2628" s="3">
        <f>COUNTIFS(Table1[Race '#],Table1[[#This Row],[Race '#]],Table1[Gender],"F")</f>
        <v>1</v>
      </c>
      <c r="Z2628" s="3">
        <f>COUNTIFS(Table1[Race '#],Table1[[#This Row],[Race '#]],Table1[Gender],"M")</f>
        <v>2</v>
      </c>
      <c r="AA2628" s="3">
        <f>COUNTIFS(Table1[Race '#],Table1[[#This Row],[Race '#]],Table1[Gender],"~?")</f>
        <v>0</v>
      </c>
      <c r="AB2628" s="3" t="str">
        <f>_xlfn.IFS(Y2628=SUM(Table1[[#This Row],[Race-F candidates]:[Race-? Candidates]]),"All-Female",Z2628=SUM(Table1[[#This Row],[Race-F candidates]:[Race-? Candidates]]),"All-Male",1=1,"Mixed-Gender")</f>
        <v>Mixed-Gender</v>
      </c>
      <c r="AC2628" s="3">
        <f>COUNTIFS(Table1[genoffice],Table1[[#This Row],[genoffice]],Table1[Gender],"F")</f>
        <v>168</v>
      </c>
      <c r="AD2628" s="3">
        <f>COUNTIFS(Table1[genoffice],Table1[[#This Row],[genoffice]],Table1[Gender],"M")</f>
        <v>290</v>
      </c>
      <c r="AE2628" s="3">
        <f>COUNTIFS(Table1[genoffice],Table1[[#This Row],[genoffice]],Table1[Gender],"~?")</f>
        <v>23</v>
      </c>
    </row>
    <row r="2629" spans="1:31" x14ac:dyDescent="0.35">
      <c r="A2629">
        <v>2628</v>
      </c>
      <c r="B2629">
        <f>IF(COUNTIF(C$2:C2628,C2629)&gt;0,B2628,B2628+1)</f>
        <v>862</v>
      </c>
      <c r="C2629" t="str">
        <f>Table1[[#This Row],[position]]&amp;IF(Table1[district]="NA","","-"&amp;Table1[district])&amp;IF(Table1[parish]="Multi-Parish Race","","-"&amp;Table1[parish])&amp;" ("&amp;Table1[year]&amp;")"</f>
        <v>Member of Parish Council-District 4-Plaquemines (2014)</v>
      </c>
      <c r="D2629" t="s">
        <v>3347</v>
      </c>
      <c r="E2629" t="s">
        <v>3355</v>
      </c>
      <c r="F2629" t="s">
        <v>3358</v>
      </c>
      <c r="G2629">
        <v>2014</v>
      </c>
      <c r="H2629" t="s">
        <v>1584</v>
      </c>
      <c r="I2629" t="s">
        <v>19</v>
      </c>
      <c r="J2629">
        <v>364</v>
      </c>
      <c r="K2629">
        <v>3</v>
      </c>
      <c r="L2629">
        <f>COUNTIF(Table1[Race],Table1[Race])</f>
        <v>3</v>
      </c>
      <c r="M2629">
        <v>0</v>
      </c>
      <c r="N2629">
        <v>2</v>
      </c>
      <c r="O2629">
        <v>1</v>
      </c>
      <c r="P2629">
        <v>0</v>
      </c>
      <c r="Q2629" t="s">
        <v>20</v>
      </c>
      <c r="R2629" t="s">
        <v>21</v>
      </c>
      <c r="S2629" t="s">
        <v>1813</v>
      </c>
      <c r="T2629">
        <f>IFERROR(Table1[n_can_adj]/MID(Table1[district],FIND("(",Table1[district])+1,1),Table1[n_can_adj])</f>
        <v>3</v>
      </c>
      <c r="U2629">
        <v>23584</v>
      </c>
      <c r="V2629" t="str">
        <f>IF(Table1[Voting Population]&lt;47000,"Rural","Urban")</f>
        <v>Rural</v>
      </c>
      <c r="W2629" s="3">
        <v>9.1954022988505746E-3</v>
      </c>
      <c r="X2629" s="3" t="s">
        <v>5415</v>
      </c>
      <c r="Y2629" s="3">
        <f>COUNTIFS(Table1[Race '#],Table1[[#This Row],[Race '#]],Table1[Gender],"F")</f>
        <v>1</v>
      </c>
      <c r="Z2629" s="3">
        <f>COUNTIFS(Table1[Race '#],Table1[[#This Row],[Race '#]],Table1[Gender],"M")</f>
        <v>2</v>
      </c>
      <c r="AA2629" s="3">
        <f>COUNTIFS(Table1[Race '#],Table1[[#This Row],[Race '#]],Table1[Gender],"~?")</f>
        <v>0</v>
      </c>
      <c r="AB2629" s="3" t="str">
        <f>_xlfn.IFS(Y2629=SUM(Table1[[#This Row],[Race-F candidates]:[Race-? Candidates]]),"All-Female",Z2629=SUM(Table1[[#This Row],[Race-F candidates]:[Race-? Candidates]]),"All-Male",1=1,"Mixed-Gender")</f>
        <v>Mixed-Gender</v>
      </c>
      <c r="AC2629" s="3">
        <f>COUNTIFS(Table1[genoffice],Table1[[#This Row],[genoffice]],Table1[Gender],"F")</f>
        <v>168</v>
      </c>
      <c r="AD2629" s="3">
        <f>COUNTIFS(Table1[genoffice],Table1[[#This Row],[genoffice]],Table1[Gender],"M")</f>
        <v>290</v>
      </c>
      <c r="AE2629" s="3">
        <f>COUNTIFS(Table1[genoffice],Table1[[#This Row],[genoffice]],Table1[Gender],"~?")</f>
        <v>23</v>
      </c>
    </row>
    <row r="2630" spans="1:31" x14ac:dyDescent="0.35">
      <c r="A2630">
        <v>2629</v>
      </c>
      <c r="B2630">
        <f>IF(COUNTIF(C$2:C2629,C2630)&gt;0,B2629,B2629+1)</f>
        <v>863</v>
      </c>
      <c r="C2630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0" t="s">
        <v>3347</v>
      </c>
      <c r="E2630" t="s">
        <v>3359</v>
      </c>
      <c r="F2630" t="s">
        <v>3360</v>
      </c>
      <c r="G2630">
        <v>2014</v>
      </c>
      <c r="H2630" t="s">
        <v>1584</v>
      </c>
      <c r="I2630" t="s">
        <v>127</v>
      </c>
      <c r="J2630">
        <v>487</v>
      </c>
      <c r="K2630">
        <v>3</v>
      </c>
      <c r="L2630">
        <f>COUNTIF(Table1[Race],Table1[Race])</f>
        <v>3</v>
      </c>
      <c r="M2630">
        <v>0</v>
      </c>
      <c r="N2630">
        <v>1</v>
      </c>
      <c r="O2630">
        <v>0</v>
      </c>
      <c r="P2630">
        <v>2</v>
      </c>
      <c r="Q2630" t="s">
        <v>20</v>
      </c>
      <c r="R2630" t="s">
        <v>21</v>
      </c>
      <c r="S2630" t="s">
        <v>1813</v>
      </c>
      <c r="T2630">
        <f>IFERROR(Table1[n_can_adj]/MID(Table1[district],FIND("(",Table1[district])+1,1),Table1[n_can_adj])</f>
        <v>3</v>
      </c>
      <c r="U2630">
        <v>23584</v>
      </c>
      <c r="V2630" t="str">
        <f>IF(Table1[Voting Population]&lt;47000,"Rural","Urban")</f>
        <v>Rural</v>
      </c>
      <c r="W2630" s="3">
        <v>0.15241228070175433</v>
      </c>
      <c r="X2630" s="3" t="s">
        <v>5414</v>
      </c>
      <c r="Y2630" s="3">
        <f>COUNTIFS(Table1[Race '#],Table1[[#This Row],[Race '#]],Table1[Gender],"F")</f>
        <v>0</v>
      </c>
      <c r="Z2630" s="3">
        <f>COUNTIFS(Table1[Race '#],Table1[[#This Row],[Race '#]],Table1[Gender],"M")</f>
        <v>3</v>
      </c>
      <c r="AA2630" s="3">
        <f>COUNTIFS(Table1[Race '#],Table1[[#This Row],[Race '#]],Table1[Gender],"~?")</f>
        <v>0</v>
      </c>
      <c r="AB2630" s="3" t="str">
        <f>_xlfn.IFS(Y2630=SUM(Table1[[#This Row],[Race-F candidates]:[Race-? Candidates]]),"All-Female",Z2630=SUM(Table1[[#This Row],[Race-F candidates]:[Race-? Candidates]]),"All-Male",1=1,"Mixed-Gender")</f>
        <v>All-Male</v>
      </c>
      <c r="AC2630" s="3">
        <f>COUNTIFS(Table1[genoffice],Table1[[#This Row],[genoffice]],Table1[Gender],"F")</f>
        <v>168</v>
      </c>
      <c r="AD2630" s="3">
        <f>COUNTIFS(Table1[genoffice],Table1[[#This Row],[genoffice]],Table1[Gender],"M")</f>
        <v>290</v>
      </c>
      <c r="AE2630" s="3">
        <f>COUNTIFS(Table1[genoffice],Table1[[#This Row],[genoffice]],Table1[Gender],"~?")</f>
        <v>23</v>
      </c>
    </row>
    <row r="2631" spans="1:31" x14ac:dyDescent="0.35">
      <c r="A2631">
        <v>2630</v>
      </c>
      <c r="B2631">
        <f>IF(COUNTIF(C$2:C2630,C2631)&gt;0,B2630,B2630+1)</f>
        <v>863</v>
      </c>
      <c r="C2631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1" t="s">
        <v>3347</v>
      </c>
      <c r="E2631" t="s">
        <v>3359</v>
      </c>
      <c r="F2631" t="s">
        <v>3361</v>
      </c>
      <c r="G2631">
        <v>2014</v>
      </c>
      <c r="H2631" t="s">
        <v>1584</v>
      </c>
      <c r="I2631" t="s">
        <v>19</v>
      </c>
      <c r="J2631">
        <v>348</v>
      </c>
      <c r="K2631">
        <v>3</v>
      </c>
      <c r="L2631">
        <f>COUNTIF(Table1[Race],Table1[Race])</f>
        <v>3</v>
      </c>
      <c r="M2631">
        <v>0</v>
      </c>
      <c r="N2631">
        <v>1</v>
      </c>
      <c r="O2631">
        <v>0</v>
      </c>
      <c r="P2631">
        <v>2</v>
      </c>
      <c r="Q2631" t="s">
        <v>20</v>
      </c>
      <c r="R2631" t="s">
        <v>21</v>
      </c>
      <c r="S2631" t="s">
        <v>1813</v>
      </c>
      <c r="T2631">
        <f>IFERROR(Table1[n_can_adj]/MID(Table1[district],FIND("(",Table1[district])+1,1),Table1[n_can_adj])</f>
        <v>3</v>
      </c>
      <c r="U2631">
        <v>23584</v>
      </c>
      <c r="V2631" t="str">
        <f>IF(Table1[Voting Population]&lt;47000,"Rural","Urban")</f>
        <v>Rural</v>
      </c>
      <c r="W2631" s="3">
        <v>0.15241228070175433</v>
      </c>
      <c r="X2631" s="3" t="s">
        <v>5414</v>
      </c>
      <c r="Y2631" s="3">
        <f>COUNTIFS(Table1[Race '#],Table1[[#This Row],[Race '#]],Table1[Gender],"F")</f>
        <v>0</v>
      </c>
      <c r="Z2631" s="3">
        <f>COUNTIFS(Table1[Race '#],Table1[[#This Row],[Race '#]],Table1[Gender],"M")</f>
        <v>3</v>
      </c>
      <c r="AA2631" s="3">
        <f>COUNTIFS(Table1[Race '#],Table1[[#This Row],[Race '#]],Table1[Gender],"~?")</f>
        <v>0</v>
      </c>
      <c r="AB2631" s="3" t="str">
        <f>_xlfn.IFS(Y2631=SUM(Table1[[#This Row],[Race-F candidates]:[Race-? Candidates]]),"All-Female",Z2631=SUM(Table1[[#This Row],[Race-F candidates]:[Race-? Candidates]]),"All-Male",1=1,"Mixed-Gender")</f>
        <v>All-Male</v>
      </c>
      <c r="AC2631" s="3">
        <f>COUNTIFS(Table1[genoffice],Table1[[#This Row],[genoffice]],Table1[Gender],"F")</f>
        <v>168</v>
      </c>
      <c r="AD2631" s="3">
        <f>COUNTIFS(Table1[genoffice],Table1[[#This Row],[genoffice]],Table1[Gender],"M")</f>
        <v>290</v>
      </c>
      <c r="AE2631" s="3">
        <f>COUNTIFS(Table1[genoffice],Table1[[#This Row],[genoffice]],Table1[Gender],"~?")</f>
        <v>23</v>
      </c>
    </row>
    <row r="2632" spans="1:31" x14ac:dyDescent="0.35">
      <c r="A2632">
        <v>2631</v>
      </c>
      <c r="B2632">
        <f>IF(COUNTIF(C$2:C2631,C2632)&gt;0,B2631,B2631+1)</f>
        <v>863</v>
      </c>
      <c r="C2632" t="str">
        <f>Table1[[#This Row],[position]]&amp;IF(Table1[district]="NA","","-"&amp;Table1[district])&amp;IF(Table1[parish]="Multi-Parish Race","","-"&amp;Table1[parish])&amp;" ("&amp;Table1[year]&amp;")"</f>
        <v>Member of Parish Council-District 5-Plaquemines (2014)</v>
      </c>
      <c r="D2632" t="s">
        <v>3347</v>
      </c>
      <c r="E2632" t="s">
        <v>3359</v>
      </c>
      <c r="F2632" t="s">
        <v>3362</v>
      </c>
      <c r="G2632">
        <v>2014</v>
      </c>
      <c r="H2632" t="s">
        <v>1584</v>
      </c>
      <c r="I2632" t="s">
        <v>127</v>
      </c>
      <c r="J2632">
        <v>77</v>
      </c>
      <c r="K2632">
        <v>3</v>
      </c>
      <c r="L2632">
        <f>COUNTIF(Table1[Race],Table1[Race])</f>
        <v>3</v>
      </c>
      <c r="M2632">
        <v>0</v>
      </c>
      <c r="N2632">
        <v>1</v>
      </c>
      <c r="O2632">
        <v>0</v>
      </c>
      <c r="P2632">
        <v>2</v>
      </c>
      <c r="Q2632" t="s">
        <v>20</v>
      </c>
      <c r="R2632" t="s">
        <v>21</v>
      </c>
      <c r="S2632" t="s">
        <v>1813</v>
      </c>
      <c r="T2632">
        <f>IFERROR(Table1[n_can_adj]/MID(Table1[district],FIND("(",Table1[district])+1,1),Table1[n_can_adj])</f>
        <v>3</v>
      </c>
      <c r="U2632">
        <v>23584</v>
      </c>
      <c r="V2632" t="str">
        <f>IF(Table1[Voting Population]&lt;47000,"Rural","Urban")</f>
        <v>Rural</v>
      </c>
      <c r="W2632" s="3">
        <v>0.15241228070175433</v>
      </c>
      <c r="X2632" s="3" t="s">
        <v>5414</v>
      </c>
      <c r="Y2632" s="3">
        <f>COUNTIFS(Table1[Race '#],Table1[[#This Row],[Race '#]],Table1[Gender],"F")</f>
        <v>0</v>
      </c>
      <c r="Z2632" s="3">
        <f>COUNTIFS(Table1[Race '#],Table1[[#This Row],[Race '#]],Table1[Gender],"M")</f>
        <v>3</v>
      </c>
      <c r="AA2632" s="3">
        <f>COUNTIFS(Table1[Race '#],Table1[[#This Row],[Race '#]],Table1[Gender],"~?")</f>
        <v>0</v>
      </c>
      <c r="AB2632" s="3" t="str">
        <f>_xlfn.IFS(Y2632=SUM(Table1[[#This Row],[Race-F candidates]:[Race-? Candidates]]),"All-Female",Z2632=SUM(Table1[[#This Row],[Race-F candidates]:[Race-? Candidates]]),"All-Male",1=1,"Mixed-Gender")</f>
        <v>All-Male</v>
      </c>
      <c r="AC2632" s="3">
        <f>COUNTIFS(Table1[genoffice],Table1[[#This Row],[genoffice]],Table1[Gender],"F")</f>
        <v>168</v>
      </c>
      <c r="AD2632" s="3">
        <f>COUNTIFS(Table1[genoffice],Table1[[#This Row],[genoffice]],Table1[Gender],"M")</f>
        <v>290</v>
      </c>
      <c r="AE2632" s="3">
        <f>COUNTIFS(Table1[genoffice],Table1[[#This Row],[genoffice]],Table1[Gender],"~?")</f>
        <v>23</v>
      </c>
    </row>
    <row r="2633" spans="1:31" x14ac:dyDescent="0.35">
      <c r="A2633">
        <v>2632</v>
      </c>
      <c r="B2633">
        <f>IF(COUNTIF(C$2:C2632,C2633)&gt;0,B2632,B2632+1)</f>
        <v>864</v>
      </c>
      <c r="C2633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3" t="s">
        <v>3347</v>
      </c>
      <c r="E2633" t="s">
        <v>3363</v>
      </c>
      <c r="F2633" t="s">
        <v>3364</v>
      </c>
      <c r="G2633">
        <v>2014</v>
      </c>
      <c r="H2633" t="s">
        <v>1584</v>
      </c>
      <c r="I2633" t="s">
        <v>19</v>
      </c>
      <c r="J2633">
        <v>416</v>
      </c>
      <c r="K2633">
        <v>2</v>
      </c>
      <c r="L2633">
        <f>COUNTIF(Table1[Race],Table1[Race])</f>
        <v>2</v>
      </c>
      <c r="M2633">
        <v>1</v>
      </c>
      <c r="N2633">
        <v>1</v>
      </c>
      <c r="O2633">
        <v>0</v>
      </c>
      <c r="P2633">
        <v>0</v>
      </c>
      <c r="Q2633" t="s">
        <v>20</v>
      </c>
      <c r="R2633" t="s">
        <v>21</v>
      </c>
      <c r="S2633" t="s">
        <v>1813</v>
      </c>
      <c r="T2633">
        <f>IFERROR(Table1[n_can_adj]/MID(Table1[district],FIND("(",Table1[district])+1,1),Table1[n_can_adj])</f>
        <v>2</v>
      </c>
      <c r="U2633">
        <v>23584</v>
      </c>
      <c r="V2633" t="str">
        <f>IF(Table1[Voting Population]&lt;47000,"Rural","Urban")</f>
        <v>Rural</v>
      </c>
      <c r="W2633" s="3">
        <v>0.45709281961471104</v>
      </c>
      <c r="X2633" s="3" t="s">
        <v>5414</v>
      </c>
      <c r="Y2633" s="3">
        <f>COUNTIFS(Table1[Race '#],Table1[[#This Row],[Race '#]],Table1[Gender],"F")</f>
        <v>1</v>
      </c>
      <c r="Z2633" s="3">
        <f>COUNTIFS(Table1[Race '#],Table1[[#This Row],[Race '#]],Table1[Gender],"M")</f>
        <v>1</v>
      </c>
      <c r="AA2633" s="3">
        <f>COUNTIFS(Table1[Race '#],Table1[[#This Row],[Race '#]],Table1[Gender],"~?")</f>
        <v>0</v>
      </c>
      <c r="AB2633" s="3" t="str">
        <f>_xlfn.IFS(Y2633=SUM(Table1[[#This Row],[Race-F candidates]:[Race-? Candidates]]),"All-Female",Z2633=SUM(Table1[[#This Row],[Race-F candidates]:[Race-? Candidates]]),"All-Male",1=1,"Mixed-Gender")</f>
        <v>Mixed-Gender</v>
      </c>
      <c r="AC2633" s="3">
        <f>COUNTIFS(Table1[genoffice],Table1[[#This Row],[genoffice]],Table1[Gender],"F")</f>
        <v>168</v>
      </c>
      <c r="AD2633" s="3">
        <f>COUNTIFS(Table1[genoffice],Table1[[#This Row],[genoffice]],Table1[Gender],"M")</f>
        <v>290</v>
      </c>
      <c r="AE2633" s="3">
        <f>COUNTIFS(Table1[genoffice],Table1[[#This Row],[genoffice]],Table1[Gender],"~?")</f>
        <v>23</v>
      </c>
    </row>
    <row r="2634" spans="1:31" x14ac:dyDescent="0.35">
      <c r="A2634">
        <v>2633</v>
      </c>
      <c r="B2634">
        <f>IF(COUNTIF(C$2:C2633,C2634)&gt;0,B2633,B2633+1)</f>
        <v>864</v>
      </c>
      <c r="C2634" t="str">
        <f>Table1[[#This Row],[position]]&amp;IF(Table1[district]="NA","","-"&amp;Table1[district])&amp;IF(Table1[parish]="Multi-Parish Race","","-"&amp;Table1[parish])&amp;" ("&amp;Table1[year]&amp;")"</f>
        <v>Member of Parish Council-District 6-Plaquemines (2014)</v>
      </c>
      <c r="D2634" t="s">
        <v>3347</v>
      </c>
      <c r="E2634" t="s">
        <v>3363</v>
      </c>
      <c r="F2634" t="s">
        <v>3365</v>
      </c>
      <c r="G2634">
        <v>2014</v>
      </c>
      <c r="H2634" t="s">
        <v>1584</v>
      </c>
      <c r="I2634" t="s">
        <v>23</v>
      </c>
      <c r="J2634">
        <v>155</v>
      </c>
      <c r="K2634">
        <v>2</v>
      </c>
      <c r="L2634">
        <f>COUNTIF(Table1[Race],Table1[Race])</f>
        <v>2</v>
      </c>
      <c r="M2634">
        <v>1</v>
      </c>
      <c r="N2634">
        <v>1</v>
      </c>
      <c r="O2634">
        <v>0</v>
      </c>
      <c r="P2634">
        <v>0</v>
      </c>
      <c r="Q2634" t="s">
        <v>20</v>
      </c>
      <c r="R2634" t="s">
        <v>21</v>
      </c>
      <c r="S2634" t="s">
        <v>1813</v>
      </c>
      <c r="T2634">
        <f>IFERROR(Table1[n_can_adj]/MID(Table1[district],FIND("(",Table1[district])+1,1),Table1[n_can_adj])</f>
        <v>2</v>
      </c>
      <c r="U2634">
        <v>23584</v>
      </c>
      <c r="V2634" t="str">
        <f>IF(Table1[Voting Population]&lt;47000,"Rural","Urban")</f>
        <v>Rural</v>
      </c>
      <c r="W2634" s="3">
        <v>0.45709281961471104</v>
      </c>
      <c r="X2634" s="3" t="s">
        <v>5415</v>
      </c>
      <c r="Y2634" s="3">
        <f>COUNTIFS(Table1[Race '#],Table1[[#This Row],[Race '#]],Table1[Gender],"F")</f>
        <v>1</v>
      </c>
      <c r="Z2634" s="3">
        <f>COUNTIFS(Table1[Race '#],Table1[[#This Row],[Race '#]],Table1[Gender],"M")</f>
        <v>1</v>
      </c>
      <c r="AA2634" s="3">
        <f>COUNTIFS(Table1[Race '#],Table1[[#This Row],[Race '#]],Table1[Gender],"~?")</f>
        <v>0</v>
      </c>
      <c r="AB2634" s="3" t="str">
        <f>_xlfn.IFS(Y2634=SUM(Table1[[#This Row],[Race-F candidates]:[Race-? Candidates]]),"All-Female",Z2634=SUM(Table1[[#This Row],[Race-F candidates]:[Race-? Candidates]]),"All-Male",1=1,"Mixed-Gender")</f>
        <v>Mixed-Gender</v>
      </c>
      <c r="AC2634" s="3">
        <f>COUNTIFS(Table1[genoffice],Table1[[#This Row],[genoffice]],Table1[Gender],"F")</f>
        <v>168</v>
      </c>
      <c r="AD2634" s="3">
        <f>COUNTIFS(Table1[genoffice],Table1[[#This Row],[genoffice]],Table1[Gender],"M")</f>
        <v>290</v>
      </c>
      <c r="AE2634" s="3">
        <f>COUNTIFS(Table1[genoffice],Table1[[#This Row],[genoffice]],Table1[Gender],"~?")</f>
        <v>23</v>
      </c>
    </row>
    <row r="2635" spans="1:31" x14ac:dyDescent="0.35">
      <c r="A2635">
        <v>2634</v>
      </c>
      <c r="B2635">
        <f>IF(COUNTIF(C$2:C2634,C2635)&gt;0,B2634,B2634+1)</f>
        <v>865</v>
      </c>
      <c r="C2635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5" t="s">
        <v>3347</v>
      </c>
      <c r="E2635" t="s">
        <v>3366</v>
      </c>
      <c r="F2635" t="s">
        <v>3367</v>
      </c>
      <c r="G2635">
        <v>2014</v>
      </c>
      <c r="H2635" t="s">
        <v>1584</v>
      </c>
      <c r="I2635" t="s">
        <v>23</v>
      </c>
      <c r="J2635">
        <v>607</v>
      </c>
      <c r="K2635">
        <v>4</v>
      </c>
      <c r="L2635">
        <f>COUNTIF(Table1[Race],Table1[Race])</f>
        <v>4</v>
      </c>
      <c r="M2635">
        <v>4</v>
      </c>
      <c r="N2635">
        <v>0</v>
      </c>
      <c r="O2635">
        <v>0</v>
      </c>
      <c r="P2635">
        <v>0</v>
      </c>
      <c r="Q2635" t="s">
        <v>20</v>
      </c>
      <c r="R2635" t="s">
        <v>21</v>
      </c>
      <c r="S2635" t="s">
        <v>1813</v>
      </c>
      <c r="T2635">
        <f>IFERROR(Table1[n_can_adj]/MID(Table1[district],FIND("(",Table1[district])+1,1),Table1[n_can_adj])</f>
        <v>4</v>
      </c>
      <c r="U2635">
        <v>23584</v>
      </c>
      <c r="V2635" t="str">
        <f>IF(Table1[Voting Population]&lt;47000,"Rural","Urban")</f>
        <v>Rural</v>
      </c>
      <c r="W2635" s="3">
        <v>0.25269784172661874</v>
      </c>
      <c r="X2635" s="3" t="s">
        <v>5415</v>
      </c>
      <c r="Y2635" s="3">
        <f>COUNTIFS(Table1[Race '#],Table1[[#This Row],[Race '#]],Table1[Gender],"F")</f>
        <v>1</v>
      </c>
      <c r="Z2635" s="3">
        <f>COUNTIFS(Table1[Race '#],Table1[[#This Row],[Race '#]],Table1[Gender],"M")</f>
        <v>3</v>
      </c>
      <c r="AA2635" s="3">
        <f>COUNTIFS(Table1[Race '#],Table1[[#This Row],[Race '#]],Table1[Gender],"~?")</f>
        <v>0</v>
      </c>
      <c r="AB2635" s="3" t="str">
        <f>_xlfn.IFS(Y2635=SUM(Table1[[#This Row],[Race-F candidates]:[Race-? Candidates]]),"All-Female",Z2635=SUM(Table1[[#This Row],[Race-F candidates]:[Race-? Candidates]]),"All-Male",1=1,"Mixed-Gender")</f>
        <v>Mixed-Gender</v>
      </c>
      <c r="AC2635" s="3">
        <f>COUNTIFS(Table1[genoffice],Table1[[#This Row],[genoffice]],Table1[Gender],"F")</f>
        <v>168</v>
      </c>
      <c r="AD2635" s="3">
        <f>COUNTIFS(Table1[genoffice],Table1[[#This Row],[genoffice]],Table1[Gender],"M")</f>
        <v>290</v>
      </c>
      <c r="AE2635" s="3">
        <f>COUNTIFS(Table1[genoffice],Table1[[#This Row],[genoffice]],Table1[Gender],"~?")</f>
        <v>23</v>
      </c>
    </row>
    <row r="2636" spans="1:31" x14ac:dyDescent="0.35">
      <c r="A2636">
        <v>2635</v>
      </c>
      <c r="B2636">
        <f>IF(COUNTIF(C$2:C2635,C2636)&gt;0,B2635,B2635+1)</f>
        <v>865</v>
      </c>
      <c r="C2636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6" t="s">
        <v>3347</v>
      </c>
      <c r="E2636" t="s">
        <v>3366</v>
      </c>
      <c r="F2636" t="s">
        <v>3368</v>
      </c>
      <c r="G2636">
        <v>2014</v>
      </c>
      <c r="H2636" t="s">
        <v>1584</v>
      </c>
      <c r="I2636" t="s">
        <v>23</v>
      </c>
      <c r="J2636">
        <v>326</v>
      </c>
      <c r="K2636">
        <v>4</v>
      </c>
      <c r="L2636">
        <f>COUNTIF(Table1[Race],Table1[Race])</f>
        <v>4</v>
      </c>
      <c r="M2636">
        <v>4</v>
      </c>
      <c r="N2636">
        <v>0</v>
      </c>
      <c r="O2636">
        <v>0</v>
      </c>
      <c r="P2636">
        <v>0</v>
      </c>
      <c r="Q2636" t="s">
        <v>20</v>
      </c>
      <c r="R2636" t="s">
        <v>21</v>
      </c>
      <c r="S2636" t="s">
        <v>1813</v>
      </c>
      <c r="T2636">
        <f>IFERROR(Table1[n_can_adj]/MID(Table1[district],FIND("(",Table1[district])+1,1),Table1[n_can_adj])</f>
        <v>4</v>
      </c>
      <c r="U2636">
        <v>23584</v>
      </c>
      <c r="V2636" t="str">
        <f>IF(Table1[Voting Population]&lt;47000,"Rural","Urban")</f>
        <v>Rural</v>
      </c>
      <c r="W2636" s="3">
        <v>0.25269784172661874</v>
      </c>
      <c r="X2636" s="3" t="s">
        <v>5414</v>
      </c>
      <c r="Y2636" s="3">
        <f>COUNTIFS(Table1[Race '#],Table1[[#This Row],[Race '#]],Table1[Gender],"F")</f>
        <v>1</v>
      </c>
      <c r="Z2636" s="3">
        <f>COUNTIFS(Table1[Race '#],Table1[[#This Row],[Race '#]],Table1[Gender],"M")</f>
        <v>3</v>
      </c>
      <c r="AA2636" s="3">
        <f>COUNTIFS(Table1[Race '#],Table1[[#This Row],[Race '#]],Table1[Gender],"~?")</f>
        <v>0</v>
      </c>
      <c r="AB2636" s="3" t="str">
        <f>_xlfn.IFS(Y2636=SUM(Table1[[#This Row],[Race-F candidates]:[Race-? Candidates]]),"All-Female",Z2636=SUM(Table1[[#This Row],[Race-F candidates]:[Race-? Candidates]]),"All-Male",1=1,"Mixed-Gender")</f>
        <v>Mixed-Gender</v>
      </c>
      <c r="AC2636" s="3">
        <f>COUNTIFS(Table1[genoffice],Table1[[#This Row],[genoffice]],Table1[Gender],"F")</f>
        <v>168</v>
      </c>
      <c r="AD2636" s="3">
        <f>COUNTIFS(Table1[genoffice],Table1[[#This Row],[genoffice]],Table1[Gender],"M")</f>
        <v>290</v>
      </c>
      <c r="AE2636" s="3">
        <f>COUNTIFS(Table1[genoffice],Table1[[#This Row],[genoffice]],Table1[Gender],"~?")</f>
        <v>23</v>
      </c>
    </row>
    <row r="2637" spans="1:31" x14ac:dyDescent="0.35">
      <c r="A2637">
        <v>2636</v>
      </c>
      <c r="B2637">
        <f>IF(COUNTIF(C$2:C2636,C2637)&gt;0,B2636,B2636+1)</f>
        <v>865</v>
      </c>
      <c r="C2637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7" t="s">
        <v>3347</v>
      </c>
      <c r="E2637" t="s">
        <v>3366</v>
      </c>
      <c r="F2637" t="s">
        <v>3369</v>
      </c>
      <c r="G2637">
        <v>2014</v>
      </c>
      <c r="H2637" t="s">
        <v>1584</v>
      </c>
      <c r="I2637" t="s">
        <v>23</v>
      </c>
      <c r="J2637">
        <v>61</v>
      </c>
      <c r="K2637">
        <v>4</v>
      </c>
      <c r="L2637">
        <f>COUNTIF(Table1[Race],Table1[Race])</f>
        <v>4</v>
      </c>
      <c r="M2637">
        <v>4</v>
      </c>
      <c r="N2637">
        <v>0</v>
      </c>
      <c r="O2637">
        <v>0</v>
      </c>
      <c r="P2637">
        <v>0</v>
      </c>
      <c r="Q2637" t="s">
        <v>20</v>
      </c>
      <c r="R2637" t="s">
        <v>21</v>
      </c>
      <c r="S2637" t="s">
        <v>1813</v>
      </c>
      <c r="T2637">
        <f>IFERROR(Table1[n_can_adj]/MID(Table1[district],FIND("(",Table1[district])+1,1),Table1[n_can_adj])</f>
        <v>4</v>
      </c>
      <c r="U2637">
        <v>23584</v>
      </c>
      <c r="V2637" t="str">
        <f>IF(Table1[Voting Population]&lt;47000,"Rural","Urban")</f>
        <v>Rural</v>
      </c>
      <c r="W2637" s="3">
        <v>0.25269784172661874</v>
      </c>
      <c r="X2637" s="3" t="s">
        <v>5414</v>
      </c>
      <c r="Y2637" s="3">
        <f>COUNTIFS(Table1[Race '#],Table1[[#This Row],[Race '#]],Table1[Gender],"F")</f>
        <v>1</v>
      </c>
      <c r="Z2637" s="3">
        <f>COUNTIFS(Table1[Race '#],Table1[[#This Row],[Race '#]],Table1[Gender],"M")</f>
        <v>3</v>
      </c>
      <c r="AA2637" s="3">
        <f>COUNTIFS(Table1[Race '#],Table1[[#This Row],[Race '#]],Table1[Gender],"~?")</f>
        <v>0</v>
      </c>
      <c r="AB2637" s="3" t="str">
        <f>_xlfn.IFS(Y2637=SUM(Table1[[#This Row],[Race-F candidates]:[Race-? Candidates]]),"All-Female",Z2637=SUM(Table1[[#This Row],[Race-F candidates]:[Race-? Candidates]]),"All-Male",1=1,"Mixed-Gender")</f>
        <v>Mixed-Gender</v>
      </c>
      <c r="AC2637" s="3">
        <f>COUNTIFS(Table1[genoffice],Table1[[#This Row],[genoffice]],Table1[Gender],"F")</f>
        <v>168</v>
      </c>
      <c r="AD2637" s="3">
        <f>COUNTIFS(Table1[genoffice],Table1[[#This Row],[genoffice]],Table1[Gender],"M")</f>
        <v>290</v>
      </c>
      <c r="AE2637" s="3">
        <f>COUNTIFS(Table1[genoffice],Table1[[#This Row],[genoffice]],Table1[Gender],"~?")</f>
        <v>23</v>
      </c>
    </row>
    <row r="2638" spans="1:31" x14ac:dyDescent="0.35">
      <c r="A2638">
        <v>2637</v>
      </c>
      <c r="B2638">
        <f>IF(COUNTIF(C$2:C2637,C2638)&gt;0,B2637,B2637+1)</f>
        <v>865</v>
      </c>
      <c r="C2638" t="str">
        <f>Table1[[#This Row],[position]]&amp;IF(Table1[district]="NA","","-"&amp;Table1[district])&amp;IF(Table1[parish]="Multi-Parish Race","","-"&amp;Table1[parish])&amp;" ("&amp;Table1[year]&amp;")"</f>
        <v>Member of Parish Council-District 7-Plaquemines (2014)</v>
      </c>
      <c r="D2638" t="s">
        <v>3347</v>
      </c>
      <c r="E2638" t="s">
        <v>3366</v>
      </c>
      <c r="F2638" t="s">
        <v>3370</v>
      </c>
      <c r="G2638">
        <v>2014</v>
      </c>
      <c r="H2638" t="s">
        <v>1584</v>
      </c>
      <c r="I2638" t="s">
        <v>23</v>
      </c>
      <c r="J2638">
        <v>118</v>
      </c>
      <c r="K2638">
        <v>4</v>
      </c>
      <c r="L2638">
        <f>COUNTIF(Table1[Race],Table1[Race])</f>
        <v>4</v>
      </c>
      <c r="M2638">
        <v>4</v>
      </c>
      <c r="N2638">
        <v>0</v>
      </c>
      <c r="O2638">
        <v>0</v>
      </c>
      <c r="P2638">
        <v>0</v>
      </c>
      <c r="Q2638" t="s">
        <v>20</v>
      </c>
      <c r="R2638" t="s">
        <v>21</v>
      </c>
      <c r="S2638" t="s">
        <v>1813</v>
      </c>
      <c r="T2638">
        <f>IFERROR(Table1[n_can_adj]/MID(Table1[district],FIND("(",Table1[district])+1,1),Table1[n_can_adj])</f>
        <v>4</v>
      </c>
      <c r="U2638">
        <v>23584</v>
      </c>
      <c r="V2638" t="str">
        <f>IF(Table1[Voting Population]&lt;47000,"Rural","Urban")</f>
        <v>Rural</v>
      </c>
      <c r="W2638" s="3">
        <v>0.25269784172661874</v>
      </c>
      <c r="X2638" s="3" t="s">
        <v>5414</v>
      </c>
      <c r="Y2638" s="3">
        <f>COUNTIFS(Table1[Race '#],Table1[[#This Row],[Race '#]],Table1[Gender],"F")</f>
        <v>1</v>
      </c>
      <c r="Z2638" s="3">
        <f>COUNTIFS(Table1[Race '#],Table1[[#This Row],[Race '#]],Table1[Gender],"M")</f>
        <v>3</v>
      </c>
      <c r="AA2638" s="3">
        <f>COUNTIFS(Table1[Race '#],Table1[[#This Row],[Race '#]],Table1[Gender],"~?")</f>
        <v>0</v>
      </c>
      <c r="AB2638" s="3" t="str">
        <f>_xlfn.IFS(Y2638=SUM(Table1[[#This Row],[Race-F candidates]:[Race-? Candidates]]),"All-Female",Z2638=SUM(Table1[[#This Row],[Race-F candidates]:[Race-? Candidates]]),"All-Male",1=1,"Mixed-Gender")</f>
        <v>Mixed-Gender</v>
      </c>
      <c r="AC2638" s="3">
        <f>COUNTIFS(Table1[genoffice],Table1[[#This Row],[genoffice]],Table1[Gender],"F")</f>
        <v>168</v>
      </c>
      <c r="AD2638" s="3">
        <f>COUNTIFS(Table1[genoffice],Table1[[#This Row],[genoffice]],Table1[Gender],"M")</f>
        <v>290</v>
      </c>
      <c r="AE2638" s="3">
        <f>COUNTIFS(Table1[genoffice],Table1[[#This Row],[genoffice]],Table1[Gender],"~?")</f>
        <v>23</v>
      </c>
    </row>
    <row r="2639" spans="1:31" x14ac:dyDescent="0.35">
      <c r="A2639">
        <v>2638</v>
      </c>
      <c r="B2639">
        <f>IF(COUNTIF(C$2:C2638,C2639)&gt;0,B2638,B2638+1)</f>
        <v>866</v>
      </c>
      <c r="C2639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39" t="s">
        <v>3347</v>
      </c>
      <c r="E2639" t="s">
        <v>3371</v>
      </c>
      <c r="F2639" t="s">
        <v>3372</v>
      </c>
      <c r="G2639">
        <v>2014</v>
      </c>
      <c r="H2639" t="s">
        <v>1584</v>
      </c>
      <c r="I2639" t="s">
        <v>127</v>
      </c>
      <c r="J2639">
        <v>471</v>
      </c>
      <c r="K2639">
        <v>2</v>
      </c>
      <c r="L2639">
        <f>COUNTIF(Table1[Race],Table1[Race])</f>
        <v>2</v>
      </c>
      <c r="M2639">
        <v>1</v>
      </c>
      <c r="N2639">
        <v>0</v>
      </c>
      <c r="O2639">
        <v>0</v>
      </c>
      <c r="P2639">
        <v>1</v>
      </c>
      <c r="Q2639" t="s">
        <v>20</v>
      </c>
      <c r="R2639" t="s">
        <v>21</v>
      </c>
      <c r="S2639" t="s">
        <v>1813</v>
      </c>
      <c r="T2639">
        <f>IFERROR(Table1[n_can_adj]/MID(Table1[district],FIND("(",Table1[district])+1,1),Table1[n_can_adj])</f>
        <v>2</v>
      </c>
      <c r="U2639">
        <v>23584</v>
      </c>
      <c r="V2639" t="str">
        <f>IF(Table1[Voting Population]&lt;47000,"Rural","Urban")</f>
        <v>Rural</v>
      </c>
      <c r="W2639" s="3">
        <v>1.7726798748696593E-2</v>
      </c>
      <c r="X2639" s="3" t="s">
        <v>5414</v>
      </c>
      <c r="Y2639" s="3">
        <f>COUNTIFS(Table1[Race '#],Table1[[#This Row],[Race '#]],Table1[Gender],"F")</f>
        <v>0</v>
      </c>
      <c r="Z2639" s="3">
        <f>COUNTIFS(Table1[Race '#],Table1[[#This Row],[Race '#]],Table1[Gender],"M")</f>
        <v>2</v>
      </c>
      <c r="AA2639" s="3">
        <f>COUNTIFS(Table1[Race '#],Table1[[#This Row],[Race '#]],Table1[Gender],"~?")</f>
        <v>0</v>
      </c>
      <c r="AB2639" s="3" t="str">
        <f>_xlfn.IFS(Y2639=SUM(Table1[[#This Row],[Race-F candidates]:[Race-? Candidates]]),"All-Female",Z2639=SUM(Table1[[#This Row],[Race-F candidates]:[Race-? Candidates]]),"All-Male",1=1,"Mixed-Gender")</f>
        <v>All-Male</v>
      </c>
      <c r="AC2639" s="3">
        <f>COUNTIFS(Table1[genoffice],Table1[[#This Row],[genoffice]],Table1[Gender],"F")</f>
        <v>168</v>
      </c>
      <c r="AD2639" s="3">
        <f>COUNTIFS(Table1[genoffice],Table1[[#This Row],[genoffice]],Table1[Gender],"M")</f>
        <v>290</v>
      </c>
      <c r="AE2639" s="3">
        <f>COUNTIFS(Table1[genoffice],Table1[[#This Row],[genoffice]],Table1[Gender],"~?")</f>
        <v>23</v>
      </c>
    </row>
    <row r="2640" spans="1:31" x14ac:dyDescent="0.35">
      <c r="A2640">
        <v>2639</v>
      </c>
      <c r="B2640">
        <f>IF(COUNTIF(C$2:C2639,C2640)&gt;0,B2639,B2639+1)</f>
        <v>866</v>
      </c>
      <c r="C2640" t="str">
        <f>Table1[[#This Row],[position]]&amp;IF(Table1[district]="NA","","-"&amp;Table1[district])&amp;IF(Table1[parish]="Multi-Parish Race","","-"&amp;Table1[parish])&amp;" ("&amp;Table1[year]&amp;")"</f>
        <v>Member of Parish Council-District 8-Plaquemines (2014)</v>
      </c>
      <c r="D2640" t="s">
        <v>3347</v>
      </c>
      <c r="E2640" t="s">
        <v>3371</v>
      </c>
      <c r="F2640" t="s">
        <v>3373</v>
      </c>
      <c r="G2640">
        <v>2014</v>
      </c>
      <c r="H2640" t="s">
        <v>1584</v>
      </c>
      <c r="I2640" t="s">
        <v>23</v>
      </c>
      <c r="J2640">
        <v>488</v>
      </c>
      <c r="K2640">
        <v>2</v>
      </c>
      <c r="L2640">
        <f>COUNTIF(Table1[Race],Table1[Race])</f>
        <v>2</v>
      </c>
      <c r="M2640">
        <v>1</v>
      </c>
      <c r="N2640">
        <v>0</v>
      </c>
      <c r="O2640">
        <v>0</v>
      </c>
      <c r="P2640">
        <v>1</v>
      </c>
      <c r="Q2640" t="s">
        <v>20</v>
      </c>
      <c r="R2640" t="s">
        <v>21</v>
      </c>
      <c r="S2640" t="s">
        <v>1813</v>
      </c>
      <c r="T2640">
        <f>IFERROR(Table1[n_can_adj]/MID(Table1[district],FIND("(",Table1[district])+1,1),Table1[n_can_adj])</f>
        <v>2</v>
      </c>
      <c r="U2640">
        <v>23584</v>
      </c>
      <c r="V2640" t="str">
        <f>IF(Table1[Voting Population]&lt;47000,"Rural","Urban")</f>
        <v>Rural</v>
      </c>
      <c r="W2640" s="3">
        <v>1.7726798748696593E-2</v>
      </c>
      <c r="X2640" s="3" t="s">
        <v>5414</v>
      </c>
      <c r="Y2640" s="3">
        <f>COUNTIFS(Table1[Race '#],Table1[[#This Row],[Race '#]],Table1[Gender],"F")</f>
        <v>0</v>
      </c>
      <c r="Z2640" s="3">
        <f>COUNTIFS(Table1[Race '#],Table1[[#This Row],[Race '#]],Table1[Gender],"M")</f>
        <v>2</v>
      </c>
      <c r="AA2640" s="3">
        <f>COUNTIFS(Table1[Race '#],Table1[[#This Row],[Race '#]],Table1[Gender],"~?")</f>
        <v>0</v>
      </c>
      <c r="AB2640" s="3" t="str">
        <f>_xlfn.IFS(Y2640=SUM(Table1[[#This Row],[Race-F candidates]:[Race-? Candidates]]),"All-Female",Z2640=SUM(Table1[[#This Row],[Race-F candidates]:[Race-? Candidates]]),"All-Male",1=1,"Mixed-Gender")</f>
        <v>All-Male</v>
      </c>
      <c r="AC2640" s="3">
        <f>COUNTIFS(Table1[genoffice],Table1[[#This Row],[genoffice]],Table1[Gender],"F")</f>
        <v>168</v>
      </c>
      <c r="AD2640" s="3">
        <f>COUNTIFS(Table1[genoffice],Table1[[#This Row],[genoffice]],Table1[Gender],"M")</f>
        <v>290</v>
      </c>
      <c r="AE2640" s="3">
        <f>COUNTIFS(Table1[genoffice],Table1[[#This Row],[genoffice]],Table1[Gender],"~?")</f>
        <v>23</v>
      </c>
    </row>
    <row r="2641" spans="1:31" x14ac:dyDescent="0.35">
      <c r="A2641">
        <v>2640</v>
      </c>
      <c r="B2641">
        <f>IF(COUNTIF(C$2:C2640,C2641)&gt;0,B2640,B2640+1)</f>
        <v>867</v>
      </c>
      <c r="C2641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1" t="s">
        <v>3347</v>
      </c>
      <c r="E2641" t="s">
        <v>3374</v>
      </c>
      <c r="F2641" t="s">
        <v>3375</v>
      </c>
      <c r="G2641">
        <v>2014</v>
      </c>
      <c r="H2641" t="s">
        <v>1584</v>
      </c>
      <c r="I2641" t="s">
        <v>19</v>
      </c>
      <c r="J2641">
        <v>269</v>
      </c>
      <c r="K2641">
        <v>4</v>
      </c>
      <c r="L2641">
        <f>COUNTIF(Table1[Race],Table1[Race])</f>
        <v>4</v>
      </c>
      <c r="M2641">
        <v>2</v>
      </c>
      <c r="N2641">
        <v>2</v>
      </c>
      <c r="O2641">
        <v>0</v>
      </c>
      <c r="P2641">
        <v>0</v>
      </c>
      <c r="Q2641" t="s">
        <v>20</v>
      </c>
      <c r="R2641" t="s">
        <v>21</v>
      </c>
      <c r="S2641" t="s">
        <v>1813</v>
      </c>
      <c r="T2641">
        <f>IFERROR(Table1[n_can_adj]/MID(Table1[district],FIND("(",Table1[district])+1,1),Table1[n_can_adj])</f>
        <v>4</v>
      </c>
      <c r="U2641">
        <v>23584</v>
      </c>
      <c r="V2641" t="str">
        <f>IF(Table1[Voting Population]&lt;47000,"Rural","Urban")</f>
        <v>Rural</v>
      </c>
      <c r="W2641" s="3">
        <v>4.0485829959514164E-2</v>
      </c>
      <c r="X2641" s="3" t="s">
        <v>5414</v>
      </c>
      <c r="Y2641" s="3">
        <f>COUNTIFS(Table1[Race '#],Table1[[#This Row],[Race '#]],Table1[Gender],"F")</f>
        <v>2</v>
      </c>
      <c r="Z2641" s="3">
        <f>COUNTIFS(Table1[Race '#],Table1[[#This Row],[Race '#]],Table1[Gender],"M")</f>
        <v>2</v>
      </c>
      <c r="AA2641" s="3">
        <f>COUNTIFS(Table1[Race '#],Table1[[#This Row],[Race '#]],Table1[Gender],"~?")</f>
        <v>0</v>
      </c>
      <c r="AB2641" s="3" t="str">
        <f>_xlfn.IFS(Y2641=SUM(Table1[[#This Row],[Race-F candidates]:[Race-? Candidates]]),"All-Female",Z2641=SUM(Table1[[#This Row],[Race-F candidates]:[Race-? Candidates]]),"All-Male",1=1,"Mixed-Gender")</f>
        <v>Mixed-Gender</v>
      </c>
      <c r="AC2641" s="3">
        <f>COUNTIFS(Table1[genoffice],Table1[[#This Row],[genoffice]],Table1[Gender],"F")</f>
        <v>168</v>
      </c>
      <c r="AD2641" s="3">
        <f>COUNTIFS(Table1[genoffice],Table1[[#This Row],[genoffice]],Table1[Gender],"M")</f>
        <v>290</v>
      </c>
      <c r="AE2641" s="3">
        <f>COUNTIFS(Table1[genoffice],Table1[[#This Row],[genoffice]],Table1[Gender],"~?")</f>
        <v>23</v>
      </c>
    </row>
    <row r="2642" spans="1:31" x14ac:dyDescent="0.35">
      <c r="A2642">
        <v>2641</v>
      </c>
      <c r="B2642">
        <f>IF(COUNTIF(C$2:C2641,C2642)&gt;0,B2641,B2641+1)</f>
        <v>867</v>
      </c>
      <c r="C2642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2" t="s">
        <v>3347</v>
      </c>
      <c r="E2642" t="s">
        <v>3374</v>
      </c>
      <c r="F2642" t="s">
        <v>3376</v>
      </c>
      <c r="G2642">
        <v>2014</v>
      </c>
      <c r="H2642" t="s">
        <v>1584</v>
      </c>
      <c r="I2642" t="s">
        <v>23</v>
      </c>
      <c r="J2642">
        <v>299</v>
      </c>
      <c r="K2642">
        <v>4</v>
      </c>
      <c r="L2642">
        <f>COUNTIF(Table1[Race],Table1[Race])</f>
        <v>4</v>
      </c>
      <c r="M2642">
        <v>2</v>
      </c>
      <c r="N2642">
        <v>2</v>
      </c>
      <c r="O2642">
        <v>0</v>
      </c>
      <c r="P2642">
        <v>0</v>
      </c>
      <c r="Q2642" t="s">
        <v>20</v>
      </c>
      <c r="R2642" t="s">
        <v>21</v>
      </c>
      <c r="S2642" t="s">
        <v>1813</v>
      </c>
      <c r="T2642">
        <f>IFERROR(Table1[n_can_adj]/MID(Table1[district],FIND("(",Table1[district])+1,1),Table1[n_can_adj])</f>
        <v>4</v>
      </c>
      <c r="U2642">
        <v>23584</v>
      </c>
      <c r="V2642" t="str">
        <f>IF(Table1[Voting Population]&lt;47000,"Rural","Urban")</f>
        <v>Rural</v>
      </c>
      <c r="W2642" s="3">
        <v>4.0485829959514164E-2</v>
      </c>
      <c r="X2642" s="3" t="s">
        <v>5415</v>
      </c>
      <c r="Y2642" s="3">
        <f>COUNTIFS(Table1[Race '#],Table1[[#This Row],[Race '#]],Table1[Gender],"F")</f>
        <v>2</v>
      </c>
      <c r="Z2642" s="3">
        <f>COUNTIFS(Table1[Race '#],Table1[[#This Row],[Race '#]],Table1[Gender],"M")</f>
        <v>2</v>
      </c>
      <c r="AA2642" s="3">
        <f>COUNTIFS(Table1[Race '#],Table1[[#This Row],[Race '#]],Table1[Gender],"~?")</f>
        <v>0</v>
      </c>
      <c r="AB2642" s="3" t="str">
        <f>_xlfn.IFS(Y2642=SUM(Table1[[#This Row],[Race-F candidates]:[Race-? Candidates]]),"All-Female",Z2642=SUM(Table1[[#This Row],[Race-F candidates]:[Race-? Candidates]]),"All-Male",1=1,"Mixed-Gender")</f>
        <v>Mixed-Gender</v>
      </c>
      <c r="AC2642" s="3">
        <f>COUNTIFS(Table1[genoffice],Table1[[#This Row],[genoffice]],Table1[Gender],"F")</f>
        <v>168</v>
      </c>
      <c r="AD2642" s="3">
        <f>COUNTIFS(Table1[genoffice],Table1[[#This Row],[genoffice]],Table1[Gender],"M")</f>
        <v>290</v>
      </c>
      <c r="AE2642" s="3">
        <f>COUNTIFS(Table1[genoffice],Table1[[#This Row],[genoffice]],Table1[Gender],"~?")</f>
        <v>23</v>
      </c>
    </row>
    <row r="2643" spans="1:31" x14ac:dyDescent="0.35">
      <c r="A2643">
        <v>2642</v>
      </c>
      <c r="B2643">
        <f>IF(COUNTIF(C$2:C2642,C2643)&gt;0,B2642,B2642+1)</f>
        <v>867</v>
      </c>
      <c r="C2643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3" t="s">
        <v>3347</v>
      </c>
      <c r="E2643" t="s">
        <v>3374</v>
      </c>
      <c r="F2643" t="s">
        <v>3377</v>
      </c>
      <c r="G2643">
        <v>2014</v>
      </c>
      <c r="H2643" t="s">
        <v>1584</v>
      </c>
      <c r="I2643" t="s">
        <v>23</v>
      </c>
      <c r="J2643">
        <v>127</v>
      </c>
      <c r="K2643">
        <v>4</v>
      </c>
      <c r="L2643">
        <f>COUNTIF(Table1[Race],Table1[Race])</f>
        <v>4</v>
      </c>
      <c r="M2643">
        <v>2</v>
      </c>
      <c r="N2643">
        <v>2</v>
      </c>
      <c r="O2643">
        <v>0</v>
      </c>
      <c r="P2643">
        <v>0</v>
      </c>
      <c r="Q2643" t="s">
        <v>20</v>
      </c>
      <c r="R2643" t="s">
        <v>21</v>
      </c>
      <c r="S2643" t="s">
        <v>1813</v>
      </c>
      <c r="T2643">
        <f>IFERROR(Table1[n_can_adj]/MID(Table1[district],FIND("(",Table1[district])+1,1),Table1[n_can_adj])</f>
        <v>4</v>
      </c>
      <c r="U2643">
        <v>23584</v>
      </c>
      <c r="V2643" t="str">
        <f>IF(Table1[Voting Population]&lt;47000,"Rural","Urban")</f>
        <v>Rural</v>
      </c>
      <c r="W2643" s="3">
        <v>4.0485829959514164E-2</v>
      </c>
      <c r="X2643" s="3" t="s">
        <v>5415</v>
      </c>
      <c r="Y2643" s="3">
        <f>COUNTIFS(Table1[Race '#],Table1[[#This Row],[Race '#]],Table1[Gender],"F")</f>
        <v>2</v>
      </c>
      <c r="Z2643" s="3">
        <f>COUNTIFS(Table1[Race '#],Table1[[#This Row],[Race '#]],Table1[Gender],"M")</f>
        <v>2</v>
      </c>
      <c r="AA2643" s="3">
        <f>COUNTIFS(Table1[Race '#],Table1[[#This Row],[Race '#]],Table1[Gender],"~?")</f>
        <v>0</v>
      </c>
      <c r="AB2643" s="3" t="str">
        <f>_xlfn.IFS(Y2643=SUM(Table1[[#This Row],[Race-F candidates]:[Race-? Candidates]]),"All-Female",Z2643=SUM(Table1[[#This Row],[Race-F candidates]:[Race-? Candidates]]),"All-Male",1=1,"Mixed-Gender")</f>
        <v>Mixed-Gender</v>
      </c>
      <c r="AC2643" s="3">
        <f>COUNTIFS(Table1[genoffice],Table1[[#This Row],[genoffice]],Table1[Gender],"F")</f>
        <v>168</v>
      </c>
      <c r="AD2643" s="3">
        <f>COUNTIFS(Table1[genoffice],Table1[[#This Row],[genoffice]],Table1[Gender],"M")</f>
        <v>290</v>
      </c>
      <c r="AE2643" s="3">
        <f>COUNTIFS(Table1[genoffice],Table1[[#This Row],[genoffice]],Table1[Gender],"~?")</f>
        <v>23</v>
      </c>
    </row>
    <row r="2644" spans="1:31" x14ac:dyDescent="0.35">
      <c r="A2644">
        <v>2643</v>
      </c>
      <c r="B2644">
        <f>IF(COUNTIF(C$2:C2643,C2644)&gt;0,B2643,B2643+1)</f>
        <v>867</v>
      </c>
      <c r="C2644" t="str">
        <f>Table1[[#This Row],[position]]&amp;IF(Table1[district]="NA","","-"&amp;Table1[district])&amp;IF(Table1[parish]="Multi-Parish Race","","-"&amp;Table1[parish])&amp;" ("&amp;Table1[year]&amp;")"</f>
        <v>Member of Parish Council-District 9-Plaquemines (2014)</v>
      </c>
      <c r="D2644" t="s">
        <v>3347</v>
      </c>
      <c r="E2644" t="s">
        <v>3374</v>
      </c>
      <c r="F2644" t="s">
        <v>3378</v>
      </c>
      <c r="G2644">
        <v>2014</v>
      </c>
      <c r="H2644" t="s">
        <v>1584</v>
      </c>
      <c r="I2644" t="s">
        <v>19</v>
      </c>
      <c r="J2644">
        <v>46</v>
      </c>
      <c r="K2644">
        <v>4</v>
      </c>
      <c r="L2644">
        <f>COUNTIF(Table1[Race],Table1[Race])</f>
        <v>4</v>
      </c>
      <c r="M2644">
        <v>2</v>
      </c>
      <c r="N2644">
        <v>2</v>
      </c>
      <c r="O2644">
        <v>0</v>
      </c>
      <c r="P2644">
        <v>0</v>
      </c>
      <c r="Q2644" t="s">
        <v>20</v>
      </c>
      <c r="R2644" t="s">
        <v>21</v>
      </c>
      <c r="S2644" t="s">
        <v>1813</v>
      </c>
      <c r="T2644">
        <f>IFERROR(Table1[n_can_adj]/MID(Table1[district],FIND("(",Table1[district])+1,1),Table1[n_can_adj])</f>
        <v>4</v>
      </c>
      <c r="U2644">
        <v>23584</v>
      </c>
      <c r="V2644" t="str">
        <f>IF(Table1[Voting Population]&lt;47000,"Rural","Urban")</f>
        <v>Rural</v>
      </c>
      <c r="W2644" s="3">
        <v>4.0485829959514164E-2</v>
      </c>
      <c r="X2644" s="3" t="s">
        <v>5414</v>
      </c>
      <c r="Y2644" s="3">
        <f>COUNTIFS(Table1[Race '#],Table1[[#This Row],[Race '#]],Table1[Gender],"F")</f>
        <v>2</v>
      </c>
      <c r="Z2644" s="3">
        <f>COUNTIFS(Table1[Race '#],Table1[[#This Row],[Race '#]],Table1[Gender],"M")</f>
        <v>2</v>
      </c>
      <c r="AA2644" s="3">
        <f>COUNTIFS(Table1[Race '#],Table1[[#This Row],[Race '#]],Table1[Gender],"~?")</f>
        <v>0</v>
      </c>
      <c r="AB2644" s="3" t="str">
        <f>_xlfn.IFS(Y2644=SUM(Table1[[#This Row],[Race-F candidates]:[Race-? Candidates]]),"All-Female",Z2644=SUM(Table1[[#This Row],[Race-F candidates]:[Race-? Candidates]]),"All-Male",1=1,"Mixed-Gender")</f>
        <v>Mixed-Gender</v>
      </c>
      <c r="AC2644" s="3">
        <f>COUNTIFS(Table1[genoffice],Table1[[#This Row],[genoffice]],Table1[Gender],"F")</f>
        <v>168</v>
      </c>
      <c r="AD2644" s="3">
        <f>COUNTIFS(Table1[genoffice],Table1[[#This Row],[genoffice]],Table1[Gender],"M")</f>
        <v>290</v>
      </c>
      <c r="AE2644" s="3">
        <f>COUNTIFS(Table1[genoffice],Table1[[#This Row],[genoffice]],Table1[Gender],"~?")</f>
        <v>23</v>
      </c>
    </row>
    <row r="2645" spans="1:31" x14ac:dyDescent="0.35">
      <c r="A2645">
        <v>2644</v>
      </c>
      <c r="B2645">
        <f>IF(COUNTIF(C$2:C2644,C2645)&gt;0,B2644,B2644+1)</f>
        <v>868</v>
      </c>
      <c r="C2645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5" t="s">
        <v>3379</v>
      </c>
      <c r="E2645" t="s">
        <v>3380</v>
      </c>
      <c r="F2645" t="s">
        <v>3381</v>
      </c>
      <c r="G2645">
        <v>2014</v>
      </c>
      <c r="H2645" t="s">
        <v>231</v>
      </c>
      <c r="I2645" t="s">
        <v>23</v>
      </c>
      <c r="J2645">
        <v>3014</v>
      </c>
      <c r="K2645">
        <v>5</v>
      </c>
      <c r="L2645">
        <f>COUNTIF(Table1[Race],Table1[Race])</f>
        <v>5</v>
      </c>
      <c r="M2645">
        <v>4</v>
      </c>
      <c r="N2645">
        <v>0</v>
      </c>
      <c r="O2645">
        <v>0</v>
      </c>
      <c r="P2645">
        <v>1</v>
      </c>
      <c r="Q2645" t="s">
        <v>20</v>
      </c>
      <c r="R2645" t="s">
        <v>3382</v>
      </c>
      <c r="S2645" t="s">
        <v>3379</v>
      </c>
      <c r="T2645">
        <f>IFERROR(Table1[n_can_adj]/MID(Table1[district],FIND("(",Table1[district])+1,1),Table1[n_can_adj])</f>
        <v>5</v>
      </c>
      <c r="U2645">
        <v>33159</v>
      </c>
      <c r="V2645" t="str">
        <f>IF(Table1[Voting Population]&lt;47000,"Rural","Urban")</f>
        <v>Rural</v>
      </c>
      <c r="W2645" s="3">
        <v>7.9156271263325029E-2</v>
      </c>
      <c r="X2645" s="3" t="s">
        <v>5414</v>
      </c>
      <c r="Y2645" s="3">
        <f>COUNTIFS(Table1[Race '#],Table1[[#This Row],[Race '#]],Table1[Gender],"F")</f>
        <v>2</v>
      </c>
      <c r="Z2645" s="3">
        <f>COUNTIFS(Table1[Race '#],Table1[[#This Row],[Race '#]],Table1[Gender],"M")</f>
        <v>3</v>
      </c>
      <c r="AA2645" s="3">
        <f>COUNTIFS(Table1[Race '#],Table1[[#This Row],[Race '#]],Table1[Gender],"~?")</f>
        <v>0</v>
      </c>
      <c r="AB2645" s="3" t="str">
        <f>_xlfn.IFS(Y2645=SUM(Table1[[#This Row],[Race-F candidates]:[Race-? Candidates]]),"All-Female",Z2645=SUM(Table1[[#This Row],[Race-F candidates]:[Race-? Candidates]]),"All-Male",1=1,"Mixed-Gender")</f>
        <v>Mixed-Gender</v>
      </c>
      <c r="AC2645" s="3">
        <f>COUNTIFS(Table1[genoffice],Table1[[#This Row],[genoffice]],Table1[Gender],"F")</f>
        <v>216</v>
      </c>
      <c r="AD2645" s="3">
        <f>COUNTIFS(Table1[genoffice],Table1[[#This Row],[genoffice]],Table1[Gender],"M")</f>
        <v>355</v>
      </c>
      <c r="AE2645" s="3">
        <f>COUNTIFS(Table1[genoffice],Table1[[#This Row],[genoffice]],Table1[Gender],"~?")</f>
        <v>29</v>
      </c>
    </row>
    <row r="2646" spans="1:31" x14ac:dyDescent="0.35">
      <c r="A2646">
        <v>2645</v>
      </c>
      <c r="B2646">
        <f>IF(COUNTIF(C$2:C2645,C2646)&gt;0,B2645,B2645+1)</f>
        <v>868</v>
      </c>
      <c r="C2646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6" t="s">
        <v>3379</v>
      </c>
      <c r="E2646" t="s">
        <v>3380</v>
      </c>
      <c r="F2646" t="s">
        <v>3383</v>
      </c>
      <c r="G2646">
        <v>2014</v>
      </c>
      <c r="H2646" t="s">
        <v>231</v>
      </c>
      <c r="I2646" t="s">
        <v>23</v>
      </c>
      <c r="J2646">
        <v>4061</v>
      </c>
      <c r="K2646">
        <v>5</v>
      </c>
      <c r="L2646">
        <f>COUNTIF(Table1[Race],Table1[Race])</f>
        <v>5</v>
      </c>
      <c r="M2646">
        <v>4</v>
      </c>
      <c r="N2646">
        <v>0</v>
      </c>
      <c r="O2646">
        <v>0</v>
      </c>
      <c r="P2646">
        <v>1</v>
      </c>
      <c r="Q2646" t="s">
        <v>20</v>
      </c>
      <c r="R2646" t="s">
        <v>3382</v>
      </c>
      <c r="S2646" t="s">
        <v>3379</v>
      </c>
      <c r="T2646">
        <f>IFERROR(Table1[n_can_adj]/MID(Table1[district],FIND("(",Table1[district])+1,1),Table1[n_can_adj])</f>
        <v>5</v>
      </c>
      <c r="U2646">
        <v>33159</v>
      </c>
      <c r="V2646" t="str">
        <f>IF(Table1[Voting Population]&lt;47000,"Rural","Urban")</f>
        <v>Rural</v>
      </c>
      <c r="W2646" s="3">
        <v>7.9156271263325029E-2</v>
      </c>
      <c r="X2646" s="3" t="s">
        <v>5415</v>
      </c>
      <c r="Y2646" s="3">
        <f>COUNTIFS(Table1[Race '#],Table1[[#This Row],[Race '#]],Table1[Gender],"F")</f>
        <v>2</v>
      </c>
      <c r="Z2646" s="3">
        <f>COUNTIFS(Table1[Race '#],Table1[[#This Row],[Race '#]],Table1[Gender],"M")</f>
        <v>3</v>
      </c>
      <c r="AA2646" s="3">
        <f>COUNTIFS(Table1[Race '#],Table1[[#This Row],[Race '#]],Table1[Gender],"~?")</f>
        <v>0</v>
      </c>
      <c r="AB2646" s="3" t="str">
        <f>_xlfn.IFS(Y2646=SUM(Table1[[#This Row],[Race-F candidates]:[Race-? Candidates]]),"All-Female",Z2646=SUM(Table1[[#This Row],[Race-F candidates]:[Race-? Candidates]]),"All-Male",1=1,"Mixed-Gender")</f>
        <v>Mixed-Gender</v>
      </c>
      <c r="AC2646" s="3">
        <f>COUNTIFS(Table1[genoffice],Table1[[#This Row],[genoffice]],Table1[Gender],"F")</f>
        <v>216</v>
      </c>
      <c r="AD2646" s="3">
        <f>COUNTIFS(Table1[genoffice],Table1[[#This Row],[genoffice]],Table1[Gender],"M")</f>
        <v>355</v>
      </c>
      <c r="AE2646" s="3">
        <f>COUNTIFS(Table1[genoffice],Table1[[#This Row],[genoffice]],Table1[Gender],"~?")</f>
        <v>29</v>
      </c>
    </row>
    <row r="2647" spans="1:31" x14ac:dyDescent="0.35">
      <c r="A2647">
        <v>2646</v>
      </c>
      <c r="B2647">
        <f>IF(COUNTIF(C$2:C2646,C2647)&gt;0,B2646,B2646+1)</f>
        <v>868</v>
      </c>
      <c r="C2647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7" t="s">
        <v>3379</v>
      </c>
      <c r="E2647" t="s">
        <v>3380</v>
      </c>
      <c r="F2647" t="s">
        <v>3384</v>
      </c>
      <c r="G2647">
        <v>2014</v>
      </c>
      <c r="H2647" t="s">
        <v>231</v>
      </c>
      <c r="I2647" t="s">
        <v>23</v>
      </c>
      <c r="J2647">
        <v>2462</v>
      </c>
      <c r="K2647">
        <v>5</v>
      </c>
      <c r="L2647">
        <f>COUNTIF(Table1[Race],Table1[Race])</f>
        <v>5</v>
      </c>
      <c r="M2647">
        <v>4</v>
      </c>
      <c r="N2647">
        <v>0</v>
      </c>
      <c r="O2647">
        <v>0</v>
      </c>
      <c r="P2647">
        <v>1</v>
      </c>
      <c r="Q2647" t="s">
        <v>20</v>
      </c>
      <c r="R2647" t="s">
        <v>3382</v>
      </c>
      <c r="S2647" t="s">
        <v>3379</v>
      </c>
      <c r="T2647">
        <f>IFERROR(Table1[n_can_adj]/MID(Table1[district],FIND("(",Table1[district])+1,1),Table1[n_can_adj])</f>
        <v>5</v>
      </c>
      <c r="U2647">
        <v>33159</v>
      </c>
      <c r="V2647" t="str">
        <f>IF(Table1[Voting Population]&lt;47000,"Rural","Urban")</f>
        <v>Rural</v>
      </c>
      <c r="W2647" s="3">
        <v>7.9156271263325029E-2</v>
      </c>
      <c r="X2647" s="3" t="s">
        <v>5414</v>
      </c>
      <c r="Y2647" s="3">
        <f>COUNTIFS(Table1[Race '#],Table1[[#This Row],[Race '#]],Table1[Gender],"F")</f>
        <v>2</v>
      </c>
      <c r="Z2647" s="3">
        <f>COUNTIFS(Table1[Race '#],Table1[[#This Row],[Race '#]],Table1[Gender],"M")</f>
        <v>3</v>
      </c>
      <c r="AA2647" s="3">
        <f>COUNTIFS(Table1[Race '#],Table1[[#This Row],[Race '#]],Table1[Gender],"~?")</f>
        <v>0</v>
      </c>
      <c r="AB2647" s="3" t="str">
        <f>_xlfn.IFS(Y2647=SUM(Table1[[#This Row],[Race-F candidates]:[Race-? Candidates]]),"All-Female",Z2647=SUM(Table1[[#This Row],[Race-F candidates]:[Race-? Candidates]]),"All-Male",1=1,"Mixed-Gender")</f>
        <v>Mixed-Gender</v>
      </c>
      <c r="AC2647" s="3">
        <f>COUNTIFS(Table1[genoffice],Table1[[#This Row],[genoffice]],Table1[Gender],"F")</f>
        <v>216</v>
      </c>
      <c r="AD2647" s="3">
        <f>COUNTIFS(Table1[genoffice],Table1[[#This Row],[genoffice]],Table1[Gender],"M")</f>
        <v>355</v>
      </c>
      <c r="AE2647" s="3">
        <f>COUNTIFS(Table1[genoffice],Table1[[#This Row],[genoffice]],Table1[Gender],"~?")</f>
        <v>29</v>
      </c>
    </row>
    <row r="2648" spans="1:31" x14ac:dyDescent="0.35">
      <c r="A2648">
        <v>2647</v>
      </c>
      <c r="B2648">
        <f>IF(COUNTIF(C$2:C2647,C2648)&gt;0,B2647,B2647+1)</f>
        <v>868</v>
      </c>
      <c r="C2648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8" t="s">
        <v>3379</v>
      </c>
      <c r="E2648" t="s">
        <v>3380</v>
      </c>
      <c r="F2648" t="s">
        <v>3385</v>
      </c>
      <c r="G2648">
        <v>2014</v>
      </c>
      <c r="H2648" t="s">
        <v>231</v>
      </c>
      <c r="I2648" t="s">
        <v>23</v>
      </c>
      <c r="J2648">
        <v>2743</v>
      </c>
      <c r="K2648">
        <v>5</v>
      </c>
      <c r="L2648">
        <f>COUNTIF(Table1[Race],Table1[Race])</f>
        <v>5</v>
      </c>
      <c r="M2648">
        <v>4</v>
      </c>
      <c r="N2648">
        <v>0</v>
      </c>
      <c r="O2648">
        <v>0</v>
      </c>
      <c r="P2648">
        <v>1</v>
      </c>
      <c r="Q2648" t="s">
        <v>20</v>
      </c>
      <c r="R2648" t="s">
        <v>3382</v>
      </c>
      <c r="S2648" t="s">
        <v>3379</v>
      </c>
      <c r="T2648">
        <f>IFERROR(Table1[n_can_adj]/MID(Table1[district],FIND("(",Table1[district])+1,1),Table1[n_can_adj])</f>
        <v>5</v>
      </c>
      <c r="U2648">
        <v>33159</v>
      </c>
      <c r="V2648" t="str">
        <f>IF(Table1[Voting Population]&lt;47000,"Rural","Urban")</f>
        <v>Rural</v>
      </c>
      <c r="W2648" s="3">
        <v>7.9156271263325029E-2</v>
      </c>
      <c r="X2648" s="3" t="s">
        <v>5415</v>
      </c>
      <c r="Y2648" s="3">
        <f>COUNTIFS(Table1[Race '#],Table1[[#This Row],[Race '#]],Table1[Gender],"F")</f>
        <v>2</v>
      </c>
      <c r="Z2648" s="3">
        <f>COUNTIFS(Table1[Race '#],Table1[[#This Row],[Race '#]],Table1[Gender],"M")</f>
        <v>3</v>
      </c>
      <c r="AA2648" s="3">
        <f>COUNTIFS(Table1[Race '#],Table1[[#This Row],[Race '#]],Table1[Gender],"~?")</f>
        <v>0</v>
      </c>
      <c r="AB2648" s="3" t="str">
        <f>_xlfn.IFS(Y2648=SUM(Table1[[#This Row],[Race-F candidates]:[Race-? Candidates]]),"All-Female",Z2648=SUM(Table1[[#This Row],[Race-F candidates]:[Race-? Candidates]]),"All-Male",1=1,"Mixed-Gender")</f>
        <v>Mixed-Gender</v>
      </c>
      <c r="AC2648" s="3">
        <f>COUNTIFS(Table1[genoffice],Table1[[#This Row],[genoffice]],Table1[Gender],"F")</f>
        <v>216</v>
      </c>
      <c r="AD2648" s="3">
        <f>COUNTIFS(Table1[genoffice],Table1[[#This Row],[genoffice]],Table1[Gender],"M")</f>
        <v>355</v>
      </c>
      <c r="AE2648" s="3">
        <f>COUNTIFS(Table1[genoffice],Table1[[#This Row],[genoffice]],Table1[Gender],"~?")</f>
        <v>29</v>
      </c>
    </row>
    <row r="2649" spans="1:31" x14ac:dyDescent="0.35">
      <c r="A2649">
        <v>2648</v>
      </c>
      <c r="B2649">
        <f>IF(COUNTIF(C$2:C2648,C2649)&gt;0,B2648,B2648+1)</f>
        <v>868</v>
      </c>
      <c r="C2649" t="str">
        <f>Table1[[#This Row],[position]]&amp;IF(Table1[district]="NA","","-"&amp;Table1[district])&amp;IF(Table1[parish]="Multi-Parish Race","","-"&amp;Table1[parish])&amp;" ("&amp;Table1[year]&amp;")"</f>
        <v>Member of School Board-At Large-Iberville (2014)</v>
      </c>
      <c r="D2649" t="s">
        <v>3379</v>
      </c>
      <c r="E2649" t="s">
        <v>3380</v>
      </c>
      <c r="F2649" t="s">
        <v>3386</v>
      </c>
      <c r="G2649">
        <v>2014</v>
      </c>
      <c r="H2649" t="s">
        <v>231</v>
      </c>
      <c r="I2649" t="s">
        <v>127</v>
      </c>
      <c r="J2649">
        <v>947</v>
      </c>
      <c r="K2649">
        <v>5</v>
      </c>
      <c r="L2649">
        <f>COUNTIF(Table1[Race],Table1[Race])</f>
        <v>5</v>
      </c>
      <c r="M2649">
        <v>4</v>
      </c>
      <c r="N2649">
        <v>0</v>
      </c>
      <c r="O2649">
        <v>0</v>
      </c>
      <c r="P2649">
        <v>1</v>
      </c>
      <c r="Q2649" t="s">
        <v>20</v>
      </c>
      <c r="R2649" t="s">
        <v>3382</v>
      </c>
      <c r="S2649" t="s">
        <v>3379</v>
      </c>
      <c r="T2649">
        <f>IFERROR(Table1[n_can_adj]/MID(Table1[district],FIND("(",Table1[district])+1,1),Table1[n_can_adj])</f>
        <v>5</v>
      </c>
      <c r="U2649">
        <v>33159</v>
      </c>
      <c r="V2649" t="str">
        <f>IF(Table1[Voting Population]&lt;47000,"Rural","Urban")</f>
        <v>Rural</v>
      </c>
      <c r="W2649" s="3">
        <v>7.9156271263325029E-2</v>
      </c>
      <c r="X2649" s="3" t="s">
        <v>5414</v>
      </c>
      <c r="Y2649" s="3">
        <f>COUNTIFS(Table1[Race '#],Table1[[#This Row],[Race '#]],Table1[Gender],"F")</f>
        <v>2</v>
      </c>
      <c r="Z2649" s="3">
        <f>COUNTIFS(Table1[Race '#],Table1[[#This Row],[Race '#]],Table1[Gender],"M")</f>
        <v>3</v>
      </c>
      <c r="AA2649" s="3">
        <f>COUNTIFS(Table1[Race '#],Table1[[#This Row],[Race '#]],Table1[Gender],"~?")</f>
        <v>0</v>
      </c>
      <c r="AB2649" s="3" t="str">
        <f>_xlfn.IFS(Y2649=SUM(Table1[[#This Row],[Race-F candidates]:[Race-? Candidates]]),"All-Female",Z2649=SUM(Table1[[#This Row],[Race-F candidates]:[Race-? Candidates]]),"All-Male",1=1,"Mixed-Gender")</f>
        <v>Mixed-Gender</v>
      </c>
      <c r="AC2649" s="3">
        <f>COUNTIFS(Table1[genoffice],Table1[[#This Row],[genoffice]],Table1[Gender],"F")</f>
        <v>216</v>
      </c>
      <c r="AD2649" s="3">
        <f>COUNTIFS(Table1[genoffice],Table1[[#This Row],[genoffice]],Table1[Gender],"M")</f>
        <v>355</v>
      </c>
      <c r="AE2649" s="3">
        <f>COUNTIFS(Table1[genoffice],Table1[[#This Row],[genoffice]],Table1[Gender],"~?")</f>
        <v>29</v>
      </c>
    </row>
    <row r="2650" spans="1:31" x14ac:dyDescent="0.35">
      <c r="A2650">
        <v>2664</v>
      </c>
      <c r="B2650">
        <f>IF(COUNTIF(C$2:C2649,C2650)&gt;0,B2649,B2649+1)</f>
        <v>869</v>
      </c>
      <c r="C2650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0" t="s">
        <v>3379</v>
      </c>
      <c r="E2650" t="s">
        <v>3387</v>
      </c>
      <c r="F2650" t="s">
        <v>3403</v>
      </c>
      <c r="G2650">
        <v>2014</v>
      </c>
      <c r="H2650" t="s">
        <v>276</v>
      </c>
      <c r="I2650" t="s">
        <v>23</v>
      </c>
      <c r="J2650">
        <v>1187</v>
      </c>
      <c r="K2650">
        <v>36</v>
      </c>
      <c r="L2650">
        <f>COUNTIF(Table1[Race],Table1[Race])</f>
        <v>2</v>
      </c>
      <c r="M2650">
        <v>18</v>
      </c>
      <c r="N2650">
        <v>9</v>
      </c>
      <c r="O2650">
        <v>6</v>
      </c>
      <c r="P2650">
        <v>3</v>
      </c>
      <c r="Q2650" t="s">
        <v>20</v>
      </c>
      <c r="R2650" t="s">
        <v>3382</v>
      </c>
      <c r="S2650" t="s">
        <v>3379</v>
      </c>
      <c r="T2650">
        <f>IFERROR(Table1[n_can_adj]/MID(Table1[district],FIND("(",Table1[district])+1,1),Table1[n_can_adj])</f>
        <v>2</v>
      </c>
      <c r="U2650">
        <v>62372</v>
      </c>
      <c r="V2650" t="str">
        <f>IF(Table1[Voting Population]&lt;47000,"Rural","Urban")</f>
        <v>Urban</v>
      </c>
      <c r="W2650" s="3">
        <v>0.15974596971177335</v>
      </c>
      <c r="X2650" s="3" t="s">
        <v>5414</v>
      </c>
      <c r="Y2650" s="3">
        <f>COUNTIFS(Table1[Race '#],Table1[[#This Row],[Race '#]],Table1[Gender],"F")</f>
        <v>0</v>
      </c>
      <c r="Z2650" s="3">
        <f>COUNTIFS(Table1[Race '#],Table1[[#This Row],[Race '#]],Table1[Gender],"M")</f>
        <v>2</v>
      </c>
      <c r="AA2650" s="3">
        <f>COUNTIFS(Table1[Race '#],Table1[[#This Row],[Race '#]],Table1[Gender],"~?")</f>
        <v>0</v>
      </c>
      <c r="AB2650" s="3" t="str">
        <f>_xlfn.IFS(Y2650=SUM(Table1[[#This Row],[Race-F candidates]:[Race-? Candidates]]),"All-Female",Z2650=SUM(Table1[[#This Row],[Race-F candidates]:[Race-? Candidates]]),"All-Male",1=1,"Mixed-Gender")</f>
        <v>All-Male</v>
      </c>
      <c r="AC2650" s="3">
        <f>COUNTIFS(Table1[genoffice],Table1[[#This Row],[genoffice]],Table1[Gender],"F")</f>
        <v>216</v>
      </c>
      <c r="AD2650" s="3">
        <f>COUNTIFS(Table1[genoffice],Table1[[#This Row],[genoffice]],Table1[Gender],"M")</f>
        <v>355</v>
      </c>
      <c r="AE2650" s="3">
        <f>COUNTIFS(Table1[genoffice],Table1[[#This Row],[genoffice]],Table1[Gender],"~?")</f>
        <v>29</v>
      </c>
    </row>
    <row r="2651" spans="1:31" x14ac:dyDescent="0.35">
      <c r="A2651">
        <v>2666</v>
      </c>
      <c r="B2651">
        <f>IF(COUNTIF(C$2:C2650,C2651)&gt;0,B2650,B2650+1)</f>
        <v>869</v>
      </c>
      <c r="C2651" t="str">
        <f>Table1[[#This Row],[position]]&amp;IF(Table1[district]="NA","","-"&amp;Table1[district])&amp;IF(Table1[parish]="Multi-Parish Race","","-"&amp;Table1[parish])&amp;" ("&amp;Table1[year]&amp;")"</f>
        <v>Member of School Board-District  1-Acadia (2014)</v>
      </c>
      <c r="D2651" t="s">
        <v>3379</v>
      </c>
      <c r="E2651" t="s">
        <v>3387</v>
      </c>
      <c r="F2651" t="s">
        <v>3405</v>
      </c>
      <c r="G2651">
        <v>2014</v>
      </c>
      <c r="H2651" t="s">
        <v>276</v>
      </c>
      <c r="I2651" t="s">
        <v>127</v>
      </c>
      <c r="J2651">
        <v>860</v>
      </c>
      <c r="K2651">
        <v>36</v>
      </c>
      <c r="L2651">
        <f>COUNTIF(Table1[Race],Table1[Race])</f>
        <v>2</v>
      </c>
      <c r="M2651">
        <v>18</v>
      </c>
      <c r="N2651">
        <v>9</v>
      </c>
      <c r="O2651">
        <v>6</v>
      </c>
      <c r="P2651">
        <v>3</v>
      </c>
      <c r="Q2651" t="s">
        <v>20</v>
      </c>
      <c r="R2651" t="s">
        <v>3382</v>
      </c>
      <c r="S2651" t="s">
        <v>3379</v>
      </c>
      <c r="T2651">
        <f>IFERROR(Table1[n_can_adj]/MID(Table1[district],FIND("(",Table1[district])+1,1),Table1[n_can_adj])</f>
        <v>2</v>
      </c>
      <c r="U2651">
        <v>62372</v>
      </c>
      <c r="V2651" t="str">
        <f>IF(Table1[Voting Population]&lt;47000,"Rural","Urban")</f>
        <v>Urban</v>
      </c>
      <c r="W2651" s="3">
        <v>0.15974596971177335</v>
      </c>
      <c r="X2651" s="3" t="s">
        <v>5414</v>
      </c>
      <c r="Y2651" s="3">
        <f>COUNTIFS(Table1[Race '#],Table1[[#This Row],[Race '#]],Table1[Gender],"F")</f>
        <v>0</v>
      </c>
      <c r="Z2651" s="3">
        <f>COUNTIFS(Table1[Race '#],Table1[[#This Row],[Race '#]],Table1[Gender],"M")</f>
        <v>2</v>
      </c>
      <c r="AA2651" s="3">
        <f>COUNTIFS(Table1[Race '#],Table1[[#This Row],[Race '#]],Table1[Gender],"~?")</f>
        <v>0</v>
      </c>
      <c r="AB2651" s="3" t="str">
        <f>_xlfn.IFS(Y2651=SUM(Table1[[#This Row],[Race-F candidates]:[Race-? Candidates]]),"All-Female",Z2651=SUM(Table1[[#This Row],[Race-F candidates]:[Race-? Candidates]]),"All-Male",1=1,"Mixed-Gender")</f>
        <v>All-Male</v>
      </c>
      <c r="AC2651" s="3">
        <f>COUNTIFS(Table1[genoffice],Table1[[#This Row],[genoffice]],Table1[Gender],"F")</f>
        <v>216</v>
      </c>
      <c r="AD2651" s="3">
        <f>COUNTIFS(Table1[genoffice],Table1[[#This Row],[genoffice]],Table1[Gender],"M")</f>
        <v>355</v>
      </c>
      <c r="AE2651" s="3">
        <f>COUNTIFS(Table1[genoffice],Table1[[#This Row],[genoffice]],Table1[Gender],"~?")</f>
        <v>29</v>
      </c>
    </row>
    <row r="2652" spans="1:31" x14ac:dyDescent="0.35">
      <c r="A2652">
        <v>2657</v>
      </c>
      <c r="B2652">
        <f>IF(COUNTIF(C$2:C2651,C2652)&gt;0,B2651,B2651+1)</f>
        <v>870</v>
      </c>
      <c r="C2652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2" t="s">
        <v>3379</v>
      </c>
      <c r="E2652" t="s">
        <v>3387</v>
      </c>
      <c r="F2652" t="s">
        <v>3396</v>
      </c>
      <c r="G2652">
        <v>2014</v>
      </c>
      <c r="H2652" t="s">
        <v>18</v>
      </c>
      <c r="I2652" t="s">
        <v>23</v>
      </c>
      <c r="J2652">
        <v>73</v>
      </c>
      <c r="K2652">
        <v>36</v>
      </c>
      <c r="L2652">
        <f>COUNTIF(Table1[Race],Table1[Race])</f>
        <v>2</v>
      </c>
      <c r="M2652">
        <v>18</v>
      </c>
      <c r="N2652">
        <v>9</v>
      </c>
      <c r="O2652">
        <v>6</v>
      </c>
      <c r="P2652">
        <v>3</v>
      </c>
      <c r="Q2652" t="s">
        <v>20</v>
      </c>
      <c r="R2652" t="s">
        <v>3382</v>
      </c>
      <c r="S2652" t="s">
        <v>3379</v>
      </c>
      <c r="T2652">
        <f>IFERROR(Table1[n_can_adj]/MID(Table1[district],FIND("(",Table1[district])+1,1),Table1[n_can_adj])</f>
        <v>2</v>
      </c>
      <c r="U2652">
        <v>25619</v>
      </c>
      <c r="V2652" t="str">
        <f>IF(Table1[Voting Population]&lt;47000,"Rural","Urban")</f>
        <v>Rural</v>
      </c>
      <c r="W2652" s="3">
        <v>0.60109289617486339</v>
      </c>
      <c r="X2652" s="3" t="s">
        <v>5415</v>
      </c>
      <c r="Y2652" s="3">
        <f>COUNTIFS(Table1[Race '#],Table1[[#This Row],[Race '#]],Table1[Gender],"F")</f>
        <v>2</v>
      </c>
      <c r="Z2652" s="3">
        <f>COUNTIFS(Table1[Race '#],Table1[[#This Row],[Race '#]],Table1[Gender],"M")</f>
        <v>0</v>
      </c>
      <c r="AA2652" s="3">
        <f>COUNTIFS(Table1[Race '#],Table1[[#This Row],[Race '#]],Table1[Gender],"~?")</f>
        <v>0</v>
      </c>
      <c r="AB2652" s="3" t="str">
        <f>_xlfn.IFS(Y2652=SUM(Table1[[#This Row],[Race-F candidates]:[Race-? Candidates]]),"All-Female",Z2652=SUM(Table1[[#This Row],[Race-F candidates]:[Race-? Candidates]]),"All-Male",1=1,"Mixed-Gender")</f>
        <v>All-Female</v>
      </c>
      <c r="AC2652" s="3">
        <f>COUNTIFS(Table1[genoffice],Table1[[#This Row],[genoffice]],Table1[Gender],"F")</f>
        <v>216</v>
      </c>
      <c r="AD2652" s="3">
        <f>COUNTIFS(Table1[genoffice],Table1[[#This Row],[genoffice]],Table1[Gender],"M")</f>
        <v>355</v>
      </c>
      <c r="AE2652" s="3">
        <f>COUNTIFS(Table1[genoffice],Table1[[#This Row],[genoffice]],Table1[Gender],"~?")</f>
        <v>29</v>
      </c>
    </row>
    <row r="2653" spans="1:31" x14ac:dyDescent="0.35">
      <c r="A2653">
        <v>2680</v>
      </c>
      <c r="B2653">
        <f>IF(COUNTIF(C$2:C2652,C2653)&gt;0,B2652,B2652+1)</f>
        <v>870</v>
      </c>
      <c r="C2653" t="str">
        <f>Table1[[#This Row],[position]]&amp;IF(Table1[district]="NA","","-"&amp;Table1[district])&amp;IF(Table1[parish]="Multi-Parish Race","","-"&amp;Table1[parish])&amp;" ("&amp;Table1[year]&amp;")"</f>
        <v>Member of School Board-District  1-Allen (2014)</v>
      </c>
      <c r="D2653" t="s">
        <v>3379</v>
      </c>
      <c r="E2653" t="s">
        <v>3387</v>
      </c>
      <c r="F2653" t="s">
        <v>3419</v>
      </c>
      <c r="G2653">
        <v>2014</v>
      </c>
      <c r="H2653" t="s">
        <v>18</v>
      </c>
      <c r="I2653" t="s">
        <v>23</v>
      </c>
      <c r="J2653">
        <v>293</v>
      </c>
      <c r="K2653">
        <v>36</v>
      </c>
      <c r="L2653">
        <f>COUNTIF(Table1[Race],Table1[Race])</f>
        <v>2</v>
      </c>
      <c r="M2653">
        <v>18</v>
      </c>
      <c r="N2653">
        <v>9</v>
      </c>
      <c r="O2653">
        <v>6</v>
      </c>
      <c r="P2653">
        <v>3</v>
      </c>
      <c r="Q2653" t="s">
        <v>20</v>
      </c>
      <c r="R2653" t="s">
        <v>3382</v>
      </c>
      <c r="S2653" t="s">
        <v>3379</v>
      </c>
      <c r="T2653">
        <f>IFERROR(Table1[n_can_adj]/MID(Table1[district],FIND("(",Table1[district])+1,1),Table1[n_can_adj])</f>
        <v>2</v>
      </c>
      <c r="U2653">
        <v>25619</v>
      </c>
      <c r="V2653" t="str">
        <f>IF(Table1[Voting Population]&lt;47000,"Rural","Urban")</f>
        <v>Rural</v>
      </c>
      <c r="W2653" s="3">
        <v>0.60109289617486339</v>
      </c>
      <c r="X2653" s="3" t="s">
        <v>5415</v>
      </c>
      <c r="Y2653" s="3">
        <f>COUNTIFS(Table1[Race '#],Table1[[#This Row],[Race '#]],Table1[Gender],"F")</f>
        <v>2</v>
      </c>
      <c r="Z2653" s="3">
        <f>COUNTIFS(Table1[Race '#],Table1[[#This Row],[Race '#]],Table1[Gender],"M")</f>
        <v>0</v>
      </c>
      <c r="AA2653" s="3">
        <f>COUNTIFS(Table1[Race '#],Table1[[#This Row],[Race '#]],Table1[Gender],"~?")</f>
        <v>0</v>
      </c>
      <c r="AB2653" s="3" t="str">
        <f>_xlfn.IFS(Y2653=SUM(Table1[[#This Row],[Race-F candidates]:[Race-? Candidates]]),"All-Female",Z2653=SUM(Table1[[#This Row],[Race-F candidates]:[Race-? Candidates]]),"All-Male",1=1,"Mixed-Gender")</f>
        <v>All-Female</v>
      </c>
      <c r="AC2653" s="3">
        <f>COUNTIFS(Table1[genoffice],Table1[[#This Row],[genoffice]],Table1[Gender],"F")</f>
        <v>216</v>
      </c>
      <c r="AD2653" s="3">
        <f>COUNTIFS(Table1[genoffice],Table1[[#This Row],[genoffice]],Table1[Gender],"M")</f>
        <v>355</v>
      </c>
      <c r="AE2653" s="3">
        <f>COUNTIFS(Table1[genoffice],Table1[[#This Row],[genoffice]],Table1[Gender],"~?")</f>
        <v>29</v>
      </c>
    </row>
    <row r="2654" spans="1:31" x14ac:dyDescent="0.35">
      <c r="A2654">
        <v>2661</v>
      </c>
      <c r="B2654">
        <f>IF(COUNTIF(C$2:C2653,C2654)&gt;0,B2653,B2653+1)</f>
        <v>871</v>
      </c>
      <c r="C2654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4" t="s">
        <v>3379</v>
      </c>
      <c r="E2654" t="s">
        <v>3387</v>
      </c>
      <c r="F2654" t="s">
        <v>3400</v>
      </c>
      <c r="G2654">
        <v>2014</v>
      </c>
      <c r="H2654" t="s">
        <v>1440</v>
      </c>
      <c r="I2654" t="s">
        <v>23</v>
      </c>
      <c r="J2654">
        <v>363</v>
      </c>
      <c r="K2654">
        <v>36</v>
      </c>
      <c r="L2654">
        <f>COUNTIF(Table1[Race],Table1[Race])</f>
        <v>5</v>
      </c>
      <c r="M2654">
        <v>18</v>
      </c>
      <c r="N2654">
        <v>9</v>
      </c>
      <c r="O2654">
        <v>6</v>
      </c>
      <c r="P2654">
        <v>3</v>
      </c>
      <c r="Q2654" t="s">
        <v>20</v>
      </c>
      <c r="R2654" t="s">
        <v>3382</v>
      </c>
      <c r="S2654" t="s">
        <v>3379</v>
      </c>
      <c r="T2654">
        <f>IFERROR(Table1[n_can_adj]/MID(Table1[district],FIND("(",Table1[district])+1,1),Table1[n_can_adj])</f>
        <v>5</v>
      </c>
      <c r="U2654">
        <v>117009</v>
      </c>
      <c r="V2654" t="str">
        <f>IF(Table1[Voting Population]&lt;47000,"Rural","Urban")</f>
        <v>Urban</v>
      </c>
      <c r="W2654" s="3">
        <v>0.13484220592923177</v>
      </c>
      <c r="X2654" s="3" t="s">
        <v>5414</v>
      </c>
      <c r="Y2654" s="3">
        <f>COUNTIFS(Table1[Race '#],Table1[[#This Row],[Race '#]],Table1[Gender],"F")</f>
        <v>1</v>
      </c>
      <c r="Z2654" s="3">
        <f>COUNTIFS(Table1[Race '#],Table1[[#This Row],[Race '#]],Table1[Gender],"M")</f>
        <v>3</v>
      </c>
      <c r="AA2654" s="3">
        <f>COUNTIFS(Table1[Race '#],Table1[[#This Row],[Race '#]],Table1[Gender],"~?")</f>
        <v>1</v>
      </c>
      <c r="AB2654" s="3" t="str">
        <f>_xlfn.IFS(Y2654=SUM(Table1[[#This Row],[Race-F candidates]:[Race-? Candidates]]),"All-Female",Z2654=SUM(Table1[[#This Row],[Race-F candidates]:[Race-? Candidates]]),"All-Male",1=1,"Mixed-Gender")</f>
        <v>Mixed-Gender</v>
      </c>
      <c r="AC2654" s="3">
        <f>COUNTIFS(Table1[genoffice],Table1[[#This Row],[genoffice]],Table1[Gender],"F")</f>
        <v>216</v>
      </c>
      <c r="AD2654" s="3">
        <f>COUNTIFS(Table1[genoffice],Table1[[#This Row],[genoffice]],Table1[Gender],"M")</f>
        <v>355</v>
      </c>
      <c r="AE2654" s="3">
        <f>COUNTIFS(Table1[genoffice],Table1[[#This Row],[genoffice]],Table1[Gender],"~?")</f>
        <v>29</v>
      </c>
    </row>
    <row r="2655" spans="1:31" x14ac:dyDescent="0.35">
      <c r="A2655">
        <v>2662</v>
      </c>
      <c r="B2655">
        <f>IF(COUNTIF(C$2:C2654,C2655)&gt;0,B2654,B2654+1)</f>
        <v>871</v>
      </c>
      <c r="C2655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5" t="s">
        <v>3379</v>
      </c>
      <c r="E2655" t="s">
        <v>3387</v>
      </c>
      <c r="F2655" t="s">
        <v>3401</v>
      </c>
      <c r="G2655">
        <v>2014</v>
      </c>
      <c r="H2655" t="s">
        <v>1440</v>
      </c>
      <c r="I2655" t="s">
        <v>19</v>
      </c>
      <c r="J2655">
        <v>628</v>
      </c>
      <c r="K2655">
        <v>36</v>
      </c>
      <c r="L2655">
        <f>COUNTIF(Table1[Race],Table1[Race])</f>
        <v>5</v>
      </c>
      <c r="M2655">
        <v>18</v>
      </c>
      <c r="N2655">
        <v>9</v>
      </c>
      <c r="O2655">
        <v>6</v>
      </c>
      <c r="P2655">
        <v>3</v>
      </c>
      <c r="Q2655" t="s">
        <v>20</v>
      </c>
      <c r="R2655" t="s">
        <v>3382</v>
      </c>
      <c r="S2655" t="s">
        <v>3379</v>
      </c>
      <c r="T2655">
        <f>IFERROR(Table1[n_can_adj]/MID(Table1[district],FIND("(",Table1[district])+1,1),Table1[n_can_adj])</f>
        <v>5</v>
      </c>
      <c r="U2655">
        <v>117009</v>
      </c>
      <c r="V2655" t="str">
        <f>IF(Table1[Voting Population]&lt;47000,"Rural","Urban")</f>
        <v>Urban</v>
      </c>
      <c r="W2655" s="3">
        <v>0.13484220592923177</v>
      </c>
      <c r="X2655" s="3" t="s">
        <v>5414</v>
      </c>
      <c r="Y2655" s="3">
        <f>COUNTIFS(Table1[Race '#],Table1[[#This Row],[Race '#]],Table1[Gender],"F")</f>
        <v>1</v>
      </c>
      <c r="Z2655" s="3">
        <f>COUNTIFS(Table1[Race '#],Table1[[#This Row],[Race '#]],Table1[Gender],"M")</f>
        <v>3</v>
      </c>
      <c r="AA2655" s="3">
        <f>COUNTIFS(Table1[Race '#],Table1[[#This Row],[Race '#]],Table1[Gender],"~?")</f>
        <v>1</v>
      </c>
      <c r="AB2655" s="3" t="str">
        <f>_xlfn.IFS(Y2655=SUM(Table1[[#This Row],[Race-F candidates]:[Race-? Candidates]]),"All-Female",Z2655=SUM(Table1[[#This Row],[Race-F candidates]:[Race-? Candidates]]),"All-Male",1=1,"Mixed-Gender")</f>
        <v>Mixed-Gender</v>
      </c>
      <c r="AC2655" s="3">
        <f>COUNTIFS(Table1[genoffice],Table1[[#This Row],[genoffice]],Table1[Gender],"F")</f>
        <v>216</v>
      </c>
      <c r="AD2655" s="3">
        <f>COUNTIFS(Table1[genoffice],Table1[[#This Row],[genoffice]],Table1[Gender],"M")</f>
        <v>355</v>
      </c>
      <c r="AE2655" s="3">
        <f>COUNTIFS(Table1[genoffice],Table1[[#This Row],[genoffice]],Table1[Gender],"~?")</f>
        <v>29</v>
      </c>
    </row>
    <row r="2656" spans="1:31" x14ac:dyDescent="0.35">
      <c r="A2656">
        <v>2668</v>
      </c>
      <c r="B2656">
        <f>IF(COUNTIF(C$2:C2655,C2656)&gt;0,B2655,B2655+1)</f>
        <v>871</v>
      </c>
      <c r="C2656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6" t="s">
        <v>3379</v>
      </c>
      <c r="E2656" t="s">
        <v>3387</v>
      </c>
      <c r="F2656" t="s">
        <v>3407</v>
      </c>
      <c r="G2656">
        <v>2014</v>
      </c>
      <c r="H2656" t="s">
        <v>1440</v>
      </c>
      <c r="I2656" t="s">
        <v>23</v>
      </c>
      <c r="J2656">
        <v>645</v>
      </c>
      <c r="K2656">
        <v>36</v>
      </c>
      <c r="L2656">
        <f>COUNTIF(Table1[Race],Table1[Race])</f>
        <v>5</v>
      </c>
      <c r="M2656">
        <v>18</v>
      </c>
      <c r="N2656">
        <v>9</v>
      </c>
      <c r="O2656">
        <v>6</v>
      </c>
      <c r="P2656">
        <v>3</v>
      </c>
      <c r="Q2656" t="s">
        <v>20</v>
      </c>
      <c r="R2656" t="s">
        <v>3382</v>
      </c>
      <c r="S2656" t="s">
        <v>3379</v>
      </c>
      <c r="T2656">
        <f>IFERROR(Table1[n_can_adj]/MID(Table1[district],FIND("(",Table1[district])+1,1),Table1[n_can_adj])</f>
        <v>5</v>
      </c>
      <c r="U2656">
        <v>117009</v>
      </c>
      <c r="V2656" t="str">
        <f>IF(Table1[Voting Population]&lt;47000,"Rural","Urban")</f>
        <v>Urban</v>
      </c>
      <c r="W2656" s="3">
        <v>0.13484220592923177</v>
      </c>
      <c r="X2656" s="3" t="s">
        <v>5413</v>
      </c>
      <c r="Y2656" s="3">
        <f>COUNTIFS(Table1[Race '#],Table1[[#This Row],[Race '#]],Table1[Gender],"F")</f>
        <v>1</v>
      </c>
      <c r="Z2656" s="3">
        <f>COUNTIFS(Table1[Race '#],Table1[[#This Row],[Race '#]],Table1[Gender],"M")</f>
        <v>3</v>
      </c>
      <c r="AA2656" s="3">
        <f>COUNTIFS(Table1[Race '#],Table1[[#This Row],[Race '#]],Table1[Gender],"~?")</f>
        <v>1</v>
      </c>
      <c r="AB2656" s="3" t="str">
        <f>_xlfn.IFS(Y2656=SUM(Table1[[#This Row],[Race-F candidates]:[Race-? Candidates]]),"All-Female",Z2656=SUM(Table1[[#This Row],[Race-F candidates]:[Race-? Candidates]]),"All-Male",1=1,"Mixed-Gender")</f>
        <v>Mixed-Gender</v>
      </c>
      <c r="AC2656" s="3">
        <f>COUNTIFS(Table1[genoffice],Table1[[#This Row],[genoffice]],Table1[Gender],"F")</f>
        <v>216</v>
      </c>
      <c r="AD2656" s="3">
        <f>COUNTIFS(Table1[genoffice],Table1[[#This Row],[genoffice]],Table1[Gender],"M")</f>
        <v>355</v>
      </c>
      <c r="AE2656" s="3">
        <f>COUNTIFS(Table1[genoffice],Table1[[#This Row],[genoffice]],Table1[Gender],"~?")</f>
        <v>29</v>
      </c>
    </row>
    <row r="2657" spans="1:31" x14ac:dyDescent="0.35">
      <c r="A2657">
        <v>2677</v>
      </c>
      <c r="B2657">
        <f>IF(COUNTIF(C$2:C2656,C2657)&gt;0,B2656,B2656+1)</f>
        <v>871</v>
      </c>
      <c r="C2657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7" t="s">
        <v>3379</v>
      </c>
      <c r="E2657" t="s">
        <v>3387</v>
      </c>
      <c r="F2657" t="s">
        <v>3416</v>
      </c>
      <c r="G2657">
        <v>2014</v>
      </c>
      <c r="H2657" t="s">
        <v>1440</v>
      </c>
      <c r="I2657" t="s">
        <v>23</v>
      </c>
      <c r="J2657">
        <v>433</v>
      </c>
      <c r="K2657">
        <v>36</v>
      </c>
      <c r="L2657">
        <f>COUNTIF(Table1[Race],Table1[Race])</f>
        <v>5</v>
      </c>
      <c r="M2657">
        <v>18</v>
      </c>
      <c r="N2657">
        <v>9</v>
      </c>
      <c r="O2657">
        <v>6</v>
      </c>
      <c r="P2657">
        <v>3</v>
      </c>
      <c r="Q2657" t="s">
        <v>20</v>
      </c>
      <c r="R2657" t="s">
        <v>3382</v>
      </c>
      <c r="S2657" t="s">
        <v>3379</v>
      </c>
      <c r="T2657">
        <f>IFERROR(Table1[n_can_adj]/MID(Table1[district],FIND("(",Table1[district])+1,1),Table1[n_can_adj])</f>
        <v>5</v>
      </c>
      <c r="U2657">
        <v>117009</v>
      </c>
      <c r="V2657" t="str">
        <f>IF(Table1[Voting Population]&lt;47000,"Rural","Urban")</f>
        <v>Urban</v>
      </c>
      <c r="W2657" s="3">
        <v>0.13484220592923177</v>
      </c>
      <c r="X2657" s="3" t="s">
        <v>5414</v>
      </c>
      <c r="Y2657" s="3">
        <f>COUNTIFS(Table1[Race '#],Table1[[#This Row],[Race '#]],Table1[Gender],"F")</f>
        <v>1</v>
      </c>
      <c r="Z2657" s="3">
        <f>COUNTIFS(Table1[Race '#],Table1[[#This Row],[Race '#]],Table1[Gender],"M")</f>
        <v>3</v>
      </c>
      <c r="AA2657" s="3">
        <f>COUNTIFS(Table1[Race '#],Table1[[#This Row],[Race '#]],Table1[Gender],"~?")</f>
        <v>1</v>
      </c>
      <c r="AB2657" s="3" t="str">
        <f>_xlfn.IFS(Y2657=SUM(Table1[[#This Row],[Race-F candidates]:[Race-? Candidates]]),"All-Female",Z2657=SUM(Table1[[#This Row],[Race-F candidates]:[Race-? Candidates]]),"All-Male",1=1,"Mixed-Gender")</f>
        <v>Mixed-Gender</v>
      </c>
      <c r="AC2657" s="3">
        <f>COUNTIFS(Table1[genoffice],Table1[[#This Row],[genoffice]],Table1[Gender],"F")</f>
        <v>216</v>
      </c>
      <c r="AD2657" s="3">
        <f>COUNTIFS(Table1[genoffice],Table1[[#This Row],[genoffice]],Table1[Gender],"M")</f>
        <v>355</v>
      </c>
      <c r="AE2657" s="3">
        <f>COUNTIFS(Table1[genoffice],Table1[[#This Row],[genoffice]],Table1[Gender],"~?")</f>
        <v>29</v>
      </c>
    </row>
    <row r="2658" spans="1:31" x14ac:dyDescent="0.35">
      <c r="A2658">
        <v>2679</v>
      </c>
      <c r="B2658">
        <f>IF(COUNTIF(C$2:C2657,C2658)&gt;0,B2657,B2657+1)</f>
        <v>871</v>
      </c>
      <c r="C2658" t="str">
        <f>Table1[[#This Row],[position]]&amp;IF(Table1[district]="NA","","-"&amp;Table1[district])&amp;IF(Table1[parish]="Multi-Parish Race","","-"&amp;Table1[parish])&amp;" ("&amp;Table1[year]&amp;")"</f>
        <v>Member of School Board-District  1-Ascension (2014)</v>
      </c>
      <c r="D2658" t="s">
        <v>3379</v>
      </c>
      <c r="E2658" t="s">
        <v>3387</v>
      </c>
      <c r="F2658" t="s">
        <v>3418</v>
      </c>
      <c r="G2658">
        <v>2014</v>
      </c>
      <c r="H2658" t="s">
        <v>1440</v>
      </c>
      <c r="I2658" t="s">
        <v>23</v>
      </c>
      <c r="J2658">
        <v>1068</v>
      </c>
      <c r="K2658">
        <v>36</v>
      </c>
      <c r="L2658">
        <f>COUNTIF(Table1[Race],Table1[Race])</f>
        <v>5</v>
      </c>
      <c r="M2658">
        <v>18</v>
      </c>
      <c r="N2658">
        <v>9</v>
      </c>
      <c r="O2658">
        <v>6</v>
      </c>
      <c r="P2658">
        <v>3</v>
      </c>
      <c r="Q2658" t="s">
        <v>20</v>
      </c>
      <c r="R2658" t="s">
        <v>3382</v>
      </c>
      <c r="S2658" t="s">
        <v>3379</v>
      </c>
      <c r="T2658">
        <f>IFERROR(Table1[n_can_adj]/MID(Table1[district],FIND("(",Table1[district])+1,1),Table1[n_can_adj])</f>
        <v>5</v>
      </c>
      <c r="U2658">
        <v>117009</v>
      </c>
      <c r="V2658" t="str">
        <f>IF(Table1[Voting Population]&lt;47000,"Rural","Urban")</f>
        <v>Urban</v>
      </c>
      <c r="W2658" s="3">
        <v>0.13484220592923177</v>
      </c>
      <c r="X2658" s="3" t="s">
        <v>5415</v>
      </c>
      <c r="Y2658" s="3">
        <f>COUNTIFS(Table1[Race '#],Table1[[#This Row],[Race '#]],Table1[Gender],"F")</f>
        <v>1</v>
      </c>
      <c r="Z2658" s="3">
        <f>COUNTIFS(Table1[Race '#],Table1[[#This Row],[Race '#]],Table1[Gender],"M")</f>
        <v>3</v>
      </c>
      <c r="AA2658" s="3">
        <f>COUNTIFS(Table1[Race '#],Table1[[#This Row],[Race '#]],Table1[Gender],"~?")</f>
        <v>1</v>
      </c>
      <c r="AB2658" s="3" t="str">
        <f>_xlfn.IFS(Y2658=SUM(Table1[[#This Row],[Race-F candidates]:[Race-? Candidates]]),"All-Female",Z2658=SUM(Table1[[#This Row],[Race-F candidates]:[Race-? Candidates]]),"All-Male",1=1,"Mixed-Gender")</f>
        <v>Mixed-Gender</v>
      </c>
      <c r="AC2658" s="3">
        <f>COUNTIFS(Table1[genoffice],Table1[[#This Row],[genoffice]],Table1[Gender],"F")</f>
        <v>216</v>
      </c>
      <c r="AD2658" s="3">
        <f>COUNTIFS(Table1[genoffice],Table1[[#This Row],[genoffice]],Table1[Gender],"M")</f>
        <v>355</v>
      </c>
      <c r="AE2658" s="3">
        <f>COUNTIFS(Table1[genoffice],Table1[[#This Row],[genoffice]],Table1[Gender],"~?")</f>
        <v>29</v>
      </c>
    </row>
    <row r="2659" spans="1:31" x14ac:dyDescent="0.35">
      <c r="A2659">
        <v>2656</v>
      </c>
      <c r="B2659">
        <f>IF(COUNTIF(C$2:C2658,C2659)&gt;0,B2658,B2658+1)</f>
        <v>872</v>
      </c>
      <c r="C2659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59" t="s">
        <v>3379</v>
      </c>
      <c r="E2659" t="s">
        <v>3387</v>
      </c>
      <c r="F2659" t="s">
        <v>3395</v>
      </c>
      <c r="G2659">
        <v>2014</v>
      </c>
      <c r="H2659" t="s">
        <v>1496</v>
      </c>
      <c r="I2659" t="s">
        <v>19</v>
      </c>
      <c r="J2659">
        <v>244</v>
      </c>
      <c r="K2659">
        <v>36</v>
      </c>
      <c r="L2659">
        <f>COUNTIF(Table1[Race],Table1[Race])</f>
        <v>3</v>
      </c>
      <c r="M2659">
        <v>18</v>
      </c>
      <c r="N2659">
        <v>9</v>
      </c>
      <c r="O2659">
        <v>6</v>
      </c>
      <c r="P2659">
        <v>3</v>
      </c>
      <c r="Q2659" t="s">
        <v>20</v>
      </c>
      <c r="R2659" t="s">
        <v>3382</v>
      </c>
      <c r="S2659" t="s">
        <v>3379</v>
      </c>
      <c r="T2659">
        <f>IFERROR(Table1[n_can_adj]/MID(Table1[district],FIND("(",Table1[district])+1,1),Table1[n_can_adj])</f>
        <v>3</v>
      </c>
      <c r="U2659">
        <v>36435</v>
      </c>
      <c r="V2659" t="str">
        <f>IF(Table1[Voting Population]&lt;47000,"Rural","Urban")</f>
        <v>Rural</v>
      </c>
      <c r="W2659" s="3">
        <v>0.19745222929936307</v>
      </c>
      <c r="X2659" s="3" t="s">
        <v>5414</v>
      </c>
      <c r="Y2659" s="3">
        <f>COUNTIFS(Table1[Race '#],Table1[[#This Row],[Race '#]],Table1[Gender],"F")</f>
        <v>2</v>
      </c>
      <c r="Z2659" s="3">
        <f>COUNTIFS(Table1[Race '#],Table1[[#This Row],[Race '#]],Table1[Gender],"M")</f>
        <v>1</v>
      </c>
      <c r="AA2659" s="3">
        <f>COUNTIFS(Table1[Race '#],Table1[[#This Row],[Race '#]],Table1[Gender],"~?")</f>
        <v>0</v>
      </c>
      <c r="AB2659" s="3" t="str">
        <f>_xlfn.IFS(Y2659=SUM(Table1[[#This Row],[Race-F candidates]:[Race-? Candidates]]),"All-Female",Z2659=SUM(Table1[[#This Row],[Race-F candidates]:[Race-? Candidates]]),"All-Male",1=1,"Mixed-Gender")</f>
        <v>Mixed-Gender</v>
      </c>
      <c r="AC2659" s="3">
        <f>COUNTIFS(Table1[genoffice],Table1[[#This Row],[genoffice]],Table1[Gender],"F")</f>
        <v>216</v>
      </c>
      <c r="AD2659" s="3">
        <f>COUNTIFS(Table1[genoffice],Table1[[#This Row],[genoffice]],Table1[Gender],"M")</f>
        <v>355</v>
      </c>
      <c r="AE2659" s="3">
        <f>COUNTIFS(Table1[genoffice],Table1[[#This Row],[genoffice]],Table1[Gender],"~?")</f>
        <v>29</v>
      </c>
    </row>
    <row r="2660" spans="1:31" x14ac:dyDescent="0.35">
      <c r="A2660">
        <v>2659</v>
      </c>
      <c r="B2660">
        <f>IF(COUNTIF(C$2:C2659,C2660)&gt;0,B2659,B2659+1)</f>
        <v>872</v>
      </c>
      <c r="C2660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0" t="s">
        <v>3379</v>
      </c>
      <c r="E2660" t="s">
        <v>3387</v>
      </c>
      <c r="F2660" t="s">
        <v>3398</v>
      </c>
      <c r="G2660">
        <v>2014</v>
      </c>
      <c r="H2660" t="s">
        <v>1496</v>
      </c>
      <c r="I2660" t="s">
        <v>30</v>
      </c>
      <c r="J2660">
        <v>142</v>
      </c>
      <c r="K2660">
        <v>36</v>
      </c>
      <c r="L2660">
        <f>COUNTIF(Table1[Race],Table1[Race])</f>
        <v>3</v>
      </c>
      <c r="M2660">
        <v>18</v>
      </c>
      <c r="N2660">
        <v>9</v>
      </c>
      <c r="O2660">
        <v>6</v>
      </c>
      <c r="P2660">
        <v>3</v>
      </c>
      <c r="Q2660" t="s">
        <v>20</v>
      </c>
      <c r="R2660" t="s">
        <v>3382</v>
      </c>
      <c r="S2660" t="s">
        <v>3379</v>
      </c>
      <c r="T2660">
        <f>IFERROR(Table1[n_can_adj]/MID(Table1[district],FIND("(",Table1[district])+1,1),Table1[n_can_adj])</f>
        <v>3</v>
      </c>
      <c r="U2660">
        <v>36435</v>
      </c>
      <c r="V2660" t="str">
        <f>IF(Table1[Voting Population]&lt;47000,"Rural","Urban")</f>
        <v>Rural</v>
      </c>
      <c r="W2660" s="3">
        <v>0.19745222929936307</v>
      </c>
      <c r="X2660" s="3" t="s">
        <v>5415</v>
      </c>
      <c r="Y2660" s="3">
        <f>COUNTIFS(Table1[Race '#],Table1[[#This Row],[Race '#]],Table1[Gender],"F")</f>
        <v>2</v>
      </c>
      <c r="Z2660" s="3">
        <f>COUNTIFS(Table1[Race '#],Table1[[#This Row],[Race '#]],Table1[Gender],"M")</f>
        <v>1</v>
      </c>
      <c r="AA2660" s="3">
        <f>COUNTIFS(Table1[Race '#],Table1[[#This Row],[Race '#]],Table1[Gender],"~?")</f>
        <v>0</v>
      </c>
      <c r="AB2660" s="3" t="str">
        <f>_xlfn.IFS(Y2660=SUM(Table1[[#This Row],[Race-F candidates]:[Race-? Candidates]]),"All-Female",Z2660=SUM(Table1[[#This Row],[Race-F candidates]:[Race-? Candidates]]),"All-Male",1=1,"Mixed-Gender")</f>
        <v>Mixed-Gender</v>
      </c>
      <c r="AC2660" s="3">
        <f>COUNTIFS(Table1[genoffice],Table1[[#This Row],[genoffice]],Table1[Gender],"F")</f>
        <v>216</v>
      </c>
      <c r="AD2660" s="3">
        <f>COUNTIFS(Table1[genoffice],Table1[[#This Row],[genoffice]],Table1[Gender],"M")</f>
        <v>355</v>
      </c>
      <c r="AE2660" s="3">
        <f>COUNTIFS(Table1[genoffice],Table1[[#This Row],[genoffice]],Table1[Gender],"~?")</f>
        <v>29</v>
      </c>
    </row>
    <row r="2661" spans="1:31" x14ac:dyDescent="0.35">
      <c r="A2661">
        <v>2673</v>
      </c>
      <c r="B2661">
        <f>IF(COUNTIF(C$2:C2660,C2661)&gt;0,B2660,B2660+1)</f>
        <v>872</v>
      </c>
      <c r="C2661" t="str">
        <f>Table1[[#This Row],[position]]&amp;IF(Table1[district]="NA","","-"&amp;Table1[district])&amp;IF(Table1[parish]="Multi-Parish Race","","-"&amp;Table1[parish])&amp;" ("&amp;Table1[year]&amp;")"</f>
        <v>Member of School Board-District  1-Beauregard (2014)</v>
      </c>
      <c r="D2661" t="s">
        <v>3379</v>
      </c>
      <c r="E2661" t="s">
        <v>3387</v>
      </c>
      <c r="F2661" t="s">
        <v>3412</v>
      </c>
      <c r="G2661">
        <v>2014</v>
      </c>
      <c r="H2661" t="s">
        <v>1496</v>
      </c>
      <c r="I2661" t="s">
        <v>19</v>
      </c>
      <c r="J2661">
        <v>399</v>
      </c>
      <c r="K2661">
        <v>36</v>
      </c>
      <c r="L2661">
        <f>COUNTIF(Table1[Race],Table1[Race])</f>
        <v>3</v>
      </c>
      <c r="M2661">
        <v>18</v>
      </c>
      <c r="N2661">
        <v>9</v>
      </c>
      <c r="O2661">
        <v>6</v>
      </c>
      <c r="P2661">
        <v>3</v>
      </c>
      <c r="Q2661" t="s">
        <v>20</v>
      </c>
      <c r="R2661" t="s">
        <v>3382</v>
      </c>
      <c r="S2661" t="s">
        <v>3379</v>
      </c>
      <c r="T2661">
        <f>IFERROR(Table1[n_can_adj]/MID(Table1[district],FIND("(",Table1[district])+1,1),Table1[n_can_adj])</f>
        <v>3</v>
      </c>
      <c r="U2661">
        <v>36435</v>
      </c>
      <c r="V2661" t="str">
        <f>IF(Table1[Voting Population]&lt;47000,"Rural","Urban")</f>
        <v>Rural</v>
      </c>
      <c r="W2661" s="3">
        <v>0.19745222929936307</v>
      </c>
      <c r="X2661" s="3" t="s">
        <v>5415</v>
      </c>
      <c r="Y2661" s="3">
        <f>COUNTIFS(Table1[Race '#],Table1[[#This Row],[Race '#]],Table1[Gender],"F")</f>
        <v>2</v>
      </c>
      <c r="Z2661" s="3">
        <f>COUNTIFS(Table1[Race '#],Table1[[#This Row],[Race '#]],Table1[Gender],"M")</f>
        <v>1</v>
      </c>
      <c r="AA2661" s="3">
        <f>COUNTIFS(Table1[Race '#],Table1[[#This Row],[Race '#]],Table1[Gender],"~?")</f>
        <v>0</v>
      </c>
      <c r="AB2661" s="3" t="str">
        <f>_xlfn.IFS(Y2661=SUM(Table1[[#This Row],[Race-F candidates]:[Race-? Candidates]]),"All-Female",Z2661=SUM(Table1[[#This Row],[Race-F candidates]:[Race-? Candidates]]),"All-Male",1=1,"Mixed-Gender")</f>
        <v>Mixed-Gender</v>
      </c>
      <c r="AC2661" s="3">
        <f>COUNTIFS(Table1[genoffice],Table1[[#This Row],[genoffice]],Table1[Gender],"F")</f>
        <v>216</v>
      </c>
      <c r="AD2661" s="3">
        <f>COUNTIFS(Table1[genoffice],Table1[[#This Row],[genoffice]],Table1[Gender],"M")</f>
        <v>355</v>
      </c>
      <c r="AE2661" s="3">
        <f>COUNTIFS(Table1[genoffice],Table1[[#This Row],[genoffice]],Table1[Gender],"~?")</f>
        <v>29</v>
      </c>
    </row>
    <row r="2662" spans="1:31" x14ac:dyDescent="0.35">
      <c r="A2662">
        <v>2651</v>
      </c>
      <c r="B2662">
        <f>IF(COUNTIF(C$2:C2661,C2662)&gt;0,B2661,B2661+1)</f>
        <v>873</v>
      </c>
      <c r="C2662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2" t="s">
        <v>3379</v>
      </c>
      <c r="E2662" t="s">
        <v>3387</v>
      </c>
      <c r="F2662" t="s">
        <v>3390</v>
      </c>
      <c r="G2662">
        <v>2014</v>
      </c>
      <c r="H2662" t="s">
        <v>1008</v>
      </c>
      <c r="I2662" t="s">
        <v>19</v>
      </c>
      <c r="J2662">
        <v>2506</v>
      </c>
      <c r="K2662">
        <v>36</v>
      </c>
      <c r="L2662">
        <f>COUNTIF(Table1[Race],Table1[Race])</f>
        <v>2</v>
      </c>
      <c r="M2662">
        <v>18</v>
      </c>
      <c r="N2662">
        <v>9</v>
      </c>
      <c r="O2662">
        <v>6</v>
      </c>
      <c r="P2662">
        <v>3</v>
      </c>
      <c r="Q2662" t="s">
        <v>20</v>
      </c>
      <c r="R2662" t="s">
        <v>3382</v>
      </c>
      <c r="S2662" t="s">
        <v>3379</v>
      </c>
      <c r="T2662">
        <f>IFERROR(Table1[n_can_adj]/MID(Table1[district],FIND("(",Table1[district])+1,1),Table1[n_can_adj])</f>
        <v>2</v>
      </c>
      <c r="U2662">
        <v>197233</v>
      </c>
      <c r="V2662" t="str">
        <f>IF(Table1[Voting Population]&lt;47000,"Rural","Urban")</f>
        <v>Urban</v>
      </c>
      <c r="W2662" s="3">
        <v>0.31238544121497774</v>
      </c>
      <c r="X2662" s="3" t="s">
        <v>5414</v>
      </c>
      <c r="Y2662" s="3">
        <f>COUNTIFS(Table1[Race '#],Table1[[#This Row],[Race '#]],Table1[Gender],"F")</f>
        <v>0</v>
      </c>
      <c r="Z2662" s="3">
        <f>COUNTIFS(Table1[Race '#],Table1[[#This Row],[Race '#]],Table1[Gender],"M")</f>
        <v>2</v>
      </c>
      <c r="AA2662" s="3">
        <f>COUNTIFS(Table1[Race '#],Table1[[#This Row],[Race '#]],Table1[Gender],"~?")</f>
        <v>0</v>
      </c>
      <c r="AB2662" s="3" t="str">
        <f>_xlfn.IFS(Y2662=SUM(Table1[[#This Row],[Race-F candidates]:[Race-? Candidates]]),"All-Female",Z2662=SUM(Table1[[#This Row],[Race-F candidates]:[Race-? Candidates]]),"All-Male",1=1,"Mixed-Gender")</f>
        <v>All-Male</v>
      </c>
      <c r="AC2662" s="3">
        <f>COUNTIFS(Table1[genoffice],Table1[[#This Row],[genoffice]],Table1[Gender],"F")</f>
        <v>216</v>
      </c>
      <c r="AD2662" s="3">
        <f>COUNTIFS(Table1[genoffice],Table1[[#This Row],[genoffice]],Table1[Gender],"M")</f>
        <v>355</v>
      </c>
      <c r="AE2662" s="3">
        <f>COUNTIFS(Table1[genoffice],Table1[[#This Row],[genoffice]],Table1[Gender],"~?")</f>
        <v>29</v>
      </c>
    </row>
    <row r="2663" spans="1:31" x14ac:dyDescent="0.35">
      <c r="A2663">
        <v>2655</v>
      </c>
      <c r="B2663">
        <f>IF(COUNTIF(C$2:C2662,C2663)&gt;0,B2662,B2662+1)</f>
        <v>873</v>
      </c>
      <c r="C2663" t="str">
        <f>Table1[[#This Row],[position]]&amp;IF(Table1[district]="NA","","-"&amp;Table1[district])&amp;IF(Table1[parish]="Multi-Parish Race","","-"&amp;Table1[parish])&amp;" ("&amp;Table1[year]&amp;")"</f>
        <v>Member of School Board-District  1-Calcasieu (2014)</v>
      </c>
      <c r="D2663" t="s">
        <v>3379</v>
      </c>
      <c r="E2663" t="s">
        <v>3387</v>
      </c>
      <c r="F2663" t="s">
        <v>3394</v>
      </c>
      <c r="G2663">
        <v>2014</v>
      </c>
      <c r="H2663" t="s">
        <v>1008</v>
      </c>
      <c r="I2663" t="s">
        <v>19</v>
      </c>
      <c r="J2663">
        <v>1313</v>
      </c>
      <c r="K2663">
        <v>36</v>
      </c>
      <c r="L2663">
        <f>COUNTIF(Table1[Race],Table1[Race])</f>
        <v>2</v>
      </c>
      <c r="M2663">
        <v>18</v>
      </c>
      <c r="N2663">
        <v>9</v>
      </c>
      <c r="O2663">
        <v>6</v>
      </c>
      <c r="P2663">
        <v>3</v>
      </c>
      <c r="Q2663" t="s">
        <v>20</v>
      </c>
      <c r="R2663" t="s">
        <v>3382</v>
      </c>
      <c r="S2663" t="s">
        <v>3379</v>
      </c>
      <c r="T2663">
        <f>IFERROR(Table1[n_can_adj]/MID(Table1[district],FIND("(",Table1[district])+1,1),Table1[n_can_adj])</f>
        <v>2</v>
      </c>
      <c r="U2663">
        <v>197233</v>
      </c>
      <c r="V2663" t="str">
        <f>IF(Table1[Voting Population]&lt;47000,"Rural","Urban")</f>
        <v>Urban</v>
      </c>
      <c r="W2663" s="3">
        <v>0.31238544121497774</v>
      </c>
      <c r="X2663" s="3" t="s">
        <v>5414</v>
      </c>
      <c r="Y2663" s="3">
        <f>COUNTIFS(Table1[Race '#],Table1[[#This Row],[Race '#]],Table1[Gender],"F")</f>
        <v>0</v>
      </c>
      <c r="Z2663" s="3">
        <f>COUNTIFS(Table1[Race '#],Table1[[#This Row],[Race '#]],Table1[Gender],"M")</f>
        <v>2</v>
      </c>
      <c r="AA2663" s="3">
        <f>COUNTIFS(Table1[Race '#],Table1[[#This Row],[Race '#]],Table1[Gender],"~?")</f>
        <v>0</v>
      </c>
      <c r="AB2663" s="3" t="str">
        <f>_xlfn.IFS(Y2663=SUM(Table1[[#This Row],[Race-F candidates]:[Race-? Candidates]]),"All-Female",Z2663=SUM(Table1[[#This Row],[Race-F candidates]:[Race-? Candidates]]),"All-Male",1=1,"Mixed-Gender")</f>
        <v>All-Male</v>
      </c>
      <c r="AC2663" s="3">
        <f>COUNTIFS(Table1[genoffice],Table1[[#This Row],[genoffice]],Table1[Gender],"F")</f>
        <v>216</v>
      </c>
      <c r="AD2663" s="3">
        <f>COUNTIFS(Table1[genoffice],Table1[[#This Row],[genoffice]],Table1[Gender],"M")</f>
        <v>355</v>
      </c>
      <c r="AE2663" s="3">
        <f>COUNTIFS(Table1[genoffice],Table1[[#This Row],[genoffice]],Table1[Gender],"~?")</f>
        <v>29</v>
      </c>
    </row>
    <row r="2664" spans="1:31" x14ac:dyDescent="0.35">
      <c r="A2664">
        <v>2660</v>
      </c>
      <c r="B2664">
        <f>IF(COUNTIF(C$2:C2663,C2664)&gt;0,B2663,B2663+1)</f>
        <v>874</v>
      </c>
      <c r="C2664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4" t="s">
        <v>3379</v>
      </c>
      <c r="E2664" t="s">
        <v>3387</v>
      </c>
      <c r="F2664" t="s">
        <v>3399</v>
      </c>
      <c r="G2664">
        <v>2014</v>
      </c>
      <c r="H2664" t="s">
        <v>1498</v>
      </c>
      <c r="I2664" t="s">
        <v>23</v>
      </c>
      <c r="J2664">
        <v>434</v>
      </c>
      <c r="K2664">
        <v>36</v>
      </c>
      <c r="L2664">
        <f>COUNTIF(Table1[Race],Table1[Race])</f>
        <v>2</v>
      </c>
      <c r="M2664">
        <v>18</v>
      </c>
      <c r="N2664">
        <v>9</v>
      </c>
      <c r="O2664">
        <v>6</v>
      </c>
      <c r="P2664">
        <v>3</v>
      </c>
      <c r="Q2664" t="s">
        <v>20</v>
      </c>
      <c r="R2664" t="s">
        <v>3382</v>
      </c>
      <c r="S2664" t="s">
        <v>3379</v>
      </c>
      <c r="T2664">
        <f>IFERROR(Table1[n_can_adj]/MID(Table1[district],FIND("(",Table1[district])+1,1),Table1[n_can_adj])</f>
        <v>2</v>
      </c>
      <c r="U2664">
        <v>27047</v>
      </c>
      <c r="V2664" t="str">
        <f>IF(Table1[Voting Population]&lt;47000,"Rural","Urban")</f>
        <v>Rural</v>
      </c>
      <c r="W2664" s="3">
        <v>3.2104637336504149E-2</v>
      </c>
      <c r="X2664" s="3" t="s">
        <v>5414</v>
      </c>
      <c r="Y2664" s="3">
        <f>COUNTIFS(Table1[Race '#],Table1[[#This Row],[Race '#]],Table1[Gender],"F")</f>
        <v>1</v>
      </c>
      <c r="Z2664" s="3">
        <f>COUNTIFS(Table1[Race '#],Table1[[#This Row],[Race '#]],Table1[Gender],"M")</f>
        <v>1</v>
      </c>
      <c r="AA2664" s="3">
        <f>COUNTIFS(Table1[Race '#],Table1[[#This Row],[Race '#]],Table1[Gender],"~?")</f>
        <v>0</v>
      </c>
      <c r="AB2664" s="3" t="str">
        <f>_xlfn.IFS(Y2664=SUM(Table1[[#This Row],[Race-F candidates]:[Race-? Candidates]]),"All-Female",Z2664=SUM(Table1[[#This Row],[Race-F candidates]:[Race-? Candidates]]),"All-Male",1=1,"Mixed-Gender")</f>
        <v>Mixed-Gender</v>
      </c>
      <c r="AC2664" s="3">
        <f>COUNTIFS(Table1[genoffice],Table1[[#This Row],[genoffice]],Table1[Gender],"F")</f>
        <v>216</v>
      </c>
      <c r="AD2664" s="3">
        <f>COUNTIFS(Table1[genoffice],Table1[[#This Row],[genoffice]],Table1[Gender],"M")</f>
        <v>355</v>
      </c>
      <c r="AE2664" s="3">
        <f>COUNTIFS(Table1[genoffice],Table1[[#This Row],[genoffice]],Table1[Gender],"~?")</f>
        <v>29</v>
      </c>
    </row>
    <row r="2665" spans="1:31" x14ac:dyDescent="0.35">
      <c r="A2665">
        <v>2682</v>
      </c>
      <c r="B2665">
        <f>IF(COUNTIF(C$2:C2664,C2665)&gt;0,B2664,B2664+1)</f>
        <v>874</v>
      </c>
      <c r="C2665" t="str">
        <f>Table1[[#This Row],[position]]&amp;IF(Table1[district]="NA","","-"&amp;Table1[district])&amp;IF(Table1[parish]="Multi-Parish Race","","-"&amp;Table1[parish])&amp;" ("&amp;Table1[year]&amp;")"</f>
        <v>Member of School Board-District  1-De Soto (2014)</v>
      </c>
      <c r="D2665" t="s">
        <v>3379</v>
      </c>
      <c r="E2665" t="s">
        <v>3387</v>
      </c>
      <c r="F2665" t="s">
        <v>3421</v>
      </c>
      <c r="G2665">
        <v>2014</v>
      </c>
      <c r="H2665" t="s">
        <v>1498</v>
      </c>
      <c r="I2665" t="s">
        <v>19</v>
      </c>
      <c r="J2665">
        <v>407</v>
      </c>
      <c r="K2665">
        <v>36</v>
      </c>
      <c r="L2665">
        <f>COUNTIF(Table1[Race],Table1[Race])</f>
        <v>2</v>
      </c>
      <c r="M2665">
        <v>18</v>
      </c>
      <c r="N2665">
        <v>9</v>
      </c>
      <c r="O2665">
        <v>6</v>
      </c>
      <c r="P2665">
        <v>3</v>
      </c>
      <c r="Q2665" t="s">
        <v>20</v>
      </c>
      <c r="R2665" t="s">
        <v>3382</v>
      </c>
      <c r="S2665" t="s">
        <v>3379</v>
      </c>
      <c r="T2665">
        <f>IFERROR(Table1[n_can_adj]/MID(Table1[district],FIND("(",Table1[district])+1,1),Table1[n_can_adj])</f>
        <v>2</v>
      </c>
      <c r="U2665">
        <v>27047</v>
      </c>
      <c r="V2665" t="str">
        <f>IF(Table1[Voting Population]&lt;47000,"Rural","Urban")</f>
        <v>Rural</v>
      </c>
      <c r="W2665" s="3">
        <v>3.2104637336504149E-2</v>
      </c>
      <c r="X2665" s="3" t="s">
        <v>5415</v>
      </c>
      <c r="Y2665" s="3">
        <f>COUNTIFS(Table1[Race '#],Table1[[#This Row],[Race '#]],Table1[Gender],"F")</f>
        <v>1</v>
      </c>
      <c r="Z2665" s="3">
        <f>COUNTIFS(Table1[Race '#],Table1[[#This Row],[Race '#]],Table1[Gender],"M")</f>
        <v>1</v>
      </c>
      <c r="AA2665" s="3">
        <f>COUNTIFS(Table1[Race '#],Table1[[#This Row],[Race '#]],Table1[Gender],"~?")</f>
        <v>0</v>
      </c>
      <c r="AB2665" s="3" t="str">
        <f>_xlfn.IFS(Y2665=SUM(Table1[[#This Row],[Race-F candidates]:[Race-? Candidates]]),"All-Female",Z2665=SUM(Table1[[#This Row],[Race-F candidates]:[Race-? Candidates]]),"All-Male",1=1,"Mixed-Gender")</f>
        <v>Mixed-Gender</v>
      </c>
      <c r="AC2665" s="3">
        <f>COUNTIFS(Table1[genoffice],Table1[[#This Row],[genoffice]],Table1[Gender],"F")</f>
        <v>216</v>
      </c>
      <c r="AD2665" s="3">
        <f>COUNTIFS(Table1[genoffice],Table1[[#This Row],[genoffice]],Table1[Gender],"M")</f>
        <v>355</v>
      </c>
      <c r="AE2665" s="3">
        <f>COUNTIFS(Table1[genoffice],Table1[[#This Row],[genoffice]],Table1[Gender],"~?")</f>
        <v>29</v>
      </c>
    </row>
    <row r="2666" spans="1:31" x14ac:dyDescent="0.35">
      <c r="A2666">
        <v>2667</v>
      </c>
      <c r="B2666">
        <f>IF(COUNTIF(C$2:C2665,C2666)&gt;0,B2665,B2665+1)</f>
        <v>875</v>
      </c>
      <c r="C2666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6" t="s">
        <v>3379</v>
      </c>
      <c r="E2666" t="s">
        <v>3387</v>
      </c>
      <c r="F2666" t="s">
        <v>3406</v>
      </c>
      <c r="G2666">
        <v>2014</v>
      </c>
      <c r="H2666" t="s">
        <v>1277</v>
      </c>
      <c r="I2666" t="s">
        <v>23</v>
      </c>
      <c r="J2666">
        <v>4043</v>
      </c>
      <c r="K2666">
        <v>36</v>
      </c>
      <c r="L2666">
        <f>COUNTIF(Table1[Race],Table1[Race])</f>
        <v>3</v>
      </c>
      <c r="M2666">
        <v>18</v>
      </c>
      <c r="N2666">
        <v>9</v>
      </c>
      <c r="O2666">
        <v>6</v>
      </c>
      <c r="P2666">
        <v>3</v>
      </c>
      <c r="Q2666" t="s">
        <v>20</v>
      </c>
      <c r="R2666" t="s">
        <v>3382</v>
      </c>
      <c r="S2666" t="s">
        <v>3379</v>
      </c>
      <c r="T2666">
        <f>IFERROR(Table1[n_can_adj]/MID(Table1[district],FIND("(",Table1[district])+1,1),Table1[n_can_adj])</f>
        <v>3</v>
      </c>
      <c r="U2666">
        <v>445337</v>
      </c>
      <c r="V2666" t="str">
        <f>IF(Table1[Voting Population]&lt;47000,"Rural","Urban")</f>
        <v>Urban</v>
      </c>
      <c r="W2666" s="3">
        <v>0.1703022748519788</v>
      </c>
      <c r="X2666" s="3" t="s">
        <v>5415</v>
      </c>
      <c r="Y2666" s="3">
        <f>COUNTIFS(Table1[Race '#],Table1[[#This Row],[Race '#]],Table1[Gender],"F")</f>
        <v>2</v>
      </c>
      <c r="Z2666" s="3">
        <f>COUNTIFS(Table1[Race '#],Table1[[#This Row],[Race '#]],Table1[Gender],"M")</f>
        <v>1</v>
      </c>
      <c r="AA2666" s="3">
        <f>COUNTIFS(Table1[Race '#],Table1[[#This Row],[Race '#]],Table1[Gender],"~?")</f>
        <v>0</v>
      </c>
      <c r="AB2666" s="3" t="str">
        <f>_xlfn.IFS(Y2666=SUM(Table1[[#This Row],[Race-F candidates]:[Race-? Candidates]]),"All-Female",Z2666=SUM(Table1[[#This Row],[Race-F candidates]:[Race-? Candidates]]),"All-Male",1=1,"Mixed-Gender")</f>
        <v>Mixed-Gender</v>
      </c>
      <c r="AC2666" s="3">
        <f>COUNTIFS(Table1[genoffice],Table1[[#This Row],[genoffice]],Table1[Gender],"F")</f>
        <v>216</v>
      </c>
      <c r="AD2666" s="3">
        <f>COUNTIFS(Table1[genoffice],Table1[[#This Row],[genoffice]],Table1[Gender],"M")</f>
        <v>355</v>
      </c>
      <c r="AE2666" s="3">
        <f>COUNTIFS(Table1[genoffice],Table1[[#This Row],[genoffice]],Table1[Gender],"~?")</f>
        <v>29</v>
      </c>
    </row>
    <row r="2667" spans="1:31" x14ac:dyDescent="0.35">
      <c r="A2667">
        <v>2672</v>
      </c>
      <c r="B2667">
        <f>IF(COUNTIF(C$2:C2666,C2667)&gt;0,B2666,B2666+1)</f>
        <v>875</v>
      </c>
      <c r="C2667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7" t="s">
        <v>3379</v>
      </c>
      <c r="E2667" t="s">
        <v>3387</v>
      </c>
      <c r="F2667" t="s">
        <v>3411</v>
      </c>
      <c r="G2667">
        <v>2014</v>
      </c>
      <c r="H2667" t="s">
        <v>1277</v>
      </c>
      <c r="I2667" t="s">
        <v>19</v>
      </c>
      <c r="J2667">
        <v>6229</v>
      </c>
      <c r="K2667">
        <v>36</v>
      </c>
      <c r="L2667">
        <f>COUNTIF(Table1[Race],Table1[Race])</f>
        <v>3</v>
      </c>
      <c r="M2667">
        <v>18</v>
      </c>
      <c r="N2667">
        <v>9</v>
      </c>
      <c r="O2667">
        <v>6</v>
      </c>
      <c r="P2667">
        <v>3</v>
      </c>
      <c r="Q2667" t="s">
        <v>20</v>
      </c>
      <c r="R2667" t="s">
        <v>3382</v>
      </c>
      <c r="S2667" t="s">
        <v>3379</v>
      </c>
      <c r="T2667">
        <f>IFERROR(Table1[n_can_adj]/MID(Table1[district],FIND("(",Table1[district])+1,1),Table1[n_can_adj])</f>
        <v>3</v>
      </c>
      <c r="U2667">
        <v>445337</v>
      </c>
      <c r="V2667" t="str">
        <f>IF(Table1[Voting Population]&lt;47000,"Rural","Urban")</f>
        <v>Urban</v>
      </c>
      <c r="W2667" s="3">
        <v>0.1703022748519788</v>
      </c>
      <c r="X2667" s="3" t="s">
        <v>5414</v>
      </c>
      <c r="Y2667" s="3">
        <f>COUNTIFS(Table1[Race '#],Table1[[#This Row],[Race '#]],Table1[Gender],"F")</f>
        <v>2</v>
      </c>
      <c r="Z2667" s="3">
        <f>COUNTIFS(Table1[Race '#],Table1[[#This Row],[Race '#]],Table1[Gender],"M")</f>
        <v>1</v>
      </c>
      <c r="AA2667" s="3">
        <f>COUNTIFS(Table1[Race '#],Table1[[#This Row],[Race '#]],Table1[Gender],"~?")</f>
        <v>0</v>
      </c>
      <c r="AB2667" s="3" t="str">
        <f>_xlfn.IFS(Y2667=SUM(Table1[[#This Row],[Race-F candidates]:[Race-? Candidates]]),"All-Female",Z2667=SUM(Table1[[#This Row],[Race-F candidates]:[Race-? Candidates]]),"All-Male",1=1,"Mixed-Gender")</f>
        <v>Mixed-Gender</v>
      </c>
      <c r="AC2667" s="3">
        <f>COUNTIFS(Table1[genoffice],Table1[[#This Row],[genoffice]],Table1[Gender],"F")</f>
        <v>216</v>
      </c>
      <c r="AD2667" s="3">
        <f>COUNTIFS(Table1[genoffice],Table1[[#This Row],[genoffice]],Table1[Gender],"M")</f>
        <v>355</v>
      </c>
      <c r="AE2667" s="3">
        <f>COUNTIFS(Table1[genoffice],Table1[[#This Row],[genoffice]],Table1[Gender],"~?")</f>
        <v>29</v>
      </c>
    </row>
    <row r="2668" spans="1:31" x14ac:dyDescent="0.35">
      <c r="A2668">
        <v>2675</v>
      </c>
      <c r="B2668">
        <f>IF(COUNTIF(C$2:C2667,C2668)&gt;0,B2667,B2667+1)</f>
        <v>875</v>
      </c>
      <c r="C2668" t="str">
        <f>Table1[[#This Row],[position]]&amp;IF(Table1[district]="NA","","-"&amp;Table1[district])&amp;IF(Table1[parish]="Multi-Parish Race","","-"&amp;Table1[parish])&amp;" ("&amp;Table1[year]&amp;")"</f>
        <v>Member of School Board-District  1-East Baton Rouge (2014)</v>
      </c>
      <c r="D2668" t="s">
        <v>3379</v>
      </c>
      <c r="E2668" t="s">
        <v>3387</v>
      </c>
      <c r="F2668" t="s">
        <v>3414</v>
      </c>
      <c r="G2668">
        <v>2014</v>
      </c>
      <c r="H2668" t="s">
        <v>1277</v>
      </c>
      <c r="I2668" t="s">
        <v>30</v>
      </c>
      <c r="J2668">
        <v>2564</v>
      </c>
      <c r="K2668">
        <v>36</v>
      </c>
      <c r="L2668">
        <f>COUNTIF(Table1[Race],Table1[Race])</f>
        <v>3</v>
      </c>
      <c r="M2668">
        <v>18</v>
      </c>
      <c r="N2668">
        <v>9</v>
      </c>
      <c r="O2668">
        <v>6</v>
      </c>
      <c r="P2668">
        <v>3</v>
      </c>
      <c r="Q2668" t="s">
        <v>20</v>
      </c>
      <c r="R2668" t="s">
        <v>3382</v>
      </c>
      <c r="S2668" t="s">
        <v>3379</v>
      </c>
      <c r="T2668">
        <f>IFERROR(Table1[n_can_adj]/MID(Table1[district],FIND("(",Table1[district])+1,1),Table1[n_can_adj])</f>
        <v>3</v>
      </c>
      <c r="U2668">
        <v>445337</v>
      </c>
      <c r="V2668" t="str">
        <f>IF(Table1[Voting Population]&lt;47000,"Rural","Urban")</f>
        <v>Urban</v>
      </c>
      <c r="W2668" s="3">
        <v>0.1703022748519788</v>
      </c>
      <c r="X2668" s="3" t="s">
        <v>5415</v>
      </c>
      <c r="Y2668" s="3">
        <f>COUNTIFS(Table1[Race '#],Table1[[#This Row],[Race '#]],Table1[Gender],"F")</f>
        <v>2</v>
      </c>
      <c r="Z2668" s="3">
        <f>COUNTIFS(Table1[Race '#],Table1[[#This Row],[Race '#]],Table1[Gender],"M")</f>
        <v>1</v>
      </c>
      <c r="AA2668" s="3">
        <f>COUNTIFS(Table1[Race '#],Table1[[#This Row],[Race '#]],Table1[Gender],"~?")</f>
        <v>0</v>
      </c>
      <c r="AB2668" s="3" t="str">
        <f>_xlfn.IFS(Y2668=SUM(Table1[[#This Row],[Race-F candidates]:[Race-? Candidates]]),"All-Female",Z2668=SUM(Table1[[#This Row],[Race-F candidates]:[Race-? Candidates]]),"All-Male",1=1,"Mixed-Gender")</f>
        <v>Mixed-Gender</v>
      </c>
      <c r="AC2668" s="3">
        <f>COUNTIFS(Table1[genoffice],Table1[[#This Row],[genoffice]],Table1[Gender],"F")</f>
        <v>216</v>
      </c>
      <c r="AD2668" s="3">
        <f>COUNTIFS(Table1[genoffice],Table1[[#This Row],[genoffice]],Table1[Gender],"M")</f>
        <v>355</v>
      </c>
      <c r="AE2668" s="3">
        <f>COUNTIFS(Table1[genoffice],Table1[[#This Row],[genoffice]],Table1[Gender],"~?")</f>
        <v>29</v>
      </c>
    </row>
    <row r="2669" spans="1:31" x14ac:dyDescent="0.35">
      <c r="A2669">
        <v>2649</v>
      </c>
      <c r="B2669">
        <f>IF(COUNTIF(C$2:C2668,C2669)&gt;0,B2668,B2668+1)</f>
        <v>876</v>
      </c>
      <c r="C2669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69" t="s">
        <v>3379</v>
      </c>
      <c r="E2669" t="s">
        <v>3387</v>
      </c>
      <c r="F2669" t="s">
        <v>3388</v>
      </c>
      <c r="G2669">
        <v>2014</v>
      </c>
      <c r="H2669" t="s">
        <v>569</v>
      </c>
      <c r="I2669" t="s">
        <v>23</v>
      </c>
      <c r="J2669">
        <v>63</v>
      </c>
      <c r="K2669">
        <v>36</v>
      </c>
      <c r="L2669">
        <f>COUNTIF(Table1[Race],Table1[Race])</f>
        <v>3</v>
      </c>
      <c r="M2669">
        <v>18</v>
      </c>
      <c r="N2669">
        <v>9</v>
      </c>
      <c r="O2669">
        <v>6</v>
      </c>
      <c r="P2669">
        <v>3</v>
      </c>
      <c r="Q2669" t="s">
        <v>20</v>
      </c>
      <c r="R2669" t="s">
        <v>3382</v>
      </c>
      <c r="S2669" t="s">
        <v>3379</v>
      </c>
      <c r="T2669">
        <f>IFERROR(Table1[n_can_adj]/MID(Table1[district],FIND("(",Table1[district])+1,1),Table1[n_can_adj])</f>
        <v>3</v>
      </c>
      <c r="U2669">
        <v>7419</v>
      </c>
      <c r="V2669" t="str">
        <f>IF(Table1[Voting Population]&lt;47000,"Rural","Urban")</f>
        <v>Rural</v>
      </c>
      <c r="W2669" s="3">
        <v>0.43468468468468463</v>
      </c>
      <c r="X2669" s="3" t="s">
        <v>5414</v>
      </c>
      <c r="Y2669" s="3">
        <f>COUNTIFS(Table1[Race '#],Table1[[#This Row],[Race '#]],Table1[Gender],"F")</f>
        <v>1</v>
      </c>
      <c r="Z2669" s="3">
        <f>COUNTIFS(Table1[Race '#],Table1[[#This Row],[Race '#]],Table1[Gender],"M")</f>
        <v>2</v>
      </c>
      <c r="AA2669" s="3">
        <f>COUNTIFS(Table1[Race '#],Table1[[#This Row],[Race '#]],Table1[Gender],"~?")</f>
        <v>0</v>
      </c>
      <c r="AB2669" s="3" t="str">
        <f>_xlfn.IFS(Y2669=SUM(Table1[[#This Row],[Race-F candidates]:[Race-? Candidates]]),"All-Female",Z2669=SUM(Table1[[#This Row],[Race-F candidates]:[Race-? Candidates]]),"All-Male",1=1,"Mixed-Gender")</f>
        <v>Mixed-Gender</v>
      </c>
      <c r="AC2669" s="3">
        <f>COUNTIFS(Table1[genoffice],Table1[[#This Row],[genoffice]],Table1[Gender],"F")</f>
        <v>216</v>
      </c>
      <c r="AD2669" s="3">
        <f>COUNTIFS(Table1[genoffice],Table1[[#This Row],[genoffice]],Table1[Gender],"M")</f>
        <v>355</v>
      </c>
      <c r="AE2669" s="3">
        <f>COUNTIFS(Table1[genoffice],Table1[[#This Row],[genoffice]],Table1[Gender],"~?")</f>
        <v>29</v>
      </c>
    </row>
    <row r="2670" spans="1:31" x14ac:dyDescent="0.35">
      <c r="A2670">
        <v>2678</v>
      </c>
      <c r="B2670">
        <f>IF(COUNTIF(C$2:C2669,C2670)&gt;0,B2669,B2669+1)</f>
        <v>876</v>
      </c>
      <c r="C2670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0" t="s">
        <v>3379</v>
      </c>
      <c r="E2670" t="s">
        <v>3387</v>
      </c>
      <c r="F2670" t="s">
        <v>3417</v>
      </c>
      <c r="G2670">
        <v>2014</v>
      </c>
      <c r="H2670" t="s">
        <v>569</v>
      </c>
      <c r="I2670" t="s">
        <v>30</v>
      </c>
      <c r="J2670">
        <v>94</v>
      </c>
      <c r="K2670">
        <v>36</v>
      </c>
      <c r="L2670">
        <f>COUNTIF(Table1[Race],Table1[Race])</f>
        <v>3</v>
      </c>
      <c r="M2670">
        <v>18</v>
      </c>
      <c r="N2670">
        <v>9</v>
      </c>
      <c r="O2670">
        <v>6</v>
      </c>
      <c r="P2670">
        <v>3</v>
      </c>
      <c r="Q2670" t="s">
        <v>20</v>
      </c>
      <c r="R2670" t="s">
        <v>3382</v>
      </c>
      <c r="S2670" t="s">
        <v>3379</v>
      </c>
      <c r="T2670">
        <f>IFERROR(Table1[n_can_adj]/MID(Table1[district],FIND("(",Table1[district])+1,1),Table1[n_can_adj])</f>
        <v>3</v>
      </c>
      <c r="U2670">
        <v>7419</v>
      </c>
      <c r="V2670" t="str">
        <f>IF(Table1[Voting Population]&lt;47000,"Rural","Urban")</f>
        <v>Rural</v>
      </c>
      <c r="W2670" s="3">
        <v>0.43468468468468463</v>
      </c>
      <c r="X2670" s="3" t="s">
        <v>5414</v>
      </c>
      <c r="Y2670" s="3">
        <f>COUNTIFS(Table1[Race '#],Table1[[#This Row],[Race '#]],Table1[Gender],"F")</f>
        <v>1</v>
      </c>
      <c r="Z2670" s="3">
        <f>COUNTIFS(Table1[Race '#],Table1[[#This Row],[Race '#]],Table1[Gender],"M")</f>
        <v>2</v>
      </c>
      <c r="AA2670" s="3">
        <f>COUNTIFS(Table1[Race '#],Table1[[#This Row],[Race '#]],Table1[Gender],"~?")</f>
        <v>0</v>
      </c>
      <c r="AB2670" s="3" t="str">
        <f>_xlfn.IFS(Y2670=SUM(Table1[[#This Row],[Race-F candidates]:[Race-? Candidates]]),"All-Female",Z2670=SUM(Table1[[#This Row],[Race-F candidates]:[Race-? Candidates]]),"All-Male",1=1,"Mixed-Gender")</f>
        <v>Mixed-Gender</v>
      </c>
      <c r="AC2670" s="3">
        <f>COUNTIFS(Table1[genoffice],Table1[[#This Row],[genoffice]],Table1[Gender],"F")</f>
        <v>216</v>
      </c>
      <c r="AD2670" s="3">
        <f>COUNTIFS(Table1[genoffice],Table1[[#This Row],[genoffice]],Table1[Gender],"M")</f>
        <v>355</v>
      </c>
      <c r="AE2670" s="3">
        <f>COUNTIFS(Table1[genoffice],Table1[[#This Row],[genoffice]],Table1[Gender],"~?")</f>
        <v>29</v>
      </c>
    </row>
    <row r="2671" spans="1:31" x14ac:dyDescent="0.35">
      <c r="A2671">
        <v>2681</v>
      </c>
      <c r="B2671">
        <f>IF(COUNTIF(C$2:C2670,C2671)&gt;0,B2670,B2670+1)</f>
        <v>876</v>
      </c>
      <c r="C2671" t="str">
        <f>Table1[[#This Row],[position]]&amp;IF(Table1[district]="NA","","-"&amp;Table1[district])&amp;IF(Table1[parish]="Multi-Parish Race","","-"&amp;Table1[parish])&amp;" ("&amp;Table1[year]&amp;")"</f>
        <v>Member of School Board-District  1-East Carroll (2014)</v>
      </c>
      <c r="D2671" t="s">
        <v>3379</v>
      </c>
      <c r="E2671" t="s">
        <v>3387</v>
      </c>
      <c r="F2671" t="s">
        <v>3420</v>
      </c>
      <c r="G2671">
        <v>2014</v>
      </c>
      <c r="H2671" t="s">
        <v>569</v>
      </c>
      <c r="I2671" t="s">
        <v>23</v>
      </c>
      <c r="J2671">
        <v>287</v>
      </c>
      <c r="K2671">
        <v>36</v>
      </c>
      <c r="L2671">
        <f>COUNTIF(Table1[Race],Table1[Race])</f>
        <v>3</v>
      </c>
      <c r="M2671">
        <v>18</v>
      </c>
      <c r="N2671">
        <v>9</v>
      </c>
      <c r="O2671">
        <v>6</v>
      </c>
      <c r="P2671">
        <v>3</v>
      </c>
      <c r="Q2671" t="s">
        <v>20</v>
      </c>
      <c r="R2671" t="s">
        <v>3382</v>
      </c>
      <c r="S2671" t="s">
        <v>3379</v>
      </c>
      <c r="T2671">
        <f>IFERROR(Table1[n_can_adj]/MID(Table1[district],FIND("(",Table1[district])+1,1),Table1[n_can_adj])</f>
        <v>3</v>
      </c>
      <c r="U2671">
        <v>7419</v>
      </c>
      <c r="V2671" t="str">
        <f>IF(Table1[Voting Population]&lt;47000,"Rural","Urban")</f>
        <v>Rural</v>
      </c>
      <c r="W2671" s="3">
        <v>0.43468468468468463</v>
      </c>
      <c r="X2671" s="3" t="s">
        <v>5415</v>
      </c>
      <c r="Y2671" s="3">
        <f>COUNTIFS(Table1[Race '#],Table1[[#This Row],[Race '#]],Table1[Gender],"F")</f>
        <v>1</v>
      </c>
      <c r="Z2671" s="3">
        <f>COUNTIFS(Table1[Race '#],Table1[[#This Row],[Race '#]],Table1[Gender],"M")</f>
        <v>2</v>
      </c>
      <c r="AA2671" s="3">
        <f>COUNTIFS(Table1[Race '#],Table1[[#This Row],[Race '#]],Table1[Gender],"~?")</f>
        <v>0</v>
      </c>
      <c r="AB2671" s="3" t="str">
        <f>_xlfn.IFS(Y2671=SUM(Table1[[#This Row],[Race-F candidates]:[Race-? Candidates]]),"All-Female",Z2671=SUM(Table1[[#This Row],[Race-F candidates]:[Race-? Candidates]]),"All-Male",1=1,"Mixed-Gender")</f>
        <v>Mixed-Gender</v>
      </c>
      <c r="AC2671" s="3">
        <f>COUNTIFS(Table1[genoffice],Table1[[#This Row],[genoffice]],Table1[Gender],"F")</f>
        <v>216</v>
      </c>
      <c r="AD2671" s="3">
        <f>COUNTIFS(Table1[genoffice],Table1[[#This Row],[genoffice]],Table1[Gender],"M")</f>
        <v>355</v>
      </c>
      <c r="AE2671" s="3">
        <f>COUNTIFS(Table1[genoffice],Table1[[#This Row],[genoffice]],Table1[Gender],"~?")</f>
        <v>29</v>
      </c>
    </row>
    <row r="2672" spans="1:31" x14ac:dyDescent="0.35">
      <c r="A2672">
        <v>2652</v>
      </c>
      <c r="B2672">
        <f>IF(COUNTIF(C$2:C2671,C2672)&gt;0,B2671,B2671+1)</f>
        <v>877</v>
      </c>
      <c r="C2672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2" t="s">
        <v>3379</v>
      </c>
      <c r="E2672" t="s">
        <v>3387</v>
      </c>
      <c r="F2672" t="s">
        <v>3391</v>
      </c>
      <c r="G2672">
        <v>2014</v>
      </c>
      <c r="H2672" t="s">
        <v>272</v>
      </c>
      <c r="I2672" t="s">
        <v>127</v>
      </c>
      <c r="J2672">
        <v>256</v>
      </c>
      <c r="K2672">
        <v>36</v>
      </c>
      <c r="L2672">
        <f>COUNTIF(Table1[Race],Table1[Race])</f>
        <v>3</v>
      </c>
      <c r="M2672">
        <v>18</v>
      </c>
      <c r="N2672">
        <v>9</v>
      </c>
      <c r="O2672">
        <v>6</v>
      </c>
      <c r="P2672">
        <v>3</v>
      </c>
      <c r="Q2672" t="s">
        <v>20</v>
      </c>
      <c r="R2672" t="s">
        <v>3382</v>
      </c>
      <c r="S2672" t="s">
        <v>3379</v>
      </c>
      <c r="T2672">
        <f>IFERROR(Table1[n_can_adj]/MID(Table1[district],FIND("(",Table1[district])+1,1),Table1[n_can_adj])</f>
        <v>3</v>
      </c>
      <c r="U2672">
        <v>22372</v>
      </c>
      <c r="V2672" t="str">
        <f>IF(Table1[Voting Population]&lt;47000,"Rural","Urban")</f>
        <v>Rural</v>
      </c>
      <c r="W2672" s="3">
        <v>0.178988326848249</v>
      </c>
      <c r="X2672" s="3" t="s">
        <v>5415</v>
      </c>
      <c r="Y2672" s="3">
        <f>COUNTIFS(Table1[Race '#],Table1[[#This Row],[Race '#]],Table1[Gender],"F")</f>
        <v>2</v>
      </c>
      <c r="Z2672" s="3">
        <f>COUNTIFS(Table1[Race '#],Table1[[#This Row],[Race '#]],Table1[Gender],"M")</f>
        <v>1</v>
      </c>
      <c r="AA2672" s="3">
        <f>COUNTIFS(Table1[Race '#],Table1[[#This Row],[Race '#]],Table1[Gender],"~?")</f>
        <v>0</v>
      </c>
      <c r="AB2672" s="3" t="str">
        <f>_xlfn.IFS(Y2672=SUM(Table1[[#This Row],[Race-F candidates]:[Race-? Candidates]]),"All-Female",Z2672=SUM(Table1[[#This Row],[Race-F candidates]:[Race-? Candidates]]),"All-Male",1=1,"Mixed-Gender")</f>
        <v>Mixed-Gender</v>
      </c>
      <c r="AC2672" s="3">
        <f>COUNTIFS(Table1[genoffice],Table1[[#This Row],[genoffice]],Table1[Gender],"F")</f>
        <v>216</v>
      </c>
      <c r="AD2672" s="3">
        <f>COUNTIFS(Table1[genoffice],Table1[[#This Row],[genoffice]],Table1[Gender],"M")</f>
        <v>355</v>
      </c>
      <c r="AE2672" s="3">
        <f>COUNTIFS(Table1[genoffice],Table1[[#This Row],[genoffice]],Table1[Gender],"~?")</f>
        <v>29</v>
      </c>
    </row>
    <row r="2673" spans="1:31" x14ac:dyDescent="0.35">
      <c r="A2673">
        <v>2665</v>
      </c>
      <c r="B2673">
        <f>IF(COUNTIF(C$2:C2672,C2673)&gt;0,B2672,B2672+1)</f>
        <v>877</v>
      </c>
      <c r="C2673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3" t="s">
        <v>3379</v>
      </c>
      <c r="E2673" t="s">
        <v>3387</v>
      </c>
      <c r="F2673" t="s">
        <v>3404</v>
      </c>
      <c r="G2673">
        <v>2014</v>
      </c>
      <c r="H2673" t="s">
        <v>272</v>
      </c>
      <c r="I2673" t="s">
        <v>127</v>
      </c>
      <c r="J2673">
        <v>121</v>
      </c>
      <c r="K2673">
        <v>36</v>
      </c>
      <c r="L2673">
        <f>COUNTIF(Table1[Race],Table1[Race])</f>
        <v>3</v>
      </c>
      <c r="M2673">
        <v>18</v>
      </c>
      <c r="N2673">
        <v>9</v>
      </c>
      <c r="O2673">
        <v>6</v>
      </c>
      <c r="P2673">
        <v>3</v>
      </c>
      <c r="Q2673" t="s">
        <v>20</v>
      </c>
      <c r="R2673" t="s">
        <v>3382</v>
      </c>
      <c r="S2673" t="s">
        <v>3379</v>
      </c>
      <c r="T2673">
        <f>IFERROR(Table1[n_can_adj]/MID(Table1[district],FIND("(",Table1[district])+1,1),Table1[n_can_adj])</f>
        <v>3</v>
      </c>
      <c r="U2673">
        <v>22372</v>
      </c>
      <c r="V2673" t="str">
        <f>IF(Table1[Voting Population]&lt;47000,"Rural","Urban")</f>
        <v>Rural</v>
      </c>
      <c r="W2673" s="3">
        <v>0.178988326848249</v>
      </c>
      <c r="X2673" s="3" t="s">
        <v>5414</v>
      </c>
      <c r="Y2673" s="3">
        <f>COUNTIFS(Table1[Race '#],Table1[[#This Row],[Race '#]],Table1[Gender],"F")</f>
        <v>2</v>
      </c>
      <c r="Z2673" s="3">
        <f>COUNTIFS(Table1[Race '#],Table1[[#This Row],[Race '#]],Table1[Gender],"M")</f>
        <v>1</v>
      </c>
      <c r="AA2673" s="3">
        <f>COUNTIFS(Table1[Race '#],Table1[[#This Row],[Race '#]],Table1[Gender],"~?")</f>
        <v>0</v>
      </c>
      <c r="AB2673" s="3" t="str">
        <f>_xlfn.IFS(Y2673=SUM(Table1[[#This Row],[Race-F candidates]:[Race-? Candidates]]),"All-Female",Z2673=SUM(Table1[[#This Row],[Race-F candidates]:[Race-? Candidates]]),"All-Male",1=1,"Mixed-Gender")</f>
        <v>Mixed-Gender</v>
      </c>
      <c r="AC2673" s="3">
        <f>COUNTIFS(Table1[genoffice],Table1[[#This Row],[genoffice]],Table1[Gender],"F")</f>
        <v>216</v>
      </c>
      <c r="AD2673" s="3">
        <f>COUNTIFS(Table1[genoffice],Table1[[#This Row],[genoffice]],Table1[Gender],"M")</f>
        <v>355</v>
      </c>
      <c r="AE2673" s="3">
        <f>COUNTIFS(Table1[genoffice],Table1[[#This Row],[genoffice]],Table1[Gender],"~?")</f>
        <v>29</v>
      </c>
    </row>
    <row r="2674" spans="1:31" x14ac:dyDescent="0.35">
      <c r="A2674">
        <v>2674</v>
      </c>
      <c r="B2674">
        <f>IF(COUNTIF(C$2:C2673,C2674)&gt;0,B2673,B2673+1)</f>
        <v>877</v>
      </c>
      <c r="C2674" t="str">
        <f>Table1[[#This Row],[position]]&amp;IF(Table1[district]="NA","","-"&amp;Table1[district])&amp;IF(Table1[parish]="Multi-Parish Race","","-"&amp;Table1[parish])&amp;" ("&amp;Table1[year]&amp;")"</f>
        <v>Member of School Board-District  1-Grant (2014)</v>
      </c>
      <c r="D2674" t="s">
        <v>3379</v>
      </c>
      <c r="E2674" t="s">
        <v>3387</v>
      </c>
      <c r="F2674" t="s">
        <v>3413</v>
      </c>
      <c r="G2674">
        <v>2014</v>
      </c>
      <c r="H2674" t="s">
        <v>272</v>
      </c>
      <c r="I2674" t="s">
        <v>19</v>
      </c>
      <c r="J2674">
        <v>394</v>
      </c>
      <c r="K2674">
        <v>36</v>
      </c>
      <c r="L2674">
        <f>COUNTIF(Table1[Race],Table1[Race])</f>
        <v>3</v>
      </c>
      <c r="M2674">
        <v>18</v>
      </c>
      <c r="N2674">
        <v>9</v>
      </c>
      <c r="O2674">
        <v>6</v>
      </c>
      <c r="P2674">
        <v>3</v>
      </c>
      <c r="Q2674" t="s">
        <v>20</v>
      </c>
      <c r="R2674" t="s">
        <v>3382</v>
      </c>
      <c r="S2674" t="s">
        <v>3379</v>
      </c>
      <c r="T2674">
        <f>IFERROR(Table1[n_can_adj]/MID(Table1[district],FIND("(",Table1[district])+1,1),Table1[n_can_adj])</f>
        <v>3</v>
      </c>
      <c r="U2674">
        <v>22372</v>
      </c>
      <c r="V2674" t="str">
        <f>IF(Table1[Voting Population]&lt;47000,"Rural","Urban")</f>
        <v>Rural</v>
      </c>
      <c r="W2674" s="3">
        <v>0.178988326848249</v>
      </c>
      <c r="X2674" s="3" t="s">
        <v>5415</v>
      </c>
      <c r="Y2674" s="3">
        <f>COUNTIFS(Table1[Race '#],Table1[[#This Row],[Race '#]],Table1[Gender],"F")</f>
        <v>2</v>
      </c>
      <c r="Z2674" s="3">
        <f>COUNTIFS(Table1[Race '#],Table1[[#This Row],[Race '#]],Table1[Gender],"M")</f>
        <v>1</v>
      </c>
      <c r="AA2674" s="3">
        <f>COUNTIFS(Table1[Race '#],Table1[[#This Row],[Race '#]],Table1[Gender],"~?")</f>
        <v>0</v>
      </c>
      <c r="AB2674" s="3" t="str">
        <f>_xlfn.IFS(Y2674=SUM(Table1[[#This Row],[Race-F candidates]:[Race-? Candidates]]),"All-Female",Z2674=SUM(Table1[[#This Row],[Race-F candidates]:[Race-? Candidates]]),"All-Male",1=1,"Mixed-Gender")</f>
        <v>Mixed-Gender</v>
      </c>
      <c r="AC2674" s="3">
        <f>COUNTIFS(Table1[genoffice],Table1[[#This Row],[genoffice]],Table1[Gender],"F")</f>
        <v>216</v>
      </c>
      <c r="AD2674" s="3">
        <f>COUNTIFS(Table1[genoffice],Table1[[#This Row],[genoffice]],Table1[Gender],"M")</f>
        <v>355</v>
      </c>
      <c r="AE2674" s="3">
        <f>COUNTIFS(Table1[genoffice],Table1[[#This Row],[genoffice]],Table1[Gender],"~?")</f>
        <v>29</v>
      </c>
    </row>
    <row r="2675" spans="1:31" x14ac:dyDescent="0.35">
      <c r="A2675">
        <v>2676</v>
      </c>
      <c r="B2675">
        <f>IF(COUNTIF(C$2:C2674,C2675)&gt;0,B2674,B2674+1)</f>
        <v>878</v>
      </c>
      <c r="C2675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5" t="s">
        <v>3379</v>
      </c>
      <c r="E2675" t="s">
        <v>3387</v>
      </c>
      <c r="F2675" t="s">
        <v>3415</v>
      </c>
      <c r="G2675">
        <v>2014</v>
      </c>
      <c r="H2675" t="s">
        <v>332</v>
      </c>
      <c r="I2675" t="s">
        <v>23</v>
      </c>
      <c r="J2675">
        <v>278</v>
      </c>
      <c r="K2675">
        <v>36</v>
      </c>
      <c r="L2675">
        <f>COUNTIF(Table1[Race],Table1[Race])</f>
        <v>3</v>
      </c>
      <c r="M2675">
        <v>18</v>
      </c>
      <c r="N2675">
        <v>9</v>
      </c>
      <c r="O2675">
        <v>6</v>
      </c>
      <c r="P2675">
        <v>3</v>
      </c>
      <c r="Q2675" t="s">
        <v>20</v>
      </c>
      <c r="R2675" t="s">
        <v>3382</v>
      </c>
      <c r="S2675" t="s">
        <v>3379</v>
      </c>
      <c r="T2675">
        <f>IFERROR(Table1[n_can_adj]/MID(Table1[district],FIND("(",Table1[district])+1,1),Table1[n_can_adj])</f>
        <v>3</v>
      </c>
      <c r="U2675">
        <v>47480</v>
      </c>
      <c r="V2675" t="str">
        <f>IF(Table1[Voting Population]&lt;47000,"Rural","Urban")</f>
        <v>Urban</v>
      </c>
      <c r="W2675" s="3">
        <v>0.27334083239595047</v>
      </c>
      <c r="X2675" s="3" t="s">
        <v>5415</v>
      </c>
      <c r="Y2675" s="3">
        <f>COUNTIFS(Table1[Race '#],Table1[[#This Row],[Race '#]],Table1[Gender],"F")</f>
        <v>3</v>
      </c>
      <c r="Z2675" s="3">
        <f>COUNTIFS(Table1[Race '#],Table1[[#This Row],[Race '#]],Table1[Gender],"M")</f>
        <v>0</v>
      </c>
      <c r="AA2675" s="3">
        <f>COUNTIFS(Table1[Race '#],Table1[[#This Row],[Race '#]],Table1[Gender],"~?")</f>
        <v>0</v>
      </c>
      <c r="AB2675" s="3" t="str">
        <f>_xlfn.IFS(Y2675=SUM(Table1[[#This Row],[Race-F candidates]:[Race-? Candidates]]),"All-Female",Z2675=SUM(Table1[[#This Row],[Race-F candidates]:[Race-? Candidates]]),"All-Male",1=1,"Mixed-Gender")</f>
        <v>All-Female</v>
      </c>
      <c r="AC2675" s="3">
        <f>COUNTIFS(Table1[genoffice],Table1[[#This Row],[genoffice]],Table1[Gender],"F")</f>
        <v>216</v>
      </c>
      <c r="AD2675" s="3">
        <f>COUNTIFS(Table1[genoffice],Table1[[#This Row],[genoffice]],Table1[Gender],"M")</f>
        <v>355</v>
      </c>
      <c r="AE2675" s="3">
        <f>COUNTIFS(Table1[genoffice],Table1[[#This Row],[genoffice]],Table1[Gender],"~?")</f>
        <v>29</v>
      </c>
    </row>
    <row r="2676" spans="1:31" x14ac:dyDescent="0.35">
      <c r="A2676">
        <v>2683</v>
      </c>
      <c r="B2676">
        <f>IF(COUNTIF(C$2:C2675,C2676)&gt;0,B2675,B2675+1)</f>
        <v>878</v>
      </c>
      <c r="C2676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6" t="s">
        <v>3379</v>
      </c>
      <c r="E2676" t="s">
        <v>3387</v>
      </c>
      <c r="F2676" t="s">
        <v>3422</v>
      </c>
      <c r="G2676">
        <v>2014</v>
      </c>
      <c r="H2676" t="s">
        <v>332</v>
      </c>
      <c r="I2676" t="s">
        <v>30</v>
      </c>
      <c r="J2676">
        <v>521</v>
      </c>
      <c r="K2676">
        <v>36</v>
      </c>
      <c r="L2676">
        <f>COUNTIF(Table1[Race],Table1[Race])</f>
        <v>3</v>
      </c>
      <c r="M2676">
        <v>18</v>
      </c>
      <c r="N2676">
        <v>9</v>
      </c>
      <c r="O2676">
        <v>6</v>
      </c>
      <c r="P2676">
        <v>3</v>
      </c>
      <c r="Q2676" t="s">
        <v>20</v>
      </c>
      <c r="R2676" t="s">
        <v>3382</v>
      </c>
      <c r="S2676" t="s">
        <v>3379</v>
      </c>
      <c r="T2676">
        <f>IFERROR(Table1[n_can_adj]/MID(Table1[district],FIND("(",Table1[district])+1,1),Table1[n_can_adj])</f>
        <v>3</v>
      </c>
      <c r="U2676">
        <v>47480</v>
      </c>
      <c r="V2676" t="str">
        <f>IF(Table1[Voting Population]&lt;47000,"Rural","Urban")</f>
        <v>Urban</v>
      </c>
      <c r="W2676" s="3">
        <v>0.27334083239595047</v>
      </c>
      <c r="X2676" s="3" t="s">
        <v>5415</v>
      </c>
      <c r="Y2676" s="3">
        <f>COUNTIFS(Table1[Race '#],Table1[[#This Row],[Race '#]],Table1[Gender],"F")</f>
        <v>3</v>
      </c>
      <c r="Z2676" s="3">
        <f>COUNTIFS(Table1[Race '#],Table1[[#This Row],[Race '#]],Table1[Gender],"M")</f>
        <v>0</v>
      </c>
      <c r="AA2676" s="3">
        <f>COUNTIFS(Table1[Race '#],Table1[[#This Row],[Race '#]],Table1[Gender],"~?")</f>
        <v>0</v>
      </c>
      <c r="AB2676" s="3" t="str">
        <f>_xlfn.IFS(Y2676=SUM(Table1[[#This Row],[Race-F candidates]:[Race-? Candidates]]),"All-Female",Z2676=SUM(Table1[[#This Row],[Race-F candidates]:[Race-? Candidates]]),"All-Male",1=1,"Mixed-Gender")</f>
        <v>All-Female</v>
      </c>
      <c r="AC2676" s="3">
        <f>COUNTIFS(Table1[genoffice],Table1[[#This Row],[genoffice]],Table1[Gender],"F")</f>
        <v>216</v>
      </c>
      <c r="AD2676" s="3">
        <f>COUNTIFS(Table1[genoffice],Table1[[#This Row],[genoffice]],Table1[Gender],"M")</f>
        <v>355</v>
      </c>
      <c r="AE2676" s="3">
        <f>COUNTIFS(Table1[genoffice],Table1[[#This Row],[genoffice]],Table1[Gender],"~?")</f>
        <v>29</v>
      </c>
    </row>
    <row r="2677" spans="1:31" x14ac:dyDescent="0.35">
      <c r="A2677">
        <v>2684</v>
      </c>
      <c r="B2677">
        <f>IF(COUNTIF(C$2:C2676,C2677)&gt;0,B2676,B2676+1)</f>
        <v>878</v>
      </c>
      <c r="C2677" t="str">
        <f>Table1[[#This Row],[position]]&amp;IF(Table1[district]="NA","","-"&amp;Table1[district])&amp;IF(Table1[parish]="Multi-Parish Race","","-"&amp;Table1[parish])&amp;" ("&amp;Table1[year]&amp;")"</f>
        <v>Member of School Board-District  1-Lincoln (2014)</v>
      </c>
      <c r="D2677" t="s">
        <v>3379</v>
      </c>
      <c r="E2677" t="s">
        <v>3387</v>
      </c>
      <c r="F2677" t="s">
        <v>3423</v>
      </c>
      <c r="G2677">
        <v>2014</v>
      </c>
      <c r="H2677" t="s">
        <v>332</v>
      </c>
      <c r="I2677" t="s">
        <v>23</v>
      </c>
      <c r="J2677">
        <v>90</v>
      </c>
      <c r="K2677">
        <v>36</v>
      </c>
      <c r="L2677">
        <f>COUNTIF(Table1[Race],Table1[Race])</f>
        <v>3</v>
      </c>
      <c r="M2677">
        <v>18</v>
      </c>
      <c r="N2677">
        <v>9</v>
      </c>
      <c r="O2677">
        <v>6</v>
      </c>
      <c r="P2677">
        <v>3</v>
      </c>
      <c r="Q2677" t="s">
        <v>20</v>
      </c>
      <c r="R2677" t="s">
        <v>3382</v>
      </c>
      <c r="S2677" t="s">
        <v>3379</v>
      </c>
      <c r="T2677">
        <f>IFERROR(Table1[n_can_adj]/MID(Table1[district],FIND("(",Table1[district])+1,1),Table1[n_can_adj])</f>
        <v>3</v>
      </c>
      <c r="U2677">
        <v>47480</v>
      </c>
      <c r="V2677" t="str">
        <f>IF(Table1[Voting Population]&lt;47000,"Rural","Urban")</f>
        <v>Urban</v>
      </c>
      <c r="W2677" s="3">
        <v>0.27334083239595047</v>
      </c>
      <c r="X2677" s="3" t="s">
        <v>5415</v>
      </c>
      <c r="Y2677" s="3">
        <f>COUNTIFS(Table1[Race '#],Table1[[#This Row],[Race '#]],Table1[Gender],"F")</f>
        <v>3</v>
      </c>
      <c r="Z2677" s="3">
        <f>COUNTIFS(Table1[Race '#],Table1[[#This Row],[Race '#]],Table1[Gender],"M")</f>
        <v>0</v>
      </c>
      <c r="AA2677" s="3">
        <f>COUNTIFS(Table1[Race '#],Table1[[#This Row],[Race '#]],Table1[Gender],"~?")</f>
        <v>0</v>
      </c>
      <c r="AB2677" s="3" t="str">
        <f>_xlfn.IFS(Y2677=SUM(Table1[[#This Row],[Race-F candidates]:[Race-? Candidates]]),"All-Female",Z2677=SUM(Table1[[#This Row],[Race-F candidates]:[Race-? Candidates]]),"All-Male",1=1,"Mixed-Gender")</f>
        <v>All-Female</v>
      </c>
      <c r="AC2677" s="3">
        <f>COUNTIFS(Table1[genoffice],Table1[[#This Row],[genoffice]],Table1[Gender],"F")</f>
        <v>216</v>
      </c>
      <c r="AD2677" s="3">
        <f>COUNTIFS(Table1[genoffice],Table1[[#This Row],[genoffice]],Table1[Gender],"M")</f>
        <v>355</v>
      </c>
      <c r="AE2677" s="3">
        <f>COUNTIFS(Table1[genoffice],Table1[[#This Row],[genoffice]],Table1[Gender],"~?")</f>
        <v>29</v>
      </c>
    </row>
    <row r="2678" spans="1:31" x14ac:dyDescent="0.35">
      <c r="A2678">
        <v>2663</v>
      </c>
      <c r="B2678">
        <f>IF(COUNTIF(C$2:C2677,C2678)&gt;0,B2677,B2677+1)</f>
        <v>879</v>
      </c>
      <c r="C2678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8" t="s">
        <v>3379</v>
      </c>
      <c r="E2678" t="s">
        <v>3387</v>
      </c>
      <c r="F2678" t="s">
        <v>3402</v>
      </c>
      <c r="G2678">
        <v>2014</v>
      </c>
      <c r="H2678" t="s">
        <v>263</v>
      </c>
      <c r="I2678" t="s">
        <v>30</v>
      </c>
      <c r="J2678">
        <v>883</v>
      </c>
      <c r="K2678">
        <v>36</v>
      </c>
      <c r="L2678">
        <f>COUNTIF(Table1[Race],Table1[Race])</f>
        <v>2</v>
      </c>
      <c r="M2678">
        <v>18</v>
      </c>
      <c r="N2678">
        <v>9</v>
      </c>
      <c r="O2678">
        <v>6</v>
      </c>
      <c r="P2678">
        <v>3</v>
      </c>
      <c r="Q2678" t="s">
        <v>20</v>
      </c>
      <c r="R2678" t="s">
        <v>3382</v>
      </c>
      <c r="S2678" t="s">
        <v>3379</v>
      </c>
      <c r="T2678">
        <f>IFERROR(Table1[n_can_adj]/MID(Table1[district],FIND("(",Table1[district])+1,1),Table1[n_can_adj])</f>
        <v>2</v>
      </c>
      <c r="U2678">
        <v>39258</v>
      </c>
      <c r="V2678" t="str">
        <f>IF(Table1[Voting Population]&lt;47000,"Rural","Urban")</f>
        <v>Rural</v>
      </c>
      <c r="W2678" s="3">
        <v>0.16721744877726374</v>
      </c>
      <c r="X2678" s="3" t="s">
        <v>5414</v>
      </c>
      <c r="Y2678" s="3">
        <f>COUNTIFS(Table1[Race '#],Table1[[#This Row],[Race '#]],Table1[Gender],"F")</f>
        <v>0</v>
      </c>
      <c r="Z2678" s="3">
        <f>COUNTIFS(Table1[Race '#],Table1[[#This Row],[Race '#]],Table1[Gender],"M")</f>
        <v>2</v>
      </c>
      <c r="AA2678" s="3">
        <f>COUNTIFS(Table1[Race '#],Table1[[#This Row],[Race '#]],Table1[Gender],"~?")</f>
        <v>0</v>
      </c>
      <c r="AB2678" s="3" t="str">
        <f>_xlfn.IFS(Y2678=SUM(Table1[[#This Row],[Race-F candidates]:[Race-? Candidates]]),"All-Female",Z2678=SUM(Table1[[#This Row],[Race-F candidates]:[Race-? Candidates]]),"All-Male",1=1,"Mixed-Gender")</f>
        <v>All-Male</v>
      </c>
      <c r="AC2678" s="3">
        <f>COUNTIFS(Table1[genoffice],Table1[[#This Row],[genoffice]],Table1[Gender],"F")</f>
        <v>216</v>
      </c>
      <c r="AD2678" s="3">
        <f>COUNTIFS(Table1[genoffice],Table1[[#This Row],[genoffice]],Table1[Gender],"M")</f>
        <v>355</v>
      </c>
      <c r="AE2678" s="3">
        <f>COUNTIFS(Table1[genoffice],Table1[[#This Row],[genoffice]],Table1[Gender],"~?")</f>
        <v>29</v>
      </c>
    </row>
    <row r="2679" spans="1:31" x14ac:dyDescent="0.35">
      <c r="A2679">
        <v>2670</v>
      </c>
      <c r="B2679">
        <f>IF(COUNTIF(C$2:C2678,C2679)&gt;0,B2678,B2678+1)</f>
        <v>879</v>
      </c>
      <c r="C2679" t="str">
        <f>Table1[[#This Row],[position]]&amp;IF(Table1[district]="NA","","-"&amp;Table1[district])&amp;IF(Table1[parish]="Multi-Parish Race","","-"&amp;Table1[parish])&amp;" ("&amp;Table1[year]&amp;")"</f>
        <v>Member of School Board-District  1-Natchitoches (2014)</v>
      </c>
      <c r="D2679" t="s">
        <v>3379</v>
      </c>
      <c r="E2679" t="s">
        <v>3387</v>
      </c>
      <c r="F2679" t="s">
        <v>3409</v>
      </c>
      <c r="G2679">
        <v>2014</v>
      </c>
      <c r="H2679" t="s">
        <v>263</v>
      </c>
      <c r="I2679" t="s">
        <v>23</v>
      </c>
      <c r="J2679">
        <v>630</v>
      </c>
      <c r="K2679">
        <v>36</v>
      </c>
      <c r="L2679">
        <f>COUNTIF(Table1[Race],Table1[Race])</f>
        <v>2</v>
      </c>
      <c r="M2679">
        <v>18</v>
      </c>
      <c r="N2679">
        <v>9</v>
      </c>
      <c r="O2679">
        <v>6</v>
      </c>
      <c r="P2679">
        <v>3</v>
      </c>
      <c r="Q2679" t="s">
        <v>20</v>
      </c>
      <c r="R2679" t="s">
        <v>3382</v>
      </c>
      <c r="S2679" t="s">
        <v>3379</v>
      </c>
      <c r="T2679">
        <f>IFERROR(Table1[n_can_adj]/MID(Table1[district],FIND("(",Table1[district])+1,1),Table1[n_can_adj])</f>
        <v>2</v>
      </c>
      <c r="U2679">
        <v>39258</v>
      </c>
      <c r="V2679" t="str">
        <f>IF(Table1[Voting Population]&lt;47000,"Rural","Urban")</f>
        <v>Rural</v>
      </c>
      <c r="W2679" s="3">
        <v>0.16721744877726374</v>
      </c>
      <c r="X2679" s="3" t="s">
        <v>5414</v>
      </c>
      <c r="Y2679" s="3">
        <f>COUNTIFS(Table1[Race '#],Table1[[#This Row],[Race '#]],Table1[Gender],"F")</f>
        <v>0</v>
      </c>
      <c r="Z2679" s="3">
        <f>COUNTIFS(Table1[Race '#],Table1[[#This Row],[Race '#]],Table1[Gender],"M")</f>
        <v>2</v>
      </c>
      <c r="AA2679" s="3">
        <f>COUNTIFS(Table1[Race '#],Table1[[#This Row],[Race '#]],Table1[Gender],"~?")</f>
        <v>0</v>
      </c>
      <c r="AB2679" s="3" t="str">
        <f>_xlfn.IFS(Y2679=SUM(Table1[[#This Row],[Race-F candidates]:[Race-? Candidates]]),"All-Female",Z2679=SUM(Table1[[#This Row],[Race-F candidates]:[Race-? Candidates]]),"All-Male",1=1,"Mixed-Gender")</f>
        <v>All-Male</v>
      </c>
      <c r="AC2679" s="3">
        <f>COUNTIFS(Table1[genoffice],Table1[[#This Row],[genoffice]],Table1[Gender],"F")</f>
        <v>216</v>
      </c>
      <c r="AD2679" s="3">
        <f>COUNTIFS(Table1[genoffice],Table1[[#This Row],[genoffice]],Table1[Gender],"M")</f>
        <v>355</v>
      </c>
      <c r="AE2679" s="3">
        <f>COUNTIFS(Table1[genoffice],Table1[[#This Row],[genoffice]],Table1[Gender],"~?")</f>
        <v>29</v>
      </c>
    </row>
    <row r="2680" spans="1:31" x14ac:dyDescent="0.35">
      <c r="A2680">
        <v>2669</v>
      </c>
      <c r="B2680">
        <f>IF(COUNTIF(C$2:C2679,C2680)&gt;0,B2679,B2679+1)</f>
        <v>880</v>
      </c>
      <c r="C2680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0" t="s">
        <v>3379</v>
      </c>
      <c r="E2680" t="s">
        <v>3387</v>
      </c>
      <c r="F2680" t="s">
        <v>3408</v>
      </c>
      <c r="G2680">
        <v>2014</v>
      </c>
      <c r="H2680" t="s">
        <v>1737</v>
      </c>
      <c r="I2680" t="s">
        <v>23</v>
      </c>
      <c r="J2680">
        <v>630</v>
      </c>
      <c r="K2680">
        <v>36</v>
      </c>
      <c r="L2680">
        <f>COUNTIF(Table1[Race],Table1[Race])</f>
        <v>2</v>
      </c>
      <c r="M2680">
        <v>18</v>
      </c>
      <c r="N2680">
        <v>9</v>
      </c>
      <c r="O2680">
        <v>6</v>
      </c>
      <c r="P2680">
        <v>3</v>
      </c>
      <c r="Q2680" t="s">
        <v>20</v>
      </c>
      <c r="R2680" t="s">
        <v>3382</v>
      </c>
      <c r="S2680" t="s">
        <v>3379</v>
      </c>
      <c r="T2680">
        <f>IFERROR(Table1[n_can_adj]/MID(Table1[district],FIND("(",Table1[district])+1,1),Table1[n_can_adj])</f>
        <v>2</v>
      </c>
      <c r="U2680">
        <v>44091</v>
      </c>
      <c r="V2680" t="str">
        <f>IF(Table1[Voting Population]&lt;47000,"Rural","Urban")</f>
        <v>Rural</v>
      </c>
      <c r="W2680" s="3">
        <v>0.14337568058076222</v>
      </c>
      <c r="X2680" s="3" t="s">
        <v>5415</v>
      </c>
      <c r="Y2680" s="3">
        <f>COUNTIFS(Table1[Race '#],Table1[[#This Row],[Race '#]],Table1[Gender],"F")</f>
        <v>2</v>
      </c>
      <c r="Z2680" s="3">
        <f>COUNTIFS(Table1[Race '#],Table1[[#This Row],[Race '#]],Table1[Gender],"M")</f>
        <v>0</v>
      </c>
      <c r="AA2680" s="3">
        <f>COUNTIFS(Table1[Race '#],Table1[[#This Row],[Race '#]],Table1[Gender],"~?")</f>
        <v>0</v>
      </c>
      <c r="AB2680" s="3" t="str">
        <f>_xlfn.IFS(Y2680=SUM(Table1[[#This Row],[Race-F candidates]:[Race-? Candidates]]),"All-Female",Z2680=SUM(Table1[[#This Row],[Race-F candidates]:[Race-? Candidates]]),"All-Male",1=1,"Mixed-Gender")</f>
        <v>All-Female</v>
      </c>
      <c r="AC2680" s="3">
        <f>COUNTIFS(Table1[genoffice],Table1[[#This Row],[genoffice]],Table1[Gender],"F")</f>
        <v>216</v>
      </c>
      <c r="AD2680" s="3">
        <f>COUNTIFS(Table1[genoffice],Table1[[#This Row],[genoffice]],Table1[Gender],"M")</f>
        <v>355</v>
      </c>
      <c r="AE2680" s="3">
        <f>COUNTIFS(Table1[genoffice],Table1[[#This Row],[genoffice]],Table1[Gender],"~?")</f>
        <v>29</v>
      </c>
    </row>
    <row r="2681" spans="1:31" x14ac:dyDescent="0.35">
      <c r="A2681">
        <v>2671</v>
      </c>
      <c r="B2681">
        <f>IF(COUNTIF(C$2:C2680,C2681)&gt;0,B2680,B2680+1)</f>
        <v>880</v>
      </c>
      <c r="C2681" t="str">
        <f>Table1[[#This Row],[position]]&amp;IF(Table1[district]="NA","","-"&amp;Table1[district])&amp;IF(Table1[parish]="Multi-Parish Race","","-"&amp;Table1[parish])&amp;" ("&amp;Table1[year]&amp;")"</f>
        <v>Member of School Board-District  1-St. Bernard (2014)</v>
      </c>
      <c r="D2681" t="s">
        <v>3379</v>
      </c>
      <c r="E2681" t="s">
        <v>3387</v>
      </c>
      <c r="F2681" t="s">
        <v>3410</v>
      </c>
      <c r="G2681">
        <v>2014</v>
      </c>
      <c r="H2681" t="s">
        <v>1737</v>
      </c>
      <c r="I2681" t="s">
        <v>19</v>
      </c>
      <c r="J2681">
        <v>472</v>
      </c>
      <c r="K2681">
        <v>36</v>
      </c>
      <c r="L2681">
        <f>COUNTIF(Table1[Race],Table1[Race])</f>
        <v>2</v>
      </c>
      <c r="M2681">
        <v>18</v>
      </c>
      <c r="N2681">
        <v>9</v>
      </c>
      <c r="O2681">
        <v>6</v>
      </c>
      <c r="P2681">
        <v>3</v>
      </c>
      <c r="Q2681" t="s">
        <v>20</v>
      </c>
      <c r="R2681" t="s">
        <v>3382</v>
      </c>
      <c r="S2681" t="s">
        <v>3379</v>
      </c>
      <c r="T2681">
        <f>IFERROR(Table1[n_can_adj]/MID(Table1[district],FIND("(",Table1[district])+1,1),Table1[n_can_adj])</f>
        <v>2</v>
      </c>
      <c r="U2681">
        <v>44091</v>
      </c>
      <c r="V2681" t="str">
        <f>IF(Table1[Voting Population]&lt;47000,"Rural","Urban")</f>
        <v>Rural</v>
      </c>
      <c r="W2681" s="3">
        <v>0.14337568058076222</v>
      </c>
      <c r="X2681" s="3" t="s">
        <v>5415</v>
      </c>
      <c r="Y2681" s="3">
        <f>COUNTIFS(Table1[Race '#],Table1[[#This Row],[Race '#]],Table1[Gender],"F")</f>
        <v>2</v>
      </c>
      <c r="Z2681" s="3">
        <f>COUNTIFS(Table1[Race '#],Table1[[#This Row],[Race '#]],Table1[Gender],"M")</f>
        <v>0</v>
      </c>
      <c r="AA2681" s="3">
        <f>COUNTIFS(Table1[Race '#],Table1[[#This Row],[Race '#]],Table1[Gender],"~?")</f>
        <v>0</v>
      </c>
      <c r="AB2681" s="3" t="str">
        <f>_xlfn.IFS(Y2681=SUM(Table1[[#This Row],[Race-F candidates]:[Race-? Candidates]]),"All-Female",Z2681=SUM(Table1[[#This Row],[Race-F candidates]:[Race-? Candidates]]),"All-Male",1=1,"Mixed-Gender")</f>
        <v>All-Female</v>
      </c>
      <c r="AC2681" s="3">
        <f>COUNTIFS(Table1[genoffice],Table1[[#This Row],[genoffice]],Table1[Gender],"F")</f>
        <v>216</v>
      </c>
      <c r="AD2681" s="3">
        <f>COUNTIFS(Table1[genoffice],Table1[[#This Row],[genoffice]],Table1[Gender],"M")</f>
        <v>355</v>
      </c>
      <c r="AE2681" s="3">
        <f>COUNTIFS(Table1[genoffice],Table1[[#This Row],[genoffice]],Table1[Gender],"~?")</f>
        <v>29</v>
      </c>
    </row>
    <row r="2682" spans="1:31" x14ac:dyDescent="0.35">
      <c r="A2682">
        <v>2653</v>
      </c>
      <c r="B2682">
        <f>IF(COUNTIF(C$2:C2681,C2682)&gt;0,B2681,B2681+1)</f>
        <v>881</v>
      </c>
      <c r="C2682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2" t="s">
        <v>3379</v>
      </c>
      <c r="E2682" t="s">
        <v>3387</v>
      </c>
      <c r="F2682" t="s">
        <v>3392</v>
      </c>
      <c r="G2682">
        <v>2014</v>
      </c>
      <c r="H2682" t="s">
        <v>83</v>
      </c>
      <c r="I2682" t="s">
        <v>23</v>
      </c>
      <c r="J2682">
        <v>1526</v>
      </c>
      <c r="K2682">
        <v>36</v>
      </c>
      <c r="L2682">
        <f>COUNTIF(Table1[Race],Table1[Race])</f>
        <v>2</v>
      </c>
      <c r="M2682">
        <v>18</v>
      </c>
      <c r="N2682">
        <v>9</v>
      </c>
      <c r="O2682">
        <v>6</v>
      </c>
      <c r="P2682">
        <v>3</v>
      </c>
      <c r="Q2682" t="s">
        <v>20</v>
      </c>
      <c r="R2682" t="s">
        <v>3382</v>
      </c>
      <c r="S2682" t="s">
        <v>3379</v>
      </c>
      <c r="T2682">
        <f>IFERROR(Table1[n_can_adj]/MID(Table1[district],FIND("(",Table1[district])+1,1),Table1[n_can_adj])</f>
        <v>2</v>
      </c>
      <c r="U2682">
        <v>83699</v>
      </c>
      <c r="V2682" t="str">
        <f>IF(Table1[Voting Population]&lt;47000,"Rural","Urban")</f>
        <v>Urban</v>
      </c>
      <c r="W2682" s="3">
        <v>0.58380902957965741</v>
      </c>
      <c r="X2682" s="3" t="s">
        <v>5414</v>
      </c>
      <c r="Y2682" s="3">
        <f>COUNTIFS(Table1[Race '#],Table1[[#This Row],[Race '#]],Table1[Gender],"F")</f>
        <v>0</v>
      </c>
      <c r="Z2682" s="3">
        <f>COUNTIFS(Table1[Race '#],Table1[[#This Row],[Race '#]],Table1[Gender],"M")</f>
        <v>2</v>
      </c>
      <c r="AA2682" s="3">
        <f>COUNTIFS(Table1[Race '#],Table1[[#This Row],[Race '#]],Table1[Gender],"~?")</f>
        <v>0</v>
      </c>
      <c r="AB2682" s="3" t="str">
        <f>_xlfn.IFS(Y2682=SUM(Table1[[#This Row],[Race-F candidates]:[Race-? Candidates]]),"All-Female",Z2682=SUM(Table1[[#This Row],[Race-F candidates]:[Race-? Candidates]]),"All-Male",1=1,"Mixed-Gender")</f>
        <v>All-Male</v>
      </c>
      <c r="AC2682" s="3">
        <f>COUNTIFS(Table1[genoffice],Table1[[#This Row],[genoffice]],Table1[Gender],"F")</f>
        <v>216</v>
      </c>
      <c r="AD2682" s="3">
        <f>COUNTIFS(Table1[genoffice],Table1[[#This Row],[genoffice]],Table1[Gender],"M")</f>
        <v>355</v>
      </c>
      <c r="AE2682" s="3">
        <f>COUNTIFS(Table1[genoffice],Table1[[#This Row],[genoffice]],Table1[Gender],"~?")</f>
        <v>29</v>
      </c>
    </row>
    <row r="2683" spans="1:31" x14ac:dyDescent="0.35">
      <c r="A2683">
        <v>2654</v>
      </c>
      <c r="B2683">
        <f>IF(COUNTIF(C$2:C2682,C2683)&gt;0,B2682,B2682+1)</f>
        <v>881</v>
      </c>
      <c r="C2683" t="str">
        <f>Table1[[#This Row],[position]]&amp;IF(Table1[district]="NA","","-"&amp;Table1[district])&amp;IF(Table1[parish]="Multi-Parish Race","","-"&amp;Table1[parish])&amp;" ("&amp;Table1[year]&amp;")"</f>
        <v>Member of School Board-District  1-St. Landry (2014)</v>
      </c>
      <c r="D2683" t="s">
        <v>3379</v>
      </c>
      <c r="E2683" t="s">
        <v>3387</v>
      </c>
      <c r="F2683" t="s">
        <v>3393</v>
      </c>
      <c r="G2683">
        <v>2014</v>
      </c>
      <c r="H2683" t="s">
        <v>83</v>
      </c>
      <c r="I2683" t="s">
        <v>23</v>
      </c>
      <c r="J2683">
        <v>401</v>
      </c>
      <c r="K2683">
        <v>36</v>
      </c>
      <c r="L2683">
        <f>COUNTIF(Table1[Race],Table1[Race])</f>
        <v>2</v>
      </c>
      <c r="M2683">
        <v>18</v>
      </c>
      <c r="N2683">
        <v>9</v>
      </c>
      <c r="O2683">
        <v>6</v>
      </c>
      <c r="P2683">
        <v>3</v>
      </c>
      <c r="Q2683" t="s">
        <v>20</v>
      </c>
      <c r="R2683" t="s">
        <v>3382</v>
      </c>
      <c r="S2683" t="s">
        <v>3379</v>
      </c>
      <c r="T2683">
        <f>IFERROR(Table1[n_can_adj]/MID(Table1[district],FIND("(",Table1[district])+1,1),Table1[n_can_adj])</f>
        <v>2</v>
      </c>
      <c r="U2683">
        <v>83699</v>
      </c>
      <c r="V2683" t="str">
        <f>IF(Table1[Voting Population]&lt;47000,"Rural","Urban")</f>
        <v>Urban</v>
      </c>
      <c r="W2683" s="3">
        <v>0.58380902957965741</v>
      </c>
      <c r="X2683" s="3" t="s">
        <v>5414</v>
      </c>
      <c r="Y2683" s="3">
        <f>COUNTIFS(Table1[Race '#],Table1[[#This Row],[Race '#]],Table1[Gender],"F")</f>
        <v>0</v>
      </c>
      <c r="Z2683" s="3">
        <f>COUNTIFS(Table1[Race '#],Table1[[#This Row],[Race '#]],Table1[Gender],"M")</f>
        <v>2</v>
      </c>
      <c r="AA2683" s="3">
        <f>COUNTIFS(Table1[Race '#],Table1[[#This Row],[Race '#]],Table1[Gender],"~?")</f>
        <v>0</v>
      </c>
      <c r="AB2683" s="3" t="str">
        <f>_xlfn.IFS(Y2683=SUM(Table1[[#This Row],[Race-F candidates]:[Race-? Candidates]]),"All-Female",Z2683=SUM(Table1[[#This Row],[Race-F candidates]:[Race-? Candidates]]),"All-Male",1=1,"Mixed-Gender")</f>
        <v>All-Male</v>
      </c>
      <c r="AC2683" s="3">
        <f>COUNTIFS(Table1[genoffice],Table1[[#This Row],[genoffice]],Table1[Gender],"F")</f>
        <v>216</v>
      </c>
      <c r="AD2683" s="3">
        <f>COUNTIFS(Table1[genoffice],Table1[[#This Row],[genoffice]],Table1[Gender],"M")</f>
        <v>355</v>
      </c>
      <c r="AE2683" s="3">
        <f>COUNTIFS(Table1[genoffice],Table1[[#This Row],[genoffice]],Table1[Gender],"~?")</f>
        <v>29</v>
      </c>
    </row>
    <row r="2684" spans="1:31" x14ac:dyDescent="0.35">
      <c r="A2684">
        <v>2650</v>
      </c>
      <c r="B2684">
        <f>IF(COUNTIF(C$2:C2683,C2684)&gt;0,B2683,B2683+1)</f>
        <v>882</v>
      </c>
      <c r="C2684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4" t="s">
        <v>3379</v>
      </c>
      <c r="E2684" t="s">
        <v>3387</v>
      </c>
      <c r="F2684" t="s">
        <v>3389</v>
      </c>
      <c r="G2684">
        <v>2014</v>
      </c>
      <c r="H2684" t="s">
        <v>519</v>
      </c>
      <c r="I2684" t="s">
        <v>30</v>
      </c>
      <c r="J2684">
        <v>288</v>
      </c>
      <c r="K2684">
        <v>36</v>
      </c>
      <c r="L2684">
        <f>COUNTIF(Table1[Race],Table1[Race])</f>
        <v>2</v>
      </c>
      <c r="M2684">
        <v>18</v>
      </c>
      <c r="N2684">
        <v>9</v>
      </c>
      <c r="O2684">
        <v>6</v>
      </c>
      <c r="P2684">
        <v>3</v>
      </c>
      <c r="Q2684" t="s">
        <v>20</v>
      </c>
      <c r="R2684" t="s">
        <v>3382</v>
      </c>
      <c r="S2684" t="s">
        <v>3379</v>
      </c>
      <c r="T2684">
        <f>IFERROR(Table1[n_can_adj]/MID(Table1[district],FIND("(",Table1[district])+1,1),Table1[n_can_adj])</f>
        <v>2</v>
      </c>
      <c r="U2684">
        <v>46367</v>
      </c>
      <c r="V2684" t="str">
        <f>IF(Table1[Voting Population]&lt;47000,"Rural","Urban")</f>
        <v>Rural</v>
      </c>
      <c r="W2684" s="3">
        <v>0.43859649122807021</v>
      </c>
      <c r="X2684" s="3" t="s">
        <v>5415</v>
      </c>
      <c r="Y2684" s="3">
        <f>COUNTIFS(Table1[Race '#],Table1[[#This Row],[Race '#]],Table1[Gender],"F")</f>
        <v>1</v>
      </c>
      <c r="Z2684" s="3">
        <f>COUNTIFS(Table1[Race '#],Table1[[#This Row],[Race '#]],Table1[Gender],"M")</f>
        <v>1</v>
      </c>
      <c r="AA2684" s="3">
        <f>COUNTIFS(Table1[Race '#],Table1[[#This Row],[Race '#]],Table1[Gender],"~?")</f>
        <v>0</v>
      </c>
      <c r="AB2684" s="3" t="str">
        <f>_xlfn.IFS(Y2684=SUM(Table1[[#This Row],[Race-F candidates]:[Race-? Candidates]]),"All-Female",Z2684=SUM(Table1[[#This Row],[Race-F candidates]:[Race-? Candidates]]),"All-Male",1=1,"Mixed-Gender")</f>
        <v>Mixed-Gender</v>
      </c>
      <c r="AC2684" s="3">
        <f>COUNTIFS(Table1[genoffice],Table1[[#This Row],[genoffice]],Table1[Gender],"F")</f>
        <v>216</v>
      </c>
      <c r="AD2684" s="3">
        <f>COUNTIFS(Table1[genoffice],Table1[[#This Row],[genoffice]],Table1[Gender],"M")</f>
        <v>355</v>
      </c>
      <c r="AE2684" s="3">
        <f>COUNTIFS(Table1[genoffice],Table1[[#This Row],[genoffice]],Table1[Gender],"~?")</f>
        <v>29</v>
      </c>
    </row>
    <row r="2685" spans="1:31" x14ac:dyDescent="0.35">
      <c r="A2685">
        <v>2658</v>
      </c>
      <c r="B2685">
        <f>IF(COUNTIF(C$2:C2684,C2685)&gt;0,B2684,B2684+1)</f>
        <v>882</v>
      </c>
      <c r="C2685" t="str">
        <f>Table1[[#This Row],[position]]&amp;IF(Table1[district]="NA","","-"&amp;Table1[district])&amp;IF(Table1[parish]="Multi-Parish Race","","-"&amp;Table1[parish])&amp;" ("&amp;Table1[year]&amp;")"</f>
        <v>Member of School Board-District  1-Washington (2014)</v>
      </c>
      <c r="D2685" t="s">
        <v>3379</v>
      </c>
      <c r="E2685" t="s">
        <v>3387</v>
      </c>
      <c r="F2685" t="s">
        <v>3397</v>
      </c>
      <c r="G2685">
        <v>2014</v>
      </c>
      <c r="H2685" t="s">
        <v>519</v>
      </c>
      <c r="I2685" t="s">
        <v>23</v>
      </c>
      <c r="J2685">
        <v>738</v>
      </c>
      <c r="K2685">
        <v>36</v>
      </c>
      <c r="L2685">
        <f>COUNTIF(Table1[Race],Table1[Race])</f>
        <v>2</v>
      </c>
      <c r="M2685">
        <v>18</v>
      </c>
      <c r="N2685">
        <v>9</v>
      </c>
      <c r="O2685">
        <v>6</v>
      </c>
      <c r="P2685">
        <v>3</v>
      </c>
      <c r="Q2685" t="s">
        <v>20</v>
      </c>
      <c r="R2685" t="s">
        <v>3382</v>
      </c>
      <c r="S2685" t="s">
        <v>3379</v>
      </c>
      <c r="T2685">
        <f>IFERROR(Table1[n_can_adj]/MID(Table1[district],FIND("(",Table1[district])+1,1),Table1[n_can_adj])</f>
        <v>2</v>
      </c>
      <c r="U2685">
        <v>46367</v>
      </c>
      <c r="V2685" t="str">
        <f>IF(Table1[Voting Population]&lt;47000,"Rural","Urban")</f>
        <v>Rural</v>
      </c>
      <c r="W2685" s="3">
        <v>0.43859649122807021</v>
      </c>
      <c r="X2685" s="3" t="s">
        <v>5414</v>
      </c>
      <c r="Y2685" s="3">
        <f>COUNTIFS(Table1[Race '#],Table1[[#This Row],[Race '#]],Table1[Gender],"F")</f>
        <v>1</v>
      </c>
      <c r="Z2685" s="3">
        <f>COUNTIFS(Table1[Race '#],Table1[[#This Row],[Race '#]],Table1[Gender],"M")</f>
        <v>1</v>
      </c>
      <c r="AA2685" s="3">
        <f>COUNTIFS(Table1[Race '#],Table1[[#This Row],[Race '#]],Table1[Gender],"~?")</f>
        <v>0</v>
      </c>
      <c r="AB2685" s="3" t="str">
        <f>_xlfn.IFS(Y2685=SUM(Table1[[#This Row],[Race-F candidates]:[Race-? Candidates]]),"All-Female",Z2685=SUM(Table1[[#This Row],[Race-F candidates]:[Race-? Candidates]]),"All-Male",1=1,"Mixed-Gender")</f>
        <v>Mixed-Gender</v>
      </c>
      <c r="AC2685" s="3">
        <f>COUNTIFS(Table1[genoffice],Table1[[#This Row],[genoffice]],Table1[Gender],"F")</f>
        <v>216</v>
      </c>
      <c r="AD2685" s="3">
        <f>COUNTIFS(Table1[genoffice],Table1[[#This Row],[genoffice]],Table1[Gender],"M")</f>
        <v>355</v>
      </c>
      <c r="AE2685" s="3">
        <f>COUNTIFS(Table1[genoffice],Table1[[#This Row],[genoffice]],Table1[Gender],"~?")</f>
        <v>29</v>
      </c>
    </row>
    <row r="2686" spans="1:31" x14ac:dyDescent="0.35">
      <c r="A2686">
        <v>2685</v>
      </c>
      <c r="B2686">
        <f>IF(COUNTIF(C$2:C2685,C2686)&gt;0,B2685,B2685+1)</f>
        <v>883</v>
      </c>
      <c r="C2686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6" t="s">
        <v>3379</v>
      </c>
      <c r="E2686" t="s">
        <v>3424</v>
      </c>
      <c r="F2686" t="s">
        <v>3425</v>
      </c>
      <c r="G2686">
        <v>2014</v>
      </c>
      <c r="H2686" t="s">
        <v>1277</v>
      </c>
      <c r="I2686" t="s">
        <v>23</v>
      </c>
      <c r="J2686">
        <v>584</v>
      </c>
      <c r="K2686">
        <v>2</v>
      </c>
      <c r="L2686">
        <f>COUNTIF(Table1[Race],Table1[Race])</f>
        <v>2</v>
      </c>
      <c r="M2686">
        <v>2</v>
      </c>
      <c r="N2686">
        <v>0</v>
      </c>
      <c r="O2686">
        <v>0</v>
      </c>
      <c r="P2686">
        <v>0</v>
      </c>
      <c r="Q2686" t="s">
        <v>20</v>
      </c>
      <c r="R2686" t="s">
        <v>3382</v>
      </c>
      <c r="S2686" t="s">
        <v>3379</v>
      </c>
      <c r="T2686">
        <f>IFERROR(Table1[n_can_adj]/MID(Table1[district],FIND("(",Table1[district])+1,1),Table1[n_can_adj])</f>
        <v>2</v>
      </c>
      <c r="U2686">
        <v>445337</v>
      </c>
      <c r="V2686" t="str">
        <f>IF(Table1[Voting Population]&lt;47000,"Rural","Urban")</f>
        <v>Urban</v>
      </c>
      <c r="W2686" s="3">
        <v>0.26681127982646419</v>
      </c>
      <c r="X2686" s="3" t="s">
        <v>5415</v>
      </c>
      <c r="Y2686" s="3">
        <f>COUNTIFS(Table1[Race '#],Table1[[#This Row],[Race '#]],Table1[Gender],"F")</f>
        <v>1</v>
      </c>
      <c r="Z2686" s="3">
        <f>COUNTIFS(Table1[Race '#],Table1[[#This Row],[Race '#]],Table1[Gender],"M")</f>
        <v>1</v>
      </c>
      <c r="AA2686" s="3">
        <f>COUNTIFS(Table1[Race '#],Table1[[#This Row],[Race '#]],Table1[Gender],"~?")</f>
        <v>0</v>
      </c>
      <c r="AB2686" s="3" t="str">
        <f>_xlfn.IFS(Y2686=SUM(Table1[[#This Row],[Race-F candidates]:[Race-? Candidates]]),"All-Female",Z2686=SUM(Table1[[#This Row],[Race-F candidates]:[Race-? Candidates]]),"All-Male",1=1,"Mixed-Gender")</f>
        <v>Mixed-Gender</v>
      </c>
      <c r="AC2686" s="3">
        <f>COUNTIFS(Table1[genoffice],Table1[[#This Row],[genoffice]],Table1[Gender],"F")</f>
        <v>216</v>
      </c>
      <c r="AD2686" s="3">
        <f>COUNTIFS(Table1[genoffice],Table1[[#This Row],[genoffice]],Table1[Gender],"M")</f>
        <v>355</v>
      </c>
      <c r="AE2686" s="3">
        <f>COUNTIFS(Table1[genoffice],Table1[[#This Row],[genoffice]],Table1[Gender],"~?")</f>
        <v>29</v>
      </c>
    </row>
    <row r="2687" spans="1:31" x14ac:dyDescent="0.35">
      <c r="A2687">
        <v>2686</v>
      </c>
      <c r="B2687">
        <f>IF(COUNTIF(C$2:C2686,C2687)&gt;0,B2686,B2686+1)</f>
        <v>883</v>
      </c>
      <c r="C2687" t="str">
        <f>Table1[[#This Row],[position]]&amp;IF(Table1[district]="NA","","-"&amp;Table1[district])&amp;IF(Table1[parish]="Multi-Parish Race","","-"&amp;Table1[parish])&amp;" ("&amp;Table1[year]&amp;")"</f>
        <v>Member of School Board-District  1,  City of Baker-East Baton Rouge (2014)</v>
      </c>
      <c r="D2687" t="s">
        <v>3379</v>
      </c>
      <c r="E2687" t="s">
        <v>3424</v>
      </c>
      <c r="F2687" t="s">
        <v>3426</v>
      </c>
      <c r="G2687">
        <v>2014</v>
      </c>
      <c r="H2687" t="s">
        <v>1277</v>
      </c>
      <c r="I2687" t="s">
        <v>23</v>
      </c>
      <c r="J2687">
        <v>338</v>
      </c>
      <c r="K2687">
        <v>2</v>
      </c>
      <c r="L2687">
        <f>COUNTIF(Table1[Race],Table1[Race])</f>
        <v>2</v>
      </c>
      <c r="M2687">
        <v>2</v>
      </c>
      <c r="N2687">
        <v>0</v>
      </c>
      <c r="O2687">
        <v>0</v>
      </c>
      <c r="P2687">
        <v>0</v>
      </c>
      <c r="Q2687" t="s">
        <v>20</v>
      </c>
      <c r="R2687" t="s">
        <v>3382</v>
      </c>
      <c r="S2687" t="s">
        <v>3379</v>
      </c>
      <c r="T2687">
        <f>IFERROR(Table1[n_can_adj]/MID(Table1[district],FIND("(",Table1[district])+1,1),Table1[n_can_adj])</f>
        <v>2</v>
      </c>
      <c r="U2687">
        <v>445337</v>
      </c>
      <c r="V2687" t="str">
        <f>IF(Table1[Voting Population]&lt;47000,"Rural","Urban")</f>
        <v>Urban</v>
      </c>
      <c r="W2687" s="3">
        <v>0.26681127982646419</v>
      </c>
      <c r="X2687" s="3" t="s">
        <v>5414</v>
      </c>
      <c r="Y2687" s="3">
        <f>COUNTIFS(Table1[Race '#],Table1[[#This Row],[Race '#]],Table1[Gender],"F")</f>
        <v>1</v>
      </c>
      <c r="Z2687" s="3">
        <f>COUNTIFS(Table1[Race '#],Table1[[#This Row],[Race '#]],Table1[Gender],"M")</f>
        <v>1</v>
      </c>
      <c r="AA2687" s="3">
        <f>COUNTIFS(Table1[Race '#],Table1[[#This Row],[Race '#]],Table1[Gender],"~?")</f>
        <v>0</v>
      </c>
      <c r="AB2687" s="3" t="str">
        <f>_xlfn.IFS(Y2687=SUM(Table1[[#This Row],[Race-F candidates]:[Race-? Candidates]]),"All-Female",Z2687=SUM(Table1[[#This Row],[Race-F candidates]:[Race-? Candidates]]),"All-Male",1=1,"Mixed-Gender")</f>
        <v>Mixed-Gender</v>
      </c>
      <c r="AC2687" s="3">
        <f>COUNTIFS(Table1[genoffice],Table1[[#This Row],[genoffice]],Table1[Gender],"F")</f>
        <v>216</v>
      </c>
      <c r="AD2687" s="3">
        <f>COUNTIFS(Table1[genoffice],Table1[[#This Row],[genoffice]],Table1[Gender],"M")</f>
        <v>355</v>
      </c>
      <c r="AE2687" s="3">
        <f>COUNTIFS(Table1[genoffice],Table1[[#This Row],[genoffice]],Table1[Gender],"~?")</f>
        <v>29</v>
      </c>
    </row>
    <row r="2688" spans="1:31" x14ac:dyDescent="0.35">
      <c r="A2688">
        <v>2691</v>
      </c>
      <c r="B2688">
        <f>IF(COUNTIF(C$2:C2687,C2688)&gt;0,B2687,B2687+1)</f>
        <v>884</v>
      </c>
      <c r="C2688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8" t="s">
        <v>3379</v>
      </c>
      <c r="E2688" t="s">
        <v>3427</v>
      </c>
      <c r="F2688" t="s">
        <v>3432</v>
      </c>
      <c r="G2688">
        <v>2014</v>
      </c>
      <c r="H2688" t="s">
        <v>18</v>
      </c>
      <c r="I2688" t="s">
        <v>23</v>
      </c>
      <c r="J2688">
        <v>881</v>
      </c>
      <c r="K2688">
        <v>29</v>
      </c>
      <c r="L2688">
        <f>COUNTIF(Table1[Race],Table1[Race])</f>
        <v>2</v>
      </c>
      <c r="M2688">
        <v>18</v>
      </c>
      <c r="N2688">
        <v>2</v>
      </c>
      <c r="O2688">
        <v>6</v>
      </c>
      <c r="P2688">
        <v>3</v>
      </c>
      <c r="Q2688" t="s">
        <v>20</v>
      </c>
      <c r="R2688" t="s">
        <v>3382</v>
      </c>
      <c r="S2688" t="s">
        <v>3379</v>
      </c>
      <c r="T2688">
        <f>IFERROR(Table1[n_can_adj]/MID(Table1[district],FIND("(",Table1[district])+1,1),Table1[n_can_adj])</f>
        <v>2</v>
      </c>
      <c r="U2688">
        <v>25619</v>
      </c>
      <c r="V2688" t="str">
        <f>IF(Table1[Voting Population]&lt;47000,"Rural","Urban")</f>
        <v>Rural</v>
      </c>
      <c r="W2688" s="3">
        <v>0.25053229240596164</v>
      </c>
      <c r="X2688" s="3" t="s">
        <v>5415</v>
      </c>
      <c r="Y2688" s="3">
        <f>COUNTIFS(Table1[Race '#],Table1[[#This Row],[Race '#]],Table1[Gender],"F")</f>
        <v>1</v>
      </c>
      <c r="Z2688" s="3">
        <f>COUNTIFS(Table1[Race '#],Table1[[#This Row],[Race '#]],Table1[Gender],"M")</f>
        <v>1</v>
      </c>
      <c r="AA2688" s="3">
        <f>COUNTIFS(Table1[Race '#],Table1[[#This Row],[Race '#]],Table1[Gender],"~?")</f>
        <v>0</v>
      </c>
      <c r="AB2688" s="3" t="str">
        <f>_xlfn.IFS(Y2688=SUM(Table1[[#This Row],[Race-F candidates]:[Race-? Candidates]]),"All-Female",Z2688=SUM(Table1[[#This Row],[Race-F candidates]:[Race-? Candidates]]),"All-Male",1=1,"Mixed-Gender")</f>
        <v>Mixed-Gender</v>
      </c>
      <c r="AC2688" s="3">
        <f>COUNTIFS(Table1[genoffice],Table1[[#This Row],[genoffice]],Table1[Gender],"F")</f>
        <v>216</v>
      </c>
      <c r="AD2688" s="3">
        <f>COUNTIFS(Table1[genoffice],Table1[[#This Row],[genoffice]],Table1[Gender],"M")</f>
        <v>355</v>
      </c>
      <c r="AE2688" s="3">
        <f>COUNTIFS(Table1[genoffice],Table1[[#This Row],[genoffice]],Table1[Gender],"~?")</f>
        <v>29</v>
      </c>
    </row>
    <row r="2689" spans="1:31" x14ac:dyDescent="0.35">
      <c r="A2689">
        <v>2693</v>
      </c>
      <c r="B2689">
        <f>IF(COUNTIF(C$2:C2688,C2689)&gt;0,B2688,B2688+1)</f>
        <v>884</v>
      </c>
      <c r="C2689" t="str">
        <f>Table1[[#This Row],[position]]&amp;IF(Table1[district]="NA","","-"&amp;Table1[district])&amp;IF(Table1[parish]="Multi-Parish Race","","-"&amp;Table1[parish])&amp;" ("&amp;Table1[year]&amp;")"</f>
        <v>Member of School Board-District  2-Allen (2014)</v>
      </c>
      <c r="D2689" t="s">
        <v>3379</v>
      </c>
      <c r="E2689" t="s">
        <v>3427</v>
      </c>
      <c r="F2689" t="s">
        <v>3434</v>
      </c>
      <c r="G2689">
        <v>2014</v>
      </c>
      <c r="H2689" t="s">
        <v>18</v>
      </c>
      <c r="I2689" t="s">
        <v>30</v>
      </c>
      <c r="J2689">
        <v>528</v>
      </c>
      <c r="K2689">
        <v>29</v>
      </c>
      <c r="L2689">
        <f>COUNTIF(Table1[Race],Table1[Race])</f>
        <v>2</v>
      </c>
      <c r="M2689">
        <v>18</v>
      </c>
      <c r="N2689">
        <v>2</v>
      </c>
      <c r="O2689">
        <v>6</v>
      </c>
      <c r="P2689">
        <v>3</v>
      </c>
      <c r="Q2689" t="s">
        <v>20</v>
      </c>
      <c r="R2689" t="s">
        <v>3382</v>
      </c>
      <c r="S2689" t="s">
        <v>3379</v>
      </c>
      <c r="T2689">
        <f>IFERROR(Table1[n_can_adj]/MID(Table1[district],FIND("(",Table1[district])+1,1),Table1[n_can_adj])</f>
        <v>2</v>
      </c>
      <c r="U2689">
        <v>25619</v>
      </c>
      <c r="V2689" t="str">
        <f>IF(Table1[Voting Population]&lt;47000,"Rural","Urban")</f>
        <v>Rural</v>
      </c>
      <c r="W2689" s="3">
        <v>0.25053229240596164</v>
      </c>
      <c r="X2689" s="3" t="s">
        <v>5414</v>
      </c>
      <c r="Y2689" s="3">
        <f>COUNTIFS(Table1[Race '#],Table1[[#This Row],[Race '#]],Table1[Gender],"F")</f>
        <v>1</v>
      </c>
      <c r="Z2689" s="3">
        <f>COUNTIFS(Table1[Race '#],Table1[[#This Row],[Race '#]],Table1[Gender],"M")</f>
        <v>1</v>
      </c>
      <c r="AA2689" s="3">
        <f>COUNTIFS(Table1[Race '#],Table1[[#This Row],[Race '#]],Table1[Gender],"~?")</f>
        <v>0</v>
      </c>
      <c r="AB2689" s="3" t="str">
        <f>_xlfn.IFS(Y2689=SUM(Table1[[#This Row],[Race-F candidates]:[Race-? Candidates]]),"All-Female",Z2689=SUM(Table1[[#This Row],[Race-F candidates]:[Race-? Candidates]]),"All-Male",1=1,"Mixed-Gender")</f>
        <v>Mixed-Gender</v>
      </c>
      <c r="AC2689" s="3">
        <f>COUNTIFS(Table1[genoffice],Table1[[#This Row],[genoffice]],Table1[Gender],"F")</f>
        <v>216</v>
      </c>
      <c r="AD2689" s="3">
        <f>COUNTIFS(Table1[genoffice],Table1[[#This Row],[genoffice]],Table1[Gender],"M")</f>
        <v>355</v>
      </c>
      <c r="AE2689" s="3">
        <f>COUNTIFS(Table1[genoffice],Table1[[#This Row],[genoffice]],Table1[Gender],"~?")</f>
        <v>29</v>
      </c>
    </row>
    <row r="2690" spans="1:31" x14ac:dyDescent="0.35">
      <c r="A2690">
        <v>2699</v>
      </c>
      <c r="B2690">
        <f>IF(COUNTIF(C$2:C2689,C2690)&gt;0,B2689,B2689+1)</f>
        <v>885</v>
      </c>
      <c r="C2690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0" t="s">
        <v>3379</v>
      </c>
      <c r="E2690" t="s">
        <v>3427</v>
      </c>
      <c r="F2690" t="s">
        <v>3439</v>
      </c>
      <c r="G2690">
        <v>2014</v>
      </c>
      <c r="H2690" t="s">
        <v>729</v>
      </c>
      <c r="I2690" t="s">
        <v>23</v>
      </c>
      <c r="J2690">
        <v>331</v>
      </c>
      <c r="K2690">
        <v>29</v>
      </c>
      <c r="L2690">
        <f>COUNTIF(Table1[Race],Table1[Race])</f>
        <v>2</v>
      </c>
      <c r="M2690">
        <v>18</v>
      </c>
      <c r="N2690">
        <v>2</v>
      </c>
      <c r="O2690">
        <v>6</v>
      </c>
      <c r="P2690">
        <v>3</v>
      </c>
      <c r="Q2690" t="s">
        <v>20</v>
      </c>
      <c r="R2690" t="s">
        <v>3382</v>
      </c>
      <c r="S2690" t="s">
        <v>3379</v>
      </c>
      <c r="T2690">
        <f>IFERROR(Table1[n_can_adj]/MID(Table1[district],FIND("(",Table1[district])+1,1),Table1[n_can_adj])</f>
        <v>2</v>
      </c>
      <c r="U2690">
        <v>13924</v>
      </c>
      <c r="V2690" t="str">
        <f>IF(Table1[Voting Population]&lt;47000,"Rural","Urban")</f>
        <v>Rural</v>
      </c>
      <c r="W2690" s="3">
        <v>0.15989847715736039</v>
      </c>
      <c r="X2690" s="3" t="s">
        <v>5415</v>
      </c>
      <c r="Y2690" s="3">
        <f>COUNTIFS(Table1[Race '#],Table1[[#This Row],[Race '#]],Table1[Gender],"F")</f>
        <v>1</v>
      </c>
      <c r="Z2690" s="3">
        <f>COUNTIFS(Table1[Race '#],Table1[[#This Row],[Race '#]],Table1[Gender],"M")</f>
        <v>1</v>
      </c>
      <c r="AA2690" s="3">
        <f>COUNTIFS(Table1[Race '#],Table1[[#This Row],[Race '#]],Table1[Gender],"~?")</f>
        <v>0</v>
      </c>
      <c r="AB2690" s="3" t="str">
        <f>_xlfn.IFS(Y2690=SUM(Table1[[#This Row],[Race-F candidates]:[Race-? Candidates]]),"All-Female",Z2690=SUM(Table1[[#This Row],[Race-F candidates]:[Race-? Candidates]]),"All-Male",1=1,"Mixed-Gender")</f>
        <v>Mixed-Gender</v>
      </c>
      <c r="AC2690" s="3">
        <f>COUNTIFS(Table1[genoffice],Table1[[#This Row],[genoffice]],Table1[Gender],"F")</f>
        <v>216</v>
      </c>
      <c r="AD2690" s="3">
        <f>COUNTIFS(Table1[genoffice],Table1[[#This Row],[genoffice]],Table1[Gender],"M")</f>
        <v>355</v>
      </c>
      <c r="AE2690" s="3">
        <f>COUNTIFS(Table1[genoffice],Table1[[#This Row],[genoffice]],Table1[Gender],"~?")</f>
        <v>29</v>
      </c>
    </row>
    <row r="2691" spans="1:31" x14ac:dyDescent="0.35">
      <c r="A2691">
        <v>2709</v>
      </c>
      <c r="B2691">
        <f>IF(COUNTIF(C$2:C2690,C2691)&gt;0,B2690,B2690+1)</f>
        <v>885</v>
      </c>
      <c r="C2691" t="str">
        <f>Table1[[#This Row],[position]]&amp;IF(Table1[district]="NA","","-"&amp;Table1[district])&amp;IF(Table1[parish]="Multi-Parish Race","","-"&amp;Table1[parish])&amp;" ("&amp;Table1[year]&amp;")"</f>
        <v>Member of School Board-District  2-Bienville (2014)</v>
      </c>
      <c r="D2691" t="s">
        <v>3379</v>
      </c>
      <c r="E2691" t="s">
        <v>3427</v>
      </c>
      <c r="F2691" t="s">
        <v>3449</v>
      </c>
      <c r="G2691">
        <v>2014</v>
      </c>
      <c r="H2691" t="s">
        <v>729</v>
      </c>
      <c r="I2691" t="s">
        <v>23</v>
      </c>
      <c r="J2691">
        <v>457</v>
      </c>
      <c r="K2691">
        <v>29</v>
      </c>
      <c r="L2691">
        <f>COUNTIF(Table1[Race],Table1[Race])</f>
        <v>2</v>
      </c>
      <c r="M2691">
        <v>18</v>
      </c>
      <c r="N2691">
        <v>2</v>
      </c>
      <c r="O2691">
        <v>6</v>
      </c>
      <c r="P2691">
        <v>3</v>
      </c>
      <c r="Q2691" t="s">
        <v>20</v>
      </c>
      <c r="R2691" t="s">
        <v>3382</v>
      </c>
      <c r="S2691" t="s">
        <v>3379</v>
      </c>
      <c r="T2691">
        <f>IFERROR(Table1[n_can_adj]/MID(Table1[district],FIND("(",Table1[district])+1,1),Table1[n_can_adj])</f>
        <v>2</v>
      </c>
      <c r="U2691">
        <v>13924</v>
      </c>
      <c r="V2691" t="str">
        <f>IF(Table1[Voting Population]&lt;47000,"Rural","Urban")</f>
        <v>Rural</v>
      </c>
      <c r="W2691" s="3">
        <v>0.15989847715736039</v>
      </c>
      <c r="X2691" s="3" t="s">
        <v>5414</v>
      </c>
      <c r="Y2691" s="3">
        <f>COUNTIFS(Table1[Race '#],Table1[[#This Row],[Race '#]],Table1[Gender],"F")</f>
        <v>1</v>
      </c>
      <c r="Z2691" s="3">
        <f>COUNTIFS(Table1[Race '#],Table1[[#This Row],[Race '#]],Table1[Gender],"M")</f>
        <v>1</v>
      </c>
      <c r="AA2691" s="3">
        <f>COUNTIFS(Table1[Race '#],Table1[[#This Row],[Race '#]],Table1[Gender],"~?")</f>
        <v>0</v>
      </c>
      <c r="AB2691" s="3" t="str">
        <f>_xlfn.IFS(Y2691=SUM(Table1[[#This Row],[Race-F candidates]:[Race-? Candidates]]),"All-Female",Z2691=SUM(Table1[[#This Row],[Race-F candidates]:[Race-? Candidates]]),"All-Male",1=1,"Mixed-Gender")</f>
        <v>Mixed-Gender</v>
      </c>
      <c r="AC2691" s="3">
        <f>COUNTIFS(Table1[genoffice],Table1[[#This Row],[genoffice]],Table1[Gender],"F")</f>
        <v>216</v>
      </c>
      <c r="AD2691" s="3">
        <f>COUNTIFS(Table1[genoffice],Table1[[#This Row],[genoffice]],Table1[Gender],"M")</f>
        <v>355</v>
      </c>
      <c r="AE2691" s="3">
        <f>COUNTIFS(Table1[genoffice],Table1[[#This Row],[genoffice]],Table1[Gender],"~?")</f>
        <v>29</v>
      </c>
    </row>
    <row r="2692" spans="1:31" x14ac:dyDescent="0.35">
      <c r="A2692">
        <v>2687</v>
      </c>
      <c r="B2692">
        <f>IF(COUNTIF(C$2:C2691,C2692)&gt;0,B2691,B2691+1)</f>
        <v>886</v>
      </c>
      <c r="C2692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2" t="s">
        <v>3379</v>
      </c>
      <c r="E2692" t="s">
        <v>3427</v>
      </c>
      <c r="F2692" t="s">
        <v>3428</v>
      </c>
      <c r="G2692">
        <v>2014</v>
      </c>
      <c r="H2692" t="s">
        <v>51</v>
      </c>
      <c r="I2692" t="s">
        <v>23</v>
      </c>
      <c r="J2692">
        <v>1780</v>
      </c>
      <c r="K2692">
        <v>29</v>
      </c>
      <c r="L2692">
        <f>COUNTIF(Table1[Race],Table1[Race])</f>
        <v>3</v>
      </c>
      <c r="M2692">
        <v>18</v>
      </c>
      <c r="N2692">
        <v>2</v>
      </c>
      <c r="O2692">
        <v>6</v>
      </c>
      <c r="P2692">
        <v>3</v>
      </c>
      <c r="Q2692" t="s">
        <v>20</v>
      </c>
      <c r="R2692" t="s">
        <v>3382</v>
      </c>
      <c r="S2692" t="s">
        <v>3379</v>
      </c>
      <c r="T2692">
        <f>IFERROR(Table1[n_can_adj]/MID(Table1[district],FIND("(",Table1[district])+1,1),Table1[n_can_adj])</f>
        <v>3</v>
      </c>
      <c r="U2692">
        <v>253125</v>
      </c>
      <c r="V2692" t="str">
        <f>IF(Table1[Voting Population]&lt;47000,"Rural","Urban")</f>
        <v>Urban</v>
      </c>
      <c r="W2692" s="3">
        <v>5.1945364238410563E-2</v>
      </c>
      <c r="X2692" s="3" t="s">
        <v>5415</v>
      </c>
      <c r="Y2692" s="3">
        <f>COUNTIFS(Table1[Race '#],Table1[[#This Row],[Race '#]],Table1[Gender],"F")</f>
        <v>2</v>
      </c>
      <c r="Z2692" s="3">
        <f>COUNTIFS(Table1[Race '#],Table1[[#This Row],[Race '#]],Table1[Gender],"M")</f>
        <v>0</v>
      </c>
      <c r="AA2692" s="3">
        <f>COUNTIFS(Table1[Race '#],Table1[[#This Row],[Race '#]],Table1[Gender],"~?")</f>
        <v>1</v>
      </c>
      <c r="AB2692" s="3" t="str">
        <f>_xlfn.IFS(Y2692=SUM(Table1[[#This Row],[Race-F candidates]:[Race-? Candidates]]),"All-Female",Z2692=SUM(Table1[[#This Row],[Race-F candidates]:[Race-? Candidates]]),"All-Male",1=1,"Mixed-Gender")</f>
        <v>Mixed-Gender</v>
      </c>
      <c r="AC2692" s="3">
        <f>COUNTIFS(Table1[genoffice],Table1[[#This Row],[genoffice]],Table1[Gender],"F")</f>
        <v>216</v>
      </c>
      <c r="AD2692" s="3">
        <f>COUNTIFS(Table1[genoffice],Table1[[#This Row],[genoffice]],Table1[Gender],"M")</f>
        <v>355</v>
      </c>
      <c r="AE2692" s="3">
        <f>COUNTIFS(Table1[genoffice],Table1[[#This Row],[genoffice]],Table1[Gender],"~?")</f>
        <v>29</v>
      </c>
    </row>
    <row r="2693" spans="1:31" x14ac:dyDescent="0.35">
      <c r="A2693">
        <v>2703</v>
      </c>
      <c r="B2693">
        <f>IF(COUNTIF(C$2:C2692,C2693)&gt;0,B2692,B2692+1)</f>
        <v>886</v>
      </c>
      <c r="C2693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3" t="s">
        <v>3379</v>
      </c>
      <c r="E2693" t="s">
        <v>3427</v>
      </c>
      <c r="F2693" t="s">
        <v>3443</v>
      </c>
      <c r="G2693">
        <v>2014</v>
      </c>
      <c r="H2693" t="s">
        <v>51</v>
      </c>
      <c r="I2693" t="s">
        <v>23</v>
      </c>
      <c r="J2693">
        <v>1021</v>
      </c>
      <c r="K2693">
        <v>29</v>
      </c>
      <c r="L2693">
        <f>COUNTIF(Table1[Race],Table1[Race])</f>
        <v>3</v>
      </c>
      <c r="M2693">
        <v>18</v>
      </c>
      <c r="N2693">
        <v>2</v>
      </c>
      <c r="O2693">
        <v>6</v>
      </c>
      <c r="P2693">
        <v>3</v>
      </c>
      <c r="Q2693" t="s">
        <v>20</v>
      </c>
      <c r="R2693" t="s">
        <v>3382</v>
      </c>
      <c r="S2693" t="s">
        <v>3379</v>
      </c>
      <c r="T2693">
        <f>IFERROR(Table1[n_can_adj]/MID(Table1[district],FIND("(",Table1[district])+1,1),Table1[n_can_adj])</f>
        <v>3</v>
      </c>
      <c r="U2693">
        <v>253125</v>
      </c>
      <c r="V2693" t="str">
        <f>IF(Table1[Voting Population]&lt;47000,"Rural","Urban")</f>
        <v>Urban</v>
      </c>
      <c r="W2693" s="3">
        <v>5.1945364238410563E-2</v>
      </c>
      <c r="X2693" s="3" t="s">
        <v>5413</v>
      </c>
      <c r="Y2693" s="3">
        <f>COUNTIFS(Table1[Race '#],Table1[[#This Row],[Race '#]],Table1[Gender],"F")</f>
        <v>2</v>
      </c>
      <c r="Z2693" s="3">
        <f>COUNTIFS(Table1[Race '#],Table1[[#This Row],[Race '#]],Table1[Gender],"M")</f>
        <v>0</v>
      </c>
      <c r="AA2693" s="3">
        <f>COUNTIFS(Table1[Race '#],Table1[[#This Row],[Race '#]],Table1[Gender],"~?")</f>
        <v>1</v>
      </c>
      <c r="AB2693" s="3" t="str">
        <f>_xlfn.IFS(Y2693=SUM(Table1[[#This Row],[Race-F candidates]:[Race-? Candidates]]),"All-Female",Z2693=SUM(Table1[[#This Row],[Race-F candidates]:[Race-? Candidates]]),"All-Male",1=1,"Mixed-Gender")</f>
        <v>Mixed-Gender</v>
      </c>
      <c r="AC2693" s="3">
        <f>COUNTIFS(Table1[genoffice],Table1[[#This Row],[genoffice]],Table1[Gender],"F")</f>
        <v>216</v>
      </c>
      <c r="AD2693" s="3">
        <f>COUNTIFS(Table1[genoffice],Table1[[#This Row],[genoffice]],Table1[Gender],"M")</f>
        <v>355</v>
      </c>
      <c r="AE2693" s="3">
        <f>COUNTIFS(Table1[genoffice],Table1[[#This Row],[genoffice]],Table1[Gender],"~?")</f>
        <v>29</v>
      </c>
    </row>
    <row r="2694" spans="1:31" x14ac:dyDescent="0.35">
      <c r="A2694">
        <v>2704</v>
      </c>
      <c r="B2694">
        <f>IF(COUNTIF(C$2:C2693,C2694)&gt;0,B2693,B2693+1)</f>
        <v>886</v>
      </c>
      <c r="C2694" t="str">
        <f>Table1[[#This Row],[position]]&amp;IF(Table1[district]="NA","","-"&amp;Table1[district])&amp;IF(Table1[parish]="Multi-Parish Race","","-"&amp;Table1[parish])&amp;" ("&amp;Table1[year]&amp;")"</f>
        <v>Member of School Board-District  2-Caddo (2014)</v>
      </c>
      <c r="D2694" t="s">
        <v>3379</v>
      </c>
      <c r="E2694" t="s">
        <v>3427</v>
      </c>
      <c r="F2694" t="s">
        <v>3444</v>
      </c>
      <c r="G2694">
        <v>2014</v>
      </c>
      <c r="H2694" t="s">
        <v>51</v>
      </c>
      <c r="I2694" t="s">
        <v>23</v>
      </c>
      <c r="J2694">
        <v>2031</v>
      </c>
      <c r="K2694">
        <v>29</v>
      </c>
      <c r="L2694">
        <f>COUNTIF(Table1[Race],Table1[Race])</f>
        <v>3</v>
      </c>
      <c r="M2694">
        <v>18</v>
      </c>
      <c r="N2694">
        <v>2</v>
      </c>
      <c r="O2694">
        <v>6</v>
      </c>
      <c r="P2694">
        <v>3</v>
      </c>
      <c r="Q2694" t="s">
        <v>20</v>
      </c>
      <c r="R2694" t="s">
        <v>3382</v>
      </c>
      <c r="S2694" t="s">
        <v>3379</v>
      </c>
      <c r="T2694">
        <f>IFERROR(Table1[n_can_adj]/MID(Table1[district],FIND("(",Table1[district])+1,1),Table1[n_can_adj])</f>
        <v>3</v>
      </c>
      <c r="U2694">
        <v>253125</v>
      </c>
      <c r="V2694" t="str">
        <f>IF(Table1[Voting Population]&lt;47000,"Rural","Urban")</f>
        <v>Urban</v>
      </c>
      <c r="W2694" s="3">
        <v>5.1945364238410563E-2</v>
      </c>
      <c r="X2694" s="3" t="s">
        <v>5415</v>
      </c>
      <c r="Y2694" s="3">
        <f>COUNTIFS(Table1[Race '#],Table1[[#This Row],[Race '#]],Table1[Gender],"F")</f>
        <v>2</v>
      </c>
      <c r="Z2694" s="3">
        <f>COUNTIFS(Table1[Race '#],Table1[[#This Row],[Race '#]],Table1[Gender],"M")</f>
        <v>0</v>
      </c>
      <c r="AA2694" s="3">
        <f>COUNTIFS(Table1[Race '#],Table1[[#This Row],[Race '#]],Table1[Gender],"~?")</f>
        <v>1</v>
      </c>
      <c r="AB2694" s="3" t="str">
        <f>_xlfn.IFS(Y2694=SUM(Table1[[#This Row],[Race-F candidates]:[Race-? Candidates]]),"All-Female",Z2694=SUM(Table1[[#This Row],[Race-F candidates]:[Race-? Candidates]]),"All-Male",1=1,"Mixed-Gender")</f>
        <v>Mixed-Gender</v>
      </c>
      <c r="AC2694" s="3">
        <f>COUNTIFS(Table1[genoffice],Table1[[#This Row],[genoffice]],Table1[Gender],"F")</f>
        <v>216</v>
      </c>
      <c r="AD2694" s="3">
        <f>COUNTIFS(Table1[genoffice],Table1[[#This Row],[genoffice]],Table1[Gender],"M")</f>
        <v>355</v>
      </c>
      <c r="AE2694" s="3">
        <f>COUNTIFS(Table1[genoffice],Table1[[#This Row],[genoffice]],Table1[Gender],"~?")</f>
        <v>29</v>
      </c>
    </row>
    <row r="2695" spans="1:31" x14ac:dyDescent="0.35">
      <c r="A2695">
        <v>2700</v>
      </c>
      <c r="B2695">
        <f>IF(COUNTIF(C$2:C2694,C2695)&gt;0,B2694,B2694+1)</f>
        <v>887</v>
      </c>
      <c r="C2695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5" t="s">
        <v>3379</v>
      </c>
      <c r="E2695" t="s">
        <v>3427</v>
      </c>
      <c r="F2695" t="s">
        <v>3440</v>
      </c>
      <c r="G2695">
        <v>2014</v>
      </c>
      <c r="H2695" t="s">
        <v>1008</v>
      </c>
      <c r="I2695" t="s">
        <v>23</v>
      </c>
      <c r="J2695">
        <v>2595</v>
      </c>
      <c r="K2695">
        <v>29</v>
      </c>
      <c r="L2695">
        <f>COUNTIF(Table1[Race],Table1[Race])</f>
        <v>2</v>
      </c>
      <c r="M2695">
        <v>18</v>
      </c>
      <c r="N2695">
        <v>2</v>
      </c>
      <c r="O2695">
        <v>6</v>
      </c>
      <c r="P2695">
        <v>3</v>
      </c>
      <c r="Q2695" t="s">
        <v>20</v>
      </c>
      <c r="R2695" t="s">
        <v>3382</v>
      </c>
      <c r="S2695" t="s">
        <v>3379</v>
      </c>
      <c r="T2695">
        <f>IFERROR(Table1[n_can_adj]/MID(Table1[district],FIND("(",Table1[district])+1,1),Table1[n_can_adj])</f>
        <v>2</v>
      </c>
      <c r="U2695">
        <v>197233</v>
      </c>
      <c r="V2695" t="str">
        <f>IF(Table1[Voting Population]&lt;47000,"Rural","Urban")</f>
        <v>Urban</v>
      </c>
      <c r="W2695" s="3">
        <v>0.30467571644042235</v>
      </c>
      <c r="X2695" s="3" t="s">
        <v>5413</v>
      </c>
      <c r="Y2695" s="3">
        <f>COUNTIFS(Table1[Race '#],Table1[[#This Row],[Race '#]],Table1[Gender],"F")</f>
        <v>0</v>
      </c>
      <c r="Z2695" s="3">
        <f>COUNTIFS(Table1[Race '#],Table1[[#This Row],[Race '#]],Table1[Gender],"M")</f>
        <v>1</v>
      </c>
      <c r="AA2695" s="3">
        <f>COUNTIFS(Table1[Race '#],Table1[[#This Row],[Race '#]],Table1[Gender],"~?")</f>
        <v>1</v>
      </c>
      <c r="AB2695" s="3" t="str">
        <f>_xlfn.IFS(Y2695=SUM(Table1[[#This Row],[Race-F candidates]:[Race-? Candidates]]),"All-Female",Z2695=SUM(Table1[[#This Row],[Race-F candidates]:[Race-? Candidates]]),"All-Male",1=1,"Mixed-Gender")</f>
        <v>Mixed-Gender</v>
      </c>
      <c r="AC2695" s="3">
        <f>COUNTIFS(Table1[genoffice],Table1[[#This Row],[genoffice]],Table1[Gender],"F")</f>
        <v>216</v>
      </c>
      <c r="AD2695" s="3">
        <f>COUNTIFS(Table1[genoffice],Table1[[#This Row],[genoffice]],Table1[Gender],"M")</f>
        <v>355</v>
      </c>
      <c r="AE2695" s="3">
        <f>COUNTIFS(Table1[genoffice],Table1[[#This Row],[genoffice]],Table1[Gender],"~?")</f>
        <v>29</v>
      </c>
    </row>
    <row r="2696" spans="1:31" x14ac:dyDescent="0.35">
      <c r="A2696">
        <v>2705</v>
      </c>
      <c r="B2696">
        <f>IF(COUNTIF(C$2:C2695,C2696)&gt;0,B2695,B2695+1)</f>
        <v>887</v>
      </c>
      <c r="C2696" t="str">
        <f>Table1[[#This Row],[position]]&amp;IF(Table1[district]="NA","","-"&amp;Table1[district])&amp;IF(Table1[parish]="Multi-Parish Race","","-"&amp;Table1[parish])&amp;" ("&amp;Table1[year]&amp;")"</f>
        <v>Member of School Board-District  2-Calcasieu (2014)</v>
      </c>
      <c r="D2696" t="s">
        <v>3379</v>
      </c>
      <c r="E2696" t="s">
        <v>3427</v>
      </c>
      <c r="F2696" t="s">
        <v>3445</v>
      </c>
      <c r="G2696">
        <v>2014</v>
      </c>
      <c r="H2696" t="s">
        <v>1008</v>
      </c>
      <c r="I2696" t="s">
        <v>127</v>
      </c>
      <c r="J2696">
        <v>1383</v>
      </c>
      <c r="K2696">
        <v>29</v>
      </c>
      <c r="L2696">
        <f>COUNTIF(Table1[Race],Table1[Race])</f>
        <v>2</v>
      </c>
      <c r="M2696">
        <v>18</v>
      </c>
      <c r="N2696">
        <v>2</v>
      </c>
      <c r="O2696">
        <v>6</v>
      </c>
      <c r="P2696">
        <v>3</v>
      </c>
      <c r="Q2696" t="s">
        <v>20</v>
      </c>
      <c r="R2696" t="s">
        <v>3382</v>
      </c>
      <c r="S2696" t="s">
        <v>3379</v>
      </c>
      <c r="T2696">
        <f>IFERROR(Table1[n_can_adj]/MID(Table1[district],FIND("(",Table1[district])+1,1),Table1[n_can_adj])</f>
        <v>2</v>
      </c>
      <c r="U2696">
        <v>197233</v>
      </c>
      <c r="V2696" t="str">
        <f>IF(Table1[Voting Population]&lt;47000,"Rural","Urban")</f>
        <v>Urban</v>
      </c>
      <c r="W2696" s="3">
        <v>0.30467571644042235</v>
      </c>
      <c r="X2696" s="3" t="s">
        <v>5414</v>
      </c>
      <c r="Y2696" s="3">
        <f>COUNTIFS(Table1[Race '#],Table1[[#This Row],[Race '#]],Table1[Gender],"F")</f>
        <v>0</v>
      </c>
      <c r="Z2696" s="3">
        <f>COUNTIFS(Table1[Race '#],Table1[[#This Row],[Race '#]],Table1[Gender],"M")</f>
        <v>1</v>
      </c>
      <c r="AA2696" s="3">
        <f>COUNTIFS(Table1[Race '#],Table1[[#This Row],[Race '#]],Table1[Gender],"~?")</f>
        <v>1</v>
      </c>
      <c r="AB2696" s="3" t="str">
        <f>_xlfn.IFS(Y2696=SUM(Table1[[#This Row],[Race-F candidates]:[Race-? Candidates]]),"All-Female",Z2696=SUM(Table1[[#This Row],[Race-F candidates]:[Race-? Candidates]]),"All-Male",1=1,"Mixed-Gender")</f>
        <v>Mixed-Gender</v>
      </c>
      <c r="AC2696" s="3">
        <f>COUNTIFS(Table1[genoffice],Table1[[#This Row],[genoffice]],Table1[Gender],"F")</f>
        <v>216</v>
      </c>
      <c r="AD2696" s="3">
        <f>COUNTIFS(Table1[genoffice],Table1[[#This Row],[genoffice]],Table1[Gender],"M")</f>
        <v>355</v>
      </c>
      <c r="AE2696" s="3">
        <f>COUNTIFS(Table1[genoffice],Table1[[#This Row],[genoffice]],Table1[Gender],"~?")</f>
        <v>29</v>
      </c>
    </row>
    <row r="2697" spans="1:31" x14ac:dyDescent="0.35">
      <c r="A2697">
        <v>2694</v>
      </c>
      <c r="B2697">
        <f>IF(COUNTIF(C$2:C2696,C2697)&gt;0,B2696,B2696+1)</f>
        <v>888</v>
      </c>
      <c r="C2697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7" t="s">
        <v>3379</v>
      </c>
      <c r="E2697" t="s">
        <v>3427</v>
      </c>
      <c r="F2697" t="s">
        <v>2276</v>
      </c>
      <c r="G2697">
        <v>2014</v>
      </c>
      <c r="H2697" t="s">
        <v>1277</v>
      </c>
      <c r="I2697" t="s">
        <v>23</v>
      </c>
      <c r="J2697">
        <v>4040</v>
      </c>
      <c r="K2697">
        <v>29</v>
      </c>
      <c r="L2697">
        <f>COUNTIF(Table1[Race],Table1[Race])</f>
        <v>2</v>
      </c>
      <c r="M2697">
        <v>18</v>
      </c>
      <c r="N2697">
        <v>2</v>
      </c>
      <c r="O2697">
        <v>6</v>
      </c>
      <c r="P2697">
        <v>3</v>
      </c>
      <c r="Q2697" t="s">
        <v>20</v>
      </c>
      <c r="R2697" t="s">
        <v>3382</v>
      </c>
      <c r="S2697" t="s">
        <v>3379</v>
      </c>
      <c r="T2697">
        <f>IFERROR(Table1[n_can_adj]/MID(Table1[district],FIND("(",Table1[district])+1,1),Table1[n_can_adj])</f>
        <v>2</v>
      </c>
      <c r="U2697">
        <v>445337</v>
      </c>
      <c r="V2697" t="str">
        <f>IF(Table1[Voting Population]&lt;47000,"Rural","Urban")</f>
        <v>Urban</v>
      </c>
      <c r="W2697" s="3">
        <v>0.31010928961748635</v>
      </c>
      <c r="X2697" s="3" t="s">
        <v>5414</v>
      </c>
      <c r="Y2697" s="3">
        <f>COUNTIFS(Table1[Race '#],Table1[[#This Row],[Race '#]],Table1[Gender],"F")</f>
        <v>0</v>
      </c>
      <c r="Z2697" s="3">
        <f>COUNTIFS(Table1[Race '#],Table1[[#This Row],[Race '#]],Table1[Gender],"M")</f>
        <v>1</v>
      </c>
      <c r="AA2697" s="3">
        <f>COUNTIFS(Table1[Race '#],Table1[[#This Row],[Race '#]],Table1[Gender],"~?")</f>
        <v>1</v>
      </c>
      <c r="AB2697" s="3" t="str">
        <f>_xlfn.IFS(Y2697=SUM(Table1[[#This Row],[Race-F candidates]:[Race-? Candidates]]),"All-Female",Z2697=SUM(Table1[[#This Row],[Race-F candidates]:[Race-? Candidates]]),"All-Male",1=1,"Mixed-Gender")</f>
        <v>Mixed-Gender</v>
      </c>
      <c r="AC2697" s="3">
        <f>COUNTIFS(Table1[genoffice],Table1[[#This Row],[genoffice]],Table1[Gender],"F")</f>
        <v>216</v>
      </c>
      <c r="AD2697" s="3">
        <f>COUNTIFS(Table1[genoffice],Table1[[#This Row],[genoffice]],Table1[Gender],"M")</f>
        <v>355</v>
      </c>
      <c r="AE2697" s="3">
        <f>COUNTIFS(Table1[genoffice],Table1[[#This Row],[genoffice]],Table1[Gender],"~?")</f>
        <v>29</v>
      </c>
    </row>
    <row r="2698" spans="1:31" x14ac:dyDescent="0.35">
      <c r="A2698">
        <v>2714</v>
      </c>
      <c r="B2698">
        <f>IF(COUNTIF(C$2:C2697,C2698)&gt;0,B2697,B2697+1)</f>
        <v>888</v>
      </c>
      <c r="C2698" t="str">
        <f>Table1[[#This Row],[position]]&amp;IF(Table1[district]="NA","","-"&amp;Table1[district])&amp;IF(Table1[parish]="Multi-Parish Race","","-"&amp;Table1[parish])&amp;" ("&amp;Table1[year]&amp;")"</f>
        <v>Member of School Board-District  2-East Baton Rouge (2014)</v>
      </c>
      <c r="D2698" t="s">
        <v>3379</v>
      </c>
      <c r="E2698" t="s">
        <v>3427</v>
      </c>
      <c r="F2698" t="s">
        <v>3454</v>
      </c>
      <c r="G2698">
        <v>2014</v>
      </c>
      <c r="H2698" t="s">
        <v>1277</v>
      </c>
      <c r="I2698" t="s">
        <v>23</v>
      </c>
      <c r="J2698">
        <v>7672</v>
      </c>
      <c r="K2698">
        <v>29</v>
      </c>
      <c r="L2698">
        <f>COUNTIF(Table1[Race],Table1[Race])</f>
        <v>2</v>
      </c>
      <c r="M2698">
        <v>18</v>
      </c>
      <c r="N2698">
        <v>2</v>
      </c>
      <c r="O2698">
        <v>6</v>
      </c>
      <c r="P2698">
        <v>3</v>
      </c>
      <c r="Q2698" t="s">
        <v>20</v>
      </c>
      <c r="R2698" t="s">
        <v>3382</v>
      </c>
      <c r="S2698" t="s">
        <v>3379</v>
      </c>
      <c r="T2698">
        <f>IFERROR(Table1[n_can_adj]/MID(Table1[district],FIND("(",Table1[district])+1,1),Table1[n_can_adj])</f>
        <v>2</v>
      </c>
      <c r="U2698">
        <v>445337</v>
      </c>
      <c r="V2698" t="str">
        <f>IF(Table1[Voting Population]&lt;47000,"Rural","Urban")</f>
        <v>Urban</v>
      </c>
      <c r="W2698" s="3">
        <v>0.31010928961748635</v>
      </c>
      <c r="X2698" s="3" t="s">
        <v>5413</v>
      </c>
      <c r="Y2698" s="3">
        <f>COUNTIFS(Table1[Race '#],Table1[[#This Row],[Race '#]],Table1[Gender],"F")</f>
        <v>0</v>
      </c>
      <c r="Z2698" s="3">
        <f>COUNTIFS(Table1[Race '#],Table1[[#This Row],[Race '#]],Table1[Gender],"M")</f>
        <v>1</v>
      </c>
      <c r="AA2698" s="3">
        <f>COUNTIFS(Table1[Race '#],Table1[[#This Row],[Race '#]],Table1[Gender],"~?")</f>
        <v>1</v>
      </c>
      <c r="AB2698" s="3" t="str">
        <f>_xlfn.IFS(Y2698=SUM(Table1[[#This Row],[Race-F candidates]:[Race-? Candidates]]),"All-Female",Z2698=SUM(Table1[[#This Row],[Race-F candidates]:[Race-? Candidates]]),"All-Male",1=1,"Mixed-Gender")</f>
        <v>Mixed-Gender</v>
      </c>
      <c r="AC2698" s="3">
        <f>COUNTIFS(Table1[genoffice],Table1[[#This Row],[genoffice]],Table1[Gender],"F")</f>
        <v>216</v>
      </c>
      <c r="AD2698" s="3">
        <f>COUNTIFS(Table1[genoffice],Table1[[#This Row],[genoffice]],Table1[Gender],"M")</f>
        <v>355</v>
      </c>
      <c r="AE2698" s="3">
        <f>COUNTIFS(Table1[genoffice],Table1[[#This Row],[genoffice]],Table1[Gender],"~?")</f>
        <v>29</v>
      </c>
    </row>
    <row r="2699" spans="1:31" x14ac:dyDescent="0.35">
      <c r="A2699">
        <v>2690</v>
      </c>
      <c r="B2699">
        <f>IF(COUNTIF(C$2:C2698,C2699)&gt;0,B2698,B2698+1)</f>
        <v>889</v>
      </c>
      <c r="C2699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699" t="s">
        <v>3379</v>
      </c>
      <c r="E2699" t="s">
        <v>3427</v>
      </c>
      <c r="F2699" t="s">
        <v>3431</v>
      </c>
      <c r="G2699">
        <v>2014</v>
      </c>
      <c r="H2699" t="s">
        <v>569</v>
      </c>
      <c r="I2699" t="s">
        <v>30</v>
      </c>
      <c r="J2699">
        <v>168</v>
      </c>
      <c r="K2699">
        <v>29</v>
      </c>
      <c r="L2699">
        <f>COUNTIF(Table1[Race],Table1[Race])</f>
        <v>4</v>
      </c>
      <c r="M2699">
        <v>18</v>
      </c>
      <c r="N2699">
        <v>2</v>
      </c>
      <c r="O2699">
        <v>6</v>
      </c>
      <c r="P2699">
        <v>3</v>
      </c>
      <c r="Q2699" t="s">
        <v>20</v>
      </c>
      <c r="R2699" t="s">
        <v>3382</v>
      </c>
      <c r="S2699" t="s">
        <v>3379</v>
      </c>
      <c r="T2699">
        <f>IFERROR(Table1[n_can_adj]/MID(Table1[district],FIND("(",Table1[district])+1,1),Table1[n_can_adj])</f>
        <v>4</v>
      </c>
      <c r="U2699">
        <v>7419</v>
      </c>
      <c r="V2699" t="str">
        <f>IF(Table1[Voting Population]&lt;47000,"Rural","Urban")</f>
        <v>Rural</v>
      </c>
      <c r="W2699" s="3">
        <v>0.1764705882352941</v>
      </c>
      <c r="X2699" s="3" t="s">
        <v>5415</v>
      </c>
      <c r="Y2699" s="3">
        <f>COUNTIFS(Table1[Race '#],Table1[[#This Row],[Race '#]],Table1[Gender],"F")</f>
        <v>4</v>
      </c>
      <c r="Z2699" s="3">
        <f>COUNTIFS(Table1[Race '#],Table1[[#This Row],[Race '#]],Table1[Gender],"M")</f>
        <v>0</v>
      </c>
      <c r="AA2699" s="3">
        <f>COUNTIFS(Table1[Race '#],Table1[[#This Row],[Race '#]],Table1[Gender],"~?")</f>
        <v>0</v>
      </c>
      <c r="AB2699" s="3" t="str">
        <f>_xlfn.IFS(Y2699=SUM(Table1[[#This Row],[Race-F candidates]:[Race-? Candidates]]),"All-Female",Z2699=SUM(Table1[[#This Row],[Race-F candidates]:[Race-? Candidates]]),"All-Male",1=1,"Mixed-Gender")</f>
        <v>All-Female</v>
      </c>
      <c r="AC2699" s="3">
        <f>COUNTIFS(Table1[genoffice],Table1[[#This Row],[genoffice]],Table1[Gender],"F")</f>
        <v>216</v>
      </c>
      <c r="AD2699" s="3">
        <f>COUNTIFS(Table1[genoffice],Table1[[#This Row],[genoffice]],Table1[Gender],"M")</f>
        <v>355</v>
      </c>
      <c r="AE2699" s="3">
        <f>COUNTIFS(Table1[genoffice],Table1[[#This Row],[genoffice]],Table1[Gender],"~?")</f>
        <v>29</v>
      </c>
    </row>
    <row r="2700" spans="1:31" x14ac:dyDescent="0.35">
      <c r="A2700">
        <v>2697</v>
      </c>
      <c r="B2700">
        <f>IF(COUNTIF(C$2:C2699,C2700)&gt;0,B2699,B2699+1)</f>
        <v>889</v>
      </c>
      <c r="C2700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0" t="s">
        <v>3379</v>
      </c>
      <c r="E2700" t="s">
        <v>3427</v>
      </c>
      <c r="F2700" t="s">
        <v>3437</v>
      </c>
      <c r="G2700">
        <v>2014</v>
      </c>
      <c r="H2700" t="s">
        <v>569</v>
      </c>
      <c r="I2700" t="s">
        <v>30</v>
      </c>
      <c r="J2700">
        <v>64</v>
      </c>
      <c r="K2700">
        <v>29</v>
      </c>
      <c r="L2700">
        <f>COUNTIF(Table1[Race],Table1[Race])</f>
        <v>4</v>
      </c>
      <c r="M2700">
        <v>18</v>
      </c>
      <c r="N2700">
        <v>2</v>
      </c>
      <c r="O2700">
        <v>6</v>
      </c>
      <c r="P2700">
        <v>3</v>
      </c>
      <c r="Q2700" t="s">
        <v>20</v>
      </c>
      <c r="R2700" t="s">
        <v>3382</v>
      </c>
      <c r="S2700" t="s">
        <v>3379</v>
      </c>
      <c r="T2700">
        <f>IFERROR(Table1[n_can_adj]/MID(Table1[district],FIND("(",Table1[district])+1,1),Table1[n_can_adj])</f>
        <v>4</v>
      </c>
      <c r="U2700">
        <v>7419</v>
      </c>
      <c r="V2700" t="str">
        <f>IF(Table1[Voting Population]&lt;47000,"Rural","Urban")</f>
        <v>Rural</v>
      </c>
      <c r="W2700" s="3">
        <v>0.1764705882352941</v>
      </c>
      <c r="X2700" s="3" t="s">
        <v>5415</v>
      </c>
      <c r="Y2700" s="3">
        <f>COUNTIFS(Table1[Race '#],Table1[[#This Row],[Race '#]],Table1[Gender],"F")</f>
        <v>4</v>
      </c>
      <c r="Z2700" s="3">
        <f>COUNTIFS(Table1[Race '#],Table1[[#This Row],[Race '#]],Table1[Gender],"M")</f>
        <v>0</v>
      </c>
      <c r="AA2700" s="3">
        <f>COUNTIFS(Table1[Race '#],Table1[[#This Row],[Race '#]],Table1[Gender],"~?")</f>
        <v>0</v>
      </c>
      <c r="AB2700" s="3" t="str">
        <f>_xlfn.IFS(Y2700=SUM(Table1[[#This Row],[Race-F candidates]:[Race-? Candidates]]),"All-Female",Z2700=SUM(Table1[[#This Row],[Race-F candidates]:[Race-? Candidates]]),"All-Male",1=1,"Mixed-Gender")</f>
        <v>All-Female</v>
      </c>
      <c r="AC2700" s="3">
        <f>COUNTIFS(Table1[genoffice],Table1[[#This Row],[genoffice]],Table1[Gender],"F")</f>
        <v>216</v>
      </c>
      <c r="AD2700" s="3">
        <f>COUNTIFS(Table1[genoffice],Table1[[#This Row],[genoffice]],Table1[Gender],"M")</f>
        <v>355</v>
      </c>
      <c r="AE2700" s="3">
        <f>COUNTIFS(Table1[genoffice],Table1[[#This Row],[genoffice]],Table1[Gender],"~?")</f>
        <v>29</v>
      </c>
    </row>
    <row r="2701" spans="1:31" x14ac:dyDescent="0.35">
      <c r="A2701">
        <v>2701</v>
      </c>
      <c r="B2701">
        <f>IF(COUNTIF(C$2:C2700,C2701)&gt;0,B2700,B2700+1)</f>
        <v>889</v>
      </c>
      <c r="C2701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1" t="s">
        <v>3379</v>
      </c>
      <c r="E2701" t="s">
        <v>3427</v>
      </c>
      <c r="F2701" t="s">
        <v>3441</v>
      </c>
      <c r="G2701">
        <v>2014</v>
      </c>
      <c r="H2701" t="s">
        <v>569</v>
      </c>
      <c r="I2701" t="s">
        <v>23</v>
      </c>
      <c r="J2701">
        <v>48</v>
      </c>
      <c r="K2701">
        <v>29</v>
      </c>
      <c r="L2701">
        <f>COUNTIF(Table1[Race],Table1[Race])</f>
        <v>4</v>
      </c>
      <c r="M2701">
        <v>18</v>
      </c>
      <c r="N2701">
        <v>2</v>
      </c>
      <c r="O2701">
        <v>6</v>
      </c>
      <c r="P2701">
        <v>3</v>
      </c>
      <c r="Q2701" t="s">
        <v>20</v>
      </c>
      <c r="R2701" t="s">
        <v>3382</v>
      </c>
      <c r="S2701" t="s">
        <v>3379</v>
      </c>
      <c r="T2701">
        <f>IFERROR(Table1[n_can_adj]/MID(Table1[district],FIND("(",Table1[district])+1,1),Table1[n_can_adj])</f>
        <v>4</v>
      </c>
      <c r="U2701">
        <v>7419</v>
      </c>
      <c r="V2701" t="str">
        <f>IF(Table1[Voting Population]&lt;47000,"Rural","Urban")</f>
        <v>Rural</v>
      </c>
      <c r="W2701" s="3">
        <v>0.1764705882352941</v>
      </c>
      <c r="X2701" s="3" t="s">
        <v>5415</v>
      </c>
      <c r="Y2701" s="3">
        <f>COUNTIFS(Table1[Race '#],Table1[[#This Row],[Race '#]],Table1[Gender],"F")</f>
        <v>4</v>
      </c>
      <c r="Z2701" s="3">
        <f>COUNTIFS(Table1[Race '#],Table1[[#This Row],[Race '#]],Table1[Gender],"M")</f>
        <v>0</v>
      </c>
      <c r="AA2701" s="3">
        <f>COUNTIFS(Table1[Race '#],Table1[[#This Row],[Race '#]],Table1[Gender],"~?")</f>
        <v>0</v>
      </c>
      <c r="AB2701" s="3" t="str">
        <f>_xlfn.IFS(Y2701=SUM(Table1[[#This Row],[Race-F candidates]:[Race-? Candidates]]),"All-Female",Z2701=SUM(Table1[[#This Row],[Race-F candidates]:[Race-? Candidates]]),"All-Male",1=1,"Mixed-Gender")</f>
        <v>All-Female</v>
      </c>
      <c r="AC2701" s="3">
        <f>COUNTIFS(Table1[genoffice],Table1[[#This Row],[genoffice]],Table1[Gender],"F")</f>
        <v>216</v>
      </c>
      <c r="AD2701" s="3">
        <f>COUNTIFS(Table1[genoffice],Table1[[#This Row],[genoffice]],Table1[Gender],"M")</f>
        <v>355</v>
      </c>
      <c r="AE2701" s="3">
        <f>COUNTIFS(Table1[genoffice],Table1[[#This Row],[genoffice]],Table1[Gender],"~?")</f>
        <v>29</v>
      </c>
    </row>
    <row r="2702" spans="1:31" x14ac:dyDescent="0.35">
      <c r="A2702">
        <v>2711</v>
      </c>
      <c r="B2702">
        <f>IF(COUNTIF(C$2:C2701,C2702)&gt;0,B2701,B2701+1)</f>
        <v>889</v>
      </c>
      <c r="C2702" t="str">
        <f>Table1[[#This Row],[position]]&amp;IF(Table1[district]="NA","","-"&amp;Table1[district])&amp;IF(Table1[parish]="Multi-Parish Race","","-"&amp;Table1[parish])&amp;" ("&amp;Table1[year]&amp;")"</f>
        <v>Member of School Board-District  2-East Carroll (2014)</v>
      </c>
      <c r="D2702" t="s">
        <v>3379</v>
      </c>
      <c r="E2702" t="s">
        <v>3427</v>
      </c>
      <c r="F2702" t="s">
        <v>3451</v>
      </c>
      <c r="G2702">
        <v>2014</v>
      </c>
      <c r="H2702" t="s">
        <v>569</v>
      </c>
      <c r="I2702" t="s">
        <v>23</v>
      </c>
      <c r="J2702">
        <v>264</v>
      </c>
      <c r="K2702">
        <v>29</v>
      </c>
      <c r="L2702">
        <f>COUNTIF(Table1[Race],Table1[Race])</f>
        <v>4</v>
      </c>
      <c r="M2702">
        <v>18</v>
      </c>
      <c r="N2702">
        <v>2</v>
      </c>
      <c r="O2702">
        <v>6</v>
      </c>
      <c r="P2702">
        <v>3</v>
      </c>
      <c r="Q2702" t="s">
        <v>20</v>
      </c>
      <c r="R2702" t="s">
        <v>3382</v>
      </c>
      <c r="S2702" t="s">
        <v>3379</v>
      </c>
      <c r="T2702">
        <f>IFERROR(Table1[n_can_adj]/MID(Table1[district],FIND("(",Table1[district])+1,1),Table1[n_can_adj])</f>
        <v>4</v>
      </c>
      <c r="U2702">
        <v>7419</v>
      </c>
      <c r="V2702" t="str">
        <f>IF(Table1[Voting Population]&lt;47000,"Rural","Urban")</f>
        <v>Rural</v>
      </c>
      <c r="W2702" s="3">
        <v>0.1764705882352941</v>
      </c>
      <c r="X2702" s="3" t="s">
        <v>5415</v>
      </c>
      <c r="Y2702" s="3">
        <f>COUNTIFS(Table1[Race '#],Table1[[#This Row],[Race '#]],Table1[Gender],"F")</f>
        <v>4</v>
      </c>
      <c r="Z2702" s="3">
        <f>COUNTIFS(Table1[Race '#],Table1[[#This Row],[Race '#]],Table1[Gender],"M")</f>
        <v>0</v>
      </c>
      <c r="AA2702" s="3">
        <f>COUNTIFS(Table1[Race '#],Table1[[#This Row],[Race '#]],Table1[Gender],"~?")</f>
        <v>0</v>
      </c>
      <c r="AB2702" s="3" t="str">
        <f>_xlfn.IFS(Y2702=SUM(Table1[[#This Row],[Race-F candidates]:[Race-? Candidates]]),"All-Female",Z2702=SUM(Table1[[#This Row],[Race-F candidates]:[Race-? Candidates]]),"All-Male",1=1,"Mixed-Gender")</f>
        <v>All-Female</v>
      </c>
      <c r="AC2702" s="3">
        <f>COUNTIFS(Table1[genoffice],Table1[[#This Row],[genoffice]],Table1[Gender],"F")</f>
        <v>216</v>
      </c>
      <c r="AD2702" s="3">
        <f>COUNTIFS(Table1[genoffice],Table1[[#This Row],[genoffice]],Table1[Gender],"M")</f>
        <v>355</v>
      </c>
      <c r="AE2702" s="3">
        <f>COUNTIFS(Table1[genoffice],Table1[[#This Row],[genoffice]],Table1[Gender],"~?")</f>
        <v>29</v>
      </c>
    </row>
    <row r="2703" spans="1:31" x14ac:dyDescent="0.35">
      <c r="A2703">
        <v>2692</v>
      </c>
      <c r="B2703">
        <f>IF(COUNTIF(C$2:C2702,C2703)&gt;0,B2702,B2702+1)</f>
        <v>890</v>
      </c>
      <c r="C2703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3" t="s">
        <v>3379</v>
      </c>
      <c r="E2703" t="s">
        <v>3427</v>
      </c>
      <c r="F2703" t="s">
        <v>3433</v>
      </c>
      <c r="G2703">
        <v>2014</v>
      </c>
      <c r="H2703" t="s">
        <v>272</v>
      </c>
      <c r="I2703" t="s">
        <v>30</v>
      </c>
      <c r="J2703">
        <v>522</v>
      </c>
      <c r="K2703">
        <v>29</v>
      </c>
      <c r="L2703">
        <f>COUNTIF(Table1[Race],Table1[Race])</f>
        <v>2</v>
      </c>
      <c r="M2703">
        <v>18</v>
      </c>
      <c r="N2703">
        <v>2</v>
      </c>
      <c r="O2703">
        <v>6</v>
      </c>
      <c r="P2703">
        <v>3</v>
      </c>
      <c r="Q2703" t="s">
        <v>20</v>
      </c>
      <c r="R2703" t="s">
        <v>3382</v>
      </c>
      <c r="S2703" t="s">
        <v>3379</v>
      </c>
      <c r="T2703">
        <f>IFERROR(Table1[n_can_adj]/MID(Table1[district],FIND("(",Table1[district])+1,1),Table1[n_can_adj])</f>
        <v>2</v>
      </c>
      <c r="U2703">
        <v>22372</v>
      </c>
      <c r="V2703" t="str">
        <f>IF(Table1[Voting Population]&lt;47000,"Rural","Urban")</f>
        <v>Rural</v>
      </c>
      <c r="W2703" s="3">
        <v>0.19999999999999996</v>
      </c>
      <c r="X2703" s="3" t="s">
        <v>5415</v>
      </c>
      <c r="Y2703" s="3">
        <f>COUNTIFS(Table1[Race '#],Table1[[#This Row],[Race '#]],Table1[Gender],"F")</f>
        <v>1</v>
      </c>
      <c r="Z2703" s="3">
        <f>COUNTIFS(Table1[Race '#],Table1[[#This Row],[Race '#]],Table1[Gender],"M")</f>
        <v>1</v>
      </c>
      <c r="AA2703" s="3">
        <f>COUNTIFS(Table1[Race '#],Table1[[#This Row],[Race '#]],Table1[Gender],"~?")</f>
        <v>0</v>
      </c>
      <c r="AB2703" s="3" t="str">
        <f>_xlfn.IFS(Y2703=SUM(Table1[[#This Row],[Race-F candidates]:[Race-? Candidates]]),"All-Female",Z2703=SUM(Table1[[#This Row],[Race-F candidates]:[Race-? Candidates]]),"All-Male",1=1,"Mixed-Gender")</f>
        <v>Mixed-Gender</v>
      </c>
      <c r="AC2703" s="3">
        <f>COUNTIFS(Table1[genoffice],Table1[[#This Row],[genoffice]],Table1[Gender],"F")</f>
        <v>216</v>
      </c>
      <c r="AD2703" s="3">
        <f>COUNTIFS(Table1[genoffice],Table1[[#This Row],[genoffice]],Table1[Gender],"M")</f>
        <v>355</v>
      </c>
      <c r="AE2703" s="3">
        <f>COUNTIFS(Table1[genoffice],Table1[[#This Row],[genoffice]],Table1[Gender],"~?")</f>
        <v>29</v>
      </c>
    </row>
    <row r="2704" spans="1:31" x14ac:dyDescent="0.35">
      <c r="A2704">
        <v>2707</v>
      </c>
      <c r="B2704">
        <f>IF(COUNTIF(C$2:C2703,C2704)&gt;0,B2703,B2703+1)</f>
        <v>890</v>
      </c>
      <c r="C2704" t="str">
        <f>Table1[[#This Row],[position]]&amp;IF(Table1[district]="NA","","-"&amp;Table1[district])&amp;IF(Table1[parish]="Multi-Parish Race","","-"&amp;Table1[parish])&amp;" ("&amp;Table1[year]&amp;")"</f>
        <v>Member of School Board-District  2-Grant (2014)</v>
      </c>
      <c r="D2704" t="s">
        <v>3379</v>
      </c>
      <c r="E2704" t="s">
        <v>3427</v>
      </c>
      <c r="F2704" t="s">
        <v>3447</v>
      </c>
      <c r="G2704">
        <v>2014</v>
      </c>
      <c r="H2704" t="s">
        <v>272</v>
      </c>
      <c r="I2704" t="s">
        <v>127</v>
      </c>
      <c r="J2704">
        <v>348</v>
      </c>
      <c r="K2704">
        <v>29</v>
      </c>
      <c r="L2704">
        <f>COUNTIF(Table1[Race],Table1[Race])</f>
        <v>2</v>
      </c>
      <c r="M2704">
        <v>18</v>
      </c>
      <c r="N2704">
        <v>2</v>
      </c>
      <c r="O2704">
        <v>6</v>
      </c>
      <c r="P2704">
        <v>3</v>
      </c>
      <c r="Q2704" t="s">
        <v>20</v>
      </c>
      <c r="R2704" t="s">
        <v>3382</v>
      </c>
      <c r="S2704" t="s">
        <v>3379</v>
      </c>
      <c r="T2704">
        <f>IFERROR(Table1[n_can_adj]/MID(Table1[district],FIND("(",Table1[district])+1,1),Table1[n_can_adj])</f>
        <v>2</v>
      </c>
      <c r="U2704">
        <v>22372</v>
      </c>
      <c r="V2704" t="str">
        <f>IF(Table1[Voting Population]&lt;47000,"Rural","Urban")</f>
        <v>Rural</v>
      </c>
      <c r="W2704" s="3">
        <v>0.19999999999999996</v>
      </c>
      <c r="X2704" s="3" t="s">
        <v>5414</v>
      </c>
      <c r="Y2704" s="3">
        <f>COUNTIFS(Table1[Race '#],Table1[[#This Row],[Race '#]],Table1[Gender],"F")</f>
        <v>1</v>
      </c>
      <c r="Z2704" s="3">
        <f>COUNTIFS(Table1[Race '#],Table1[[#This Row],[Race '#]],Table1[Gender],"M")</f>
        <v>1</v>
      </c>
      <c r="AA2704" s="3">
        <f>COUNTIFS(Table1[Race '#],Table1[[#This Row],[Race '#]],Table1[Gender],"~?")</f>
        <v>0</v>
      </c>
      <c r="AB2704" s="3" t="str">
        <f>_xlfn.IFS(Y2704=SUM(Table1[[#This Row],[Race-F candidates]:[Race-? Candidates]]),"All-Female",Z2704=SUM(Table1[[#This Row],[Race-F candidates]:[Race-? Candidates]]),"All-Male",1=1,"Mixed-Gender")</f>
        <v>Mixed-Gender</v>
      </c>
      <c r="AC2704" s="3">
        <f>COUNTIFS(Table1[genoffice],Table1[[#This Row],[genoffice]],Table1[Gender],"F")</f>
        <v>216</v>
      </c>
      <c r="AD2704" s="3">
        <f>COUNTIFS(Table1[genoffice],Table1[[#This Row],[genoffice]],Table1[Gender],"M")</f>
        <v>355</v>
      </c>
      <c r="AE2704" s="3">
        <f>COUNTIFS(Table1[genoffice],Table1[[#This Row],[genoffice]],Table1[Gender],"~?")</f>
        <v>29</v>
      </c>
    </row>
    <row r="2705" spans="1:31" x14ac:dyDescent="0.35">
      <c r="A2705">
        <v>2689</v>
      </c>
      <c r="B2705">
        <f>IF(COUNTIF(C$2:C2704,C2705)&gt;0,B2704,B2704+1)</f>
        <v>891</v>
      </c>
      <c r="C2705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5" t="s">
        <v>3379</v>
      </c>
      <c r="E2705" t="s">
        <v>3427</v>
      </c>
      <c r="F2705" t="s">
        <v>3430</v>
      </c>
      <c r="G2705">
        <v>2014</v>
      </c>
      <c r="H2705" t="s">
        <v>161</v>
      </c>
      <c r="I2705" t="s">
        <v>23</v>
      </c>
      <c r="J2705">
        <v>513</v>
      </c>
      <c r="K2705">
        <v>29</v>
      </c>
      <c r="L2705">
        <f>COUNTIF(Table1[Race],Table1[Race])</f>
        <v>2</v>
      </c>
      <c r="M2705">
        <v>18</v>
      </c>
      <c r="N2705">
        <v>2</v>
      </c>
      <c r="O2705">
        <v>6</v>
      </c>
      <c r="P2705">
        <v>3</v>
      </c>
      <c r="Q2705" t="s">
        <v>20</v>
      </c>
      <c r="R2705" t="s">
        <v>3382</v>
      </c>
      <c r="S2705" t="s">
        <v>3379</v>
      </c>
      <c r="T2705">
        <f>IFERROR(Table1[n_can_adj]/MID(Table1[district],FIND("(",Table1[district])+1,1),Table1[n_can_adj])</f>
        <v>2</v>
      </c>
      <c r="U2705">
        <v>15999</v>
      </c>
      <c r="V2705" t="str">
        <f>IF(Table1[Voting Population]&lt;47000,"Rural","Urban")</f>
        <v>Rural</v>
      </c>
      <c r="W2705" s="3">
        <v>0.36436170212765956</v>
      </c>
      <c r="X2705" s="3" t="s">
        <v>5414</v>
      </c>
      <c r="Y2705" s="3">
        <f>COUNTIFS(Table1[Race '#],Table1[[#This Row],[Race '#]],Table1[Gender],"F")</f>
        <v>0</v>
      </c>
      <c r="Z2705" s="3">
        <f>COUNTIFS(Table1[Race '#],Table1[[#This Row],[Race '#]],Table1[Gender],"M")</f>
        <v>1</v>
      </c>
      <c r="AA2705" s="3">
        <f>COUNTIFS(Table1[Race '#],Table1[[#This Row],[Race '#]],Table1[Gender],"~?")</f>
        <v>1</v>
      </c>
      <c r="AB2705" s="3" t="str">
        <f>_xlfn.IFS(Y2705=SUM(Table1[[#This Row],[Race-F candidates]:[Race-? Candidates]]),"All-Female",Z2705=SUM(Table1[[#This Row],[Race-F candidates]:[Race-? Candidates]]),"All-Male",1=1,"Mixed-Gender")</f>
        <v>Mixed-Gender</v>
      </c>
      <c r="AC2705" s="3">
        <f>COUNTIFS(Table1[genoffice],Table1[[#This Row],[genoffice]],Table1[Gender],"F")</f>
        <v>216</v>
      </c>
      <c r="AD2705" s="3">
        <f>COUNTIFS(Table1[genoffice],Table1[[#This Row],[genoffice]],Table1[Gender],"M")</f>
        <v>355</v>
      </c>
      <c r="AE2705" s="3">
        <f>COUNTIFS(Table1[genoffice],Table1[[#This Row],[genoffice]],Table1[Gender],"~?")</f>
        <v>29</v>
      </c>
    </row>
    <row r="2706" spans="1:31" x14ac:dyDescent="0.35">
      <c r="A2706">
        <v>2706</v>
      </c>
      <c r="B2706">
        <f>IF(COUNTIF(C$2:C2705,C2706)&gt;0,B2705,B2705+1)</f>
        <v>891</v>
      </c>
      <c r="C2706" t="str">
        <f>Table1[[#This Row],[position]]&amp;IF(Table1[district]="NA","","-"&amp;Table1[district])&amp;IF(Table1[parish]="Multi-Parish Race","","-"&amp;Table1[parish])&amp;" ("&amp;Table1[year]&amp;")"</f>
        <v>Member of School Board-District  2-Jackson (2014)</v>
      </c>
      <c r="D2706" t="s">
        <v>3379</v>
      </c>
      <c r="E2706" t="s">
        <v>3427</v>
      </c>
      <c r="F2706" t="s">
        <v>3446</v>
      </c>
      <c r="G2706">
        <v>2014</v>
      </c>
      <c r="H2706" t="s">
        <v>161</v>
      </c>
      <c r="I2706" t="s">
        <v>30</v>
      </c>
      <c r="J2706">
        <v>239</v>
      </c>
      <c r="K2706">
        <v>29</v>
      </c>
      <c r="L2706">
        <f>COUNTIF(Table1[Race],Table1[Race])</f>
        <v>2</v>
      </c>
      <c r="M2706">
        <v>18</v>
      </c>
      <c r="N2706">
        <v>2</v>
      </c>
      <c r="O2706">
        <v>6</v>
      </c>
      <c r="P2706">
        <v>3</v>
      </c>
      <c r="Q2706" t="s">
        <v>20</v>
      </c>
      <c r="R2706" t="s">
        <v>3382</v>
      </c>
      <c r="S2706" t="s">
        <v>3379</v>
      </c>
      <c r="T2706">
        <f>IFERROR(Table1[n_can_adj]/MID(Table1[district],FIND("(",Table1[district])+1,1),Table1[n_can_adj])</f>
        <v>2</v>
      </c>
      <c r="U2706">
        <v>15999</v>
      </c>
      <c r="V2706" t="str">
        <f>IF(Table1[Voting Population]&lt;47000,"Rural","Urban")</f>
        <v>Rural</v>
      </c>
      <c r="W2706" s="3">
        <v>0.36436170212765956</v>
      </c>
      <c r="X2706" s="3" t="s">
        <v>5413</v>
      </c>
      <c r="Y2706" s="3">
        <f>COUNTIFS(Table1[Race '#],Table1[[#This Row],[Race '#]],Table1[Gender],"F")</f>
        <v>0</v>
      </c>
      <c r="Z2706" s="3">
        <f>COUNTIFS(Table1[Race '#],Table1[[#This Row],[Race '#]],Table1[Gender],"M")</f>
        <v>1</v>
      </c>
      <c r="AA2706" s="3">
        <f>COUNTIFS(Table1[Race '#],Table1[[#This Row],[Race '#]],Table1[Gender],"~?")</f>
        <v>1</v>
      </c>
      <c r="AB2706" s="3" t="str">
        <f>_xlfn.IFS(Y2706=SUM(Table1[[#This Row],[Race-F candidates]:[Race-? Candidates]]),"All-Female",Z2706=SUM(Table1[[#This Row],[Race-F candidates]:[Race-? Candidates]]),"All-Male",1=1,"Mixed-Gender")</f>
        <v>Mixed-Gender</v>
      </c>
      <c r="AC2706" s="3">
        <f>COUNTIFS(Table1[genoffice],Table1[[#This Row],[genoffice]],Table1[Gender],"F")</f>
        <v>216</v>
      </c>
      <c r="AD2706" s="3">
        <f>COUNTIFS(Table1[genoffice],Table1[[#This Row],[genoffice]],Table1[Gender],"M")</f>
        <v>355</v>
      </c>
      <c r="AE2706" s="3">
        <f>COUNTIFS(Table1[genoffice],Table1[[#This Row],[genoffice]],Table1[Gender],"~?")</f>
        <v>29</v>
      </c>
    </row>
    <row r="2707" spans="1:31" x14ac:dyDescent="0.35">
      <c r="A2707">
        <v>2696</v>
      </c>
      <c r="B2707">
        <f>IF(COUNTIF(C$2:C2706,C2707)&gt;0,B2706,B2706+1)</f>
        <v>892</v>
      </c>
      <c r="C2707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7" t="s">
        <v>3379</v>
      </c>
      <c r="E2707" t="s">
        <v>3427</v>
      </c>
      <c r="F2707" t="s">
        <v>3436</v>
      </c>
      <c r="G2707">
        <v>2014</v>
      </c>
      <c r="H2707" t="s">
        <v>332</v>
      </c>
      <c r="I2707" t="s">
        <v>23</v>
      </c>
      <c r="J2707">
        <v>333</v>
      </c>
      <c r="K2707">
        <v>29</v>
      </c>
      <c r="L2707">
        <f>COUNTIF(Table1[Race],Table1[Race])</f>
        <v>2</v>
      </c>
      <c r="M2707">
        <v>18</v>
      </c>
      <c r="N2707">
        <v>2</v>
      </c>
      <c r="O2707">
        <v>6</v>
      </c>
      <c r="P2707">
        <v>3</v>
      </c>
      <c r="Q2707" t="s">
        <v>20</v>
      </c>
      <c r="R2707" t="s">
        <v>3382</v>
      </c>
      <c r="S2707" t="s">
        <v>3379</v>
      </c>
      <c r="T2707">
        <f>IFERROR(Table1[n_can_adj]/MID(Table1[district],FIND("(",Table1[district])+1,1),Table1[n_can_adj])</f>
        <v>2</v>
      </c>
      <c r="U2707">
        <v>47480</v>
      </c>
      <c r="V2707" t="str">
        <f>IF(Table1[Voting Population]&lt;47000,"Rural","Urban")</f>
        <v>Urban</v>
      </c>
      <c r="W2707" s="3">
        <v>0.23105360443622924</v>
      </c>
      <c r="X2707" s="3" t="s">
        <v>5414</v>
      </c>
      <c r="Y2707" s="3">
        <f>COUNTIFS(Table1[Race '#],Table1[[#This Row],[Race '#]],Table1[Gender],"F")</f>
        <v>0</v>
      </c>
      <c r="Z2707" s="3">
        <f>COUNTIFS(Table1[Race '#],Table1[[#This Row],[Race '#]],Table1[Gender],"M")</f>
        <v>2</v>
      </c>
      <c r="AA2707" s="3">
        <f>COUNTIFS(Table1[Race '#],Table1[[#This Row],[Race '#]],Table1[Gender],"~?")</f>
        <v>0</v>
      </c>
      <c r="AB2707" s="3" t="str">
        <f>_xlfn.IFS(Y2707=SUM(Table1[[#This Row],[Race-F candidates]:[Race-? Candidates]]),"All-Female",Z2707=SUM(Table1[[#This Row],[Race-F candidates]:[Race-? Candidates]]),"All-Male",1=1,"Mixed-Gender")</f>
        <v>All-Male</v>
      </c>
      <c r="AC2707" s="3">
        <f>COUNTIFS(Table1[genoffice],Table1[[#This Row],[genoffice]],Table1[Gender],"F")</f>
        <v>216</v>
      </c>
      <c r="AD2707" s="3">
        <f>COUNTIFS(Table1[genoffice],Table1[[#This Row],[genoffice]],Table1[Gender],"M")</f>
        <v>355</v>
      </c>
      <c r="AE2707" s="3">
        <f>COUNTIFS(Table1[genoffice],Table1[[#This Row],[genoffice]],Table1[Gender],"~?")</f>
        <v>29</v>
      </c>
    </row>
    <row r="2708" spans="1:31" x14ac:dyDescent="0.35">
      <c r="A2708">
        <v>2698</v>
      </c>
      <c r="B2708">
        <f>IF(COUNTIF(C$2:C2707,C2708)&gt;0,B2707,B2707+1)</f>
        <v>892</v>
      </c>
      <c r="C2708" t="str">
        <f>Table1[[#This Row],[position]]&amp;IF(Table1[district]="NA","","-"&amp;Table1[district])&amp;IF(Table1[parish]="Multi-Parish Race","","-"&amp;Table1[parish])&amp;" ("&amp;Table1[year]&amp;")"</f>
        <v>Member of School Board-District  2-Lincoln (2014)</v>
      </c>
      <c r="D2708" t="s">
        <v>3379</v>
      </c>
      <c r="E2708" t="s">
        <v>3427</v>
      </c>
      <c r="F2708" t="s">
        <v>3438</v>
      </c>
      <c r="G2708">
        <v>2014</v>
      </c>
      <c r="H2708" t="s">
        <v>332</v>
      </c>
      <c r="I2708" t="s">
        <v>23</v>
      </c>
      <c r="J2708">
        <v>208</v>
      </c>
      <c r="K2708">
        <v>29</v>
      </c>
      <c r="L2708">
        <f>COUNTIF(Table1[Race],Table1[Race])</f>
        <v>2</v>
      </c>
      <c r="M2708">
        <v>18</v>
      </c>
      <c r="N2708">
        <v>2</v>
      </c>
      <c r="O2708">
        <v>6</v>
      </c>
      <c r="P2708">
        <v>3</v>
      </c>
      <c r="Q2708" t="s">
        <v>20</v>
      </c>
      <c r="R2708" t="s">
        <v>3382</v>
      </c>
      <c r="S2708" t="s">
        <v>3379</v>
      </c>
      <c r="T2708">
        <f>IFERROR(Table1[n_can_adj]/MID(Table1[district],FIND("(",Table1[district])+1,1),Table1[n_can_adj])</f>
        <v>2</v>
      </c>
      <c r="U2708">
        <v>47480</v>
      </c>
      <c r="V2708" t="str">
        <f>IF(Table1[Voting Population]&lt;47000,"Rural","Urban")</f>
        <v>Urban</v>
      </c>
      <c r="W2708" s="3">
        <v>0.23105360443622924</v>
      </c>
      <c r="X2708" s="3" t="s">
        <v>5414</v>
      </c>
      <c r="Y2708" s="3">
        <f>COUNTIFS(Table1[Race '#],Table1[[#This Row],[Race '#]],Table1[Gender],"F")</f>
        <v>0</v>
      </c>
      <c r="Z2708" s="3">
        <f>COUNTIFS(Table1[Race '#],Table1[[#This Row],[Race '#]],Table1[Gender],"M")</f>
        <v>2</v>
      </c>
      <c r="AA2708" s="3">
        <f>COUNTIFS(Table1[Race '#],Table1[[#This Row],[Race '#]],Table1[Gender],"~?")</f>
        <v>0</v>
      </c>
      <c r="AB2708" s="3" t="str">
        <f>_xlfn.IFS(Y2708=SUM(Table1[[#This Row],[Race-F candidates]:[Race-? Candidates]]),"All-Female",Z2708=SUM(Table1[[#This Row],[Race-F candidates]:[Race-? Candidates]]),"All-Male",1=1,"Mixed-Gender")</f>
        <v>All-Male</v>
      </c>
      <c r="AC2708" s="3">
        <f>COUNTIFS(Table1[genoffice],Table1[[#This Row],[genoffice]],Table1[Gender],"F")</f>
        <v>216</v>
      </c>
      <c r="AD2708" s="3">
        <f>COUNTIFS(Table1[genoffice],Table1[[#This Row],[genoffice]],Table1[Gender],"M")</f>
        <v>355</v>
      </c>
      <c r="AE2708" s="3">
        <f>COUNTIFS(Table1[genoffice],Table1[[#This Row],[genoffice]],Table1[Gender],"~?")</f>
        <v>29</v>
      </c>
    </row>
    <row r="2709" spans="1:31" x14ac:dyDescent="0.35">
      <c r="A2709">
        <v>2708</v>
      </c>
      <c r="B2709">
        <f>IF(COUNTIF(C$2:C2708,C2709)&gt;0,B2708,B2708+1)</f>
        <v>893</v>
      </c>
      <c r="C2709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09" t="s">
        <v>3379</v>
      </c>
      <c r="E2709" t="s">
        <v>3427</v>
      </c>
      <c r="F2709" t="s">
        <v>3448</v>
      </c>
      <c r="G2709">
        <v>2014</v>
      </c>
      <c r="H2709" t="s">
        <v>742</v>
      </c>
      <c r="I2709" t="s">
        <v>23</v>
      </c>
      <c r="J2709">
        <v>173</v>
      </c>
      <c r="K2709">
        <v>29</v>
      </c>
      <c r="L2709">
        <f>COUNTIF(Table1[Race],Table1[Race])</f>
        <v>2</v>
      </c>
      <c r="M2709">
        <v>18</v>
      </c>
      <c r="N2709">
        <v>2</v>
      </c>
      <c r="O2709">
        <v>6</v>
      </c>
      <c r="P2709">
        <v>3</v>
      </c>
      <c r="Q2709" t="s">
        <v>20</v>
      </c>
      <c r="R2709" t="s">
        <v>3382</v>
      </c>
      <c r="S2709" t="s">
        <v>3379</v>
      </c>
      <c r="T2709">
        <f>IFERROR(Table1[n_can_adj]/MID(Table1[district],FIND("(",Table1[district])+1,1),Table1[n_can_adj])</f>
        <v>2</v>
      </c>
      <c r="U2709">
        <v>11803</v>
      </c>
      <c r="V2709" t="str">
        <f>IF(Table1[Voting Population]&lt;47000,"Rural","Urban")</f>
        <v>Rural</v>
      </c>
      <c r="W2709" s="3">
        <v>5.4878048780487854E-2</v>
      </c>
      <c r="X2709" s="3" t="s">
        <v>5415</v>
      </c>
      <c r="Y2709" s="3">
        <f>COUNTIFS(Table1[Race '#],Table1[[#This Row],[Race '#]],Table1[Gender],"F")</f>
        <v>1</v>
      </c>
      <c r="Z2709" s="3">
        <f>COUNTIFS(Table1[Race '#],Table1[[#This Row],[Race '#]],Table1[Gender],"M")</f>
        <v>1</v>
      </c>
      <c r="AA2709" s="3">
        <f>COUNTIFS(Table1[Race '#],Table1[[#This Row],[Race '#]],Table1[Gender],"~?")</f>
        <v>0</v>
      </c>
      <c r="AB2709" s="3" t="str">
        <f>_xlfn.IFS(Y2709=SUM(Table1[[#This Row],[Race-F candidates]:[Race-? Candidates]]),"All-Female",Z2709=SUM(Table1[[#This Row],[Race-F candidates]:[Race-? Candidates]]),"All-Male",1=1,"Mixed-Gender")</f>
        <v>Mixed-Gender</v>
      </c>
      <c r="AC2709" s="3">
        <f>COUNTIFS(Table1[genoffice],Table1[[#This Row],[genoffice]],Table1[Gender],"F")</f>
        <v>216</v>
      </c>
      <c r="AD2709" s="3">
        <f>COUNTIFS(Table1[genoffice],Table1[[#This Row],[genoffice]],Table1[Gender],"M")</f>
        <v>355</v>
      </c>
      <c r="AE2709" s="3">
        <f>COUNTIFS(Table1[genoffice],Table1[[#This Row],[genoffice]],Table1[Gender],"~?")</f>
        <v>29</v>
      </c>
    </row>
    <row r="2710" spans="1:31" x14ac:dyDescent="0.35">
      <c r="A2710">
        <v>2712</v>
      </c>
      <c r="B2710">
        <f>IF(COUNTIF(C$2:C2709,C2710)&gt;0,B2709,B2709+1)</f>
        <v>893</v>
      </c>
      <c r="C2710" t="str">
        <f>Table1[[#This Row],[position]]&amp;IF(Table1[district]="NA","","-"&amp;Table1[district])&amp;IF(Table1[parish]="Multi-Parish Race","","-"&amp;Table1[parish])&amp;" ("&amp;Table1[year]&amp;")"</f>
        <v>Member of School Board-District  2-Madison (2014)</v>
      </c>
      <c r="D2710" t="s">
        <v>3379</v>
      </c>
      <c r="E2710" t="s">
        <v>3427</v>
      </c>
      <c r="F2710" t="s">
        <v>3452</v>
      </c>
      <c r="G2710">
        <v>2014</v>
      </c>
      <c r="H2710" t="s">
        <v>742</v>
      </c>
      <c r="I2710" t="s">
        <v>19</v>
      </c>
      <c r="J2710">
        <v>155</v>
      </c>
      <c r="K2710">
        <v>29</v>
      </c>
      <c r="L2710">
        <f>COUNTIF(Table1[Race],Table1[Race])</f>
        <v>2</v>
      </c>
      <c r="M2710">
        <v>18</v>
      </c>
      <c r="N2710">
        <v>2</v>
      </c>
      <c r="O2710">
        <v>6</v>
      </c>
      <c r="P2710">
        <v>3</v>
      </c>
      <c r="Q2710" t="s">
        <v>20</v>
      </c>
      <c r="R2710" t="s">
        <v>3382</v>
      </c>
      <c r="S2710" t="s">
        <v>3379</v>
      </c>
      <c r="T2710">
        <f>IFERROR(Table1[n_can_adj]/MID(Table1[district],FIND("(",Table1[district])+1,1),Table1[n_can_adj])</f>
        <v>2</v>
      </c>
      <c r="U2710">
        <v>11803</v>
      </c>
      <c r="V2710" t="str">
        <f>IF(Table1[Voting Population]&lt;47000,"Rural","Urban")</f>
        <v>Rural</v>
      </c>
      <c r="W2710" s="3">
        <v>5.4878048780487854E-2</v>
      </c>
      <c r="X2710" s="3" t="s">
        <v>5414</v>
      </c>
      <c r="Y2710" s="3">
        <f>COUNTIFS(Table1[Race '#],Table1[[#This Row],[Race '#]],Table1[Gender],"F")</f>
        <v>1</v>
      </c>
      <c r="Z2710" s="3">
        <f>COUNTIFS(Table1[Race '#],Table1[[#This Row],[Race '#]],Table1[Gender],"M")</f>
        <v>1</v>
      </c>
      <c r="AA2710" s="3">
        <f>COUNTIFS(Table1[Race '#],Table1[[#This Row],[Race '#]],Table1[Gender],"~?")</f>
        <v>0</v>
      </c>
      <c r="AB2710" s="3" t="str">
        <f>_xlfn.IFS(Y2710=SUM(Table1[[#This Row],[Race-F candidates]:[Race-? Candidates]]),"All-Female",Z2710=SUM(Table1[[#This Row],[Race-F candidates]:[Race-? Candidates]]),"All-Male",1=1,"Mixed-Gender")</f>
        <v>Mixed-Gender</v>
      </c>
      <c r="AC2710" s="3">
        <f>COUNTIFS(Table1[genoffice],Table1[[#This Row],[genoffice]],Table1[Gender],"F")</f>
        <v>216</v>
      </c>
      <c r="AD2710" s="3">
        <f>COUNTIFS(Table1[genoffice],Table1[[#This Row],[genoffice]],Table1[Gender],"M")</f>
        <v>355</v>
      </c>
      <c r="AE2710" s="3">
        <f>COUNTIFS(Table1[genoffice],Table1[[#This Row],[genoffice]],Table1[Gender],"~?")</f>
        <v>29</v>
      </c>
    </row>
    <row r="2711" spans="1:31" x14ac:dyDescent="0.35">
      <c r="A2711">
        <v>2688</v>
      </c>
      <c r="B2711">
        <f>IF(COUNTIF(C$2:C2710,C2711)&gt;0,B2710,B2710+1)</f>
        <v>894</v>
      </c>
      <c r="C2711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1" t="s">
        <v>3379</v>
      </c>
      <c r="E2711" t="s">
        <v>3427</v>
      </c>
      <c r="F2711" t="s">
        <v>3429</v>
      </c>
      <c r="G2711">
        <v>2014</v>
      </c>
      <c r="H2711" t="s">
        <v>263</v>
      </c>
      <c r="I2711" t="s">
        <v>30</v>
      </c>
      <c r="J2711">
        <v>281</v>
      </c>
      <c r="K2711">
        <v>29</v>
      </c>
      <c r="L2711">
        <f>COUNTIF(Table1[Race],Table1[Race])</f>
        <v>2</v>
      </c>
      <c r="M2711">
        <v>18</v>
      </c>
      <c r="N2711">
        <v>2</v>
      </c>
      <c r="O2711">
        <v>6</v>
      </c>
      <c r="P2711">
        <v>3</v>
      </c>
      <c r="Q2711" t="s">
        <v>20</v>
      </c>
      <c r="R2711" t="s">
        <v>3382</v>
      </c>
      <c r="S2711" t="s">
        <v>3379</v>
      </c>
      <c r="T2711">
        <f>IFERROR(Table1[n_can_adj]/MID(Table1[district],FIND("(",Table1[district])+1,1),Table1[n_can_adj])</f>
        <v>2</v>
      </c>
      <c r="U2711">
        <v>39258</v>
      </c>
      <c r="V2711" t="str">
        <f>IF(Table1[Voting Population]&lt;47000,"Rural","Urban")</f>
        <v>Rural</v>
      </c>
      <c r="W2711" s="3">
        <v>0.34422403733955664</v>
      </c>
      <c r="X2711" s="3" t="s">
        <v>5414</v>
      </c>
      <c r="Y2711" s="3">
        <f>COUNTIFS(Table1[Race '#],Table1[[#This Row],[Race '#]],Table1[Gender],"F")</f>
        <v>0</v>
      </c>
      <c r="Z2711" s="3">
        <f>COUNTIFS(Table1[Race '#],Table1[[#This Row],[Race '#]],Table1[Gender],"M")</f>
        <v>2</v>
      </c>
      <c r="AA2711" s="3">
        <f>COUNTIFS(Table1[Race '#],Table1[[#This Row],[Race '#]],Table1[Gender],"~?")</f>
        <v>0</v>
      </c>
      <c r="AB2711" s="3" t="str">
        <f>_xlfn.IFS(Y2711=SUM(Table1[[#This Row],[Race-F candidates]:[Race-? Candidates]]),"All-Female",Z2711=SUM(Table1[[#This Row],[Race-F candidates]:[Race-? Candidates]]),"All-Male",1=1,"Mixed-Gender")</f>
        <v>All-Male</v>
      </c>
      <c r="AC2711" s="3">
        <f>COUNTIFS(Table1[genoffice],Table1[[#This Row],[genoffice]],Table1[Gender],"F")</f>
        <v>216</v>
      </c>
      <c r="AD2711" s="3">
        <f>COUNTIFS(Table1[genoffice],Table1[[#This Row],[genoffice]],Table1[Gender],"M")</f>
        <v>355</v>
      </c>
      <c r="AE2711" s="3">
        <f>COUNTIFS(Table1[genoffice],Table1[[#This Row],[genoffice]],Table1[Gender],"~?")</f>
        <v>29</v>
      </c>
    </row>
    <row r="2712" spans="1:31" x14ac:dyDescent="0.35">
      <c r="A2712">
        <v>2702</v>
      </c>
      <c r="B2712">
        <f>IF(COUNTIF(C$2:C2711,C2712)&gt;0,B2711,B2711+1)</f>
        <v>894</v>
      </c>
      <c r="C2712" t="str">
        <f>Table1[[#This Row],[position]]&amp;IF(Table1[district]="NA","","-"&amp;Table1[district])&amp;IF(Table1[parish]="Multi-Parish Race","","-"&amp;Table1[parish])&amp;" ("&amp;Table1[year]&amp;")"</f>
        <v>Member of School Board-District  2-Natchitoches (2014)</v>
      </c>
      <c r="D2712" t="s">
        <v>3379</v>
      </c>
      <c r="E2712" t="s">
        <v>3427</v>
      </c>
      <c r="F2712" t="s">
        <v>3442</v>
      </c>
      <c r="G2712">
        <v>2014</v>
      </c>
      <c r="H2712" t="s">
        <v>263</v>
      </c>
      <c r="I2712" t="s">
        <v>23</v>
      </c>
      <c r="J2712">
        <v>576</v>
      </c>
      <c r="K2712">
        <v>29</v>
      </c>
      <c r="L2712">
        <f>COUNTIF(Table1[Race],Table1[Race])</f>
        <v>2</v>
      </c>
      <c r="M2712">
        <v>18</v>
      </c>
      <c r="N2712">
        <v>2</v>
      </c>
      <c r="O2712">
        <v>6</v>
      </c>
      <c r="P2712">
        <v>3</v>
      </c>
      <c r="Q2712" t="s">
        <v>20</v>
      </c>
      <c r="R2712" t="s">
        <v>3382</v>
      </c>
      <c r="S2712" t="s">
        <v>3379</v>
      </c>
      <c r="T2712">
        <f>IFERROR(Table1[n_can_adj]/MID(Table1[district],FIND("(",Table1[district])+1,1),Table1[n_can_adj])</f>
        <v>2</v>
      </c>
      <c r="U2712">
        <v>39258</v>
      </c>
      <c r="V2712" t="str">
        <f>IF(Table1[Voting Population]&lt;47000,"Rural","Urban")</f>
        <v>Rural</v>
      </c>
      <c r="W2712" s="3">
        <v>0.34422403733955664</v>
      </c>
      <c r="X2712" s="3" t="s">
        <v>5414</v>
      </c>
      <c r="Y2712" s="3">
        <f>COUNTIFS(Table1[Race '#],Table1[[#This Row],[Race '#]],Table1[Gender],"F")</f>
        <v>0</v>
      </c>
      <c r="Z2712" s="3">
        <f>COUNTIFS(Table1[Race '#],Table1[[#This Row],[Race '#]],Table1[Gender],"M")</f>
        <v>2</v>
      </c>
      <c r="AA2712" s="3">
        <f>COUNTIFS(Table1[Race '#],Table1[[#This Row],[Race '#]],Table1[Gender],"~?")</f>
        <v>0</v>
      </c>
      <c r="AB2712" s="3" t="str">
        <f>_xlfn.IFS(Y2712=SUM(Table1[[#This Row],[Race-F candidates]:[Race-? Candidates]]),"All-Female",Z2712=SUM(Table1[[#This Row],[Race-F candidates]:[Race-? Candidates]]),"All-Male",1=1,"Mixed-Gender")</f>
        <v>All-Male</v>
      </c>
      <c r="AC2712" s="3">
        <f>COUNTIFS(Table1[genoffice],Table1[[#This Row],[genoffice]],Table1[Gender],"F")</f>
        <v>216</v>
      </c>
      <c r="AD2712" s="3">
        <f>COUNTIFS(Table1[genoffice],Table1[[#This Row],[genoffice]],Table1[Gender],"M")</f>
        <v>355</v>
      </c>
      <c r="AE2712" s="3">
        <f>COUNTIFS(Table1[genoffice],Table1[[#This Row],[genoffice]],Table1[Gender],"~?")</f>
        <v>29</v>
      </c>
    </row>
    <row r="2713" spans="1:31" x14ac:dyDescent="0.35">
      <c r="A2713">
        <v>2695</v>
      </c>
      <c r="B2713">
        <f>IF(COUNTIF(C$2:C2712,C2713)&gt;0,B2712,B2712+1)</f>
        <v>895</v>
      </c>
      <c r="C2713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3" t="s">
        <v>3379</v>
      </c>
      <c r="E2713" t="s">
        <v>3427</v>
      </c>
      <c r="F2713" t="s">
        <v>3435</v>
      </c>
      <c r="G2713">
        <v>2014</v>
      </c>
      <c r="H2713" t="s">
        <v>1584</v>
      </c>
      <c r="I2713" t="s">
        <v>19</v>
      </c>
      <c r="J2713">
        <v>731</v>
      </c>
      <c r="K2713">
        <v>29</v>
      </c>
      <c r="L2713">
        <f>COUNTIF(Table1[Race],Table1[Race])</f>
        <v>2</v>
      </c>
      <c r="M2713">
        <v>18</v>
      </c>
      <c r="N2713">
        <v>2</v>
      </c>
      <c r="O2713">
        <v>6</v>
      </c>
      <c r="P2713">
        <v>3</v>
      </c>
      <c r="Q2713" t="s">
        <v>20</v>
      </c>
      <c r="R2713" t="s">
        <v>3382</v>
      </c>
      <c r="S2713" t="s">
        <v>3379</v>
      </c>
      <c r="T2713">
        <f>IFERROR(Table1[n_can_adj]/MID(Table1[district],FIND("(",Table1[district])+1,1),Table1[n_can_adj])</f>
        <v>2</v>
      </c>
      <c r="U2713">
        <v>23584</v>
      </c>
      <c r="V2713" t="str">
        <f>IF(Table1[Voting Population]&lt;47000,"Rural","Urban")</f>
        <v>Rural</v>
      </c>
      <c r="W2713" s="3">
        <v>0.27462946817785533</v>
      </c>
      <c r="X2713" s="3" t="s">
        <v>5414</v>
      </c>
      <c r="Y2713" s="3">
        <f>COUNTIFS(Table1[Race '#],Table1[[#This Row],[Race '#]],Table1[Gender],"F")</f>
        <v>1</v>
      </c>
      <c r="Z2713" s="3">
        <f>COUNTIFS(Table1[Race '#],Table1[[#This Row],[Race '#]],Table1[Gender],"M")</f>
        <v>1</v>
      </c>
      <c r="AA2713" s="3">
        <f>COUNTIFS(Table1[Race '#],Table1[[#This Row],[Race '#]],Table1[Gender],"~?")</f>
        <v>0</v>
      </c>
      <c r="AB2713" s="3" t="str">
        <f>_xlfn.IFS(Y2713=SUM(Table1[[#This Row],[Race-F candidates]:[Race-? Candidates]]),"All-Female",Z2713=SUM(Table1[[#This Row],[Race-F candidates]:[Race-? Candidates]]),"All-Male",1=1,"Mixed-Gender")</f>
        <v>Mixed-Gender</v>
      </c>
      <c r="AC2713" s="3">
        <f>COUNTIFS(Table1[genoffice],Table1[[#This Row],[genoffice]],Table1[Gender],"F")</f>
        <v>216</v>
      </c>
      <c r="AD2713" s="3">
        <f>COUNTIFS(Table1[genoffice],Table1[[#This Row],[genoffice]],Table1[Gender],"M")</f>
        <v>355</v>
      </c>
      <c r="AE2713" s="3">
        <f>COUNTIFS(Table1[genoffice],Table1[[#This Row],[genoffice]],Table1[Gender],"~?")</f>
        <v>29</v>
      </c>
    </row>
    <row r="2714" spans="1:31" x14ac:dyDescent="0.35">
      <c r="A2714">
        <v>2710</v>
      </c>
      <c r="B2714">
        <f>IF(COUNTIF(C$2:C2713,C2714)&gt;0,B2713,B2713+1)</f>
        <v>895</v>
      </c>
      <c r="C2714" t="str">
        <f>Table1[[#This Row],[position]]&amp;IF(Table1[district]="NA","","-"&amp;Table1[district])&amp;IF(Table1[parish]="Multi-Parish Race","","-"&amp;Table1[parish])&amp;" ("&amp;Table1[year]&amp;")"</f>
        <v>Member of School Board-District  2-Plaquemines (2014)</v>
      </c>
      <c r="D2714" t="s">
        <v>3379</v>
      </c>
      <c r="E2714" t="s">
        <v>3427</v>
      </c>
      <c r="F2714" t="s">
        <v>3450</v>
      </c>
      <c r="G2714">
        <v>2014</v>
      </c>
      <c r="H2714" t="s">
        <v>1584</v>
      </c>
      <c r="I2714" t="s">
        <v>23</v>
      </c>
      <c r="J2714">
        <v>416</v>
      </c>
      <c r="K2714">
        <v>29</v>
      </c>
      <c r="L2714">
        <f>COUNTIF(Table1[Race],Table1[Race])</f>
        <v>2</v>
      </c>
      <c r="M2714">
        <v>18</v>
      </c>
      <c r="N2714">
        <v>2</v>
      </c>
      <c r="O2714">
        <v>6</v>
      </c>
      <c r="P2714">
        <v>3</v>
      </c>
      <c r="Q2714" t="s">
        <v>20</v>
      </c>
      <c r="R2714" t="s">
        <v>3382</v>
      </c>
      <c r="S2714" t="s">
        <v>3379</v>
      </c>
      <c r="T2714">
        <f>IFERROR(Table1[n_can_adj]/MID(Table1[district],FIND("(",Table1[district])+1,1),Table1[n_can_adj])</f>
        <v>2</v>
      </c>
      <c r="U2714">
        <v>23584</v>
      </c>
      <c r="V2714" t="str">
        <f>IF(Table1[Voting Population]&lt;47000,"Rural","Urban")</f>
        <v>Rural</v>
      </c>
      <c r="W2714" s="3">
        <v>0.27462946817785533</v>
      </c>
      <c r="X2714" s="3" t="s">
        <v>5415</v>
      </c>
      <c r="Y2714" s="3">
        <f>COUNTIFS(Table1[Race '#],Table1[[#This Row],[Race '#]],Table1[Gender],"F")</f>
        <v>1</v>
      </c>
      <c r="Z2714" s="3">
        <f>COUNTIFS(Table1[Race '#],Table1[[#This Row],[Race '#]],Table1[Gender],"M")</f>
        <v>1</v>
      </c>
      <c r="AA2714" s="3">
        <f>COUNTIFS(Table1[Race '#],Table1[[#This Row],[Race '#]],Table1[Gender],"~?")</f>
        <v>0</v>
      </c>
      <c r="AB2714" s="3" t="str">
        <f>_xlfn.IFS(Y2714=SUM(Table1[[#This Row],[Race-F candidates]:[Race-? Candidates]]),"All-Female",Z2714=SUM(Table1[[#This Row],[Race-F candidates]:[Race-? Candidates]]),"All-Male",1=1,"Mixed-Gender")</f>
        <v>Mixed-Gender</v>
      </c>
      <c r="AC2714" s="3">
        <f>COUNTIFS(Table1[genoffice],Table1[[#This Row],[genoffice]],Table1[Gender],"F")</f>
        <v>216</v>
      </c>
      <c r="AD2714" s="3">
        <f>COUNTIFS(Table1[genoffice],Table1[[#This Row],[genoffice]],Table1[Gender],"M")</f>
        <v>355</v>
      </c>
      <c r="AE2714" s="3">
        <f>COUNTIFS(Table1[genoffice],Table1[[#This Row],[genoffice]],Table1[Gender],"~?")</f>
        <v>29</v>
      </c>
    </row>
    <row r="2715" spans="1:31" x14ac:dyDescent="0.35">
      <c r="A2715">
        <v>2713</v>
      </c>
      <c r="B2715">
        <f>IF(COUNTIF(C$2:C2714,C2715)&gt;0,B2714,B2714+1)</f>
        <v>896</v>
      </c>
      <c r="C2715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5" t="s">
        <v>3379</v>
      </c>
      <c r="E2715" t="s">
        <v>3427</v>
      </c>
      <c r="F2715" t="s">
        <v>3453</v>
      </c>
      <c r="G2715">
        <v>2014</v>
      </c>
      <c r="H2715" t="s">
        <v>145</v>
      </c>
      <c r="I2715" t="s">
        <v>23</v>
      </c>
      <c r="J2715">
        <v>870</v>
      </c>
      <c r="K2715">
        <v>29</v>
      </c>
      <c r="L2715">
        <f>COUNTIF(Table1[Race],Table1[Race])</f>
        <v>2</v>
      </c>
      <c r="M2715">
        <v>18</v>
      </c>
      <c r="N2715">
        <v>2</v>
      </c>
      <c r="O2715">
        <v>6</v>
      </c>
      <c r="P2715">
        <v>3</v>
      </c>
      <c r="Q2715" t="s">
        <v>20</v>
      </c>
      <c r="R2715" t="s">
        <v>3382</v>
      </c>
      <c r="S2715" t="s">
        <v>3379</v>
      </c>
      <c r="T2715">
        <f>IFERROR(Table1[n_can_adj]/MID(Table1[district],FIND("(",Table1[district])+1,1),Table1[n_can_adj])</f>
        <v>2</v>
      </c>
      <c r="U2715">
        <v>53385</v>
      </c>
      <c r="V2715" t="str">
        <f>IF(Table1[Voting Population]&lt;47000,"Rural","Urban")</f>
        <v>Urban</v>
      </c>
      <c r="W2715" s="3">
        <v>0.11495422177009157</v>
      </c>
      <c r="X2715" s="3" t="s">
        <v>5414</v>
      </c>
      <c r="Y2715" s="3">
        <f>COUNTIFS(Table1[Race '#],Table1[[#This Row],[Race '#]],Table1[Gender],"F")</f>
        <v>1</v>
      </c>
      <c r="Z2715" s="3">
        <f>COUNTIFS(Table1[Race '#],Table1[[#This Row],[Race '#]],Table1[Gender],"M")</f>
        <v>1</v>
      </c>
      <c r="AA2715" s="3">
        <f>COUNTIFS(Table1[Race '#],Table1[[#This Row],[Race '#]],Table1[Gender],"~?")</f>
        <v>0</v>
      </c>
      <c r="AB2715" s="3" t="str">
        <f>_xlfn.IFS(Y2715=SUM(Table1[[#This Row],[Race-F candidates]:[Race-? Candidates]]),"All-Female",Z2715=SUM(Table1[[#This Row],[Race-F candidates]:[Race-? Candidates]]),"All-Male",1=1,"Mixed-Gender")</f>
        <v>Mixed-Gender</v>
      </c>
      <c r="AC2715" s="3">
        <f>COUNTIFS(Table1[genoffice],Table1[[#This Row],[genoffice]],Table1[Gender],"F")</f>
        <v>216</v>
      </c>
      <c r="AD2715" s="3">
        <f>COUNTIFS(Table1[genoffice],Table1[[#This Row],[genoffice]],Table1[Gender],"M")</f>
        <v>355</v>
      </c>
      <c r="AE2715" s="3">
        <f>COUNTIFS(Table1[genoffice],Table1[[#This Row],[genoffice]],Table1[Gender],"~?")</f>
        <v>29</v>
      </c>
    </row>
    <row r="2716" spans="1:31" x14ac:dyDescent="0.35">
      <c r="A2716">
        <v>2715</v>
      </c>
      <c r="B2716">
        <f>IF(COUNTIF(C$2:C2715,C2716)&gt;0,B2715,B2715+1)</f>
        <v>896</v>
      </c>
      <c r="C2716" t="str">
        <f>Table1[[#This Row],[position]]&amp;IF(Table1[district]="NA","","-"&amp;Table1[district])&amp;IF(Table1[parish]="Multi-Parish Race","","-"&amp;Table1[parish])&amp;" ("&amp;Table1[year]&amp;")"</f>
        <v>Member of School Board-District  2-St. Martin (2014)</v>
      </c>
      <c r="D2716" t="s">
        <v>3379</v>
      </c>
      <c r="E2716" t="s">
        <v>3427</v>
      </c>
      <c r="F2716" t="s">
        <v>3455</v>
      </c>
      <c r="G2716">
        <v>2014</v>
      </c>
      <c r="H2716" t="s">
        <v>145</v>
      </c>
      <c r="I2716" t="s">
        <v>127</v>
      </c>
      <c r="J2716">
        <v>1096</v>
      </c>
      <c r="K2716">
        <v>29</v>
      </c>
      <c r="L2716">
        <f>COUNTIF(Table1[Race],Table1[Race])</f>
        <v>2</v>
      </c>
      <c r="M2716">
        <v>18</v>
      </c>
      <c r="N2716">
        <v>2</v>
      </c>
      <c r="O2716">
        <v>6</v>
      </c>
      <c r="P2716">
        <v>3</v>
      </c>
      <c r="Q2716" t="s">
        <v>20</v>
      </c>
      <c r="R2716" t="s">
        <v>3382</v>
      </c>
      <c r="S2716" t="s">
        <v>3379</v>
      </c>
      <c r="T2716">
        <f>IFERROR(Table1[n_can_adj]/MID(Table1[district],FIND("(",Table1[district])+1,1),Table1[n_can_adj])</f>
        <v>2</v>
      </c>
      <c r="U2716">
        <v>53385</v>
      </c>
      <c r="V2716" t="str">
        <f>IF(Table1[Voting Population]&lt;47000,"Rural","Urban")</f>
        <v>Urban</v>
      </c>
      <c r="W2716" s="3">
        <v>0.11495422177009157</v>
      </c>
      <c r="X2716" s="3" t="s">
        <v>5415</v>
      </c>
      <c r="Y2716" s="3">
        <f>COUNTIFS(Table1[Race '#],Table1[[#This Row],[Race '#]],Table1[Gender],"F")</f>
        <v>1</v>
      </c>
      <c r="Z2716" s="3">
        <f>COUNTIFS(Table1[Race '#],Table1[[#This Row],[Race '#]],Table1[Gender],"M")</f>
        <v>1</v>
      </c>
      <c r="AA2716" s="3">
        <f>COUNTIFS(Table1[Race '#],Table1[[#This Row],[Race '#]],Table1[Gender],"~?")</f>
        <v>0</v>
      </c>
      <c r="AB2716" s="3" t="str">
        <f>_xlfn.IFS(Y2716=SUM(Table1[[#This Row],[Race-F candidates]:[Race-? Candidates]]),"All-Female",Z2716=SUM(Table1[[#This Row],[Race-F candidates]:[Race-? Candidates]]),"All-Male",1=1,"Mixed-Gender")</f>
        <v>Mixed-Gender</v>
      </c>
      <c r="AC2716" s="3">
        <f>COUNTIFS(Table1[genoffice],Table1[[#This Row],[genoffice]],Table1[Gender],"F")</f>
        <v>216</v>
      </c>
      <c r="AD2716" s="3">
        <f>COUNTIFS(Table1[genoffice],Table1[[#This Row],[genoffice]],Table1[Gender],"M")</f>
        <v>355</v>
      </c>
      <c r="AE2716" s="3">
        <f>COUNTIFS(Table1[genoffice],Table1[[#This Row],[genoffice]],Table1[Gender],"~?")</f>
        <v>29</v>
      </c>
    </row>
    <row r="2717" spans="1:31" x14ac:dyDescent="0.35">
      <c r="A2717">
        <v>2716</v>
      </c>
      <c r="B2717">
        <f>IF(COUNTIF(C$2:C2716,C2717)&gt;0,B2716,B2716+1)</f>
        <v>897</v>
      </c>
      <c r="C2717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7" t="s">
        <v>3379</v>
      </c>
      <c r="E2717" t="s">
        <v>3456</v>
      </c>
      <c r="F2717" t="s">
        <v>3457</v>
      </c>
      <c r="G2717">
        <v>2014</v>
      </c>
      <c r="H2717" t="s">
        <v>1277</v>
      </c>
      <c r="I2717" t="s">
        <v>23</v>
      </c>
      <c r="J2717">
        <v>220</v>
      </c>
      <c r="K2717">
        <v>2</v>
      </c>
      <c r="L2717">
        <f>COUNTIF(Table1[Race],Table1[Race])</f>
        <v>2</v>
      </c>
      <c r="M2717">
        <v>2</v>
      </c>
      <c r="N2717">
        <v>0</v>
      </c>
      <c r="O2717">
        <v>0</v>
      </c>
      <c r="P2717">
        <v>0</v>
      </c>
      <c r="Q2717" t="s">
        <v>20</v>
      </c>
      <c r="R2717" t="s">
        <v>3382</v>
      </c>
      <c r="S2717" t="s">
        <v>3379</v>
      </c>
      <c r="T2717">
        <f>IFERROR(Table1[n_can_adj]/MID(Table1[district],FIND("(",Table1[district])+1,1),Table1[n_can_adj])</f>
        <v>2</v>
      </c>
      <c r="U2717">
        <v>445337</v>
      </c>
      <c r="V2717" t="str">
        <f>IF(Table1[Voting Population]&lt;47000,"Rural","Urban")</f>
        <v>Urban</v>
      </c>
      <c r="W2717" s="3">
        <v>0.44374209860935521</v>
      </c>
      <c r="X2717" s="3" t="s">
        <v>5414</v>
      </c>
      <c r="Y2717" s="3">
        <f>COUNTIFS(Table1[Race '#],Table1[[#This Row],[Race '#]],Table1[Gender],"F")</f>
        <v>1</v>
      </c>
      <c r="Z2717" s="3">
        <f>COUNTIFS(Table1[Race '#],Table1[[#This Row],[Race '#]],Table1[Gender],"M")</f>
        <v>1</v>
      </c>
      <c r="AA2717" s="3">
        <f>COUNTIFS(Table1[Race '#],Table1[[#This Row],[Race '#]],Table1[Gender],"~?")</f>
        <v>0</v>
      </c>
      <c r="AB2717" s="3" t="str">
        <f>_xlfn.IFS(Y2717=SUM(Table1[[#This Row],[Race-F candidates]:[Race-? Candidates]]),"All-Female",Z2717=SUM(Table1[[#This Row],[Race-F candidates]:[Race-? Candidates]]),"All-Male",1=1,"Mixed-Gender")</f>
        <v>Mixed-Gender</v>
      </c>
      <c r="AC2717" s="3">
        <f>COUNTIFS(Table1[genoffice],Table1[[#This Row],[genoffice]],Table1[Gender],"F")</f>
        <v>216</v>
      </c>
      <c r="AD2717" s="3">
        <f>COUNTIFS(Table1[genoffice],Table1[[#This Row],[genoffice]],Table1[Gender],"M")</f>
        <v>355</v>
      </c>
      <c r="AE2717" s="3">
        <f>COUNTIFS(Table1[genoffice],Table1[[#This Row],[genoffice]],Table1[Gender],"~?")</f>
        <v>29</v>
      </c>
    </row>
    <row r="2718" spans="1:31" x14ac:dyDescent="0.35">
      <c r="A2718">
        <v>2717</v>
      </c>
      <c r="B2718">
        <f>IF(COUNTIF(C$2:C2717,C2718)&gt;0,B2717,B2717+1)</f>
        <v>897</v>
      </c>
      <c r="C2718" t="str">
        <f>Table1[[#This Row],[position]]&amp;IF(Table1[district]="NA","","-"&amp;Table1[district])&amp;IF(Table1[parish]="Multi-Parish Race","","-"&amp;Table1[parish])&amp;" ("&amp;Table1[year]&amp;")"</f>
        <v>Member of School Board-District  2,  City of Baker-East Baton Rouge (2014)</v>
      </c>
      <c r="D2718" t="s">
        <v>3379</v>
      </c>
      <c r="E2718" t="s">
        <v>3456</v>
      </c>
      <c r="F2718" t="s">
        <v>3458</v>
      </c>
      <c r="G2718">
        <v>2014</v>
      </c>
      <c r="H2718" t="s">
        <v>1277</v>
      </c>
      <c r="I2718" t="s">
        <v>23</v>
      </c>
      <c r="J2718">
        <v>571</v>
      </c>
      <c r="K2718">
        <v>2</v>
      </c>
      <c r="L2718">
        <f>COUNTIF(Table1[Race],Table1[Race])</f>
        <v>2</v>
      </c>
      <c r="M2718">
        <v>2</v>
      </c>
      <c r="N2718">
        <v>0</v>
      </c>
      <c r="O2718">
        <v>0</v>
      </c>
      <c r="P2718">
        <v>0</v>
      </c>
      <c r="Q2718" t="s">
        <v>20</v>
      </c>
      <c r="R2718" t="s">
        <v>3382</v>
      </c>
      <c r="S2718" t="s">
        <v>3379</v>
      </c>
      <c r="T2718">
        <f>IFERROR(Table1[n_can_adj]/MID(Table1[district],FIND("(",Table1[district])+1,1),Table1[n_can_adj])</f>
        <v>2</v>
      </c>
      <c r="U2718">
        <v>445337</v>
      </c>
      <c r="V2718" t="str">
        <f>IF(Table1[Voting Population]&lt;47000,"Rural","Urban")</f>
        <v>Urban</v>
      </c>
      <c r="W2718" s="3">
        <v>0.44374209860935521</v>
      </c>
      <c r="X2718" s="3" t="s">
        <v>5415</v>
      </c>
      <c r="Y2718" s="3">
        <f>COUNTIFS(Table1[Race '#],Table1[[#This Row],[Race '#]],Table1[Gender],"F")</f>
        <v>1</v>
      </c>
      <c r="Z2718" s="3">
        <f>COUNTIFS(Table1[Race '#],Table1[[#This Row],[Race '#]],Table1[Gender],"M")</f>
        <v>1</v>
      </c>
      <c r="AA2718" s="3">
        <f>COUNTIFS(Table1[Race '#],Table1[[#This Row],[Race '#]],Table1[Gender],"~?")</f>
        <v>0</v>
      </c>
      <c r="AB2718" s="3" t="str">
        <f>_xlfn.IFS(Y2718=SUM(Table1[[#This Row],[Race-F candidates]:[Race-? Candidates]]),"All-Female",Z2718=SUM(Table1[[#This Row],[Race-F candidates]:[Race-? Candidates]]),"All-Male",1=1,"Mixed-Gender")</f>
        <v>Mixed-Gender</v>
      </c>
      <c r="AC2718" s="3">
        <f>COUNTIFS(Table1[genoffice],Table1[[#This Row],[genoffice]],Table1[Gender],"F")</f>
        <v>216</v>
      </c>
      <c r="AD2718" s="3">
        <f>COUNTIFS(Table1[genoffice],Table1[[#This Row],[genoffice]],Table1[Gender],"M")</f>
        <v>355</v>
      </c>
      <c r="AE2718" s="3">
        <f>COUNTIFS(Table1[genoffice],Table1[[#This Row],[genoffice]],Table1[Gender],"~?")</f>
        <v>29</v>
      </c>
    </row>
    <row r="2719" spans="1:31" x14ac:dyDescent="0.35">
      <c r="A2719">
        <v>2718</v>
      </c>
      <c r="B2719">
        <f>IF(COUNTIF(C$2:C2718,C2719)&gt;0,B2718,B2718+1)</f>
        <v>898</v>
      </c>
      <c r="C2719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19" t="s">
        <v>3379</v>
      </c>
      <c r="E2719" t="s">
        <v>3459</v>
      </c>
      <c r="F2719" t="s">
        <v>3460</v>
      </c>
      <c r="G2719">
        <v>2014</v>
      </c>
      <c r="H2719" t="s">
        <v>1277</v>
      </c>
      <c r="I2719" t="s">
        <v>30</v>
      </c>
      <c r="J2719">
        <v>418</v>
      </c>
      <c r="K2719">
        <v>2</v>
      </c>
      <c r="L2719">
        <f>COUNTIF(Table1[Race],Table1[Race])</f>
        <v>2</v>
      </c>
      <c r="M2719">
        <v>0</v>
      </c>
      <c r="N2719">
        <v>1</v>
      </c>
      <c r="O2719">
        <v>1</v>
      </c>
      <c r="P2719">
        <v>0</v>
      </c>
      <c r="Q2719" t="s">
        <v>20</v>
      </c>
      <c r="R2719" t="s">
        <v>3382</v>
      </c>
      <c r="S2719" t="s">
        <v>3379</v>
      </c>
      <c r="T2719">
        <f>IFERROR(Table1[n_can_adj]/MID(Table1[district],FIND("(",Table1[district])+1,1),Table1[n_can_adj])</f>
        <v>2</v>
      </c>
      <c r="U2719">
        <v>445337</v>
      </c>
      <c r="V2719" t="str">
        <f>IF(Table1[Voting Population]&lt;47000,"Rural","Urban")</f>
        <v>Urban</v>
      </c>
      <c r="W2719" s="3">
        <v>0.21206409048067859</v>
      </c>
      <c r="X2719" s="3" t="s">
        <v>5415</v>
      </c>
      <c r="Y2719" s="3">
        <f>COUNTIFS(Table1[Race '#],Table1[[#This Row],[Race '#]],Table1[Gender],"F")</f>
        <v>2</v>
      </c>
      <c r="Z2719" s="3">
        <f>COUNTIFS(Table1[Race '#],Table1[[#This Row],[Race '#]],Table1[Gender],"M")</f>
        <v>0</v>
      </c>
      <c r="AA2719" s="3">
        <f>COUNTIFS(Table1[Race '#],Table1[[#This Row],[Race '#]],Table1[Gender],"~?")</f>
        <v>0</v>
      </c>
      <c r="AB2719" s="3" t="str">
        <f>_xlfn.IFS(Y2719=SUM(Table1[[#This Row],[Race-F candidates]:[Race-? Candidates]]),"All-Female",Z2719=SUM(Table1[[#This Row],[Race-F candidates]:[Race-? Candidates]]),"All-Male",1=1,"Mixed-Gender")</f>
        <v>All-Female</v>
      </c>
      <c r="AC2719" s="3">
        <f>COUNTIFS(Table1[genoffice],Table1[[#This Row],[genoffice]],Table1[Gender],"F")</f>
        <v>216</v>
      </c>
      <c r="AD2719" s="3">
        <f>COUNTIFS(Table1[genoffice],Table1[[#This Row],[genoffice]],Table1[Gender],"M")</f>
        <v>355</v>
      </c>
      <c r="AE2719" s="3">
        <f>COUNTIFS(Table1[genoffice],Table1[[#This Row],[genoffice]],Table1[Gender],"~?")</f>
        <v>29</v>
      </c>
    </row>
    <row r="2720" spans="1:31" x14ac:dyDescent="0.35">
      <c r="A2720">
        <v>2719</v>
      </c>
      <c r="B2720">
        <f>IF(COUNTIF(C$2:C2719,C2720)&gt;0,B2719,B2719+1)</f>
        <v>898</v>
      </c>
      <c r="C2720" t="str">
        <f>Table1[[#This Row],[position]]&amp;IF(Table1[district]="NA","","-"&amp;Table1[district])&amp;IF(Table1[parish]="Multi-Parish Race","","-"&amp;Table1[parish])&amp;" ("&amp;Table1[year]&amp;")"</f>
        <v>Member of School Board-District  2, Zachary Community-East Baton Rouge (2014)</v>
      </c>
      <c r="D2720" t="s">
        <v>3379</v>
      </c>
      <c r="E2720" t="s">
        <v>3459</v>
      </c>
      <c r="F2720" t="s">
        <v>3461</v>
      </c>
      <c r="G2720">
        <v>2014</v>
      </c>
      <c r="H2720" t="s">
        <v>1277</v>
      </c>
      <c r="I2720" t="s">
        <v>19</v>
      </c>
      <c r="J2720">
        <v>643</v>
      </c>
      <c r="K2720">
        <v>2</v>
      </c>
      <c r="L2720">
        <f>COUNTIF(Table1[Race],Table1[Race])</f>
        <v>2</v>
      </c>
      <c r="M2720">
        <v>0</v>
      </c>
      <c r="N2720">
        <v>1</v>
      </c>
      <c r="O2720">
        <v>1</v>
      </c>
      <c r="P2720">
        <v>0</v>
      </c>
      <c r="Q2720" t="s">
        <v>20</v>
      </c>
      <c r="R2720" t="s">
        <v>3382</v>
      </c>
      <c r="S2720" t="s">
        <v>3379</v>
      </c>
      <c r="T2720">
        <f>IFERROR(Table1[n_can_adj]/MID(Table1[district],FIND("(",Table1[district])+1,1),Table1[n_can_adj])</f>
        <v>2</v>
      </c>
      <c r="U2720">
        <v>445337</v>
      </c>
      <c r="V2720" t="str">
        <f>IF(Table1[Voting Population]&lt;47000,"Rural","Urban")</f>
        <v>Urban</v>
      </c>
      <c r="W2720" s="3">
        <v>0.21206409048067859</v>
      </c>
      <c r="X2720" s="3" t="s">
        <v>5415</v>
      </c>
      <c r="Y2720" s="3">
        <f>COUNTIFS(Table1[Race '#],Table1[[#This Row],[Race '#]],Table1[Gender],"F")</f>
        <v>2</v>
      </c>
      <c r="Z2720" s="3">
        <f>COUNTIFS(Table1[Race '#],Table1[[#This Row],[Race '#]],Table1[Gender],"M")</f>
        <v>0</v>
      </c>
      <c r="AA2720" s="3">
        <f>COUNTIFS(Table1[Race '#],Table1[[#This Row],[Race '#]],Table1[Gender],"~?")</f>
        <v>0</v>
      </c>
      <c r="AB2720" s="3" t="str">
        <f>_xlfn.IFS(Y2720=SUM(Table1[[#This Row],[Race-F candidates]:[Race-? Candidates]]),"All-Female",Z2720=SUM(Table1[[#This Row],[Race-F candidates]:[Race-? Candidates]]),"All-Male",1=1,"Mixed-Gender")</f>
        <v>All-Female</v>
      </c>
      <c r="AC2720" s="3">
        <f>COUNTIFS(Table1[genoffice],Table1[[#This Row],[genoffice]],Table1[Gender],"F")</f>
        <v>216</v>
      </c>
      <c r="AD2720" s="3">
        <f>COUNTIFS(Table1[genoffice],Table1[[#This Row],[genoffice]],Table1[Gender],"M")</f>
        <v>355</v>
      </c>
      <c r="AE2720" s="3">
        <f>COUNTIFS(Table1[genoffice],Table1[[#This Row],[genoffice]],Table1[Gender],"~?")</f>
        <v>29</v>
      </c>
    </row>
    <row r="2721" spans="1:31" x14ac:dyDescent="0.35">
      <c r="A2721">
        <v>2731</v>
      </c>
      <c r="B2721">
        <f>IF(COUNTIF(C$2:C2720,C2721)&gt;0,B2720,B2720+1)</f>
        <v>899</v>
      </c>
      <c r="C2721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1" t="s">
        <v>3379</v>
      </c>
      <c r="E2721" t="s">
        <v>1833</v>
      </c>
      <c r="F2721" t="s">
        <v>3473</v>
      </c>
      <c r="G2721">
        <v>2014</v>
      </c>
      <c r="H2721" t="s">
        <v>276</v>
      </c>
      <c r="I2721" t="s">
        <v>23</v>
      </c>
      <c r="J2721">
        <v>817</v>
      </c>
      <c r="K2721">
        <v>37</v>
      </c>
      <c r="L2721">
        <f>COUNTIF(Table1[Race],Table1[Race])</f>
        <v>2</v>
      </c>
      <c r="M2721">
        <v>26</v>
      </c>
      <c r="N2721">
        <v>9</v>
      </c>
      <c r="O2721">
        <v>2</v>
      </c>
      <c r="P2721">
        <v>0</v>
      </c>
      <c r="Q2721" t="s">
        <v>20</v>
      </c>
      <c r="R2721" t="s">
        <v>3382</v>
      </c>
      <c r="S2721" t="s">
        <v>3379</v>
      </c>
      <c r="T2721">
        <f>IFERROR(Table1[n_can_adj]/MID(Table1[district],FIND("(",Table1[district])+1,1),Table1[n_can_adj])</f>
        <v>2</v>
      </c>
      <c r="U2721">
        <v>62372</v>
      </c>
      <c r="V2721" t="str">
        <f>IF(Table1[Voting Population]&lt;47000,"Rural","Urban")</f>
        <v>Urban</v>
      </c>
      <c r="W2721" s="3">
        <v>0.23929236499068907</v>
      </c>
      <c r="X2721" s="3" t="s">
        <v>5414</v>
      </c>
      <c r="Y2721" s="3">
        <f>COUNTIFS(Table1[Race '#],Table1[[#This Row],[Race '#]],Table1[Gender],"F")</f>
        <v>0</v>
      </c>
      <c r="Z2721" s="3">
        <f>COUNTIFS(Table1[Race '#],Table1[[#This Row],[Race '#]],Table1[Gender],"M")</f>
        <v>1</v>
      </c>
      <c r="AA2721" s="3">
        <f>COUNTIFS(Table1[Race '#],Table1[[#This Row],[Race '#]],Table1[Gender],"~?")</f>
        <v>1</v>
      </c>
      <c r="AB2721" s="3" t="str">
        <f>_xlfn.IFS(Y2721=SUM(Table1[[#This Row],[Race-F candidates]:[Race-? Candidates]]),"All-Female",Z2721=SUM(Table1[[#This Row],[Race-F candidates]:[Race-? Candidates]]),"All-Male",1=1,"Mixed-Gender")</f>
        <v>Mixed-Gender</v>
      </c>
      <c r="AC2721" s="3">
        <f>COUNTIFS(Table1[genoffice],Table1[[#This Row],[genoffice]],Table1[Gender],"F")</f>
        <v>216</v>
      </c>
      <c r="AD2721" s="3">
        <f>COUNTIFS(Table1[genoffice],Table1[[#This Row],[genoffice]],Table1[Gender],"M")</f>
        <v>355</v>
      </c>
      <c r="AE2721" s="3">
        <f>COUNTIFS(Table1[genoffice],Table1[[#This Row],[genoffice]],Table1[Gender],"~?")</f>
        <v>29</v>
      </c>
    </row>
    <row r="2722" spans="1:31" x14ac:dyDescent="0.35">
      <c r="A2722">
        <v>2732</v>
      </c>
      <c r="B2722">
        <f>IF(COUNTIF(C$2:C2721,C2722)&gt;0,B2721,B2721+1)</f>
        <v>899</v>
      </c>
      <c r="C2722" t="str">
        <f>Table1[[#This Row],[position]]&amp;IF(Table1[district]="NA","","-"&amp;Table1[district])&amp;IF(Table1[parish]="Multi-Parish Race","","-"&amp;Table1[parish])&amp;" ("&amp;Table1[year]&amp;")"</f>
        <v>Member of School Board-District  3-Acadia (2014)</v>
      </c>
      <c r="D2722" t="s">
        <v>3379</v>
      </c>
      <c r="E2722" t="s">
        <v>1833</v>
      </c>
      <c r="F2722" t="s">
        <v>3474</v>
      </c>
      <c r="G2722">
        <v>2014</v>
      </c>
      <c r="H2722" t="s">
        <v>276</v>
      </c>
      <c r="I2722" t="s">
        <v>23</v>
      </c>
      <c r="J2722">
        <v>1331</v>
      </c>
      <c r="K2722">
        <v>37</v>
      </c>
      <c r="L2722">
        <f>COUNTIF(Table1[Race],Table1[Race])</f>
        <v>2</v>
      </c>
      <c r="M2722">
        <v>26</v>
      </c>
      <c r="N2722">
        <v>9</v>
      </c>
      <c r="O2722">
        <v>2</v>
      </c>
      <c r="P2722">
        <v>0</v>
      </c>
      <c r="Q2722" t="s">
        <v>20</v>
      </c>
      <c r="R2722" t="s">
        <v>3382</v>
      </c>
      <c r="S2722" t="s">
        <v>3379</v>
      </c>
      <c r="T2722">
        <f>IFERROR(Table1[n_can_adj]/MID(Table1[district],FIND("(",Table1[district])+1,1),Table1[n_can_adj])</f>
        <v>2</v>
      </c>
      <c r="U2722">
        <v>62372</v>
      </c>
      <c r="V2722" t="str">
        <f>IF(Table1[Voting Population]&lt;47000,"Rural","Urban")</f>
        <v>Urban</v>
      </c>
      <c r="W2722" s="3">
        <v>0.23929236499068907</v>
      </c>
      <c r="X2722" s="3" t="s">
        <v>5413</v>
      </c>
      <c r="Y2722" s="3">
        <f>COUNTIFS(Table1[Race '#],Table1[[#This Row],[Race '#]],Table1[Gender],"F")</f>
        <v>0</v>
      </c>
      <c r="Z2722" s="3">
        <f>COUNTIFS(Table1[Race '#],Table1[[#This Row],[Race '#]],Table1[Gender],"M")</f>
        <v>1</v>
      </c>
      <c r="AA2722" s="3">
        <f>COUNTIFS(Table1[Race '#],Table1[[#This Row],[Race '#]],Table1[Gender],"~?")</f>
        <v>1</v>
      </c>
      <c r="AB2722" s="3" t="str">
        <f>_xlfn.IFS(Y2722=SUM(Table1[[#This Row],[Race-F candidates]:[Race-? Candidates]]),"All-Female",Z2722=SUM(Table1[[#This Row],[Race-F candidates]:[Race-? Candidates]]),"All-Male",1=1,"Mixed-Gender")</f>
        <v>Mixed-Gender</v>
      </c>
      <c r="AC2722" s="3">
        <f>COUNTIFS(Table1[genoffice],Table1[[#This Row],[genoffice]],Table1[Gender],"F")</f>
        <v>216</v>
      </c>
      <c r="AD2722" s="3">
        <f>COUNTIFS(Table1[genoffice],Table1[[#This Row],[genoffice]],Table1[Gender],"M")</f>
        <v>355</v>
      </c>
      <c r="AE2722" s="3">
        <f>COUNTIFS(Table1[genoffice],Table1[[#This Row],[genoffice]],Table1[Gender],"~?")</f>
        <v>29</v>
      </c>
    </row>
    <row r="2723" spans="1:31" x14ac:dyDescent="0.35">
      <c r="A2723">
        <v>2721</v>
      </c>
      <c r="B2723">
        <f>IF(COUNTIF(C$2:C2722,C2723)&gt;0,B2722,B2722+1)</f>
        <v>900</v>
      </c>
      <c r="C2723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3" t="s">
        <v>3379</v>
      </c>
      <c r="E2723" t="s">
        <v>1833</v>
      </c>
      <c r="F2723" t="s">
        <v>3463</v>
      </c>
      <c r="G2723">
        <v>2014</v>
      </c>
      <c r="H2723" t="s">
        <v>18</v>
      </c>
      <c r="I2723" t="s">
        <v>23</v>
      </c>
      <c r="J2723">
        <v>369</v>
      </c>
      <c r="K2723">
        <v>37</v>
      </c>
      <c r="L2723">
        <f>COUNTIF(Table1[Race],Table1[Race])</f>
        <v>2</v>
      </c>
      <c r="M2723">
        <v>26</v>
      </c>
      <c r="N2723">
        <v>9</v>
      </c>
      <c r="O2723">
        <v>2</v>
      </c>
      <c r="P2723">
        <v>0</v>
      </c>
      <c r="Q2723" t="s">
        <v>20</v>
      </c>
      <c r="R2723" t="s">
        <v>3382</v>
      </c>
      <c r="S2723" t="s">
        <v>3379</v>
      </c>
      <c r="T2723">
        <f>IFERROR(Table1[n_can_adj]/MID(Table1[district],FIND("(",Table1[district])+1,1),Table1[n_can_adj])</f>
        <v>2</v>
      </c>
      <c r="U2723">
        <v>25619</v>
      </c>
      <c r="V2723" t="str">
        <f>IF(Table1[Voting Population]&lt;47000,"Rural","Urban")</f>
        <v>Rural</v>
      </c>
      <c r="W2723" s="3">
        <v>0.32106715731370744</v>
      </c>
      <c r="X2723" s="3" t="s">
        <v>5413</v>
      </c>
      <c r="Y2723" s="3">
        <f>COUNTIFS(Table1[Race '#],Table1[[#This Row],[Race '#]],Table1[Gender],"F")</f>
        <v>0</v>
      </c>
      <c r="Z2723" s="3">
        <f>COUNTIFS(Table1[Race '#],Table1[[#This Row],[Race '#]],Table1[Gender],"M")</f>
        <v>1</v>
      </c>
      <c r="AA2723" s="3">
        <f>COUNTIFS(Table1[Race '#],Table1[[#This Row],[Race '#]],Table1[Gender],"~?")</f>
        <v>1</v>
      </c>
      <c r="AB2723" s="3" t="str">
        <f>_xlfn.IFS(Y2723=SUM(Table1[[#This Row],[Race-F candidates]:[Race-? Candidates]]),"All-Female",Z2723=SUM(Table1[[#This Row],[Race-F candidates]:[Race-? Candidates]]),"All-Male",1=1,"Mixed-Gender")</f>
        <v>Mixed-Gender</v>
      </c>
      <c r="AC2723" s="3">
        <f>COUNTIFS(Table1[genoffice],Table1[[#This Row],[genoffice]],Table1[Gender],"F")</f>
        <v>216</v>
      </c>
      <c r="AD2723" s="3">
        <f>COUNTIFS(Table1[genoffice],Table1[[#This Row],[genoffice]],Table1[Gender],"M")</f>
        <v>355</v>
      </c>
      <c r="AE2723" s="3">
        <f>COUNTIFS(Table1[genoffice],Table1[[#This Row],[genoffice]],Table1[Gender],"~?")</f>
        <v>29</v>
      </c>
    </row>
    <row r="2724" spans="1:31" x14ac:dyDescent="0.35">
      <c r="A2724">
        <v>2753</v>
      </c>
      <c r="B2724">
        <f>IF(COUNTIF(C$2:C2723,C2724)&gt;0,B2723,B2723+1)</f>
        <v>900</v>
      </c>
      <c r="C2724" t="str">
        <f>Table1[[#This Row],[position]]&amp;IF(Table1[district]="NA","","-"&amp;Table1[district])&amp;IF(Table1[parish]="Multi-Parish Race","","-"&amp;Table1[parish])&amp;" ("&amp;Table1[year]&amp;")"</f>
        <v>Member of School Board-District  3-Allen (2014)</v>
      </c>
      <c r="D2724" t="s">
        <v>3379</v>
      </c>
      <c r="E2724" t="s">
        <v>1833</v>
      </c>
      <c r="F2724" t="s">
        <v>3495</v>
      </c>
      <c r="G2724">
        <v>2014</v>
      </c>
      <c r="H2724" t="s">
        <v>18</v>
      </c>
      <c r="I2724" t="s">
        <v>23</v>
      </c>
      <c r="J2724">
        <v>718</v>
      </c>
      <c r="K2724">
        <v>37</v>
      </c>
      <c r="L2724">
        <f>COUNTIF(Table1[Race],Table1[Race])</f>
        <v>2</v>
      </c>
      <c r="M2724">
        <v>26</v>
      </c>
      <c r="N2724">
        <v>9</v>
      </c>
      <c r="O2724">
        <v>2</v>
      </c>
      <c r="P2724">
        <v>0</v>
      </c>
      <c r="Q2724" t="s">
        <v>20</v>
      </c>
      <c r="R2724" t="s">
        <v>3382</v>
      </c>
      <c r="S2724" t="s">
        <v>3379</v>
      </c>
      <c r="T2724">
        <f>IFERROR(Table1[n_can_adj]/MID(Table1[district],FIND("(",Table1[district])+1,1),Table1[n_can_adj])</f>
        <v>2</v>
      </c>
      <c r="U2724">
        <v>25619</v>
      </c>
      <c r="V2724" t="str">
        <f>IF(Table1[Voting Population]&lt;47000,"Rural","Urban")</f>
        <v>Rural</v>
      </c>
      <c r="W2724" s="3">
        <v>0.32106715731370744</v>
      </c>
      <c r="X2724" s="3" t="s">
        <v>5414</v>
      </c>
      <c r="Y2724" s="3">
        <f>COUNTIFS(Table1[Race '#],Table1[[#This Row],[Race '#]],Table1[Gender],"F")</f>
        <v>0</v>
      </c>
      <c r="Z2724" s="3">
        <f>COUNTIFS(Table1[Race '#],Table1[[#This Row],[Race '#]],Table1[Gender],"M")</f>
        <v>1</v>
      </c>
      <c r="AA2724" s="3">
        <f>COUNTIFS(Table1[Race '#],Table1[[#This Row],[Race '#]],Table1[Gender],"~?")</f>
        <v>1</v>
      </c>
      <c r="AB2724" s="3" t="str">
        <f>_xlfn.IFS(Y2724=SUM(Table1[[#This Row],[Race-F candidates]:[Race-? Candidates]]),"All-Female",Z2724=SUM(Table1[[#This Row],[Race-F candidates]:[Race-? Candidates]]),"All-Male",1=1,"Mixed-Gender")</f>
        <v>Mixed-Gender</v>
      </c>
      <c r="AC2724" s="3">
        <f>COUNTIFS(Table1[genoffice],Table1[[#This Row],[genoffice]],Table1[Gender],"F")</f>
        <v>216</v>
      </c>
      <c r="AD2724" s="3">
        <f>COUNTIFS(Table1[genoffice],Table1[[#This Row],[genoffice]],Table1[Gender],"M")</f>
        <v>355</v>
      </c>
      <c r="AE2724" s="3">
        <f>COUNTIFS(Table1[genoffice],Table1[[#This Row],[genoffice]],Table1[Gender],"~?")</f>
        <v>29</v>
      </c>
    </row>
    <row r="2725" spans="1:31" x14ac:dyDescent="0.35">
      <c r="A2725">
        <v>2741</v>
      </c>
      <c r="B2725">
        <f>IF(COUNTIF(C$2:C2724,C2725)&gt;0,B2724,B2724+1)</f>
        <v>901</v>
      </c>
      <c r="C2725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5" t="s">
        <v>3379</v>
      </c>
      <c r="E2725" t="s">
        <v>1833</v>
      </c>
      <c r="F2725" t="s">
        <v>3483</v>
      </c>
      <c r="G2725">
        <v>2014</v>
      </c>
      <c r="H2725" t="s">
        <v>1440</v>
      </c>
      <c r="I2725" t="s">
        <v>23</v>
      </c>
      <c r="J2725">
        <v>1350</v>
      </c>
      <c r="K2725">
        <v>37</v>
      </c>
      <c r="L2725">
        <f>COUNTIF(Table1[Race],Table1[Race])</f>
        <v>2</v>
      </c>
      <c r="M2725">
        <v>26</v>
      </c>
      <c r="N2725">
        <v>9</v>
      </c>
      <c r="O2725">
        <v>2</v>
      </c>
      <c r="P2725">
        <v>0</v>
      </c>
      <c r="Q2725" t="s">
        <v>20</v>
      </c>
      <c r="R2725" t="s">
        <v>3382</v>
      </c>
      <c r="S2725" t="s">
        <v>3379</v>
      </c>
      <c r="T2725">
        <f>IFERROR(Table1[n_can_adj]/MID(Table1[district],FIND("(",Table1[district])+1,1),Table1[n_can_adj])</f>
        <v>2</v>
      </c>
      <c r="U2725">
        <v>117009</v>
      </c>
      <c r="V2725" t="str">
        <f>IF(Table1[Voting Population]&lt;47000,"Rural","Urban")</f>
        <v>Urban</v>
      </c>
      <c r="W2725" s="3">
        <v>4.6917409848778568E-2</v>
      </c>
      <c r="X2725" s="3" t="s">
        <v>5415</v>
      </c>
      <c r="Y2725" s="3">
        <f>COUNTIFS(Table1[Race '#],Table1[[#This Row],[Race '#]],Table1[Gender],"F")</f>
        <v>1</v>
      </c>
      <c r="Z2725" s="3">
        <f>COUNTIFS(Table1[Race '#],Table1[[#This Row],[Race '#]],Table1[Gender],"M")</f>
        <v>1</v>
      </c>
      <c r="AA2725" s="3">
        <f>COUNTIFS(Table1[Race '#],Table1[[#This Row],[Race '#]],Table1[Gender],"~?")</f>
        <v>0</v>
      </c>
      <c r="AB2725" s="3" t="str">
        <f>_xlfn.IFS(Y2725=SUM(Table1[[#This Row],[Race-F candidates]:[Race-? Candidates]]),"All-Female",Z2725=SUM(Table1[[#This Row],[Race-F candidates]:[Race-? Candidates]]),"All-Male",1=1,"Mixed-Gender")</f>
        <v>Mixed-Gender</v>
      </c>
      <c r="AC2725" s="3">
        <f>COUNTIFS(Table1[genoffice],Table1[[#This Row],[genoffice]],Table1[Gender],"F")</f>
        <v>216</v>
      </c>
      <c r="AD2725" s="3">
        <f>COUNTIFS(Table1[genoffice],Table1[[#This Row],[genoffice]],Table1[Gender],"M")</f>
        <v>355</v>
      </c>
      <c r="AE2725" s="3">
        <f>COUNTIFS(Table1[genoffice],Table1[[#This Row],[genoffice]],Table1[Gender],"~?")</f>
        <v>29</v>
      </c>
    </row>
    <row r="2726" spans="1:31" x14ac:dyDescent="0.35">
      <c r="A2726">
        <v>2747</v>
      </c>
      <c r="B2726">
        <f>IF(COUNTIF(C$2:C2725,C2726)&gt;0,B2725,B2725+1)</f>
        <v>901</v>
      </c>
      <c r="C2726" t="str">
        <f>Table1[[#This Row],[position]]&amp;IF(Table1[district]="NA","","-"&amp;Table1[district])&amp;IF(Table1[parish]="Multi-Parish Race","","-"&amp;Table1[parish])&amp;" ("&amp;Table1[year]&amp;")"</f>
        <v>Member of School Board-District  3-Ascension (2014)</v>
      </c>
      <c r="D2726" t="s">
        <v>3379</v>
      </c>
      <c r="E2726" t="s">
        <v>1833</v>
      </c>
      <c r="F2726" t="s">
        <v>3489</v>
      </c>
      <c r="G2726">
        <v>2014</v>
      </c>
      <c r="H2726" t="s">
        <v>1440</v>
      </c>
      <c r="I2726" t="s">
        <v>23</v>
      </c>
      <c r="J2726">
        <v>1229</v>
      </c>
      <c r="K2726">
        <v>37</v>
      </c>
      <c r="L2726">
        <f>COUNTIF(Table1[Race],Table1[Race])</f>
        <v>2</v>
      </c>
      <c r="M2726">
        <v>26</v>
      </c>
      <c r="N2726">
        <v>9</v>
      </c>
      <c r="O2726">
        <v>2</v>
      </c>
      <c r="P2726">
        <v>0</v>
      </c>
      <c r="Q2726" t="s">
        <v>20</v>
      </c>
      <c r="R2726" t="s">
        <v>3382</v>
      </c>
      <c r="S2726" t="s">
        <v>3379</v>
      </c>
      <c r="T2726">
        <f>IFERROR(Table1[n_can_adj]/MID(Table1[district],FIND("(",Table1[district])+1,1),Table1[n_can_adj])</f>
        <v>2</v>
      </c>
      <c r="U2726">
        <v>117009</v>
      </c>
      <c r="V2726" t="str">
        <f>IF(Table1[Voting Population]&lt;47000,"Rural","Urban")</f>
        <v>Urban</v>
      </c>
      <c r="W2726" s="3">
        <v>4.6917409848778568E-2</v>
      </c>
      <c r="X2726" s="3" t="s">
        <v>5414</v>
      </c>
      <c r="Y2726" s="3">
        <f>COUNTIFS(Table1[Race '#],Table1[[#This Row],[Race '#]],Table1[Gender],"F")</f>
        <v>1</v>
      </c>
      <c r="Z2726" s="3">
        <f>COUNTIFS(Table1[Race '#],Table1[[#This Row],[Race '#]],Table1[Gender],"M")</f>
        <v>1</v>
      </c>
      <c r="AA2726" s="3">
        <f>COUNTIFS(Table1[Race '#],Table1[[#This Row],[Race '#]],Table1[Gender],"~?")</f>
        <v>0</v>
      </c>
      <c r="AB2726" s="3" t="str">
        <f>_xlfn.IFS(Y2726=SUM(Table1[[#This Row],[Race-F candidates]:[Race-? Candidates]]),"All-Female",Z2726=SUM(Table1[[#This Row],[Race-F candidates]:[Race-? Candidates]]),"All-Male",1=1,"Mixed-Gender")</f>
        <v>Mixed-Gender</v>
      </c>
      <c r="AC2726" s="3">
        <f>COUNTIFS(Table1[genoffice],Table1[[#This Row],[genoffice]],Table1[Gender],"F")</f>
        <v>216</v>
      </c>
      <c r="AD2726" s="3">
        <f>COUNTIFS(Table1[genoffice],Table1[[#This Row],[genoffice]],Table1[Gender],"M")</f>
        <v>355</v>
      </c>
      <c r="AE2726" s="3">
        <f>COUNTIFS(Table1[genoffice],Table1[[#This Row],[genoffice]],Table1[Gender],"~?")</f>
        <v>29</v>
      </c>
    </row>
    <row r="2727" spans="1:31" x14ac:dyDescent="0.35">
      <c r="A2727">
        <v>2725</v>
      </c>
      <c r="B2727">
        <f>IF(COUNTIF(C$2:C2726,C2727)&gt;0,B2726,B2726+1)</f>
        <v>902</v>
      </c>
      <c r="C2727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7" t="s">
        <v>3379</v>
      </c>
      <c r="E2727" t="s">
        <v>1833</v>
      </c>
      <c r="F2727" t="s">
        <v>3467</v>
      </c>
      <c r="G2727">
        <v>2014</v>
      </c>
      <c r="H2727" t="s">
        <v>64</v>
      </c>
      <c r="I2727" t="s">
        <v>23</v>
      </c>
      <c r="J2727">
        <v>367</v>
      </c>
      <c r="K2727">
        <v>37</v>
      </c>
      <c r="L2727">
        <f>COUNTIF(Table1[Race],Table1[Race])</f>
        <v>2</v>
      </c>
      <c r="M2727">
        <v>26</v>
      </c>
      <c r="N2727">
        <v>9</v>
      </c>
      <c r="O2727">
        <v>2</v>
      </c>
      <c r="P2727">
        <v>0</v>
      </c>
      <c r="Q2727" t="s">
        <v>20</v>
      </c>
      <c r="R2727" t="s">
        <v>3382</v>
      </c>
      <c r="S2727" t="s">
        <v>3379</v>
      </c>
      <c r="T2727">
        <f>IFERROR(Table1[n_can_adj]/MID(Table1[district],FIND("(",Table1[district])+1,1),Table1[n_can_adj])</f>
        <v>2</v>
      </c>
      <c r="U2727">
        <v>41252</v>
      </c>
      <c r="V2727" t="str">
        <f>IF(Table1[Voting Population]&lt;47000,"Rural","Urban")</f>
        <v>Rural</v>
      </c>
      <c r="W2727" s="3">
        <v>0.43754789272030647</v>
      </c>
      <c r="X2727" s="3" t="s">
        <v>5414</v>
      </c>
      <c r="Y2727" s="3">
        <f>COUNTIFS(Table1[Race '#],Table1[[#This Row],[Race '#]],Table1[Gender],"F")</f>
        <v>0</v>
      </c>
      <c r="Z2727" s="3">
        <f>COUNTIFS(Table1[Race '#],Table1[[#This Row],[Race '#]],Table1[Gender],"M")</f>
        <v>2</v>
      </c>
      <c r="AA2727" s="3">
        <f>COUNTIFS(Table1[Race '#],Table1[[#This Row],[Race '#]],Table1[Gender],"~?")</f>
        <v>0</v>
      </c>
      <c r="AB2727" s="3" t="str">
        <f>_xlfn.IFS(Y2727=SUM(Table1[[#This Row],[Race-F candidates]:[Race-? Candidates]]),"All-Female",Z2727=SUM(Table1[[#This Row],[Race-F candidates]:[Race-? Candidates]]),"All-Male",1=1,"Mixed-Gender")</f>
        <v>All-Male</v>
      </c>
      <c r="AC2727" s="3">
        <f>COUNTIFS(Table1[genoffice],Table1[[#This Row],[genoffice]],Table1[Gender],"F")</f>
        <v>216</v>
      </c>
      <c r="AD2727" s="3">
        <f>COUNTIFS(Table1[genoffice],Table1[[#This Row],[genoffice]],Table1[Gender],"M")</f>
        <v>355</v>
      </c>
      <c r="AE2727" s="3">
        <f>COUNTIFS(Table1[genoffice],Table1[[#This Row],[genoffice]],Table1[Gender],"~?")</f>
        <v>29</v>
      </c>
    </row>
    <row r="2728" spans="1:31" x14ac:dyDescent="0.35">
      <c r="A2728">
        <v>2727</v>
      </c>
      <c r="B2728">
        <f>IF(COUNTIF(C$2:C2727,C2728)&gt;0,B2727,B2727+1)</f>
        <v>902</v>
      </c>
      <c r="C2728" t="str">
        <f>Table1[[#This Row],[position]]&amp;IF(Table1[district]="NA","","-"&amp;Table1[district])&amp;IF(Table1[parish]="Multi-Parish Race","","-"&amp;Table1[parish])&amp;" ("&amp;Table1[year]&amp;")"</f>
        <v>Member of School Board-District  3-Avoyelles (2014)</v>
      </c>
      <c r="D2728" t="s">
        <v>3379</v>
      </c>
      <c r="E2728" t="s">
        <v>1833</v>
      </c>
      <c r="F2728" t="s">
        <v>3469</v>
      </c>
      <c r="G2728">
        <v>2014</v>
      </c>
      <c r="H2728" t="s">
        <v>64</v>
      </c>
      <c r="I2728" t="s">
        <v>23</v>
      </c>
      <c r="J2728">
        <v>938</v>
      </c>
      <c r="K2728">
        <v>37</v>
      </c>
      <c r="L2728">
        <f>COUNTIF(Table1[Race],Table1[Race])</f>
        <v>2</v>
      </c>
      <c r="M2728">
        <v>26</v>
      </c>
      <c r="N2728">
        <v>9</v>
      </c>
      <c r="O2728">
        <v>2</v>
      </c>
      <c r="P2728">
        <v>0</v>
      </c>
      <c r="Q2728" t="s">
        <v>20</v>
      </c>
      <c r="R2728" t="s">
        <v>3382</v>
      </c>
      <c r="S2728" t="s">
        <v>3379</v>
      </c>
      <c r="T2728">
        <f>IFERROR(Table1[n_can_adj]/MID(Table1[district],FIND("(",Table1[district])+1,1),Table1[n_can_adj])</f>
        <v>2</v>
      </c>
      <c r="U2728">
        <v>41252</v>
      </c>
      <c r="V2728" t="str">
        <f>IF(Table1[Voting Population]&lt;47000,"Rural","Urban")</f>
        <v>Rural</v>
      </c>
      <c r="W2728" s="3">
        <v>0.43754789272030647</v>
      </c>
      <c r="X2728" s="3" t="s">
        <v>5414</v>
      </c>
      <c r="Y2728" s="3">
        <f>COUNTIFS(Table1[Race '#],Table1[[#This Row],[Race '#]],Table1[Gender],"F")</f>
        <v>0</v>
      </c>
      <c r="Z2728" s="3">
        <f>COUNTIFS(Table1[Race '#],Table1[[#This Row],[Race '#]],Table1[Gender],"M")</f>
        <v>2</v>
      </c>
      <c r="AA2728" s="3">
        <f>COUNTIFS(Table1[Race '#],Table1[[#This Row],[Race '#]],Table1[Gender],"~?")</f>
        <v>0</v>
      </c>
      <c r="AB2728" s="3" t="str">
        <f>_xlfn.IFS(Y2728=SUM(Table1[[#This Row],[Race-F candidates]:[Race-? Candidates]]),"All-Female",Z2728=SUM(Table1[[#This Row],[Race-F candidates]:[Race-? Candidates]]),"All-Male",1=1,"Mixed-Gender")</f>
        <v>All-Male</v>
      </c>
      <c r="AC2728" s="3">
        <f>COUNTIFS(Table1[genoffice],Table1[[#This Row],[genoffice]],Table1[Gender],"F")</f>
        <v>216</v>
      </c>
      <c r="AD2728" s="3">
        <f>COUNTIFS(Table1[genoffice],Table1[[#This Row],[genoffice]],Table1[Gender],"M")</f>
        <v>355</v>
      </c>
      <c r="AE2728" s="3">
        <f>COUNTIFS(Table1[genoffice],Table1[[#This Row],[genoffice]],Table1[Gender],"~?")</f>
        <v>29</v>
      </c>
    </row>
    <row r="2729" spans="1:31" x14ac:dyDescent="0.35">
      <c r="A2729">
        <v>2737</v>
      </c>
      <c r="B2729">
        <f>IF(COUNTIF(C$2:C2728,C2729)&gt;0,B2728,B2728+1)</f>
        <v>903</v>
      </c>
      <c r="C2729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29" t="s">
        <v>3379</v>
      </c>
      <c r="E2729" t="s">
        <v>1833</v>
      </c>
      <c r="F2729" t="s">
        <v>3479</v>
      </c>
      <c r="G2729">
        <v>2014</v>
      </c>
      <c r="H2729" t="s">
        <v>29</v>
      </c>
      <c r="I2729" t="s">
        <v>19</v>
      </c>
      <c r="J2729">
        <v>2123</v>
      </c>
      <c r="K2729">
        <v>37</v>
      </c>
      <c r="L2729">
        <f>COUNTIF(Table1[Race],Table1[Race])</f>
        <v>2</v>
      </c>
      <c r="M2729">
        <v>26</v>
      </c>
      <c r="N2729">
        <v>9</v>
      </c>
      <c r="O2729">
        <v>2</v>
      </c>
      <c r="P2729">
        <v>0</v>
      </c>
      <c r="Q2729" t="s">
        <v>20</v>
      </c>
      <c r="R2729" t="s">
        <v>3382</v>
      </c>
      <c r="S2729" t="s">
        <v>3379</v>
      </c>
      <c r="T2729">
        <f>IFERROR(Table1[n_can_adj]/MID(Table1[district],FIND("(",Table1[district])+1,1),Table1[n_can_adj])</f>
        <v>2</v>
      </c>
      <c r="U2729">
        <v>124720</v>
      </c>
      <c r="V2729" t="str">
        <f>IF(Table1[Voting Population]&lt;47000,"Rural","Urban")</f>
        <v>Urban</v>
      </c>
      <c r="W2729" s="3">
        <v>8.5510688836104021E-3</v>
      </c>
      <c r="X2729" s="3" t="s">
        <v>5414</v>
      </c>
      <c r="Y2729" s="3">
        <f>COUNTIFS(Table1[Race '#],Table1[[#This Row],[Race '#]],Table1[Gender],"F")</f>
        <v>1</v>
      </c>
      <c r="Z2729" s="3">
        <f>COUNTIFS(Table1[Race '#],Table1[[#This Row],[Race '#]],Table1[Gender],"M")</f>
        <v>1</v>
      </c>
      <c r="AA2729" s="3">
        <f>COUNTIFS(Table1[Race '#],Table1[[#This Row],[Race '#]],Table1[Gender],"~?")</f>
        <v>0</v>
      </c>
      <c r="AB2729" s="3" t="str">
        <f>_xlfn.IFS(Y2729=SUM(Table1[[#This Row],[Race-F candidates]:[Race-? Candidates]]),"All-Female",Z2729=SUM(Table1[[#This Row],[Race-F candidates]:[Race-? Candidates]]),"All-Male",1=1,"Mixed-Gender")</f>
        <v>Mixed-Gender</v>
      </c>
      <c r="AC2729" s="3">
        <f>COUNTIFS(Table1[genoffice],Table1[[#This Row],[genoffice]],Table1[Gender],"F")</f>
        <v>216</v>
      </c>
      <c r="AD2729" s="3">
        <f>COUNTIFS(Table1[genoffice],Table1[[#This Row],[genoffice]],Table1[Gender],"M")</f>
        <v>355</v>
      </c>
      <c r="AE2729" s="3">
        <f>COUNTIFS(Table1[genoffice],Table1[[#This Row],[genoffice]],Table1[Gender],"~?")</f>
        <v>29</v>
      </c>
    </row>
    <row r="2730" spans="1:31" x14ac:dyDescent="0.35">
      <c r="A2730">
        <v>2754</v>
      </c>
      <c r="B2730">
        <f>IF(COUNTIF(C$2:C2729,C2730)&gt;0,B2729,B2729+1)</f>
        <v>903</v>
      </c>
      <c r="C2730" t="str">
        <f>Table1[[#This Row],[position]]&amp;IF(Table1[district]="NA","","-"&amp;Table1[district])&amp;IF(Table1[parish]="Multi-Parish Race","","-"&amp;Table1[parish])&amp;" ("&amp;Table1[year]&amp;")"</f>
        <v>Member of School Board-District  3-Bossier (2014)</v>
      </c>
      <c r="D2730" t="s">
        <v>3379</v>
      </c>
      <c r="E2730" t="s">
        <v>1833</v>
      </c>
      <c r="F2730" t="s">
        <v>3496</v>
      </c>
      <c r="G2730">
        <v>2014</v>
      </c>
      <c r="H2730" t="s">
        <v>29</v>
      </c>
      <c r="I2730" t="s">
        <v>19</v>
      </c>
      <c r="J2730">
        <v>2087</v>
      </c>
      <c r="K2730">
        <v>37</v>
      </c>
      <c r="L2730">
        <f>COUNTIF(Table1[Race],Table1[Race])</f>
        <v>2</v>
      </c>
      <c r="M2730">
        <v>26</v>
      </c>
      <c r="N2730">
        <v>9</v>
      </c>
      <c r="O2730">
        <v>2</v>
      </c>
      <c r="P2730">
        <v>0</v>
      </c>
      <c r="Q2730" t="s">
        <v>20</v>
      </c>
      <c r="R2730" t="s">
        <v>3382</v>
      </c>
      <c r="S2730" t="s">
        <v>3379</v>
      </c>
      <c r="T2730">
        <f>IFERROR(Table1[n_can_adj]/MID(Table1[district],FIND("(",Table1[district])+1,1),Table1[n_can_adj])</f>
        <v>2</v>
      </c>
      <c r="U2730">
        <v>124720</v>
      </c>
      <c r="V2730" t="str">
        <f>IF(Table1[Voting Population]&lt;47000,"Rural","Urban")</f>
        <v>Urban</v>
      </c>
      <c r="W2730" s="3">
        <v>8.5510688836104021E-3</v>
      </c>
      <c r="X2730" s="3" t="s">
        <v>5415</v>
      </c>
      <c r="Y2730" s="3">
        <f>COUNTIFS(Table1[Race '#],Table1[[#This Row],[Race '#]],Table1[Gender],"F")</f>
        <v>1</v>
      </c>
      <c r="Z2730" s="3">
        <f>COUNTIFS(Table1[Race '#],Table1[[#This Row],[Race '#]],Table1[Gender],"M")</f>
        <v>1</v>
      </c>
      <c r="AA2730" s="3">
        <f>COUNTIFS(Table1[Race '#],Table1[[#This Row],[Race '#]],Table1[Gender],"~?")</f>
        <v>0</v>
      </c>
      <c r="AB2730" s="3" t="str">
        <f>_xlfn.IFS(Y2730=SUM(Table1[[#This Row],[Race-F candidates]:[Race-? Candidates]]),"All-Female",Z2730=SUM(Table1[[#This Row],[Race-F candidates]:[Race-? Candidates]]),"All-Male",1=1,"Mixed-Gender")</f>
        <v>Mixed-Gender</v>
      </c>
      <c r="AC2730" s="3">
        <f>COUNTIFS(Table1[genoffice],Table1[[#This Row],[genoffice]],Table1[Gender],"F")</f>
        <v>216</v>
      </c>
      <c r="AD2730" s="3">
        <f>COUNTIFS(Table1[genoffice],Table1[[#This Row],[genoffice]],Table1[Gender],"M")</f>
        <v>355</v>
      </c>
      <c r="AE2730" s="3">
        <f>COUNTIFS(Table1[genoffice],Table1[[#This Row],[genoffice]],Table1[Gender],"~?")</f>
        <v>29</v>
      </c>
    </row>
    <row r="2731" spans="1:31" x14ac:dyDescent="0.35">
      <c r="A2731">
        <v>2724</v>
      </c>
      <c r="B2731">
        <f>IF(COUNTIF(C$2:C2730,C2731)&gt;0,B2730,B2730+1)</f>
        <v>904</v>
      </c>
      <c r="C2731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1" t="s">
        <v>3379</v>
      </c>
      <c r="E2731" t="s">
        <v>1833</v>
      </c>
      <c r="F2731" t="s">
        <v>3466</v>
      </c>
      <c r="G2731">
        <v>2014</v>
      </c>
      <c r="H2731" t="s">
        <v>51</v>
      </c>
      <c r="I2731" t="s">
        <v>23</v>
      </c>
      <c r="J2731">
        <v>1845</v>
      </c>
      <c r="K2731">
        <v>37</v>
      </c>
      <c r="L2731">
        <f>COUNTIF(Table1[Race],Table1[Race])</f>
        <v>2</v>
      </c>
      <c r="M2731">
        <v>26</v>
      </c>
      <c r="N2731">
        <v>9</v>
      </c>
      <c r="O2731">
        <v>2</v>
      </c>
      <c r="P2731">
        <v>0</v>
      </c>
      <c r="Q2731" t="s">
        <v>20</v>
      </c>
      <c r="R2731" t="s">
        <v>3382</v>
      </c>
      <c r="S2731" t="s">
        <v>3379</v>
      </c>
      <c r="T2731">
        <f>IFERROR(Table1[n_can_adj]/MID(Table1[district],FIND("(",Table1[district])+1,1),Table1[n_can_adj])</f>
        <v>2</v>
      </c>
      <c r="U2731">
        <v>253125</v>
      </c>
      <c r="V2731" t="str">
        <f>IF(Table1[Voting Population]&lt;47000,"Rural","Urban")</f>
        <v>Urban</v>
      </c>
      <c r="W2731" s="3">
        <v>3.8311180609851447E-2</v>
      </c>
      <c r="X2731" s="3" t="s">
        <v>5414</v>
      </c>
      <c r="Y2731" s="3">
        <f>COUNTIFS(Table1[Race '#],Table1[[#This Row],[Race '#]],Table1[Gender],"F")</f>
        <v>1</v>
      </c>
      <c r="Z2731" s="3">
        <f>COUNTIFS(Table1[Race '#],Table1[[#This Row],[Race '#]],Table1[Gender],"M")</f>
        <v>1</v>
      </c>
      <c r="AA2731" s="3">
        <f>COUNTIFS(Table1[Race '#],Table1[[#This Row],[Race '#]],Table1[Gender],"~?")</f>
        <v>0</v>
      </c>
      <c r="AB2731" s="3" t="str">
        <f>_xlfn.IFS(Y2731=SUM(Table1[[#This Row],[Race-F candidates]:[Race-? Candidates]]),"All-Female",Z2731=SUM(Table1[[#This Row],[Race-F candidates]:[Race-? Candidates]]),"All-Male",1=1,"Mixed-Gender")</f>
        <v>Mixed-Gender</v>
      </c>
      <c r="AC2731" s="3">
        <f>COUNTIFS(Table1[genoffice],Table1[[#This Row],[genoffice]],Table1[Gender],"F")</f>
        <v>216</v>
      </c>
      <c r="AD2731" s="3">
        <f>COUNTIFS(Table1[genoffice],Table1[[#This Row],[genoffice]],Table1[Gender],"M")</f>
        <v>355</v>
      </c>
      <c r="AE2731" s="3">
        <f>COUNTIFS(Table1[genoffice],Table1[[#This Row],[genoffice]],Table1[Gender],"~?")</f>
        <v>29</v>
      </c>
    </row>
    <row r="2732" spans="1:31" x14ac:dyDescent="0.35">
      <c r="A2732">
        <v>2743</v>
      </c>
      <c r="B2732">
        <f>IF(COUNTIF(C$2:C2731,C2732)&gt;0,B2731,B2731+1)</f>
        <v>904</v>
      </c>
      <c r="C2732" t="str">
        <f>Table1[[#This Row],[position]]&amp;IF(Table1[district]="NA","","-"&amp;Table1[district])&amp;IF(Table1[parish]="Multi-Parish Race","","-"&amp;Table1[parish])&amp;" ("&amp;Table1[year]&amp;")"</f>
        <v>Member of School Board-District  3-Caddo (2014)</v>
      </c>
      <c r="D2732" t="s">
        <v>3379</v>
      </c>
      <c r="E2732" t="s">
        <v>1833</v>
      </c>
      <c r="F2732" t="s">
        <v>3485</v>
      </c>
      <c r="G2732">
        <v>2014</v>
      </c>
      <c r="H2732" t="s">
        <v>51</v>
      </c>
      <c r="I2732" t="s">
        <v>23</v>
      </c>
      <c r="J2732">
        <v>1992</v>
      </c>
      <c r="K2732">
        <v>37</v>
      </c>
      <c r="L2732">
        <f>COUNTIF(Table1[Race],Table1[Race])</f>
        <v>2</v>
      </c>
      <c r="M2732">
        <v>26</v>
      </c>
      <c r="N2732">
        <v>9</v>
      </c>
      <c r="O2732">
        <v>2</v>
      </c>
      <c r="P2732">
        <v>0</v>
      </c>
      <c r="Q2732" t="s">
        <v>20</v>
      </c>
      <c r="R2732" t="s">
        <v>3382</v>
      </c>
      <c r="S2732" t="s">
        <v>3379</v>
      </c>
      <c r="T2732">
        <f>IFERROR(Table1[n_can_adj]/MID(Table1[district],FIND("(",Table1[district])+1,1),Table1[n_can_adj])</f>
        <v>2</v>
      </c>
      <c r="U2732">
        <v>253125</v>
      </c>
      <c r="V2732" t="str">
        <f>IF(Table1[Voting Population]&lt;47000,"Rural","Urban")</f>
        <v>Urban</v>
      </c>
      <c r="W2732" s="3">
        <v>3.8311180609851447E-2</v>
      </c>
      <c r="X2732" s="3" t="s">
        <v>5415</v>
      </c>
      <c r="Y2732" s="3">
        <f>COUNTIFS(Table1[Race '#],Table1[[#This Row],[Race '#]],Table1[Gender],"F")</f>
        <v>1</v>
      </c>
      <c r="Z2732" s="3">
        <f>COUNTIFS(Table1[Race '#],Table1[[#This Row],[Race '#]],Table1[Gender],"M")</f>
        <v>1</v>
      </c>
      <c r="AA2732" s="3">
        <f>COUNTIFS(Table1[Race '#],Table1[[#This Row],[Race '#]],Table1[Gender],"~?")</f>
        <v>0</v>
      </c>
      <c r="AB2732" s="3" t="str">
        <f>_xlfn.IFS(Y2732=SUM(Table1[[#This Row],[Race-F candidates]:[Race-? Candidates]]),"All-Female",Z2732=SUM(Table1[[#This Row],[Race-F candidates]:[Race-? Candidates]]),"All-Male",1=1,"Mixed-Gender")</f>
        <v>Mixed-Gender</v>
      </c>
      <c r="AC2732" s="3">
        <f>COUNTIFS(Table1[genoffice],Table1[[#This Row],[genoffice]],Table1[Gender],"F")</f>
        <v>216</v>
      </c>
      <c r="AD2732" s="3">
        <f>COUNTIFS(Table1[genoffice],Table1[[#This Row],[genoffice]],Table1[Gender],"M")</f>
        <v>355</v>
      </c>
      <c r="AE2732" s="3">
        <f>COUNTIFS(Table1[genoffice],Table1[[#This Row],[genoffice]],Table1[Gender],"~?")</f>
        <v>29</v>
      </c>
    </row>
    <row r="2733" spans="1:31" x14ac:dyDescent="0.35">
      <c r="A2733">
        <v>2720</v>
      </c>
      <c r="B2733">
        <f>IF(COUNTIF(C$2:C2732,C2733)&gt;0,B2732,B2732+1)</f>
        <v>905</v>
      </c>
      <c r="C2733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3" t="s">
        <v>3379</v>
      </c>
      <c r="E2733" t="s">
        <v>1833</v>
      </c>
      <c r="F2733" t="s">
        <v>3462</v>
      </c>
      <c r="G2733">
        <v>2014</v>
      </c>
      <c r="H2733" t="s">
        <v>1008</v>
      </c>
      <c r="I2733" t="s">
        <v>23</v>
      </c>
      <c r="J2733">
        <v>1004</v>
      </c>
      <c r="K2733">
        <v>37</v>
      </c>
      <c r="L2733">
        <f>COUNTIF(Table1[Race],Table1[Race])</f>
        <v>3</v>
      </c>
      <c r="M2733">
        <v>26</v>
      </c>
      <c r="N2733">
        <v>9</v>
      </c>
      <c r="O2733">
        <v>2</v>
      </c>
      <c r="P2733">
        <v>0</v>
      </c>
      <c r="Q2733" t="s">
        <v>20</v>
      </c>
      <c r="R2733" t="s">
        <v>3382</v>
      </c>
      <c r="S2733" t="s">
        <v>3379</v>
      </c>
      <c r="T2733">
        <f>IFERROR(Table1[n_can_adj]/MID(Table1[district],FIND("(",Table1[district])+1,1),Table1[n_can_adj])</f>
        <v>3</v>
      </c>
      <c r="U2733">
        <v>197233</v>
      </c>
      <c r="V2733" t="str">
        <f>IF(Table1[Voting Population]&lt;47000,"Rural","Urban")</f>
        <v>Urban</v>
      </c>
      <c r="W2733" s="3">
        <v>4.318751741432153E-2</v>
      </c>
      <c r="X2733" s="3" t="s">
        <v>5414</v>
      </c>
      <c r="Y2733" s="3">
        <f>COUNTIFS(Table1[Race '#],Table1[[#This Row],[Race '#]],Table1[Gender],"F")</f>
        <v>2</v>
      </c>
      <c r="Z2733" s="3">
        <f>COUNTIFS(Table1[Race '#],Table1[[#This Row],[Race '#]],Table1[Gender],"M")</f>
        <v>1</v>
      </c>
      <c r="AA2733" s="3">
        <f>COUNTIFS(Table1[Race '#],Table1[[#This Row],[Race '#]],Table1[Gender],"~?")</f>
        <v>0</v>
      </c>
      <c r="AB2733" s="3" t="str">
        <f>_xlfn.IFS(Y2733=SUM(Table1[[#This Row],[Race-F candidates]:[Race-? Candidates]]),"All-Female",Z2733=SUM(Table1[[#This Row],[Race-F candidates]:[Race-? Candidates]]),"All-Male",1=1,"Mixed-Gender")</f>
        <v>Mixed-Gender</v>
      </c>
      <c r="AC2733" s="3">
        <f>COUNTIFS(Table1[genoffice],Table1[[#This Row],[genoffice]],Table1[Gender],"F")</f>
        <v>216</v>
      </c>
      <c r="AD2733" s="3">
        <f>COUNTIFS(Table1[genoffice],Table1[[#This Row],[genoffice]],Table1[Gender],"M")</f>
        <v>355</v>
      </c>
      <c r="AE2733" s="3">
        <f>COUNTIFS(Table1[genoffice],Table1[[#This Row],[genoffice]],Table1[Gender],"~?")</f>
        <v>29</v>
      </c>
    </row>
    <row r="2734" spans="1:31" x14ac:dyDescent="0.35">
      <c r="A2734">
        <v>2735</v>
      </c>
      <c r="B2734">
        <f>IF(COUNTIF(C$2:C2733,C2734)&gt;0,B2733,B2733+1)</f>
        <v>905</v>
      </c>
      <c r="C2734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4" t="s">
        <v>3379</v>
      </c>
      <c r="E2734" t="s">
        <v>1833</v>
      </c>
      <c r="F2734" t="s">
        <v>3477</v>
      </c>
      <c r="G2734">
        <v>2014</v>
      </c>
      <c r="H2734" t="s">
        <v>1008</v>
      </c>
      <c r="I2734" t="s">
        <v>23</v>
      </c>
      <c r="J2734">
        <v>1215</v>
      </c>
      <c r="K2734">
        <v>37</v>
      </c>
      <c r="L2734">
        <f>COUNTIF(Table1[Race],Table1[Race])</f>
        <v>3</v>
      </c>
      <c r="M2734">
        <v>26</v>
      </c>
      <c r="N2734">
        <v>9</v>
      </c>
      <c r="O2734">
        <v>2</v>
      </c>
      <c r="P2734">
        <v>0</v>
      </c>
      <c r="Q2734" t="s">
        <v>20</v>
      </c>
      <c r="R2734" t="s">
        <v>3382</v>
      </c>
      <c r="S2734" t="s">
        <v>3379</v>
      </c>
      <c r="T2734">
        <f>IFERROR(Table1[n_can_adj]/MID(Table1[district],FIND("(",Table1[district])+1,1),Table1[n_can_adj])</f>
        <v>3</v>
      </c>
      <c r="U2734">
        <v>197233</v>
      </c>
      <c r="V2734" t="str">
        <f>IF(Table1[Voting Population]&lt;47000,"Rural","Urban")</f>
        <v>Urban</v>
      </c>
      <c r="W2734" s="3">
        <v>4.318751741432153E-2</v>
      </c>
      <c r="X2734" s="3" t="s">
        <v>5415</v>
      </c>
      <c r="Y2734" s="3">
        <f>COUNTIFS(Table1[Race '#],Table1[[#This Row],[Race '#]],Table1[Gender],"F")</f>
        <v>2</v>
      </c>
      <c r="Z2734" s="3">
        <f>COUNTIFS(Table1[Race '#],Table1[[#This Row],[Race '#]],Table1[Gender],"M")</f>
        <v>1</v>
      </c>
      <c r="AA2734" s="3">
        <f>COUNTIFS(Table1[Race '#],Table1[[#This Row],[Race '#]],Table1[Gender],"~?")</f>
        <v>0</v>
      </c>
      <c r="AB2734" s="3" t="str">
        <f>_xlfn.IFS(Y2734=SUM(Table1[[#This Row],[Race-F candidates]:[Race-? Candidates]]),"All-Female",Z2734=SUM(Table1[[#This Row],[Race-F candidates]:[Race-? Candidates]]),"All-Male",1=1,"Mixed-Gender")</f>
        <v>Mixed-Gender</v>
      </c>
      <c r="AC2734" s="3">
        <f>COUNTIFS(Table1[genoffice],Table1[[#This Row],[genoffice]],Table1[Gender],"F")</f>
        <v>216</v>
      </c>
      <c r="AD2734" s="3">
        <f>COUNTIFS(Table1[genoffice],Table1[[#This Row],[genoffice]],Table1[Gender],"M")</f>
        <v>355</v>
      </c>
      <c r="AE2734" s="3">
        <f>COUNTIFS(Table1[genoffice],Table1[[#This Row],[genoffice]],Table1[Gender],"~?")</f>
        <v>29</v>
      </c>
    </row>
    <row r="2735" spans="1:31" x14ac:dyDescent="0.35">
      <c r="A2735">
        <v>2738</v>
      </c>
      <c r="B2735">
        <f>IF(COUNTIF(C$2:C2734,C2735)&gt;0,B2734,B2734+1)</f>
        <v>905</v>
      </c>
      <c r="C2735" t="str">
        <f>Table1[[#This Row],[position]]&amp;IF(Table1[district]="NA","","-"&amp;Table1[district])&amp;IF(Table1[parish]="Multi-Parish Race","","-"&amp;Table1[parish])&amp;" ("&amp;Table1[year]&amp;")"</f>
        <v>Member of School Board-District  3-Calcasieu (2014)</v>
      </c>
      <c r="D2735" t="s">
        <v>3379</v>
      </c>
      <c r="E2735" t="s">
        <v>1833</v>
      </c>
      <c r="F2735" t="s">
        <v>3480</v>
      </c>
      <c r="G2735">
        <v>2014</v>
      </c>
      <c r="H2735" t="s">
        <v>1008</v>
      </c>
      <c r="I2735" t="s">
        <v>23</v>
      </c>
      <c r="J2735">
        <v>1370</v>
      </c>
      <c r="K2735">
        <v>37</v>
      </c>
      <c r="L2735">
        <f>COUNTIF(Table1[Race],Table1[Race])</f>
        <v>3</v>
      </c>
      <c r="M2735">
        <v>26</v>
      </c>
      <c r="N2735">
        <v>9</v>
      </c>
      <c r="O2735">
        <v>2</v>
      </c>
      <c r="P2735">
        <v>0</v>
      </c>
      <c r="Q2735" t="s">
        <v>20</v>
      </c>
      <c r="R2735" t="s">
        <v>3382</v>
      </c>
      <c r="S2735" t="s">
        <v>3379</v>
      </c>
      <c r="T2735">
        <f>IFERROR(Table1[n_can_adj]/MID(Table1[district],FIND("(",Table1[district])+1,1),Table1[n_can_adj])</f>
        <v>3</v>
      </c>
      <c r="U2735">
        <v>197233</v>
      </c>
      <c r="V2735" t="str">
        <f>IF(Table1[Voting Population]&lt;47000,"Rural","Urban")</f>
        <v>Urban</v>
      </c>
      <c r="W2735" s="3">
        <v>4.318751741432153E-2</v>
      </c>
      <c r="X2735" s="3" t="s">
        <v>5415</v>
      </c>
      <c r="Y2735" s="3">
        <f>COUNTIFS(Table1[Race '#],Table1[[#This Row],[Race '#]],Table1[Gender],"F")</f>
        <v>2</v>
      </c>
      <c r="Z2735" s="3">
        <f>COUNTIFS(Table1[Race '#],Table1[[#This Row],[Race '#]],Table1[Gender],"M")</f>
        <v>1</v>
      </c>
      <c r="AA2735" s="3">
        <f>COUNTIFS(Table1[Race '#],Table1[[#This Row],[Race '#]],Table1[Gender],"~?")</f>
        <v>0</v>
      </c>
      <c r="AB2735" s="3" t="str">
        <f>_xlfn.IFS(Y2735=SUM(Table1[[#This Row],[Race-F candidates]:[Race-? Candidates]]),"All-Female",Z2735=SUM(Table1[[#This Row],[Race-F candidates]:[Race-? Candidates]]),"All-Male",1=1,"Mixed-Gender")</f>
        <v>Mixed-Gender</v>
      </c>
      <c r="AC2735" s="3">
        <f>COUNTIFS(Table1[genoffice],Table1[[#This Row],[genoffice]],Table1[Gender],"F")</f>
        <v>216</v>
      </c>
      <c r="AD2735" s="3">
        <f>COUNTIFS(Table1[genoffice],Table1[[#This Row],[genoffice]],Table1[Gender],"M")</f>
        <v>355</v>
      </c>
      <c r="AE2735" s="3">
        <f>COUNTIFS(Table1[genoffice],Table1[[#This Row],[genoffice]],Table1[Gender],"~?")</f>
        <v>29</v>
      </c>
    </row>
    <row r="2736" spans="1:31" x14ac:dyDescent="0.35">
      <c r="A2736">
        <v>2740</v>
      </c>
      <c r="B2736">
        <f>IF(COUNTIF(C$2:C2735,C2736)&gt;0,B2735,B2735+1)</f>
        <v>906</v>
      </c>
      <c r="C2736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6" t="s">
        <v>3379</v>
      </c>
      <c r="E2736" t="s">
        <v>1833</v>
      </c>
      <c r="F2736" t="s">
        <v>3482</v>
      </c>
      <c r="G2736">
        <v>2014</v>
      </c>
      <c r="H2736" t="s">
        <v>1498</v>
      </c>
      <c r="I2736" t="s">
        <v>19</v>
      </c>
      <c r="J2736">
        <v>281</v>
      </c>
      <c r="K2736">
        <v>37</v>
      </c>
      <c r="L2736">
        <f>COUNTIF(Table1[Race],Table1[Race])</f>
        <v>3</v>
      </c>
      <c r="M2736">
        <v>26</v>
      </c>
      <c r="N2736">
        <v>9</v>
      </c>
      <c r="O2736">
        <v>2</v>
      </c>
      <c r="P2736">
        <v>0</v>
      </c>
      <c r="Q2736" t="s">
        <v>20</v>
      </c>
      <c r="R2736" t="s">
        <v>3382</v>
      </c>
      <c r="S2736" t="s">
        <v>3379</v>
      </c>
      <c r="T2736">
        <f>IFERROR(Table1[n_can_adj]/MID(Table1[district],FIND("(",Table1[district])+1,1),Table1[n_can_adj])</f>
        <v>3</v>
      </c>
      <c r="U2736">
        <v>27047</v>
      </c>
      <c r="V2736" t="str">
        <f>IF(Table1[Voting Population]&lt;47000,"Rural","Urban")</f>
        <v>Rural</v>
      </c>
      <c r="W2736" s="3">
        <v>6.6312997347479641E-3</v>
      </c>
      <c r="X2736" s="3" t="s">
        <v>5414</v>
      </c>
      <c r="Y2736" s="3">
        <f>COUNTIFS(Table1[Race '#],Table1[[#This Row],[Race '#]],Table1[Gender],"F")</f>
        <v>0</v>
      </c>
      <c r="Z2736" s="3">
        <f>COUNTIFS(Table1[Race '#],Table1[[#This Row],[Race '#]],Table1[Gender],"M")</f>
        <v>3</v>
      </c>
      <c r="AA2736" s="3">
        <f>COUNTIFS(Table1[Race '#],Table1[[#This Row],[Race '#]],Table1[Gender],"~?")</f>
        <v>0</v>
      </c>
      <c r="AB2736" s="3" t="str">
        <f>_xlfn.IFS(Y2736=SUM(Table1[[#This Row],[Race-F candidates]:[Race-? Candidates]]),"All-Female",Z2736=SUM(Table1[[#This Row],[Race-F candidates]:[Race-? Candidates]]),"All-Male",1=1,"Mixed-Gender")</f>
        <v>All-Male</v>
      </c>
      <c r="AC2736" s="3">
        <f>COUNTIFS(Table1[genoffice],Table1[[#This Row],[genoffice]],Table1[Gender],"F")</f>
        <v>216</v>
      </c>
      <c r="AD2736" s="3">
        <f>COUNTIFS(Table1[genoffice],Table1[[#This Row],[genoffice]],Table1[Gender],"M")</f>
        <v>355</v>
      </c>
      <c r="AE2736" s="3">
        <f>COUNTIFS(Table1[genoffice],Table1[[#This Row],[genoffice]],Table1[Gender],"~?")</f>
        <v>29</v>
      </c>
    </row>
    <row r="2737" spans="1:31" x14ac:dyDescent="0.35">
      <c r="A2737">
        <v>2742</v>
      </c>
      <c r="B2737">
        <f>IF(COUNTIF(C$2:C2736,C2737)&gt;0,B2736,B2736+1)</f>
        <v>906</v>
      </c>
      <c r="C2737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7" t="s">
        <v>3379</v>
      </c>
      <c r="E2737" t="s">
        <v>1833</v>
      </c>
      <c r="F2737" t="s">
        <v>3484</v>
      </c>
      <c r="G2737">
        <v>2014</v>
      </c>
      <c r="H2737" t="s">
        <v>1498</v>
      </c>
      <c r="I2737" t="s">
        <v>19</v>
      </c>
      <c r="J2737">
        <v>286</v>
      </c>
      <c r="K2737">
        <v>37</v>
      </c>
      <c r="L2737">
        <f>COUNTIF(Table1[Race],Table1[Race])</f>
        <v>3</v>
      </c>
      <c r="M2737">
        <v>26</v>
      </c>
      <c r="N2737">
        <v>9</v>
      </c>
      <c r="O2737">
        <v>2</v>
      </c>
      <c r="P2737">
        <v>0</v>
      </c>
      <c r="Q2737" t="s">
        <v>20</v>
      </c>
      <c r="R2737" t="s">
        <v>3382</v>
      </c>
      <c r="S2737" t="s">
        <v>3379</v>
      </c>
      <c r="T2737">
        <f>IFERROR(Table1[n_can_adj]/MID(Table1[district],FIND("(",Table1[district])+1,1),Table1[n_can_adj])</f>
        <v>3</v>
      </c>
      <c r="U2737">
        <v>27047</v>
      </c>
      <c r="V2737" t="str">
        <f>IF(Table1[Voting Population]&lt;47000,"Rural","Urban")</f>
        <v>Rural</v>
      </c>
      <c r="W2737" s="3">
        <v>6.6312997347479641E-3</v>
      </c>
      <c r="X2737" s="3" t="s">
        <v>5414</v>
      </c>
      <c r="Y2737" s="3">
        <f>COUNTIFS(Table1[Race '#],Table1[[#This Row],[Race '#]],Table1[Gender],"F")</f>
        <v>0</v>
      </c>
      <c r="Z2737" s="3">
        <f>COUNTIFS(Table1[Race '#],Table1[[#This Row],[Race '#]],Table1[Gender],"M")</f>
        <v>3</v>
      </c>
      <c r="AA2737" s="3">
        <f>COUNTIFS(Table1[Race '#],Table1[[#This Row],[Race '#]],Table1[Gender],"~?")</f>
        <v>0</v>
      </c>
      <c r="AB2737" s="3" t="str">
        <f>_xlfn.IFS(Y2737=SUM(Table1[[#This Row],[Race-F candidates]:[Race-? Candidates]]),"All-Female",Z2737=SUM(Table1[[#This Row],[Race-F candidates]:[Race-? Candidates]]),"All-Male",1=1,"Mixed-Gender")</f>
        <v>All-Male</v>
      </c>
      <c r="AC2737" s="3">
        <f>COUNTIFS(Table1[genoffice],Table1[[#This Row],[genoffice]],Table1[Gender],"F")</f>
        <v>216</v>
      </c>
      <c r="AD2737" s="3">
        <f>COUNTIFS(Table1[genoffice],Table1[[#This Row],[genoffice]],Table1[Gender],"M")</f>
        <v>355</v>
      </c>
      <c r="AE2737" s="3">
        <f>COUNTIFS(Table1[genoffice],Table1[[#This Row],[genoffice]],Table1[Gender],"~?")</f>
        <v>29</v>
      </c>
    </row>
    <row r="2738" spans="1:31" x14ac:dyDescent="0.35">
      <c r="A2738">
        <v>2752</v>
      </c>
      <c r="B2738">
        <f>IF(COUNTIF(C$2:C2737,C2738)&gt;0,B2737,B2737+1)</f>
        <v>906</v>
      </c>
      <c r="C2738" t="str">
        <f>Table1[[#This Row],[position]]&amp;IF(Table1[district]="NA","","-"&amp;Table1[district])&amp;IF(Table1[parish]="Multi-Parish Race","","-"&amp;Table1[parish])&amp;" ("&amp;Table1[year]&amp;")"</f>
        <v>Member of School Board-District  3-De Soto (2014)</v>
      </c>
      <c r="D2738" t="s">
        <v>3379</v>
      </c>
      <c r="E2738" t="s">
        <v>1833</v>
      </c>
      <c r="F2738" t="s">
        <v>3494</v>
      </c>
      <c r="G2738">
        <v>2014</v>
      </c>
      <c r="H2738" t="s">
        <v>1498</v>
      </c>
      <c r="I2738" t="s">
        <v>19</v>
      </c>
      <c r="J2738">
        <v>187</v>
      </c>
      <c r="K2738">
        <v>37</v>
      </c>
      <c r="L2738">
        <f>COUNTIF(Table1[Race],Table1[Race])</f>
        <v>3</v>
      </c>
      <c r="M2738">
        <v>26</v>
      </c>
      <c r="N2738">
        <v>9</v>
      </c>
      <c r="O2738">
        <v>2</v>
      </c>
      <c r="P2738">
        <v>0</v>
      </c>
      <c r="Q2738" t="s">
        <v>20</v>
      </c>
      <c r="R2738" t="s">
        <v>3382</v>
      </c>
      <c r="S2738" t="s">
        <v>3379</v>
      </c>
      <c r="T2738">
        <f>IFERROR(Table1[n_can_adj]/MID(Table1[district],FIND("(",Table1[district])+1,1),Table1[n_can_adj])</f>
        <v>3</v>
      </c>
      <c r="U2738">
        <v>27047</v>
      </c>
      <c r="V2738" t="str">
        <f>IF(Table1[Voting Population]&lt;47000,"Rural","Urban")</f>
        <v>Rural</v>
      </c>
      <c r="W2738" s="3">
        <v>6.6312997347479641E-3</v>
      </c>
      <c r="X2738" s="3" t="s">
        <v>5414</v>
      </c>
      <c r="Y2738" s="3">
        <f>COUNTIFS(Table1[Race '#],Table1[[#This Row],[Race '#]],Table1[Gender],"F")</f>
        <v>0</v>
      </c>
      <c r="Z2738" s="3">
        <f>COUNTIFS(Table1[Race '#],Table1[[#This Row],[Race '#]],Table1[Gender],"M")</f>
        <v>3</v>
      </c>
      <c r="AA2738" s="3">
        <f>COUNTIFS(Table1[Race '#],Table1[[#This Row],[Race '#]],Table1[Gender],"~?")</f>
        <v>0</v>
      </c>
      <c r="AB2738" s="3" t="str">
        <f>_xlfn.IFS(Y2738=SUM(Table1[[#This Row],[Race-F candidates]:[Race-? Candidates]]),"All-Female",Z2738=SUM(Table1[[#This Row],[Race-F candidates]:[Race-? Candidates]]),"All-Male",1=1,"Mixed-Gender")</f>
        <v>All-Male</v>
      </c>
      <c r="AC2738" s="3">
        <f>COUNTIFS(Table1[genoffice],Table1[[#This Row],[genoffice]],Table1[Gender],"F")</f>
        <v>216</v>
      </c>
      <c r="AD2738" s="3">
        <f>COUNTIFS(Table1[genoffice],Table1[[#This Row],[genoffice]],Table1[Gender],"M")</f>
        <v>355</v>
      </c>
      <c r="AE2738" s="3">
        <f>COUNTIFS(Table1[genoffice],Table1[[#This Row],[genoffice]],Table1[Gender],"~?")</f>
        <v>29</v>
      </c>
    </row>
    <row r="2739" spans="1:31" x14ac:dyDescent="0.35">
      <c r="A2739">
        <v>2726</v>
      </c>
      <c r="B2739">
        <f>IF(COUNTIF(C$2:C2738,C2739)&gt;0,B2738,B2738+1)</f>
        <v>907</v>
      </c>
      <c r="C2739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39" t="s">
        <v>3379</v>
      </c>
      <c r="E2739" t="s">
        <v>1833</v>
      </c>
      <c r="F2739" t="s">
        <v>3468</v>
      </c>
      <c r="G2739">
        <v>2014</v>
      </c>
      <c r="H2739" t="s">
        <v>569</v>
      </c>
      <c r="I2739" t="s">
        <v>23</v>
      </c>
      <c r="J2739">
        <v>88</v>
      </c>
      <c r="K2739">
        <v>37</v>
      </c>
      <c r="L2739">
        <f>COUNTIF(Table1[Race],Table1[Race])</f>
        <v>5</v>
      </c>
      <c r="M2739">
        <v>26</v>
      </c>
      <c r="N2739">
        <v>9</v>
      </c>
      <c r="O2739">
        <v>2</v>
      </c>
      <c r="P2739">
        <v>0</v>
      </c>
      <c r="Q2739" t="s">
        <v>20</v>
      </c>
      <c r="R2739" t="s">
        <v>3382</v>
      </c>
      <c r="S2739" t="s">
        <v>3379</v>
      </c>
      <c r="T2739">
        <f>IFERROR(Table1[n_can_adj]/MID(Table1[district],FIND("(",Table1[district])+1,1),Table1[n_can_adj])</f>
        <v>5</v>
      </c>
      <c r="U2739">
        <v>7419</v>
      </c>
      <c r="V2739" t="str">
        <f>IF(Table1[Voting Population]&lt;47000,"Rural","Urban")</f>
        <v>Rural</v>
      </c>
      <c r="W2739" s="3">
        <v>0.39383561643835618</v>
      </c>
      <c r="X2739" s="3" t="s">
        <v>5414</v>
      </c>
      <c r="Y2739" s="3">
        <f>COUNTIFS(Table1[Race '#],Table1[[#This Row],[Race '#]],Table1[Gender],"F")</f>
        <v>3</v>
      </c>
      <c r="Z2739" s="3">
        <f>COUNTIFS(Table1[Race '#],Table1[[#This Row],[Race '#]],Table1[Gender],"M")</f>
        <v>2</v>
      </c>
      <c r="AA2739" s="3">
        <f>COUNTIFS(Table1[Race '#],Table1[[#This Row],[Race '#]],Table1[Gender],"~?")</f>
        <v>0</v>
      </c>
      <c r="AB2739" s="3" t="str">
        <f>_xlfn.IFS(Y2739=SUM(Table1[[#This Row],[Race-F candidates]:[Race-? Candidates]]),"All-Female",Z2739=SUM(Table1[[#This Row],[Race-F candidates]:[Race-? Candidates]]),"All-Male",1=1,"Mixed-Gender")</f>
        <v>Mixed-Gender</v>
      </c>
      <c r="AC2739" s="3">
        <f>COUNTIFS(Table1[genoffice],Table1[[#This Row],[genoffice]],Table1[Gender],"F")</f>
        <v>216</v>
      </c>
      <c r="AD2739" s="3">
        <f>COUNTIFS(Table1[genoffice],Table1[[#This Row],[genoffice]],Table1[Gender],"M")</f>
        <v>355</v>
      </c>
      <c r="AE2739" s="3">
        <f>COUNTIFS(Table1[genoffice],Table1[[#This Row],[genoffice]],Table1[Gender],"~?")</f>
        <v>29</v>
      </c>
    </row>
    <row r="2740" spans="1:31" x14ac:dyDescent="0.35">
      <c r="A2740">
        <v>2739</v>
      </c>
      <c r="B2740">
        <f>IF(COUNTIF(C$2:C2739,C2740)&gt;0,B2739,B2739+1)</f>
        <v>907</v>
      </c>
      <c r="C2740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0" t="s">
        <v>3379</v>
      </c>
      <c r="E2740" t="s">
        <v>1833</v>
      </c>
      <c r="F2740" t="s">
        <v>3481</v>
      </c>
      <c r="G2740">
        <v>2014</v>
      </c>
      <c r="H2740" t="s">
        <v>569</v>
      </c>
      <c r="I2740" t="s">
        <v>23</v>
      </c>
      <c r="J2740">
        <v>91</v>
      </c>
      <c r="K2740">
        <v>37</v>
      </c>
      <c r="L2740">
        <f>COUNTIF(Table1[Race],Table1[Race])</f>
        <v>5</v>
      </c>
      <c r="M2740">
        <v>26</v>
      </c>
      <c r="N2740">
        <v>9</v>
      </c>
      <c r="O2740">
        <v>2</v>
      </c>
      <c r="P2740">
        <v>0</v>
      </c>
      <c r="Q2740" t="s">
        <v>20</v>
      </c>
      <c r="R2740" t="s">
        <v>3382</v>
      </c>
      <c r="S2740" t="s">
        <v>3379</v>
      </c>
      <c r="T2740">
        <f>IFERROR(Table1[n_can_adj]/MID(Table1[district],FIND("(",Table1[district])+1,1),Table1[n_can_adj])</f>
        <v>5</v>
      </c>
      <c r="U2740">
        <v>7419</v>
      </c>
      <c r="V2740" t="str">
        <f>IF(Table1[Voting Population]&lt;47000,"Rural","Urban")</f>
        <v>Rural</v>
      </c>
      <c r="W2740" s="3">
        <v>0.39383561643835618</v>
      </c>
      <c r="X2740" s="3" t="s">
        <v>5415</v>
      </c>
      <c r="Y2740" s="3">
        <f>COUNTIFS(Table1[Race '#],Table1[[#This Row],[Race '#]],Table1[Gender],"F")</f>
        <v>3</v>
      </c>
      <c r="Z2740" s="3">
        <f>COUNTIFS(Table1[Race '#],Table1[[#This Row],[Race '#]],Table1[Gender],"M")</f>
        <v>2</v>
      </c>
      <c r="AA2740" s="3">
        <f>COUNTIFS(Table1[Race '#],Table1[[#This Row],[Race '#]],Table1[Gender],"~?")</f>
        <v>0</v>
      </c>
      <c r="AB2740" s="3" t="str">
        <f>_xlfn.IFS(Y2740=SUM(Table1[[#This Row],[Race-F candidates]:[Race-? Candidates]]),"All-Female",Z2740=SUM(Table1[[#This Row],[Race-F candidates]:[Race-? Candidates]]),"All-Male",1=1,"Mixed-Gender")</f>
        <v>Mixed-Gender</v>
      </c>
      <c r="AC2740" s="3">
        <f>COUNTIFS(Table1[genoffice],Table1[[#This Row],[genoffice]],Table1[Gender],"F")</f>
        <v>216</v>
      </c>
      <c r="AD2740" s="3">
        <f>COUNTIFS(Table1[genoffice],Table1[[#This Row],[genoffice]],Table1[Gender],"M")</f>
        <v>355</v>
      </c>
      <c r="AE2740" s="3">
        <f>COUNTIFS(Table1[genoffice],Table1[[#This Row],[genoffice]],Table1[Gender],"~?")</f>
        <v>29</v>
      </c>
    </row>
    <row r="2741" spans="1:31" x14ac:dyDescent="0.35">
      <c r="A2741">
        <v>2744</v>
      </c>
      <c r="B2741">
        <f>IF(COUNTIF(C$2:C2740,C2741)&gt;0,B2740,B2740+1)</f>
        <v>907</v>
      </c>
      <c r="C2741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1" t="s">
        <v>3379</v>
      </c>
      <c r="E2741" t="s">
        <v>1833</v>
      </c>
      <c r="F2741" t="s">
        <v>3486</v>
      </c>
      <c r="G2741">
        <v>2014</v>
      </c>
      <c r="H2741" t="s">
        <v>569</v>
      </c>
      <c r="I2741" t="s">
        <v>23</v>
      </c>
      <c r="J2741">
        <v>44</v>
      </c>
      <c r="K2741">
        <v>37</v>
      </c>
      <c r="L2741">
        <f>COUNTIF(Table1[Race],Table1[Race])</f>
        <v>5</v>
      </c>
      <c r="M2741">
        <v>26</v>
      </c>
      <c r="N2741">
        <v>9</v>
      </c>
      <c r="O2741">
        <v>2</v>
      </c>
      <c r="P2741">
        <v>0</v>
      </c>
      <c r="Q2741" t="s">
        <v>20</v>
      </c>
      <c r="R2741" t="s">
        <v>3382</v>
      </c>
      <c r="S2741" t="s">
        <v>3379</v>
      </c>
      <c r="T2741">
        <f>IFERROR(Table1[n_can_adj]/MID(Table1[district],FIND("(",Table1[district])+1,1),Table1[n_can_adj])</f>
        <v>5</v>
      </c>
      <c r="U2741">
        <v>7419</v>
      </c>
      <c r="V2741" t="str">
        <f>IF(Table1[Voting Population]&lt;47000,"Rural","Urban")</f>
        <v>Rural</v>
      </c>
      <c r="W2741" s="3">
        <v>0.39383561643835618</v>
      </c>
      <c r="X2741" s="3" t="s">
        <v>5415</v>
      </c>
      <c r="Y2741" s="3">
        <f>COUNTIFS(Table1[Race '#],Table1[[#This Row],[Race '#]],Table1[Gender],"F")</f>
        <v>3</v>
      </c>
      <c r="Z2741" s="3">
        <f>COUNTIFS(Table1[Race '#],Table1[[#This Row],[Race '#]],Table1[Gender],"M")</f>
        <v>2</v>
      </c>
      <c r="AA2741" s="3">
        <f>COUNTIFS(Table1[Race '#],Table1[[#This Row],[Race '#]],Table1[Gender],"~?")</f>
        <v>0</v>
      </c>
      <c r="AB2741" s="3" t="str">
        <f>_xlfn.IFS(Y2741=SUM(Table1[[#This Row],[Race-F candidates]:[Race-? Candidates]]),"All-Female",Z2741=SUM(Table1[[#This Row],[Race-F candidates]:[Race-? Candidates]]),"All-Male",1=1,"Mixed-Gender")</f>
        <v>Mixed-Gender</v>
      </c>
      <c r="AC2741" s="3">
        <f>COUNTIFS(Table1[genoffice],Table1[[#This Row],[genoffice]],Table1[Gender],"F")</f>
        <v>216</v>
      </c>
      <c r="AD2741" s="3">
        <f>COUNTIFS(Table1[genoffice],Table1[[#This Row],[genoffice]],Table1[Gender],"M")</f>
        <v>355</v>
      </c>
      <c r="AE2741" s="3">
        <f>COUNTIFS(Table1[genoffice],Table1[[#This Row],[genoffice]],Table1[Gender],"~?")</f>
        <v>29</v>
      </c>
    </row>
    <row r="2742" spans="1:31" x14ac:dyDescent="0.35">
      <c r="A2742">
        <v>2755</v>
      </c>
      <c r="B2742">
        <f>IF(COUNTIF(C$2:C2741,C2742)&gt;0,B2741,B2741+1)</f>
        <v>907</v>
      </c>
      <c r="C2742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2" t="s">
        <v>3379</v>
      </c>
      <c r="E2742" t="s">
        <v>1833</v>
      </c>
      <c r="F2742" t="s">
        <v>3497</v>
      </c>
      <c r="G2742">
        <v>2014</v>
      </c>
      <c r="H2742" t="s">
        <v>569</v>
      </c>
      <c r="I2742" t="s">
        <v>23</v>
      </c>
      <c r="J2742">
        <v>40</v>
      </c>
      <c r="K2742">
        <v>37</v>
      </c>
      <c r="L2742">
        <f>COUNTIF(Table1[Race],Table1[Race])</f>
        <v>5</v>
      </c>
      <c r="M2742">
        <v>26</v>
      </c>
      <c r="N2742">
        <v>9</v>
      </c>
      <c r="O2742">
        <v>2</v>
      </c>
      <c r="P2742">
        <v>0</v>
      </c>
      <c r="Q2742" t="s">
        <v>20</v>
      </c>
      <c r="R2742" t="s">
        <v>3382</v>
      </c>
      <c r="S2742" t="s">
        <v>3379</v>
      </c>
      <c r="T2742">
        <f>IFERROR(Table1[n_can_adj]/MID(Table1[district],FIND("(",Table1[district])+1,1),Table1[n_can_adj])</f>
        <v>5</v>
      </c>
      <c r="U2742">
        <v>7419</v>
      </c>
      <c r="V2742" t="str">
        <f>IF(Table1[Voting Population]&lt;47000,"Rural","Urban")</f>
        <v>Rural</v>
      </c>
      <c r="W2742" s="3">
        <v>0.39383561643835618</v>
      </c>
      <c r="X2742" s="3" t="s">
        <v>5414</v>
      </c>
      <c r="Y2742" s="3">
        <f>COUNTIFS(Table1[Race '#],Table1[[#This Row],[Race '#]],Table1[Gender],"F")</f>
        <v>3</v>
      </c>
      <c r="Z2742" s="3">
        <f>COUNTIFS(Table1[Race '#],Table1[[#This Row],[Race '#]],Table1[Gender],"M")</f>
        <v>2</v>
      </c>
      <c r="AA2742" s="3">
        <f>COUNTIFS(Table1[Race '#],Table1[[#This Row],[Race '#]],Table1[Gender],"~?")</f>
        <v>0</v>
      </c>
      <c r="AB2742" s="3" t="str">
        <f>_xlfn.IFS(Y2742=SUM(Table1[[#This Row],[Race-F candidates]:[Race-? Candidates]]),"All-Female",Z2742=SUM(Table1[[#This Row],[Race-F candidates]:[Race-? Candidates]]),"All-Male",1=1,"Mixed-Gender")</f>
        <v>Mixed-Gender</v>
      </c>
      <c r="AC2742" s="3">
        <f>COUNTIFS(Table1[genoffice],Table1[[#This Row],[genoffice]],Table1[Gender],"F")</f>
        <v>216</v>
      </c>
      <c r="AD2742" s="3">
        <f>COUNTIFS(Table1[genoffice],Table1[[#This Row],[genoffice]],Table1[Gender],"M")</f>
        <v>355</v>
      </c>
      <c r="AE2742" s="3">
        <f>COUNTIFS(Table1[genoffice],Table1[[#This Row],[genoffice]],Table1[Gender],"~?")</f>
        <v>29</v>
      </c>
    </row>
    <row r="2743" spans="1:31" x14ac:dyDescent="0.35">
      <c r="A2743">
        <v>2756</v>
      </c>
      <c r="B2743">
        <f>IF(COUNTIF(C$2:C2742,C2743)&gt;0,B2742,B2742+1)</f>
        <v>907</v>
      </c>
      <c r="C2743" t="str">
        <f>Table1[[#This Row],[position]]&amp;IF(Table1[district]="NA","","-"&amp;Table1[district])&amp;IF(Table1[parish]="Multi-Parish Race","","-"&amp;Table1[parish])&amp;" ("&amp;Table1[year]&amp;")"</f>
        <v>Member of School Board-District  3-East Carroll (2014)</v>
      </c>
      <c r="D2743" t="s">
        <v>3379</v>
      </c>
      <c r="E2743" t="s">
        <v>1833</v>
      </c>
      <c r="F2743" t="s">
        <v>3498</v>
      </c>
      <c r="G2743">
        <v>2014</v>
      </c>
      <c r="H2743" t="s">
        <v>569</v>
      </c>
      <c r="I2743" t="s">
        <v>23</v>
      </c>
      <c r="J2743">
        <v>321</v>
      </c>
      <c r="K2743">
        <v>37</v>
      </c>
      <c r="L2743">
        <f>COUNTIF(Table1[Race],Table1[Race])</f>
        <v>5</v>
      </c>
      <c r="M2743">
        <v>26</v>
      </c>
      <c r="N2743">
        <v>9</v>
      </c>
      <c r="O2743">
        <v>2</v>
      </c>
      <c r="P2743">
        <v>0</v>
      </c>
      <c r="Q2743" t="s">
        <v>20</v>
      </c>
      <c r="R2743" t="s">
        <v>3382</v>
      </c>
      <c r="S2743" t="s">
        <v>3379</v>
      </c>
      <c r="T2743">
        <f>IFERROR(Table1[n_can_adj]/MID(Table1[district],FIND("(",Table1[district])+1,1),Table1[n_can_adj])</f>
        <v>5</v>
      </c>
      <c r="U2743">
        <v>7419</v>
      </c>
      <c r="V2743" t="str">
        <f>IF(Table1[Voting Population]&lt;47000,"Rural","Urban")</f>
        <v>Rural</v>
      </c>
      <c r="W2743" s="3">
        <v>0.39383561643835618</v>
      </c>
      <c r="X2743" s="3" t="s">
        <v>5415</v>
      </c>
      <c r="Y2743" s="3">
        <f>COUNTIFS(Table1[Race '#],Table1[[#This Row],[Race '#]],Table1[Gender],"F")</f>
        <v>3</v>
      </c>
      <c r="Z2743" s="3">
        <f>COUNTIFS(Table1[Race '#],Table1[[#This Row],[Race '#]],Table1[Gender],"M")</f>
        <v>2</v>
      </c>
      <c r="AA2743" s="3">
        <f>COUNTIFS(Table1[Race '#],Table1[[#This Row],[Race '#]],Table1[Gender],"~?")</f>
        <v>0</v>
      </c>
      <c r="AB2743" s="3" t="str">
        <f>_xlfn.IFS(Y2743=SUM(Table1[[#This Row],[Race-F candidates]:[Race-? Candidates]]),"All-Female",Z2743=SUM(Table1[[#This Row],[Race-F candidates]:[Race-? Candidates]]),"All-Male",1=1,"Mixed-Gender")</f>
        <v>Mixed-Gender</v>
      </c>
      <c r="AC2743" s="3">
        <f>COUNTIFS(Table1[genoffice],Table1[[#This Row],[genoffice]],Table1[Gender],"F")</f>
        <v>216</v>
      </c>
      <c r="AD2743" s="3">
        <f>COUNTIFS(Table1[genoffice],Table1[[#This Row],[genoffice]],Table1[Gender],"M")</f>
        <v>355</v>
      </c>
      <c r="AE2743" s="3">
        <f>COUNTIFS(Table1[genoffice],Table1[[#This Row],[genoffice]],Table1[Gender],"~?")</f>
        <v>29</v>
      </c>
    </row>
    <row r="2744" spans="1:31" x14ac:dyDescent="0.35">
      <c r="A2744">
        <v>2736</v>
      </c>
      <c r="B2744">
        <f>IF(COUNTIF(C$2:C2743,C2744)&gt;0,B2743,B2743+1)</f>
        <v>908</v>
      </c>
      <c r="C2744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4" t="s">
        <v>3379</v>
      </c>
      <c r="E2744" t="s">
        <v>1833</v>
      </c>
      <c r="F2744" t="s">
        <v>3478</v>
      </c>
      <c r="G2744">
        <v>2014</v>
      </c>
      <c r="H2744" t="s">
        <v>940</v>
      </c>
      <c r="I2744" t="s">
        <v>23</v>
      </c>
      <c r="J2744">
        <v>555</v>
      </c>
      <c r="K2744">
        <v>37</v>
      </c>
      <c r="L2744">
        <f>COUNTIF(Table1[Race],Table1[Race])</f>
        <v>2</v>
      </c>
      <c r="M2744">
        <v>26</v>
      </c>
      <c r="N2744">
        <v>9</v>
      </c>
      <c r="O2744">
        <v>2</v>
      </c>
      <c r="P2744">
        <v>0</v>
      </c>
      <c r="Q2744" t="s">
        <v>20</v>
      </c>
      <c r="R2744" t="s">
        <v>3382</v>
      </c>
      <c r="S2744" t="s">
        <v>3379</v>
      </c>
      <c r="T2744">
        <f>IFERROR(Table1[n_can_adj]/MID(Table1[district],FIND("(",Table1[district])+1,1),Table1[n_can_adj])</f>
        <v>2</v>
      </c>
      <c r="U2744">
        <v>97688</v>
      </c>
      <c r="V2744" t="str">
        <f>IF(Table1[Voting Population]&lt;47000,"Rural","Urban")</f>
        <v>Urban</v>
      </c>
      <c r="W2744" s="3">
        <v>0.30363864491844411</v>
      </c>
      <c r="X2744" s="3" t="s">
        <v>5415</v>
      </c>
      <c r="Y2744" s="3">
        <f>COUNTIFS(Table1[Race '#],Table1[[#This Row],[Race '#]],Table1[Gender],"F")</f>
        <v>1</v>
      </c>
      <c r="Z2744" s="3">
        <f>COUNTIFS(Table1[Race '#],Table1[[#This Row],[Race '#]],Table1[Gender],"M")</f>
        <v>1</v>
      </c>
      <c r="AA2744" s="3">
        <f>COUNTIFS(Table1[Race '#],Table1[[#This Row],[Race '#]],Table1[Gender],"~?")</f>
        <v>0</v>
      </c>
      <c r="AB2744" s="3" t="str">
        <f>_xlfn.IFS(Y2744=SUM(Table1[[#This Row],[Race-F candidates]:[Race-? Candidates]]),"All-Female",Z2744=SUM(Table1[[#This Row],[Race-F candidates]:[Race-? Candidates]]),"All-Male",1=1,"Mixed-Gender")</f>
        <v>Mixed-Gender</v>
      </c>
      <c r="AC2744" s="3">
        <f>COUNTIFS(Table1[genoffice],Table1[[#This Row],[genoffice]],Table1[Gender],"F")</f>
        <v>216</v>
      </c>
      <c r="AD2744" s="3">
        <f>COUNTIFS(Table1[genoffice],Table1[[#This Row],[genoffice]],Table1[Gender],"M")</f>
        <v>355</v>
      </c>
      <c r="AE2744" s="3">
        <f>COUNTIFS(Table1[genoffice],Table1[[#This Row],[genoffice]],Table1[Gender],"~?")</f>
        <v>29</v>
      </c>
    </row>
    <row r="2745" spans="1:31" x14ac:dyDescent="0.35">
      <c r="A2745">
        <v>2750</v>
      </c>
      <c r="B2745">
        <f>IF(COUNTIF(C$2:C2744,C2745)&gt;0,B2744,B2744+1)</f>
        <v>908</v>
      </c>
      <c r="C2745" t="str">
        <f>Table1[[#This Row],[position]]&amp;IF(Table1[district]="NA","","-"&amp;Table1[district])&amp;IF(Table1[parish]="Multi-Parish Race","","-"&amp;Table1[parish])&amp;" ("&amp;Table1[year]&amp;")"</f>
        <v>Member of School Board-District  3-Lafourche (2014)</v>
      </c>
      <c r="D2745" t="s">
        <v>3379</v>
      </c>
      <c r="E2745" t="s">
        <v>1833</v>
      </c>
      <c r="F2745" t="s">
        <v>3492</v>
      </c>
      <c r="G2745">
        <v>2014</v>
      </c>
      <c r="H2745" t="s">
        <v>940</v>
      </c>
      <c r="I2745" t="s">
        <v>23</v>
      </c>
      <c r="J2745">
        <v>1039</v>
      </c>
      <c r="K2745">
        <v>37</v>
      </c>
      <c r="L2745">
        <f>COUNTIF(Table1[Race],Table1[Race])</f>
        <v>2</v>
      </c>
      <c r="M2745">
        <v>26</v>
      </c>
      <c r="N2745">
        <v>9</v>
      </c>
      <c r="O2745">
        <v>2</v>
      </c>
      <c r="P2745">
        <v>0</v>
      </c>
      <c r="Q2745" t="s">
        <v>20</v>
      </c>
      <c r="R2745" t="s">
        <v>3382</v>
      </c>
      <c r="S2745" t="s">
        <v>3379</v>
      </c>
      <c r="T2745">
        <f>IFERROR(Table1[n_can_adj]/MID(Table1[district],FIND("(",Table1[district])+1,1),Table1[n_can_adj])</f>
        <v>2</v>
      </c>
      <c r="U2745">
        <v>97688</v>
      </c>
      <c r="V2745" t="str">
        <f>IF(Table1[Voting Population]&lt;47000,"Rural","Urban")</f>
        <v>Urban</v>
      </c>
      <c r="W2745" s="3">
        <v>0.30363864491844411</v>
      </c>
      <c r="X2745" s="3" t="s">
        <v>5414</v>
      </c>
      <c r="Y2745" s="3">
        <f>COUNTIFS(Table1[Race '#],Table1[[#This Row],[Race '#]],Table1[Gender],"F")</f>
        <v>1</v>
      </c>
      <c r="Z2745" s="3">
        <f>COUNTIFS(Table1[Race '#],Table1[[#This Row],[Race '#]],Table1[Gender],"M")</f>
        <v>1</v>
      </c>
      <c r="AA2745" s="3">
        <f>COUNTIFS(Table1[Race '#],Table1[[#This Row],[Race '#]],Table1[Gender],"~?")</f>
        <v>0</v>
      </c>
      <c r="AB2745" s="3" t="str">
        <f>_xlfn.IFS(Y2745=SUM(Table1[[#This Row],[Race-F candidates]:[Race-? Candidates]]),"All-Female",Z2745=SUM(Table1[[#This Row],[Race-F candidates]:[Race-? Candidates]]),"All-Male",1=1,"Mixed-Gender")</f>
        <v>Mixed-Gender</v>
      </c>
      <c r="AC2745" s="3">
        <f>COUNTIFS(Table1[genoffice],Table1[[#This Row],[genoffice]],Table1[Gender],"F")</f>
        <v>216</v>
      </c>
      <c r="AD2745" s="3">
        <f>COUNTIFS(Table1[genoffice],Table1[[#This Row],[genoffice]],Table1[Gender],"M")</f>
        <v>355</v>
      </c>
      <c r="AE2745" s="3">
        <f>COUNTIFS(Table1[genoffice],Table1[[#This Row],[genoffice]],Table1[Gender],"~?")</f>
        <v>29</v>
      </c>
    </row>
    <row r="2746" spans="1:31" x14ac:dyDescent="0.35">
      <c r="A2746">
        <v>2730</v>
      </c>
      <c r="B2746">
        <f>IF(COUNTIF(C$2:C2745,C2746)&gt;0,B2745,B2745+1)</f>
        <v>909</v>
      </c>
      <c r="C2746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6" t="s">
        <v>3379</v>
      </c>
      <c r="E2746" t="s">
        <v>1833</v>
      </c>
      <c r="F2746" t="s">
        <v>3472</v>
      </c>
      <c r="G2746">
        <v>2014</v>
      </c>
      <c r="H2746" t="s">
        <v>332</v>
      </c>
      <c r="I2746" t="s">
        <v>19</v>
      </c>
      <c r="J2746">
        <v>1123</v>
      </c>
      <c r="K2746">
        <v>37</v>
      </c>
      <c r="L2746">
        <f>COUNTIF(Table1[Race],Table1[Race])</f>
        <v>2</v>
      </c>
      <c r="M2746">
        <v>26</v>
      </c>
      <c r="N2746">
        <v>9</v>
      </c>
      <c r="O2746">
        <v>2</v>
      </c>
      <c r="P2746">
        <v>0</v>
      </c>
      <c r="Q2746" t="s">
        <v>20</v>
      </c>
      <c r="R2746" t="s">
        <v>3382</v>
      </c>
      <c r="S2746" t="s">
        <v>3379</v>
      </c>
      <c r="T2746">
        <f>IFERROR(Table1[n_can_adj]/MID(Table1[district],FIND("(",Table1[district])+1,1),Table1[n_can_adj])</f>
        <v>2</v>
      </c>
      <c r="U2746">
        <v>47480</v>
      </c>
      <c r="V2746" t="str">
        <f>IF(Table1[Voting Population]&lt;47000,"Rural","Urban")</f>
        <v>Urban</v>
      </c>
      <c r="W2746" s="3">
        <v>0.492358803986711</v>
      </c>
      <c r="X2746" s="3" t="s">
        <v>5414</v>
      </c>
      <c r="Y2746" s="3">
        <f>COUNTIFS(Table1[Race '#],Table1[[#This Row],[Race '#]],Table1[Gender],"F")</f>
        <v>1</v>
      </c>
      <c r="Z2746" s="3">
        <f>COUNTIFS(Table1[Race '#],Table1[[#This Row],[Race '#]],Table1[Gender],"M")</f>
        <v>1</v>
      </c>
      <c r="AA2746" s="3">
        <f>COUNTIFS(Table1[Race '#],Table1[[#This Row],[Race '#]],Table1[Gender],"~?")</f>
        <v>0</v>
      </c>
      <c r="AB2746" s="3" t="str">
        <f>_xlfn.IFS(Y2746=SUM(Table1[[#This Row],[Race-F candidates]:[Race-? Candidates]]),"All-Female",Z2746=SUM(Table1[[#This Row],[Race-F candidates]:[Race-? Candidates]]),"All-Male",1=1,"Mixed-Gender")</f>
        <v>Mixed-Gender</v>
      </c>
      <c r="AC2746" s="3">
        <f>COUNTIFS(Table1[genoffice],Table1[[#This Row],[genoffice]],Table1[Gender],"F")</f>
        <v>216</v>
      </c>
      <c r="AD2746" s="3">
        <f>COUNTIFS(Table1[genoffice],Table1[[#This Row],[genoffice]],Table1[Gender],"M")</f>
        <v>355</v>
      </c>
      <c r="AE2746" s="3">
        <f>COUNTIFS(Table1[genoffice],Table1[[#This Row],[genoffice]],Table1[Gender],"~?")</f>
        <v>29</v>
      </c>
    </row>
    <row r="2747" spans="1:31" x14ac:dyDescent="0.35">
      <c r="A2747">
        <v>2745</v>
      </c>
      <c r="B2747">
        <f>IF(COUNTIF(C$2:C2746,C2747)&gt;0,B2746,B2746+1)</f>
        <v>909</v>
      </c>
      <c r="C2747" t="str">
        <f>Table1[[#This Row],[position]]&amp;IF(Table1[district]="NA","","-"&amp;Table1[district])&amp;IF(Table1[parish]="Multi-Parish Race","","-"&amp;Table1[parish])&amp;" ("&amp;Table1[year]&amp;")"</f>
        <v>Member of School Board-District  3-Lincoln (2014)</v>
      </c>
      <c r="D2747" t="s">
        <v>3379</v>
      </c>
      <c r="E2747" t="s">
        <v>1833</v>
      </c>
      <c r="F2747" t="s">
        <v>3487</v>
      </c>
      <c r="G2747">
        <v>2014</v>
      </c>
      <c r="H2747" t="s">
        <v>332</v>
      </c>
      <c r="I2747" t="s">
        <v>23</v>
      </c>
      <c r="J2747">
        <v>382</v>
      </c>
      <c r="K2747">
        <v>37</v>
      </c>
      <c r="L2747">
        <f>COUNTIF(Table1[Race],Table1[Race])</f>
        <v>2</v>
      </c>
      <c r="M2747">
        <v>26</v>
      </c>
      <c r="N2747">
        <v>9</v>
      </c>
      <c r="O2747">
        <v>2</v>
      </c>
      <c r="P2747">
        <v>0</v>
      </c>
      <c r="Q2747" t="s">
        <v>20</v>
      </c>
      <c r="R2747" t="s">
        <v>3382</v>
      </c>
      <c r="S2747" t="s">
        <v>3379</v>
      </c>
      <c r="T2747">
        <f>IFERROR(Table1[n_can_adj]/MID(Table1[district],FIND("(",Table1[district])+1,1),Table1[n_can_adj])</f>
        <v>2</v>
      </c>
      <c r="U2747">
        <v>47480</v>
      </c>
      <c r="V2747" t="str">
        <f>IF(Table1[Voting Population]&lt;47000,"Rural","Urban")</f>
        <v>Urban</v>
      </c>
      <c r="W2747" s="3">
        <v>0.492358803986711</v>
      </c>
      <c r="X2747" s="3" t="s">
        <v>5415</v>
      </c>
      <c r="Y2747" s="3">
        <f>COUNTIFS(Table1[Race '#],Table1[[#This Row],[Race '#]],Table1[Gender],"F")</f>
        <v>1</v>
      </c>
      <c r="Z2747" s="3">
        <f>COUNTIFS(Table1[Race '#],Table1[[#This Row],[Race '#]],Table1[Gender],"M")</f>
        <v>1</v>
      </c>
      <c r="AA2747" s="3">
        <f>COUNTIFS(Table1[Race '#],Table1[[#This Row],[Race '#]],Table1[Gender],"~?")</f>
        <v>0</v>
      </c>
      <c r="AB2747" s="3" t="str">
        <f>_xlfn.IFS(Y2747=SUM(Table1[[#This Row],[Race-F candidates]:[Race-? Candidates]]),"All-Female",Z2747=SUM(Table1[[#This Row],[Race-F candidates]:[Race-? Candidates]]),"All-Male",1=1,"Mixed-Gender")</f>
        <v>Mixed-Gender</v>
      </c>
      <c r="AC2747" s="3">
        <f>COUNTIFS(Table1[genoffice],Table1[[#This Row],[genoffice]],Table1[Gender],"F")</f>
        <v>216</v>
      </c>
      <c r="AD2747" s="3">
        <f>COUNTIFS(Table1[genoffice],Table1[[#This Row],[genoffice]],Table1[Gender],"M")</f>
        <v>355</v>
      </c>
      <c r="AE2747" s="3">
        <f>COUNTIFS(Table1[genoffice],Table1[[#This Row],[genoffice]],Table1[Gender],"~?")</f>
        <v>29</v>
      </c>
    </row>
    <row r="2748" spans="1:31" x14ac:dyDescent="0.35">
      <c r="A2748">
        <v>2734</v>
      </c>
      <c r="B2748">
        <f>IF(COUNTIF(C$2:C2747,C2748)&gt;0,B2747,B2747+1)</f>
        <v>910</v>
      </c>
      <c r="C2748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8" t="s">
        <v>3379</v>
      </c>
      <c r="E2748" t="s">
        <v>1833</v>
      </c>
      <c r="F2748" t="s">
        <v>3476</v>
      </c>
      <c r="G2748">
        <v>2014</v>
      </c>
      <c r="H2748" t="s">
        <v>742</v>
      </c>
      <c r="I2748" t="s">
        <v>23</v>
      </c>
      <c r="J2748">
        <v>204</v>
      </c>
      <c r="K2748">
        <v>37</v>
      </c>
      <c r="L2748">
        <f>COUNTIF(Table1[Race],Table1[Race])</f>
        <v>2</v>
      </c>
      <c r="M2748">
        <v>26</v>
      </c>
      <c r="N2748">
        <v>9</v>
      </c>
      <c r="O2748">
        <v>2</v>
      </c>
      <c r="P2748">
        <v>0</v>
      </c>
      <c r="Q2748" t="s">
        <v>20</v>
      </c>
      <c r="R2748" t="s">
        <v>3382</v>
      </c>
      <c r="S2748" t="s">
        <v>3379</v>
      </c>
      <c r="T2748">
        <f>IFERROR(Table1[n_can_adj]/MID(Table1[district],FIND("(",Table1[district])+1,1),Table1[n_can_adj])</f>
        <v>2</v>
      </c>
      <c r="U2748">
        <v>11803</v>
      </c>
      <c r="V2748" t="str">
        <f>IF(Table1[Voting Population]&lt;47000,"Rural","Urban")</f>
        <v>Rural</v>
      </c>
      <c r="W2748" s="3">
        <v>8.5201793721973118E-2</v>
      </c>
      <c r="X2748" s="3" t="s">
        <v>5414</v>
      </c>
      <c r="Y2748" s="3">
        <f>COUNTIFS(Table1[Race '#],Table1[[#This Row],[Race '#]],Table1[Gender],"F")</f>
        <v>0</v>
      </c>
      <c r="Z2748" s="3">
        <f>COUNTIFS(Table1[Race '#],Table1[[#This Row],[Race '#]],Table1[Gender],"M")</f>
        <v>2</v>
      </c>
      <c r="AA2748" s="3">
        <f>COUNTIFS(Table1[Race '#],Table1[[#This Row],[Race '#]],Table1[Gender],"~?")</f>
        <v>0</v>
      </c>
      <c r="AB2748" s="3" t="str">
        <f>_xlfn.IFS(Y2748=SUM(Table1[[#This Row],[Race-F candidates]:[Race-? Candidates]]),"All-Female",Z2748=SUM(Table1[[#This Row],[Race-F candidates]:[Race-? Candidates]]),"All-Male",1=1,"Mixed-Gender")</f>
        <v>All-Male</v>
      </c>
      <c r="AC2748" s="3">
        <f>COUNTIFS(Table1[genoffice],Table1[[#This Row],[genoffice]],Table1[Gender],"F")</f>
        <v>216</v>
      </c>
      <c r="AD2748" s="3">
        <f>COUNTIFS(Table1[genoffice],Table1[[#This Row],[genoffice]],Table1[Gender],"M")</f>
        <v>355</v>
      </c>
      <c r="AE2748" s="3">
        <f>COUNTIFS(Table1[genoffice],Table1[[#This Row],[genoffice]],Table1[Gender],"~?")</f>
        <v>29</v>
      </c>
    </row>
    <row r="2749" spans="1:31" x14ac:dyDescent="0.35">
      <c r="A2749">
        <v>2751</v>
      </c>
      <c r="B2749">
        <f>IF(COUNTIF(C$2:C2748,C2749)&gt;0,B2748,B2748+1)</f>
        <v>910</v>
      </c>
      <c r="C2749" t="str">
        <f>Table1[[#This Row],[position]]&amp;IF(Table1[district]="NA","","-"&amp;Table1[district])&amp;IF(Table1[parish]="Multi-Parish Race","","-"&amp;Table1[parish])&amp;" ("&amp;Table1[year]&amp;")"</f>
        <v>Member of School Board-District  3-Madison (2014)</v>
      </c>
      <c r="D2749" t="s">
        <v>3379</v>
      </c>
      <c r="E2749" t="s">
        <v>1833</v>
      </c>
      <c r="F2749" t="s">
        <v>3493</v>
      </c>
      <c r="G2749">
        <v>2014</v>
      </c>
      <c r="H2749" t="s">
        <v>742</v>
      </c>
      <c r="I2749" t="s">
        <v>23</v>
      </c>
      <c r="J2749">
        <v>242</v>
      </c>
      <c r="K2749">
        <v>37</v>
      </c>
      <c r="L2749">
        <f>COUNTIF(Table1[Race],Table1[Race])</f>
        <v>2</v>
      </c>
      <c r="M2749">
        <v>26</v>
      </c>
      <c r="N2749">
        <v>9</v>
      </c>
      <c r="O2749">
        <v>2</v>
      </c>
      <c r="P2749">
        <v>0</v>
      </c>
      <c r="Q2749" t="s">
        <v>20</v>
      </c>
      <c r="R2749" t="s">
        <v>3382</v>
      </c>
      <c r="S2749" t="s">
        <v>3379</v>
      </c>
      <c r="T2749">
        <f>IFERROR(Table1[n_can_adj]/MID(Table1[district],FIND("(",Table1[district])+1,1),Table1[n_can_adj])</f>
        <v>2</v>
      </c>
      <c r="U2749">
        <v>11803</v>
      </c>
      <c r="V2749" t="str">
        <f>IF(Table1[Voting Population]&lt;47000,"Rural","Urban")</f>
        <v>Rural</v>
      </c>
      <c r="W2749" s="3">
        <v>8.5201793721973118E-2</v>
      </c>
      <c r="X2749" s="3" t="s">
        <v>5414</v>
      </c>
      <c r="Y2749" s="3">
        <f>COUNTIFS(Table1[Race '#],Table1[[#This Row],[Race '#]],Table1[Gender],"F")</f>
        <v>0</v>
      </c>
      <c r="Z2749" s="3">
        <f>COUNTIFS(Table1[Race '#],Table1[[#This Row],[Race '#]],Table1[Gender],"M")</f>
        <v>2</v>
      </c>
      <c r="AA2749" s="3">
        <f>COUNTIFS(Table1[Race '#],Table1[[#This Row],[Race '#]],Table1[Gender],"~?")</f>
        <v>0</v>
      </c>
      <c r="AB2749" s="3" t="str">
        <f>_xlfn.IFS(Y2749=SUM(Table1[[#This Row],[Race-F candidates]:[Race-? Candidates]]),"All-Female",Z2749=SUM(Table1[[#This Row],[Race-F candidates]:[Race-? Candidates]]),"All-Male",1=1,"Mixed-Gender")</f>
        <v>All-Male</v>
      </c>
      <c r="AC2749" s="3">
        <f>COUNTIFS(Table1[genoffice],Table1[[#This Row],[genoffice]],Table1[Gender],"F")</f>
        <v>216</v>
      </c>
      <c r="AD2749" s="3">
        <f>COUNTIFS(Table1[genoffice],Table1[[#This Row],[genoffice]],Table1[Gender],"M")</f>
        <v>355</v>
      </c>
      <c r="AE2749" s="3">
        <f>COUNTIFS(Table1[genoffice],Table1[[#This Row],[genoffice]],Table1[Gender],"~?")</f>
        <v>29</v>
      </c>
    </row>
    <row r="2750" spans="1:31" x14ac:dyDescent="0.35">
      <c r="A2750">
        <v>2728</v>
      </c>
      <c r="B2750">
        <f>IF(COUNTIF(C$2:C2749,C2750)&gt;0,B2749,B2749+1)</f>
        <v>911</v>
      </c>
      <c r="C2750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0" t="s">
        <v>3379</v>
      </c>
      <c r="E2750" t="s">
        <v>1833</v>
      </c>
      <c r="F2750" t="s">
        <v>3470</v>
      </c>
      <c r="G2750">
        <v>2014</v>
      </c>
      <c r="H2750" t="s">
        <v>736</v>
      </c>
      <c r="I2750" t="s">
        <v>30</v>
      </c>
      <c r="J2750">
        <v>755</v>
      </c>
      <c r="K2750">
        <v>37</v>
      </c>
      <c r="L2750">
        <f>COUNTIF(Table1[Race],Table1[Race])</f>
        <v>2</v>
      </c>
      <c r="M2750">
        <v>26</v>
      </c>
      <c r="N2750">
        <v>9</v>
      </c>
      <c r="O2750">
        <v>2</v>
      </c>
      <c r="P2750">
        <v>0</v>
      </c>
      <c r="Q2750" t="s">
        <v>20</v>
      </c>
      <c r="R2750" t="s">
        <v>3382</v>
      </c>
      <c r="S2750" t="s">
        <v>3379</v>
      </c>
      <c r="T2750">
        <f>IFERROR(Table1[n_can_adj]/MID(Table1[district],FIND("(",Table1[district])+1,1),Table1[n_can_adj])</f>
        <v>2</v>
      </c>
      <c r="U2750">
        <v>26739</v>
      </c>
      <c r="V2750" t="str">
        <f>IF(Table1[Voting Population]&lt;47000,"Rural","Urban")</f>
        <v>Rural</v>
      </c>
      <c r="W2750" s="3">
        <v>0.18897637795275596</v>
      </c>
      <c r="X2750" s="3" t="s">
        <v>5414</v>
      </c>
      <c r="Y2750" s="3">
        <f>COUNTIFS(Table1[Race '#],Table1[[#This Row],[Race '#]],Table1[Gender],"F")</f>
        <v>1</v>
      </c>
      <c r="Z2750" s="3">
        <f>COUNTIFS(Table1[Race '#],Table1[[#This Row],[Race '#]],Table1[Gender],"M")</f>
        <v>1</v>
      </c>
      <c r="AA2750" s="3">
        <f>COUNTIFS(Table1[Race '#],Table1[[#This Row],[Race '#]],Table1[Gender],"~?")</f>
        <v>0</v>
      </c>
      <c r="AB2750" s="3" t="str">
        <f>_xlfn.IFS(Y2750=SUM(Table1[[#This Row],[Race-F candidates]:[Race-? Candidates]]),"All-Female",Z2750=SUM(Table1[[#This Row],[Race-F candidates]:[Race-? Candidates]]),"All-Male",1=1,"Mixed-Gender")</f>
        <v>Mixed-Gender</v>
      </c>
      <c r="AC2750" s="3">
        <f>COUNTIFS(Table1[genoffice],Table1[[#This Row],[genoffice]],Table1[Gender],"F")</f>
        <v>216</v>
      </c>
      <c r="AD2750" s="3">
        <f>COUNTIFS(Table1[genoffice],Table1[[#This Row],[genoffice]],Table1[Gender],"M")</f>
        <v>355</v>
      </c>
      <c r="AE2750" s="3">
        <f>COUNTIFS(Table1[genoffice],Table1[[#This Row],[genoffice]],Table1[Gender],"~?")</f>
        <v>29</v>
      </c>
    </row>
    <row r="2751" spans="1:31" x14ac:dyDescent="0.35">
      <c r="A2751">
        <v>2748</v>
      </c>
      <c r="B2751">
        <f>IF(COUNTIF(C$2:C2750,C2751)&gt;0,B2750,B2750+1)</f>
        <v>911</v>
      </c>
      <c r="C2751" t="str">
        <f>Table1[[#This Row],[position]]&amp;IF(Table1[district]="NA","","-"&amp;Table1[district])&amp;IF(Table1[parish]="Multi-Parish Race","","-"&amp;Table1[parish])&amp;" ("&amp;Table1[year]&amp;")"</f>
        <v>Member of School Board-District  3-Morehouse (2014)</v>
      </c>
      <c r="D2751" t="s">
        <v>3379</v>
      </c>
      <c r="E2751" t="s">
        <v>1833</v>
      </c>
      <c r="F2751" t="s">
        <v>3490</v>
      </c>
      <c r="G2751">
        <v>2014</v>
      </c>
      <c r="H2751" t="s">
        <v>736</v>
      </c>
      <c r="I2751" t="s">
        <v>23</v>
      </c>
      <c r="J2751">
        <v>515</v>
      </c>
      <c r="K2751">
        <v>37</v>
      </c>
      <c r="L2751">
        <f>COUNTIF(Table1[Race],Table1[Race])</f>
        <v>2</v>
      </c>
      <c r="M2751">
        <v>26</v>
      </c>
      <c r="N2751">
        <v>9</v>
      </c>
      <c r="O2751">
        <v>2</v>
      </c>
      <c r="P2751">
        <v>0</v>
      </c>
      <c r="Q2751" t="s">
        <v>20</v>
      </c>
      <c r="R2751" t="s">
        <v>3382</v>
      </c>
      <c r="S2751" t="s">
        <v>3379</v>
      </c>
      <c r="T2751">
        <f>IFERROR(Table1[n_can_adj]/MID(Table1[district],FIND("(",Table1[district])+1,1),Table1[n_can_adj])</f>
        <v>2</v>
      </c>
      <c r="U2751">
        <v>26739</v>
      </c>
      <c r="V2751" t="str">
        <f>IF(Table1[Voting Population]&lt;47000,"Rural","Urban")</f>
        <v>Rural</v>
      </c>
      <c r="W2751" s="3">
        <v>0.18897637795275596</v>
      </c>
      <c r="X2751" s="3" t="s">
        <v>5415</v>
      </c>
      <c r="Y2751" s="3">
        <f>COUNTIFS(Table1[Race '#],Table1[[#This Row],[Race '#]],Table1[Gender],"F")</f>
        <v>1</v>
      </c>
      <c r="Z2751" s="3">
        <f>COUNTIFS(Table1[Race '#],Table1[[#This Row],[Race '#]],Table1[Gender],"M")</f>
        <v>1</v>
      </c>
      <c r="AA2751" s="3">
        <f>COUNTIFS(Table1[Race '#],Table1[[#This Row],[Race '#]],Table1[Gender],"~?")</f>
        <v>0</v>
      </c>
      <c r="AB2751" s="3" t="str">
        <f>_xlfn.IFS(Y2751=SUM(Table1[[#This Row],[Race-F candidates]:[Race-? Candidates]]),"All-Female",Z2751=SUM(Table1[[#This Row],[Race-F candidates]:[Race-? Candidates]]),"All-Male",1=1,"Mixed-Gender")</f>
        <v>Mixed-Gender</v>
      </c>
      <c r="AC2751" s="3">
        <f>COUNTIFS(Table1[genoffice],Table1[[#This Row],[genoffice]],Table1[Gender],"F")</f>
        <v>216</v>
      </c>
      <c r="AD2751" s="3">
        <f>COUNTIFS(Table1[genoffice],Table1[[#This Row],[genoffice]],Table1[Gender],"M")</f>
        <v>355</v>
      </c>
      <c r="AE2751" s="3">
        <f>COUNTIFS(Table1[genoffice],Table1[[#This Row],[genoffice]],Table1[Gender],"~?")</f>
        <v>29</v>
      </c>
    </row>
    <row r="2752" spans="1:31" x14ac:dyDescent="0.35">
      <c r="A2752">
        <v>2723</v>
      </c>
      <c r="B2752">
        <f>IF(COUNTIF(C$2:C2751,C2752)&gt;0,B2751,B2751+1)</f>
        <v>912</v>
      </c>
      <c r="C2752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2" t="s">
        <v>3379</v>
      </c>
      <c r="E2752" t="s">
        <v>1833</v>
      </c>
      <c r="F2752" t="s">
        <v>3465</v>
      </c>
      <c r="G2752">
        <v>2014</v>
      </c>
      <c r="H2752" t="s">
        <v>263</v>
      </c>
      <c r="I2752" t="s">
        <v>23</v>
      </c>
      <c r="J2752">
        <v>177</v>
      </c>
      <c r="K2752">
        <v>37</v>
      </c>
      <c r="L2752">
        <f>COUNTIF(Table1[Race],Table1[Race])</f>
        <v>2</v>
      </c>
      <c r="M2752">
        <v>26</v>
      </c>
      <c r="N2752">
        <v>9</v>
      </c>
      <c r="O2752">
        <v>2</v>
      </c>
      <c r="P2752">
        <v>0</v>
      </c>
      <c r="Q2752" t="s">
        <v>20</v>
      </c>
      <c r="R2752" t="s">
        <v>3382</v>
      </c>
      <c r="S2752" t="s">
        <v>3379</v>
      </c>
      <c r="T2752">
        <f>IFERROR(Table1[n_can_adj]/MID(Table1[district],FIND("(",Table1[district])+1,1),Table1[n_can_adj])</f>
        <v>2</v>
      </c>
      <c r="U2752">
        <v>39258</v>
      </c>
      <c r="V2752" t="str">
        <f>IF(Table1[Voting Population]&lt;47000,"Rural","Urban")</f>
        <v>Rural</v>
      </c>
      <c r="W2752" s="3">
        <v>0.54263565891472876</v>
      </c>
      <c r="X2752" s="3" t="s">
        <v>5414</v>
      </c>
      <c r="Y2752" s="3">
        <f>COUNTIFS(Table1[Race '#],Table1[[#This Row],[Race '#]],Table1[Gender],"F")</f>
        <v>0</v>
      </c>
      <c r="Z2752" s="3">
        <f>COUNTIFS(Table1[Race '#],Table1[[#This Row],[Race '#]],Table1[Gender],"M")</f>
        <v>2</v>
      </c>
      <c r="AA2752" s="3">
        <f>COUNTIFS(Table1[Race '#],Table1[[#This Row],[Race '#]],Table1[Gender],"~?")</f>
        <v>0</v>
      </c>
      <c r="AB2752" s="3" t="str">
        <f>_xlfn.IFS(Y2752=SUM(Table1[[#This Row],[Race-F candidates]:[Race-? Candidates]]),"All-Female",Z2752=SUM(Table1[[#This Row],[Race-F candidates]:[Race-? Candidates]]),"All-Male",1=1,"Mixed-Gender")</f>
        <v>All-Male</v>
      </c>
      <c r="AC2752" s="3">
        <f>COUNTIFS(Table1[genoffice],Table1[[#This Row],[genoffice]],Table1[Gender],"F")</f>
        <v>216</v>
      </c>
      <c r="AD2752" s="3">
        <f>COUNTIFS(Table1[genoffice],Table1[[#This Row],[genoffice]],Table1[Gender],"M")</f>
        <v>355</v>
      </c>
      <c r="AE2752" s="3">
        <f>COUNTIFS(Table1[genoffice],Table1[[#This Row],[genoffice]],Table1[Gender],"~?")</f>
        <v>29</v>
      </c>
    </row>
    <row r="2753" spans="1:31" x14ac:dyDescent="0.35">
      <c r="A2753">
        <v>2749</v>
      </c>
      <c r="B2753">
        <f>IF(COUNTIF(C$2:C2752,C2753)&gt;0,B2752,B2752+1)</f>
        <v>912</v>
      </c>
      <c r="C2753" t="str">
        <f>Table1[[#This Row],[position]]&amp;IF(Table1[district]="NA","","-"&amp;Table1[district])&amp;IF(Table1[parish]="Multi-Parish Race","","-"&amp;Table1[parish])&amp;" ("&amp;Table1[year]&amp;")"</f>
        <v>Member of School Board-District  3-Natchitoches (2014)</v>
      </c>
      <c r="D2753" t="s">
        <v>3379</v>
      </c>
      <c r="E2753" t="s">
        <v>1833</v>
      </c>
      <c r="F2753" t="s">
        <v>3491</v>
      </c>
      <c r="G2753">
        <v>2014</v>
      </c>
      <c r="H2753" t="s">
        <v>263</v>
      </c>
      <c r="I2753" t="s">
        <v>23</v>
      </c>
      <c r="J2753">
        <v>597</v>
      </c>
      <c r="K2753">
        <v>37</v>
      </c>
      <c r="L2753">
        <f>COUNTIF(Table1[Race],Table1[Race])</f>
        <v>2</v>
      </c>
      <c r="M2753">
        <v>26</v>
      </c>
      <c r="N2753">
        <v>9</v>
      </c>
      <c r="O2753">
        <v>2</v>
      </c>
      <c r="P2753">
        <v>0</v>
      </c>
      <c r="Q2753" t="s">
        <v>20</v>
      </c>
      <c r="R2753" t="s">
        <v>3382</v>
      </c>
      <c r="S2753" t="s">
        <v>3379</v>
      </c>
      <c r="T2753">
        <f>IFERROR(Table1[n_can_adj]/MID(Table1[district],FIND("(",Table1[district])+1,1),Table1[n_can_adj])</f>
        <v>2</v>
      </c>
      <c r="U2753">
        <v>39258</v>
      </c>
      <c r="V2753" t="str">
        <f>IF(Table1[Voting Population]&lt;47000,"Rural","Urban")</f>
        <v>Rural</v>
      </c>
      <c r="W2753" s="3">
        <v>0.54263565891472876</v>
      </c>
      <c r="X2753" s="3" t="s">
        <v>5414</v>
      </c>
      <c r="Y2753" s="3">
        <f>COUNTIFS(Table1[Race '#],Table1[[#This Row],[Race '#]],Table1[Gender],"F")</f>
        <v>0</v>
      </c>
      <c r="Z2753" s="3">
        <f>COUNTIFS(Table1[Race '#],Table1[[#This Row],[Race '#]],Table1[Gender],"M")</f>
        <v>2</v>
      </c>
      <c r="AA2753" s="3">
        <f>COUNTIFS(Table1[Race '#],Table1[[#This Row],[Race '#]],Table1[Gender],"~?")</f>
        <v>0</v>
      </c>
      <c r="AB2753" s="3" t="str">
        <f>_xlfn.IFS(Y2753=SUM(Table1[[#This Row],[Race-F candidates]:[Race-? Candidates]]),"All-Female",Z2753=SUM(Table1[[#This Row],[Race-F candidates]:[Race-? Candidates]]),"All-Male",1=1,"Mixed-Gender")</f>
        <v>All-Male</v>
      </c>
      <c r="AC2753" s="3">
        <f>COUNTIFS(Table1[genoffice],Table1[[#This Row],[genoffice]],Table1[Gender],"F")</f>
        <v>216</v>
      </c>
      <c r="AD2753" s="3">
        <f>COUNTIFS(Table1[genoffice],Table1[[#This Row],[genoffice]],Table1[Gender],"M")</f>
        <v>355</v>
      </c>
      <c r="AE2753" s="3">
        <f>COUNTIFS(Table1[genoffice],Table1[[#This Row],[genoffice]],Table1[Gender],"~?")</f>
        <v>29</v>
      </c>
    </row>
    <row r="2754" spans="1:31" x14ac:dyDescent="0.35">
      <c r="A2754">
        <v>2722</v>
      </c>
      <c r="B2754">
        <f>IF(COUNTIF(C$2:C2753,C2754)&gt;0,B2753,B2753+1)</f>
        <v>913</v>
      </c>
      <c r="C2754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4" t="s">
        <v>3379</v>
      </c>
      <c r="E2754" t="s">
        <v>1833</v>
      </c>
      <c r="F2754" t="s">
        <v>3464</v>
      </c>
      <c r="G2754">
        <v>2014</v>
      </c>
      <c r="H2754" t="s">
        <v>1584</v>
      </c>
      <c r="I2754" t="s">
        <v>19</v>
      </c>
      <c r="J2754">
        <v>239</v>
      </c>
      <c r="K2754">
        <v>37</v>
      </c>
      <c r="L2754">
        <f>COUNTIF(Table1[Race],Table1[Race])</f>
        <v>4</v>
      </c>
      <c r="M2754">
        <v>26</v>
      </c>
      <c r="N2754">
        <v>9</v>
      </c>
      <c r="O2754">
        <v>2</v>
      </c>
      <c r="P2754">
        <v>0</v>
      </c>
      <c r="Q2754" t="s">
        <v>20</v>
      </c>
      <c r="R2754" t="s">
        <v>3382</v>
      </c>
      <c r="S2754" t="s">
        <v>3379</v>
      </c>
      <c r="T2754">
        <f>IFERROR(Table1[n_can_adj]/MID(Table1[district],FIND("(",Table1[district])+1,1),Table1[n_can_adj])</f>
        <v>4</v>
      </c>
      <c r="U2754">
        <v>23584</v>
      </c>
      <c r="V2754" t="str">
        <f>IF(Table1[Voting Population]&lt;47000,"Rural","Urban")</f>
        <v>Rural</v>
      </c>
      <c r="W2754" s="3">
        <v>0.40617577197149635</v>
      </c>
      <c r="X2754" s="3" t="s">
        <v>5414</v>
      </c>
      <c r="Y2754" s="3">
        <f>COUNTIFS(Table1[Race '#],Table1[[#This Row],[Race '#]],Table1[Gender],"F")</f>
        <v>0</v>
      </c>
      <c r="Z2754" s="3">
        <f>COUNTIFS(Table1[Race '#],Table1[[#This Row],[Race '#]],Table1[Gender],"M")</f>
        <v>4</v>
      </c>
      <c r="AA2754" s="3">
        <f>COUNTIFS(Table1[Race '#],Table1[[#This Row],[Race '#]],Table1[Gender],"~?")</f>
        <v>0</v>
      </c>
      <c r="AB2754" s="3" t="str">
        <f>_xlfn.IFS(Y2754=SUM(Table1[[#This Row],[Race-F candidates]:[Race-? Candidates]]),"All-Female",Z2754=SUM(Table1[[#This Row],[Race-F candidates]:[Race-? Candidates]]),"All-Male",1=1,"Mixed-Gender")</f>
        <v>All-Male</v>
      </c>
      <c r="AC2754" s="3">
        <f>COUNTIFS(Table1[genoffice],Table1[[#This Row],[genoffice]],Table1[Gender],"F")</f>
        <v>216</v>
      </c>
      <c r="AD2754" s="3">
        <f>COUNTIFS(Table1[genoffice],Table1[[#This Row],[genoffice]],Table1[Gender],"M")</f>
        <v>355</v>
      </c>
      <c r="AE2754" s="3">
        <f>COUNTIFS(Table1[genoffice],Table1[[#This Row],[genoffice]],Table1[Gender],"~?")</f>
        <v>29</v>
      </c>
    </row>
    <row r="2755" spans="1:31" x14ac:dyDescent="0.35">
      <c r="A2755">
        <v>2729</v>
      </c>
      <c r="B2755">
        <f>IF(COUNTIF(C$2:C2754,C2755)&gt;0,B2754,B2754+1)</f>
        <v>913</v>
      </c>
      <c r="C2755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5" t="s">
        <v>3379</v>
      </c>
      <c r="E2755" t="s">
        <v>1833</v>
      </c>
      <c r="F2755" t="s">
        <v>3471</v>
      </c>
      <c r="G2755">
        <v>2014</v>
      </c>
      <c r="H2755" t="s">
        <v>1584</v>
      </c>
      <c r="I2755" t="s">
        <v>19</v>
      </c>
      <c r="J2755">
        <v>752</v>
      </c>
      <c r="K2755">
        <v>37</v>
      </c>
      <c r="L2755">
        <f>COUNTIF(Table1[Race],Table1[Race])</f>
        <v>4</v>
      </c>
      <c r="M2755">
        <v>26</v>
      </c>
      <c r="N2755">
        <v>9</v>
      </c>
      <c r="O2755">
        <v>2</v>
      </c>
      <c r="P2755">
        <v>0</v>
      </c>
      <c r="Q2755" t="s">
        <v>20</v>
      </c>
      <c r="R2755" t="s">
        <v>3382</v>
      </c>
      <c r="S2755" t="s">
        <v>3379</v>
      </c>
      <c r="T2755">
        <f>IFERROR(Table1[n_can_adj]/MID(Table1[district],FIND("(",Table1[district])+1,1),Table1[n_can_adj])</f>
        <v>4</v>
      </c>
      <c r="U2755">
        <v>23584</v>
      </c>
      <c r="V2755" t="str">
        <f>IF(Table1[Voting Population]&lt;47000,"Rural","Urban")</f>
        <v>Rural</v>
      </c>
      <c r="W2755" s="3">
        <v>0.40617577197149635</v>
      </c>
      <c r="X2755" s="3" t="s">
        <v>5414</v>
      </c>
      <c r="Y2755" s="3">
        <f>COUNTIFS(Table1[Race '#],Table1[[#This Row],[Race '#]],Table1[Gender],"F")</f>
        <v>0</v>
      </c>
      <c r="Z2755" s="3">
        <f>COUNTIFS(Table1[Race '#],Table1[[#This Row],[Race '#]],Table1[Gender],"M")</f>
        <v>4</v>
      </c>
      <c r="AA2755" s="3">
        <f>COUNTIFS(Table1[Race '#],Table1[[#This Row],[Race '#]],Table1[Gender],"~?")</f>
        <v>0</v>
      </c>
      <c r="AB2755" s="3" t="str">
        <f>_xlfn.IFS(Y2755=SUM(Table1[[#This Row],[Race-F candidates]:[Race-? Candidates]]),"All-Female",Z2755=SUM(Table1[[#This Row],[Race-F candidates]:[Race-? Candidates]]),"All-Male",1=1,"Mixed-Gender")</f>
        <v>All-Male</v>
      </c>
      <c r="AC2755" s="3">
        <f>COUNTIFS(Table1[genoffice],Table1[[#This Row],[genoffice]],Table1[Gender],"F")</f>
        <v>216</v>
      </c>
      <c r="AD2755" s="3">
        <f>COUNTIFS(Table1[genoffice],Table1[[#This Row],[genoffice]],Table1[Gender],"M")</f>
        <v>355</v>
      </c>
      <c r="AE2755" s="3">
        <f>COUNTIFS(Table1[genoffice],Table1[[#This Row],[genoffice]],Table1[Gender],"~?")</f>
        <v>29</v>
      </c>
    </row>
    <row r="2756" spans="1:31" x14ac:dyDescent="0.35">
      <c r="A2756">
        <v>2733</v>
      </c>
      <c r="B2756">
        <f>IF(COUNTIF(C$2:C2755,C2756)&gt;0,B2755,B2755+1)</f>
        <v>913</v>
      </c>
      <c r="C2756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6" t="s">
        <v>3379</v>
      </c>
      <c r="E2756" t="s">
        <v>1833</v>
      </c>
      <c r="F2756" t="s">
        <v>3475</v>
      </c>
      <c r="G2756">
        <v>2014</v>
      </c>
      <c r="H2756" t="s">
        <v>1584</v>
      </c>
      <c r="I2756" t="s">
        <v>30</v>
      </c>
      <c r="J2756">
        <v>66</v>
      </c>
      <c r="K2756">
        <v>37</v>
      </c>
      <c r="L2756">
        <f>COUNTIF(Table1[Race],Table1[Race])</f>
        <v>4</v>
      </c>
      <c r="M2756">
        <v>26</v>
      </c>
      <c r="N2756">
        <v>9</v>
      </c>
      <c r="O2756">
        <v>2</v>
      </c>
      <c r="P2756">
        <v>0</v>
      </c>
      <c r="Q2756" t="s">
        <v>20</v>
      </c>
      <c r="R2756" t="s">
        <v>3382</v>
      </c>
      <c r="S2756" t="s">
        <v>3379</v>
      </c>
      <c r="T2756">
        <f>IFERROR(Table1[n_can_adj]/MID(Table1[district],FIND("(",Table1[district])+1,1),Table1[n_can_adj])</f>
        <v>4</v>
      </c>
      <c r="U2756">
        <v>23584</v>
      </c>
      <c r="V2756" t="str">
        <f>IF(Table1[Voting Population]&lt;47000,"Rural","Urban")</f>
        <v>Rural</v>
      </c>
      <c r="W2756" s="3">
        <v>0.40617577197149635</v>
      </c>
      <c r="X2756" s="3" t="s">
        <v>5414</v>
      </c>
      <c r="Y2756" s="3">
        <f>COUNTIFS(Table1[Race '#],Table1[[#This Row],[Race '#]],Table1[Gender],"F")</f>
        <v>0</v>
      </c>
      <c r="Z2756" s="3">
        <f>COUNTIFS(Table1[Race '#],Table1[[#This Row],[Race '#]],Table1[Gender],"M")</f>
        <v>4</v>
      </c>
      <c r="AA2756" s="3">
        <f>COUNTIFS(Table1[Race '#],Table1[[#This Row],[Race '#]],Table1[Gender],"~?")</f>
        <v>0</v>
      </c>
      <c r="AB2756" s="3" t="str">
        <f>_xlfn.IFS(Y2756=SUM(Table1[[#This Row],[Race-F candidates]:[Race-? Candidates]]),"All-Female",Z2756=SUM(Table1[[#This Row],[Race-F candidates]:[Race-? Candidates]]),"All-Male",1=1,"Mixed-Gender")</f>
        <v>All-Male</v>
      </c>
      <c r="AC2756" s="3">
        <f>COUNTIFS(Table1[genoffice],Table1[[#This Row],[genoffice]],Table1[Gender],"F")</f>
        <v>216</v>
      </c>
      <c r="AD2756" s="3">
        <f>COUNTIFS(Table1[genoffice],Table1[[#This Row],[genoffice]],Table1[Gender],"M")</f>
        <v>355</v>
      </c>
      <c r="AE2756" s="3">
        <f>COUNTIFS(Table1[genoffice],Table1[[#This Row],[genoffice]],Table1[Gender],"~?")</f>
        <v>29</v>
      </c>
    </row>
    <row r="2757" spans="1:31" x14ac:dyDescent="0.35">
      <c r="A2757">
        <v>2746</v>
      </c>
      <c r="B2757">
        <f>IF(COUNTIF(C$2:C2756,C2757)&gt;0,B2756,B2756+1)</f>
        <v>913</v>
      </c>
      <c r="C2757" t="str">
        <f>Table1[[#This Row],[position]]&amp;IF(Table1[district]="NA","","-"&amp;Table1[district])&amp;IF(Table1[parish]="Multi-Parish Race","","-"&amp;Table1[parish])&amp;" ("&amp;Table1[year]&amp;")"</f>
        <v>Member of School Board-District  3-Plaquemines (2014)</v>
      </c>
      <c r="D2757" t="s">
        <v>3379</v>
      </c>
      <c r="E2757" t="s">
        <v>1833</v>
      </c>
      <c r="F2757" t="s">
        <v>3488</v>
      </c>
      <c r="G2757">
        <v>2014</v>
      </c>
      <c r="H2757" t="s">
        <v>1584</v>
      </c>
      <c r="I2757" t="s">
        <v>19</v>
      </c>
      <c r="J2757">
        <v>206</v>
      </c>
      <c r="K2757">
        <v>37</v>
      </c>
      <c r="L2757">
        <f>COUNTIF(Table1[Race],Table1[Race])</f>
        <v>4</v>
      </c>
      <c r="M2757">
        <v>26</v>
      </c>
      <c r="N2757">
        <v>9</v>
      </c>
      <c r="O2757">
        <v>2</v>
      </c>
      <c r="P2757">
        <v>0</v>
      </c>
      <c r="Q2757" t="s">
        <v>20</v>
      </c>
      <c r="R2757" t="s">
        <v>3382</v>
      </c>
      <c r="S2757" t="s">
        <v>3379</v>
      </c>
      <c r="T2757">
        <f>IFERROR(Table1[n_can_adj]/MID(Table1[district],FIND("(",Table1[district])+1,1),Table1[n_can_adj])</f>
        <v>4</v>
      </c>
      <c r="U2757">
        <v>23584</v>
      </c>
      <c r="V2757" t="str">
        <f>IF(Table1[Voting Population]&lt;47000,"Rural","Urban")</f>
        <v>Rural</v>
      </c>
      <c r="W2757" s="3">
        <v>0.40617577197149635</v>
      </c>
      <c r="X2757" s="3" t="s">
        <v>5414</v>
      </c>
      <c r="Y2757" s="3">
        <f>COUNTIFS(Table1[Race '#],Table1[[#This Row],[Race '#]],Table1[Gender],"F")</f>
        <v>0</v>
      </c>
      <c r="Z2757" s="3">
        <f>COUNTIFS(Table1[Race '#],Table1[[#This Row],[Race '#]],Table1[Gender],"M")</f>
        <v>4</v>
      </c>
      <c r="AA2757" s="3">
        <f>COUNTIFS(Table1[Race '#],Table1[[#This Row],[Race '#]],Table1[Gender],"~?")</f>
        <v>0</v>
      </c>
      <c r="AB2757" s="3" t="str">
        <f>_xlfn.IFS(Y2757=SUM(Table1[[#This Row],[Race-F candidates]:[Race-? Candidates]]),"All-Female",Z2757=SUM(Table1[[#This Row],[Race-F candidates]:[Race-? Candidates]]),"All-Male",1=1,"Mixed-Gender")</f>
        <v>All-Male</v>
      </c>
      <c r="AC2757" s="3">
        <f>COUNTIFS(Table1[genoffice],Table1[[#This Row],[genoffice]],Table1[Gender],"F")</f>
        <v>216</v>
      </c>
      <c r="AD2757" s="3">
        <f>COUNTIFS(Table1[genoffice],Table1[[#This Row],[genoffice]],Table1[Gender],"M")</f>
        <v>355</v>
      </c>
      <c r="AE2757" s="3">
        <f>COUNTIFS(Table1[genoffice],Table1[[#This Row],[genoffice]],Table1[Gender],"~?")</f>
        <v>29</v>
      </c>
    </row>
    <row r="2758" spans="1:31" x14ac:dyDescent="0.35">
      <c r="A2758">
        <v>2757</v>
      </c>
      <c r="B2758">
        <f>IF(COUNTIF(C$2:C2757,C2758)&gt;0,B2757,B2757+1)</f>
        <v>914</v>
      </c>
      <c r="C2758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8" t="s">
        <v>3379</v>
      </c>
      <c r="E2758" t="s">
        <v>3499</v>
      </c>
      <c r="F2758" t="s">
        <v>3500</v>
      </c>
      <c r="G2758">
        <v>2014</v>
      </c>
      <c r="H2758" t="s">
        <v>1277</v>
      </c>
      <c r="I2758" t="s">
        <v>23</v>
      </c>
      <c r="J2758">
        <v>66</v>
      </c>
      <c r="K2758">
        <v>3</v>
      </c>
      <c r="L2758">
        <f>COUNTIF(Table1[Race],Table1[Race])</f>
        <v>3</v>
      </c>
      <c r="M2758">
        <v>3</v>
      </c>
      <c r="N2758">
        <v>0</v>
      </c>
      <c r="O2758">
        <v>0</v>
      </c>
      <c r="P2758">
        <v>0</v>
      </c>
      <c r="Q2758" t="s">
        <v>20</v>
      </c>
      <c r="R2758" t="s">
        <v>3382</v>
      </c>
      <c r="S2758" t="s">
        <v>3379</v>
      </c>
      <c r="T2758">
        <f>IFERROR(Table1[n_can_adj]/MID(Table1[district],FIND("(",Table1[district])+1,1),Table1[n_can_adj])</f>
        <v>3</v>
      </c>
      <c r="U2758">
        <v>445337</v>
      </c>
      <c r="V2758" t="str">
        <f>IF(Table1[Voting Population]&lt;47000,"Rural","Urban")</f>
        <v>Urban</v>
      </c>
      <c r="W2758" s="3">
        <v>0.14177693761814741</v>
      </c>
      <c r="X2758" s="3" t="s">
        <v>5414</v>
      </c>
      <c r="Y2758" s="3">
        <f>COUNTIFS(Table1[Race '#],Table1[[#This Row],[Race '#]],Table1[Gender],"F")</f>
        <v>0</v>
      </c>
      <c r="Z2758" s="3">
        <f>COUNTIFS(Table1[Race '#],Table1[[#This Row],[Race '#]],Table1[Gender],"M")</f>
        <v>2</v>
      </c>
      <c r="AA2758" s="3">
        <f>COUNTIFS(Table1[Race '#],Table1[[#This Row],[Race '#]],Table1[Gender],"~?")</f>
        <v>1</v>
      </c>
      <c r="AB2758" s="3" t="str">
        <f>_xlfn.IFS(Y2758=SUM(Table1[[#This Row],[Race-F candidates]:[Race-? Candidates]]),"All-Female",Z2758=SUM(Table1[[#This Row],[Race-F candidates]:[Race-? Candidates]]),"All-Male",1=1,"Mixed-Gender")</f>
        <v>Mixed-Gender</v>
      </c>
      <c r="AC2758" s="3">
        <f>COUNTIFS(Table1[genoffice],Table1[[#This Row],[genoffice]],Table1[Gender],"F")</f>
        <v>216</v>
      </c>
      <c r="AD2758" s="3">
        <f>COUNTIFS(Table1[genoffice],Table1[[#This Row],[genoffice]],Table1[Gender],"M")</f>
        <v>355</v>
      </c>
      <c r="AE2758" s="3">
        <f>COUNTIFS(Table1[genoffice],Table1[[#This Row],[genoffice]],Table1[Gender],"~?")</f>
        <v>29</v>
      </c>
    </row>
    <row r="2759" spans="1:31" x14ac:dyDescent="0.35">
      <c r="A2759">
        <v>2758</v>
      </c>
      <c r="B2759">
        <f>IF(COUNTIF(C$2:C2758,C2759)&gt;0,B2758,B2758+1)</f>
        <v>914</v>
      </c>
      <c r="C2759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59" t="s">
        <v>3379</v>
      </c>
      <c r="E2759" t="s">
        <v>3499</v>
      </c>
      <c r="F2759" t="s">
        <v>3501</v>
      </c>
      <c r="G2759">
        <v>2014</v>
      </c>
      <c r="H2759" t="s">
        <v>1277</v>
      </c>
      <c r="I2759" t="s">
        <v>23</v>
      </c>
      <c r="J2759">
        <v>269</v>
      </c>
      <c r="K2759">
        <v>3</v>
      </c>
      <c r="L2759">
        <f>COUNTIF(Table1[Race],Table1[Race])</f>
        <v>3</v>
      </c>
      <c r="M2759">
        <v>3</v>
      </c>
      <c r="N2759">
        <v>0</v>
      </c>
      <c r="O2759">
        <v>0</v>
      </c>
      <c r="P2759">
        <v>0</v>
      </c>
      <c r="Q2759" t="s">
        <v>20</v>
      </c>
      <c r="R2759" t="s">
        <v>3382</v>
      </c>
      <c r="S2759" t="s">
        <v>3379</v>
      </c>
      <c r="T2759">
        <f>IFERROR(Table1[n_can_adj]/MID(Table1[district],FIND("(",Table1[district])+1,1),Table1[n_can_adj])</f>
        <v>3</v>
      </c>
      <c r="U2759">
        <v>445337</v>
      </c>
      <c r="V2759" t="str">
        <f>IF(Table1[Voting Population]&lt;47000,"Rural","Urban")</f>
        <v>Urban</v>
      </c>
      <c r="W2759" s="3">
        <v>0.14177693761814741</v>
      </c>
      <c r="X2759" s="3" t="s">
        <v>5413</v>
      </c>
      <c r="Y2759" s="3">
        <f>COUNTIFS(Table1[Race '#],Table1[[#This Row],[Race '#]],Table1[Gender],"F")</f>
        <v>0</v>
      </c>
      <c r="Z2759" s="3">
        <f>COUNTIFS(Table1[Race '#],Table1[[#This Row],[Race '#]],Table1[Gender],"M")</f>
        <v>2</v>
      </c>
      <c r="AA2759" s="3">
        <f>COUNTIFS(Table1[Race '#],Table1[[#This Row],[Race '#]],Table1[Gender],"~?")</f>
        <v>1</v>
      </c>
      <c r="AB2759" s="3" t="str">
        <f>_xlfn.IFS(Y2759=SUM(Table1[[#This Row],[Race-F candidates]:[Race-? Candidates]]),"All-Female",Z2759=SUM(Table1[[#This Row],[Race-F candidates]:[Race-? Candidates]]),"All-Male",1=1,"Mixed-Gender")</f>
        <v>Mixed-Gender</v>
      </c>
      <c r="AC2759" s="3">
        <f>COUNTIFS(Table1[genoffice],Table1[[#This Row],[genoffice]],Table1[Gender],"F")</f>
        <v>216</v>
      </c>
      <c r="AD2759" s="3">
        <f>COUNTIFS(Table1[genoffice],Table1[[#This Row],[genoffice]],Table1[Gender],"M")</f>
        <v>355</v>
      </c>
      <c r="AE2759" s="3">
        <f>COUNTIFS(Table1[genoffice],Table1[[#This Row],[genoffice]],Table1[Gender],"~?")</f>
        <v>29</v>
      </c>
    </row>
    <row r="2760" spans="1:31" x14ac:dyDescent="0.35">
      <c r="A2760">
        <v>2759</v>
      </c>
      <c r="B2760">
        <f>IF(COUNTIF(C$2:C2759,C2760)&gt;0,B2759,B2759+1)</f>
        <v>914</v>
      </c>
      <c r="C2760" t="str">
        <f>Table1[[#This Row],[position]]&amp;IF(Table1[district]="NA","","-"&amp;Table1[district])&amp;IF(Table1[parish]="Multi-Parish Race","","-"&amp;Table1[parish])&amp;" ("&amp;Table1[year]&amp;")"</f>
        <v>Member of School Board-District  3,  City of Baker-East Baton Rouge (2014)</v>
      </c>
      <c r="D2760" t="s">
        <v>3379</v>
      </c>
      <c r="E2760" t="s">
        <v>3499</v>
      </c>
      <c r="F2760" t="s">
        <v>3502</v>
      </c>
      <c r="G2760">
        <v>2014</v>
      </c>
      <c r="H2760" t="s">
        <v>1277</v>
      </c>
      <c r="I2760" t="s">
        <v>23</v>
      </c>
      <c r="J2760">
        <v>194</v>
      </c>
      <c r="K2760">
        <v>3</v>
      </c>
      <c r="L2760">
        <f>COUNTIF(Table1[Race],Table1[Race])</f>
        <v>3</v>
      </c>
      <c r="M2760">
        <v>3</v>
      </c>
      <c r="N2760">
        <v>0</v>
      </c>
      <c r="O2760">
        <v>0</v>
      </c>
      <c r="P2760">
        <v>0</v>
      </c>
      <c r="Q2760" t="s">
        <v>20</v>
      </c>
      <c r="R2760" t="s">
        <v>3382</v>
      </c>
      <c r="S2760" t="s">
        <v>3379</v>
      </c>
      <c r="T2760">
        <f>IFERROR(Table1[n_can_adj]/MID(Table1[district],FIND("(",Table1[district])+1,1),Table1[n_can_adj])</f>
        <v>3</v>
      </c>
      <c r="U2760">
        <v>445337</v>
      </c>
      <c r="V2760" t="str">
        <f>IF(Table1[Voting Population]&lt;47000,"Rural","Urban")</f>
        <v>Urban</v>
      </c>
      <c r="W2760" s="3">
        <v>0.14177693761814741</v>
      </c>
      <c r="X2760" s="3" t="s">
        <v>5414</v>
      </c>
      <c r="Y2760" s="3">
        <f>COUNTIFS(Table1[Race '#],Table1[[#This Row],[Race '#]],Table1[Gender],"F")</f>
        <v>0</v>
      </c>
      <c r="Z2760" s="3">
        <f>COUNTIFS(Table1[Race '#],Table1[[#This Row],[Race '#]],Table1[Gender],"M")</f>
        <v>2</v>
      </c>
      <c r="AA2760" s="3">
        <f>COUNTIFS(Table1[Race '#],Table1[[#This Row],[Race '#]],Table1[Gender],"~?")</f>
        <v>1</v>
      </c>
      <c r="AB2760" s="3" t="str">
        <f>_xlfn.IFS(Y2760=SUM(Table1[[#This Row],[Race-F candidates]:[Race-? Candidates]]),"All-Female",Z2760=SUM(Table1[[#This Row],[Race-F candidates]:[Race-? Candidates]]),"All-Male",1=1,"Mixed-Gender")</f>
        <v>Mixed-Gender</v>
      </c>
      <c r="AC2760" s="3">
        <f>COUNTIFS(Table1[genoffice],Table1[[#This Row],[genoffice]],Table1[Gender],"F")</f>
        <v>216</v>
      </c>
      <c r="AD2760" s="3">
        <f>COUNTIFS(Table1[genoffice],Table1[[#This Row],[genoffice]],Table1[Gender],"M")</f>
        <v>355</v>
      </c>
      <c r="AE2760" s="3">
        <f>COUNTIFS(Table1[genoffice],Table1[[#This Row],[genoffice]],Table1[Gender],"~?")</f>
        <v>29</v>
      </c>
    </row>
    <row r="2761" spans="1:31" x14ac:dyDescent="0.35">
      <c r="A2761">
        <v>2760</v>
      </c>
      <c r="B2761">
        <f>IF(COUNTIF(C$2:C2760,C2761)&gt;0,B2760,B2760+1)</f>
        <v>915</v>
      </c>
      <c r="C2761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1" t="s">
        <v>3379</v>
      </c>
      <c r="E2761" t="s">
        <v>3503</v>
      </c>
      <c r="F2761" t="s">
        <v>3504</v>
      </c>
      <c r="G2761">
        <v>2014</v>
      </c>
      <c r="H2761" t="s">
        <v>1277</v>
      </c>
      <c r="I2761" t="s">
        <v>30</v>
      </c>
      <c r="J2761">
        <v>440</v>
      </c>
      <c r="K2761">
        <v>2</v>
      </c>
      <c r="L2761">
        <f>COUNTIF(Table1[Race],Table1[Race])</f>
        <v>2</v>
      </c>
      <c r="M2761">
        <v>0</v>
      </c>
      <c r="N2761">
        <v>1</v>
      </c>
      <c r="O2761">
        <v>1</v>
      </c>
      <c r="P2761">
        <v>0</v>
      </c>
      <c r="Q2761" t="s">
        <v>20</v>
      </c>
      <c r="R2761" t="s">
        <v>3382</v>
      </c>
      <c r="S2761" t="s">
        <v>3379</v>
      </c>
      <c r="T2761">
        <f>IFERROR(Table1[n_can_adj]/MID(Table1[district],FIND("(",Table1[district])+1,1),Table1[n_can_adj])</f>
        <v>2</v>
      </c>
      <c r="U2761">
        <v>445337</v>
      </c>
      <c r="V2761" t="str">
        <f>IF(Table1[Voting Population]&lt;47000,"Rural","Urban")</f>
        <v>Urban</v>
      </c>
      <c r="W2761" s="3">
        <v>6.925880923450789E-2</v>
      </c>
      <c r="X2761" s="3" t="s">
        <v>5414</v>
      </c>
      <c r="Y2761" s="3">
        <f>COUNTIFS(Table1[Race '#],Table1[[#This Row],[Race '#]],Table1[Gender],"F")</f>
        <v>1</v>
      </c>
      <c r="Z2761" s="3">
        <f>COUNTIFS(Table1[Race '#],Table1[[#This Row],[Race '#]],Table1[Gender],"M")</f>
        <v>1</v>
      </c>
      <c r="AA2761" s="3">
        <f>COUNTIFS(Table1[Race '#],Table1[[#This Row],[Race '#]],Table1[Gender],"~?")</f>
        <v>0</v>
      </c>
      <c r="AB2761" s="3" t="str">
        <f>_xlfn.IFS(Y2761=SUM(Table1[[#This Row],[Race-F candidates]:[Race-? Candidates]]),"All-Female",Z2761=SUM(Table1[[#This Row],[Race-F candidates]:[Race-? Candidates]]),"All-Male",1=1,"Mixed-Gender")</f>
        <v>Mixed-Gender</v>
      </c>
      <c r="AC2761" s="3">
        <f>COUNTIFS(Table1[genoffice],Table1[[#This Row],[genoffice]],Table1[Gender],"F")</f>
        <v>216</v>
      </c>
      <c r="AD2761" s="3">
        <f>COUNTIFS(Table1[genoffice],Table1[[#This Row],[genoffice]],Table1[Gender],"M")</f>
        <v>355</v>
      </c>
      <c r="AE2761" s="3">
        <f>COUNTIFS(Table1[genoffice],Table1[[#This Row],[genoffice]],Table1[Gender],"~?")</f>
        <v>29</v>
      </c>
    </row>
    <row r="2762" spans="1:31" x14ac:dyDescent="0.35">
      <c r="A2762">
        <v>2761</v>
      </c>
      <c r="B2762">
        <f>IF(COUNTIF(C$2:C2761,C2762)&gt;0,B2761,B2761+1)</f>
        <v>915</v>
      </c>
      <c r="C2762" t="str">
        <f>Table1[[#This Row],[position]]&amp;IF(Table1[district]="NA","","-"&amp;Table1[district])&amp;IF(Table1[parish]="Multi-Parish Race","","-"&amp;Table1[parish])&amp;" ("&amp;Table1[year]&amp;")"</f>
        <v>Member of School Board-District  3, Zachary Community-East Baton Rouge (2014)</v>
      </c>
      <c r="D2762" t="s">
        <v>3379</v>
      </c>
      <c r="E2762" t="s">
        <v>3503</v>
      </c>
      <c r="F2762" t="s">
        <v>3505</v>
      </c>
      <c r="G2762">
        <v>2014</v>
      </c>
      <c r="H2762" t="s">
        <v>1277</v>
      </c>
      <c r="I2762" t="s">
        <v>19</v>
      </c>
      <c r="J2762">
        <v>383</v>
      </c>
      <c r="K2762">
        <v>2</v>
      </c>
      <c r="L2762">
        <f>COUNTIF(Table1[Race],Table1[Race])</f>
        <v>2</v>
      </c>
      <c r="M2762">
        <v>0</v>
      </c>
      <c r="N2762">
        <v>1</v>
      </c>
      <c r="O2762">
        <v>1</v>
      </c>
      <c r="P2762">
        <v>0</v>
      </c>
      <c r="Q2762" t="s">
        <v>20</v>
      </c>
      <c r="R2762" t="s">
        <v>3382</v>
      </c>
      <c r="S2762" t="s">
        <v>3379</v>
      </c>
      <c r="T2762">
        <f>IFERROR(Table1[n_can_adj]/MID(Table1[district],FIND("(",Table1[district])+1,1),Table1[n_can_adj])</f>
        <v>2</v>
      </c>
      <c r="U2762">
        <v>445337</v>
      </c>
      <c r="V2762" t="str">
        <f>IF(Table1[Voting Population]&lt;47000,"Rural","Urban")</f>
        <v>Urban</v>
      </c>
      <c r="W2762" s="3">
        <v>6.925880923450789E-2</v>
      </c>
      <c r="X2762" s="3" t="s">
        <v>5415</v>
      </c>
      <c r="Y2762" s="3">
        <f>COUNTIFS(Table1[Race '#],Table1[[#This Row],[Race '#]],Table1[Gender],"F")</f>
        <v>1</v>
      </c>
      <c r="Z2762" s="3">
        <f>COUNTIFS(Table1[Race '#],Table1[[#This Row],[Race '#]],Table1[Gender],"M")</f>
        <v>1</v>
      </c>
      <c r="AA2762" s="3">
        <f>COUNTIFS(Table1[Race '#],Table1[[#This Row],[Race '#]],Table1[Gender],"~?")</f>
        <v>0</v>
      </c>
      <c r="AB2762" s="3" t="str">
        <f>_xlfn.IFS(Y2762=SUM(Table1[[#This Row],[Race-F candidates]:[Race-? Candidates]]),"All-Female",Z2762=SUM(Table1[[#This Row],[Race-F candidates]:[Race-? Candidates]]),"All-Male",1=1,"Mixed-Gender")</f>
        <v>Mixed-Gender</v>
      </c>
      <c r="AC2762" s="3">
        <f>COUNTIFS(Table1[genoffice],Table1[[#This Row],[genoffice]],Table1[Gender],"F")</f>
        <v>216</v>
      </c>
      <c r="AD2762" s="3">
        <f>COUNTIFS(Table1[genoffice],Table1[[#This Row],[genoffice]],Table1[Gender],"M")</f>
        <v>355</v>
      </c>
      <c r="AE2762" s="3">
        <f>COUNTIFS(Table1[genoffice],Table1[[#This Row],[genoffice]],Table1[Gender],"~?")</f>
        <v>29</v>
      </c>
    </row>
    <row r="2763" spans="1:31" x14ac:dyDescent="0.35">
      <c r="A2763">
        <v>2762</v>
      </c>
      <c r="B2763">
        <f>IF(COUNTIF(C$2:C2762,C2763)&gt;0,B2762,B2762+1)</f>
        <v>916</v>
      </c>
      <c r="C2763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3" t="s">
        <v>3379</v>
      </c>
      <c r="E2763" t="s">
        <v>3506</v>
      </c>
      <c r="F2763" t="s">
        <v>3507</v>
      </c>
      <c r="G2763">
        <v>2014</v>
      </c>
      <c r="H2763" t="s">
        <v>1496</v>
      </c>
      <c r="I2763" t="s">
        <v>23</v>
      </c>
      <c r="J2763">
        <v>381</v>
      </c>
      <c r="K2763">
        <v>2</v>
      </c>
      <c r="L2763">
        <f>COUNTIF(Table1[Race],Table1[Race])</f>
        <v>2</v>
      </c>
      <c r="M2763">
        <v>2</v>
      </c>
      <c r="N2763">
        <v>0</v>
      </c>
      <c r="O2763">
        <v>0</v>
      </c>
      <c r="P2763">
        <v>0</v>
      </c>
      <c r="Q2763" t="s">
        <v>20</v>
      </c>
      <c r="R2763" t="s">
        <v>3382</v>
      </c>
      <c r="S2763" t="s">
        <v>3379</v>
      </c>
      <c r="T2763">
        <f>IFERROR(Table1[n_can_adj]/MID(Table1[district],FIND("(",Table1[district])+1,1),Table1[n_can_adj])</f>
        <v>2</v>
      </c>
      <c r="U2763">
        <v>36435</v>
      </c>
      <c r="V2763" t="str">
        <f>IF(Table1[Voting Population]&lt;47000,"Rural","Urban")</f>
        <v>Rural</v>
      </c>
      <c r="W2763" s="3">
        <v>3.7878787878787845E-2</v>
      </c>
      <c r="X2763" s="3" t="s">
        <v>5415</v>
      </c>
      <c r="Y2763" s="3">
        <f>COUNTIFS(Table1[Race '#],Table1[[#This Row],[Race '#]],Table1[Gender],"F")</f>
        <v>2</v>
      </c>
      <c r="Z2763" s="3">
        <f>COUNTIFS(Table1[Race '#],Table1[[#This Row],[Race '#]],Table1[Gender],"M")</f>
        <v>0</v>
      </c>
      <c r="AA2763" s="3">
        <f>COUNTIFS(Table1[Race '#],Table1[[#This Row],[Race '#]],Table1[Gender],"~?")</f>
        <v>0</v>
      </c>
      <c r="AB2763" s="3" t="str">
        <f>_xlfn.IFS(Y2763=SUM(Table1[[#This Row],[Race-F candidates]:[Race-? Candidates]]),"All-Female",Z2763=SUM(Table1[[#This Row],[Race-F candidates]:[Race-? Candidates]]),"All-Male",1=1,"Mixed-Gender")</f>
        <v>All-Female</v>
      </c>
      <c r="AC2763" s="3">
        <f>COUNTIFS(Table1[genoffice],Table1[[#This Row],[genoffice]],Table1[Gender],"F")</f>
        <v>216</v>
      </c>
      <c r="AD2763" s="3">
        <f>COUNTIFS(Table1[genoffice],Table1[[#This Row],[genoffice]],Table1[Gender],"M")</f>
        <v>355</v>
      </c>
      <c r="AE2763" s="3">
        <f>COUNTIFS(Table1[genoffice],Table1[[#This Row],[genoffice]],Table1[Gender],"~?")</f>
        <v>29</v>
      </c>
    </row>
    <row r="2764" spans="1:31" x14ac:dyDescent="0.35">
      <c r="A2764">
        <v>2763</v>
      </c>
      <c r="B2764">
        <f>IF(COUNTIF(C$2:C2763,C2764)&gt;0,B2763,B2763+1)</f>
        <v>916</v>
      </c>
      <c r="C2764" t="str">
        <f>Table1[[#This Row],[position]]&amp;IF(Table1[district]="NA","","-"&amp;Table1[district])&amp;IF(Table1[parish]="Multi-Parish Race","","-"&amp;Table1[parish])&amp;" ("&amp;Table1[year]&amp;")"</f>
        <v>Member of School Board-District  3A-Beauregard (2014)</v>
      </c>
      <c r="D2764" t="s">
        <v>3379</v>
      </c>
      <c r="E2764" t="s">
        <v>3506</v>
      </c>
      <c r="F2764" t="s">
        <v>3508</v>
      </c>
      <c r="G2764">
        <v>2014</v>
      </c>
      <c r="H2764" t="s">
        <v>1496</v>
      </c>
      <c r="I2764" t="s">
        <v>23</v>
      </c>
      <c r="J2764">
        <v>411</v>
      </c>
      <c r="K2764">
        <v>2</v>
      </c>
      <c r="L2764">
        <f>COUNTIF(Table1[Race],Table1[Race])</f>
        <v>2</v>
      </c>
      <c r="M2764">
        <v>2</v>
      </c>
      <c r="N2764">
        <v>0</v>
      </c>
      <c r="O2764">
        <v>0</v>
      </c>
      <c r="P2764">
        <v>0</v>
      </c>
      <c r="Q2764" t="s">
        <v>20</v>
      </c>
      <c r="R2764" t="s">
        <v>3382</v>
      </c>
      <c r="S2764" t="s">
        <v>3379</v>
      </c>
      <c r="T2764">
        <f>IFERROR(Table1[n_can_adj]/MID(Table1[district],FIND("(",Table1[district])+1,1),Table1[n_can_adj])</f>
        <v>2</v>
      </c>
      <c r="U2764">
        <v>36435</v>
      </c>
      <c r="V2764" t="str">
        <f>IF(Table1[Voting Population]&lt;47000,"Rural","Urban")</f>
        <v>Rural</v>
      </c>
      <c r="W2764" s="3">
        <v>3.7878787878787845E-2</v>
      </c>
      <c r="X2764" s="3" t="s">
        <v>5415</v>
      </c>
      <c r="Y2764" s="3">
        <f>COUNTIFS(Table1[Race '#],Table1[[#This Row],[Race '#]],Table1[Gender],"F")</f>
        <v>2</v>
      </c>
      <c r="Z2764" s="3">
        <f>COUNTIFS(Table1[Race '#],Table1[[#This Row],[Race '#]],Table1[Gender],"M")</f>
        <v>0</v>
      </c>
      <c r="AA2764" s="3">
        <f>COUNTIFS(Table1[Race '#],Table1[[#This Row],[Race '#]],Table1[Gender],"~?")</f>
        <v>0</v>
      </c>
      <c r="AB2764" s="3" t="str">
        <f>_xlfn.IFS(Y2764=SUM(Table1[[#This Row],[Race-F candidates]:[Race-? Candidates]]),"All-Female",Z2764=SUM(Table1[[#This Row],[Race-F candidates]:[Race-? Candidates]]),"All-Male",1=1,"Mixed-Gender")</f>
        <v>All-Female</v>
      </c>
      <c r="AC2764" s="3">
        <f>COUNTIFS(Table1[genoffice],Table1[[#This Row],[genoffice]],Table1[Gender],"F")</f>
        <v>216</v>
      </c>
      <c r="AD2764" s="3">
        <f>COUNTIFS(Table1[genoffice],Table1[[#This Row],[genoffice]],Table1[Gender],"M")</f>
        <v>355</v>
      </c>
      <c r="AE2764" s="3">
        <f>COUNTIFS(Table1[genoffice],Table1[[#This Row],[genoffice]],Table1[Gender],"~?")</f>
        <v>29</v>
      </c>
    </row>
    <row r="2765" spans="1:31" x14ac:dyDescent="0.35">
      <c r="A2765">
        <v>2764</v>
      </c>
      <c r="B2765">
        <f>IF(COUNTIF(C$2:C2764,C2765)&gt;0,B2764,B2764+1)</f>
        <v>917</v>
      </c>
      <c r="C2765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5" t="s">
        <v>3379</v>
      </c>
      <c r="E2765" t="s">
        <v>3509</v>
      </c>
      <c r="F2765" t="s">
        <v>3510</v>
      </c>
      <c r="G2765">
        <v>2014</v>
      </c>
      <c r="H2765" t="s">
        <v>1496</v>
      </c>
      <c r="I2765" t="s">
        <v>19</v>
      </c>
      <c r="J2765">
        <v>625</v>
      </c>
      <c r="K2765">
        <v>2</v>
      </c>
      <c r="L2765">
        <f>COUNTIF(Table1[Race],Table1[Race])</f>
        <v>2</v>
      </c>
      <c r="M2765">
        <v>1</v>
      </c>
      <c r="N2765">
        <v>1</v>
      </c>
      <c r="O2765">
        <v>0</v>
      </c>
      <c r="P2765">
        <v>0</v>
      </c>
      <c r="Q2765" t="s">
        <v>20</v>
      </c>
      <c r="R2765" t="s">
        <v>3382</v>
      </c>
      <c r="S2765" t="s">
        <v>3379</v>
      </c>
      <c r="T2765">
        <f>IFERROR(Table1[n_can_adj]/MID(Table1[district],FIND("(",Table1[district])+1,1),Table1[n_can_adj])</f>
        <v>2</v>
      </c>
      <c r="U2765">
        <v>36435</v>
      </c>
      <c r="V2765" t="str">
        <f>IF(Table1[Voting Population]&lt;47000,"Rural","Urban")</f>
        <v>Rural</v>
      </c>
      <c r="W2765" s="3">
        <v>0.2351778656126482</v>
      </c>
      <c r="X2765" s="3" t="s">
        <v>5414</v>
      </c>
      <c r="Y2765" s="3">
        <f>COUNTIFS(Table1[Race '#],Table1[[#This Row],[Race '#]],Table1[Gender],"F")</f>
        <v>0</v>
      </c>
      <c r="Z2765" s="3">
        <f>COUNTIFS(Table1[Race '#],Table1[[#This Row],[Race '#]],Table1[Gender],"M")</f>
        <v>2</v>
      </c>
      <c r="AA2765" s="3">
        <f>COUNTIFS(Table1[Race '#],Table1[[#This Row],[Race '#]],Table1[Gender],"~?")</f>
        <v>0</v>
      </c>
      <c r="AB2765" s="3" t="str">
        <f>_xlfn.IFS(Y2765=SUM(Table1[[#This Row],[Race-F candidates]:[Race-? Candidates]]),"All-Female",Z2765=SUM(Table1[[#This Row],[Race-F candidates]:[Race-? Candidates]]),"All-Male",1=1,"Mixed-Gender")</f>
        <v>All-Male</v>
      </c>
      <c r="AC2765" s="3">
        <f>COUNTIFS(Table1[genoffice],Table1[[#This Row],[genoffice]],Table1[Gender],"F")</f>
        <v>216</v>
      </c>
      <c r="AD2765" s="3">
        <f>COUNTIFS(Table1[genoffice],Table1[[#This Row],[genoffice]],Table1[Gender],"M")</f>
        <v>355</v>
      </c>
      <c r="AE2765" s="3">
        <f>COUNTIFS(Table1[genoffice],Table1[[#This Row],[genoffice]],Table1[Gender],"~?")</f>
        <v>29</v>
      </c>
    </row>
    <row r="2766" spans="1:31" x14ac:dyDescent="0.35">
      <c r="A2766">
        <v>2765</v>
      </c>
      <c r="B2766">
        <f>IF(COUNTIF(C$2:C2765,C2766)&gt;0,B2765,B2765+1)</f>
        <v>917</v>
      </c>
      <c r="C2766" t="str">
        <f>Table1[[#This Row],[position]]&amp;IF(Table1[district]="NA","","-"&amp;Table1[district])&amp;IF(Table1[parish]="Multi-Parish Race","","-"&amp;Table1[parish])&amp;" ("&amp;Table1[year]&amp;")"</f>
        <v>Member of School Board-District  3C-Beauregard (2014)</v>
      </c>
      <c r="D2766" t="s">
        <v>3379</v>
      </c>
      <c r="E2766" t="s">
        <v>3509</v>
      </c>
      <c r="F2766" t="s">
        <v>3511</v>
      </c>
      <c r="G2766">
        <v>2014</v>
      </c>
      <c r="H2766" t="s">
        <v>1496</v>
      </c>
      <c r="I2766" t="s">
        <v>23</v>
      </c>
      <c r="J2766">
        <v>387</v>
      </c>
      <c r="K2766">
        <v>2</v>
      </c>
      <c r="L2766">
        <f>COUNTIF(Table1[Race],Table1[Race])</f>
        <v>2</v>
      </c>
      <c r="M2766">
        <v>1</v>
      </c>
      <c r="N2766">
        <v>1</v>
      </c>
      <c r="O2766">
        <v>0</v>
      </c>
      <c r="P2766">
        <v>0</v>
      </c>
      <c r="Q2766" t="s">
        <v>20</v>
      </c>
      <c r="R2766" t="s">
        <v>3382</v>
      </c>
      <c r="S2766" t="s">
        <v>3379</v>
      </c>
      <c r="T2766">
        <f>IFERROR(Table1[n_can_adj]/MID(Table1[district],FIND("(",Table1[district])+1,1),Table1[n_can_adj])</f>
        <v>2</v>
      </c>
      <c r="U2766">
        <v>36435</v>
      </c>
      <c r="V2766" t="str">
        <f>IF(Table1[Voting Population]&lt;47000,"Rural","Urban")</f>
        <v>Rural</v>
      </c>
      <c r="W2766" s="3">
        <v>0.2351778656126482</v>
      </c>
      <c r="X2766" s="3" t="s">
        <v>5414</v>
      </c>
      <c r="Y2766" s="3">
        <f>COUNTIFS(Table1[Race '#],Table1[[#This Row],[Race '#]],Table1[Gender],"F")</f>
        <v>0</v>
      </c>
      <c r="Z2766" s="3">
        <f>COUNTIFS(Table1[Race '#],Table1[[#This Row],[Race '#]],Table1[Gender],"M")</f>
        <v>2</v>
      </c>
      <c r="AA2766" s="3">
        <f>COUNTIFS(Table1[Race '#],Table1[[#This Row],[Race '#]],Table1[Gender],"~?")</f>
        <v>0</v>
      </c>
      <c r="AB2766" s="3" t="str">
        <f>_xlfn.IFS(Y2766=SUM(Table1[[#This Row],[Race-F candidates]:[Race-? Candidates]]),"All-Female",Z2766=SUM(Table1[[#This Row],[Race-F candidates]:[Race-? Candidates]]),"All-Male",1=1,"Mixed-Gender")</f>
        <v>All-Male</v>
      </c>
      <c r="AC2766" s="3">
        <f>COUNTIFS(Table1[genoffice],Table1[[#This Row],[genoffice]],Table1[Gender],"F")</f>
        <v>216</v>
      </c>
      <c r="AD2766" s="3">
        <f>COUNTIFS(Table1[genoffice],Table1[[#This Row],[genoffice]],Table1[Gender],"M")</f>
        <v>355</v>
      </c>
      <c r="AE2766" s="3">
        <f>COUNTIFS(Table1[genoffice],Table1[[#This Row],[genoffice]],Table1[Gender],"~?")</f>
        <v>29</v>
      </c>
    </row>
    <row r="2767" spans="1:31" x14ac:dyDescent="0.35">
      <c r="A2767">
        <v>2766</v>
      </c>
      <c r="B2767">
        <f>IF(COUNTIF(C$2:C2766,C2767)&gt;0,B2766,B2766+1)</f>
        <v>918</v>
      </c>
      <c r="C2767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7" t="s">
        <v>3379</v>
      </c>
      <c r="E2767" t="s">
        <v>3512</v>
      </c>
      <c r="F2767" t="s">
        <v>3513</v>
      </c>
      <c r="G2767">
        <v>2014</v>
      </c>
      <c r="H2767" t="s">
        <v>1496</v>
      </c>
      <c r="I2767" t="s">
        <v>30</v>
      </c>
      <c r="J2767">
        <v>556</v>
      </c>
      <c r="K2767">
        <v>2</v>
      </c>
      <c r="L2767">
        <f>COUNTIF(Table1[Race],Table1[Race])</f>
        <v>2</v>
      </c>
      <c r="M2767">
        <v>1</v>
      </c>
      <c r="N2767">
        <v>0</v>
      </c>
      <c r="O2767">
        <v>1</v>
      </c>
      <c r="P2767">
        <v>0</v>
      </c>
      <c r="Q2767" t="s">
        <v>20</v>
      </c>
      <c r="R2767" t="s">
        <v>3382</v>
      </c>
      <c r="S2767" t="s">
        <v>3379</v>
      </c>
      <c r="T2767">
        <f>IFERROR(Table1[n_can_adj]/MID(Table1[district],FIND("(",Table1[district])+1,1),Table1[n_can_adj])</f>
        <v>2</v>
      </c>
      <c r="U2767">
        <v>36435</v>
      </c>
      <c r="V2767" t="str">
        <f>IF(Table1[Voting Population]&lt;47000,"Rural","Urban")</f>
        <v>Rural</v>
      </c>
      <c r="W2767" s="3">
        <v>0.46701846965699212</v>
      </c>
      <c r="X2767" s="3" t="s">
        <v>5415</v>
      </c>
      <c r="Y2767" s="3">
        <f>COUNTIFS(Table1[Race '#],Table1[[#This Row],[Race '#]],Table1[Gender],"F")</f>
        <v>2</v>
      </c>
      <c r="Z2767" s="3">
        <f>COUNTIFS(Table1[Race '#],Table1[[#This Row],[Race '#]],Table1[Gender],"M")</f>
        <v>0</v>
      </c>
      <c r="AA2767" s="3">
        <f>COUNTIFS(Table1[Race '#],Table1[[#This Row],[Race '#]],Table1[Gender],"~?")</f>
        <v>0</v>
      </c>
      <c r="AB2767" s="3" t="str">
        <f>_xlfn.IFS(Y2767=SUM(Table1[[#This Row],[Race-F candidates]:[Race-? Candidates]]),"All-Female",Z2767=SUM(Table1[[#This Row],[Race-F candidates]:[Race-? Candidates]]),"All-Male",1=1,"Mixed-Gender")</f>
        <v>All-Female</v>
      </c>
      <c r="AC2767" s="3">
        <f>COUNTIFS(Table1[genoffice],Table1[[#This Row],[genoffice]],Table1[Gender],"F")</f>
        <v>216</v>
      </c>
      <c r="AD2767" s="3">
        <f>COUNTIFS(Table1[genoffice],Table1[[#This Row],[genoffice]],Table1[Gender],"M")</f>
        <v>355</v>
      </c>
      <c r="AE2767" s="3">
        <f>COUNTIFS(Table1[genoffice],Table1[[#This Row],[genoffice]],Table1[Gender],"~?")</f>
        <v>29</v>
      </c>
    </row>
    <row r="2768" spans="1:31" x14ac:dyDescent="0.35">
      <c r="A2768">
        <v>2767</v>
      </c>
      <c r="B2768">
        <f>IF(COUNTIF(C$2:C2767,C2768)&gt;0,B2767,B2767+1)</f>
        <v>918</v>
      </c>
      <c r="C2768" t="str">
        <f>Table1[[#This Row],[position]]&amp;IF(Table1[district]="NA","","-"&amp;Table1[district])&amp;IF(Table1[parish]="Multi-Parish Race","","-"&amp;Table1[parish])&amp;" ("&amp;Table1[year]&amp;")"</f>
        <v>Member of School Board-District  3D-Beauregard (2014)</v>
      </c>
      <c r="D2768" t="s">
        <v>3379</v>
      </c>
      <c r="E2768" t="s">
        <v>3512</v>
      </c>
      <c r="F2768" t="s">
        <v>3514</v>
      </c>
      <c r="G2768">
        <v>2014</v>
      </c>
      <c r="H2768" t="s">
        <v>1496</v>
      </c>
      <c r="I2768" t="s">
        <v>23</v>
      </c>
      <c r="J2768">
        <v>202</v>
      </c>
      <c r="K2768">
        <v>2</v>
      </c>
      <c r="L2768">
        <f>COUNTIF(Table1[Race],Table1[Race])</f>
        <v>2</v>
      </c>
      <c r="M2768">
        <v>1</v>
      </c>
      <c r="N2768">
        <v>0</v>
      </c>
      <c r="O2768">
        <v>1</v>
      </c>
      <c r="P2768">
        <v>0</v>
      </c>
      <c r="Q2768" t="s">
        <v>20</v>
      </c>
      <c r="R2768" t="s">
        <v>3382</v>
      </c>
      <c r="S2768" t="s">
        <v>3379</v>
      </c>
      <c r="T2768">
        <f>IFERROR(Table1[n_can_adj]/MID(Table1[district],FIND("(",Table1[district])+1,1),Table1[n_can_adj])</f>
        <v>2</v>
      </c>
      <c r="U2768">
        <v>36435</v>
      </c>
      <c r="V2768" t="str">
        <f>IF(Table1[Voting Population]&lt;47000,"Rural","Urban")</f>
        <v>Rural</v>
      </c>
      <c r="W2768" s="3">
        <v>0.46701846965699212</v>
      </c>
      <c r="X2768" s="3" t="s">
        <v>5415</v>
      </c>
      <c r="Y2768" s="3">
        <f>COUNTIFS(Table1[Race '#],Table1[[#This Row],[Race '#]],Table1[Gender],"F")</f>
        <v>2</v>
      </c>
      <c r="Z2768" s="3">
        <f>COUNTIFS(Table1[Race '#],Table1[[#This Row],[Race '#]],Table1[Gender],"M")</f>
        <v>0</v>
      </c>
      <c r="AA2768" s="3">
        <f>COUNTIFS(Table1[Race '#],Table1[[#This Row],[Race '#]],Table1[Gender],"~?")</f>
        <v>0</v>
      </c>
      <c r="AB2768" s="3" t="str">
        <f>_xlfn.IFS(Y2768=SUM(Table1[[#This Row],[Race-F candidates]:[Race-? Candidates]]),"All-Female",Z2768=SUM(Table1[[#This Row],[Race-F candidates]:[Race-? Candidates]]),"All-Male",1=1,"Mixed-Gender")</f>
        <v>All-Female</v>
      </c>
      <c r="AC2768" s="3">
        <f>COUNTIFS(Table1[genoffice],Table1[[#This Row],[genoffice]],Table1[Gender],"F")</f>
        <v>216</v>
      </c>
      <c r="AD2768" s="3">
        <f>COUNTIFS(Table1[genoffice],Table1[[#This Row],[genoffice]],Table1[Gender],"M")</f>
        <v>355</v>
      </c>
      <c r="AE2768" s="3">
        <f>COUNTIFS(Table1[genoffice],Table1[[#This Row],[genoffice]],Table1[Gender],"~?")</f>
        <v>29</v>
      </c>
    </row>
    <row r="2769" spans="1:31" x14ac:dyDescent="0.35">
      <c r="A2769">
        <v>2774</v>
      </c>
      <c r="B2769">
        <f>IF(COUNTIF(C$2:C2768,C2769)&gt;0,B2768,B2768+1)</f>
        <v>919</v>
      </c>
      <c r="C2769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69" t="s">
        <v>3379</v>
      </c>
      <c r="E2769" t="s">
        <v>3515</v>
      </c>
      <c r="F2769" t="s">
        <v>3522</v>
      </c>
      <c r="G2769">
        <v>2014</v>
      </c>
      <c r="H2769" t="s">
        <v>18</v>
      </c>
      <c r="I2769" t="s">
        <v>23</v>
      </c>
      <c r="J2769">
        <v>643</v>
      </c>
      <c r="K2769">
        <v>18</v>
      </c>
      <c r="L2769">
        <f>COUNTIF(Table1[Race],Table1[Race])</f>
        <v>2</v>
      </c>
      <c r="M2769">
        <v>12</v>
      </c>
      <c r="N2769">
        <v>1</v>
      </c>
      <c r="O2769">
        <v>4</v>
      </c>
      <c r="P2769">
        <v>1</v>
      </c>
      <c r="Q2769" t="s">
        <v>20</v>
      </c>
      <c r="R2769" t="s">
        <v>3382</v>
      </c>
      <c r="S2769" t="s">
        <v>3379</v>
      </c>
      <c r="T2769">
        <f>IFERROR(Table1[n_can_adj]/MID(Table1[district],FIND("(",Table1[district])+1,1),Table1[n_can_adj])</f>
        <v>2</v>
      </c>
      <c r="U2769">
        <v>25619</v>
      </c>
      <c r="V2769" t="str">
        <f>IF(Table1[Voting Population]&lt;47000,"Rural","Urban")</f>
        <v>Rural</v>
      </c>
      <c r="W2769" s="3">
        <v>0.1554357592093441</v>
      </c>
      <c r="X2769" s="3" t="s">
        <v>5414</v>
      </c>
      <c r="Y2769" s="3">
        <f>COUNTIFS(Table1[Race '#],Table1[[#This Row],[Race '#]],Table1[Gender],"F")</f>
        <v>1</v>
      </c>
      <c r="Z2769" s="3">
        <f>COUNTIFS(Table1[Race '#],Table1[[#This Row],[Race '#]],Table1[Gender],"M")</f>
        <v>1</v>
      </c>
      <c r="AA2769" s="3">
        <f>COUNTIFS(Table1[Race '#],Table1[[#This Row],[Race '#]],Table1[Gender],"~?")</f>
        <v>0</v>
      </c>
      <c r="AB2769" s="3" t="str">
        <f>_xlfn.IFS(Y2769=SUM(Table1[[#This Row],[Race-F candidates]:[Race-? Candidates]]),"All-Female",Z2769=SUM(Table1[[#This Row],[Race-F candidates]:[Race-? Candidates]]),"All-Male",1=1,"Mixed-Gender")</f>
        <v>Mixed-Gender</v>
      </c>
      <c r="AC2769" s="3">
        <f>COUNTIFS(Table1[genoffice],Table1[[#This Row],[genoffice]],Table1[Gender],"F")</f>
        <v>216</v>
      </c>
      <c r="AD2769" s="3">
        <f>COUNTIFS(Table1[genoffice],Table1[[#This Row],[genoffice]],Table1[Gender],"M")</f>
        <v>355</v>
      </c>
      <c r="AE2769" s="3">
        <f>COUNTIFS(Table1[genoffice],Table1[[#This Row],[genoffice]],Table1[Gender],"~?")</f>
        <v>29</v>
      </c>
    </row>
    <row r="2770" spans="1:31" x14ac:dyDescent="0.35">
      <c r="A2770">
        <v>2779</v>
      </c>
      <c r="B2770">
        <f>IF(COUNTIF(C$2:C2769,C2770)&gt;0,B2769,B2769+1)</f>
        <v>919</v>
      </c>
      <c r="C2770" t="str">
        <f>Table1[[#This Row],[position]]&amp;IF(Table1[district]="NA","","-"&amp;Table1[district])&amp;IF(Table1[parish]="Multi-Parish Race","","-"&amp;Table1[parish])&amp;" ("&amp;Table1[year]&amp;")"</f>
        <v>Member of School Board-District  4-Allen (2014)</v>
      </c>
      <c r="D2770" t="s">
        <v>3379</v>
      </c>
      <c r="E2770" t="s">
        <v>3515</v>
      </c>
      <c r="F2770" t="s">
        <v>3527</v>
      </c>
      <c r="G2770">
        <v>2014</v>
      </c>
      <c r="H2770" t="s">
        <v>18</v>
      </c>
      <c r="I2770" t="s">
        <v>23</v>
      </c>
      <c r="J2770">
        <v>470</v>
      </c>
      <c r="K2770">
        <v>18</v>
      </c>
      <c r="L2770">
        <f>COUNTIF(Table1[Race],Table1[Race])</f>
        <v>2</v>
      </c>
      <c r="M2770">
        <v>12</v>
      </c>
      <c r="N2770">
        <v>1</v>
      </c>
      <c r="O2770">
        <v>4</v>
      </c>
      <c r="P2770">
        <v>1</v>
      </c>
      <c r="Q2770" t="s">
        <v>20</v>
      </c>
      <c r="R2770" t="s">
        <v>3382</v>
      </c>
      <c r="S2770" t="s">
        <v>3379</v>
      </c>
      <c r="T2770">
        <f>IFERROR(Table1[n_can_adj]/MID(Table1[district],FIND("(",Table1[district])+1,1),Table1[n_can_adj])</f>
        <v>2</v>
      </c>
      <c r="U2770">
        <v>25619</v>
      </c>
      <c r="V2770" t="str">
        <f>IF(Table1[Voting Population]&lt;47000,"Rural","Urban")</f>
        <v>Rural</v>
      </c>
      <c r="W2770" s="3">
        <v>0.1554357592093441</v>
      </c>
      <c r="X2770" s="3" t="s">
        <v>5415</v>
      </c>
      <c r="Y2770" s="3">
        <f>COUNTIFS(Table1[Race '#],Table1[[#This Row],[Race '#]],Table1[Gender],"F")</f>
        <v>1</v>
      </c>
      <c r="Z2770" s="3">
        <f>COUNTIFS(Table1[Race '#],Table1[[#This Row],[Race '#]],Table1[Gender],"M")</f>
        <v>1</v>
      </c>
      <c r="AA2770" s="3">
        <f>COUNTIFS(Table1[Race '#],Table1[[#This Row],[Race '#]],Table1[Gender],"~?")</f>
        <v>0</v>
      </c>
      <c r="AB2770" s="3" t="str">
        <f>_xlfn.IFS(Y2770=SUM(Table1[[#This Row],[Race-F candidates]:[Race-? Candidates]]),"All-Female",Z2770=SUM(Table1[[#This Row],[Race-F candidates]:[Race-? Candidates]]),"All-Male",1=1,"Mixed-Gender")</f>
        <v>Mixed-Gender</v>
      </c>
      <c r="AC2770" s="3">
        <f>COUNTIFS(Table1[genoffice],Table1[[#This Row],[genoffice]],Table1[Gender],"F")</f>
        <v>216</v>
      </c>
      <c r="AD2770" s="3">
        <f>COUNTIFS(Table1[genoffice],Table1[[#This Row],[genoffice]],Table1[Gender],"M")</f>
        <v>355</v>
      </c>
      <c r="AE2770" s="3">
        <f>COUNTIFS(Table1[genoffice],Table1[[#This Row],[genoffice]],Table1[Gender],"~?")</f>
        <v>29</v>
      </c>
    </row>
    <row r="2771" spans="1:31" x14ac:dyDescent="0.35">
      <c r="A2771">
        <v>2770</v>
      </c>
      <c r="B2771">
        <f>IF(COUNTIF(C$2:C2770,C2771)&gt;0,B2770,B2770+1)</f>
        <v>920</v>
      </c>
      <c r="C2771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1" t="s">
        <v>3379</v>
      </c>
      <c r="E2771" t="s">
        <v>3515</v>
      </c>
      <c r="F2771" t="s">
        <v>3518</v>
      </c>
      <c r="G2771">
        <v>2014</v>
      </c>
      <c r="H2771" t="s">
        <v>29</v>
      </c>
      <c r="I2771" t="s">
        <v>30</v>
      </c>
      <c r="J2771">
        <v>1104</v>
      </c>
      <c r="K2771">
        <v>18</v>
      </c>
      <c r="L2771">
        <f>COUNTIF(Table1[Race],Table1[Race])</f>
        <v>2</v>
      </c>
      <c r="M2771">
        <v>12</v>
      </c>
      <c r="N2771">
        <v>1</v>
      </c>
      <c r="O2771">
        <v>4</v>
      </c>
      <c r="P2771">
        <v>1</v>
      </c>
      <c r="Q2771" t="s">
        <v>20</v>
      </c>
      <c r="R2771" t="s">
        <v>3382</v>
      </c>
      <c r="S2771" t="s">
        <v>3379</v>
      </c>
      <c r="T2771">
        <f>IFERROR(Table1[n_can_adj]/MID(Table1[district],FIND("(",Table1[district])+1,1),Table1[n_can_adj])</f>
        <v>2</v>
      </c>
      <c r="U2771">
        <v>124720</v>
      </c>
      <c r="V2771" t="str">
        <f>IF(Table1[Voting Population]&lt;47000,"Rural","Urban")</f>
        <v>Urban</v>
      </c>
      <c r="W2771" s="3">
        <v>0.26595744680851063</v>
      </c>
      <c r="X2771" s="3" t="s">
        <v>5415</v>
      </c>
      <c r="Y2771" s="3">
        <f>COUNTIFS(Table1[Race '#],Table1[[#This Row],[Race '#]],Table1[Gender],"F")</f>
        <v>1</v>
      </c>
      <c r="Z2771" s="3">
        <f>COUNTIFS(Table1[Race '#],Table1[[#This Row],[Race '#]],Table1[Gender],"M")</f>
        <v>1</v>
      </c>
      <c r="AA2771" s="3">
        <f>COUNTIFS(Table1[Race '#],Table1[[#This Row],[Race '#]],Table1[Gender],"~?")</f>
        <v>0</v>
      </c>
      <c r="AB2771" s="3" t="str">
        <f>_xlfn.IFS(Y2771=SUM(Table1[[#This Row],[Race-F candidates]:[Race-? Candidates]]),"All-Female",Z2771=SUM(Table1[[#This Row],[Race-F candidates]:[Race-? Candidates]]),"All-Male",1=1,"Mixed-Gender")</f>
        <v>Mixed-Gender</v>
      </c>
      <c r="AC2771" s="3">
        <f>COUNTIFS(Table1[genoffice],Table1[[#This Row],[genoffice]],Table1[Gender],"F")</f>
        <v>216</v>
      </c>
      <c r="AD2771" s="3">
        <f>COUNTIFS(Table1[genoffice],Table1[[#This Row],[genoffice]],Table1[Gender],"M")</f>
        <v>355</v>
      </c>
      <c r="AE2771" s="3">
        <f>COUNTIFS(Table1[genoffice],Table1[[#This Row],[genoffice]],Table1[Gender],"~?")</f>
        <v>29</v>
      </c>
    </row>
    <row r="2772" spans="1:31" x14ac:dyDescent="0.35">
      <c r="A2772">
        <v>2785</v>
      </c>
      <c r="B2772">
        <f>IF(COUNTIF(C$2:C2771,C2772)&gt;0,B2771,B2771+1)</f>
        <v>920</v>
      </c>
      <c r="C2772" t="str">
        <f>Table1[[#This Row],[position]]&amp;IF(Table1[district]="NA","","-"&amp;Table1[district])&amp;IF(Table1[parish]="Multi-Parish Race","","-"&amp;Table1[parish])&amp;" ("&amp;Table1[year]&amp;")"</f>
        <v>Member of School Board-District  4-Bossier (2014)</v>
      </c>
      <c r="D2772" t="s">
        <v>3379</v>
      </c>
      <c r="E2772" t="s">
        <v>3515</v>
      </c>
      <c r="F2772" t="s">
        <v>3533</v>
      </c>
      <c r="G2772">
        <v>2014</v>
      </c>
      <c r="H2772" t="s">
        <v>29</v>
      </c>
      <c r="I2772" t="s">
        <v>19</v>
      </c>
      <c r="J2772">
        <v>1904</v>
      </c>
      <c r="K2772">
        <v>18</v>
      </c>
      <c r="L2772">
        <f>COUNTIF(Table1[Race],Table1[Race])</f>
        <v>2</v>
      </c>
      <c r="M2772">
        <v>12</v>
      </c>
      <c r="N2772">
        <v>1</v>
      </c>
      <c r="O2772">
        <v>4</v>
      </c>
      <c r="P2772">
        <v>1</v>
      </c>
      <c r="Q2772" t="s">
        <v>20</v>
      </c>
      <c r="R2772" t="s">
        <v>3382</v>
      </c>
      <c r="S2772" t="s">
        <v>3379</v>
      </c>
      <c r="T2772">
        <f>IFERROR(Table1[n_can_adj]/MID(Table1[district],FIND("(",Table1[district])+1,1),Table1[n_can_adj])</f>
        <v>2</v>
      </c>
      <c r="U2772">
        <v>124720</v>
      </c>
      <c r="V2772" t="str">
        <f>IF(Table1[Voting Population]&lt;47000,"Rural","Urban")</f>
        <v>Urban</v>
      </c>
      <c r="W2772" s="3">
        <v>0.26595744680851063</v>
      </c>
      <c r="X2772" s="3" t="s">
        <v>5414</v>
      </c>
      <c r="Y2772" s="3">
        <f>COUNTIFS(Table1[Race '#],Table1[[#This Row],[Race '#]],Table1[Gender],"F")</f>
        <v>1</v>
      </c>
      <c r="Z2772" s="3">
        <f>COUNTIFS(Table1[Race '#],Table1[[#This Row],[Race '#]],Table1[Gender],"M")</f>
        <v>1</v>
      </c>
      <c r="AA2772" s="3">
        <f>COUNTIFS(Table1[Race '#],Table1[[#This Row],[Race '#]],Table1[Gender],"~?")</f>
        <v>0</v>
      </c>
      <c r="AB2772" s="3" t="str">
        <f>_xlfn.IFS(Y2772=SUM(Table1[[#This Row],[Race-F candidates]:[Race-? Candidates]]),"All-Female",Z2772=SUM(Table1[[#This Row],[Race-F candidates]:[Race-? Candidates]]),"All-Male",1=1,"Mixed-Gender")</f>
        <v>Mixed-Gender</v>
      </c>
      <c r="AC2772" s="3">
        <f>COUNTIFS(Table1[genoffice],Table1[[#This Row],[genoffice]],Table1[Gender],"F")</f>
        <v>216</v>
      </c>
      <c r="AD2772" s="3">
        <f>COUNTIFS(Table1[genoffice],Table1[[#This Row],[genoffice]],Table1[Gender],"M")</f>
        <v>355</v>
      </c>
      <c r="AE2772" s="3">
        <f>COUNTIFS(Table1[genoffice],Table1[[#This Row],[genoffice]],Table1[Gender],"~?")</f>
        <v>29</v>
      </c>
    </row>
    <row r="2773" spans="1:31" x14ac:dyDescent="0.35">
      <c r="A2773">
        <v>2769</v>
      </c>
      <c r="B2773">
        <f>IF(COUNTIF(C$2:C2772,C2773)&gt;0,B2772,B2772+1)</f>
        <v>921</v>
      </c>
      <c r="C2773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3" t="s">
        <v>3379</v>
      </c>
      <c r="E2773" t="s">
        <v>3515</v>
      </c>
      <c r="F2773" t="s">
        <v>3517</v>
      </c>
      <c r="G2773">
        <v>2014</v>
      </c>
      <c r="H2773" t="s">
        <v>51</v>
      </c>
      <c r="I2773" t="s">
        <v>23</v>
      </c>
      <c r="J2773">
        <v>2462</v>
      </c>
      <c r="K2773">
        <v>18</v>
      </c>
      <c r="L2773">
        <f>COUNTIF(Table1[Race],Table1[Race])</f>
        <v>2</v>
      </c>
      <c r="M2773">
        <v>12</v>
      </c>
      <c r="N2773">
        <v>1</v>
      </c>
      <c r="O2773">
        <v>4</v>
      </c>
      <c r="P2773">
        <v>1</v>
      </c>
      <c r="Q2773" t="s">
        <v>20</v>
      </c>
      <c r="R2773" t="s">
        <v>3382</v>
      </c>
      <c r="S2773" t="s">
        <v>3379</v>
      </c>
      <c r="T2773">
        <f>IFERROR(Table1[n_can_adj]/MID(Table1[district],FIND("(",Table1[district])+1,1),Table1[n_can_adj])</f>
        <v>2</v>
      </c>
      <c r="U2773">
        <v>253125</v>
      </c>
      <c r="V2773" t="str">
        <f>IF(Table1[Voting Population]&lt;47000,"Rural","Urban")</f>
        <v>Urban</v>
      </c>
      <c r="W2773" s="3">
        <v>0.15015533310321016</v>
      </c>
      <c r="X2773" s="3" t="s">
        <v>5415</v>
      </c>
      <c r="Y2773" s="3">
        <f>COUNTIFS(Table1[Race '#],Table1[[#This Row],[Race '#]],Table1[Gender],"F")</f>
        <v>2</v>
      </c>
      <c r="Z2773" s="3">
        <f>COUNTIFS(Table1[Race '#],Table1[[#This Row],[Race '#]],Table1[Gender],"M")</f>
        <v>0</v>
      </c>
      <c r="AA2773" s="3">
        <f>COUNTIFS(Table1[Race '#],Table1[[#This Row],[Race '#]],Table1[Gender],"~?")</f>
        <v>0</v>
      </c>
      <c r="AB2773" s="3" t="str">
        <f>_xlfn.IFS(Y2773=SUM(Table1[[#This Row],[Race-F candidates]:[Race-? Candidates]]),"All-Female",Z2773=SUM(Table1[[#This Row],[Race-F candidates]:[Race-? Candidates]]),"All-Male",1=1,"Mixed-Gender")</f>
        <v>All-Female</v>
      </c>
      <c r="AC2773" s="3">
        <f>COUNTIFS(Table1[genoffice],Table1[[#This Row],[genoffice]],Table1[Gender],"F")</f>
        <v>216</v>
      </c>
      <c r="AD2773" s="3">
        <f>COUNTIFS(Table1[genoffice],Table1[[#This Row],[genoffice]],Table1[Gender],"M")</f>
        <v>355</v>
      </c>
      <c r="AE2773" s="3">
        <f>COUNTIFS(Table1[genoffice],Table1[[#This Row],[genoffice]],Table1[Gender],"~?")</f>
        <v>29</v>
      </c>
    </row>
    <row r="2774" spans="1:31" x14ac:dyDescent="0.35">
      <c r="A2774">
        <v>2783</v>
      </c>
      <c r="B2774">
        <f>IF(COUNTIF(C$2:C2773,C2774)&gt;0,B2773,B2773+1)</f>
        <v>921</v>
      </c>
      <c r="C2774" t="str">
        <f>Table1[[#This Row],[position]]&amp;IF(Table1[district]="NA","","-"&amp;Table1[district])&amp;IF(Table1[parish]="Multi-Parish Race","","-"&amp;Table1[parish])&amp;" ("&amp;Table1[year]&amp;")"</f>
        <v>Member of School Board-District  4-Caddo (2014)</v>
      </c>
      <c r="D2774" t="s">
        <v>3379</v>
      </c>
      <c r="E2774" t="s">
        <v>3515</v>
      </c>
      <c r="F2774" t="s">
        <v>3531</v>
      </c>
      <c r="G2774">
        <v>2014</v>
      </c>
      <c r="H2774" t="s">
        <v>51</v>
      </c>
      <c r="I2774" t="s">
        <v>127</v>
      </c>
      <c r="J2774">
        <v>3332</v>
      </c>
      <c r="K2774">
        <v>18</v>
      </c>
      <c r="L2774">
        <f>COUNTIF(Table1[Race],Table1[Race])</f>
        <v>2</v>
      </c>
      <c r="M2774">
        <v>12</v>
      </c>
      <c r="N2774">
        <v>1</v>
      </c>
      <c r="O2774">
        <v>4</v>
      </c>
      <c r="P2774">
        <v>1</v>
      </c>
      <c r="Q2774" t="s">
        <v>20</v>
      </c>
      <c r="R2774" t="s">
        <v>3382</v>
      </c>
      <c r="S2774" t="s">
        <v>3379</v>
      </c>
      <c r="T2774">
        <f>IFERROR(Table1[n_can_adj]/MID(Table1[district],FIND("(",Table1[district])+1,1),Table1[n_can_adj])</f>
        <v>2</v>
      </c>
      <c r="U2774">
        <v>253125</v>
      </c>
      <c r="V2774" t="str">
        <f>IF(Table1[Voting Population]&lt;47000,"Rural","Urban")</f>
        <v>Urban</v>
      </c>
      <c r="W2774" s="3">
        <v>0.15015533310321016</v>
      </c>
      <c r="X2774" s="3" t="s">
        <v>5415</v>
      </c>
      <c r="Y2774" s="3">
        <f>COUNTIFS(Table1[Race '#],Table1[[#This Row],[Race '#]],Table1[Gender],"F")</f>
        <v>2</v>
      </c>
      <c r="Z2774" s="3">
        <f>COUNTIFS(Table1[Race '#],Table1[[#This Row],[Race '#]],Table1[Gender],"M")</f>
        <v>0</v>
      </c>
      <c r="AA2774" s="3">
        <f>COUNTIFS(Table1[Race '#],Table1[[#This Row],[Race '#]],Table1[Gender],"~?")</f>
        <v>0</v>
      </c>
      <c r="AB2774" s="3" t="str">
        <f>_xlfn.IFS(Y2774=SUM(Table1[[#This Row],[Race-F candidates]:[Race-? Candidates]]),"All-Female",Z2774=SUM(Table1[[#This Row],[Race-F candidates]:[Race-? Candidates]]),"All-Male",1=1,"Mixed-Gender")</f>
        <v>All-Female</v>
      </c>
      <c r="AC2774" s="3">
        <f>COUNTIFS(Table1[genoffice],Table1[[#This Row],[genoffice]],Table1[Gender],"F")</f>
        <v>216</v>
      </c>
      <c r="AD2774" s="3">
        <f>COUNTIFS(Table1[genoffice],Table1[[#This Row],[genoffice]],Table1[Gender],"M")</f>
        <v>355</v>
      </c>
      <c r="AE2774" s="3">
        <f>COUNTIFS(Table1[genoffice],Table1[[#This Row],[genoffice]],Table1[Gender],"~?")</f>
        <v>29</v>
      </c>
    </row>
    <row r="2775" spans="1:31" x14ac:dyDescent="0.35">
      <c r="A2775">
        <v>2776</v>
      </c>
      <c r="B2775">
        <f>IF(COUNTIF(C$2:C2774,C2775)&gt;0,B2774,B2774+1)</f>
        <v>922</v>
      </c>
      <c r="C2775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5" t="s">
        <v>3379</v>
      </c>
      <c r="E2775" t="s">
        <v>3515</v>
      </c>
      <c r="F2775" t="s">
        <v>3524</v>
      </c>
      <c r="G2775">
        <v>2014</v>
      </c>
      <c r="H2775" t="s">
        <v>34</v>
      </c>
      <c r="I2775" t="s">
        <v>23</v>
      </c>
      <c r="J2775">
        <v>405</v>
      </c>
      <c r="K2775">
        <v>18</v>
      </c>
      <c r="L2775">
        <f>COUNTIF(Table1[Race],Table1[Race])</f>
        <v>2</v>
      </c>
      <c r="M2775">
        <v>12</v>
      </c>
      <c r="N2775">
        <v>1</v>
      </c>
      <c r="O2775">
        <v>4</v>
      </c>
      <c r="P2775">
        <v>1</v>
      </c>
      <c r="Q2775" t="s">
        <v>20</v>
      </c>
      <c r="R2775" t="s">
        <v>3382</v>
      </c>
      <c r="S2775" t="s">
        <v>3379</v>
      </c>
      <c r="T2775">
        <f>IFERROR(Table1[n_can_adj]/MID(Table1[district],FIND("(",Table1[district])+1,1),Table1[n_can_adj])</f>
        <v>2</v>
      </c>
      <c r="U2775">
        <v>10145</v>
      </c>
      <c r="V2775" t="str">
        <f>IF(Table1[Voting Population]&lt;47000,"Rural","Urban")</f>
        <v>Rural</v>
      </c>
      <c r="W2775" s="3">
        <v>0.65644171779141103</v>
      </c>
      <c r="X2775" s="3" t="s">
        <v>5414</v>
      </c>
      <c r="Y2775" s="3">
        <f>COUNTIFS(Table1[Race '#],Table1[[#This Row],[Race '#]],Table1[Gender],"F")</f>
        <v>1</v>
      </c>
      <c r="Z2775" s="3">
        <f>COUNTIFS(Table1[Race '#],Table1[[#This Row],[Race '#]],Table1[Gender],"M")</f>
        <v>1</v>
      </c>
      <c r="AA2775" s="3">
        <f>COUNTIFS(Table1[Race '#],Table1[[#This Row],[Race '#]],Table1[Gender],"~?")</f>
        <v>0</v>
      </c>
      <c r="AB2775" s="3" t="str">
        <f>_xlfn.IFS(Y2775=SUM(Table1[[#This Row],[Race-F candidates]:[Race-? Candidates]]),"All-Female",Z2775=SUM(Table1[[#This Row],[Race-F candidates]:[Race-? Candidates]]),"All-Male",1=1,"Mixed-Gender")</f>
        <v>Mixed-Gender</v>
      </c>
      <c r="AC2775" s="3">
        <f>COUNTIFS(Table1[genoffice],Table1[[#This Row],[genoffice]],Table1[Gender],"F")</f>
        <v>216</v>
      </c>
      <c r="AD2775" s="3">
        <f>COUNTIFS(Table1[genoffice],Table1[[#This Row],[genoffice]],Table1[Gender],"M")</f>
        <v>355</v>
      </c>
      <c r="AE2775" s="3">
        <f>COUNTIFS(Table1[genoffice],Table1[[#This Row],[genoffice]],Table1[Gender],"~?")</f>
        <v>29</v>
      </c>
    </row>
    <row r="2776" spans="1:31" x14ac:dyDescent="0.35">
      <c r="A2776">
        <v>2778</v>
      </c>
      <c r="B2776">
        <f>IF(COUNTIF(C$2:C2775,C2776)&gt;0,B2775,B2775+1)</f>
        <v>922</v>
      </c>
      <c r="C2776" t="str">
        <f>Table1[[#This Row],[position]]&amp;IF(Table1[district]="NA","","-"&amp;Table1[district])&amp;IF(Table1[parish]="Multi-Parish Race","","-"&amp;Table1[parish])&amp;" ("&amp;Table1[year]&amp;")"</f>
        <v>Member of School Board-District  4-Catahoula (2014)</v>
      </c>
      <c r="D2776" t="s">
        <v>3379</v>
      </c>
      <c r="E2776" t="s">
        <v>3515</v>
      </c>
      <c r="F2776" t="s">
        <v>3526</v>
      </c>
      <c r="G2776">
        <v>2014</v>
      </c>
      <c r="H2776" t="s">
        <v>34</v>
      </c>
      <c r="I2776" t="s">
        <v>23</v>
      </c>
      <c r="J2776">
        <v>84</v>
      </c>
      <c r="K2776">
        <v>18</v>
      </c>
      <c r="L2776">
        <f>COUNTIF(Table1[Race],Table1[Race])</f>
        <v>2</v>
      </c>
      <c r="M2776">
        <v>12</v>
      </c>
      <c r="N2776">
        <v>1</v>
      </c>
      <c r="O2776">
        <v>4</v>
      </c>
      <c r="P2776">
        <v>1</v>
      </c>
      <c r="Q2776" t="s">
        <v>20</v>
      </c>
      <c r="R2776" t="s">
        <v>3382</v>
      </c>
      <c r="S2776" t="s">
        <v>3379</v>
      </c>
      <c r="T2776">
        <f>IFERROR(Table1[n_can_adj]/MID(Table1[district],FIND("(",Table1[district])+1,1),Table1[n_can_adj])</f>
        <v>2</v>
      </c>
      <c r="U2776">
        <v>10145</v>
      </c>
      <c r="V2776" t="str">
        <f>IF(Table1[Voting Population]&lt;47000,"Rural","Urban")</f>
        <v>Rural</v>
      </c>
      <c r="W2776" s="3">
        <v>0.65644171779141103</v>
      </c>
      <c r="X2776" s="3" t="s">
        <v>5415</v>
      </c>
      <c r="Y2776" s="3">
        <f>COUNTIFS(Table1[Race '#],Table1[[#This Row],[Race '#]],Table1[Gender],"F")</f>
        <v>1</v>
      </c>
      <c r="Z2776" s="3">
        <f>COUNTIFS(Table1[Race '#],Table1[[#This Row],[Race '#]],Table1[Gender],"M")</f>
        <v>1</v>
      </c>
      <c r="AA2776" s="3">
        <f>COUNTIFS(Table1[Race '#],Table1[[#This Row],[Race '#]],Table1[Gender],"~?")</f>
        <v>0</v>
      </c>
      <c r="AB2776" s="3" t="str">
        <f>_xlfn.IFS(Y2776=SUM(Table1[[#This Row],[Race-F candidates]:[Race-? Candidates]]),"All-Female",Z2776=SUM(Table1[[#This Row],[Race-F candidates]:[Race-? Candidates]]),"All-Male",1=1,"Mixed-Gender")</f>
        <v>Mixed-Gender</v>
      </c>
      <c r="AC2776" s="3">
        <f>COUNTIFS(Table1[genoffice],Table1[[#This Row],[genoffice]],Table1[Gender],"F")</f>
        <v>216</v>
      </c>
      <c r="AD2776" s="3">
        <f>COUNTIFS(Table1[genoffice],Table1[[#This Row],[genoffice]],Table1[Gender],"M")</f>
        <v>355</v>
      </c>
      <c r="AE2776" s="3">
        <f>COUNTIFS(Table1[genoffice],Table1[[#This Row],[genoffice]],Table1[Gender],"~?")</f>
        <v>29</v>
      </c>
    </row>
    <row r="2777" spans="1:31" x14ac:dyDescent="0.35">
      <c r="A2777">
        <v>2780</v>
      </c>
      <c r="B2777">
        <f>IF(COUNTIF(C$2:C2776,C2777)&gt;0,B2776,B2776+1)</f>
        <v>923</v>
      </c>
      <c r="C2777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7" t="s">
        <v>3379</v>
      </c>
      <c r="E2777" t="s">
        <v>3515</v>
      </c>
      <c r="F2777" t="s">
        <v>3528</v>
      </c>
      <c r="G2777">
        <v>2014</v>
      </c>
      <c r="H2777" t="s">
        <v>1277</v>
      </c>
      <c r="I2777" t="s">
        <v>23</v>
      </c>
      <c r="J2777">
        <v>4190</v>
      </c>
      <c r="K2777">
        <v>18</v>
      </c>
      <c r="L2777">
        <f>COUNTIF(Table1[Race],Table1[Race])</f>
        <v>2</v>
      </c>
      <c r="M2777">
        <v>12</v>
      </c>
      <c r="N2777">
        <v>1</v>
      </c>
      <c r="O2777">
        <v>4</v>
      </c>
      <c r="P2777">
        <v>1</v>
      </c>
      <c r="Q2777" t="s">
        <v>20</v>
      </c>
      <c r="R2777" t="s">
        <v>3382</v>
      </c>
      <c r="S2777" t="s">
        <v>3379</v>
      </c>
      <c r="T2777">
        <f>IFERROR(Table1[n_can_adj]/MID(Table1[district],FIND("(",Table1[district])+1,1),Table1[n_can_adj])</f>
        <v>2</v>
      </c>
      <c r="U2777">
        <v>445337</v>
      </c>
      <c r="V2777" t="str">
        <f>IF(Table1[Voting Population]&lt;47000,"Rural","Urban")</f>
        <v>Urban</v>
      </c>
      <c r="W2777" s="3">
        <v>0.20053424918908602</v>
      </c>
      <c r="X2777" s="3" t="s">
        <v>5414</v>
      </c>
      <c r="Y2777" s="3">
        <f>COUNTIFS(Table1[Race '#],Table1[[#This Row],[Race '#]],Table1[Gender],"F")</f>
        <v>0</v>
      </c>
      <c r="Z2777" s="3">
        <f>COUNTIFS(Table1[Race '#],Table1[[#This Row],[Race '#]],Table1[Gender],"M")</f>
        <v>1</v>
      </c>
      <c r="AA2777" s="3">
        <f>COUNTIFS(Table1[Race '#],Table1[[#This Row],[Race '#]],Table1[Gender],"~?")</f>
        <v>1</v>
      </c>
      <c r="AB2777" s="3" t="str">
        <f>_xlfn.IFS(Y2777=SUM(Table1[[#This Row],[Race-F candidates]:[Race-? Candidates]]),"All-Female",Z2777=SUM(Table1[[#This Row],[Race-F candidates]:[Race-? Candidates]]),"All-Male",1=1,"Mixed-Gender")</f>
        <v>Mixed-Gender</v>
      </c>
      <c r="AC2777" s="3">
        <f>COUNTIFS(Table1[genoffice],Table1[[#This Row],[genoffice]],Table1[Gender],"F")</f>
        <v>216</v>
      </c>
      <c r="AD2777" s="3">
        <f>COUNTIFS(Table1[genoffice],Table1[[#This Row],[genoffice]],Table1[Gender],"M")</f>
        <v>355</v>
      </c>
      <c r="AE2777" s="3">
        <f>COUNTIFS(Table1[genoffice],Table1[[#This Row],[genoffice]],Table1[Gender],"~?")</f>
        <v>29</v>
      </c>
    </row>
    <row r="2778" spans="1:31" x14ac:dyDescent="0.35">
      <c r="A2778">
        <v>2784</v>
      </c>
      <c r="B2778">
        <f>IF(COUNTIF(C$2:C2777,C2778)&gt;0,B2777,B2777+1)</f>
        <v>923</v>
      </c>
      <c r="C2778" t="str">
        <f>Table1[[#This Row],[position]]&amp;IF(Table1[district]="NA","","-"&amp;Table1[district])&amp;IF(Table1[parish]="Multi-Parish Race","","-"&amp;Table1[parish])&amp;" ("&amp;Table1[year]&amp;")"</f>
        <v>Member of School Board-District  4-East Baton Rouge (2014)</v>
      </c>
      <c r="D2778" t="s">
        <v>3379</v>
      </c>
      <c r="E2778" t="s">
        <v>3515</v>
      </c>
      <c r="F2778" t="s">
        <v>3532</v>
      </c>
      <c r="G2778">
        <v>2014</v>
      </c>
      <c r="H2778" t="s">
        <v>1277</v>
      </c>
      <c r="I2778" t="s">
        <v>23</v>
      </c>
      <c r="J2778">
        <v>6292</v>
      </c>
      <c r="K2778">
        <v>18</v>
      </c>
      <c r="L2778">
        <f>COUNTIF(Table1[Race],Table1[Race])</f>
        <v>2</v>
      </c>
      <c r="M2778">
        <v>12</v>
      </c>
      <c r="N2778">
        <v>1</v>
      </c>
      <c r="O2778">
        <v>4</v>
      </c>
      <c r="P2778">
        <v>1</v>
      </c>
      <c r="Q2778" t="s">
        <v>20</v>
      </c>
      <c r="R2778" t="s">
        <v>3382</v>
      </c>
      <c r="S2778" t="s">
        <v>3379</v>
      </c>
      <c r="T2778">
        <f>IFERROR(Table1[n_can_adj]/MID(Table1[district],FIND("(",Table1[district])+1,1),Table1[n_can_adj])</f>
        <v>2</v>
      </c>
      <c r="U2778">
        <v>445337</v>
      </c>
      <c r="V2778" t="str">
        <f>IF(Table1[Voting Population]&lt;47000,"Rural","Urban")</f>
        <v>Urban</v>
      </c>
      <c r="W2778" s="3">
        <v>0.20053424918908602</v>
      </c>
      <c r="X2778" s="3" t="s">
        <v>5413</v>
      </c>
      <c r="Y2778" s="3">
        <f>COUNTIFS(Table1[Race '#],Table1[[#This Row],[Race '#]],Table1[Gender],"F")</f>
        <v>0</v>
      </c>
      <c r="Z2778" s="3">
        <f>COUNTIFS(Table1[Race '#],Table1[[#This Row],[Race '#]],Table1[Gender],"M")</f>
        <v>1</v>
      </c>
      <c r="AA2778" s="3">
        <f>COUNTIFS(Table1[Race '#],Table1[[#This Row],[Race '#]],Table1[Gender],"~?")</f>
        <v>1</v>
      </c>
      <c r="AB2778" s="3" t="str">
        <f>_xlfn.IFS(Y2778=SUM(Table1[[#This Row],[Race-F candidates]:[Race-? Candidates]]),"All-Female",Z2778=SUM(Table1[[#This Row],[Race-F candidates]:[Race-? Candidates]]),"All-Male",1=1,"Mixed-Gender")</f>
        <v>Mixed-Gender</v>
      </c>
      <c r="AC2778" s="3">
        <f>COUNTIFS(Table1[genoffice],Table1[[#This Row],[genoffice]],Table1[Gender],"F")</f>
        <v>216</v>
      </c>
      <c r="AD2778" s="3">
        <f>COUNTIFS(Table1[genoffice],Table1[[#This Row],[genoffice]],Table1[Gender],"M")</f>
        <v>355</v>
      </c>
      <c r="AE2778" s="3">
        <f>COUNTIFS(Table1[genoffice],Table1[[#This Row],[genoffice]],Table1[Gender],"~?")</f>
        <v>29</v>
      </c>
    </row>
    <row r="2779" spans="1:31" x14ac:dyDescent="0.35">
      <c r="A2779">
        <v>2768</v>
      </c>
      <c r="B2779">
        <f>IF(COUNTIF(C$2:C2778,C2779)&gt;0,B2778,B2778+1)</f>
        <v>924</v>
      </c>
      <c r="C2779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79" t="s">
        <v>3379</v>
      </c>
      <c r="E2779" t="s">
        <v>3515</v>
      </c>
      <c r="F2779" t="s">
        <v>3516</v>
      </c>
      <c r="G2779">
        <v>2014</v>
      </c>
      <c r="H2779" t="s">
        <v>569</v>
      </c>
      <c r="I2779" t="s">
        <v>23</v>
      </c>
      <c r="J2779">
        <v>184</v>
      </c>
      <c r="K2779">
        <v>18</v>
      </c>
      <c r="L2779">
        <f>COUNTIF(Table1[Race],Table1[Race])</f>
        <v>2</v>
      </c>
      <c r="M2779">
        <v>12</v>
      </c>
      <c r="N2779">
        <v>1</v>
      </c>
      <c r="O2779">
        <v>4</v>
      </c>
      <c r="P2779">
        <v>1</v>
      </c>
      <c r="Q2779" t="s">
        <v>20</v>
      </c>
      <c r="R2779" t="s">
        <v>3382</v>
      </c>
      <c r="S2779" t="s">
        <v>3379</v>
      </c>
      <c r="T2779">
        <f>IFERROR(Table1[n_can_adj]/MID(Table1[district],FIND("(",Table1[district])+1,1),Table1[n_can_adj])</f>
        <v>2</v>
      </c>
      <c r="U2779">
        <v>7419</v>
      </c>
      <c r="V2779" t="str">
        <f>IF(Table1[Voting Population]&lt;47000,"Rural","Urban")</f>
        <v>Rural</v>
      </c>
      <c r="W2779" s="3">
        <v>0.20518358531317493</v>
      </c>
      <c r="X2779" s="3" t="s">
        <v>5415</v>
      </c>
      <c r="Y2779" s="3">
        <f>COUNTIFS(Table1[Race '#],Table1[[#This Row],[Race '#]],Table1[Gender],"F")</f>
        <v>2</v>
      </c>
      <c r="Z2779" s="3">
        <f>COUNTIFS(Table1[Race '#],Table1[[#This Row],[Race '#]],Table1[Gender],"M")</f>
        <v>0</v>
      </c>
      <c r="AA2779" s="3">
        <f>COUNTIFS(Table1[Race '#],Table1[[#This Row],[Race '#]],Table1[Gender],"~?")</f>
        <v>0</v>
      </c>
      <c r="AB2779" s="3" t="str">
        <f>_xlfn.IFS(Y2779=SUM(Table1[[#This Row],[Race-F candidates]:[Race-? Candidates]]),"All-Female",Z2779=SUM(Table1[[#This Row],[Race-F candidates]:[Race-? Candidates]]),"All-Male",1=1,"Mixed-Gender")</f>
        <v>All-Female</v>
      </c>
      <c r="AC2779" s="3">
        <f>COUNTIFS(Table1[genoffice],Table1[[#This Row],[genoffice]],Table1[Gender],"F")</f>
        <v>216</v>
      </c>
      <c r="AD2779" s="3">
        <f>COUNTIFS(Table1[genoffice],Table1[[#This Row],[genoffice]],Table1[Gender],"M")</f>
        <v>355</v>
      </c>
      <c r="AE2779" s="3">
        <f>COUNTIFS(Table1[genoffice],Table1[[#This Row],[genoffice]],Table1[Gender],"~?")</f>
        <v>29</v>
      </c>
    </row>
    <row r="2780" spans="1:31" x14ac:dyDescent="0.35">
      <c r="A2780">
        <v>2771</v>
      </c>
      <c r="B2780">
        <f>IF(COUNTIF(C$2:C2779,C2780)&gt;0,B2779,B2779+1)</f>
        <v>924</v>
      </c>
      <c r="C2780" t="str">
        <f>Table1[[#This Row],[position]]&amp;IF(Table1[district]="NA","","-"&amp;Table1[district])&amp;IF(Table1[parish]="Multi-Parish Race","","-"&amp;Table1[parish])&amp;" ("&amp;Table1[year]&amp;")"</f>
        <v>Member of School Board-District  4-East Carroll (2014)</v>
      </c>
      <c r="D2780" t="s">
        <v>3379</v>
      </c>
      <c r="E2780" t="s">
        <v>3515</v>
      </c>
      <c r="F2780" t="s">
        <v>3519</v>
      </c>
      <c r="G2780">
        <v>2014</v>
      </c>
      <c r="H2780" t="s">
        <v>569</v>
      </c>
      <c r="I2780" t="s">
        <v>23</v>
      </c>
      <c r="J2780">
        <v>279</v>
      </c>
      <c r="K2780">
        <v>18</v>
      </c>
      <c r="L2780">
        <f>COUNTIF(Table1[Race],Table1[Race])</f>
        <v>2</v>
      </c>
      <c r="M2780">
        <v>12</v>
      </c>
      <c r="N2780">
        <v>1</v>
      </c>
      <c r="O2780">
        <v>4</v>
      </c>
      <c r="P2780">
        <v>1</v>
      </c>
      <c r="Q2780" t="s">
        <v>20</v>
      </c>
      <c r="R2780" t="s">
        <v>3382</v>
      </c>
      <c r="S2780" t="s">
        <v>3379</v>
      </c>
      <c r="T2780">
        <f>IFERROR(Table1[n_can_adj]/MID(Table1[district],FIND("(",Table1[district])+1,1),Table1[n_can_adj])</f>
        <v>2</v>
      </c>
      <c r="U2780">
        <v>7419</v>
      </c>
      <c r="V2780" t="str">
        <f>IF(Table1[Voting Population]&lt;47000,"Rural","Urban")</f>
        <v>Rural</v>
      </c>
      <c r="W2780" s="3">
        <v>0.20518358531317493</v>
      </c>
      <c r="X2780" s="3" t="s">
        <v>5415</v>
      </c>
      <c r="Y2780" s="3">
        <f>COUNTIFS(Table1[Race '#],Table1[[#This Row],[Race '#]],Table1[Gender],"F")</f>
        <v>2</v>
      </c>
      <c r="Z2780" s="3">
        <f>COUNTIFS(Table1[Race '#],Table1[[#This Row],[Race '#]],Table1[Gender],"M")</f>
        <v>0</v>
      </c>
      <c r="AA2780" s="3">
        <f>COUNTIFS(Table1[Race '#],Table1[[#This Row],[Race '#]],Table1[Gender],"~?")</f>
        <v>0</v>
      </c>
      <c r="AB2780" s="3" t="str">
        <f>_xlfn.IFS(Y2780=SUM(Table1[[#This Row],[Race-F candidates]:[Race-? Candidates]]),"All-Female",Z2780=SUM(Table1[[#This Row],[Race-F candidates]:[Race-? Candidates]]),"All-Male",1=1,"Mixed-Gender")</f>
        <v>All-Female</v>
      </c>
      <c r="AC2780" s="3">
        <f>COUNTIFS(Table1[genoffice],Table1[[#This Row],[genoffice]],Table1[Gender],"F")</f>
        <v>216</v>
      </c>
      <c r="AD2780" s="3">
        <f>COUNTIFS(Table1[genoffice],Table1[[#This Row],[genoffice]],Table1[Gender],"M")</f>
        <v>355</v>
      </c>
      <c r="AE2780" s="3">
        <f>COUNTIFS(Table1[genoffice],Table1[[#This Row],[genoffice]],Table1[Gender],"~?")</f>
        <v>29</v>
      </c>
    </row>
    <row r="2781" spans="1:31" x14ac:dyDescent="0.35">
      <c r="A2781">
        <v>2773</v>
      </c>
      <c r="B2781">
        <f>IF(COUNTIF(C$2:C2780,C2781)&gt;0,B2780,B2780+1)</f>
        <v>925</v>
      </c>
      <c r="C2781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1" t="s">
        <v>3379</v>
      </c>
      <c r="E2781" t="s">
        <v>3515</v>
      </c>
      <c r="F2781" t="s">
        <v>3521</v>
      </c>
      <c r="G2781">
        <v>2014</v>
      </c>
      <c r="H2781" t="s">
        <v>742</v>
      </c>
      <c r="I2781" t="s">
        <v>23</v>
      </c>
      <c r="J2781">
        <v>169</v>
      </c>
      <c r="K2781">
        <v>18</v>
      </c>
      <c r="L2781">
        <f>COUNTIF(Table1[Race],Table1[Race])</f>
        <v>4</v>
      </c>
      <c r="M2781">
        <v>12</v>
      </c>
      <c r="N2781">
        <v>1</v>
      </c>
      <c r="O2781">
        <v>4</v>
      </c>
      <c r="P2781">
        <v>1</v>
      </c>
      <c r="Q2781" t="s">
        <v>20</v>
      </c>
      <c r="R2781" t="s">
        <v>3382</v>
      </c>
      <c r="S2781" t="s">
        <v>3379</v>
      </c>
      <c r="T2781">
        <f>IFERROR(Table1[n_can_adj]/MID(Table1[district],FIND("(",Table1[district])+1,1),Table1[n_can_adj])</f>
        <v>4</v>
      </c>
      <c r="U2781">
        <v>11803</v>
      </c>
      <c r="V2781" t="str">
        <f>IF(Table1[Voting Population]&lt;47000,"Rural","Urban")</f>
        <v>Rural</v>
      </c>
      <c r="W2781" s="3">
        <v>0.13114754098360654</v>
      </c>
      <c r="X2781" s="3" t="s">
        <v>5415</v>
      </c>
      <c r="Y2781" s="3">
        <f>COUNTIFS(Table1[Race '#],Table1[[#This Row],[Race '#]],Table1[Gender],"F")</f>
        <v>3</v>
      </c>
      <c r="Z2781" s="3">
        <f>COUNTIFS(Table1[Race '#],Table1[[#This Row],[Race '#]],Table1[Gender],"M")</f>
        <v>1</v>
      </c>
      <c r="AA2781" s="3">
        <f>COUNTIFS(Table1[Race '#],Table1[[#This Row],[Race '#]],Table1[Gender],"~?")</f>
        <v>0</v>
      </c>
      <c r="AB2781" s="3" t="str">
        <f>_xlfn.IFS(Y2781=SUM(Table1[[#This Row],[Race-F candidates]:[Race-? Candidates]]),"All-Female",Z2781=SUM(Table1[[#This Row],[Race-F candidates]:[Race-? Candidates]]),"All-Male",1=1,"Mixed-Gender")</f>
        <v>Mixed-Gender</v>
      </c>
      <c r="AC2781" s="3">
        <f>COUNTIFS(Table1[genoffice],Table1[[#This Row],[genoffice]],Table1[Gender],"F")</f>
        <v>216</v>
      </c>
      <c r="AD2781" s="3">
        <f>COUNTIFS(Table1[genoffice],Table1[[#This Row],[genoffice]],Table1[Gender],"M")</f>
        <v>355</v>
      </c>
      <c r="AE2781" s="3">
        <f>COUNTIFS(Table1[genoffice],Table1[[#This Row],[genoffice]],Table1[Gender],"~?")</f>
        <v>29</v>
      </c>
    </row>
    <row r="2782" spans="1:31" x14ac:dyDescent="0.35">
      <c r="A2782">
        <v>2777</v>
      </c>
      <c r="B2782">
        <f>IF(COUNTIF(C$2:C2781,C2782)&gt;0,B2781,B2781+1)</f>
        <v>925</v>
      </c>
      <c r="C2782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2" t="s">
        <v>3379</v>
      </c>
      <c r="E2782" t="s">
        <v>3515</v>
      </c>
      <c r="F2782" t="s">
        <v>3525</v>
      </c>
      <c r="G2782">
        <v>2014</v>
      </c>
      <c r="H2782" t="s">
        <v>742</v>
      </c>
      <c r="I2782" t="s">
        <v>30</v>
      </c>
      <c r="J2782">
        <v>66</v>
      </c>
      <c r="K2782">
        <v>18</v>
      </c>
      <c r="L2782">
        <f>COUNTIF(Table1[Race],Table1[Race])</f>
        <v>4</v>
      </c>
      <c r="M2782">
        <v>12</v>
      </c>
      <c r="N2782">
        <v>1</v>
      </c>
      <c r="O2782">
        <v>4</v>
      </c>
      <c r="P2782">
        <v>1</v>
      </c>
      <c r="Q2782" t="s">
        <v>20</v>
      </c>
      <c r="R2782" t="s">
        <v>3382</v>
      </c>
      <c r="S2782" t="s">
        <v>3379</v>
      </c>
      <c r="T2782">
        <f>IFERROR(Table1[n_can_adj]/MID(Table1[district],FIND("(",Table1[district])+1,1),Table1[n_can_adj])</f>
        <v>4</v>
      </c>
      <c r="U2782">
        <v>11803</v>
      </c>
      <c r="V2782" t="str">
        <f>IF(Table1[Voting Population]&lt;47000,"Rural","Urban")</f>
        <v>Rural</v>
      </c>
      <c r="W2782" s="3">
        <v>0.13114754098360654</v>
      </c>
      <c r="X2782" s="3" t="s">
        <v>5414</v>
      </c>
      <c r="Y2782" s="3">
        <f>COUNTIFS(Table1[Race '#],Table1[[#This Row],[Race '#]],Table1[Gender],"F")</f>
        <v>3</v>
      </c>
      <c r="Z2782" s="3">
        <f>COUNTIFS(Table1[Race '#],Table1[[#This Row],[Race '#]],Table1[Gender],"M")</f>
        <v>1</v>
      </c>
      <c r="AA2782" s="3">
        <f>COUNTIFS(Table1[Race '#],Table1[[#This Row],[Race '#]],Table1[Gender],"~?")</f>
        <v>0</v>
      </c>
      <c r="AB2782" s="3" t="str">
        <f>_xlfn.IFS(Y2782=SUM(Table1[[#This Row],[Race-F candidates]:[Race-? Candidates]]),"All-Female",Z2782=SUM(Table1[[#This Row],[Race-F candidates]:[Race-? Candidates]]),"All-Male",1=1,"Mixed-Gender")</f>
        <v>Mixed-Gender</v>
      </c>
      <c r="AC2782" s="3">
        <f>COUNTIFS(Table1[genoffice],Table1[[#This Row],[genoffice]],Table1[Gender],"F")</f>
        <v>216</v>
      </c>
      <c r="AD2782" s="3">
        <f>COUNTIFS(Table1[genoffice],Table1[[#This Row],[genoffice]],Table1[Gender],"M")</f>
        <v>355</v>
      </c>
      <c r="AE2782" s="3">
        <f>COUNTIFS(Table1[genoffice],Table1[[#This Row],[genoffice]],Table1[Gender],"~?")</f>
        <v>29</v>
      </c>
    </row>
    <row r="2783" spans="1:31" x14ac:dyDescent="0.35">
      <c r="A2783">
        <v>2781</v>
      </c>
      <c r="B2783">
        <f>IF(COUNTIF(C$2:C2782,C2783)&gt;0,B2782,B2782+1)</f>
        <v>925</v>
      </c>
      <c r="C2783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3" t="s">
        <v>3379</v>
      </c>
      <c r="E2783" t="s">
        <v>3515</v>
      </c>
      <c r="F2783" t="s">
        <v>3529</v>
      </c>
      <c r="G2783">
        <v>2014</v>
      </c>
      <c r="H2783" t="s">
        <v>742</v>
      </c>
      <c r="I2783" t="s">
        <v>23</v>
      </c>
      <c r="J2783">
        <v>79</v>
      </c>
      <c r="K2783">
        <v>18</v>
      </c>
      <c r="L2783">
        <f>COUNTIF(Table1[Race],Table1[Race])</f>
        <v>4</v>
      </c>
      <c r="M2783">
        <v>12</v>
      </c>
      <c r="N2783">
        <v>1</v>
      </c>
      <c r="O2783">
        <v>4</v>
      </c>
      <c r="P2783">
        <v>1</v>
      </c>
      <c r="Q2783" t="s">
        <v>20</v>
      </c>
      <c r="R2783" t="s">
        <v>3382</v>
      </c>
      <c r="S2783" t="s">
        <v>3379</v>
      </c>
      <c r="T2783">
        <f>IFERROR(Table1[n_can_adj]/MID(Table1[district],FIND("(",Table1[district])+1,1),Table1[n_can_adj])</f>
        <v>4</v>
      </c>
      <c r="U2783">
        <v>11803</v>
      </c>
      <c r="V2783" t="str">
        <f>IF(Table1[Voting Population]&lt;47000,"Rural","Urban")</f>
        <v>Rural</v>
      </c>
      <c r="W2783" s="3">
        <v>0.13114754098360654</v>
      </c>
      <c r="X2783" s="3" t="s">
        <v>5415</v>
      </c>
      <c r="Y2783" s="3">
        <f>COUNTIFS(Table1[Race '#],Table1[[#This Row],[Race '#]],Table1[Gender],"F")</f>
        <v>3</v>
      </c>
      <c r="Z2783" s="3">
        <f>COUNTIFS(Table1[Race '#],Table1[[#This Row],[Race '#]],Table1[Gender],"M")</f>
        <v>1</v>
      </c>
      <c r="AA2783" s="3">
        <f>COUNTIFS(Table1[Race '#],Table1[[#This Row],[Race '#]],Table1[Gender],"~?")</f>
        <v>0</v>
      </c>
      <c r="AB2783" s="3" t="str">
        <f>_xlfn.IFS(Y2783=SUM(Table1[[#This Row],[Race-F candidates]:[Race-? Candidates]]),"All-Female",Z2783=SUM(Table1[[#This Row],[Race-F candidates]:[Race-? Candidates]]),"All-Male",1=1,"Mixed-Gender")</f>
        <v>Mixed-Gender</v>
      </c>
      <c r="AC2783" s="3">
        <f>COUNTIFS(Table1[genoffice],Table1[[#This Row],[genoffice]],Table1[Gender],"F")</f>
        <v>216</v>
      </c>
      <c r="AD2783" s="3">
        <f>COUNTIFS(Table1[genoffice],Table1[[#This Row],[genoffice]],Table1[Gender],"M")</f>
        <v>355</v>
      </c>
      <c r="AE2783" s="3">
        <f>COUNTIFS(Table1[genoffice],Table1[[#This Row],[genoffice]],Table1[Gender],"~?")</f>
        <v>29</v>
      </c>
    </row>
    <row r="2784" spans="1:31" x14ac:dyDescent="0.35">
      <c r="A2784">
        <v>2782</v>
      </c>
      <c r="B2784">
        <f>IF(COUNTIF(C$2:C2783,C2784)&gt;0,B2783,B2783+1)</f>
        <v>925</v>
      </c>
      <c r="C2784" t="str">
        <f>Table1[[#This Row],[position]]&amp;IF(Table1[district]="NA","","-"&amp;Table1[district])&amp;IF(Table1[parish]="Multi-Parish Race","","-"&amp;Table1[parish])&amp;" ("&amp;Table1[year]&amp;")"</f>
        <v>Member of School Board-District  4-Madison (2014)</v>
      </c>
      <c r="D2784" t="s">
        <v>3379</v>
      </c>
      <c r="E2784" t="s">
        <v>3515</v>
      </c>
      <c r="F2784" t="s">
        <v>3530</v>
      </c>
      <c r="G2784">
        <v>2014</v>
      </c>
      <c r="H2784" t="s">
        <v>742</v>
      </c>
      <c r="I2784" t="s">
        <v>23</v>
      </c>
      <c r="J2784">
        <v>113</v>
      </c>
      <c r="K2784">
        <v>18</v>
      </c>
      <c r="L2784">
        <f>COUNTIF(Table1[Race],Table1[Race])</f>
        <v>4</v>
      </c>
      <c r="M2784">
        <v>12</v>
      </c>
      <c r="N2784">
        <v>1</v>
      </c>
      <c r="O2784">
        <v>4</v>
      </c>
      <c r="P2784">
        <v>1</v>
      </c>
      <c r="Q2784" t="s">
        <v>20</v>
      </c>
      <c r="R2784" t="s">
        <v>3382</v>
      </c>
      <c r="S2784" t="s">
        <v>3379</v>
      </c>
      <c r="T2784">
        <f>IFERROR(Table1[n_can_adj]/MID(Table1[district],FIND("(",Table1[district])+1,1),Table1[n_can_adj])</f>
        <v>4</v>
      </c>
      <c r="U2784">
        <v>11803</v>
      </c>
      <c r="V2784" t="str">
        <f>IF(Table1[Voting Population]&lt;47000,"Rural","Urban")</f>
        <v>Rural</v>
      </c>
      <c r="W2784" s="3">
        <v>0.13114754098360654</v>
      </c>
      <c r="X2784" s="3" t="s">
        <v>5415</v>
      </c>
      <c r="Y2784" s="3">
        <f>COUNTIFS(Table1[Race '#],Table1[[#This Row],[Race '#]],Table1[Gender],"F")</f>
        <v>3</v>
      </c>
      <c r="Z2784" s="3">
        <f>COUNTIFS(Table1[Race '#],Table1[[#This Row],[Race '#]],Table1[Gender],"M")</f>
        <v>1</v>
      </c>
      <c r="AA2784" s="3">
        <f>COUNTIFS(Table1[Race '#],Table1[[#This Row],[Race '#]],Table1[Gender],"~?")</f>
        <v>0</v>
      </c>
      <c r="AB2784" s="3" t="str">
        <f>_xlfn.IFS(Y2784=SUM(Table1[[#This Row],[Race-F candidates]:[Race-? Candidates]]),"All-Female",Z2784=SUM(Table1[[#This Row],[Race-F candidates]:[Race-? Candidates]]),"All-Male",1=1,"Mixed-Gender")</f>
        <v>Mixed-Gender</v>
      </c>
      <c r="AC2784" s="3">
        <f>COUNTIFS(Table1[genoffice],Table1[[#This Row],[genoffice]],Table1[Gender],"F")</f>
        <v>216</v>
      </c>
      <c r="AD2784" s="3">
        <f>COUNTIFS(Table1[genoffice],Table1[[#This Row],[genoffice]],Table1[Gender],"M")</f>
        <v>355</v>
      </c>
      <c r="AE2784" s="3">
        <f>COUNTIFS(Table1[genoffice],Table1[[#This Row],[genoffice]],Table1[Gender],"~?")</f>
        <v>29</v>
      </c>
    </row>
    <row r="2785" spans="1:31" x14ac:dyDescent="0.35">
      <c r="A2785">
        <v>2772</v>
      </c>
      <c r="B2785">
        <f>IF(COUNTIF(C$2:C2784,C2785)&gt;0,B2784,B2784+1)</f>
        <v>926</v>
      </c>
      <c r="C2785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5" t="s">
        <v>3379</v>
      </c>
      <c r="E2785" t="s">
        <v>3515</v>
      </c>
      <c r="F2785" t="s">
        <v>3520</v>
      </c>
      <c r="G2785">
        <v>2014</v>
      </c>
      <c r="H2785" t="s">
        <v>69</v>
      </c>
      <c r="I2785" t="s">
        <v>30</v>
      </c>
      <c r="J2785">
        <v>370</v>
      </c>
      <c r="K2785">
        <v>18</v>
      </c>
      <c r="L2785">
        <f>COUNTIF(Table1[Race],Table1[Race])</f>
        <v>2</v>
      </c>
      <c r="M2785">
        <v>12</v>
      </c>
      <c r="N2785">
        <v>1</v>
      </c>
      <c r="O2785">
        <v>4</v>
      </c>
      <c r="P2785">
        <v>1</v>
      </c>
      <c r="Q2785" t="s">
        <v>20</v>
      </c>
      <c r="R2785" t="s">
        <v>3382</v>
      </c>
      <c r="S2785" t="s">
        <v>3379</v>
      </c>
      <c r="T2785">
        <f>IFERROR(Table1[n_can_adj]/MID(Table1[district],FIND("(",Table1[district])+1,1),Table1[n_can_adj])</f>
        <v>2</v>
      </c>
      <c r="U2785">
        <v>40335</v>
      </c>
      <c r="V2785" t="str">
        <f>IF(Table1[Voting Population]&lt;47000,"Rural","Urban")</f>
        <v>Rural</v>
      </c>
      <c r="W2785" s="3">
        <v>0.35708079930495223</v>
      </c>
      <c r="X2785" s="3" t="s">
        <v>5414</v>
      </c>
      <c r="Y2785" s="3">
        <f>COUNTIFS(Table1[Race '#],Table1[[#This Row],[Race '#]],Table1[Gender],"F")</f>
        <v>1</v>
      </c>
      <c r="Z2785" s="3">
        <f>COUNTIFS(Table1[Race '#],Table1[[#This Row],[Race '#]],Table1[Gender],"M")</f>
        <v>1</v>
      </c>
      <c r="AA2785" s="3">
        <f>COUNTIFS(Table1[Race '#],Table1[[#This Row],[Race '#]],Table1[Gender],"~?")</f>
        <v>0</v>
      </c>
      <c r="AB2785" s="3" t="str">
        <f>_xlfn.IFS(Y2785=SUM(Table1[[#This Row],[Race-F candidates]:[Race-? Candidates]]),"All-Female",Z2785=SUM(Table1[[#This Row],[Race-F candidates]:[Race-? Candidates]]),"All-Male",1=1,"Mixed-Gender")</f>
        <v>Mixed-Gender</v>
      </c>
      <c r="AC2785" s="3">
        <f>COUNTIFS(Table1[genoffice],Table1[[#This Row],[genoffice]],Table1[Gender],"F")</f>
        <v>216</v>
      </c>
      <c r="AD2785" s="3">
        <f>COUNTIFS(Table1[genoffice],Table1[[#This Row],[genoffice]],Table1[Gender],"M")</f>
        <v>355</v>
      </c>
      <c r="AE2785" s="3">
        <f>COUNTIFS(Table1[genoffice],Table1[[#This Row],[genoffice]],Table1[Gender],"~?")</f>
        <v>29</v>
      </c>
    </row>
    <row r="2786" spans="1:31" x14ac:dyDescent="0.35">
      <c r="A2786">
        <v>2775</v>
      </c>
      <c r="B2786">
        <f>IF(COUNTIF(C$2:C2785,C2786)&gt;0,B2785,B2785+1)</f>
        <v>926</v>
      </c>
      <c r="C2786" t="str">
        <f>Table1[[#This Row],[position]]&amp;IF(Table1[district]="NA","","-"&amp;Table1[district])&amp;IF(Table1[parish]="Multi-Parish Race","","-"&amp;Table1[parish])&amp;" ("&amp;Table1[year]&amp;")"</f>
        <v>Member of School Board-District  4-Webster (2014)</v>
      </c>
      <c r="D2786" t="s">
        <v>3379</v>
      </c>
      <c r="E2786" t="s">
        <v>3515</v>
      </c>
      <c r="F2786" t="s">
        <v>3523</v>
      </c>
      <c r="G2786">
        <v>2014</v>
      </c>
      <c r="H2786" t="s">
        <v>69</v>
      </c>
      <c r="I2786" t="s">
        <v>30</v>
      </c>
      <c r="J2786">
        <v>781</v>
      </c>
      <c r="K2786">
        <v>18</v>
      </c>
      <c r="L2786">
        <f>COUNTIF(Table1[Race],Table1[Race])</f>
        <v>2</v>
      </c>
      <c r="M2786">
        <v>12</v>
      </c>
      <c r="N2786">
        <v>1</v>
      </c>
      <c r="O2786">
        <v>4</v>
      </c>
      <c r="P2786">
        <v>1</v>
      </c>
      <c r="Q2786" t="s">
        <v>20</v>
      </c>
      <c r="R2786" t="s">
        <v>3382</v>
      </c>
      <c r="S2786" t="s">
        <v>3379</v>
      </c>
      <c r="T2786">
        <f>IFERROR(Table1[n_can_adj]/MID(Table1[district],FIND("(",Table1[district])+1,1),Table1[n_can_adj])</f>
        <v>2</v>
      </c>
      <c r="U2786">
        <v>40335</v>
      </c>
      <c r="V2786" t="str">
        <f>IF(Table1[Voting Population]&lt;47000,"Rural","Urban")</f>
        <v>Rural</v>
      </c>
      <c r="W2786" s="3">
        <v>0.35708079930495223</v>
      </c>
      <c r="X2786" s="3" t="s">
        <v>5415</v>
      </c>
      <c r="Y2786" s="3">
        <f>COUNTIFS(Table1[Race '#],Table1[[#This Row],[Race '#]],Table1[Gender],"F")</f>
        <v>1</v>
      </c>
      <c r="Z2786" s="3">
        <f>COUNTIFS(Table1[Race '#],Table1[[#This Row],[Race '#]],Table1[Gender],"M")</f>
        <v>1</v>
      </c>
      <c r="AA2786" s="3">
        <f>COUNTIFS(Table1[Race '#],Table1[[#This Row],[Race '#]],Table1[Gender],"~?")</f>
        <v>0</v>
      </c>
      <c r="AB2786" s="3" t="str">
        <f>_xlfn.IFS(Y2786=SUM(Table1[[#This Row],[Race-F candidates]:[Race-? Candidates]]),"All-Female",Z2786=SUM(Table1[[#This Row],[Race-F candidates]:[Race-? Candidates]]),"All-Male",1=1,"Mixed-Gender")</f>
        <v>Mixed-Gender</v>
      </c>
      <c r="AC2786" s="3">
        <f>COUNTIFS(Table1[genoffice],Table1[[#This Row],[genoffice]],Table1[Gender],"F")</f>
        <v>216</v>
      </c>
      <c r="AD2786" s="3">
        <f>COUNTIFS(Table1[genoffice],Table1[[#This Row],[genoffice]],Table1[Gender],"M")</f>
        <v>355</v>
      </c>
      <c r="AE2786" s="3">
        <f>COUNTIFS(Table1[genoffice],Table1[[#This Row],[genoffice]],Table1[Gender],"~?")</f>
        <v>29</v>
      </c>
    </row>
    <row r="2787" spans="1:31" x14ac:dyDescent="0.35">
      <c r="A2787">
        <v>2786</v>
      </c>
      <c r="B2787">
        <f>IF(COUNTIF(C$2:C2786,C2787)&gt;0,B2786,B2786+1)</f>
        <v>927</v>
      </c>
      <c r="C2787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7" t="s">
        <v>3379</v>
      </c>
      <c r="E2787" t="s">
        <v>3534</v>
      </c>
      <c r="F2787" t="s">
        <v>3535</v>
      </c>
      <c r="G2787">
        <v>2014</v>
      </c>
      <c r="H2787" t="s">
        <v>1277</v>
      </c>
      <c r="I2787" t="s">
        <v>19</v>
      </c>
      <c r="J2787">
        <v>680</v>
      </c>
      <c r="K2787">
        <v>2</v>
      </c>
      <c r="L2787">
        <f>COUNTIF(Table1[Race],Table1[Race])</f>
        <v>2</v>
      </c>
      <c r="M2787">
        <v>0</v>
      </c>
      <c r="N2787">
        <v>2</v>
      </c>
      <c r="O2787">
        <v>0</v>
      </c>
      <c r="P2787">
        <v>0</v>
      </c>
      <c r="Q2787" t="s">
        <v>20</v>
      </c>
      <c r="R2787" t="s">
        <v>3382</v>
      </c>
      <c r="S2787" t="s">
        <v>3379</v>
      </c>
      <c r="T2787">
        <f>IFERROR(Table1[n_can_adj]/MID(Table1[district],FIND("(",Table1[district])+1,1),Table1[n_can_adj])</f>
        <v>2</v>
      </c>
      <c r="U2787">
        <v>445337</v>
      </c>
      <c r="V2787" t="str">
        <f>IF(Table1[Voting Population]&lt;47000,"Rural","Urban")</f>
        <v>Urban</v>
      </c>
      <c r="W2787" s="3">
        <v>0.18611609814482349</v>
      </c>
      <c r="X2787" s="3" t="s">
        <v>5414</v>
      </c>
      <c r="Y2787" s="3">
        <f>COUNTIFS(Table1[Race '#],Table1[[#This Row],[Race '#]],Table1[Gender],"F")</f>
        <v>0</v>
      </c>
      <c r="Z2787" s="3">
        <f>COUNTIFS(Table1[Race '#],Table1[[#This Row],[Race '#]],Table1[Gender],"M")</f>
        <v>2</v>
      </c>
      <c r="AA2787" s="3">
        <f>COUNTIFS(Table1[Race '#],Table1[[#This Row],[Race '#]],Table1[Gender],"~?")</f>
        <v>0</v>
      </c>
      <c r="AB2787" s="3" t="str">
        <f>_xlfn.IFS(Y2787=SUM(Table1[[#This Row],[Race-F candidates]:[Race-? Candidates]]),"All-Female",Z2787=SUM(Table1[[#This Row],[Race-F candidates]:[Race-? Candidates]]),"All-Male",1=1,"Mixed-Gender")</f>
        <v>All-Male</v>
      </c>
      <c r="AC2787" s="3">
        <f>COUNTIFS(Table1[genoffice],Table1[[#This Row],[genoffice]],Table1[Gender],"F")</f>
        <v>216</v>
      </c>
      <c r="AD2787" s="3">
        <f>COUNTIFS(Table1[genoffice],Table1[[#This Row],[genoffice]],Table1[Gender],"M")</f>
        <v>355</v>
      </c>
      <c r="AE2787" s="3">
        <f>COUNTIFS(Table1[genoffice],Table1[[#This Row],[genoffice]],Table1[Gender],"~?")</f>
        <v>29</v>
      </c>
    </row>
    <row r="2788" spans="1:31" x14ac:dyDescent="0.35">
      <c r="A2788">
        <v>2787</v>
      </c>
      <c r="B2788">
        <f>IF(COUNTIF(C$2:C2787,C2788)&gt;0,B2787,B2787+1)</f>
        <v>927</v>
      </c>
      <c r="C2788" t="str">
        <f>Table1[[#This Row],[position]]&amp;IF(Table1[district]="NA","","-"&amp;Table1[district])&amp;IF(Table1[parish]="Multi-Parish Race","","-"&amp;Table1[parish])&amp;" ("&amp;Table1[year]&amp;")"</f>
        <v>Member of School Board-District  4,  Central Community-East Baton Rouge (2014)</v>
      </c>
      <c r="D2788" t="s">
        <v>3379</v>
      </c>
      <c r="E2788" t="s">
        <v>3534</v>
      </c>
      <c r="F2788" t="s">
        <v>3536</v>
      </c>
      <c r="G2788">
        <v>2014</v>
      </c>
      <c r="H2788" t="s">
        <v>1277</v>
      </c>
      <c r="I2788" t="s">
        <v>19</v>
      </c>
      <c r="J2788">
        <v>991</v>
      </c>
      <c r="K2788">
        <v>2</v>
      </c>
      <c r="L2788">
        <f>COUNTIF(Table1[Race],Table1[Race])</f>
        <v>2</v>
      </c>
      <c r="M2788">
        <v>0</v>
      </c>
      <c r="N2788">
        <v>2</v>
      </c>
      <c r="O2788">
        <v>0</v>
      </c>
      <c r="P2788">
        <v>0</v>
      </c>
      <c r="Q2788" t="s">
        <v>20</v>
      </c>
      <c r="R2788" t="s">
        <v>3382</v>
      </c>
      <c r="S2788" t="s">
        <v>3379</v>
      </c>
      <c r="T2788">
        <f>IFERROR(Table1[n_can_adj]/MID(Table1[district],FIND("(",Table1[district])+1,1),Table1[n_can_adj])</f>
        <v>2</v>
      </c>
      <c r="U2788">
        <v>445337</v>
      </c>
      <c r="V2788" t="str">
        <f>IF(Table1[Voting Population]&lt;47000,"Rural","Urban")</f>
        <v>Urban</v>
      </c>
      <c r="W2788" s="3">
        <v>0.18611609814482349</v>
      </c>
      <c r="X2788" s="3" t="s">
        <v>5414</v>
      </c>
      <c r="Y2788" s="3">
        <f>COUNTIFS(Table1[Race '#],Table1[[#This Row],[Race '#]],Table1[Gender],"F")</f>
        <v>0</v>
      </c>
      <c r="Z2788" s="3">
        <f>COUNTIFS(Table1[Race '#],Table1[[#This Row],[Race '#]],Table1[Gender],"M")</f>
        <v>2</v>
      </c>
      <c r="AA2788" s="3">
        <f>COUNTIFS(Table1[Race '#],Table1[[#This Row],[Race '#]],Table1[Gender],"~?")</f>
        <v>0</v>
      </c>
      <c r="AB2788" s="3" t="str">
        <f>_xlfn.IFS(Y2788=SUM(Table1[[#This Row],[Race-F candidates]:[Race-? Candidates]]),"All-Female",Z2788=SUM(Table1[[#This Row],[Race-F candidates]:[Race-? Candidates]]),"All-Male",1=1,"Mixed-Gender")</f>
        <v>All-Male</v>
      </c>
      <c r="AC2788" s="3">
        <f>COUNTIFS(Table1[genoffice],Table1[[#This Row],[genoffice]],Table1[Gender],"F")</f>
        <v>216</v>
      </c>
      <c r="AD2788" s="3">
        <f>COUNTIFS(Table1[genoffice],Table1[[#This Row],[genoffice]],Table1[Gender],"M")</f>
        <v>355</v>
      </c>
      <c r="AE2788" s="3">
        <f>COUNTIFS(Table1[genoffice],Table1[[#This Row],[genoffice]],Table1[Gender],"~?")</f>
        <v>29</v>
      </c>
    </row>
    <row r="2789" spans="1:31" x14ac:dyDescent="0.35">
      <c r="A2789">
        <v>2788</v>
      </c>
      <c r="B2789">
        <f>IF(COUNTIF(C$2:C2788,C2789)&gt;0,B2788,B2788+1)</f>
        <v>928</v>
      </c>
      <c r="C2789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89" t="s">
        <v>3379</v>
      </c>
      <c r="E2789" t="s">
        <v>3537</v>
      </c>
      <c r="F2789" t="s">
        <v>3538</v>
      </c>
      <c r="G2789">
        <v>2014</v>
      </c>
      <c r="H2789" t="s">
        <v>1277</v>
      </c>
      <c r="I2789" t="s">
        <v>23</v>
      </c>
      <c r="J2789">
        <v>207</v>
      </c>
      <c r="K2789">
        <v>3</v>
      </c>
      <c r="L2789">
        <f>COUNTIF(Table1[Race],Table1[Race])</f>
        <v>3</v>
      </c>
      <c r="M2789">
        <v>2</v>
      </c>
      <c r="N2789">
        <v>1</v>
      </c>
      <c r="O2789">
        <v>0</v>
      </c>
      <c r="P2789">
        <v>0</v>
      </c>
      <c r="Q2789" t="s">
        <v>20</v>
      </c>
      <c r="R2789" t="s">
        <v>3382</v>
      </c>
      <c r="S2789" t="s">
        <v>3379</v>
      </c>
      <c r="T2789">
        <f>IFERROR(Table1[n_can_adj]/MID(Table1[district],FIND("(",Table1[district])+1,1),Table1[n_can_adj])</f>
        <v>3</v>
      </c>
      <c r="U2789">
        <v>445337</v>
      </c>
      <c r="V2789" t="str">
        <f>IF(Table1[Voting Population]&lt;47000,"Rural","Urban")</f>
        <v>Urban</v>
      </c>
      <c r="W2789" s="3">
        <v>0.27913669064748198</v>
      </c>
      <c r="X2789" s="3" t="s">
        <v>5415</v>
      </c>
      <c r="Y2789" s="3">
        <f>COUNTIFS(Table1[Race '#],Table1[[#This Row],[Race '#]],Table1[Gender],"F")</f>
        <v>3</v>
      </c>
      <c r="Z2789" s="3">
        <f>COUNTIFS(Table1[Race '#],Table1[[#This Row],[Race '#]],Table1[Gender],"M")</f>
        <v>0</v>
      </c>
      <c r="AA2789" s="3">
        <f>COUNTIFS(Table1[Race '#],Table1[[#This Row],[Race '#]],Table1[Gender],"~?")</f>
        <v>0</v>
      </c>
      <c r="AB2789" s="3" t="str">
        <f>_xlfn.IFS(Y2789=SUM(Table1[[#This Row],[Race-F candidates]:[Race-? Candidates]]),"All-Female",Z2789=SUM(Table1[[#This Row],[Race-F candidates]:[Race-? Candidates]]),"All-Male",1=1,"Mixed-Gender")</f>
        <v>All-Female</v>
      </c>
      <c r="AC2789" s="3">
        <f>COUNTIFS(Table1[genoffice],Table1[[#This Row],[genoffice]],Table1[Gender],"F")</f>
        <v>216</v>
      </c>
      <c r="AD2789" s="3">
        <f>COUNTIFS(Table1[genoffice],Table1[[#This Row],[genoffice]],Table1[Gender],"M")</f>
        <v>355</v>
      </c>
      <c r="AE2789" s="3">
        <f>COUNTIFS(Table1[genoffice],Table1[[#This Row],[genoffice]],Table1[Gender],"~?")</f>
        <v>29</v>
      </c>
    </row>
    <row r="2790" spans="1:31" x14ac:dyDescent="0.35">
      <c r="A2790">
        <v>2789</v>
      </c>
      <c r="B2790">
        <f>IF(COUNTIF(C$2:C2789,C2790)&gt;0,B2789,B2789+1)</f>
        <v>928</v>
      </c>
      <c r="C2790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0" t="s">
        <v>3379</v>
      </c>
      <c r="E2790" t="s">
        <v>3537</v>
      </c>
      <c r="F2790" t="s">
        <v>3539</v>
      </c>
      <c r="G2790">
        <v>2014</v>
      </c>
      <c r="H2790" t="s">
        <v>1277</v>
      </c>
      <c r="I2790" t="s">
        <v>19</v>
      </c>
      <c r="J2790">
        <v>87</v>
      </c>
      <c r="K2790">
        <v>3</v>
      </c>
      <c r="L2790">
        <f>COUNTIF(Table1[Race],Table1[Race])</f>
        <v>3</v>
      </c>
      <c r="M2790">
        <v>2</v>
      </c>
      <c r="N2790">
        <v>1</v>
      </c>
      <c r="O2790">
        <v>0</v>
      </c>
      <c r="P2790">
        <v>0</v>
      </c>
      <c r="Q2790" t="s">
        <v>20</v>
      </c>
      <c r="R2790" t="s">
        <v>3382</v>
      </c>
      <c r="S2790" t="s">
        <v>3379</v>
      </c>
      <c r="T2790">
        <f>IFERROR(Table1[n_can_adj]/MID(Table1[district],FIND("(",Table1[district])+1,1),Table1[n_can_adj])</f>
        <v>3</v>
      </c>
      <c r="U2790">
        <v>445337</v>
      </c>
      <c r="V2790" t="str">
        <f>IF(Table1[Voting Population]&lt;47000,"Rural","Urban")</f>
        <v>Urban</v>
      </c>
      <c r="W2790" s="3">
        <v>0.27913669064748198</v>
      </c>
      <c r="X2790" s="3" t="s">
        <v>5415</v>
      </c>
      <c r="Y2790" s="3">
        <f>COUNTIFS(Table1[Race '#],Table1[[#This Row],[Race '#]],Table1[Gender],"F")</f>
        <v>3</v>
      </c>
      <c r="Z2790" s="3">
        <f>COUNTIFS(Table1[Race '#],Table1[[#This Row],[Race '#]],Table1[Gender],"M")</f>
        <v>0</v>
      </c>
      <c r="AA2790" s="3">
        <f>COUNTIFS(Table1[Race '#],Table1[[#This Row],[Race '#]],Table1[Gender],"~?")</f>
        <v>0</v>
      </c>
      <c r="AB2790" s="3" t="str">
        <f>_xlfn.IFS(Y2790=SUM(Table1[[#This Row],[Race-F candidates]:[Race-? Candidates]]),"All-Female",Z2790=SUM(Table1[[#This Row],[Race-F candidates]:[Race-? Candidates]]),"All-Male",1=1,"Mixed-Gender")</f>
        <v>All-Female</v>
      </c>
      <c r="AC2790" s="3">
        <f>COUNTIFS(Table1[genoffice],Table1[[#This Row],[genoffice]],Table1[Gender],"F")</f>
        <v>216</v>
      </c>
      <c r="AD2790" s="3">
        <f>COUNTIFS(Table1[genoffice],Table1[[#This Row],[genoffice]],Table1[Gender],"M")</f>
        <v>355</v>
      </c>
      <c r="AE2790" s="3">
        <f>COUNTIFS(Table1[genoffice],Table1[[#This Row],[genoffice]],Table1[Gender],"~?")</f>
        <v>29</v>
      </c>
    </row>
    <row r="2791" spans="1:31" x14ac:dyDescent="0.35">
      <c r="A2791">
        <v>2790</v>
      </c>
      <c r="B2791">
        <f>IF(COUNTIF(C$2:C2790,C2791)&gt;0,B2790,B2790+1)</f>
        <v>928</v>
      </c>
      <c r="C2791" t="str">
        <f>Table1[[#This Row],[position]]&amp;IF(Table1[district]="NA","","-"&amp;Table1[district])&amp;IF(Table1[parish]="Multi-Parish Race","","-"&amp;Table1[parish])&amp;" ("&amp;Table1[year]&amp;")"</f>
        <v>Member of School Board-District  4, City of Baker-East Baton Rouge (2014)</v>
      </c>
      <c r="D2791" t="s">
        <v>3379</v>
      </c>
      <c r="E2791" t="s">
        <v>3537</v>
      </c>
      <c r="F2791" t="s">
        <v>3540</v>
      </c>
      <c r="G2791">
        <v>2014</v>
      </c>
      <c r="H2791" t="s">
        <v>1277</v>
      </c>
      <c r="I2791" t="s">
        <v>23</v>
      </c>
      <c r="J2791">
        <v>401</v>
      </c>
      <c r="K2791">
        <v>3</v>
      </c>
      <c r="L2791">
        <f>COUNTIF(Table1[Race],Table1[Race])</f>
        <v>3</v>
      </c>
      <c r="M2791">
        <v>2</v>
      </c>
      <c r="N2791">
        <v>1</v>
      </c>
      <c r="O2791">
        <v>0</v>
      </c>
      <c r="P2791">
        <v>0</v>
      </c>
      <c r="Q2791" t="s">
        <v>20</v>
      </c>
      <c r="R2791" t="s">
        <v>3382</v>
      </c>
      <c r="S2791" t="s">
        <v>3379</v>
      </c>
      <c r="T2791">
        <f>IFERROR(Table1[n_can_adj]/MID(Table1[district],FIND("(",Table1[district])+1,1),Table1[n_can_adj])</f>
        <v>3</v>
      </c>
      <c r="U2791">
        <v>445337</v>
      </c>
      <c r="V2791" t="str">
        <f>IF(Table1[Voting Population]&lt;47000,"Rural","Urban")</f>
        <v>Urban</v>
      </c>
      <c r="W2791" s="3">
        <v>0.27913669064748198</v>
      </c>
      <c r="X2791" s="3" t="s">
        <v>5415</v>
      </c>
      <c r="Y2791" s="3">
        <f>COUNTIFS(Table1[Race '#],Table1[[#This Row],[Race '#]],Table1[Gender],"F")</f>
        <v>3</v>
      </c>
      <c r="Z2791" s="3">
        <f>COUNTIFS(Table1[Race '#],Table1[[#This Row],[Race '#]],Table1[Gender],"M")</f>
        <v>0</v>
      </c>
      <c r="AA2791" s="3">
        <f>COUNTIFS(Table1[Race '#],Table1[[#This Row],[Race '#]],Table1[Gender],"~?")</f>
        <v>0</v>
      </c>
      <c r="AB2791" s="3" t="str">
        <f>_xlfn.IFS(Y2791=SUM(Table1[[#This Row],[Race-F candidates]:[Race-? Candidates]]),"All-Female",Z2791=SUM(Table1[[#This Row],[Race-F candidates]:[Race-? Candidates]]),"All-Male",1=1,"Mixed-Gender")</f>
        <v>All-Female</v>
      </c>
      <c r="AC2791" s="3">
        <f>COUNTIFS(Table1[genoffice],Table1[[#This Row],[genoffice]],Table1[Gender],"F")</f>
        <v>216</v>
      </c>
      <c r="AD2791" s="3">
        <f>COUNTIFS(Table1[genoffice],Table1[[#This Row],[genoffice]],Table1[Gender],"M")</f>
        <v>355</v>
      </c>
      <c r="AE2791" s="3">
        <f>COUNTIFS(Table1[genoffice],Table1[[#This Row],[genoffice]],Table1[Gender],"~?")</f>
        <v>29</v>
      </c>
    </row>
    <row r="2792" spans="1:31" x14ac:dyDescent="0.35">
      <c r="A2792">
        <v>2791</v>
      </c>
      <c r="B2792">
        <f>IF(COUNTIF(C$2:C2791,C2792)&gt;0,B2791,B2791+1)</f>
        <v>929</v>
      </c>
      <c r="C2792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2" t="s">
        <v>3379</v>
      </c>
      <c r="E2792" t="s">
        <v>3541</v>
      </c>
      <c r="F2792" t="s">
        <v>3542</v>
      </c>
      <c r="G2792">
        <v>2014</v>
      </c>
      <c r="H2792" t="s">
        <v>1440</v>
      </c>
      <c r="I2792" t="s">
        <v>19</v>
      </c>
      <c r="J2792">
        <v>4446</v>
      </c>
      <c r="K2792">
        <v>3</v>
      </c>
      <c r="L2792">
        <f>COUNTIF(Table1[Race],Table1[Race])</f>
        <v>3</v>
      </c>
      <c r="M2792">
        <v>0</v>
      </c>
      <c r="N2792">
        <v>1</v>
      </c>
      <c r="O2792">
        <v>2</v>
      </c>
      <c r="P2792">
        <v>0</v>
      </c>
      <c r="Q2792" t="s">
        <v>20</v>
      </c>
      <c r="R2792" t="s">
        <v>3382</v>
      </c>
      <c r="S2792" t="s">
        <v>3379</v>
      </c>
      <c r="T2792">
        <f>IFERROR(Table1[n_can_adj]/MID(Table1[district],FIND("(",Table1[district])+1,1),Table1[n_can_adj])</f>
        <v>3</v>
      </c>
      <c r="U2792">
        <v>117009</v>
      </c>
      <c r="V2792" t="str">
        <f>IF(Table1[Voting Population]&lt;47000,"Rural","Urban")</f>
        <v>Urban</v>
      </c>
      <c r="W2792" s="3">
        <v>0.47893341190335886</v>
      </c>
      <c r="X2792" s="3" t="s">
        <v>5413</v>
      </c>
      <c r="Y2792" s="3">
        <f>COUNTIFS(Table1[Race '#],Table1[[#This Row],[Race '#]],Table1[Gender],"F")</f>
        <v>1</v>
      </c>
      <c r="Z2792" s="3">
        <f>COUNTIFS(Table1[Race '#],Table1[[#This Row],[Race '#]],Table1[Gender],"M")</f>
        <v>1</v>
      </c>
      <c r="AA2792" s="3">
        <f>COUNTIFS(Table1[Race '#],Table1[[#This Row],[Race '#]],Table1[Gender],"~?")</f>
        <v>1</v>
      </c>
      <c r="AB2792" s="3" t="str">
        <f>_xlfn.IFS(Y2792=SUM(Table1[[#This Row],[Race-F candidates]:[Race-? Candidates]]),"All-Female",Z2792=SUM(Table1[[#This Row],[Race-F candidates]:[Race-? Candidates]]),"All-Male",1=1,"Mixed-Gender")</f>
        <v>Mixed-Gender</v>
      </c>
      <c r="AC2792" s="3">
        <f>COUNTIFS(Table1[genoffice],Table1[[#This Row],[genoffice]],Table1[Gender],"F")</f>
        <v>216</v>
      </c>
      <c r="AD2792" s="3">
        <f>COUNTIFS(Table1[genoffice],Table1[[#This Row],[genoffice]],Table1[Gender],"M")</f>
        <v>355</v>
      </c>
      <c r="AE2792" s="3">
        <f>COUNTIFS(Table1[genoffice],Table1[[#This Row],[genoffice]],Table1[Gender],"~?")</f>
        <v>29</v>
      </c>
    </row>
    <row r="2793" spans="1:31" x14ac:dyDescent="0.35">
      <c r="A2793">
        <v>2792</v>
      </c>
      <c r="B2793">
        <f>IF(COUNTIF(C$2:C2792,C2793)&gt;0,B2792,B2792+1)</f>
        <v>929</v>
      </c>
      <c r="C2793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3" t="s">
        <v>3379</v>
      </c>
      <c r="E2793" t="s">
        <v>3541</v>
      </c>
      <c r="F2793" t="s">
        <v>3543</v>
      </c>
      <c r="G2793">
        <v>2014</v>
      </c>
      <c r="H2793" t="s">
        <v>1440</v>
      </c>
      <c r="I2793" t="s">
        <v>30</v>
      </c>
      <c r="J2793">
        <v>1195</v>
      </c>
      <c r="K2793">
        <v>3</v>
      </c>
      <c r="L2793">
        <f>COUNTIF(Table1[Race],Table1[Race])</f>
        <v>3</v>
      </c>
      <c r="M2793">
        <v>0</v>
      </c>
      <c r="N2793">
        <v>1</v>
      </c>
      <c r="O2793">
        <v>2</v>
      </c>
      <c r="P2793">
        <v>0</v>
      </c>
      <c r="Q2793" t="s">
        <v>20</v>
      </c>
      <c r="R2793" t="s">
        <v>3382</v>
      </c>
      <c r="S2793" t="s">
        <v>3379</v>
      </c>
      <c r="T2793">
        <f>IFERROR(Table1[n_can_adj]/MID(Table1[district],FIND("(",Table1[district])+1,1),Table1[n_can_adj])</f>
        <v>3</v>
      </c>
      <c r="U2793">
        <v>117009</v>
      </c>
      <c r="V2793" t="str">
        <f>IF(Table1[Voting Population]&lt;47000,"Rural","Urban")</f>
        <v>Urban</v>
      </c>
      <c r="W2793" s="3">
        <v>0.47893341190335886</v>
      </c>
      <c r="X2793" s="3" t="s">
        <v>5414</v>
      </c>
      <c r="Y2793" s="3">
        <f>COUNTIFS(Table1[Race '#],Table1[[#This Row],[Race '#]],Table1[Gender],"F")</f>
        <v>1</v>
      </c>
      <c r="Z2793" s="3">
        <f>COUNTIFS(Table1[Race '#],Table1[[#This Row],[Race '#]],Table1[Gender],"M")</f>
        <v>1</v>
      </c>
      <c r="AA2793" s="3">
        <f>COUNTIFS(Table1[Race '#],Table1[[#This Row],[Race '#]],Table1[Gender],"~?")</f>
        <v>1</v>
      </c>
      <c r="AB2793" s="3" t="str">
        <f>_xlfn.IFS(Y2793=SUM(Table1[[#This Row],[Race-F candidates]:[Race-? Candidates]]),"All-Female",Z2793=SUM(Table1[[#This Row],[Race-F candidates]:[Race-? Candidates]]),"All-Male",1=1,"Mixed-Gender")</f>
        <v>Mixed-Gender</v>
      </c>
      <c r="AC2793" s="3">
        <f>COUNTIFS(Table1[genoffice],Table1[[#This Row],[genoffice]],Table1[Gender],"F")</f>
        <v>216</v>
      </c>
      <c r="AD2793" s="3">
        <f>COUNTIFS(Table1[genoffice],Table1[[#This Row],[genoffice]],Table1[Gender],"M")</f>
        <v>355</v>
      </c>
      <c r="AE2793" s="3">
        <f>COUNTIFS(Table1[genoffice],Table1[[#This Row],[genoffice]],Table1[Gender],"~?")</f>
        <v>29</v>
      </c>
    </row>
    <row r="2794" spans="1:31" x14ac:dyDescent="0.35">
      <c r="A2794">
        <v>2793</v>
      </c>
      <c r="B2794">
        <f>IF(COUNTIF(C$2:C2793,C2794)&gt;0,B2793,B2793+1)</f>
        <v>929</v>
      </c>
      <c r="C2794" t="str">
        <f>Table1[[#This Row],[position]]&amp;IF(Table1[district]="NA","","-"&amp;Table1[district])&amp;IF(Table1[parish]="Multi-Parish Race","","-"&amp;Table1[parish])&amp;" ("&amp;Table1[year]&amp;")"</f>
        <v>Member of School Board-District  4, Seat A-Ascension (2014)</v>
      </c>
      <c r="D2794" t="s">
        <v>3379</v>
      </c>
      <c r="E2794" t="s">
        <v>3541</v>
      </c>
      <c r="F2794" t="s">
        <v>3544</v>
      </c>
      <c r="G2794">
        <v>2014</v>
      </c>
      <c r="H2794" t="s">
        <v>1440</v>
      </c>
      <c r="I2794" t="s">
        <v>30</v>
      </c>
      <c r="J2794">
        <v>1147</v>
      </c>
      <c r="K2794">
        <v>3</v>
      </c>
      <c r="L2794">
        <f>COUNTIF(Table1[Race],Table1[Race])</f>
        <v>3</v>
      </c>
      <c r="M2794">
        <v>0</v>
      </c>
      <c r="N2794">
        <v>1</v>
      </c>
      <c r="O2794">
        <v>2</v>
      </c>
      <c r="P2794">
        <v>0</v>
      </c>
      <c r="Q2794" t="s">
        <v>20</v>
      </c>
      <c r="R2794" t="s">
        <v>3382</v>
      </c>
      <c r="S2794" t="s">
        <v>3379</v>
      </c>
      <c r="T2794">
        <f>IFERROR(Table1[n_can_adj]/MID(Table1[district],FIND("(",Table1[district])+1,1),Table1[n_can_adj])</f>
        <v>3</v>
      </c>
      <c r="U2794">
        <v>117009</v>
      </c>
      <c r="V2794" t="str">
        <f>IF(Table1[Voting Population]&lt;47000,"Rural","Urban")</f>
        <v>Urban</v>
      </c>
      <c r="W2794" s="3">
        <v>0.47893341190335886</v>
      </c>
      <c r="X2794" s="3" t="s">
        <v>5415</v>
      </c>
      <c r="Y2794" s="3">
        <f>COUNTIFS(Table1[Race '#],Table1[[#This Row],[Race '#]],Table1[Gender],"F")</f>
        <v>1</v>
      </c>
      <c r="Z2794" s="3">
        <f>COUNTIFS(Table1[Race '#],Table1[[#This Row],[Race '#]],Table1[Gender],"M")</f>
        <v>1</v>
      </c>
      <c r="AA2794" s="3">
        <f>COUNTIFS(Table1[Race '#],Table1[[#This Row],[Race '#]],Table1[Gender],"~?")</f>
        <v>1</v>
      </c>
      <c r="AB2794" s="3" t="str">
        <f>_xlfn.IFS(Y2794=SUM(Table1[[#This Row],[Race-F candidates]:[Race-? Candidates]]),"All-Female",Z2794=SUM(Table1[[#This Row],[Race-F candidates]:[Race-? Candidates]]),"All-Male",1=1,"Mixed-Gender")</f>
        <v>Mixed-Gender</v>
      </c>
      <c r="AC2794" s="3">
        <f>COUNTIFS(Table1[genoffice],Table1[[#This Row],[genoffice]],Table1[Gender],"F")</f>
        <v>216</v>
      </c>
      <c r="AD2794" s="3">
        <f>COUNTIFS(Table1[genoffice],Table1[[#This Row],[genoffice]],Table1[Gender],"M")</f>
        <v>355</v>
      </c>
      <c r="AE2794" s="3">
        <f>COUNTIFS(Table1[genoffice],Table1[[#This Row],[genoffice]],Table1[Gender],"~?")</f>
        <v>29</v>
      </c>
    </row>
    <row r="2795" spans="1:31" x14ac:dyDescent="0.35">
      <c r="A2795">
        <v>2794</v>
      </c>
      <c r="B2795">
        <f>IF(COUNTIF(C$2:C2794,C2795)&gt;0,B2794,B2794+1)</f>
        <v>930</v>
      </c>
      <c r="C2795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5" t="s">
        <v>3379</v>
      </c>
      <c r="E2795" t="s">
        <v>3545</v>
      </c>
      <c r="F2795" t="s">
        <v>3546</v>
      </c>
      <c r="G2795">
        <v>2014</v>
      </c>
      <c r="H2795" t="s">
        <v>1440</v>
      </c>
      <c r="I2795" t="s">
        <v>19</v>
      </c>
      <c r="J2795">
        <v>2444</v>
      </c>
      <c r="K2795">
        <v>2</v>
      </c>
      <c r="L2795">
        <f>COUNTIF(Table1[Race],Table1[Race])</f>
        <v>2</v>
      </c>
      <c r="M2795">
        <v>0</v>
      </c>
      <c r="N2795">
        <v>2</v>
      </c>
      <c r="O2795">
        <v>0</v>
      </c>
      <c r="P2795">
        <v>0</v>
      </c>
      <c r="Q2795" t="s">
        <v>20</v>
      </c>
      <c r="R2795" t="s">
        <v>3382</v>
      </c>
      <c r="S2795" t="s">
        <v>3379</v>
      </c>
      <c r="T2795">
        <f>IFERROR(Table1[n_can_adj]/MID(Table1[district],FIND("(",Table1[district])+1,1),Table1[n_can_adj])</f>
        <v>2</v>
      </c>
      <c r="U2795">
        <v>117009</v>
      </c>
      <c r="V2795" t="str">
        <f>IF(Table1[Voting Population]&lt;47000,"Rural","Urban")</f>
        <v>Urban</v>
      </c>
      <c r="W2795" s="3">
        <v>0.21351568785197106</v>
      </c>
      <c r="X2795" s="3" t="s">
        <v>5414</v>
      </c>
      <c r="Y2795" s="3">
        <f>COUNTIFS(Table1[Race '#],Table1[[#This Row],[Race '#]],Table1[Gender],"F")</f>
        <v>0</v>
      </c>
      <c r="Z2795" s="3">
        <f>COUNTIFS(Table1[Race '#],Table1[[#This Row],[Race '#]],Table1[Gender],"M")</f>
        <v>2</v>
      </c>
      <c r="AA2795" s="3">
        <f>COUNTIFS(Table1[Race '#],Table1[[#This Row],[Race '#]],Table1[Gender],"~?")</f>
        <v>0</v>
      </c>
      <c r="AB2795" s="3" t="str">
        <f>_xlfn.IFS(Y2795=SUM(Table1[[#This Row],[Race-F candidates]:[Race-? Candidates]]),"All-Female",Z2795=SUM(Table1[[#This Row],[Race-F candidates]:[Race-? Candidates]]),"All-Male",1=1,"Mixed-Gender")</f>
        <v>All-Male</v>
      </c>
      <c r="AC2795" s="3">
        <f>COUNTIFS(Table1[genoffice],Table1[[#This Row],[genoffice]],Table1[Gender],"F")</f>
        <v>216</v>
      </c>
      <c r="AD2795" s="3">
        <f>COUNTIFS(Table1[genoffice],Table1[[#This Row],[genoffice]],Table1[Gender],"M")</f>
        <v>355</v>
      </c>
      <c r="AE2795" s="3">
        <f>COUNTIFS(Table1[genoffice],Table1[[#This Row],[genoffice]],Table1[Gender],"~?")</f>
        <v>29</v>
      </c>
    </row>
    <row r="2796" spans="1:31" x14ac:dyDescent="0.35">
      <c r="A2796">
        <v>2795</v>
      </c>
      <c r="B2796">
        <f>IF(COUNTIF(C$2:C2795,C2796)&gt;0,B2795,B2795+1)</f>
        <v>930</v>
      </c>
      <c r="C2796" t="str">
        <f>Table1[[#This Row],[position]]&amp;IF(Table1[district]="NA","","-"&amp;Table1[district])&amp;IF(Table1[parish]="Multi-Parish Race","","-"&amp;Table1[parish])&amp;" ("&amp;Table1[year]&amp;")"</f>
        <v>Member of School Board-District  4, Seat B-Ascension (2014)</v>
      </c>
      <c r="D2796" t="s">
        <v>3379</v>
      </c>
      <c r="E2796" t="s">
        <v>3545</v>
      </c>
      <c r="F2796" t="s">
        <v>3547</v>
      </c>
      <c r="G2796">
        <v>2014</v>
      </c>
      <c r="H2796" t="s">
        <v>1440</v>
      </c>
      <c r="I2796" t="s">
        <v>19</v>
      </c>
      <c r="J2796">
        <v>3771</v>
      </c>
      <c r="K2796">
        <v>2</v>
      </c>
      <c r="L2796">
        <f>COUNTIF(Table1[Race],Table1[Race])</f>
        <v>2</v>
      </c>
      <c r="M2796">
        <v>0</v>
      </c>
      <c r="N2796">
        <v>2</v>
      </c>
      <c r="O2796">
        <v>0</v>
      </c>
      <c r="P2796">
        <v>0</v>
      </c>
      <c r="Q2796" t="s">
        <v>20</v>
      </c>
      <c r="R2796" t="s">
        <v>3382</v>
      </c>
      <c r="S2796" t="s">
        <v>3379</v>
      </c>
      <c r="T2796">
        <f>IFERROR(Table1[n_can_adj]/MID(Table1[district],FIND("(",Table1[district])+1,1),Table1[n_can_adj])</f>
        <v>2</v>
      </c>
      <c r="U2796">
        <v>117009</v>
      </c>
      <c r="V2796" t="str">
        <f>IF(Table1[Voting Population]&lt;47000,"Rural","Urban")</f>
        <v>Urban</v>
      </c>
      <c r="W2796" s="3">
        <v>0.21351568785197106</v>
      </c>
      <c r="X2796" s="3" t="s">
        <v>5414</v>
      </c>
      <c r="Y2796" s="3">
        <f>COUNTIFS(Table1[Race '#],Table1[[#This Row],[Race '#]],Table1[Gender],"F")</f>
        <v>0</v>
      </c>
      <c r="Z2796" s="3">
        <f>COUNTIFS(Table1[Race '#],Table1[[#This Row],[Race '#]],Table1[Gender],"M")</f>
        <v>2</v>
      </c>
      <c r="AA2796" s="3">
        <f>COUNTIFS(Table1[Race '#],Table1[[#This Row],[Race '#]],Table1[Gender],"~?")</f>
        <v>0</v>
      </c>
      <c r="AB2796" s="3" t="str">
        <f>_xlfn.IFS(Y2796=SUM(Table1[[#This Row],[Race-F candidates]:[Race-? Candidates]]),"All-Female",Z2796=SUM(Table1[[#This Row],[Race-F candidates]:[Race-? Candidates]]),"All-Male",1=1,"Mixed-Gender")</f>
        <v>All-Male</v>
      </c>
      <c r="AC2796" s="3">
        <f>COUNTIFS(Table1[genoffice],Table1[[#This Row],[genoffice]],Table1[Gender],"F")</f>
        <v>216</v>
      </c>
      <c r="AD2796" s="3">
        <f>COUNTIFS(Table1[genoffice],Table1[[#This Row],[genoffice]],Table1[Gender],"M")</f>
        <v>355</v>
      </c>
      <c r="AE2796" s="3">
        <f>COUNTIFS(Table1[genoffice],Table1[[#This Row],[genoffice]],Table1[Gender],"~?")</f>
        <v>29</v>
      </c>
    </row>
    <row r="2797" spans="1:31" x14ac:dyDescent="0.35">
      <c r="A2797">
        <v>2796</v>
      </c>
      <c r="B2797">
        <f>IF(COUNTIF(C$2:C2796,C2797)&gt;0,B2796,B2796+1)</f>
        <v>931</v>
      </c>
      <c r="C2797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7" t="s">
        <v>3379</v>
      </c>
      <c r="E2797" t="s">
        <v>3548</v>
      </c>
      <c r="F2797" t="s">
        <v>3549</v>
      </c>
      <c r="G2797">
        <v>2014</v>
      </c>
      <c r="H2797" t="s">
        <v>1277</v>
      </c>
      <c r="I2797" t="s">
        <v>19</v>
      </c>
      <c r="J2797">
        <v>615</v>
      </c>
      <c r="K2797">
        <v>2</v>
      </c>
      <c r="L2797">
        <f>COUNTIF(Table1[Race],Table1[Race])</f>
        <v>2</v>
      </c>
      <c r="M2797">
        <v>1</v>
      </c>
      <c r="N2797">
        <v>1</v>
      </c>
      <c r="O2797">
        <v>0</v>
      </c>
      <c r="P2797">
        <v>0</v>
      </c>
      <c r="Q2797" t="s">
        <v>20</v>
      </c>
      <c r="R2797" t="s">
        <v>3382</v>
      </c>
      <c r="S2797" t="s">
        <v>3379</v>
      </c>
      <c r="T2797">
        <f>IFERROR(Table1[n_can_adj]/MID(Table1[district],FIND("(",Table1[district])+1,1),Table1[n_can_adj])</f>
        <v>2</v>
      </c>
      <c r="U2797">
        <v>445337</v>
      </c>
      <c r="V2797" t="str">
        <f>IF(Table1[Voting Population]&lt;47000,"Rural","Urban")</f>
        <v>Urban</v>
      </c>
      <c r="W2797" s="3">
        <v>3.7099494097807773E-2</v>
      </c>
      <c r="X2797" s="3" t="s">
        <v>5415</v>
      </c>
      <c r="Y2797" s="3">
        <f>COUNTIFS(Table1[Race '#],Table1[[#This Row],[Race '#]],Table1[Gender],"F")</f>
        <v>1</v>
      </c>
      <c r="Z2797" s="3">
        <f>COUNTIFS(Table1[Race '#],Table1[[#This Row],[Race '#]],Table1[Gender],"M")</f>
        <v>1</v>
      </c>
      <c r="AA2797" s="3">
        <f>COUNTIFS(Table1[Race '#],Table1[[#This Row],[Race '#]],Table1[Gender],"~?")</f>
        <v>0</v>
      </c>
      <c r="AB2797" s="3" t="str">
        <f>_xlfn.IFS(Y2797=SUM(Table1[[#This Row],[Race-F candidates]:[Race-? Candidates]]),"All-Female",Z2797=SUM(Table1[[#This Row],[Race-F candidates]:[Race-? Candidates]]),"All-Male",1=1,"Mixed-Gender")</f>
        <v>Mixed-Gender</v>
      </c>
      <c r="AC2797" s="3">
        <f>COUNTIFS(Table1[genoffice],Table1[[#This Row],[genoffice]],Table1[Gender],"F")</f>
        <v>216</v>
      </c>
      <c r="AD2797" s="3">
        <f>COUNTIFS(Table1[genoffice],Table1[[#This Row],[genoffice]],Table1[Gender],"M")</f>
        <v>355</v>
      </c>
      <c r="AE2797" s="3">
        <f>COUNTIFS(Table1[genoffice],Table1[[#This Row],[genoffice]],Table1[Gender],"~?")</f>
        <v>29</v>
      </c>
    </row>
    <row r="2798" spans="1:31" x14ac:dyDescent="0.35">
      <c r="A2798">
        <v>2797</v>
      </c>
      <c r="B2798">
        <f>IF(COUNTIF(C$2:C2797,C2798)&gt;0,B2797,B2797+1)</f>
        <v>931</v>
      </c>
      <c r="C2798" t="str">
        <f>Table1[[#This Row],[position]]&amp;IF(Table1[district]="NA","","-"&amp;Table1[district])&amp;IF(Table1[parish]="Multi-Parish Race","","-"&amp;Table1[parish])&amp;" ("&amp;Table1[year]&amp;")"</f>
        <v>Member of School Board-District  4, Zachary Community-East Baton Rouge (2014)</v>
      </c>
      <c r="D2798" t="s">
        <v>3379</v>
      </c>
      <c r="E2798" t="s">
        <v>3548</v>
      </c>
      <c r="F2798" t="s">
        <v>3550</v>
      </c>
      <c r="G2798">
        <v>2014</v>
      </c>
      <c r="H2798" t="s">
        <v>1277</v>
      </c>
      <c r="I2798" t="s">
        <v>23</v>
      </c>
      <c r="J2798">
        <v>571</v>
      </c>
      <c r="K2798">
        <v>2</v>
      </c>
      <c r="L2798">
        <f>COUNTIF(Table1[Race],Table1[Race])</f>
        <v>2</v>
      </c>
      <c r="M2798">
        <v>1</v>
      </c>
      <c r="N2798">
        <v>1</v>
      </c>
      <c r="O2798">
        <v>0</v>
      </c>
      <c r="P2798">
        <v>0</v>
      </c>
      <c r="Q2798" t="s">
        <v>20</v>
      </c>
      <c r="R2798" t="s">
        <v>3382</v>
      </c>
      <c r="S2798" t="s">
        <v>3379</v>
      </c>
      <c r="T2798">
        <f>IFERROR(Table1[n_can_adj]/MID(Table1[district],FIND("(",Table1[district])+1,1),Table1[n_can_adj])</f>
        <v>2</v>
      </c>
      <c r="U2798">
        <v>445337</v>
      </c>
      <c r="V2798" t="str">
        <f>IF(Table1[Voting Population]&lt;47000,"Rural","Urban")</f>
        <v>Urban</v>
      </c>
      <c r="W2798" s="3">
        <v>3.7099494097807773E-2</v>
      </c>
      <c r="X2798" s="3" t="s">
        <v>5414</v>
      </c>
      <c r="Y2798" s="3">
        <f>COUNTIFS(Table1[Race '#],Table1[[#This Row],[Race '#]],Table1[Gender],"F")</f>
        <v>1</v>
      </c>
      <c r="Z2798" s="3">
        <f>COUNTIFS(Table1[Race '#],Table1[[#This Row],[Race '#]],Table1[Gender],"M")</f>
        <v>1</v>
      </c>
      <c r="AA2798" s="3">
        <f>COUNTIFS(Table1[Race '#],Table1[[#This Row],[Race '#]],Table1[Gender],"~?")</f>
        <v>0</v>
      </c>
      <c r="AB2798" s="3" t="str">
        <f>_xlfn.IFS(Y2798=SUM(Table1[[#This Row],[Race-F candidates]:[Race-? Candidates]]),"All-Female",Z2798=SUM(Table1[[#This Row],[Race-F candidates]:[Race-? Candidates]]),"All-Male",1=1,"Mixed-Gender")</f>
        <v>Mixed-Gender</v>
      </c>
      <c r="AC2798" s="3">
        <f>COUNTIFS(Table1[genoffice],Table1[[#This Row],[genoffice]],Table1[Gender],"F")</f>
        <v>216</v>
      </c>
      <c r="AD2798" s="3">
        <f>COUNTIFS(Table1[genoffice],Table1[[#This Row],[genoffice]],Table1[Gender],"M")</f>
        <v>355</v>
      </c>
      <c r="AE2798" s="3">
        <f>COUNTIFS(Table1[genoffice],Table1[[#This Row],[genoffice]],Table1[Gender],"~?")</f>
        <v>29</v>
      </c>
    </row>
    <row r="2799" spans="1:31" x14ac:dyDescent="0.35">
      <c r="A2799">
        <v>2798</v>
      </c>
      <c r="B2799">
        <f>IF(COUNTIF(C$2:C2798,C2799)&gt;0,B2798,B2798+1)</f>
        <v>932</v>
      </c>
      <c r="C2799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799" t="s">
        <v>3379</v>
      </c>
      <c r="E2799" t="s">
        <v>3551</v>
      </c>
      <c r="F2799" t="s">
        <v>3552</v>
      </c>
      <c r="G2799">
        <v>2014</v>
      </c>
      <c r="H2799" t="s">
        <v>1496</v>
      </c>
      <c r="I2799" t="s">
        <v>19</v>
      </c>
      <c r="J2799">
        <v>607</v>
      </c>
      <c r="K2799">
        <v>2</v>
      </c>
      <c r="L2799">
        <f>COUNTIF(Table1[Race],Table1[Race])</f>
        <v>2</v>
      </c>
      <c r="M2799">
        <v>1</v>
      </c>
      <c r="N2799">
        <v>1</v>
      </c>
      <c r="O2799">
        <v>0</v>
      </c>
      <c r="P2799">
        <v>0</v>
      </c>
      <c r="Q2799" t="s">
        <v>20</v>
      </c>
      <c r="R2799" t="s">
        <v>3382</v>
      </c>
      <c r="S2799" t="s">
        <v>3379</v>
      </c>
      <c r="T2799">
        <f>IFERROR(Table1[n_can_adj]/MID(Table1[district],FIND("(",Table1[district])+1,1),Table1[n_can_adj])</f>
        <v>2</v>
      </c>
      <c r="U2799">
        <v>36435</v>
      </c>
      <c r="V2799" t="str">
        <f>IF(Table1[Voting Population]&lt;47000,"Rural","Urban")</f>
        <v>Rural</v>
      </c>
      <c r="W2799" s="3">
        <v>4.858934169279E-2</v>
      </c>
      <c r="X2799" s="3" t="s">
        <v>5414</v>
      </c>
      <c r="Y2799" s="3">
        <f>COUNTIFS(Table1[Race '#],Table1[[#This Row],[Race '#]],Table1[Gender],"F")</f>
        <v>0</v>
      </c>
      <c r="Z2799" s="3">
        <f>COUNTIFS(Table1[Race '#],Table1[[#This Row],[Race '#]],Table1[Gender],"M")</f>
        <v>2</v>
      </c>
      <c r="AA2799" s="3">
        <f>COUNTIFS(Table1[Race '#],Table1[[#This Row],[Race '#]],Table1[Gender],"~?")</f>
        <v>0</v>
      </c>
      <c r="AB2799" s="3" t="str">
        <f>_xlfn.IFS(Y2799=SUM(Table1[[#This Row],[Race-F candidates]:[Race-? Candidates]]),"All-Female",Z2799=SUM(Table1[[#This Row],[Race-F candidates]:[Race-? Candidates]]),"All-Male",1=1,"Mixed-Gender")</f>
        <v>All-Male</v>
      </c>
      <c r="AC2799" s="3">
        <f>COUNTIFS(Table1[genoffice],Table1[[#This Row],[genoffice]],Table1[Gender],"F")</f>
        <v>216</v>
      </c>
      <c r="AD2799" s="3">
        <f>COUNTIFS(Table1[genoffice],Table1[[#This Row],[genoffice]],Table1[Gender],"M")</f>
        <v>355</v>
      </c>
      <c r="AE2799" s="3">
        <f>COUNTIFS(Table1[genoffice],Table1[[#This Row],[genoffice]],Table1[Gender],"~?")</f>
        <v>29</v>
      </c>
    </row>
    <row r="2800" spans="1:31" x14ac:dyDescent="0.35">
      <c r="A2800">
        <v>2799</v>
      </c>
      <c r="B2800">
        <f>IF(COUNTIF(C$2:C2799,C2800)&gt;0,B2799,B2799+1)</f>
        <v>932</v>
      </c>
      <c r="C2800" t="str">
        <f>Table1[[#This Row],[position]]&amp;IF(Table1[district]="NA","","-"&amp;Table1[district])&amp;IF(Table1[parish]="Multi-Parish Race","","-"&amp;Table1[parish])&amp;" ("&amp;Table1[year]&amp;")"</f>
        <v>Member of School Board-District  4A-Beauregard (2014)</v>
      </c>
      <c r="D2800" t="s">
        <v>3379</v>
      </c>
      <c r="E2800" t="s">
        <v>3551</v>
      </c>
      <c r="F2800" t="s">
        <v>3553</v>
      </c>
      <c r="G2800">
        <v>2014</v>
      </c>
      <c r="H2800" t="s">
        <v>1496</v>
      </c>
      <c r="I2800" t="s">
        <v>23</v>
      </c>
      <c r="J2800">
        <v>669</v>
      </c>
      <c r="K2800">
        <v>2</v>
      </c>
      <c r="L2800">
        <f>COUNTIF(Table1[Race],Table1[Race])</f>
        <v>2</v>
      </c>
      <c r="M2800">
        <v>1</v>
      </c>
      <c r="N2800">
        <v>1</v>
      </c>
      <c r="O2800">
        <v>0</v>
      </c>
      <c r="P2800">
        <v>0</v>
      </c>
      <c r="Q2800" t="s">
        <v>20</v>
      </c>
      <c r="R2800" t="s">
        <v>3382</v>
      </c>
      <c r="S2800" t="s">
        <v>3379</v>
      </c>
      <c r="T2800">
        <f>IFERROR(Table1[n_can_adj]/MID(Table1[district],FIND("(",Table1[district])+1,1),Table1[n_can_adj])</f>
        <v>2</v>
      </c>
      <c r="U2800">
        <v>36435</v>
      </c>
      <c r="V2800" t="str">
        <f>IF(Table1[Voting Population]&lt;47000,"Rural","Urban")</f>
        <v>Rural</v>
      </c>
      <c r="W2800" s="3">
        <v>4.858934169279E-2</v>
      </c>
      <c r="X2800" s="3" t="s">
        <v>5414</v>
      </c>
      <c r="Y2800" s="3">
        <f>COUNTIFS(Table1[Race '#],Table1[[#This Row],[Race '#]],Table1[Gender],"F")</f>
        <v>0</v>
      </c>
      <c r="Z2800" s="3">
        <f>COUNTIFS(Table1[Race '#],Table1[[#This Row],[Race '#]],Table1[Gender],"M")</f>
        <v>2</v>
      </c>
      <c r="AA2800" s="3">
        <f>COUNTIFS(Table1[Race '#],Table1[[#This Row],[Race '#]],Table1[Gender],"~?")</f>
        <v>0</v>
      </c>
      <c r="AB2800" s="3" t="str">
        <f>_xlfn.IFS(Y2800=SUM(Table1[[#This Row],[Race-F candidates]:[Race-? Candidates]]),"All-Female",Z2800=SUM(Table1[[#This Row],[Race-F candidates]:[Race-? Candidates]]),"All-Male",1=1,"Mixed-Gender")</f>
        <v>All-Male</v>
      </c>
      <c r="AC2800" s="3">
        <f>COUNTIFS(Table1[genoffice],Table1[[#This Row],[genoffice]],Table1[Gender],"F")</f>
        <v>216</v>
      </c>
      <c r="AD2800" s="3">
        <f>COUNTIFS(Table1[genoffice],Table1[[#This Row],[genoffice]],Table1[Gender],"M")</f>
        <v>355</v>
      </c>
      <c r="AE2800" s="3">
        <f>COUNTIFS(Table1[genoffice],Table1[[#This Row],[genoffice]],Table1[Gender],"~?")</f>
        <v>29</v>
      </c>
    </row>
    <row r="2801" spans="1:31" x14ac:dyDescent="0.35">
      <c r="A2801">
        <v>2800</v>
      </c>
      <c r="B2801">
        <f>IF(COUNTIF(C$2:C2800,C2801)&gt;0,B2800,B2800+1)</f>
        <v>933</v>
      </c>
      <c r="C2801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1" t="s">
        <v>3379</v>
      </c>
      <c r="E2801" t="s">
        <v>3554</v>
      </c>
      <c r="F2801" t="s">
        <v>3555</v>
      </c>
      <c r="G2801">
        <v>2014</v>
      </c>
      <c r="H2801" t="s">
        <v>1496</v>
      </c>
      <c r="I2801" t="s">
        <v>19</v>
      </c>
      <c r="J2801">
        <v>882</v>
      </c>
      <c r="K2801">
        <v>2</v>
      </c>
      <c r="L2801">
        <f>COUNTIF(Table1[Race],Table1[Race])</f>
        <v>2</v>
      </c>
      <c r="M2801">
        <v>1</v>
      </c>
      <c r="N2801">
        <v>1</v>
      </c>
      <c r="O2801">
        <v>0</v>
      </c>
      <c r="P2801">
        <v>0</v>
      </c>
      <c r="Q2801" t="s">
        <v>20</v>
      </c>
      <c r="R2801" t="s">
        <v>3382</v>
      </c>
      <c r="S2801" t="s">
        <v>3379</v>
      </c>
      <c r="T2801">
        <f>IFERROR(Table1[n_can_adj]/MID(Table1[district],FIND("(",Table1[district])+1,1),Table1[n_can_adj])</f>
        <v>2</v>
      </c>
      <c r="U2801">
        <v>36435</v>
      </c>
      <c r="V2801" t="str">
        <f>IF(Table1[Voting Population]&lt;47000,"Rural","Urban")</f>
        <v>Rural</v>
      </c>
      <c r="W2801" s="3">
        <v>0.45664739884393063</v>
      </c>
      <c r="X2801" s="3" t="s">
        <v>5414</v>
      </c>
      <c r="Y2801" s="3">
        <f>COUNTIFS(Table1[Race '#],Table1[[#This Row],[Race '#]],Table1[Gender],"F")</f>
        <v>0</v>
      </c>
      <c r="Z2801" s="3">
        <f>COUNTIFS(Table1[Race '#],Table1[[#This Row],[Race '#]],Table1[Gender],"M")</f>
        <v>2</v>
      </c>
      <c r="AA2801" s="3">
        <f>COUNTIFS(Table1[Race '#],Table1[[#This Row],[Race '#]],Table1[Gender],"~?")</f>
        <v>0</v>
      </c>
      <c r="AB2801" s="3" t="str">
        <f>_xlfn.IFS(Y2801=SUM(Table1[[#This Row],[Race-F candidates]:[Race-? Candidates]]),"All-Female",Z2801=SUM(Table1[[#This Row],[Race-F candidates]:[Race-? Candidates]]),"All-Male",1=1,"Mixed-Gender")</f>
        <v>All-Male</v>
      </c>
      <c r="AC2801" s="3">
        <f>COUNTIFS(Table1[genoffice],Table1[[#This Row],[genoffice]],Table1[Gender],"F")</f>
        <v>216</v>
      </c>
      <c r="AD2801" s="3">
        <f>COUNTIFS(Table1[genoffice],Table1[[#This Row],[genoffice]],Table1[Gender],"M")</f>
        <v>355</v>
      </c>
      <c r="AE2801" s="3">
        <f>COUNTIFS(Table1[genoffice],Table1[[#This Row],[genoffice]],Table1[Gender],"~?")</f>
        <v>29</v>
      </c>
    </row>
    <row r="2802" spans="1:31" x14ac:dyDescent="0.35">
      <c r="A2802">
        <v>2801</v>
      </c>
      <c r="B2802">
        <f>IF(COUNTIF(C$2:C2801,C2802)&gt;0,B2801,B2801+1)</f>
        <v>933</v>
      </c>
      <c r="C2802" t="str">
        <f>Table1[[#This Row],[position]]&amp;IF(Table1[district]="NA","","-"&amp;Table1[district])&amp;IF(Table1[parish]="Multi-Parish Race","","-"&amp;Table1[parish])&amp;" ("&amp;Table1[year]&amp;")"</f>
        <v>Member of School Board-District  4B-Beauregard (2014)</v>
      </c>
      <c r="D2802" t="s">
        <v>3379</v>
      </c>
      <c r="E2802" t="s">
        <v>3554</v>
      </c>
      <c r="F2802" t="s">
        <v>3556</v>
      </c>
      <c r="G2802">
        <v>2014</v>
      </c>
      <c r="H2802" t="s">
        <v>1496</v>
      </c>
      <c r="I2802" t="s">
        <v>23</v>
      </c>
      <c r="J2802">
        <v>329</v>
      </c>
      <c r="K2802">
        <v>2</v>
      </c>
      <c r="L2802">
        <f>COUNTIF(Table1[Race],Table1[Race])</f>
        <v>2</v>
      </c>
      <c r="M2802">
        <v>1</v>
      </c>
      <c r="N2802">
        <v>1</v>
      </c>
      <c r="O2802">
        <v>0</v>
      </c>
      <c r="P2802">
        <v>0</v>
      </c>
      <c r="Q2802" t="s">
        <v>20</v>
      </c>
      <c r="R2802" t="s">
        <v>3382</v>
      </c>
      <c r="S2802" t="s">
        <v>3379</v>
      </c>
      <c r="T2802">
        <f>IFERROR(Table1[n_can_adj]/MID(Table1[district],FIND("(",Table1[district])+1,1),Table1[n_can_adj])</f>
        <v>2</v>
      </c>
      <c r="U2802">
        <v>36435</v>
      </c>
      <c r="V2802" t="str">
        <f>IF(Table1[Voting Population]&lt;47000,"Rural","Urban")</f>
        <v>Rural</v>
      </c>
      <c r="W2802" s="3">
        <v>0.45664739884393063</v>
      </c>
      <c r="X2802" s="3" t="s">
        <v>5414</v>
      </c>
      <c r="Y2802" s="3">
        <f>COUNTIFS(Table1[Race '#],Table1[[#This Row],[Race '#]],Table1[Gender],"F")</f>
        <v>0</v>
      </c>
      <c r="Z2802" s="3">
        <f>COUNTIFS(Table1[Race '#],Table1[[#This Row],[Race '#]],Table1[Gender],"M")</f>
        <v>2</v>
      </c>
      <c r="AA2802" s="3">
        <f>COUNTIFS(Table1[Race '#],Table1[[#This Row],[Race '#]],Table1[Gender],"~?")</f>
        <v>0</v>
      </c>
      <c r="AB2802" s="3" t="str">
        <f>_xlfn.IFS(Y2802=SUM(Table1[[#This Row],[Race-F candidates]:[Race-? Candidates]]),"All-Female",Z2802=SUM(Table1[[#This Row],[Race-F candidates]:[Race-? Candidates]]),"All-Male",1=1,"Mixed-Gender")</f>
        <v>All-Male</v>
      </c>
      <c r="AC2802" s="3">
        <f>COUNTIFS(Table1[genoffice],Table1[[#This Row],[genoffice]],Table1[Gender],"F")</f>
        <v>216</v>
      </c>
      <c r="AD2802" s="3">
        <f>COUNTIFS(Table1[genoffice],Table1[[#This Row],[genoffice]],Table1[Gender],"M")</f>
        <v>355</v>
      </c>
      <c r="AE2802" s="3">
        <f>COUNTIFS(Table1[genoffice],Table1[[#This Row],[genoffice]],Table1[Gender],"~?")</f>
        <v>29</v>
      </c>
    </row>
    <row r="2803" spans="1:31" x14ac:dyDescent="0.35">
      <c r="A2803">
        <v>2805</v>
      </c>
      <c r="B2803">
        <f>IF(COUNTIF(C$2:C2802,C2803)&gt;0,B2802,B2802+1)</f>
        <v>934</v>
      </c>
      <c r="C2803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3" t="s">
        <v>3379</v>
      </c>
      <c r="E2803" t="s">
        <v>3557</v>
      </c>
      <c r="F2803" t="s">
        <v>3561</v>
      </c>
      <c r="G2803">
        <v>2014</v>
      </c>
      <c r="H2803" t="s">
        <v>276</v>
      </c>
      <c r="I2803" t="s">
        <v>30</v>
      </c>
      <c r="J2803">
        <v>1102</v>
      </c>
      <c r="K2803">
        <v>36</v>
      </c>
      <c r="L2803">
        <f>COUNTIF(Table1[Race],Table1[Race])</f>
        <v>2</v>
      </c>
      <c r="M2803">
        <v>16</v>
      </c>
      <c r="N2803">
        <v>9</v>
      </c>
      <c r="O2803">
        <v>9</v>
      </c>
      <c r="P2803">
        <v>2</v>
      </c>
      <c r="Q2803" t="s">
        <v>20</v>
      </c>
      <c r="R2803" t="s">
        <v>3382</v>
      </c>
      <c r="S2803" t="s">
        <v>3379</v>
      </c>
      <c r="T2803">
        <f>IFERROR(Table1[n_can_adj]/MID(Table1[district],FIND("(",Table1[district])+1,1),Table1[n_can_adj])</f>
        <v>2</v>
      </c>
      <c r="U2803">
        <v>62372</v>
      </c>
      <c r="V2803" t="str">
        <f>IF(Table1[Voting Population]&lt;47000,"Rural","Urban")</f>
        <v>Urban</v>
      </c>
      <c r="W2803" s="3">
        <v>0.21565836298932384</v>
      </c>
      <c r="X2803" s="3" t="s">
        <v>5414</v>
      </c>
      <c r="Y2803" s="3">
        <f>COUNTIFS(Table1[Race '#],Table1[[#This Row],[Race '#]],Table1[Gender],"F")</f>
        <v>0</v>
      </c>
      <c r="Z2803" s="3">
        <f>COUNTIFS(Table1[Race '#],Table1[[#This Row],[Race '#]],Table1[Gender],"M")</f>
        <v>2</v>
      </c>
      <c r="AA2803" s="3">
        <f>COUNTIFS(Table1[Race '#],Table1[[#This Row],[Race '#]],Table1[Gender],"~?")</f>
        <v>0</v>
      </c>
      <c r="AB2803" s="3" t="str">
        <f>_xlfn.IFS(Y2803=SUM(Table1[[#This Row],[Race-F candidates]:[Race-? Candidates]]),"All-Female",Z2803=SUM(Table1[[#This Row],[Race-F candidates]:[Race-? Candidates]]),"All-Male",1=1,"Mixed-Gender")</f>
        <v>All-Male</v>
      </c>
      <c r="AC2803" s="3">
        <f>COUNTIFS(Table1[genoffice],Table1[[#This Row],[genoffice]],Table1[Gender],"F")</f>
        <v>216</v>
      </c>
      <c r="AD2803" s="3">
        <f>COUNTIFS(Table1[genoffice],Table1[[#This Row],[genoffice]],Table1[Gender],"M")</f>
        <v>355</v>
      </c>
      <c r="AE2803" s="3">
        <f>COUNTIFS(Table1[genoffice],Table1[[#This Row],[genoffice]],Table1[Gender],"~?")</f>
        <v>29</v>
      </c>
    </row>
    <row r="2804" spans="1:31" x14ac:dyDescent="0.35">
      <c r="A2804">
        <v>2811</v>
      </c>
      <c r="B2804">
        <f>IF(COUNTIF(C$2:C2803,C2804)&gt;0,B2803,B2803+1)</f>
        <v>934</v>
      </c>
      <c r="C2804" t="str">
        <f>Table1[[#This Row],[position]]&amp;IF(Table1[district]="NA","","-"&amp;Table1[district])&amp;IF(Table1[parish]="Multi-Parish Race","","-"&amp;Table1[parish])&amp;" ("&amp;Table1[year]&amp;")"</f>
        <v>Member of School Board-District  5-Acadia (2014)</v>
      </c>
      <c r="D2804" t="s">
        <v>3379</v>
      </c>
      <c r="E2804" t="s">
        <v>3557</v>
      </c>
      <c r="F2804" t="s">
        <v>3567</v>
      </c>
      <c r="G2804">
        <v>2014</v>
      </c>
      <c r="H2804" t="s">
        <v>276</v>
      </c>
      <c r="I2804" t="s">
        <v>19</v>
      </c>
      <c r="J2804">
        <v>1708</v>
      </c>
      <c r="K2804">
        <v>36</v>
      </c>
      <c r="L2804">
        <f>COUNTIF(Table1[Race],Table1[Race])</f>
        <v>2</v>
      </c>
      <c r="M2804">
        <v>16</v>
      </c>
      <c r="N2804">
        <v>9</v>
      </c>
      <c r="O2804">
        <v>9</v>
      </c>
      <c r="P2804">
        <v>2</v>
      </c>
      <c r="Q2804" t="s">
        <v>20</v>
      </c>
      <c r="R2804" t="s">
        <v>3382</v>
      </c>
      <c r="S2804" t="s">
        <v>3379</v>
      </c>
      <c r="T2804">
        <f>IFERROR(Table1[n_can_adj]/MID(Table1[district],FIND("(",Table1[district])+1,1),Table1[n_can_adj])</f>
        <v>2</v>
      </c>
      <c r="U2804">
        <v>62372</v>
      </c>
      <c r="V2804" t="str">
        <f>IF(Table1[Voting Population]&lt;47000,"Rural","Urban")</f>
        <v>Urban</v>
      </c>
      <c r="W2804" s="3">
        <v>0.21565836298932384</v>
      </c>
      <c r="X2804" s="3" t="s">
        <v>5414</v>
      </c>
      <c r="Y2804" s="3">
        <f>COUNTIFS(Table1[Race '#],Table1[[#This Row],[Race '#]],Table1[Gender],"F")</f>
        <v>0</v>
      </c>
      <c r="Z2804" s="3">
        <f>COUNTIFS(Table1[Race '#],Table1[[#This Row],[Race '#]],Table1[Gender],"M")</f>
        <v>2</v>
      </c>
      <c r="AA2804" s="3">
        <f>COUNTIFS(Table1[Race '#],Table1[[#This Row],[Race '#]],Table1[Gender],"~?")</f>
        <v>0</v>
      </c>
      <c r="AB2804" s="3" t="str">
        <f>_xlfn.IFS(Y2804=SUM(Table1[[#This Row],[Race-F candidates]:[Race-? Candidates]]),"All-Female",Z2804=SUM(Table1[[#This Row],[Race-F candidates]:[Race-? Candidates]]),"All-Male",1=1,"Mixed-Gender")</f>
        <v>All-Male</v>
      </c>
      <c r="AC2804" s="3">
        <f>COUNTIFS(Table1[genoffice],Table1[[#This Row],[genoffice]],Table1[Gender],"F")</f>
        <v>216</v>
      </c>
      <c r="AD2804" s="3">
        <f>COUNTIFS(Table1[genoffice],Table1[[#This Row],[genoffice]],Table1[Gender],"M")</f>
        <v>355</v>
      </c>
      <c r="AE2804" s="3">
        <f>COUNTIFS(Table1[genoffice],Table1[[#This Row],[genoffice]],Table1[Gender],"~?")</f>
        <v>29</v>
      </c>
    </row>
    <row r="2805" spans="1:31" x14ac:dyDescent="0.35">
      <c r="A2805">
        <v>2808</v>
      </c>
      <c r="B2805">
        <f>IF(COUNTIF(C$2:C2804,C2805)&gt;0,B2804,B2804+1)</f>
        <v>935</v>
      </c>
      <c r="C2805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5" t="s">
        <v>3379</v>
      </c>
      <c r="E2805" t="s">
        <v>3557</v>
      </c>
      <c r="F2805" t="s">
        <v>3564</v>
      </c>
      <c r="G2805">
        <v>2014</v>
      </c>
      <c r="H2805" t="s">
        <v>1008</v>
      </c>
      <c r="I2805" t="s">
        <v>127</v>
      </c>
      <c r="J2805">
        <v>1729</v>
      </c>
      <c r="K2805">
        <v>36</v>
      </c>
      <c r="L2805">
        <f>COUNTIF(Table1[Race],Table1[Race])</f>
        <v>2</v>
      </c>
      <c r="M2805">
        <v>16</v>
      </c>
      <c r="N2805">
        <v>9</v>
      </c>
      <c r="O2805">
        <v>9</v>
      </c>
      <c r="P2805">
        <v>2</v>
      </c>
      <c r="Q2805" t="s">
        <v>20</v>
      </c>
      <c r="R2805" t="s">
        <v>3382</v>
      </c>
      <c r="S2805" t="s">
        <v>3379</v>
      </c>
      <c r="T2805">
        <f>IFERROR(Table1[n_can_adj]/MID(Table1[district],FIND("(",Table1[district])+1,1),Table1[n_can_adj])</f>
        <v>2</v>
      </c>
      <c r="U2805">
        <v>197233</v>
      </c>
      <c r="V2805" t="str">
        <f>IF(Table1[Voting Population]&lt;47000,"Rural","Urban")</f>
        <v>Urban</v>
      </c>
      <c r="W2805" s="3">
        <v>0.11763204899208984</v>
      </c>
      <c r="X2805" s="3" t="s">
        <v>5414</v>
      </c>
      <c r="Y2805" s="3">
        <f>COUNTIFS(Table1[Race '#],Table1[[#This Row],[Race '#]],Table1[Gender],"F")</f>
        <v>0</v>
      </c>
      <c r="Z2805" s="3">
        <f>COUNTIFS(Table1[Race '#],Table1[[#This Row],[Race '#]],Table1[Gender],"M")</f>
        <v>2</v>
      </c>
      <c r="AA2805" s="3">
        <f>COUNTIFS(Table1[Race '#],Table1[[#This Row],[Race '#]],Table1[Gender],"~?")</f>
        <v>0</v>
      </c>
      <c r="AB2805" s="3" t="str">
        <f>_xlfn.IFS(Y2805=SUM(Table1[[#This Row],[Race-F candidates]:[Race-? Candidates]]),"All-Female",Z2805=SUM(Table1[[#This Row],[Race-F candidates]:[Race-? Candidates]]),"All-Male",1=1,"Mixed-Gender")</f>
        <v>All-Male</v>
      </c>
      <c r="AC2805" s="3">
        <f>COUNTIFS(Table1[genoffice],Table1[[#This Row],[genoffice]],Table1[Gender],"F")</f>
        <v>216</v>
      </c>
      <c r="AD2805" s="3">
        <f>COUNTIFS(Table1[genoffice],Table1[[#This Row],[genoffice]],Table1[Gender],"M")</f>
        <v>355</v>
      </c>
      <c r="AE2805" s="3">
        <f>COUNTIFS(Table1[genoffice],Table1[[#This Row],[genoffice]],Table1[Gender],"~?")</f>
        <v>29</v>
      </c>
    </row>
    <row r="2806" spans="1:31" x14ac:dyDescent="0.35">
      <c r="A2806">
        <v>2828</v>
      </c>
      <c r="B2806">
        <f>IF(COUNTIF(C$2:C2805,C2806)&gt;0,B2805,B2805+1)</f>
        <v>935</v>
      </c>
      <c r="C2806" t="str">
        <f>Table1[[#This Row],[position]]&amp;IF(Table1[district]="NA","","-"&amp;Table1[district])&amp;IF(Table1[parish]="Multi-Parish Race","","-"&amp;Table1[parish])&amp;" ("&amp;Table1[year]&amp;")"</f>
        <v>Member of School Board-District  5-Calcasieu (2014)</v>
      </c>
      <c r="D2806" t="s">
        <v>3379</v>
      </c>
      <c r="E2806" t="s">
        <v>3557</v>
      </c>
      <c r="F2806" t="s">
        <v>3584</v>
      </c>
      <c r="G2806">
        <v>2014</v>
      </c>
      <c r="H2806" t="s">
        <v>1008</v>
      </c>
      <c r="I2806" t="s">
        <v>19</v>
      </c>
      <c r="J2806">
        <v>2190</v>
      </c>
      <c r="K2806">
        <v>36</v>
      </c>
      <c r="L2806">
        <f>COUNTIF(Table1[Race],Table1[Race])</f>
        <v>2</v>
      </c>
      <c r="M2806">
        <v>16</v>
      </c>
      <c r="N2806">
        <v>9</v>
      </c>
      <c r="O2806">
        <v>9</v>
      </c>
      <c r="P2806">
        <v>2</v>
      </c>
      <c r="Q2806" t="s">
        <v>20</v>
      </c>
      <c r="R2806" t="s">
        <v>3382</v>
      </c>
      <c r="S2806" t="s">
        <v>3379</v>
      </c>
      <c r="T2806">
        <f>IFERROR(Table1[n_can_adj]/MID(Table1[district],FIND("(",Table1[district])+1,1),Table1[n_can_adj])</f>
        <v>2</v>
      </c>
      <c r="U2806">
        <v>197233</v>
      </c>
      <c r="V2806" t="str">
        <f>IF(Table1[Voting Population]&lt;47000,"Rural","Urban")</f>
        <v>Urban</v>
      </c>
      <c r="W2806" s="3">
        <v>0.11763204899208984</v>
      </c>
      <c r="X2806" s="3" t="s">
        <v>5414</v>
      </c>
      <c r="Y2806" s="3">
        <f>COUNTIFS(Table1[Race '#],Table1[[#This Row],[Race '#]],Table1[Gender],"F")</f>
        <v>0</v>
      </c>
      <c r="Z2806" s="3">
        <f>COUNTIFS(Table1[Race '#],Table1[[#This Row],[Race '#]],Table1[Gender],"M")</f>
        <v>2</v>
      </c>
      <c r="AA2806" s="3">
        <f>COUNTIFS(Table1[Race '#],Table1[[#This Row],[Race '#]],Table1[Gender],"~?")</f>
        <v>0</v>
      </c>
      <c r="AB2806" s="3" t="str">
        <f>_xlfn.IFS(Y2806=SUM(Table1[[#This Row],[Race-F candidates]:[Race-? Candidates]]),"All-Female",Z2806=SUM(Table1[[#This Row],[Race-F candidates]:[Race-? Candidates]]),"All-Male",1=1,"Mixed-Gender")</f>
        <v>All-Male</v>
      </c>
      <c r="AC2806" s="3">
        <f>COUNTIFS(Table1[genoffice],Table1[[#This Row],[genoffice]],Table1[Gender],"F")</f>
        <v>216</v>
      </c>
      <c r="AD2806" s="3">
        <f>COUNTIFS(Table1[genoffice],Table1[[#This Row],[genoffice]],Table1[Gender],"M")</f>
        <v>355</v>
      </c>
      <c r="AE2806" s="3">
        <f>COUNTIFS(Table1[genoffice],Table1[[#This Row],[genoffice]],Table1[Gender],"~?")</f>
        <v>29</v>
      </c>
    </row>
    <row r="2807" spans="1:31" x14ac:dyDescent="0.35">
      <c r="A2807">
        <v>2804</v>
      </c>
      <c r="B2807">
        <f>IF(COUNTIF(C$2:C2806,C2807)&gt;0,B2806,B2806+1)</f>
        <v>936</v>
      </c>
      <c r="C2807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7" t="s">
        <v>3379</v>
      </c>
      <c r="E2807" t="s">
        <v>3557</v>
      </c>
      <c r="F2807" t="s">
        <v>3560</v>
      </c>
      <c r="G2807">
        <v>2014</v>
      </c>
      <c r="H2807" t="s">
        <v>1498</v>
      </c>
      <c r="I2807" t="s">
        <v>23</v>
      </c>
      <c r="J2807">
        <v>264</v>
      </c>
      <c r="K2807">
        <v>36</v>
      </c>
      <c r="L2807">
        <f>COUNTIF(Table1[Race],Table1[Race])</f>
        <v>4</v>
      </c>
      <c r="M2807">
        <v>16</v>
      </c>
      <c r="N2807">
        <v>9</v>
      </c>
      <c r="O2807">
        <v>9</v>
      </c>
      <c r="P2807">
        <v>2</v>
      </c>
      <c r="Q2807" t="s">
        <v>20</v>
      </c>
      <c r="R2807" t="s">
        <v>3382</v>
      </c>
      <c r="S2807" t="s">
        <v>3379</v>
      </c>
      <c r="T2807">
        <f>IFERROR(Table1[n_can_adj]/MID(Table1[district],FIND("(",Table1[district])+1,1),Table1[n_can_adj])</f>
        <v>4</v>
      </c>
      <c r="U2807">
        <v>27047</v>
      </c>
      <c r="V2807" t="str">
        <f>IF(Table1[Voting Population]&lt;47000,"Rural","Urban")</f>
        <v>Rural</v>
      </c>
      <c r="W2807" s="3">
        <v>5.6939501779359414E-2</v>
      </c>
      <c r="X2807" s="3" t="s">
        <v>5415</v>
      </c>
      <c r="Y2807" s="3">
        <f>COUNTIFS(Table1[Race '#],Table1[[#This Row],[Race '#]],Table1[Gender],"F")</f>
        <v>1</v>
      </c>
      <c r="Z2807" s="3">
        <f>COUNTIFS(Table1[Race '#],Table1[[#This Row],[Race '#]],Table1[Gender],"M")</f>
        <v>2</v>
      </c>
      <c r="AA2807" s="3">
        <f>COUNTIFS(Table1[Race '#],Table1[[#This Row],[Race '#]],Table1[Gender],"~?")</f>
        <v>1</v>
      </c>
      <c r="AB2807" s="3" t="str">
        <f>_xlfn.IFS(Y2807=SUM(Table1[[#This Row],[Race-F candidates]:[Race-? Candidates]]),"All-Female",Z2807=SUM(Table1[[#This Row],[Race-F candidates]:[Race-? Candidates]]),"All-Male",1=1,"Mixed-Gender")</f>
        <v>Mixed-Gender</v>
      </c>
      <c r="AC2807" s="3">
        <f>COUNTIFS(Table1[genoffice],Table1[[#This Row],[genoffice]],Table1[Gender],"F")</f>
        <v>216</v>
      </c>
      <c r="AD2807" s="3">
        <f>COUNTIFS(Table1[genoffice],Table1[[#This Row],[genoffice]],Table1[Gender],"M")</f>
        <v>355</v>
      </c>
      <c r="AE2807" s="3">
        <f>COUNTIFS(Table1[genoffice],Table1[[#This Row],[genoffice]],Table1[Gender],"~?")</f>
        <v>29</v>
      </c>
    </row>
    <row r="2808" spans="1:31" x14ac:dyDescent="0.35">
      <c r="A2808">
        <v>2814</v>
      </c>
      <c r="B2808">
        <f>IF(COUNTIF(C$2:C2807,C2808)&gt;0,B2807,B2807+1)</f>
        <v>936</v>
      </c>
      <c r="C2808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8" t="s">
        <v>3379</v>
      </c>
      <c r="E2808" t="s">
        <v>3557</v>
      </c>
      <c r="F2808" t="s">
        <v>3570</v>
      </c>
      <c r="G2808">
        <v>2014</v>
      </c>
      <c r="H2808" t="s">
        <v>1498</v>
      </c>
      <c r="I2808" t="s">
        <v>23</v>
      </c>
      <c r="J2808">
        <v>199</v>
      </c>
      <c r="K2808">
        <v>36</v>
      </c>
      <c r="L2808">
        <f>COUNTIF(Table1[Race],Table1[Race])</f>
        <v>4</v>
      </c>
      <c r="M2808">
        <v>16</v>
      </c>
      <c r="N2808">
        <v>9</v>
      </c>
      <c r="O2808">
        <v>9</v>
      </c>
      <c r="P2808">
        <v>2</v>
      </c>
      <c r="Q2808" t="s">
        <v>20</v>
      </c>
      <c r="R2808" t="s">
        <v>3382</v>
      </c>
      <c r="S2808" t="s">
        <v>3379</v>
      </c>
      <c r="T2808">
        <f>IFERROR(Table1[n_can_adj]/MID(Table1[district],FIND("(",Table1[district])+1,1),Table1[n_can_adj])</f>
        <v>4</v>
      </c>
      <c r="U2808">
        <v>27047</v>
      </c>
      <c r="V2808" t="str">
        <f>IF(Table1[Voting Population]&lt;47000,"Rural","Urban")</f>
        <v>Rural</v>
      </c>
      <c r="W2808" s="3">
        <v>5.6939501779359414E-2</v>
      </c>
      <c r="X2808" s="3" t="s">
        <v>5414</v>
      </c>
      <c r="Y2808" s="3">
        <f>COUNTIFS(Table1[Race '#],Table1[[#This Row],[Race '#]],Table1[Gender],"F")</f>
        <v>1</v>
      </c>
      <c r="Z2808" s="3">
        <f>COUNTIFS(Table1[Race '#],Table1[[#This Row],[Race '#]],Table1[Gender],"M")</f>
        <v>2</v>
      </c>
      <c r="AA2808" s="3">
        <f>COUNTIFS(Table1[Race '#],Table1[[#This Row],[Race '#]],Table1[Gender],"~?")</f>
        <v>1</v>
      </c>
      <c r="AB2808" s="3" t="str">
        <f>_xlfn.IFS(Y2808=SUM(Table1[[#This Row],[Race-F candidates]:[Race-? Candidates]]),"All-Female",Z2808=SUM(Table1[[#This Row],[Race-F candidates]:[Race-? Candidates]]),"All-Male",1=1,"Mixed-Gender")</f>
        <v>Mixed-Gender</v>
      </c>
      <c r="AC2808" s="3">
        <f>COUNTIFS(Table1[genoffice],Table1[[#This Row],[genoffice]],Table1[Gender],"F")</f>
        <v>216</v>
      </c>
      <c r="AD2808" s="3">
        <f>COUNTIFS(Table1[genoffice],Table1[[#This Row],[genoffice]],Table1[Gender],"M")</f>
        <v>355</v>
      </c>
      <c r="AE2808" s="3">
        <f>COUNTIFS(Table1[genoffice],Table1[[#This Row],[genoffice]],Table1[Gender],"~?")</f>
        <v>29</v>
      </c>
    </row>
    <row r="2809" spans="1:31" x14ac:dyDescent="0.35">
      <c r="A2809">
        <v>2832</v>
      </c>
      <c r="B2809">
        <f>IF(COUNTIF(C$2:C2808,C2809)&gt;0,B2808,B2808+1)</f>
        <v>936</v>
      </c>
      <c r="C2809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09" t="s">
        <v>3379</v>
      </c>
      <c r="E2809" t="s">
        <v>3557</v>
      </c>
      <c r="F2809" t="s">
        <v>3588</v>
      </c>
      <c r="G2809">
        <v>2014</v>
      </c>
      <c r="H2809" t="s">
        <v>1498</v>
      </c>
      <c r="I2809" t="s">
        <v>23</v>
      </c>
      <c r="J2809">
        <v>164</v>
      </c>
      <c r="K2809">
        <v>36</v>
      </c>
      <c r="L2809">
        <f>COUNTIF(Table1[Race],Table1[Race])</f>
        <v>4</v>
      </c>
      <c r="M2809">
        <v>16</v>
      </c>
      <c r="N2809">
        <v>9</v>
      </c>
      <c r="O2809">
        <v>9</v>
      </c>
      <c r="P2809">
        <v>2</v>
      </c>
      <c r="Q2809" t="s">
        <v>20</v>
      </c>
      <c r="R2809" t="s">
        <v>3382</v>
      </c>
      <c r="S2809" t="s">
        <v>3379</v>
      </c>
      <c r="T2809">
        <f>IFERROR(Table1[n_can_adj]/MID(Table1[district],FIND("(",Table1[district])+1,1),Table1[n_can_adj])</f>
        <v>4</v>
      </c>
      <c r="U2809">
        <v>27047</v>
      </c>
      <c r="V2809" t="str">
        <f>IF(Table1[Voting Population]&lt;47000,"Rural","Urban")</f>
        <v>Rural</v>
      </c>
      <c r="W2809" s="3">
        <v>5.6939501779359414E-2</v>
      </c>
      <c r="X2809" s="3" t="s">
        <v>5413</v>
      </c>
      <c r="Y2809" s="3">
        <f>COUNTIFS(Table1[Race '#],Table1[[#This Row],[Race '#]],Table1[Gender],"F")</f>
        <v>1</v>
      </c>
      <c r="Z2809" s="3">
        <f>COUNTIFS(Table1[Race '#],Table1[[#This Row],[Race '#]],Table1[Gender],"M")</f>
        <v>2</v>
      </c>
      <c r="AA2809" s="3">
        <f>COUNTIFS(Table1[Race '#],Table1[[#This Row],[Race '#]],Table1[Gender],"~?")</f>
        <v>1</v>
      </c>
      <c r="AB2809" s="3" t="str">
        <f>_xlfn.IFS(Y2809=SUM(Table1[[#This Row],[Race-F candidates]:[Race-? Candidates]]),"All-Female",Z2809=SUM(Table1[[#This Row],[Race-F candidates]:[Race-? Candidates]]),"All-Male",1=1,"Mixed-Gender")</f>
        <v>Mixed-Gender</v>
      </c>
      <c r="AC2809" s="3">
        <f>COUNTIFS(Table1[genoffice],Table1[[#This Row],[genoffice]],Table1[Gender],"F")</f>
        <v>216</v>
      </c>
      <c r="AD2809" s="3">
        <f>COUNTIFS(Table1[genoffice],Table1[[#This Row],[genoffice]],Table1[Gender],"M")</f>
        <v>355</v>
      </c>
      <c r="AE2809" s="3">
        <f>COUNTIFS(Table1[genoffice],Table1[[#This Row],[genoffice]],Table1[Gender],"~?")</f>
        <v>29</v>
      </c>
    </row>
    <row r="2810" spans="1:31" x14ac:dyDescent="0.35">
      <c r="A2810">
        <v>2835</v>
      </c>
      <c r="B2810">
        <f>IF(COUNTIF(C$2:C2809,C2810)&gt;0,B2809,B2809+1)</f>
        <v>936</v>
      </c>
      <c r="C2810" t="str">
        <f>Table1[[#This Row],[position]]&amp;IF(Table1[district]="NA","","-"&amp;Table1[district])&amp;IF(Table1[parish]="Multi-Parish Race","","-"&amp;Table1[parish])&amp;" ("&amp;Table1[year]&amp;")"</f>
        <v>Member of School Board-District  5-De Soto (2014)</v>
      </c>
      <c r="D2810" t="s">
        <v>3379</v>
      </c>
      <c r="E2810" t="s">
        <v>3557</v>
      </c>
      <c r="F2810" t="s">
        <v>3591</v>
      </c>
      <c r="G2810">
        <v>2014</v>
      </c>
      <c r="H2810" t="s">
        <v>1498</v>
      </c>
      <c r="I2810" t="s">
        <v>30</v>
      </c>
      <c r="J2810">
        <v>216</v>
      </c>
      <c r="K2810">
        <v>36</v>
      </c>
      <c r="L2810">
        <f>COUNTIF(Table1[Race],Table1[Race])</f>
        <v>4</v>
      </c>
      <c r="M2810">
        <v>16</v>
      </c>
      <c r="N2810">
        <v>9</v>
      </c>
      <c r="O2810">
        <v>9</v>
      </c>
      <c r="P2810">
        <v>2</v>
      </c>
      <c r="Q2810" t="s">
        <v>20</v>
      </c>
      <c r="R2810" t="s">
        <v>3382</v>
      </c>
      <c r="S2810" t="s">
        <v>3379</v>
      </c>
      <c r="T2810">
        <f>IFERROR(Table1[n_can_adj]/MID(Table1[district],FIND("(",Table1[district])+1,1),Table1[n_can_adj])</f>
        <v>4</v>
      </c>
      <c r="U2810">
        <v>27047</v>
      </c>
      <c r="V2810" t="str">
        <f>IF(Table1[Voting Population]&lt;47000,"Rural","Urban")</f>
        <v>Rural</v>
      </c>
      <c r="W2810" s="3">
        <v>5.6939501779359414E-2</v>
      </c>
      <c r="X2810" s="3" t="s">
        <v>5414</v>
      </c>
      <c r="Y2810" s="3">
        <f>COUNTIFS(Table1[Race '#],Table1[[#This Row],[Race '#]],Table1[Gender],"F")</f>
        <v>1</v>
      </c>
      <c r="Z2810" s="3">
        <f>COUNTIFS(Table1[Race '#],Table1[[#This Row],[Race '#]],Table1[Gender],"M")</f>
        <v>2</v>
      </c>
      <c r="AA2810" s="3">
        <f>COUNTIFS(Table1[Race '#],Table1[[#This Row],[Race '#]],Table1[Gender],"~?")</f>
        <v>1</v>
      </c>
      <c r="AB2810" s="3" t="str">
        <f>_xlfn.IFS(Y2810=SUM(Table1[[#This Row],[Race-F candidates]:[Race-? Candidates]]),"All-Female",Z2810=SUM(Table1[[#This Row],[Race-F candidates]:[Race-? Candidates]]),"All-Male",1=1,"Mixed-Gender")</f>
        <v>Mixed-Gender</v>
      </c>
      <c r="AC2810" s="3">
        <f>COUNTIFS(Table1[genoffice],Table1[[#This Row],[genoffice]],Table1[Gender],"F")</f>
        <v>216</v>
      </c>
      <c r="AD2810" s="3">
        <f>COUNTIFS(Table1[genoffice],Table1[[#This Row],[genoffice]],Table1[Gender],"M")</f>
        <v>355</v>
      </c>
      <c r="AE2810" s="3">
        <f>COUNTIFS(Table1[genoffice],Table1[[#This Row],[genoffice]],Table1[Gender],"~?")</f>
        <v>29</v>
      </c>
    </row>
    <row r="2811" spans="1:31" x14ac:dyDescent="0.35">
      <c r="A2811">
        <v>2802</v>
      </c>
      <c r="B2811">
        <f>IF(COUNTIF(C$2:C2810,C2811)&gt;0,B2810,B2810+1)</f>
        <v>937</v>
      </c>
      <c r="C2811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1" t="s">
        <v>3379</v>
      </c>
      <c r="E2811" t="s">
        <v>3557</v>
      </c>
      <c r="F2811" t="s">
        <v>3558</v>
      </c>
      <c r="G2811">
        <v>2014</v>
      </c>
      <c r="H2811" t="s">
        <v>1277</v>
      </c>
      <c r="I2811" t="s">
        <v>19</v>
      </c>
      <c r="J2811">
        <v>4148</v>
      </c>
      <c r="K2811">
        <v>36</v>
      </c>
      <c r="L2811">
        <f>COUNTIF(Table1[Race],Table1[Race])</f>
        <v>4</v>
      </c>
      <c r="M2811">
        <v>16</v>
      </c>
      <c r="N2811">
        <v>9</v>
      </c>
      <c r="O2811">
        <v>9</v>
      </c>
      <c r="P2811">
        <v>2</v>
      </c>
      <c r="Q2811" t="s">
        <v>20</v>
      </c>
      <c r="R2811" t="s">
        <v>3382</v>
      </c>
      <c r="S2811" t="s">
        <v>3379</v>
      </c>
      <c r="T2811">
        <f>IFERROR(Table1[n_can_adj]/MID(Table1[district],FIND("(",Table1[district])+1,1),Table1[n_can_adj])</f>
        <v>4</v>
      </c>
      <c r="U2811">
        <v>445337</v>
      </c>
      <c r="V2811" t="str">
        <f>IF(Table1[Voting Population]&lt;47000,"Rural","Urban")</f>
        <v>Urban</v>
      </c>
      <c r="W2811" s="3">
        <v>2.3245214220601607E-2</v>
      </c>
      <c r="X2811" s="3" t="s">
        <v>5414</v>
      </c>
      <c r="Y2811" s="3">
        <f>COUNTIFS(Table1[Race '#],Table1[[#This Row],[Race '#]],Table1[Gender],"F")</f>
        <v>2</v>
      </c>
      <c r="Z2811" s="3">
        <f>COUNTIFS(Table1[Race '#],Table1[[#This Row],[Race '#]],Table1[Gender],"M")</f>
        <v>1</v>
      </c>
      <c r="AA2811" s="3">
        <f>COUNTIFS(Table1[Race '#],Table1[[#This Row],[Race '#]],Table1[Gender],"~?")</f>
        <v>1</v>
      </c>
      <c r="AB2811" s="3" t="str">
        <f>_xlfn.IFS(Y2811=SUM(Table1[[#This Row],[Race-F candidates]:[Race-? Candidates]]),"All-Female",Z2811=SUM(Table1[[#This Row],[Race-F candidates]:[Race-? Candidates]]),"All-Male",1=1,"Mixed-Gender")</f>
        <v>Mixed-Gender</v>
      </c>
      <c r="AC2811" s="3">
        <f>COUNTIFS(Table1[genoffice],Table1[[#This Row],[genoffice]],Table1[Gender],"F")</f>
        <v>216</v>
      </c>
      <c r="AD2811" s="3">
        <f>COUNTIFS(Table1[genoffice],Table1[[#This Row],[genoffice]],Table1[Gender],"M")</f>
        <v>355</v>
      </c>
      <c r="AE2811" s="3">
        <f>COUNTIFS(Table1[genoffice],Table1[[#This Row],[genoffice]],Table1[Gender],"~?")</f>
        <v>29</v>
      </c>
    </row>
    <row r="2812" spans="1:31" x14ac:dyDescent="0.35">
      <c r="A2812">
        <v>2813</v>
      </c>
      <c r="B2812">
        <f>IF(COUNTIF(C$2:C2811,C2812)&gt;0,B2811,B2811+1)</f>
        <v>937</v>
      </c>
      <c r="C2812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2" t="s">
        <v>3379</v>
      </c>
      <c r="E2812" t="s">
        <v>3557</v>
      </c>
      <c r="F2812" t="s">
        <v>3569</v>
      </c>
      <c r="G2812">
        <v>2014</v>
      </c>
      <c r="H2812" t="s">
        <v>1277</v>
      </c>
      <c r="I2812" t="s">
        <v>23</v>
      </c>
      <c r="J2812">
        <v>4454</v>
      </c>
      <c r="K2812">
        <v>36</v>
      </c>
      <c r="L2812">
        <f>COUNTIF(Table1[Race],Table1[Race])</f>
        <v>4</v>
      </c>
      <c r="M2812">
        <v>16</v>
      </c>
      <c r="N2812">
        <v>9</v>
      </c>
      <c r="O2812">
        <v>9</v>
      </c>
      <c r="P2812">
        <v>2</v>
      </c>
      <c r="Q2812" t="s">
        <v>20</v>
      </c>
      <c r="R2812" t="s">
        <v>3382</v>
      </c>
      <c r="S2812" t="s">
        <v>3379</v>
      </c>
      <c r="T2812">
        <f>IFERROR(Table1[n_can_adj]/MID(Table1[district],FIND("(",Table1[district])+1,1),Table1[n_can_adj])</f>
        <v>4</v>
      </c>
      <c r="U2812">
        <v>445337</v>
      </c>
      <c r="V2812" t="str">
        <f>IF(Table1[Voting Population]&lt;47000,"Rural","Urban")</f>
        <v>Urban</v>
      </c>
      <c r="W2812" s="3">
        <v>2.3245214220601607E-2</v>
      </c>
      <c r="X2812" s="3" t="s">
        <v>5415</v>
      </c>
      <c r="Y2812" s="3">
        <f>COUNTIFS(Table1[Race '#],Table1[[#This Row],[Race '#]],Table1[Gender],"F")</f>
        <v>2</v>
      </c>
      <c r="Z2812" s="3">
        <f>COUNTIFS(Table1[Race '#],Table1[[#This Row],[Race '#]],Table1[Gender],"M")</f>
        <v>1</v>
      </c>
      <c r="AA2812" s="3">
        <f>COUNTIFS(Table1[Race '#],Table1[[#This Row],[Race '#]],Table1[Gender],"~?")</f>
        <v>1</v>
      </c>
      <c r="AB2812" s="3" t="str">
        <f>_xlfn.IFS(Y2812=SUM(Table1[[#This Row],[Race-F candidates]:[Race-? Candidates]]),"All-Female",Z2812=SUM(Table1[[#This Row],[Race-F candidates]:[Race-? Candidates]]),"All-Male",1=1,"Mixed-Gender")</f>
        <v>Mixed-Gender</v>
      </c>
      <c r="AC2812" s="3">
        <f>COUNTIFS(Table1[genoffice],Table1[[#This Row],[genoffice]],Table1[Gender],"F")</f>
        <v>216</v>
      </c>
      <c r="AD2812" s="3">
        <f>COUNTIFS(Table1[genoffice],Table1[[#This Row],[genoffice]],Table1[Gender],"M")</f>
        <v>355</v>
      </c>
      <c r="AE2812" s="3">
        <f>COUNTIFS(Table1[genoffice],Table1[[#This Row],[genoffice]],Table1[Gender],"~?")</f>
        <v>29</v>
      </c>
    </row>
    <row r="2813" spans="1:31" x14ac:dyDescent="0.35">
      <c r="A2813">
        <v>2824</v>
      </c>
      <c r="B2813">
        <f>IF(COUNTIF(C$2:C2812,C2813)&gt;0,B2812,B2812+1)</f>
        <v>937</v>
      </c>
      <c r="C2813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3" t="s">
        <v>3379</v>
      </c>
      <c r="E2813" t="s">
        <v>3557</v>
      </c>
      <c r="F2813" t="s">
        <v>3580</v>
      </c>
      <c r="G2813">
        <v>2014</v>
      </c>
      <c r="H2813" t="s">
        <v>1277</v>
      </c>
      <c r="I2813" t="s">
        <v>23</v>
      </c>
      <c r="J2813">
        <v>1261</v>
      </c>
      <c r="K2813">
        <v>36</v>
      </c>
      <c r="L2813">
        <f>COUNTIF(Table1[Race],Table1[Race])</f>
        <v>4</v>
      </c>
      <c r="M2813">
        <v>16</v>
      </c>
      <c r="N2813">
        <v>9</v>
      </c>
      <c r="O2813">
        <v>9</v>
      </c>
      <c r="P2813">
        <v>2</v>
      </c>
      <c r="Q2813" t="s">
        <v>20</v>
      </c>
      <c r="R2813" t="s">
        <v>3382</v>
      </c>
      <c r="S2813" t="s">
        <v>3379</v>
      </c>
      <c r="T2813">
        <f>IFERROR(Table1[n_can_adj]/MID(Table1[district],FIND("(",Table1[district])+1,1),Table1[n_can_adj])</f>
        <v>4</v>
      </c>
      <c r="U2813">
        <v>445337</v>
      </c>
      <c r="V2813" t="str">
        <f>IF(Table1[Voting Population]&lt;47000,"Rural","Urban")</f>
        <v>Urban</v>
      </c>
      <c r="W2813" s="3">
        <v>2.3245214220601607E-2</v>
      </c>
      <c r="X2813" s="3" t="s">
        <v>5415</v>
      </c>
      <c r="Y2813" s="3">
        <f>COUNTIFS(Table1[Race '#],Table1[[#This Row],[Race '#]],Table1[Gender],"F")</f>
        <v>2</v>
      </c>
      <c r="Z2813" s="3">
        <f>COUNTIFS(Table1[Race '#],Table1[[#This Row],[Race '#]],Table1[Gender],"M")</f>
        <v>1</v>
      </c>
      <c r="AA2813" s="3">
        <f>COUNTIFS(Table1[Race '#],Table1[[#This Row],[Race '#]],Table1[Gender],"~?")</f>
        <v>1</v>
      </c>
      <c r="AB2813" s="3" t="str">
        <f>_xlfn.IFS(Y2813=SUM(Table1[[#This Row],[Race-F candidates]:[Race-? Candidates]]),"All-Female",Z2813=SUM(Table1[[#This Row],[Race-F candidates]:[Race-? Candidates]]),"All-Male",1=1,"Mixed-Gender")</f>
        <v>Mixed-Gender</v>
      </c>
      <c r="AC2813" s="3">
        <f>COUNTIFS(Table1[genoffice],Table1[[#This Row],[genoffice]],Table1[Gender],"F")</f>
        <v>216</v>
      </c>
      <c r="AD2813" s="3">
        <f>COUNTIFS(Table1[genoffice],Table1[[#This Row],[genoffice]],Table1[Gender],"M")</f>
        <v>355</v>
      </c>
      <c r="AE2813" s="3">
        <f>COUNTIFS(Table1[genoffice],Table1[[#This Row],[genoffice]],Table1[Gender],"~?")</f>
        <v>29</v>
      </c>
    </row>
    <row r="2814" spans="1:31" x14ac:dyDescent="0.35">
      <c r="A2814">
        <v>2836</v>
      </c>
      <c r="B2814">
        <f>IF(COUNTIF(C$2:C2813,C2814)&gt;0,B2813,B2813+1)</f>
        <v>937</v>
      </c>
      <c r="C2814" t="str">
        <f>Table1[[#This Row],[position]]&amp;IF(Table1[district]="NA","","-"&amp;Table1[district])&amp;IF(Table1[parish]="Multi-Parish Race","","-"&amp;Table1[parish])&amp;" ("&amp;Table1[year]&amp;")"</f>
        <v>Member of School Board-District  5-East Baton Rouge (2014)</v>
      </c>
      <c r="D2814" t="s">
        <v>3379</v>
      </c>
      <c r="E2814" t="s">
        <v>3557</v>
      </c>
      <c r="F2814" t="s">
        <v>3592</v>
      </c>
      <c r="G2814">
        <v>2014</v>
      </c>
      <c r="H2814" t="s">
        <v>1277</v>
      </c>
      <c r="I2814" t="s">
        <v>23</v>
      </c>
      <c r="J2814">
        <v>3301</v>
      </c>
      <c r="K2814">
        <v>36</v>
      </c>
      <c r="L2814">
        <f>COUNTIF(Table1[Race],Table1[Race])</f>
        <v>4</v>
      </c>
      <c r="M2814">
        <v>16</v>
      </c>
      <c r="N2814">
        <v>9</v>
      </c>
      <c r="O2814">
        <v>9</v>
      </c>
      <c r="P2814">
        <v>2</v>
      </c>
      <c r="Q2814" t="s">
        <v>20</v>
      </c>
      <c r="R2814" t="s">
        <v>3382</v>
      </c>
      <c r="S2814" t="s">
        <v>3379</v>
      </c>
      <c r="T2814">
        <f>IFERROR(Table1[n_can_adj]/MID(Table1[district],FIND("(",Table1[district])+1,1),Table1[n_can_adj])</f>
        <v>4</v>
      </c>
      <c r="U2814">
        <v>445337</v>
      </c>
      <c r="V2814" t="str">
        <f>IF(Table1[Voting Population]&lt;47000,"Rural","Urban")</f>
        <v>Urban</v>
      </c>
      <c r="W2814" s="3">
        <v>2.3245214220601607E-2</v>
      </c>
      <c r="X2814" s="3" t="s">
        <v>5413</v>
      </c>
      <c r="Y2814" s="3">
        <f>COUNTIFS(Table1[Race '#],Table1[[#This Row],[Race '#]],Table1[Gender],"F")</f>
        <v>2</v>
      </c>
      <c r="Z2814" s="3">
        <f>COUNTIFS(Table1[Race '#],Table1[[#This Row],[Race '#]],Table1[Gender],"M")</f>
        <v>1</v>
      </c>
      <c r="AA2814" s="3">
        <f>COUNTIFS(Table1[Race '#],Table1[[#This Row],[Race '#]],Table1[Gender],"~?")</f>
        <v>1</v>
      </c>
      <c r="AB2814" s="3" t="str">
        <f>_xlfn.IFS(Y2814=SUM(Table1[[#This Row],[Race-F candidates]:[Race-? Candidates]]),"All-Female",Z2814=SUM(Table1[[#This Row],[Race-F candidates]:[Race-? Candidates]]),"All-Male",1=1,"Mixed-Gender")</f>
        <v>Mixed-Gender</v>
      </c>
      <c r="AC2814" s="3">
        <f>COUNTIFS(Table1[genoffice],Table1[[#This Row],[genoffice]],Table1[Gender],"F")</f>
        <v>216</v>
      </c>
      <c r="AD2814" s="3">
        <f>COUNTIFS(Table1[genoffice],Table1[[#This Row],[genoffice]],Table1[Gender],"M")</f>
        <v>355</v>
      </c>
      <c r="AE2814" s="3">
        <f>COUNTIFS(Table1[genoffice],Table1[[#This Row],[genoffice]],Table1[Gender],"~?")</f>
        <v>29</v>
      </c>
    </row>
    <row r="2815" spans="1:31" x14ac:dyDescent="0.35">
      <c r="A2815">
        <v>2815</v>
      </c>
      <c r="B2815">
        <f>IF(COUNTIF(C$2:C2814,C2815)&gt;0,B2814,B2814+1)</f>
        <v>938</v>
      </c>
      <c r="C2815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5" t="s">
        <v>3379</v>
      </c>
      <c r="E2815" t="s">
        <v>3557</v>
      </c>
      <c r="F2815" t="s">
        <v>3571</v>
      </c>
      <c r="G2815">
        <v>2014</v>
      </c>
      <c r="H2815" t="s">
        <v>569</v>
      </c>
      <c r="I2815" t="s">
        <v>127</v>
      </c>
      <c r="J2815">
        <v>505</v>
      </c>
      <c r="K2815">
        <v>36</v>
      </c>
      <c r="L2815">
        <f>COUNTIF(Table1[Race],Table1[Race])</f>
        <v>2</v>
      </c>
      <c r="M2815">
        <v>16</v>
      </c>
      <c r="N2815">
        <v>9</v>
      </c>
      <c r="O2815">
        <v>9</v>
      </c>
      <c r="P2815">
        <v>2</v>
      </c>
      <c r="Q2815" t="s">
        <v>20</v>
      </c>
      <c r="R2815" t="s">
        <v>3382</v>
      </c>
      <c r="S2815" t="s">
        <v>3379</v>
      </c>
      <c r="T2815">
        <f>IFERROR(Table1[n_can_adj]/MID(Table1[district],FIND("(",Table1[district])+1,1),Table1[n_can_adj])</f>
        <v>2</v>
      </c>
      <c r="U2815">
        <v>7419</v>
      </c>
      <c r="V2815" t="str">
        <f>IF(Table1[Voting Population]&lt;47000,"Rural","Urban")</f>
        <v>Rural</v>
      </c>
      <c r="W2815" s="3">
        <v>0.48967551622418881</v>
      </c>
      <c r="X2815" s="3" t="s">
        <v>5414</v>
      </c>
      <c r="Y2815" s="3">
        <f>COUNTIFS(Table1[Race '#],Table1[[#This Row],[Race '#]],Table1[Gender],"F")</f>
        <v>0</v>
      </c>
      <c r="Z2815" s="3">
        <f>COUNTIFS(Table1[Race '#],Table1[[#This Row],[Race '#]],Table1[Gender],"M")</f>
        <v>2</v>
      </c>
      <c r="AA2815" s="3">
        <f>COUNTIFS(Table1[Race '#],Table1[[#This Row],[Race '#]],Table1[Gender],"~?")</f>
        <v>0</v>
      </c>
      <c r="AB2815" s="3" t="str">
        <f>_xlfn.IFS(Y2815=SUM(Table1[[#This Row],[Race-F candidates]:[Race-? Candidates]]),"All-Female",Z2815=SUM(Table1[[#This Row],[Race-F candidates]:[Race-? Candidates]]),"All-Male",1=1,"Mixed-Gender")</f>
        <v>All-Male</v>
      </c>
      <c r="AC2815" s="3">
        <f>COUNTIFS(Table1[genoffice],Table1[[#This Row],[genoffice]],Table1[Gender],"F")</f>
        <v>216</v>
      </c>
      <c r="AD2815" s="3">
        <f>COUNTIFS(Table1[genoffice],Table1[[#This Row],[genoffice]],Table1[Gender],"M")</f>
        <v>355</v>
      </c>
      <c r="AE2815" s="3">
        <f>COUNTIFS(Table1[genoffice],Table1[[#This Row],[genoffice]],Table1[Gender],"~?")</f>
        <v>29</v>
      </c>
    </row>
    <row r="2816" spans="1:31" x14ac:dyDescent="0.35">
      <c r="A2816">
        <v>2827</v>
      </c>
      <c r="B2816">
        <f>IF(COUNTIF(C$2:C2815,C2816)&gt;0,B2815,B2815+1)</f>
        <v>938</v>
      </c>
      <c r="C2816" t="str">
        <f>Table1[[#This Row],[position]]&amp;IF(Table1[district]="NA","","-"&amp;Table1[district])&amp;IF(Table1[parish]="Multi-Parish Race","","-"&amp;Table1[parish])&amp;" ("&amp;Table1[year]&amp;")"</f>
        <v>Member of School Board-District  5-East Carroll (2014)</v>
      </c>
      <c r="D2816" t="s">
        <v>3379</v>
      </c>
      <c r="E2816" t="s">
        <v>3557</v>
      </c>
      <c r="F2816" t="s">
        <v>3583</v>
      </c>
      <c r="G2816">
        <v>2014</v>
      </c>
      <c r="H2816" t="s">
        <v>569</v>
      </c>
      <c r="I2816" t="s">
        <v>30</v>
      </c>
      <c r="J2816">
        <v>173</v>
      </c>
      <c r="K2816">
        <v>36</v>
      </c>
      <c r="L2816">
        <f>COUNTIF(Table1[Race],Table1[Race])</f>
        <v>2</v>
      </c>
      <c r="M2816">
        <v>16</v>
      </c>
      <c r="N2816">
        <v>9</v>
      </c>
      <c r="O2816">
        <v>9</v>
      </c>
      <c r="P2816">
        <v>2</v>
      </c>
      <c r="Q2816" t="s">
        <v>20</v>
      </c>
      <c r="R2816" t="s">
        <v>3382</v>
      </c>
      <c r="S2816" t="s">
        <v>3379</v>
      </c>
      <c r="T2816">
        <f>IFERROR(Table1[n_can_adj]/MID(Table1[district],FIND("(",Table1[district])+1,1),Table1[n_can_adj])</f>
        <v>2</v>
      </c>
      <c r="U2816">
        <v>7419</v>
      </c>
      <c r="V2816" t="str">
        <f>IF(Table1[Voting Population]&lt;47000,"Rural","Urban")</f>
        <v>Rural</v>
      </c>
      <c r="W2816" s="3">
        <v>0.48967551622418881</v>
      </c>
      <c r="X2816" s="3" t="s">
        <v>5414</v>
      </c>
      <c r="Y2816" s="3">
        <f>COUNTIFS(Table1[Race '#],Table1[[#This Row],[Race '#]],Table1[Gender],"F")</f>
        <v>0</v>
      </c>
      <c r="Z2816" s="3">
        <f>COUNTIFS(Table1[Race '#],Table1[[#This Row],[Race '#]],Table1[Gender],"M")</f>
        <v>2</v>
      </c>
      <c r="AA2816" s="3">
        <f>COUNTIFS(Table1[Race '#],Table1[[#This Row],[Race '#]],Table1[Gender],"~?")</f>
        <v>0</v>
      </c>
      <c r="AB2816" s="3" t="str">
        <f>_xlfn.IFS(Y2816=SUM(Table1[[#This Row],[Race-F candidates]:[Race-? Candidates]]),"All-Female",Z2816=SUM(Table1[[#This Row],[Race-F candidates]:[Race-? Candidates]]),"All-Male",1=1,"Mixed-Gender")</f>
        <v>All-Male</v>
      </c>
      <c r="AC2816" s="3">
        <f>COUNTIFS(Table1[genoffice],Table1[[#This Row],[genoffice]],Table1[Gender],"F")</f>
        <v>216</v>
      </c>
      <c r="AD2816" s="3">
        <f>COUNTIFS(Table1[genoffice],Table1[[#This Row],[genoffice]],Table1[Gender],"M")</f>
        <v>355</v>
      </c>
      <c r="AE2816" s="3">
        <f>COUNTIFS(Table1[genoffice],Table1[[#This Row],[genoffice]],Table1[Gender],"~?")</f>
        <v>29</v>
      </c>
    </row>
    <row r="2817" spans="1:31" x14ac:dyDescent="0.35">
      <c r="A2817">
        <v>2812</v>
      </c>
      <c r="B2817">
        <f>IF(COUNTIF(C$2:C2816,C2817)&gt;0,B2816,B2816+1)</f>
        <v>939</v>
      </c>
      <c r="C2817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7" t="s">
        <v>3379</v>
      </c>
      <c r="E2817" t="s">
        <v>3557</v>
      </c>
      <c r="F2817" t="s">
        <v>3568</v>
      </c>
      <c r="G2817">
        <v>2014</v>
      </c>
      <c r="H2817" t="s">
        <v>272</v>
      </c>
      <c r="I2817" t="s">
        <v>23</v>
      </c>
      <c r="J2817">
        <v>313</v>
      </c>
      <c r="K2817">
        <v>36</v>
      </c>
      <c r="L2817">
        <f>COUNTIF(Table1[Race],Table1[Race])</f>
        <v>3</v>
      </c>
      <c r="M2817">
        <v>16</v>
      </c>
      <c r="N2817">
        <v>9</v>
      </c>
      <c r="O2817">
        <v>9</v>
      </c>
      <c r="P2817">
        <v>2</v>
      </c>
      <c r="Q2817" t="s">
        <v>20</v>
      </c>
      <c r="R2817" t="s">
        <v>3382</v>
      </c>
      <c r="S2817" t="s">
        <v>3379</v>
      </c>
      <c r="T2817">
        <f>IFERROR(Table1[n_can_adj]/MID(Table1[district],FIND("(",Table1[district])+1,1),Table1[n_can_adj])</f>
        <v>3</v>
      </c>
      <c r="U2817">
        <v>22372</v>
      </c>
      <c r="V2817" t="str">
        <f>IF(Table1[Voting Population]&lt;47000,"Rural","Urban")</f>
        <v>Rural</v>
      </c>
      <c r="W2817" s="3">
        <v>6.2807881773399021E-2</v>
      </c>
      <c r="X2817" s="3" t="s">
        <v>5414</v>
      </c>
      <c r="Y2817" s="3">
        <f>COUNTIFS(Table1[Race '#],Table1[[#This Row],[Race '#]],Table1[Gender],"F")</f>
        <v>1</v>
      </c>
      <c r="Z2817" s="3">
        <f>COUNTIFS(Table1[Race '#],Table1[[#This Row],[Race '#]],Table1[Gender],"M")</f>
        <v>2</v>
      </c>
      <c r="AA2817" s="3">
        <f>COUNTIFS(Table1[Race '#],Table1[[#This Row],[Race '#]],Table1[Gender],"~?")</f>
        <v>0</v>
      </c>
      <c r="AB2817" s="3" t="str">
        <f>_xlfn.IFS(Y2817=SUM(Table1[[#This Row],[Race-F candidates]:[Race-? Candidates]]),"All-Female",Z2817=SUM(Table1[[#This Row],[Race-F candidates]:[Race-? Candidates]]),"All-Male",1=1,"Mixed-Gender")</f>
        <v>Mixed-Gender</v>
      </c>
      <c r="AC2817" s="3">
        <f>COUNTIFS(Table1[genoffice],Table1[[#This Row],[genoffice]],Table1[Gender],"F")</f>
        <v>216</v>
      </c>
      <c r="AD2817" s="3">
        <f>COUNTIFS(Table1[genoffice],Table1[[#This Row],[genoffice]],Table1[Gender],"M")</f>
        <v>355</v>
      </c>
      <c r="AE2817" s="3">
        <f>COUNTIFS(Table1[genoffice],Table1[[#This Row],[genoffice]],Table1[Gender],"~?")</f>
        <v>29</v>
      </c>
    </row>
    <row r="2818" spans="1:31" x14ac:dyDescent="0.35">
      <c r="A2818">
        <v>2817</v>
      </c>
      <c r="B2818">
        <f>IF(COUNTIF(C$2:C2817,C2818)&gt;0,B2817,B2817+1)</f>
        <v>939</v>
      </c>
      <c r="C2818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8" t="s">
        <v>3379</v>
      </c>
      <c r="E2818" t="s">
        <v>3557</v>
      </c>
      <c r="F2818" t="s">
        <v>3573</v>
      </c>
      <c r="G2818">
        <v>2014</v>
      </c>
      <c r="H2818" t="s">
        <v>272</v>
      </c>
      <c r="I2818" t="s">
        <v>19</v>
      </c>
      <c r="J2818">
        <v>237</v>
      </c>
      <c r="K2818">
        <v>36</v>
      </c>
      <c r="L2818">
        <f>COUNTIF(Table1[Race],Table1[Race])</f>
        <v>3</v>
      </c>
      <c r="M2818">
        <v>16</v>
      </c>
      <c r="N2818">
        <v>9</v>
      </c>
      <c r="O2818">
        <v>9</v>
      </c>
      <c r="P2818">
        <v>2</v>
      </c>
      <c r="Q2818" t="s">
        <v>20</v>
      </c>
      <c r="R2818" t="s">
        <v>3382</v>
      </c>
      <c r="S2818" t="s">
        <v>3379</v>
      </c>
      <c r="T2818">
        <f>IFERROR(Table1[n_can_adj]/MID(Table1[district],FIND("(",Table1[district])+1,1),Table1[n_can_adj])</f>
        <v>3</v>
      </c>
      <c r="U2818">
        <v>22372</v>
      </c>
      <c r="V2818" t="str">
        <f>IF(Table1[Voting Population]&lt;47000,"Rural","Urban")</f>
        <v>Rural</v>
      </c>
      <c r="W2818" s="3">
        <v>6.2807881773399021E-2</v>
      </c>
      <c r="X2818" s="3" t="s">
        <v>5414</v>
      </c>
      <c r="Y2818" s="3">
        <f>COUNTIFS(Table1[Race '#],Table1[[#This Row],[Race '#]],Table1[Gender],"F")</f>
        <v>1</v>
      </c>
      <c r="Z2818" s="3">
        <f>COUNTIFS(Table1[Race '#],Table1[[#This Row],[Race '#]],Table1[Gender],"M")</f>
        <v>2</v>
      </c>
      <c r="AA2818" s="3">
        <f>COUNTIFS(Table1[Race '#],Table1[[#This Row],[Race '#]],Table1[Gender],"~?")</f>
        <v>0</v>
      </c>
      <c r="AB2818" s="3" t="str">
        <f>_xlfn.IFS(Y2818=SUM(Table1[[#This Row],[Race-F candidates]:[Race-? Candidates]]),"All-Female",Z2818=SUM(Table1[[#This Row],[Race-F candidates]:[Race-? Candidates]]),"All-Male",1=1,"Mixed-Gender")</f>
        <v>Mixed-Gender</v>
      </c>
      <c r="AC2818" s="3">
        <f>COUNTIFS(Table1[genoffice],Table1[[#This Row],[genoffice]],Table1[Gender],"F")</f>
        <v>216</v>
      </c>
      <c r="AD2818" s="3">
        <f>COUNTIFS(Table1[genoffice],Table1[[#This Row],[genoffice]],Table1[Gender],"M")</f>
        <v>355</v>
      </c>
      <c r="AE2818" s="3">
        <f>COUNTIFS(Table1[genoffice],Table1[[#This Row],[genoffice]],Table1[Gender],"~?")</f>
        <v>29</v>
      </c>
    </row>
    <row r="2819" spans="1:31" x14ac:dyDescent="0.35">
      <c r="A2819">
        <v>2821</v>
      </c>
      <c r="B2819">
        <f>IF(COUNTIF(C$2:C2818,C2819)&gt;0,B2818,B2818+1)</f>
        <v>939</v>
      </c>
      <c r="C2819" t="str">
        <f>Table1[[#This Row],[position]]&amp;IF(Table1[district]="NA","","-"&amp;Table1[district])&amp;IF(Table1[parish]="Multi-Parish Race","","-"&amp;Table1[parish])&amp;" ("&amp;Table1[year]&amp;")"</f>
        <v>Member of School Board-District  5-Grant (2014)</v>
      </c>
      <c r="D2819" t="s">
        <v>3379</v>
      </c>
      <c r="E2819" t="s">
        <v>3557</v>
      </c>
      <c r="F2819" t="s">
        <v>3577</v>
      </c>
      <c r="G2819">
        <v>2014</v>
      </c>
      <c r="H2819" t="s">
        <v>272</v>
      </c>
      <c r="I2819" t="s">
        <v>19</v>
      </c>
      <c r="J2819">
        <v>262</v>
      </c>
      <c r="K2819">
        <v>36</v>
      </c>
      <c r="L2819">
        <f>COUNTIF(Table1[Race],Table1[Race])</f>
        <v>3</v>
      </c>
      <c r="M2819">
        <v>16</v>
      </c>
      <c r="N2819">
        <v>9</v>
      </c>
      <c r="O2819">
        <v>9</v>
      </c>
      <c r="P2819">
        <v>2</v>
      </c>
      <c r="Q2819" t="s">
        <v>20</v>
      </c>
      <c r="R2819" t="s">
        <v>3382</v>
      </c>
      <c r="S2819" t="s">
        <v>3379</v>
      </c>
      <c r="T2819">
        <f>IFERROR(Table1[n_can_adj]/MID(Table1[district],FIND("(",Table1[district])+1,1),Table1[n_can_adj])</f>
        <v>3</v>
      </c>
      <c r="U2819">
        <v>22372</v>
      </c>
      <c r="V2819" t="str">
        <f>IF(Table1[Voting Population]&lt;47000,"Rural","Urban")</f>
        <v>Rural</v>
      </c>
      <c r="W2819" s="3">
        <v>6.2807881773399021E-2</v>
      </c>
      <c r="X2819" s="3" t="s">
        <v>5415</v>
      </c>
      <c r="Y2819" s="3">
        <f>COUNTIFS(Table1[Race '#],Table1[[#This Row],[Race '#]],Table1[Gender],"F")</f>
        <v>1</v>
      </c>
      <c r="Z2819" s="3">
        <f>COUNTIFS(Table1[Race '#],Table1[[#This Row],[Race '#]],Table1[Gender],"M")</f>
        <v>2</v>
      </c>
      <c r="AA2819" s="3">
        <f>COUNTIFS(Table1[Race '#],Table1[[#This Row],[Race '#]],Table1[Gender],"~?")</f>
        <v>0</v>
      </c>
      <c r="AB2819" s="3" t="str">
        <f>_xlfn.IFS(Y2819=SUM(Table1[[#This Row],[Race-F candidates]:[Race-? Candidates]]),"All-Female",Z2819=SUM(Table1[[#This Row],[Race-F candidates]:[Race-? Candidates]]),"All-Male",1=1,"Mixed-Gender")</f>
        <v>Mixed-Gender</v>
      </c>
      <c r="AC2819" s="3">
        <f>COUNTIFS(Table1[genoffice],Table1[[#This Row],[genoffice]],Table1[Gender],"F")</f>
        <v>216</v>
      </c>
      <c r="AD2819" s="3">
        <f>COUNTIFS(Table1[genoffice],Table1[[#This Row],[genoffice]],Table1[Gender],"M")</f>
        <v>355</v>
      </c>
      <c r="AE2819" s="3">
        <f>COUNTIFS(Table1[genoffice],Table1[[#This Row],[genoffice]],Table1[Gender],"~?")</f>
        <v>29</v>
      </c>
    </row>
    <row r="2820" spans="1:31" x14ac:dyDescent="0.35">
      <c r="A2820">
        <v>2816</v>
      </c>
      <c r="B2820">
        <f>IF(COUNTIF(C$2:C2819,C2820)&gt;0,B2819,B2819+1)</f>
        <v>940</v>
      </c>
      <c r="C2820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0" t="s">
        <v>3379</v>
      </c>
      <c r="E2820" t="s">
        <v>3557</v>
      </c>
      <c r="F2820" t="s">
        <v>3572</v>
      </c>
      <c r="G2820">
        <v>2014</v>
      </c>
      <c r="H2820" t="s">
        <v>161</v>
      </c>
      <c r="I2820" t="s">
        <v>23</v>
      </c>
      <c r="J2820">
        <v>613</v>
      </c>
      <c r="K2820">
        <v>36</v>
      </c>
      <c r="L2820">
        <f>COUNTIF(Table1[Race],Table1[Race])</f>
        <v>2</v>
      </c>
      <c r="M2820">
        <v>16</v>
      </c>
      <c r="N2820">
        <v>9</v>
      </c>
      <c r="O2820">
        <v>9</v>
      </c>
      <c r="P2820">
        <v>2</v>
      </c>
      <c r="Q2820" t="s">
        <v>20</v>
      </c>
      <c r="R2820" t="s">
        <v>3382</v>
      </c>
      <c r="S2820" t="s">
        <v>3379</v>
      </c>
      <c r="T2820">
        <f>IFERROR(Table1[n_can_adj]/MID(Table1[district],FIND("(",Table1[district])+1,1),Table1[n_can_adj])</f>
        <v>2</v>
      </c>
      <c r="U2820">
        <v>15999</v>
      </c>
      <c r="V2820" t="str">
        <f>IF(Table1[Voting Population]&lt;47000,"Rural","Urban")</f>
        <v>Rural</v>
      </c>
      <c r="W2820" s="3">
        <v>0.42724097788125731</v>
      </c>
      <c r="X2820" s="3" t="s">
        <v>5415</v>
      </c>
      <c r="Y2820" s="3">
        <f>COUNTIFS(Table1[Race '#],Table1[[#This Row],[Race '#]],Table1[Gender],"F")</f>
        <v>1</v>
      </c>
      <c r="Z2820" s="3">
        <f>COUNTIFS(Table1[Race '#],Table1[[#This Row],[Race '#]],Table1[Gender],"M")</f>
        <v>0</v>
      </c>
      <c r="AA2820" s="3">
        <f>COUNTIFS(Table1[Race '#],Table1[[#This Row],[Race '#]],Table1[Gender],"~?")</f>
        <v>1</v>
      </c>
      <c r="AB2820" s="3" t="str">
        <f>_xlfn.IFS(Y2820=SUM(Table1[[#This Row],[Race-F candidates]:[Race-? Candidates]]),"All-Female",Z2820=SUM(Table1[[#This Row],[Race-F candidates]:[Race-? Candidates]]),"All-Male",1=1,"Mixed-Gender")</f>
        <v>Mixed-Gender</v>
      </c>
      <c r="AC2820" s="3">
        <f>COUNTIFS(Table1[genoffice],Table1[[#This Row],[genoffice]],Table1[Gender],"F")</f>
        <v>216</v>
      </c>
      <c r="AD2820" s="3">
        <f>COUNTIFS(Table1[genoffice],Table1[[#This Row],[genoffice]],Table1[Gender],"M")</f>
        <v>355</v>
      </c>
      <c r="AE2820" s="3">
        <f>COUNTIFS(Table1[genoffice],Table1[[#This Row],[genoffice]],Table1[Gender],"~?")</f>
        <v>29</v>
      </c>
    </row>
    <row r="2821" spans="1:31" x14ac:dyDescent="0.35">
      <c r="A2821">
        <v>2834</v>
      </c>
      <c r="B2821">
        <f>IF(COUNTIF(C$2:C2820,C2821)&gt;0,B2820,B2820+1)</f>
        <v>940</v>
      </c>
      <c r="C2821" t="str">
        <f>Table1[[#This Row],[position]]&amp;IF(Table1[district]="NA","","-"&amp;Table1[district])&amp;IF(Table1[parish]="Multi-Parish Race","","-"&amp;Table1[parish])&amp;" ("&amp;Table1[year]&amp;")"</f>
        <v>Member of School Board-District  5-Jackson (2014)</v>
      </c>
      <c r="D2821" t="s">
        <v>3379</v>
      </c>
      <c r="E2821" t="s">
        <v>3557</v>
      </c>
      <c r="F2821" t="s">
        <v>3590</v>
      </c>
      <c r="G2821">
        <v>2014</v>
      </c>
      <c r="H2821" t="s">
        <v>161</v>
      </c>
      <c r="I2821" t="s">
        <v>30</v>
      </c>
      <c r="J2821">
        <v>246</v>
      </c>
      <c r="K2821">
        <v>36</v>
      </c>
      <c r="L2821">
        <f>COUNTIF(Table1[Race],Table1[Race])</f>
        <v>2</v>
      </c>
      <c r="M2821">
        <v>16</v>
      </c>
      <c r="N2821">
        <v>9</v>
      </c>
      <c r="O2821">
        <v>9</v>
      </c>
      <c r="P2821">
        <v>2</v>
      </c>
      <c r="Q2821" t="s">
        <v>20</v>
      </c>
      <c r="R2821" t="s">
        <v>3382</v>
      </c>
      <c r="S2821" t="s">
        <v>3379</v>
      </c>
      <c r="T2821">
        <f>IFERROR(Table1[n_can_adj]/MID(Table1[district],FIND("(",Table1[district])+1,1),Table1[n_can_adj])</f>
        <v>2</v>
      </c>
      <c r="U2821">
        <v>15999</v>
      </c>
      <c r="V2821" t="str">
        <f>IF(Table1[Voting Population]&lt;47000,"Rural","Urban")</f>
        <v>Rural</v>
      </c>
      <c r="W2821" s="3">
        <v>0.42724097788125731</v>
      </c>
      <c r="X2821" s="3" t="s">
        <v>5413</v>
      </c>
      <c r="Y2821" s="3">
        <f>COUNTIFS(Table1[Race '#],Table1[[#This Row],[Race '#]],Table1[Gender],"F")</f>
        <v>1</v>
      </c>
      <c r="Z2821" s="3">
        <f>COUNTIFS(Table1[Race '#],Table1[[#This Row],[Race '#]],Table1[Gender],"M")</f>
        <v>0</v>
      </c>
      <c r="AA2821" s="3">
        <f>COUNTIFS(Table1[Race '#],Table1[[#This Row],[Race '#]],Table1[Gender],"~?")</f>
        <v>1</v>
      </c>
      <c r="AB2821" s="3" t="str">
        <f>_xlfn.IFS(Y2821=SUM(Table1[[#This Row],[Race-F candidates]:[Race-? Candidates]]),"All-Female",Z2821=SUM(Table1[[#This Row],[Race-F candidates]:[Race-? Candidates]]),"All-Male",1=1,"Mixed-Gender")</f>
        <v>Mixed-Gender</v>
      </c>
      <c r="AC2821" s="3">
        <f>COUNTIFS(Table1[genoffice],Table1[[#This Row],[genoffice]],Table1[Gender],"F")</f>
        <v>216</v>
      </c>
      <c r="AD2821" s="3">
        <f>COUNTIFS(Table1[genoffice],Table1[[#This Row],[genoffice]],Table1[Gender],"M")</f>
        <v>355</v>
      </c>
      <c r="AE2821" s="3">
        <f>COUNTIFS(Table1[genoffice],Table1[[#This Row],[genoffice]],Table1[Gender],"~?")</f>
        <v>29</v>
      </c>
    </row>
    <row r="2822" spans="1:31" x14ac:dyDescent="0.35">
      <c r="A2822">
        <v>2810</v>
      </c>
      <c r="B2822">
        <f>IF(COUNTIF(C$2:C2821,C2822)&gt;0,B2821,B2821+1)</f>
        <v>941</v>
      </c>
      <c r="C2822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2" t="s">
        <v>3379</v>
      </c>
      <c r="E2822" t="s">
        <v>3557</v>
      </c>
      <c r="F2822" t="s">
        <v>3566</v>
      </c>
      <c r="G2822">
        <v>2014</v>
      </c>
      <c r="H2822" t="s">
        <v>742</v>
      </c>
      <c r="I2822" t="s">
        <v>30</v>
      </c>
      <c r="J2822">
        <v>227</v>
      </c>
      <c r="K2822">
        <v>36</v>
      </c>
      <c r="L2822">
        <f>COUNTIF(Table1[Race],Table1[Race])</f>
        <v>3</v>
      </c>
      <c r="M2822">
        <v>16</v>
      </c>
      <c r="N2822">
        <v>9</v>
      </c>
      <c r="O2822">
        <v>9</v>
      </c>
      <c r="P2822">
        <v>2</v>
      </c>
      <c r="Q2822" t="s">
        <v>20</v>
      </c>
      <c r="R2822" t="s">
        <v>3382</v>
      </c>
      <c r="S2822" t="s">
        <v>3379</v>
      </c>
      <c r="T2822">
        <f>IFERROR(Table1[n_can_adj]/MID(Table1[district],FIND("(",Table1[district])+1,1),Table1[n_can_adj])</f>
        <v>3</v>
      </c>
      <c r="U2822">
        <v>11803</v>
      </c>
      <c r="V2822" t="str">
        <f>IF(Table1[Voting Population]&lt;47000,"Rural","Urban")</f>
        <v>Rural</v>
      </c>
      <c r="W2822" s="3">
        <v>7.3664825046040883E-3</v>
      </c>
      <c r="X2822" s="3" t="s">
        <v>5414</v>
      </c>
      <c r="Y2822" s="3">
        <f>COUNTIFS(Table1[Race '#],Table1[[#This Row],[Race '#]],Table1[Gender],"F")</f>
        <v>2</v>
      </c>
      <c r="Z2822" s="3">
        <f>COUNTIFS(Table1[Race '#],Table1[[#This Row],[Race '#]],Table1[Gender],"M")</f>
        <v>1</v>
      </c>
      <c r="AA2822" s="3">
        <f>COUNTIFS(Table1[Race '#],Table1[[#This Row],[Race '#]],Table1[Gender],"~?")</f>
        <v>0</v>
      </c>
      <c r="AB2822" s="3" t="str">
        <f>_xlfn.IFS(Y2822=SUM(Table1[[#This Row],[Race-F candidates]:[Race-? Candidates]]),"All-Female",Z2822=SUM(Table1[[#This Row],[Race-F candidates]:[Race-? Candidates]]),"All-Male",1=1,"Mixed-Gender")</f>
        <v>Mixed-Gender</v>
      </c>
      <c r="AC2822" s="3">
        <f>COUNTIFS(Table1[genoffice],Table1[[#This Row],[genoffice]],Table1[Gender],"F")</f>
        <v>216</v>
      </c>
      <c r="AD2822" s="3">
        <f>COUNTIFS(Table1[genoffice],Table1[[#This Row],[genoffice]],Table1[Gender],"M")</f>
        <v>355</v>
      </c>
      <c r="AE2822" s="3">
        <f>COUNTIFS(Table1[genoffice],Table1[[#This Row],[genoffice]],Table1[Gender],"~?")</f>
        <v>29</v>
      </c>
    </row>
    <row r="2823" spans="1:31" x14ac:dyDescent="0.35">
      <c r="A2823">
        <v>2825</v>
      </c>
      <c r="B2823">
        <f>IF(COUNTIF(C$2:C2822,C2823)&gt;0,B2822,B2822+1)</f>
        <v>941</v>
      </c>
      <c r="C2823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3" t="s">
        <v>3379</v>
      </c>
      <c r="E2823" t="s">
        <v>3557</v>
      </c>
      <c r="F2823" t="s">
        <v>3581</v>
      </c>
      <c r="G2823">
        <v>2014</v>
      </c>
      <c r="H2823" t="s">
        <v>742</v>
      </c>
      <c r="I2823" t="s">
        <v>30</v>
      </c>
      <c r="J2823">
        <v>231</v>
      </c>
      <c r="K2823">
        <v>36</v>
      </c>
      <c r="L2823">
        <f>COUNTIF(Table1[Race],Table1[Race])</f>
        <v>3</v>
      </c>
      <c r="M2823">
        <v>16</v>
      </c>
      <c r="N2823">
        <v>9</v>
      </c>
      <c r="O2823">
        <v>9</v>
      </c>
      <c r="P2823">
        <v>2</v>
      </c>
      <c r="Q2823" t="s">
        <v>20</v>
      </c>
      <c r="R2823" t="s">
        <v>3382</v>
      </c>
      <c r="S2823" t="s">
        <v>3379</v>
      </c>
      <c r="T2823">
        <f>IFERROR(Table1[n_can_adj]/MID(Table1[district],FIND("(",Table1[district])+1,1),Table1[n_can_adj])</f>
        <v>3</v>
      </c>
      <c r="U2823">
        <v>11803</v>
      </c>
      <c r="V2823" t="str">
        <f>IF(Table1[Voting Population]&lt;47000,"Rural","Urban")</f>
        <v>Rural</v>
      </c>
      <c r="W2823" s="3">
        <v>7.3664825046040883E-3</v>
      </c>
      <c r="X2823" s="3" t="s">
        <v>5415</v>
      </c>
      <c r="Y2823" s="3">
        <f>COUNTIFS(Table1[Race '#],Table1[[#This Row],[Race '#]],Table1[Gender],"F")</f>
        <v>2</v>
      </c>
      <c r="Z2823" s="3">
        <f>COUNTIFS(Table1[Race '#],Table1[[#This Row],[Race '#]],Table1[Gender],"M")</f>
        <v>1</v>
      </c>
      <c r="AA2823" s="3">
        <f>COUNTIFS(Table1[Race '#],Table1[[#This Row],[Race '#]],Table1[Gender],"~?")</f>
        <v>0</v>
      </c>
      <c r="AB2823" s="3" t="str">
        <f>_xlfn.IFS(Y2823=SUM(Table1[[#This Row],[Race-F candidates]:[Race-? Candidates]]),"All-Female",Z2823=SUM(Table1[[#This Row],[Race-F candidates]:[Race-? Candidates]]),"All-Male",1=1,"Mixed-Gender")</f>
        <v>Mixed-Gender</v>
      </c>
      <c r="AC2823" s="3">
        <f>COUNTIFS(Table1[genoffice],Table1[[#This Row],[genoffice]],Table1[Gender],"F")</f>
        <v>216</v>
      </c>
      <c r="AD2823" s="3">
        <f>COUNTIFS(Table1[genoffice],Table1[[#This Row],[genoffice]],Table1[Gender],"M")</f>
        <v>355</v>
      </c>
      <c r="AE2823" s="3">
        <f>COUNTIFS(Table1[genoffice],Table1[[#This Row],[genoffice]],Table1[Gender],"~?")</f>
        <v>29</v>
      </c>
    </row>
    <row r="2824" spans="1:31" x14ac:dyDescent="0.35">
      <c r="A2824">
        <v>2833</v>
      </c>
      <c r="B2824">
        <f>IF(COUNTIF(C$2:C2823,C2824)&gt;0,B2823,B2823+1)</f>
        <v>941</v>
      </c>
      <c r="C2824" t="str">
        <f>Table1[[#This Row],[position]]&amp;IF(Table1[district]="NA","","-"&amp;Table1[district])&amp;IF(Table1[parish]="Multi-Parish Race","","-"&amp;Table1[parish])&amp;" ("&amp;Table1[year]&amp;")"</f>
        <v>Member of School Board-District  5-Madison (2014)</v>
      </c>
      <c r="D2824" t="s">
        <v>3379</v>
      </c>
      <c r="E2824" t="s">
        <v>3557</v>
      </c>
      <c r="F2824" t="s">
        <v>3589</v>
      </c>
      <c r="G2824">
        <v>2014</v>
      </c>
      <c r="H2824" t="s">
        <v>742</v>
      </c>
      <c r="I2824" t="s">
        <v>30</v>
      </c>
      <c r="J2824">
        <v>85</v>
      </c>
      <c r="K2824">
        <v>36</v>
      </c>
      <c r="L2824">
        <f>COUNTIF(Table1[Race],Table1[Race])</f>
        <v>3</v>
      </c>
      <c r="M2824">
        <v>16</v>
      </c>
      <c r="N2824">
        <v>9</v>
      </c>
      <c r="O2824">
        <v>9</v>
      </c>
      <c r="P2824">
        <v>2</v>
      </c>
      <c r="Q2824" t="s">
        <v>20</v>
      </c>
      <c r="R2824" t="s">
        <v>3382</v>
      </c>
      <c r="S2824" t="s">
        <v>3379</v>
      </c>
      <c r="T2824">
        <f>IFERROR(Table1[n_can_adj]/MID(Table1[district],FIND("(",Table1[district])+1,1),Table1[n_can_adj])</f>
        <v>3</v>
      </c>
      <c r="U2824">
        <v>11803</v>
      </c>
      <c r="V2824" t="str">
        <f>IF(Table1[Voting Population]&lt;47000,"Rural","Urban")</f>
        <v>Rural</v>
      </c>
      <c r="W2824" s="3">
        <v>7.3664825046040883E-3</v>
      </c>
      <c r="X2824" s="3" t="s">
        <v>5415</v>
      </c>
      <c r="Y2824" s="3">
        <f>COUNTIFS(Table1[Race '#],Table1[[#This Row],[Race '#]],Table1[Gender],"F")</f>
        <v>2</v>
      </c>
      <c r="Z2824" s="3">
        <f>COUNTIFS(Table1[Race '#],Table1[[#This Row],[Race '#]],Table1[Gender],"M")</f>
        <v>1</v>
      </c>
      <c r="AA2824" s="3">
        <f>COUNTIFS(Table1[Race '#],Table1[[#This Row],[Race '#]],Table1[Gender],"~?")</f>
        <v>0</v>
      </c>
      <c r="AB2824" s="3" t="str">
        <f>_xlfn.IFS(Y2824=SUM(Table1[[#This Row],[Race-F candidates]:[Race-? Candidates]]),"All-Female",Z2824=SUM(Table1[[#This Row],[Race-F candidates]:[Race-? Candidates]]),"All-Male",1=1,"Mixed-Gender")</f>
        <v>Mixed-Gender</v>
      </c>
      <c r="AC2824" s="3">
        <f>COUNTIFS(Table1[genoffice],Table1[[#This Row],[genoffice]],Table1[Gender],"F")</f>
        <v>216</v>
      </c>
      <c r="AD2824" s="3">
        <f>COUNTIFS(Table1[genoffice],Table1[[#This Row],[genoffice]],Table1[Gender],"M")</f>
        <v>355</v>
      </c>
      <c r="AE2824" s="3">
        <f>COUNTIFS(Table1[genoffice],Table1[[#This Row],[genoffice]],Table1[Gender],"~?")</f>
        <v>29</v>
      </c>
    </row>
    <row r="2825" spans="1:31" x14ac:dyDescent="0.35">
      <c r="A2825">
        <v>2820</v>
      </c>
      <c r="B2825">
        <f>IF(COUNTIF(C$2:C2824,C2825)&gt;0,B2824,B2824+1)</f>
        <v>942</v>
      </c>
      <c r="C2825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5" t="s">
        <v>3379</v>
      </c>
      <c r="E2825" t="s">
        <v>3557</v>
      </c>
      <c r="F2825" t="s">
        <v>3576</v>
      </c>
      <c r="G2825">
        <v>2014</v>
      </c>
      <c r="H2825" t="s">
        <v>736</v>
      </c>
      <c r="I2825" t="s">
        <v>19</v>
      </c>
      <c r="J2825">
        <v>569</v>
      </c>
      <c r="K2825">
        <v>36</v>
      </c>
      <c r="L2825">
        <f>COUNTIF(Table1[Race],Table1[Race])</f>
        <v>2</v>
      </c>
      <c r="M2825">
        <v>16</v>
      </c>
      <c r="N2825">
        <v>9</v>
      </c>
      <c r="O2825">
        <v>9</v>
      </c>
      <c r="P2825">
        <v>2</v>
      </c>
      <c r="Q2825" t="s">
        <v>20</v>
      </c>
      <c r="R2825" t="s">
        <v>3382</v>
      </c>
      <c r="S2825" t="s">
        <v>3379</v>
      </c>
      <c r="T2825">
        <f>IFERROR(Table1[n_can_adj]/MID(Table1[district],FIND("(",Table1[district])+1,1),Table1[n_can_adj])</f>
        <v>2</v>
      </c>
      <c r="U2825">
        <v>26739</v>
      </c>
      <c r="V2825" t="str">
        <f>IF(Table1[Voting Population]&lt;47000,"Rural","Urban")</f>
        <v>Rural</v>
      </c>
      <c r="W2825" s="3">
        <v>0.13799999999999996</v>
      </c>
      <c r="X2825" s="3" t="s">
        <v>5414</v>
      </c>
      <c r="Y2825" s="3">
        <f>COUNTIFS(Table1[Race '#],Table1[[#This Row],[Race '#]],Table1[Gender],"F")</f>
        <v>1</v>
      </c>
      <c r="Z2825" s="3">
        <f>COUNTIFS(Table1[Race '#],Table1[[#This Row],[Race '#]],Table1[Gender],"M")</f>
        <v>1</v>
      </c>
      <c r="AA2825" s="3">
        <f>COUNTIFS(Table1[Race '#],Table1[[#This Row],[Race '#]],Table1[Gender],"~?")</f>
        <v>0</v>
      </c>
      <c r="AB2825" s="3" t="str">
        <f>_xlfn.IFS(Y2825=SUM(Table1[[#This Row],[Race-F candidates]:[Race-? Candidates]]),"All-Female",Z2825=SUM(Table1[[#This Row],[Race-F candidates]:[Race-? Candidates]]),"All-Male",1=1,"Mixed-Gender")</f>
        <v>Mixed-Gender</v>
      </c>
      <c r="AC2825" s="3">
        <f>COUNTIFS(Table1[genoffice],Table1[[#This Row],[genoffice]],Table1[Gender],"F")</f>
        <v>216</v>
      </c>
      <c r="AD2825" s="3">
        <f>COUNTIFS(Table1[genoffice],Table1[[#This Row],[genoffice]],Table1[Gender],"M")</f>
        <v>355</v>
      </c>
      <c r="AE2825" s="3">
        <f>COUNTIFS(Table1[genoffice],Table1[[#This Row],[genoffice]],Table1[Gender],"~?")</f>
        <v>29</v>
      </c>
    </row>
    <row r="2826" spans="1:31" x14ac:dyDescent="0.35">
      <c r="A2826">
        <v>2831</v>
      </c>
      <c r="B2826">
        <f>IF(COUNTIF(C$2:C2825,C2826)&gt;0,B2825,B2825+1)</f>
        <v>942</v>
      </c>
      <c r="C2826" t="str">
        <f>Table1[[#This Row],[position]]&amp;IF(Table1[district]="NA","","-"&amp;Table1[district])&amp;IF(Table1[parish]="Multi-Parish Race","","-"&amp;Table1[parish])&amp;" ("&amp;Table1[year]&amp;")"</f>
        <v>Member of School Board-District  5-Morehouse (2014)</v>
      </c>
      <c r="D2826" t="s">
        <v>3379</v>
      </c>
      <c r="E2826" t="s">
        <v>3557</v>
      </c>
      <c r="F2826" t="s">
        <v>3587</v>
      </c>
      <c r="G2826">
        <v>2014</v>
      </c>
      <c r="H2826" t="s">
        <v>736</v>
      </c>
      <c r="I2826" t="s">
        <v>23</v>
      </c>
      <c r="J2826">
        <v>431</v>
      </c>
      <c r="K2826">
        <v>36</v>
      </c>
      <c r="L2826">
        <f>COUNTIF(Table1[Race],Table1[Race])</f>
        <v>2</v>
      </c>
      <c r="M2826">
        <v>16</v>
      </c>
      <c r="N2826">
        <v>9</v>
      </c>
      <c r="O2826">
        <v>9</v>
      </c>
      <c r="P2826">
        <v>2</v>
      </c>
      <c r="Q2826" t="s">
        <v>20</v>
      </c>
      <c r="R2826" t="s">
        <v>3382</v>
      </c>
      <c r="S2826" t="s">
        <v>3379</v>
      </c>
      <c r="T2826">
        <f>IFERROR(Table1[n_can_adj]/MID(Table1[district],FIND("(",Table1[district])+1,1),Table1[n_can_adj])</f>
        <v>2</v>
      </c>
      <c r="U2826">
        <v>26739</v>
      </c>
      <c r="V2826" t="str">
        <f>IF(Table1[Voting Population]&lt;47000,"Rural","Urban")</f>
        <v>Rural</v>
      </c>
      <c r="W2826" s="3">
        <v>0.13799999999999996</v>
      </c>
      <c r="X2826" s="3" t="s">
        <v>5415</v>
      </c>
      <c r="Y2826" s="3">
        <f>COUNTIFS(Table1[Race '#],Table1[[#This Row],[Race '#]],Table1[Gender],"F")</f>
        <v>1</v>
      </c>
      <c r="Z2826" s="3">
        <f>COUNTIFS(Table1[Race '#],Table1[[#This Row],[Race '#]],Table1[Gender],"M")</f>
        <v>1</v>
      </c>
      <c r="AA2826" s="3">
        <f>COUNTIFS(Table1[Race '#],Table1[[#This Row],[Race '#]],Table1[Gender],"~?")</f>
        <v>0</v>
      </c>
      <c r="AB2826" s="3" t="str">
        <f>_xlfn.IFS(Y2826=SUM(Table1[[#This Row],[Race-F candidates]:[Race-? Candidates]]),"All-Female",Z2826=SUM(Table1[[#This Row],[Race-F candidates]:[Race-? Candidates]]),"All-Male",1=1,"Mixed-Gender")</f>
        <v>Mixed-Gender</v>
      </c>
      <c r="AC2826" s="3">
        <f>COUNTIFS(Table1[genoffice],Table1[[#This Row],[genoffice]],Table1[Gender],"F")</f>
        <v>216</v>
      </c>
      <c r="AD2826" s="3">
        <f>COUNTIFS(Table1[genoffice],Table1[[#This Row],[genoffice]],Table1[Gender],"M")</f>
        <v>355</v>
      </c>
      <c r="AE2826" s="3">
        <f>COUNTIFS(Table1[genoffice],Table1[[#This Row],[genoffice]],Table1[Gender],"~?")</f>
        <v>29</v>
      </c>
    </row>
    <row r="2827" spans="1:31" x14ac:dyDescent="0.35">
      <c r="A2827">
        <v>2818</v>
      </c>
      <c r="B2827">
        <f>IF(COUNTIF(C$2:C2826,C2827)&gt;0,B2826,B2826+1)</f>
        <v>943</v>
      </c>
      <c r="C2827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7" t="s">
        <v>3379</v>
      </c>
      <c r="E2827" t="s">
        <v>3557</v>
      </c>
      <c r="F2827" t="s">
        <v>3574</v>
      </c>
      <c r="G2827">
        <v>2014</v>
      </c>
      <c r="H2827" t="s">
        <v>263</v>
      </c>
      <c r="I2827" t="s">
        <v>23</v>
      </c>
      <c r="J2827">
        <v>349</v>
      </c>
      <c r="K2827">
        <v>36</v>
      </c>
      <c r="L2827">
        <f>COUNTIF(Table1[Race],Table1[Race])</f>
        <v>2</v>
      </c>
      <c r="M2827">
        <v>16</v>
      </c>
      <c r="N2827">
        <v>9</v>
      </c>
      <c r="O2827">
        <v>9</v>
      </c>
      <c r="P2827">
        <v>2</v>
      </c>
      <c r="Q2827" t="s">
        <v>20</v>
      </c>
      <c r="R2827" t="s">
        <v>3382</v>
      </c>
      <c r="S2827" t="s">
        <v>3379</v>
      </c>
      <c r="T2827">
        <f>IFERROR(Table1[n_can_adj]/MID(Table1[district],FIND("(",Table1[district])+1,1),Table1[n_can_adj])</f>
        <v>2</v>
      </c>
      <c r="U2827">
        <v>39258</v>
      </c>
      <c r="V2827" t="str">
        <f>IF(Table1[Voting Population]&lt;47000,"Rural","Urban")</f>
        <v>Rural</v>
      </c>
      <c r="W2827" s="3">
        <v>0.12580645161290321</v>
      </c>
      <c r="X2827" s="3" t="s">
        <v>5415</v>
      </c>
      <c r="Y2827" s="3">
        <f>COUNTIFS(Table1[Race '#],Table1[[#This Row],[Race '#]],Table1[Gender],"F")</f>
        <v>2</v>
      </c>
      <c r="Z2827" s="3">
        <f>COUNTIFS(Table1[Race '#],Table1[[#This Row],[Race '#]],Table1[Gender],"M")</f>
        <v>0</v>
      </c>
      <c r="AA2827" s="3">
        <f>COUNTIFS(Table1[Race '#],Table1[[#This Row],[Race '#]],Table1[Gender],"~?")</f>
        <v>0</v>
      </c>
      <c r="AB2827" s="3" t="str">
        <f>_xlfn.IFS(Y2827=SUM(Table1[[#This Row],[Race-F candidates]:[Race-? Candidates]]),"All-Female",Z2827=SUM(Table1[[#This Row],[Race-F candidates]:[Race-? Candidates]]),"All-Male",1=1,"Mixed-Gender")</f>
        <v>All-Female</v>
      </c>
      <c r="AC2827" s="3">
        <f>COUNTIFS(Table1[genoffice],Table1[[#This Row],[genoffice]],Table1[Gender],"F")</f>
        <v>216</v>
      </c>
      <c r="AD2827" s="3">
        <f>COUNTIFS(Table1[genoffice],Table1[[#This Row],[genoffice]],Table1[Gender],"M")</f>
        <v>355</v>
      </c>
      <c r="AE2827" s="3">
        <f>COUNTIFS(Table1[genoffice],Table1[[#This Row],[genoffice]],Table1[Gender],"~?")</f>
        <v>29</v>
      </c>
    </row>
    <row r="2828" spans="1:31" x14ac:dyDescent="0.35">
      <c r="A2828">
        <v>2829</v>
      </c>
      <c r="B2828">
        <f>IF(COUNTIF(C$2:C2827,C2828)&gt;0,B2827,B2827+1)</f>
        <v>943</v>
      </c>
      <c r="C2828" t="str">
        <f>Table1[[#This Row],[position]]&amp;IF(Table1[district]="NA","","-"&amp;Table1[district])&amp;IF(Table1[parish]="Multi-Parish Race","","-"&amp;Table1[parish])&amp;" ("&amp;Table1[year]&amp;")"</f>
        <v>Member of School Board-District  5-Natchitoches (2014)</v>
      </c>
      <c r="D2828" t="s">
        <v>3379</v>
      </c>
      <c r="E2828" t="s">
        <v>3557</v>
      </c>
      <c r="F2828" t="s">
        <v>3585</v>
      </c>
      <c r="G2828">
        <v>2014</v>
      </c>
      <c r="H2828" t="s">
        <v>263</v>
      </c>
      <c r="I2828" t="s">
        <v>23</v>
      </c>
      <c r="J2828">
        <v>271</v>
      </c>
      <c r="K2828">
        <v>36</v>
      </c>
      <c r="L2828">
        <f>COUNTIF(Table1[Race],Table1[Race])</f>
        <v>2</v>
      </c>
      <c r="M2828">
        <v>16</v>
      </c>
      <c r="N2828">
        <v>9</v>
      </c>
      <c r="O2828">
        <v>9</v>
      </c>
      <c r="P2828">
        <v>2</v>
      </c>
      <c r="Q2828" t="s">
        <v>20</v>
      </c>
      <c r="R2828" t="s">
        <v>3382</v>
      </c>
      <c r="S2828" t="s">
        <v>3379</v>
      </c>
      <c r="T2828">
        <f>IFERROR(Table1[n_can_adj]/MID(Table1[district],FIND("(",Table1[district])+1,1),Table1[n_can_adj])</f>
        <v>2</v>
      </c>
      <c r="U2828">
        <v>39258</v>
      </c>
      <c r="V2828" t="str">
        <f>IF(Table1[Voting Population]&lt;47000,"Rural","Urban")</f>
        <v>Rural</v>
      </c>
      <c r="W2828" s="3">
        <v>0.12580645161290321</v>
      </c>
      <c r="X2828" s="3" t="s">
        <v>5415</v>
      </c>
      <c r="Y2828" s="3">
        <f>COUNTIFS(Table1[Race '#],Table1[[#This Row],[Race '#]],Table1[Gender],"F")</f>
        <v>2</v>
      </c>
      <c r="Z2828" s="3">
        <f>COUNTIFS(Table1[Race '#],Table1[[#This Row],[Race '#]],Table1[Gender],"M")</f>
        <v>0</v>
      </c>
      <c r="AA2828" s="3">
        <f>COUNTIFS(Table1[Race '#],Table1[[#This Row],[Race '#]],Table1[Gender],"~?")</f>
        <v>0</v>
      </c>
      <c r="AB2828" s="3" t="str">
        <f>_xlfn.IFS(Y2828=SUM(Table1[[#This Row],[Race-F candidates]:[Race-? Candidates]]),"All-Female",Z2828=SUM(Table1[[#This Row],[Race-F candidates]:[Race-? Candidates]]),"All-Male",1=1,"Mixed-Gender")</f>
        <v>All-Female</v>
      </c>
      <c r="AC2828" s="3">
        <f>COUNTIFS(Table1[genoffice],Table1[[#This Row],[genoffice]],Table1[Gender],"F")</f>
        <v>216</v>
      </c>
      <c r="AD2828" s="3">
        <f>COUNTIFS(Table1[genoffice],Table1[[#This Row],[genoffice]],Table1[Gender],"M")</f>
        <v>355</v>
      </c>
      <c r="AE2828" s="3">
        <f>COUNTIFS(Table1[genoffice],Table1[[#This Row],[genoffice]],Table1[Gender],"~?")</f>
        <v>29</v>
      </c>
    </row>
    <row r="2829" spans="1:31" x14ac:dyDescent="0.35">
      <c r="A2829">
        <v>2819</v>
      </c>
      <c r="B2829">
        <f>IF(COUNTIF(C$2:C2828,C2829)&gt;0,B2828,B2828+1)</f>
        <v>944</v>
      </c>
      <c r="C2829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29" t="s">
        <v>3379</v>
      </c>
      <c r="E2829" t="s">
        <v>3557</v>
      </c>
      <c r="F2829" t="s">
        <v>3575</v>
      </c>
      <c r="G2829">
        <v>2014</v>
      </c>
      <c r="H2829" t="s">
        <v>1584</v>
      </c>
      <c r="I2829" t="s">
        <v>30</v>
      </c>
      <c r="J2829">
        <v>256</v>
      </c>
      <c r="K2829">
        <v>36</v>
      </c>
      <c r="L2829">
        <f>COUNTIF(Table1[Race],Table1[Race])</f>
        <v>3</v>
      </c>
      <c r="M2829">
        <v>16</v>
      </c>
      <c r="N2829">
        <v>9</v>
      </c>
      <c r="O2829">
        <v>9</v>
      </c>
      <c r="P2829">
        <v>2</v>
      </c>
      <c r="Q2829" t="s">
        <v>20</v>
      </c>
      <c r="R2829" t="s">
        <v>3382</v>
      </c>
      <c r="S2829" t="s">
        <v>3379</v>
      </c>
      <c r="T2829">
        <f>IFERROR(Table1[n_can_adj]/MID(Table1[district],FIND("(",Table1[district])+1,1),Table1[n_can_adj])</f>
        <v>3</v>
      </c>
      <c r="U2829">
        <v>23584</v>
      </c>
      <c r="V2829" t="str">
        <f>IF(Table1[Voting Population]&lt;47000,"Rural","Urban")</f>
        <v>Rural</v>
      </c>
      <c r="W2829" s="3">
        <v>0.2</v>
      </c>
      <c r="X2829" s="3" t="s">
        <v>5414</v>
      </c>
      <c r="Y2829" s="3">
        <f>COUNTIFS(Table1[Race '#],Table1[[#This Row],[Race '#]],Table1[Gender],"F")</f>
        <v>0</v>
      </c>
      <c r="Z2829" s="3">
        <f>COUNTIFS(Table1[Race '#],Table1[[#This Row],[Race '#]],Table1[Gender],"M")</f>
        <v>3</v>
      </c>
      <c r="AA2829" s="3">
        <f>COUNTIFS(Table1[Race '#],Table1[[#This Row],[Race '#]],Table1[Gender],"~?")</f>
        <v>0</v>
      </c>
      <c r="AB2829" s="3" t="str">
        <f>_xlfn.IFS(Y2829=SUM(Table1[[#This Row],[Race-F candidates]:[Race-? Candidates]]),"All-Female",Z2829=SUM(Table1[[#This Row],[Race-F candidates]:[Race-? Candidates]]),"All-Male",1=1,"Mixed-Gender")</f>
        <v>All-Male</v>
      </c>
      <c r="AC2829" s="3">
        <f>COUNTIFS(Table1[genoffice],Table1[[#This Row],[genoffice]],Table1[Gender],"F")</f>
        <v>216</v>
      </c>
      <c r="AD2829" s="3">
        <f>COUNTIFS(Table1[genoffice],Table1[[#This Row],[genoffice]],Table1[Gender],"M")</f>
        <v>355</v>
      </c>
      <c r="AE2829" s="3">
        <f>COUNTIFS(Table1[genoffice],Table1[[#This Row],[genoffice]],Table1[Gender],"~?")</f>
        <v>29</v>
      </c>
    </row>
    <row r="2830" spans="1:31" x14ac:dyDescent="0.35">
      <c r="A2830">
        <v>2830</v>
      </c>
      <c r="B2830">
        <f>IF(COUNTIF(C$2:C2829,C2830)&gt;0,B2829,B2829+1)</f>
        <v>944</v>
      </c>
      <c r="C2830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0" t="s">
        <v>3379</v>
      </c>
      <c r="E2830" t="s">
        <v>3557</v>
      </c>
      <c r="F2830" t="s">
        <v>3586</v>
      </c>
      <c r="G2830">
        <v>2014</v>
      </c>
      <c r="H2830" t="s">
        <v>1584</v>
      </c>
      <c r="I2830" t="s">
        <v>19</v>
      </c>
      <c r="J2830">
        <v>433</v>
      </c>
      <c r="K2830">
        <v>36</v>
      </c>
      <c r="L2830">
        <f>COUNTIF(Table1[Race],Table1[Race])</f>
        <v>3</v>
      </c>
      <c r="M2830">
        <v>16</v>
      </c>
      <c r="N2830">
        <v>9</v>
      </c>
      <c r="O2830">
        <v>9</v>
      </c>
      <c r="P2830">
        <v>2</v>
      </c>
      <c r="Q2830" t="s">
        <v>20</v>
      </c>
      <c r="R2830" t="s">
        <v>3382</v>
      </c>
      <c r="S2830" t="s">
        <v>3379</v>
      </c>
      <c r="T2830">
        <f>IFERROR(Table1[n_can_adj]/MID(Table1[district],FIND("(",Table1[district])+1,1),Table1[n_can_adj])</f>
        <v>3</v>
      </c>
      <c r="U2830">
        <v>23584</v>
      </c>
      <c r="V2830" t="str">
        <f>IF(Table1[Voting Population]&lt;47000,"Rural","Urban")</f>
        <v>Rural</v>
      </c>
      <c r="W2830" s="3">
        <v>0.2</v>
      </c>
      <c r="X2830" s="3" t="s">
        <v>5414</v>
      </c>
      <c r="Y2830" s="3">
        <f>COUNTIFS(Table1[Race '#],Table1[[#This Row],[Race '#]],Table1[Gender],"F")</f>
        <v>0</v>
      </c>
      <c r="Z2830" s="3">
        <f>COUNTIFS(Table1[Race '#],Table1[[#This Row],[Race '#]],Table1[Gender],"M")</f>
        <v>3</v>
      </c>
      <c r="AA2830" s="3">
        <f>COUNTIFS(Table1[Race '#],Table1[[#This Row],[Race '#]],Table1[Gender],"~?")</f>
        <v>0</v>
      </c>
      <c r="AB2830" s="3" t="str">
        <f>_xlfn.IFS(Y2830=SUM(Table1[[#This Row],[Race-F candidates]:[Race-? Candidates]]),"All-Female",Z2830=SUM(Table1[[#This Row],[Race-F candidates]:[Race-? Candidates]]),"All-Male",1=1,"Mixed-Gender")</f>
        <v>All-Male</v>
      </c>
      <c r="AC2830" s="3">
        <f>COUNTIFS(Table1[genoffice],Table1[[#This Row],[genoffice]],Table1[Gender],"F")</f>
        <v>216</v>
      </c>
      <c r="AD2830" s="3">
        <f>COUNTIFS(Table1[genoffice],Table1[[#This Row],[genoffice]],Table1[Gender],"M")</f>
        <v>355</v>
      </c>
      <c r="AE2830" s="3">
        <f>COUNTIFS(Table1[genoffice],Table1[[#This Row],[genoffice]],Table1[Gender],"~?")</f>
        <v>29</v>
      </c>
    </row>
    <row r="2831" spans="1:31" x14ac:dyDescent="0.35">
      <c r="A2831">
        <v>2837</v>
      </c>
      <c r="B2831">
        <f>IF(COUNTIF(C$2:C2830,C2831)&gt;0,B2830,B2830+1)</f>
        <v>944</v>
      </c>
      <c r="C2831" t="str">
        <f>Table1[[#This Row],[position]]&amp;IF(Table1[district]="NA","","-"&amp;Table1[district])&amp;IF(Table1[parish]="Multi-Parish Race","","-"&amp;Table1[parish])&amp;" ("&amp;Table1[year]&amp;")"</f>
        <v>Member of School Board-District  5-Plaquemines (2014)</v>
      </c>
      <c r="D2831" t="s">
        <v>3379</v>
      </c>
      <c r="E2831" t="s">
        <v>3557</v>
      </c>
      <c r="F2831" t="s">
        <v>3593</v>
      </c>
      <c r="G2831">
        <v>2014</v>
      </c>
      <c r="H2831" t="s">
        <v>1584</v>
      </c>
      <c r="I2831" t="s">
        <v>19</v>
      </c>
      <c r="J2831">
        <v>196</v>
      </c>
      <c r="K2831">
        <v>36</v>
      </c>
      <c r="L2831">
        <f>COUNTIF(Table1[Race],Table1[Race])</f>
        <v>3</v>
      </c>
      <c r="M2831">
        <v>16</v>
      </c>
      <c r="N2831">
        <v>9</v>
      </c>
      <c r="O2831">
        <v>9</v>
      </c>
      <c r="P2831">
        <v>2</v>
      </c>
      <c r="Q2831" t="s">
        <v>20</v>
      </c>
      <c r="R2831" t="s">
        <v>3382</v>
      </c>
      <c r="S2831" t="s">
        <v>3379</v>
      </c>
      <c r="T2831">
        <f>IFERROR(Table1[n_can_adj]/MID(Table1[district],FIND("(",Table1[district])+1,1),Table1[n_can_adj])</f>
        <v>3</v>
      </c>
      <c r="U2831">
        <v>23584</v>
      </c>
      <c r="V2831" t="str">
        <f>IF(Table1[Voting Population]&lt;47000,"Rural","Urban")</f>
        <v>Rural</v>
      </c>
      <c r="W2831" s="3">
        <v>0.2</v>
      </c>
      <c r="X2831" s="3" t="s">
        <v>5414</v>
      </c>
      <c r="Y2831" s="3">
        <f>COUNTIFS(Table1[Race '#],Table1[[#This Row],[Race '#]],Table1[Gender],"F")</f>
        <v>0</v>
      </c>
      <c r="Z2831" s="3">
        <f>COUNTIFS(Table1[Race '#],Table1[[#This Row],[Race '#]],Table1[Gender],"M")</f>
        <v>3</v>
      </c>
      <c r="AA2831" s="3">
        <f>COUNTIFS(Table1[Race '#],Table1[[#This Row],[Race '#]],Table1[Gender],"~?")</f>
        <v>0</v>
      </c>
      <c r="AB2831" s="3" t="str">
        <f>_xlfn.IFS(Y2831=SUM(Table1[[#This Row],[Race-F candidates]:[Race-? Candidates]]),"All-Female",Z2831=SUM(Table1[[#This Row],[Race-F candidates]:[Race-? Candidates]]),"All-Male",1=1,"Mixed-Gender")</f>
        <v>All-Male</v>
      </c>
      <c r="AC2831" s="3">
        <f>COUNTIFS(Table1[genoffice],Table1[[#This Row],[genoffice]],Table1[Gender],"F")</f>
        <v>216</v>
      </c>
      <c r="AD2831" s="3">
        <f>COUNTIFS(Table1[genoffice],Table1[[#This Row],[genoffice]],Table1[Gender],"M")</f>
        <v>355</v>
      </c>
      <c r="AE2831" s="3">
        <f>COUNTIFS(Table1[genoffice],Table1[[#This Row],[genoffice]],Table1[Gender],"~?")</f>
        <v>29</v>
      </c>
    </row>
    <row r="2832" spans="1:31" x14ac:dyDescent="0.35">
      <c r="A2832">
        <v>2806</v>
      </c>
      <c r="B2832">
        <f>IF(COUNTIF(C$2:C2831,C2832)&gt;0,B2831,B2831+1)</f>
        <v>945</v>
      </c>
      <c r="C2832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2" t="s">
        <v>3379</v>
      </c>
      <c r="E2832" t="s">
        <v>3557</v>
      </c>
      <c r="F2832" t="s">
        <v>3562</v>
      </c>
      <c r="G2832">
        <v>2014</v>
      </c>
      <c r="H2832" t="s">
        <v>83</v>
      </c>
      <c r="I2832" t="s">
        <v>23</v>
      </c>
      <c r="J2832">
        <v>1247</v>
      </c>
      <c r="K2832">
        <v>36</v>
      </c>
      <c r="L2832">
        <f>COUNTIF(Table1[Race],Table1[Race])</f>
        <v>2</v>
      </c>
      <c r="M2832">
        <v>16</v>
      </c>
      <c r="N2832">
        <v>9</v>
      </c>
      <c r="O2832">
        <v>9</v>
      </c>
      <c r="P2832">
        <v>2</v>
      </c>
      <c r="Q2832" t="s">
        <v>20</v>
      </c>
      <c r="R2832" t="s">
        <v>3382</v>
      </c>
      <c r="S2832" t="s">
        <v>3379</v>
      </c>
      <c r="T2832">
        <f>IFERROR(Table1[n_can_adj]/MID(Table1[district],FIND("(",Table1[district])+1,1),Table1[n_can_adj])</f>
        <v>2</v>
      </c>
      <c r="U2832">
        <v>83699</v>
      </c>
      <c r="V2832" t="str">
        <f>IF(Table1[Voting Population]&lt;47000,"Rural","Urban")</f>
        <v>Urban</v>
      </c>
      <c r="W2832" s="3">
        <v>2.2550225502254995E-2</v>
      </c>
      <c r="X2832" s="3" t="s">
        <v>5415</v>
      </c>
      <c r="Y2832" s="3">
        <f>COUNTIFS(Table1[Race '#],Table1[[#This Row],[Race '#]],Table1[Gender],"F")</f>
        <v>2</v>
      </c>
      <c r="Z2832" s="3">
        <f>COUNTIFS(Table1[Race '#],Table1[[#This Row],[Race '#]],Table1[Gender],"M")</f>
        <v>0</v>
      </c>
      <c r="AA2832" s="3">
        <f>COUNTIFS(Table1[Race '#],Table1[[#This Row],[Race '#]],Table1[Gender],"~?")</f>
        <v>0</v>
      </c>
      <c r="AB2832" s="3" t="str">
        <f>_xlfn.IFS(Y2832=SUM(Table1[[#This Row],[Race-F candidates]:[Race-? Candidates]]),"All-Female",Z2832=SUM(Table1[[#This Row],[Race-F candidates]:[Race-? Candidates]]),"All-Male",1=1,"Mixed-Gender")</f>
        <v>All-Female</v>
      </c>
      <c r="AC2832" s="3">
        <f>COUNTIFS(Table1[genoffice],Table1[[#This Row],[genoffice]],Table1[Gender],"F")</f>
        <v>216</v>
      </c>
      <c r="AD2832" s="3">
        <f>COUNTIFS(Table1[genoffice],Table1[[#This Row],[genoffice]],Table1[Gender],"M")</f>
        <v>355</v>
      </c>
      <c r="AE2832" s="3">
        <f>COUNTIFS(Table1[genoffice],Table1[[#This Row],[genoffice]],Table1[Gender],"~?")</f>
        <v>29</v>
      </c>
    </row>
    <row r="2833" spans="1:31" x14ac:dyDescent="0.35">
      <c r="A2833">
        <v>2809</v>
      </c>
      <c r="B2833">
        <f>IF(COUNTIF(C$2:C2832,C2833)&gt;0,B2832,B2832+1)</f>
        <v>945</v>
      </c>
      <c r="C2833" t="str">
        <f>Table1[[#This Row],[position]]&amp;IF(Table1[district]="NA","","-"&amp;Table1[district])&amp;IF(Table1[parish]="Multi-Parish Race","","-"&amp;Table1[parish])&amp;" ("&amp;Table1[year]&amp;")"</f>
        <v>Member of School Board-District  5-St. Landry (2014)</v>
      </c>
      <c r="D2833" t="s">
        <v>3379</v>
      </c>
      <c r="E2833" t="s">
        <v>3557</v>
      </c>
      <c r="F2833" t="s">
        <v>3565</v>
      </c>
      <c r="G2833">
        <v>2014</v>
      </c>
      <c r="H2833" t="s">
        <v>83</v>
      </c>
      <c r="I2833" t="s">
        <v>23</v>
      </c>
      <c r="J2833">
        <v>1192</v>
      </c>
      <c r="K2833">
        <v>36</v>
      </c>
      <c r="L2833">
        <f>COUNTIF(Table1[Race],Table1[Race])</f>
        <v>2</v>
      </c>
      <c r="M2833">
        <v>16</v>
      </c>
      <c r="N2833">
        <v>9</v>
      </c>
      <c r="O2833">
        <v>9</v>
      </c>
      <c r="P2833">
        <v>2</v>
      </c>
      <c r="Q2833" t="s">
        <v>20</v>
      </c>
      <c r="R2833" t="s">
        <v>3382</v>
      </c>
      <c r="S2833" t="s">
        <v>3379</v>
      </c>
      <c r="T2833">
        <f>IFERROR(Table1[n_can_adj]/MID(Table1[district],FIND("(",Table1[district])+1,1),Table1[n_can_adj])</f>
        <v>2</v>
      </c>
      <c r="U2833">
        <v>83699</v>
      </c>
      <c r="V2833" t="str">
        <f>IF(Table1[Voting Population]&lt;47000,"Rural","Urban")</f>
        <v>Urban</v>
      </c>
      <c r="W2833" s="3">
        <v>2.2550225502254995E-2</v>
      </c>
      <c r="X2833" s="3" t="s">
        <v>5415</v>
      </c>
      <c r="Y2833" s="3">
        <f>COUNTIFS(Table1[Race '#],Table1[[#This Row],[Race '#]],Table1[Gender],"F")</f>
        <v>2</v>
      </c>
      <c r="Z2833" s="3">
        <f>COUNTIFS(Table1[Race '#],Table1[[#This Row],[Race '#]],Table1[Gender],"M")</f>
        <v>0</v>
      </c>
      <c r="AA2833" s="3">
        <f>COUNTIFS(Table1[Race '#],Table1[[#This Row],[Race '#]],Table1[Gender],"~?")</f>
        <v>0</v>
      </c>
      <c r="AB2833" s="3" t="str">
        <f>_xlfn.IFS(Y2833=SUM(Table1[[#This Row],[Race-F candidates]:[Race-? Candidates]]),"All-Female",Z2833=SUM(Table1[[#This Row],[Race-F candidates]:[Race-? Candidates]]),"All-Male",1=1,"Mixed-Gender")</f>
        <v>All-Female</v>
      </c>
      <c r="AC2833" s="3">
        <f>COUNTIFS(Table1[genoffice],Table1[[#This Row],[genoffice]],Table1[Gender],"F")</f>
        <v>216</v>
      </c>
      <c r="AD2833" s="3">
        <f>COUNTIFS(Table1[genoffice],Table1[[#This Row],[genoffice]],Table1[Gender],"M")</f>
        <v>355</v>
      </c>
      <c r="AE2833" s="3">
        <f>COUNTIFS(Table1[genoffice],Table1[[#This Row],[genoffice]],Table1[Gender],"~?")</f>
        <v>29</v>
      </c>
    </row>
    <row r="2834" spans="1:31" x14ac:dyDescent="0.35">
      <c r="A2834">
        <v>2822</v>
      </c>
      <c r="B2834">
        <f>IF(COUNTIF(C$2:C2833,C2834)&gt;0,B2833,B2833+1)</f>
        <v>946</v>
      </c>
      <c r="C2834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4" t="s">
        <v>3379</v>
      </c>
      <c r="E2834" t="s">
        <v>3557</v>
      </c>
      <c r="F2834" t="s">
        <v>3578</v>
      </c>
      <c r="G2834">
        <v>2014</v>
      </c>
      <c r="H2834" t="s">
        <v>519</v>
      </c>
      <c r="I2834" t="s">
        <v>30</v>
      </c>
      <c r="J2834">
        <v>401</v>
      </c>
      <c r="K2834">
        <v>36</v>
      </c>
      <c r="L2834">
        <f>COUNTIF(Table1[Race],Table1[Race])</f>
        <v>2</v>
      </c>
      <c r="M2834">
        <v>16</v>
      </c>
      <c r="N2834">
        <v>9</v>
      </c>
      <c r="O2834">
        <v>9</v>
      </c>
      <c r="P2834">
        <v>2</v>
      </c>
      <c r="Q2834" t="s">
        <v>20</v>
      </c>
      <c r="R2834" t="s">
        <v>3382</v>
      </c>
      <c r="S2834" t="s">
        <v>3379</v>
      </c>
      <c r="T2834">
        <f>IFERROR(Table1[n_can_adj]/MID(Table1[district],FIND("(",Table1[district])+1,1),Table1[n_can_adj])</f>
        <v>2</v>
      </c>
      <c r="U2834">
        <v>46367</v>
      </c>
      <c r="V2834" t="str">
        <f>IF(Table1[Voting Population]&lt;47000,"Rural","Urban")</f>
        <v>Rural</v>
      </c>
      <c r="W2834" s="3">
        <v>0.25602968460111319</v>
      </c>
      <c r="X2834" s="3" t="s">
        <v>5415</v>
      </c>
      <c r="Y2834" s="3">
        <f>COUNTIFS(Table1[Race '#],Table1[[#This Row],[Race '#]],Table1[Gender],"F")</f>
        <v>1</v>
      </c>
      <c r="Z2834" s="3">
        <f>COUNTIFS(Table1[Race '#],Table1[[#This Row],[Race '#]],Table1[Gender],"M")</f>
        <v>1</v>
      </c>
      <c r="AA2834" s="3">
        <f>COUNTIFS(Table1[Race '#],Table1[[#This Row],[Race '#]],Table1[Gender],"~?")</f>
        <v>0</v>
      </c>
      <c r="AB2834" s="3" t="str">
        <f>_xlfn.IFS(Y2834=SUM(Table1[[#This Row],[Race-F candidates]:[Race-? Candidates]]),"All-Female",Z2834=SUM(Table1[[#This Row],[Race-F candidates]:[Race-? Candidates]]),"All-Male",1=1,"Mixed-Gender")</f>
        <v>Mixed-Gender</v>
      </c>
      <c r="AC2834" s="3">
        <f>COUNTIFS(Table1[genoffice],Table1[[#This Row],[genoffice]],Table1[Gender],"F")</f>
        <v>216</v>
      </c>
      <c r="AD2834" s="3">
        <f>COUNTIFS(Table1[genoffice],Table1[[#This Row],[genoffice]],Table1[Gender],"M")</f>
        <v>355</v>
      </c>
      <c r="AE2834" s="3">
        <f>COUNTIFS(Table1[genoffice],Table1[[#This Row],[genoffice]],Table1[Gender],"~?")</f>
        <v>29</v>
      </c>
    </row>
    <row r="2835" spans="1:31" x14ac:dyDescent="0.35">
      <c r="A2835">
        <v>2826</v>
      </c>
      <c r="B2835">
        <f>IF(COUNTIF(C$2:C2834,C2835)&gt;0,B2834,B2834+1)</f>
        <v>946</v>
      </c>
      <c r="C2835" t="str">
        <f>Table1[[#This Row],[position]]&amp;IF(Table1[district]="NA","","-"&amp;Table1[district])&amp;IF(Table1[parish]="Multi-Parish Race","","-"&amp;Table1[parish])&amp;" ("&amp;Table1[year]&amp;")"</f>
        <v>Member of School Board-District  5-Washington (2014)</v>
      </c>
      <c r="D2835" t="s">
        <v>3379</v>
      </c>
      <c r="E2835" t="s">
        <v>3557</v>
      </c>
      <c r="F2835" t="s">
        <v>3582</v>
      </c>
      <c r="G2835">
        <v>2014</v>
      </c>
      <c r="H2835" t="s">
        <v>519</v>
      </c>
      <c r="I2835" t="s">
        <v>23</v>
      </c>
      <c r="J2835">
        <v>677</v>
      </c>
      <c r="K2835">
        <v>36</v>
      </c>
      <c r="L2835">
        <f>COUNTIF(Table1[Race],Table1[Race])</f>
        <v>2</v>
      </c>
      <c r="M2835">
        <v>16</v>
      </c>
      <c r="N2835">
        <v>9</v>
      </c>
      <c r="O2835">
        <v>9</v>
      </c>
      <c r="P2835">
        <v>2</v>
      </c>
      <c r="Q2835" t="s">
        <v>20</v>
      </c>
      <c r="R2835" t="s">
        <v>3382</v>
      </c>
      <c r="S2835" t="s">
        <v>3379</v>
      </c>
      <c r="T2835">
        <f>IFERROR(Table1[n_can_adj]/MID(Table1[district],FIND("(",Table1[district])+1,1),Table1[n_can_adj])</f>
        <v>2</v>
      </c>
      <c r="U2835">
        <v>46367</v>
      </c>
      <c r="V2835" t="str">
        <f>IF(Table1[Voting Population]&lt;47000,"Rural","Urban")</f>
        <v>Rural</v>
      </c>
      <c r="W2835" s="3">
        <v>0.25602968460111319</v>
      </c>
      <c r="X2835" s="3" t="s">
        <v>5414</v>
      </c>
      <c r="Y2835" s="3">
        <f>COUNTIFS(Table1[Race '#],Table1[[#This Row],[Race '#]],Table1[Gender],"F")</f>
        <v>1</v>
      </c>
      <c r="Z2835" s="3">
        <f>COUNTIFS(Table1[Race '#],Table1[[#This Row],[Race '#]],Table1[Gender],"M")</f>
        <v>1</v>
      </c>
      <c r="AA2835" s="3">
        <f>COUNTIFS(Table1[Race '#],Table1[[#This Row],[Race '#]],Table1[Gender],"~?")</f>
        <v>0</v>
      </c>
      <c r="AB2835" s="3" t="str">
        <f>_xlfn.IFS(Y2835=SUM(Table1[[#This Row],[Race-F candidates]:[Race-? Candidates]]),"All-Female",Z2835=SUM(Table1[[#This Row],[Race-F candidates]:[Race-? Candidates]]),"All-Male",1=1,"Mixed-Gender")</f>
        <v>Mixed-Gender</v>
      </c>
      <c r="AC2835" s="3">
        <f>COUNTIFS(Table1[genoffice],Table1[[#This Row],[genoffice]],Table1[Gender],"F")</f>
        <v>216</v>
      </c>
      <c r="AD2835" s="3">
        <f>COUNTIFS(Table1[genoffice],Table1[[#This Row],[genoffice]],Table1[Gender],"M")</f>
        <v>355</v>
      </c>
      <c r="AE2835" s="3">
        <f>COUNTIFS(Table1[genoffice],Table1[[#This Row],[genoffice]],Table1[Gender],"~?")</f>
        <v>29</v>
      </c>
    </row>
    <row r="2836" spans="1:31" x14ac:dyDescent="0.35">
      <c r="A2836">
        <v>2803</v>
      </c>
      <c r="B2836">
        <f>IF(COUNTIF(C$2:C2835,C2836)&gt;0,B2835,B2835+1)</f>
        <v>947</v>
      </c>
      <c r="C2836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6" t="s">
        <v>3379</v>
      </c>
      <c r="E2836" t="s">
        <v>3557</v>
      </c>
      <c r="F2836" t="s">
        <v>3559</v>
      </c>
      <c r="G2836">
        <v>2014</v>
      </c>
      <c r="H2836" t="s">
        <v>69</v>
      </c>
      <c r="I2836" t="s">
        <v>19</v>
      </c>
      <c r="J2836">
        <v>493</v>
      </c>
      <c r="K2836">
        <v>36</v>
      </c>
      <c r="L2836">
        <f>COUNTIF(Table1[Race],Table1[Race])</f>
        <v>3</v>
      </c>
      <c r="M2836">
        <v>16</v>
      </c>
      <c r="N2836">
        <v>9</v>
      </c>
      <c r="O2836">
        <v>9</v>
      </c>
      <c r="P2836">
        <v>2</v>
      </c>
      <c r="Q2836" t="s">
        <v>20</v>
      </c>
      <c r="R2836" t="s">
        <v>3382</v>
      </c>
      <c r="S2836" t="s">
        <v>3379</v>
      </c>
      <c r="T2836">
        <f>IFERROR(Table1[n_can_adj]/MID(Table1[district],FIND("(",Table1[district])+1,1),Table1[n_can_adj])</f>
        <v>3</v>
      </c>
      <c r="U2836">
        <v>40335</v>
      </c>
      <c r="V2836" t="str">
        <f>IF(Table1[Voting Population]&lt;47000,"Rural","Urban")</f>
        <v>Rural</v>
      </c>
      <c r="W2836" s="3">
        <v>0.24338085539714871</v>
      </c>
      <c r="X2836" s="3" t="s">
        <v>5414</v>
      </c>
      <c r="Y2836" s="3">
        <f>COUNTIFS(Table1[Race '#],Table1[[#This Row],[Race '#]],Table1[Gender],"F")</f>
        <v>2</v>
      </c>
      <c r="Z2836" s="3">
        <f>COUNTIFS(Table1[Race '#],Table1[[#This Row],[Race '#]],Table1[Gender],"M")</f>
        <v>1</v>
      </c>
      <c r="AA2836" s="3">
        <f>COUNTIFS(Table1[Race '#],Table1[[#This Row],[Race '#]],Table1[Gender],"~?")</f>
        <v>0</v>
      </c>
      <c r="AB2836" s="3" t="str">
        <f>_xlfn.IFS(Y2836=SUM(Table1[[#This Row],[Race-F candidates]:[Race-? Candidates]]),"All-Female",Z2836=SUM(Table1[[#This Row],[Race-F candidates]:[Race-? Candidates]]),"All-Male",1=1,"Mixed-Gender")</f>
        <v>Mixed-Gender</v>
      </c>
      <c r="AC2836" s="3">
        <f>COUNTIFS(Table1[genoffice],Table1[[#This Row],[genoffice]],Table1[Gender],"F")</f>
        <v>216</v>
      </c>
      <c r="AD2836" s="3">
        <f>COUNTIFS(Table1[genoffice],Table1[[#This Row],[genoffice]],Table1[Gender],"M")</f>
        <v>355</v>
      </c>
      <c r="AE2836" s="3">
        <f>COUNTIFS(Table1[genoffice],Table1[[#This Row],[genoffice]],Table1[Gender],"~?")</f>
        <v>29</v>
      </c>
    </row>
    <row r="2837" spans="1:31" x14ac:dyDescent="0.35">
      <c r="A2837">
        <v>2807</v>
      </c>
      <c r="B2837">
        <f>IF(COUNTIF(C$2:C2836,C2837)&gt;0,B2836,B2836+1)</f>
        <v>947</v>
      </c>
      <c r="C2837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7" t="s">
        <v>3379</v>
      </c>
      <c r="E2837" t="s">
        <v>3557</v>
      </c>
      <c r="F2837" t="s">
        <v>3563</v>
      </c>
      <c r="G2837">
        <v>2014</v>
      </c>
      <c r="H2837" t="s">
        <v>69</v>
      </c>
      <c r="I2837" t="s">
        <v>23</v>
      </c>
      <c r="J2837">
        <v>254</v>
      </c>
      <c r="K2837">
        <v>36</v>
      </c>
      <c r="L2837">
        <f>COUNTIF(Table1[Race],Table1[Race])</f>
        <v>3</v>
      </c>
      <c r="M2837">
        <v>16</v>
      </c>
      <c r="N2837">
        <v>9</v>
      </c>
      <c r="O2837">
        <v>9</v>
      </c>
      <c r="P2837">
        <v>2</v>
      </c>
      <c r="Q2837" t="s">
        <v>20</v>
      </c>
      <c r="R2837" t="s">
        <v>3382</v>
      </c>
      <c r="S2837" t="s">
        <v>3379</v>
      </c>
      <c r="T2837">
        <f>IFERROR(Table1[n_can_adj]/MID(Table1[district],FIND("(",Table1[district])+1,1),Table1[n_can_adj])</f>
        <v>3</v>
      </c>
      <c r="U2837">
        <v>40335</v>
      </c>
      <c r="V2837" t="str">
        <f>IF(Table1[Voting Population]&lt;47000,"Rural","Urban")</f>
        <v>Rural</v>
      </c>
      <c r="W2837" s="3">
        <v>0.24338085539714871</v>
      </c>
      <c r="X2837" s="3" t="s">
        <v>5415</v>
      </c>
      <c r="Y2837" s="3">
        <f>COUNTIFS(Table1[Race '#],Table1[[#This Row],[Race '#]],Table1[Gender],"F")</f>
        <v>2</v>
      </c>
      <c r="Z2837" s="3">
        <f>COUNTIFS(Table1[Race '#],Table1[[#This Row],[Race '#]],Table1[Gender],"M")</f>
        <v>1</v>
      </c>
      <c r="AA2837" s="3">
        <f>COUNTIFS(Table1[Race '#],Table1[[#This Row],[Race '#]],Table1[Gender],"~?")</f>
        <v>0</v>
      </c>
      <c r="AB2837" s="3" t="str">
        <f>_xlfn.IFS(Y2837=SUM(Table1[[#This Row],[Race-F candidates]:[Race-? Candidates]]),"All-Female",Z2837=SUM(Table1[[#This Row],[Race-F candidates]:[Race-? Candidates]]),"All-Male",1=1,"Mixed-Gender")</f>
        <v>Mixed-Gender</v>
      </c>
      <c r="AC2837" s="3">
        <f>COUNTIFS(Table1[genoffice],Table1[[#This Row],[genoffice]],Table1[Gender],"F")</f>
        <v>216</v>
      </c>
      <c r="AD2837" s="3">
        <f>COUNTIFS(Table1[genoffice],Table1[[#This Row],[genoffice]],Table1[Gender],"M")</f>
        <v>355</v>
      </c>
      <c r="AE2837" s="3">
        <f>COUNTIFS(Table1[genoffice],Table1[[#This Row],[genoffice]],Table1[Gender],"~?")</f>
        <v>29</v>
      </c>
    </row>
    <row r="2838" spans="1:31" x14ac:dyDescent="0.35">
      <c r="A2838">
        <v>2823</v>
      </c>
      <c r="B2838">
        <f>IF(COUNTIF(C$2:C2837,C2838)&gt;0,B2837,B2837+1)</f>
        <v>947</v>
      </c>
      <c r="C2838" t="str">
        <f>Table1[[#This Row],[position]]&amp;IF(Table1[district]="NA","","-"&amp;Table1[district])&amp;IF(Table1[parish]="Multi-Parish Race","","-"&amp;Table1[parish])&amp;" ("&amp;Table1[year]&amp;")"</f>
        <v>Member of School Board-District  5-Webster (2014)</v>
      </c>
      <c r="D2838" t="s">
        <v>3379</v>
      </c>
      <c r="E2838" t="s">
        <v>3557</v>
      </c>
      <c r="F2838" t="s">
        <v>3579</v>
      </c>
      <c r="G2838">
        <v>2014</v>
      </c>
      <c r="H2838" t="s">
        <v>69</v>
      </c>
      <c r="I2838" t="s">
        <v>23</v>
      </c>
      <c r="J2838">
        <v>235</v>
      </c>
      <c r="K2838">
        <v>36</v>
      </c>
      <c r="L2838">
        <f>COUNTIF(Table1[Race],Table1[Race])</f>
        <v>3</v>
      </c>
      <c r="M2838">
        <v>16</v>
      </c>
      <c r="N2838">
        <v>9</v>
      </c>
      <c r="O2838">
        <v>9</v>
      </c>
      <c r="P2838">
        <v>2</v>
      </c>
      <c r="Q2838" t="s">
        <v>20</v>
      </c>
      <c r="R2838" t="s">
        <v>3382</v>
      </c>
      <c r="S2838" t="s">
        <v>3379</v>
      </c>
      <c r="T2838">
        <f>IFERROR(Table1[n_can_adj]/MID(Table1[district],FIND("(",Table1[district])+1,1),Table1[n_can_adj])</f>
        <v>3</v>
      </c>
      <c r="U2838">
        <v>40335</v>
      </c>
      <c r="V2838" t="str">
        <f>IF(Table1[Voting Population]&lt;47000,"Rural","Urban")</f>
        <v>Rural</v>
      </c>
      <c r="W2838" s="3">
        <v>0.24338085539714871</v>
      </c>
      <c r="X2838" s="3" t="s">
        <v>5415</v>
      </c>
      <c r="Y2838" s="3">
        <f>COUNTIFS(Table1[Race '#],Table1[[#This Row],[Race '#]],Table1[Gender],"F")</f>
        <v>2</v>
      </c>
      <c r="Z2838" s="3">
        <f>COUNTIFS(Table1[Race '#],Table1[[#This Row],[Race '#]],Table1[Gender],"M")</f>
        <v>1</v>
      </c>
      <c r="AA2838" s="3">
        <f>COUNTIFS(Table1[Race '#],Table1[[#This Row],[Race '#]],Table1[Gender],"~?")</f>
        <v>0</v>
      </c>
      <c r="AB2838" s="3" t="str">
        <f>_xlfn.IFS(Y2838=SUM(Table1[[#This Row],[Race-F candidates]:[Race-? Candidates]]),"All-Female",Z2838=SUM(Table1[[#This Row],[Race-F candidates]:[Race-? Candidates]]),"All-Male",1=1,"Mixed-Gender")</f>
        <v>Mixed-Gender</v>
      </c>
      <c r="AC2838" s="3">
        <f>COUNTIFS(Table1[genoffice],Table1[[#This Row],[genoffice]],Table1[Gender],"F")</f>
        <v>216</v>
      </c>
      <c r="AD2838" s="3">
        <f>COUNTIFS(Table1[genoffice],Table1[[#This Row],[genoffice]],Table1[Gender],"M")</f>
        <v>355</v>
      </c>
      <c r="AE2838" s="3">
        <f>COUNTIFS(Table1[genoffice],Table1[[#This Row],[genoffice]],Table1[Gender],"~?")</f>
        <v>29</v>
      </c>
    </row>
    <row r="2839" spans="1:31" x14ac:dyDescent="0.35">
      <c r="A2839">
        <v>2838</v>
      </c>
      <c r="B2839">
        <f>IF(COUNTIF(C$2:C2838,C2839)&gt;0,B2838,B2838+1)</f>
        <v>948</v>
      </c>
      <c r="C2839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39" t="s">
        <v>3379</v>
      </c>
      <c r="E2839" t="s">
        <v>3594</v>
      </c>
      <c r="F2839" t="s">
        <v>3595</v>
      </c>
      <c r="G2839">
        <v>2014</v>
      </c>
      <c r="H2839" t="s">
        <v>1277</v>
      </c>
      <c r="I2839" t="s">
        <v>23</v>
      </c>
      <c r="J2839">
        <v>691</v>
      </c>
      <c r="K2839">
        <v>2</v>
      </c>
      <c r="L2839">
        <f>COUNTIF(Table1[Race],Table1[Race])</f>
        <v>2</v>
      </c>
      <c r="M2839">
        <v>2</v>
      </c>
      <c r="N2839">
        <v>0</v>
      </c>
      <c r="O2839">
        <v>0</v>
      </c>
      <c r="P2839">
        <v>0</v>
      </c>
      <c r="Q2839" t="s">
        <v>20</v>
      </c>
      <c r="R2839" t="s">
        <v>3382</v>
      </c>
      <c r="S2839" t="s">
        <v>3379</v>
      </c>
      <c r="T2839">
        <f>IFERROR(Table1[n_can_adj]/MID(Table1[district],FIND("(",Table1[district])+1,1),Table1[n_can_adj])</f>
        <v>2</v>
      </c>
      <c r="U2839">
        <v>445337</v>
      </c>
      <c r="V2839" t="str">
        <f>IF(Table1[Voting Population]&lt;47000,"Rural","Urban")</f>
        <v>Urban</v>
      </c>
      <c r="W2839" s="3">
        <v>0.30500472143531637</v>
      </c>
      <c r="X2839" s="3" t="s">
        <v>5415</v>
      </c>
      <c r="Y2839" s="3">
        <f>COUNTIFS(Table1[Race '#],Table1[[#This Row],[Race '#]],Table1[Gender],"F")</f>
        <v>2</v>
      </c>
      <c r="Z2839" s="3">
        <f>COUNTIFS(Table1[Race '#],Table1[[#This Row],[Race '#]],Table1[Gender],"M")</f>
        <v>0</v>
      </c>
      <c r="AA2839" s="3">
        <f>COUNTIFS(Table1[Race '#],Table1[[#This Row],[Race '#]],Table1[Gender],"~?")</f>
        <v>0</v>
      </c>
      <c r="AB2839" s="3" t="str">
        <f>_xlfn.IFS(Y2839=SUM(Table1[[#This Row],[Race-F candidates]:[Race-? Candidates]]),"All-Female",Z2839=SUM(Table1[[#This Row],[Race-F candidates]:[Race-? Candidates]]),"All-Male",1=1,"Mixed-Gender")</f>
        <v>All-Female</v>
      </c>
      <c r="AC2839" s="3">
        <f>COUNTIFS(Table1[genoffice],Table1[[#This Row],[genoffice]],Table1[Gender],"F")</f>
        <v>216</v>
      </c>
      <c r="AD2839" s="3">
        <f>COUNTIFS(Table1[genoffice],Table1[[#This Row],[genoffice]],Table1[Gender],"M")</f>
        <v>355</v>
      </c>
      <c r="AE2839" s="3">
        <f>COUNTIFS(Table1[genoffice],Table1[[#This Row],[genoffice]],Table1[Gender],"~?")</f>
        <v>29</v>
      </c>
    </row>
    <row r="2840" spans="1:31" x14ac:dyDescent="0.35">
      <c r="A2840">
        <v>2839</v>
      </c>
      <c r="B2840">
        <f>IF(COUNTIF(C$2:C2839,C2840)&gt;0,B2839,B2839+1)</f>
        <v>948</v>
      </c>
      <c r="C2840" t="str">
        <f>Table1[[#This Row],[position]]&amp;IF(Table1[district]="NA","","-"&amp;Table1[district])&amp;IF(Table1[parish]="Multi-Parish Race","","-"&amp;Table1[parish])&amp;" ("&amp;Table1[year]&amp;")"</f>
        <v>Member of School Board-District  5, City of Baker-East Baton Rouge (2014)</v>
      </c>
      <c r="D2840" t="s">
        <v>3379</v>
      </c>
      <c r="E2840" t="s">
        <v>3594</v>
      </c>
      <c r="F2840" t="s">
        <v>3596</v>
      </c>
      <c r="G2840">
        <v>2014</v>
      </c>
      <c r="H2840" t="s">
        <v>1277</v>
      </c>
      <c r="I2840" t="s">
        <v>23</v>
      </c>
      <c r="J2840">
        <v>368</v>
      </c>
      <c r="K2840">
        <v>2</v>
      </c>
      <c r="L2840">
        <f>COUNTIF(Table1[Race],Table1[Race])</f>
        <v>2</v>
      </c>
      <c r="M2840">
        <v>2</v>
      </c>
      <c r="N2840">
        <v>0</v>
      </c>
      <c r="O2840">
        <v>0</v>
      </c>
      <c r="P2840">
        <v>0</v>
      </c>
      <c r="Q2840" t="s">
        <v>20</v>
      </c>
      <c r="R2840" t="s">
        <v>3382</v>
      </c>
      <c r="S2840" t="s">
        <v>3379</v>
      </c>
      <c r="T2840">
        <f>IFERROR(Table1[n_can_adj]/MID(Table1[district],FIND("(",Table1[district])+1,1),Table1[n_can_adj])</f>
        <v>2</v>
      </c>
      <c r="U2840">
        <v>445337</v>
      </c>
      <c r="V2840" t="str">
        <f>IF(Table1[Voting Population]&lt;47000,"Rural","Urban")</f>
        <v>Urban</v>
      </c>
      <c r="W2840" s="3">
        <v>0.30500472143531637</v>
      </c>
      <c r="X2840" s="3" t="s">
        <v>5415</v>
      </c>
      <c r="Y2840" s="3">
        <f>COUNTIFS(Table1[Race '#],Table1[[#This Row],[Race '#]],Table1[Gender],"F")</f>
        <v>2</v>
      </c>
      <c r="Z2840" s="3">
        <f>COUNTIFS(Table1[Race '#],Table1[[#This Row],[Race '#]],Table1[Gender],"M")</f>
        <v>0</v>
      </c>
      <c r="AA2840" s="3">
        <f>COUNTIFS(Table1[Race '#],Table1[[#This Row],[Race '#]],Table1[Gender],"~?")</f>
        <v>0</v>
      </c>
      <c r="AB2840" s="3" t="str">
        <f>_xlfn.IFS(Y2840=SUM(Table1[[#This Row],[Race-F candidates]:[Race-? Candidates]]),"All-Female",Z2840=SUM(Table1[[#This Row],[Race-F candidates]:[Race-? Candidates]]),"All-Male",1=1,"Mixed-Gender")</f>
        <v>All-Female</v>
      </c>
      <c r="AC2840" s="3">
        <f>COUNTIFS(Table1[genoffice],Table1[[#This Row],[genoffice]],Table1[Gender],"F")</f>
        <v>216</v>
      </c>
      <c r="AD2840" s="3">
        <f>COUNTIFS(Table1[genoffice],Table1[[#This Row],[genoffice]],Table1[Gender],"M")</f>
        <v>355</v>
      </c>
      <c r="AE2840" s="3">
        <f>COUNTIFS(Table1[genoffice],Table1[[#This Row],[genoffice]],Table1[Gender],"~?")</f>
        <v>29</v>
      </c>
    </row>
    <row r="2841" spans="1:31" x14ac:dyDescent="0.35">
      <c r="A2841">
        <v>2844</v>
      </c>
      <c r="B2841">
        <f>IF(COUNTIF(C$2:C2840,C2841)&gt;0,B2840,B2840+1)</f>
        <v>949</v>
      </c>
      <c r="C2841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1" t="s">
        <v>3379</v>
      </c>
      <c r="E2841" t="s">
        <v>3597</v>
      </c>
      <c r="F2841" t="s">
        <v>3602</v>
      </c>
      <c r="G2841">
        <v>2014</v>
      </c>
      <c r="H2841" t="s">
        <v>276</v>
      </c>
      <c r="I2841" t="s">
        <v>127</v>
      </c>
      <c r="J2841">
        <v>1241</v>
      </c>
      <c r="K2841">
        <v>27</v>
      </c>
      <c r="L2841">
        <f>COUNTIF(Table1[Race],Table1[Race])</f>
        <v>2</v>
      </c>
      <c r="M2841">
        <v>11</v>
      </c>
      <c r="N2841">
        <v>9</v>
      </c>
      <c r="O2841">
        <v>4</v>
      </c>
      <c r="P2841">
        <v>3</v>
      </c>
      <c r="Q2841" t="s">
        <v>20</v>
      </c>
      <c r="R2841" t="s">
        <v>3382</v>
      </c>
      <c r="S2841" t="s">
        <v>3379</v>
      </c>
      <c r="T2841">
        <f>IFERROR(Table1[n_can_adj]/MID(Table1[district],FIND("(",Table1[district])+1,1),Table1[n_can_adj])</f>
        <v>2</v>
      </c>
      <c r="U2841">
        <v>62372</v>
      </c>
      <c r="V2841" t="str">
        <f>IF(Table1[Voting Population]&lt;47000,"Rural","Urban")</f>
        <v>Urban</v>
      </c>
      <c r="W2841" s="3">
        <v>5.8421851289833127E-2</v>
      </c>
      <c r="X2841" s="3" t="s">
        <v>5415</v>
      </c>
      <c r="Y2841" s="3">
        <f>COUNTIFS(Table1[Race '#],Table1[[#This Row],[Race '#]],Table1[Gender],"F")</f>
        <v>1</v>
      </c>
      <c r="Z2841" s="3">
        <f>COUNTIFS(Table1[Race '#],Table1[[#This Row],[Race '#]],Table1[Gender],"M")</f>
        <v>1</v>
      </c>
      <c r="AA2841" s="3">
        <f>COUNTIFS(Table1[Race '#],Table1[[#This Row],[Race '#]],Table1[Gender],"~?")</f>
        <v>0</v>
      </c>
      <c r="AB2841" s="3" t="str">
        <f>_xlfn.IFS(Y2841=SUM(Table1[[#This Row],[Race-F candidates]:[Race-? Candidates]]),"All-Female",Z2841=SUM(Table1[[#This Row],[Race-F candidates]:[Race-? Candidates]]),"All-Male",1=1,"Mixed-Gender")</f>
        <v>Mixed-Gender</v>
      </c>
      <c r="AC2841" s="3">
        <f>COUNTIFS(Table1[genoffice],Table1[[#This Row],[genoffice]],Table1[Gender],"F")</f>
        <v>216</v>
      </c>
      <c r="AD2841" s="3">
        <f>COUNTIFS(Table1[genoffice],Table1[[#This Row],[genoffice]],Table1[Gender],"M")</f>
        <v>355</v>
      </c>
      <c r="AE2841" s="3">
        <f>COUNTIFS(Table1[genoffice],Table1[[#This Row],[genoffice]],Table1[Gender],"~?")</f>
        <v>29</v>
      </c>
    </row>
    <row r="2842" spans="1:31" x14ac:dyDescent="0.35">
      <c r="A2842">
        <v>2851</v>
      </c>
      <c r="B2842">
        <f>IF(COUNTIF(C$2:C2841,C2842)&gt;0,B2841,B2841+1)</f>
        <v>949</v>
      </c>
      <c r="C2842" t="str">
        <f>Table1[[#This Row],[position]]&amp;IF(Table1[district]="NA","","-"&amp;Table1[district])&amp;IF(Table1[parish]="Multi-Parish Race","","-"&amp;Table1[parish])&amp;" ("&amp;Table1[year]&amp;")"</f>
        <v>Member of School Board-District  6-Acadia (2014)</v>
      </c>
      <c r="D2842" t="s">
        <v>3379</v>
      </c>
      <c r="E2842" t="s">
        <v>3597</v>
      </c>
      <c r="F2842" t="s">
        <v>3609</v>
      </c>
      <c r="G2842">
        <v>2014</v>
      </c>
      <c r="H2842" t="s">
        <v>276</v>
      </c>
      <c r="I2842" t="s">
        <v>23</v>
      </c>
      <c r="J2842">
        <v>1395</v>
      </c>
      <c r="K2842">
        <v>27</v>
      </c>
      <c r="L2842">
        <f>COUNTIF(Table1[Race],Table1[Race])</f>
        <v>2</v>
      </c>
      <c r="M2842">
        <v>11</v>
      </c>
      <c r="N2842">
        <v>9</v>
      </c>
      <c r="O2842">
        <v>4</v>
      </c>
      <c r="P2842">
        <v>3</v>
      </c>
      <c r="Q2842" t="s">
        <v>20</v>
      </c>
      <c r="R2842" t="s">
        <v>3382</v>
      </c>
      <c r="S2842" t="s">
        <v>3379</v>
      </c>
      <c r="T2842">
        <f>IFERROR(Table1[n_can_adj]/MID(Table1[district],FIND("(",Table1[district])+1,1),Table1[n_can_adj])</f>
        <v>2</v>
      </c>
      <c r="U2842">
        <v>62372</v>
      </c>
      <c r="V2842" t="str">
        <f>IF(Table1[Voting Population]&lt;47000,"Rural","Urban")</f>
        <v>Urban</v>
      </c>
      <c r="W2842" s="3">
        <v>5.8421851289833127E-2</v>
      </c>
      <c r="X2842" s="3" t="s">
        <v>5414</v>
      </c>
      <c r="Y2842" s="3">
        <f>COUNTIFS(Table1[Race '#],Table1[[#This Row],[Race '#]],Table1[Gender],"F")</f>
        <v>1</v>
      </c>
      <c r="Z2842" s="3">
        <f>COUNTIFS(Table1[Race '#],Table1[[#This Row],[Race '#]],Table1[Gender],"M")</f>
        <v>1</v>
      </c>
      <c r="AA2842" s="3">
        <f>COUNTIFS(Table1[Race '#],Table1[[#This Row],[Race '#]],Table1[Gender],"~?")</f>
        <v>0</v>
      </c>
      <c r="AB2842" s="3" t="str">
        <f>_xlfn.IFS(Y2842=SUM(Table1[[#This Row],[Race-F candidates]:[Race-? Candidates]]),"All-Female",Z2842=SUM(Table1[[#This Row],[Race-F candidates]:[Race-? Candidates]]),"All-Male",1=1,"Mixed-Gender")</f>
        <v>Mixed-Gender</v>
      </c>
      <c r="AC2842" s="3">
        <f>COUNTIFS(Table1[genoffice],Table1[[#This Row],[genoffice]],Table1[Gender],"F")</f>
        <v>216</v>
      </c>
      <c r="AD2842" s="3">
        <f>COUNTIFS(Table1[genoffice],Table1[[#This Row],[genoffice]],Table1[Gender],"M")</f>
        <v>355</v>
      </c>
      <c r="AE2842" s="3">
        <f>COUNTIFS(Table1[genoffice],Table1[[#This Row],[genoffice]],Table1[Gender],"~?")</f>
        <v>29</v>
      </c>
    </row>
    <row r="2843" spans="1:31" x14ac:dyDescent="0.35">
      <c r="A2843">
        <v>2842</v>
      </c>
      <c r="B2843">
        <f>IF(COUNTIF(C$2:C2842,C2843)&gt;0,B2842,B2842+1)</f>
        <v>950</v>
      </c>
      <c r="C2843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3" t="s">
        <v>3379</v>
      </c>
      <c r="E2843" t="s">
        <v>3597</v>
      </c>
      <c r="F2843" t="s">
        <v>3600</v>
      </c>
      <c r="G2843">
        <v>2014</v>
      </c>
      <c r="H2843" t="s">
        <v>64</v>
      </c>
      <c r="I2843" t="s">
        <v>23</v>
      </c>
      <c r="J2843">
        <v>450</v>
      </c>
      <c r="K2843">
        <v>27</v>
      </c>
      <c r="L2843">
        <f>COUNTIF(Table1[Race],Table1[Race])</f>
        <v>2</v>
      </c>
      <c r="M2843">
        <v>11</v>
      </c>
      <c r="N2843">
        <v>9</v>
      </c>
      <c r="O2843">
        <v>4</v>
      </c>
      <c r="P2843">
        <v>3</v>
      </c>
      <c r="Q2843" t="s">
        <v>20</v>
      </c>
      <c r="R2843" t="s">
        <v>3382</v>
      </c>
      <c r="S2843" t="s">
        <v>3379</v>
      </c>
      <c r="T2843">
        <f>IFERROR(Table1[n_can_adj]/MID(Table1[district],FIND("(",Table1[district])+1,1),Table1[n_can_adj])</f>
        <v>2</v>
      </c>
      <c r="U2843">
        <v>41252</v>
      </c>
      <c r="V2843" t="str">
        <f>IF(Table1[Voting Population]&lt;47000,"Rural","Urban")</f>
        <v>Rural</v>
      </c>
      <c r="W2843" s="3">
        <v>0.15966386554621853</v>
      </c>
      <c r="X2843" s="3" t="s">
        <v>5415</v>
      </c>
      <c r="Y2843" s="3">
        <f>COUNTIFS(Table1[Race '#],Table1[[#This Row],[Race '#]],Table1[Gender],"F")</f>
        <v>2</v>
      </c>
      <c r="Z2843" s="3">
        <f>COUNTIFS(Table1[Race '#],Table1[[#This Row],[Race '#]],Table1[Gender],"M")</f>
        <v>0</v>
      </c>
      <c r="AA2843" s="3">
        <f>COUNTIFS(Table1[Race '#],Table1[[#This Row],[Race '#]],Table1[Gender],"~?")</f>
        <v>0</v>
      </c>
      <c r="AB2843" s="3" t="str">
        <f>_xlfn.IFS(Y2843=SUM(Table1[[#This Row],[Race-F candidates]:[Race-? Candidates]]),"All-Female",Z2843=SUM(Table1[[#This Row],[Race-F candidates]:[Race-? Candidates]]),"All-Male",1=1,"Mixed-Gender")</f>
        <v>All-Female</v>
      </c>
      <c r="AC2843" s="3">
        <f>COUNTIFS(Table1[genoffice],Table1[[#This Row],[genoffice]],Table1[Gender],"F")</f>
        <v>216</v>
      </c>
      <c r="AD2843" s="3">
        <f>COUNTIFS(Table1[genoffice],Table1[[#This Row],[genoffice]],Table1[Gender],"M")</f>
        <v>355</v>
      </c>
      <c r="AE2843" s="3">
        <f>COUNTIFS(Table1[genoffice],Table1[[#This Row],[genoffice]],Table1[Gender],"~?")</f>
        <v>29</v>
      </c>
    </row>
    <row r="2844" spans="1:31" x14ac:dyDescent="0.35">
      <c r="A2844">
        <v>2858</v>
      </c>
      <c r="B2844">
        <f>IF(COUNTIF(C$2:C2843,C2844)&gt;0,B2843,B2843+1)</f>
        <v>950</v>
      </c>
      <c r="C2844" t="str">
        <f>Table1[[#This Row],[position]]&amp;IF(Table1[district]="NA","","-"&amp;Table1[district])&amp;IF(Table1[parish]="Multi-Parish Race","","-"&amp;Table1[parish])&amp;" ("&amp;Table1[year]&amp;")"</f>
        <v>Member of School Board-District  6-Avoyelles (2014)</v>
      </c>
      <c r="D2844" t="s">
        <v>3379</v>
      </c>
      <c r="E2844" t="s">
        <v>3597</v>
      </c>
      <c r="F2844" t="s">
        <v>3616</v>
      </c>
      <c r="G2844">
        <v>2014</v>
      </c>
      <c r="H2844" t="s">
        <v>64</v>
      </c>
      <c r="I2844" t="s">
        <v>23</v>
      </c>
      <c r="J2844">
        <v>621</v>
      </c>
      <c r="K2844">
        <v>27</v>
      </c>
      <c r="L2844">
        <f>COUNTIF(Table1[Race],Table1[Race])</f>
        <v>2</v>
      </c>
      <c r="M2844">
        <v>11</v>
      </c>
      <c r="N2844">
        <v>9</v>
      </c>
      <c r="O2844">
        <v>4</v>
      </c>
      <c r="P2844">
        <v>3</v>
      </c>
      <c r="Q2844" t="s">
        <v>20</v>
      </c>
      <c r="R2844" t="s">
        <v>3382</v>
      </c>
      <c r="S2844" t="s">
        <v>3379</v>
      </c>
      <c r="T2844">
        <f>IFERROR(Table1[n_can_adj]/MID(Table1[district],FIND("(",Table1[district])+1,1),Table1[n_can_adj])</f>
        <v>2</v>
      </c>
      <c r="U2844">
        <v>41252</v>
      </c>
      <c r="V2844" t="str">
        <f>IF(Table1[Voting Population]&lt;47000,"Rural","Urban")</f>
        <v>Rural</v>
      </c>
      <c r="W2844" s="3">
        <v>0.15966386554621853</v>
      </c>
      <c r="X2844" s="3" t="s">
        <v>5415</v>
      </c>
      <c r="Y2844" s="3">
        <f>COUNTIFS(Table1[Race '#],Table1[[#This Row],[Race '#]],Table1[Gender],"F")</f>
        <v>2</v>
      </c>
      <c r="Z2844" s="3">
        <f>COUNTIFS(Table1[Race '#],Table1[[#This Row],[Race '#]],Table1[Gender],"M")</f>
        <v>0</v>
      </c>
      <c r="AA2844" s="3">
        <f>COUNTIFS(Table1[Race '#],Table1[[#This Row],[Race '#]],Table1[Gender],"~?")</f>
        <v>0</v>
      </c>
      <c r="AB2844" s="3" t="str">
        <f>_xlfn.IFS(Y2844=SUM(Table1[[#This Row],[Race-F candidates]:[Race-? Candidates]]),"All-Female",Z2844=SUM(Table1[[#This Row],[Race-F candidates]:[Race-? Candidates]]),"All-Male",1=1,"Mixed-Gender")</f>
        <v>All-Female</v>
      </c>
      <c r="AC2844" s="3">
        <f>COUNTIFS(Table1[genoffice],Table1[[#This Row],[genoffice]],Table1[Gender],"F")</f>
        <v>216</v>
      </c>
      <c r="AD2844" s="3">
        <f>COUNTIFS(Table1[genoffice],Table1[[#This Row],[genoffice]],Table1[Gender],"M")</f>
        <v>355</v>
      </c>
      <c r="AE2844" s="3">
        <f>COUNTIFS(Table1[genoffice],Table1[[#This Row],[genoffice]],Table1[Gender],"~?")</f>
        <v>29</v>
      </c>
    </row>
    <row r="2845" spans="1:31" x14ac:dyDescent="0.35">
      <c r="A2845">
        <v>2855</v>
      </c>
      <c r="B2845">
        <f>IF(COUNTIF(C$2:C2844,C2845)&gt;0,B2844,B2844+1)</f>
        <v>951</v>
      </c>
      <c r="C2845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5" t="s">
        <v>3379</v>
      </c>
      <c r="E2845" t="s">
        <v>3597</v>
      </c>
      <c r="F2845" t="s">
        <v>3613</v>
      </c>
      <c r="G2845">
        <v>2014</v>
      </c>
      <c r="H2845" t="s">
        <v>729</v>
      </c>
      <c r="I2845" t="s">
        <v>30</v>
      </c>
      <c r="J2845">
        <v>260</v>
      </c>
      <c r="K2845">
        <v>27</v>
      </c>
      <c r="L2845">
        <f>COUNTIF(Table1[Race],Table1[Race])</f>
        <v>2</v>
      </c>
      <c r="M2845">
        <v>11</v>
      </c>
      <c r="N2845">
        <v>9</v>
      </c>
      <c r="O2845">
        <v>4</v>
      </c>
      <c r="P2845">
        <v>3</v>
      </c>
      <c r="Q2845" t="s">
        <v>20</v>
      </c>
      <c r="R2845" t="s">
        <v>3382</v>
      </c>
      <c r="S2845" t="s">
        <v>3379</v>
      </c>
      <c r="T2845">
        <f>IFERROR(Table1[n_can_adj]/MID(Table1[district],FIND("(",Table1[district])+1,1),Table1[n_can_adj])</f>
        <v>2</v>
      </c>
      <c r="U2845">
        <v>13924</v>
      </c>
      <c r="V2845" t="str">
        <f>IF(Table1[Voting Population]&lt;47000,"Rural","Urban")</f>
        <v>Rural</v>
      </c>
      <c r="W2845" s="3">
        <v>0.22155688622754494</v>
      </c>
      <c r="X2845" s="3" t="s">
        <v>5414</v>
      </c>
      <c r="Y2845" s="3">
        <f>COUNTIFS(Table1[Race '#],Table1[[#This Row],[Race '#]],Table1[Gender],"F")</f>
        <v>0</v>
      </c>
      <c r="Z2845" s="3">
        <f>COUNTIFS(Table1[Race '#],Table1[[#This Row],[Race '#]],Table1[Gender],"M")</f>
        <v>2</v>
      </c>
      <c r="AA2845" s="3">
        <f>COUNTIFS(Table1[Race '#],Table1[[#This Row],[Race '#]],Table1[Gender],"~?")</f>
        <v>0</v>
      </c>
      <c r="AB2845" s="3" t="str">
        <f>_xlfn.IFS(Y2845=SUM(Table1[[#This Row],[Race-F candidates]:[Race-? Candidates]]),"All-Female",Z2845=SUM(Table1[[#This Row],[Race-F candidates]:[Race-? Candidates]]),"All-Male",1=1,"Mixed-Gender")</f>
        <v>All-Male</v>
      </c>
      <c r="AC2845" s="3">
        <f>COUNTIFS(Table1[genoffice],Table1[[#This Row],[genoffice]],Table1[Gender],"F")</f>
        <v>216</v>
      </c>
      <c r="AD2845" s="3">
        <f>COUNTIFS(Table1[genoffice],Table1[[#This Row],[genoffice]],Table1[Gender],"M")</f>
        <v>355</v>
      </c>
      <c r="AE2845" s="3">
        <f>COUNTIFS(Table1[genoffice],Table1[[#This Row],[genoffice]],Table1[Gender],"~?")</f>
        <v>29</v>
      </c>
    </row>
    <row r="2846" spans="1:31" x14ac:dyDescent="0.35">
      <c r="A2846">
        <v>2856</v>
      </c>
      <c r="B2846">
        <f>IF(COUNTIF(C$2:C2845,C2846)&gt;0,B2845,B2845+1)</f>
        <v>951</v>
      </c>
      <c r="C2846" t="str">
        <f>Table1[[#This Row],[position]]&amp;IF(Table1[district]="NA","","-"&amp;Table1[district])&amp;IF(Table1[parish]="Multi-Parish Race","","-"&amp;Table1[parish])&amp;" ("&amp;Table1[year]&amp;")"</f>
        <v>Member of School Board-District  6-Bienville (2014)</v>
      </c>
      <c r="D2846" t="s">
        <v>3379</v>
      </c>
      <c r="E2846" t="s">
        <v>3597</v>
      </c>
      <c r="F2846" t="s">
        <v>3614</v>
      </c>
      <c r="G2846">
        <v>2014</v>
      </c>
      <c r="H2846" t="s">
        <v>729</v>
      </c>
      <c r="I2846" t="s">
        <v>23</v>
      </c>
      <c r="J2846">
        <v>408</v>
      </c>
      <c r="K2846">
        <v>27</v>
      </c>
      <c r="L2846">
        <f>COUNTIF(Table1[Race],Table1[Race])</f>
        <v>2</v>
      </c>
      <c r="M2846">
        <v>11</v>
      </c>
      <c r="N2846">
        <v>9</v>
      </c>
      <c r="O2846">
        <v>4</v>
      </c>
      <c r="P2846">
        <v>3</v>
      </c>
      <c r="Q2846" t="s">
        <v>20</v>
      </c>
      <c r="R2846" t="s">
        <v>3382</v>
      </c>
      <c r="S2846" t="s">
        <v>3379</v>
      </c>
      <c r="T2846">
        <f>IFERROR(Table1[n_can_adj]/MID(Table1[district],FIND("(",Table1[district])+1,1),Table1[n_can_adj])</f>
        <v>2</v>
      </c>
      <c r="U2846">
        <v>13924</v>
      </c>
      <c r="V2846" t="str">
        <f>IF(Table1[Voting Population]&lt;47000,"Rural","Urban")</f>
        <v>Rural</v>
      </c>
      <c r="W2846" s="3">
        <v>0.22155688622754494</v>
      </c>
      <c r="X2846" s="3" t="s">
        <v>5414</v>
      </c>
      <c r="Y2846" s="3">
        <f>COUNTIFS(Table1[Race '#],Table1[[#This Row],[Race '#]],Table1[Gender],"F")</f>
        <v>0</v>
      </c>
      <c r="Z2846" s="3">
        <f>COUNTIFS(Table1[Race '#],Table1[[#This Row],[Race '#]],Table1[Gender],"M")</f>
        <v>2</v>
      </c>
      <c r="AA2846" s="3">
        <f>COUNTIFS(Table1[Race '#],Table1[[#This Row],[Race '#]],Table1[Gender],"~?")</f>
        <v>0</v>
      </c>
      <c r="AB2846" s="3" t="str">
        <f>_xlfn.IFS(Y2846=SUM(Table1[[#This Row],[Race-F candidates]:[Race-? Candidates]]),"All-Female",Z2846=SUM(Table1[[#This Row],[Race-F candidates]:[Race-? Candidates]]),"All-Male",1=1,"Mixed-Gender")</f>
        <v>All-Male</v>
      </c>
      <c r="AC2846" s="3">
        <f>COUNTIFS(Table1[genoffice],Table1[[#This Row],[genoffice]],Table1[Gender],"F")</f>
        <v>216</v>
      </c>
      <c r="AD2846" s="3">
        <f>COUNTIFS(Table1[genoffice],Table1[[#This Row],[genoffice]],Table1[Gender],"M")</f>
        <v>355</v>
      </c>
      <c r="AE2846" s="3">
        <f>COUNTIFS(Table1[genoffice],Table1[[#This Row],[genoffice]],Table1[Gender],"~?")</f>
        <v>29</v>
      </c>
    </row>
    <row r="2847" spans="1:31" x14ac:dyDescent="0.35">
      <c r="A2847">
        <v>2847</v>
      </c>
      <c r="B2847">
        <f>IF(COUNTIF(C$2:C2846,C2847)&gt;0,B2846,B2846+1)</f>
        <v>952</v>
      </c>
      <c r="C2847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7" t="s">
        <v>3379</v>
      </c>
      <c r="E2847" t="s">
        <v>3597</v>
      </c>
      <c r="F2847" t="s">
        <v>3605</v>
      </c>
      <c r="G2847">
        <v>2014</v>
      </c>
      <c r="H2847" t="s">
        <v>1008</v>
      </c>
      <c r="I2847" t="s">
        <v>19</v>
      </c>
      <c r="J2847">
        <v>1454</v>
      </c>
      <c r="K2847">
        <v>27</v>
      </c>
      <c r="L2847">
        <f>COUNTIF(Table1[Race],Table1[Race])</f>
        <v>4</v>
      </c>
      <c r="M2847">
        <v>11</v>
      </c>
      <c r="N2847">
        <v>9</v>
      </c>
      <c r="O2847">
        <v>4</v>
      </c>
      <c r="P2847">
        <v>3</v>
      </c>
      <c r="Q2847" t="s">
        <v>20</v>
      </c>
      <c r="R2847" t="s">
        <v>3382</v>
      </c>
      <c r="S2847" t="s">
        <v>3379</v>
      </c>
      <c r="T2847">
        <f>IFERROR(Table1[n_can_adj]/MID(Table1[district],FIND("(",Table1[district])+1,1),Table1[n_can_adj])</f>
        <v>4</v>
      </c>
      <c r="U2847">
        <v>197233</v>
      </c>
      <c r="V2847" t="str">
        <f>IF(Table1[Voting Population]&lt;47000,"Rural","Urban")</f>
        <v>Urban</v>
      </c>
      <c r="W2847" s="3">
        <v>6.4009111617312098E-2</v>
      </c>
      <c r="X2847" s="3" t="s">
        <v>5414</v>
      </c>
      <c r="Y2847" s="3">
        <f>COUNTIFS(Table1[Race '#],Table1[[#This Row],[Race '#]],Table1[Gender],"F")</f>
        <v>1</v>
      </c>
      <c r="Z2847" s="3">
        <f>COUNTIFS(Table1[Race '#],Table1[[#This Row],[Race '#]],Table1[Gender],"M")</f>
        <v>2</v>
      </c>
      <c r="AA2847" s="3">
        <f>COUNTIFS(Table1[Race '#],Table1[[#This Row],[Race '#]],Table1[Gender],"~?")</f>
        <v>1</v>
      </c>
      <c r="AB2847" s="3" t="str">
        <f>_xlfn.IFS(Y2847=SUM(Table1[[#This Row],[Race-F candidates]:[Race-? Candidates]]),"All-Female",Z2847=SUM(Table1[[#This Row],[Race-F candidates]:[Race-? Candidates]]),"All-Male",1=1,"Mixed-Gender")</f>
        <v>Mixed-Gender</v>
      </c>
      <c r="AC2847" s="3">
        <f>COUNTIFS(Table1[genoffice],Table1[[#This Row],[genoffice]],Table1[Gender],"F")</f>
        <v>216</v>
      </c>
      <c r="AD2847" s="3">
        <f>COUNTIFS(Table1[genoffice],Table1[[#This Row],[genoffice]],Table1[Gender],"M")</f>
        <v>355</v>
      </c>
      <c r="AE2847" s="3">
        <f>COUNTIFS(Table1[genoffice],Table1[[#This Row],[genoffice]],Table1[Gender],"~?")</f>
        <v>29</v>
      </c>
    </row>
    <row r="2848" spans="1:31" x14ac:dyDescent="0.35">
      <c r="A2848">
        <v>2848</v>
      </c>
      <c r="B2848">
        <f>IF(COUNTIF(C$2:C2847,C2848)&gt;0,B2847,B2847+1)</f>
        <v>952</v>
      </c>
      <c r="C2848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8" t="s">
        <v>3379</v>
      </c>
      <c r="E2848" t="s">
        <v>3597</v>
      </c>
      <c r="F2848" t="s">
        <v>3606</v>
      </c>
      <c r="G2848">
        <v>2014</v>
      </c>
      <c r="H2848" t="s">
        <v>1008</v>
      </c>
      <c r="I2848" t="s">
        <v>19</v>
      </c>
      <c r="J2848">
        <v>750</v>
      </c>
      <c r="K2848">
        <v>27</v>
      </c>
      <c r="L2848">
        <f>COUNTIF(Table1[Race],Table1[Race])</f>
        <v>4</v>
      </c>
      <c r="M2848">
        <v>11</v>
      </c>
      <c r="N2848">
        <v>9</v>
      </c>
      <c r="O2848">
        <v>4</v>
      </c>
      <c r="P2848">
        <v>3</v>
      </c>
      <c r="Q2848" t="s">
        <v>20</v>
      </c>
      <c r="R2848" t="s">
        <v>3382</v>
      </c>
      <c r="S2848" t="s">
        <v>3379</v>
      </c>
      <c r="T2848">
        <f>IFERROR(Table1[n_can_adj]/MID(Table1[district],FIND("(",Table1[district])+1,1),Table1[n_can_adj])</f>
        <v>4</v>
      </c>
      <c r="U2848">
        <v>197233</v>
      </c>
      <c r="V2848" t="str">
        <f>IF(Table1[Voting Population]&lt;47000,"Rural","Urban")</f>
        <v>Urban</v>
      </c>
      <c r="W2848" s="3">
        <v>6.4009111617312098E-2</v>
      </c>
      <c r="X2848" s="3" t="s">
        <v>5415</v>
      </c>
      <c r="Y2848" s="3">
        <f>COUNTIFS(Table1[Race '#],Table1[[#This Row],[Race '#]],Table1[Gender],"F")</f>
        <v>1</v>
      </c>
      <c r="Z2848" s="3">
        <f>COUNTIFS(Table1[Race '#],Table1[[#This Row],[Race '#]],Table1[Gender],"M")</f>
        <v>2</v>
      </c>
      <c r="AA2848" s="3">
        <f>COUNTIFS(Table1[Race '#],Table1[[#This Row],[Race '#]],Table1[Gender],"~?")</f>
        <v>1</v>
      </c>
      <c r="AB2848" s="3" t="str">
        <f>_xlfn.IFS(Y2848=SUM(Table1[[#This Row],[Race-F candidates]:[Race-? Candidates]]),"All-Female",Z2848=SUM(Table1[[#This Row],[Race-F candidates]:[Race-? Candidates]]),"All-Male",1=1,"Mixed-Gender")</f>
        <v>Mixed-Gender</v>
      </c>
      <c r="AC2848" s="3">
        <f>COUNTIFS(Table1[genoffice],Table1[[#This Row],[genoffice]],Table1[Gender],"F")</f>
        <v>216</v>
      </c>
      <c r="AD2848" s="3">
        <f>COUNTIFS(Table1[genoffice],Table1[[#This Row],[genoffice]],Table1[Gender],"M")</f>
        <v>355</v>
      </c>
      <c r="AE2848" s="3">
        <f>COUNTIFS(Table1[genoffice],Table1[[#This Row],[genoffice]],Table1[Gender],"~?")</f>
        <v>29</v>
      </c>
    </row>
    <row r="2849" spans="1:31" x14ac:dyDescent="0.35">
      <c r="A2849">
        <v>2852</v>
      </c>
      <c r="B2849">
        <f>IF(COUNTIF(C$2:C2848,C2849)&gt;0,B2848,B2848+1)</f>
        <v>952</v>
      </c>
      <c r="C2849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49" t="s">
        <v>3379</v>
      </c>
      <c r="E2849" t="s">
        <v>3597</v>
      </c>
      <c r="F2849" t="s">
        <v>3610</v>
      </c>
      <c r="G2849">
        <v>2014</v>
      </c>
      <c r="H2849" t="s">
        <v>1008</v>
      </c>
      <c r="I2849" t="s">
        <v>23</v>
      </c>
      <c r="J2849">
        <v>1013</v>
      </c>
      <c r="K2849">
        <v>27</v>
      </c>
      <c r="L2849">
        <f>COUNTIF(Table1[Race],Table1[Race])</f>
        <v>4</v>
      </c>
      <c r="M2849">
        <v>11</v>
      </c>
      <c r="N2849">
        <v>9</v>
      </c>
      <c r="O2849">
        <v>4</v>
      </c>
      <c r="P2849">
        <v>3</v>
      </c>
      <c r="Q2849" t="s">
        <v>20</v>
      </c>
      <c r="R2849" t="s">
        <v>3382</v>
      </c>
      <c r="S2849" t="s">
        <v>3379</v>
      </c>
      <c r="T2849">
        <f>IFERROR(Table1[n_can_adj]/MID(Table1[district],FIND("(",Table1[district])+1,1),Table1[n_can_adj])</f>
        <v>4</v>
      </c>
      <c r="U2849">
        <v>197233</v>
      </c>
      <c r="V2849" t="str">
        <f>IF(Table1[Voting Population]&lt;47000,"Rural","Urban")</f>
        <v>Urban</v>
      </c>
      <c r="W2849" s="3">
        <v>6.4009111617312098E-2</v>
      </c>
      <c r="X2849" s="3" t="s">
        <v>5414</v>
      </c>
      <c r="Y2849" s="3">
        <f>COUNTIFS(Table1[Race '#],Table1[[#This Row],[Race '#]],Table1[Gender],"F")</f>
        <v>1</v>
      </c>
      <c r="Z2849" s="3">
        <f>COUNTIFS(Table1[Race '#],Table1[[#This Row],[Race '#]],Table1[Gender],"M")</f>
        <v>2</v>
      </c>
      <c r="AA2849" s="3">
        <f>COUNTIFS(Table1[Race '#],Table1[[#This Row],[Race '#]],Table1[Gender],"~?")</f>
        <v>1</v>
      </c>
      <c r="AB2849" s="3" t="str">
        <f>_xlfn.IFS(Y2849=SUM(Table1[[#This Row],[Race-F candidates]:[Race-? Candidates]]),"All-Female",Z2849=SUM(Table1[[#This Row],[Race-F candidates]:[Race-? Candidates]]),"All-Male",1=1,"Mixed-Gender")</f>
        <v>Mixed-Gender</v>
      </c>
      <c r="AC2849" s="3">
        <f>COUNTIFS(Table1[genoffice],Table1[[#This Row],[genoffice]],Table1[Gender],"F")</f>
        <v>216</v>
      </c>
      <c r="AD2849" s="3">
        <f>COUNTIFS(Table1[genoffice],Table1[[#This Row],[genoffice]],Table1[Gender],"M")</f>
        <v>355</v>
      </c>
      <c r="AE2849" s="3">
        <f>COUNTIFS(Table1[genoffice],Table1[[#This Row],[genoffice]],Table1[Gender],"~?")</f>
        <v>29</v>
      </c>
    </row>
    <row r="2850" spans="1:31" x14ac:dyDescent="0.35">
      <c r="A2850">
        <v>2866</v>
      </c>
      <c r="B2850">
        <f>IF(COUNTIF(C$2:C2849,C2850)&gt;0,B2849,B2849+1)</f>
        <v>952</v>
      </c>
      <c r="C2850" t="str">
        <f>Table1[[#This Row],[position]]&amp;IF(Table1[district]="NA","","-"&amp;Table1[district])&amp;IF(Table1[parish]="Multi-Parish Race","","-"&amp;Table1[parish])&amp;" ("&amp;Table1[year]&amp;")"</f>
        <v>Member of School Board-District  6-Calcasieu (2014)</v>
      </c>
      <c r="D2850" t="s">
        <v>3379</v>
      </c>
      <c r="E2850" t="s">
        <v>3597</v>
      </c>
      <c r="F2850" t="s">
        <v>3624</v>
      </c>
      <c r="G2850">
        <v>2014</v>
      </c>
      <c r="H2850" t="s">
        <v>1008</v>
      </c>
      <c r="I2850" t="s">
        <v>30</v>
      </c>
      <c r="J2850">
        <v>1173</v>
      </c>
      <c r="K2850">
        <v>27</v>
      </c>
      <c r="L2850">
        <f>COUNTIF(Table1[Race],Table1[Race])</f>
        <v>4</v>
      </c>
      <c r="M2850">
        <v>11</v>
      </c>
      <c r="N2850">
        <v>9</v>
      </c>
      <c r="O2850">
        <v>4</v>
      </c>
      <c r="P2850">
        <v>3</v>
      </c>
      <c r="Q2850" t="s">
        <v>20</v>
      </c>
      <c r="R2850" t="s">
        <v>3382</v>
      </c>
      <c r="S2850" t="s">
        <v>3379</v>
      </c>
      <c r="T2850">
        <f>IFERROR(Table1[n_can_adj]/MID(Table1[district],FIND("(",Table1[district])+1,1),Table1[n_can_adj])</f>
        <v>4</v>
      </c>
      <c r="U2850">
        <v>197233</v>
      </c>
      <c r="V2850" t="str">
        <f>IF(Table1[Voting Population]&lt;47000,"Rural","Urban")</f>
        <v>Urban</v>
      </c>
      <c r="W2850" s="3">
        <v>6.4009111617312098E-2</v>
      </c>
      <c r="X2850" s="3" t="s">
        <v>5413</v>
      </c>
      <c r="Y2850" s="3">
        <f>COUNTIFS(Table1[Race '#],Table1[[#This Row],[Race '#]],Table1[Gender],"F")</f>
        <v>1</v>
      </c>
      <c r="Z2850" s="3">
        <f>COUNTIFS(Table1[Race '#],Table1[[#This Row],[Race '#]],Table1[Gender],"M")</f>
        <v>2</v>
      </c>
      <c r="AA2850" s="3">
        <f>COUNTIFS(Table1[Race '#],Table1[[#This Row],[Race '#]],Table1[Gender],"~?")</f>
        <v>1</v>
      </c>
      <c r="AB2850" s="3" t="str">
        <f>_xlfn.IFS(Y2850=SUM(Table1[[#This Row],[Race-F candidates]:[Race-? Candidates]]),"All-Female",Z2850=SUM(Table1[[#This Row],[Race-F candidates]:[Race-? Candidates]]),"All-Male",1=1,"Mixed-Gender")</f>
        <v>Mixed-Gender</v>
      </c>
      <c r="AC2850" s="3">
        <f>COUNTIFS(Table1[genoffice],Table1[[#This Row],[genoffice]],Table1[Gender],"F")</f>
        <v>216</v>
      </c>
      <c r="AD2850" s="3">
        <f>COUNTIFS(Table1[genoffice],Table1[[#This Row],[genoffice]],Table1[Gender],"M")</f>
        <v>355</v>
      </c>
      <c r="AE2850" s="3">
        <f>COUNTIFS(Table1[genoffice],Table1[[#This Row],[genoffice]],Table1[Gender],"~?")</f>
        <v>29</v>
      </c>
    </row>
    <row r="2851" spans="1:31" x14ac:dyDescent="0.35">
      <c r="A2851">
        <v>2846</v>
      </c>
      <c r="B2851">
        <f>IF(COUNTIF(C$2:C2850,C2851)&gt;0,B2850,B2850+1)</f>
        <v>953</v>
      </c>
      <c r="C2851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1" t="s">
        <v>3379</v>
      </c>
      <c r="E2851" t="s">
        <v>3597</v>
      </c>
      <c r="F2851" t="s">
        <v>3604</v>
      </c>
      <c r="G2851">
        <v>2014</v>
      </c>
      <c r="H2851" t="s">
        <v>109</v>
      </c>
      <c r="I2851" t="s">
        <v>23</v>
      </c>
      <c r="J2851">
        <v>293</v>
      </c>
      <c r="K2851">
        <v>27</v>
      </c>
      <c r="L2851">
        <f>COUNTIF(Table1[Race],Table1[Race])</f>
        <v>2</v>
      </c>
      <c r="M2851">
        <v>11</v>
      </c>
      <c r="N2851">
        <v>9</v>
      </c>
      <c r="O2851">
        <v>4</v>
      </c>
      <c r="P2851">
        <v>3</v>
      </c>
      <c r="Q2851" t="s">
        <v>20</v>
      </c>
      <c r="R2851" t="s">
        <v>3382</v>
      </c>
      <c r="S2851" t="s">
        <v>3379</v>
      </c>
      <c r="T2851">
        <f>IFERROR(Table1[n_can_adj]/MID(Table1[district],FIND("(",Table1[district])+1,1),Table1[n_can_adj])</f>
        <v>2</v>
      </c>
      <c r="U2851">
        <v>33765</v>
      </c>
      <c r="V2851" t="str">
        <f>IF(Table1[Voting Population]&lt;47000,"Rural","Urban")</f>
        <v>Rural</v>
      </c>
      <c r="W2851" s="3">
        <v>0.26658322903629533</v>
      </c>
      <c r="X2851" s="3" t="s">
        <v>5414</v>
      </c>
      <c r="Y2851" s="3">
        <f>COUNTIFS(Table1[Race '#],Table1[[#This Row],[Race '#]],Table1[Gender],"F")</f>
        <v>0</v>
      </c>
      <c r="Z2851" s="3">
        <f>COUNTIFS(Table1[Race '#],Table1[[#This Row],[Race '#]],Table1[Gender],"M")</f>
        <v>2</v>
      </c>
      <c r="AA2851" s="3">
        <f>COUNTIFS(Table1[Race '#],Table1[[#This Row],[Race '#]],Table1[Gender],"~?")</f>
        <v>0</v>
      </c>
      <c r="AB2851" s="3" t="str">
        <f>_xlfn.IFS(Y2851=SUM(Table1[[#This Row],[Race-F candidates]:[Race-? Candidates]]),"All-Female",Z2851=SUM(Table1[[#This Row],[Race-F candidates]:[Race-? Candidates]]),"All-Male",1=1,"Mixed-Gender")</f>
        <v>All-Male</v>
      </c>
      <c r="AC2851" s="3">
        <f>COUNTIFS(Table1[genoffice],Table1[[#This Row],[genoffice]],Table1[Gender],"F")</f>
        <v>216</v>
      </c>
      <c r="AD2851" s="3">
        <f>COUNTIFS(Table1[genoffice],Table1[[#This Row],[genoffice]],Table1[Gender],"M")</f>
        <v>355</v>
      </c>
      <c r="AE2851" s="3">
        <f>COUNTIFS(Table1[genoffice],Table1[[#This Row],[genoffice]],Table1[Gender],"~?")</f>
        <v>29</v>
      </c>
    </row>
    <row r="2852" spans="1:31" x14ac:dyDescent="0.35">
      <c r="A2852">
        <v>2859</v>
      </c>
      <c r="B2852">
        <f>IF(COUNTIF(C$2:C2851,C2852)&gt;0,B2851,B2851+1)</f>
        <v>953</v>
      </c>
      <c r="C2852" t="str">
        <f>Table1[[#This Row],[position]]&amp;IF(Table1[district]="NA","","-"&amp;Table1[district])&amp;IF(Table1[parish]="Multi-Parish Race","","-"&amp;Table1[parish])&amp;" ("&amp;Table1[year]&amp;")"</f>
        <v>Member of School Board-District  6-Evangeline (2014)</v>
      </c>
      <c r="D2852" t="s">
        <v>3379</v>
      </c>
      <c r="E2852" t="s">
        <v>3597</v>
      </c>
      <c r="F2852" t="s">
        <v>3617</v>
      </c>
      <c r="G2852">
        <v>2014</v>
      </c>
      <c r="H2852" t="s">
        <v>109</v>
      </c>
      <c r="I2852" t="s">
        <v>19</v>
      </c>
      <c r="J2852">
        <v>506</v>
      </c>
      <c r="K2852">
        <v>27</v>
      </c>
      <c r="L2852">
        <f>COUNTIF(Table1[Race],Table1[Race])</f>
        <v>2</v>
      </c>
      <c r="M2852">
        <v>11</v>
      </c>
      <c r="N2852">
        <v>9</v>
      </c>
      <c r="O2852">
        <v>4</v>
      </c>
      <c r="P2852">
        <v>3</v>
      </c>
      <c r="Q2852" t="s">
        <v>20</v>
      </c>
      <c r="R2852" t="s">
        <v>3382</v>
      </c>
      <c r="S2852" t="s">
        <v>3379</v>
      </c>
      <c r="T2852">
        <f>IFERROR(Table1[n_can_adj]/MID(Table1[district],FIND("(",Table1[district])+1,1),Table1[n_can_adj])</f>
        <v>2</v>
      </c>
      <c r="U2852">
        <v>33765</v>
      </c>
      <c r="V2852" t="str">
        <f>IF(Table1[Voting Population]&lt;47000,"Rural","Urban")</f>
        <v>Rural</v>
      </c>
      <c r="W2852" s="3">
        <v>0.26658322903629533</v>
      </c>
      <c r="X2852" s="3" t="s">
        <v>5414</v>
      </c>
      <c r="Y2852" s="3">
        <f>COUNTIFS(Table1[Race '#],Table1[[#This Row],[Race '#]],Table1[Gender],"F")</f>
        <v>0</v>
      </c>
      <c r="Z2852" s="3">
        <f>COUNTIFS(Table1[Race '#],Table1[[#This Row],[Race '#]],Table1[Gender],"M")</f>
        <v>2</v>
      </c>
      <c r="AA2852" s="3">
        <f>COUNTIFS(Table1[Race '#],Table1[[#This Row],[Race '#]],Table1[Gender],"~?")</f>
        <v>0</v>
      </c>
      <c r="AB2852" s="3" t="str">
        <f>_xlfn.IFS(Y2852=SUM(Table1[[#This Row],[Race-F candidates]:[Race-? Candidates]]),"All-Female",Z2852=SUM(Table1[[#This Row],[Race-F candidates]:[Race-? Candidates]]),"All-Male",1=1,"Mixed-Gender")</f>
        <v>All-Male</v>
      </c>
      <c r="AC2852" s="3">
        <f>COUNTIFS(Table1[genoffice],Table1[[#This Row],[genoffice]],Table1[Gender],"F")</f>
        <v>216</v>
      </c>
      <c r="AD2852" s="3">
        <f>COUNTIFS(Table1[genoffice],Table1[[#This Row],[genoffice]],Table1[Gender],"M")</f>
        <v>355</v>
      </c>
      <c r="AE2852" s="3">
        <f>COUNTIFS(Table1[genoffice],Table1[[#This Row],[genoffice]],Table1[Gender],"~?")</f>
        <v>29</v>
      </c>
    </row>
    <row r="2853" spans="1:31" x14ac:dyDescent="0.35">
      <c r="A2853">
        <v>2861</v>
      </c>
      <c r="B2853">
        <f>IF(COUNTIF(C$2:C2852,C2853)&gt;0,B2852,B2852+1)</f>
        <v>954</v>
      </c>
      <c r="C2853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3" t="s">
        <v>3379</v>
      </c>
      <c r="E2853" t="s">
        <v>3597</v>
      </c>
      <c r="F2853" t="s">
        <v>3619</v>
      </c>
      <c r="G2853">
        <v>2014</v>
      </c>
      <c r="H2853" t="s">
        <v>161</v>
      </c>
      <c r="I2853" t="s">
        <v>23</v>
      </c>
      <c r="J2853">
        <v>143</v>
      </c>
      <c r="K2853">
        <v>27</v>
      </c>
      <c r="L2853">
        <f>COUNTIF(Table1[Race],Table1[Race])</f>
        <v>2</v>
      </c>
      <c r="M2853">
        <v>11</v>
      </c>
      <c r="N2853">
        <v>9</v>
      </c>
      <c r="O2853">
        <v>4</v>
      </c>
      <c r="P2853">
        <v>3</v>
      </c>
      <c r="Q2853" t="s">
        <v>20</v>
      </c>
      <c r="R2853" t="s">
        <v>3382</v>
      </c>
      <c r="S2853" t="s">
        <v>3379</v>
      </c>
      <c r="T2853">
        <f>IFERROR(Table1[n_can_adj]/MID(Table1[district],FIND("(",Table1[district])+1,1),Table1[n_can_adj])</f>
        <v>2</v>
      </c>
      <c r="U2853">
        <v>15999</v>
      </c>
      <c r="V2853" t="str">
        <f>IF(Table1[Voting Population]&lt;47000,"Rural","Urban")</f>
        <v>Rural</v>
      </c>
      <c r="W2853" s="3">
        <v>0.48837209302325579</v>
      </c>
      <c r="X2853" s="3" t="s">
        <v>5415</v>
      </c>
      <c r="Y2853" s="3">
        <f>COUNTIFS(Table1[Race '#],Table1[[#This Row],[Race '#]],Table1[Gender],"F")</f>
        <v>1</v>
      </c>
      <c r="Z2853" s="3">
        <f>COUNTIFS(Table1[Race '#],Table1[[#This Row],[Race '#]],Table1[Gender],"M")</f>
        <v>1</v>
      </c>
      <c r="AA2853" s="3">
        <f>COUNTIFS(Table1[Race '#],Table1[[#This Row],[Race '#]],Table1[Gender],"~?")</f>
        <v>0</v>
      </c>
      <c r="AB2853" s="3" t="str">
        <f>_xlfn.IFS(Y2853=SUM(Table1[[#This Row],[Race-F candidates]:[Race-? Candidates]]),"All-Female",Z2853=SUM(Table1[[#This Row],[Race-F candidates]:[Race-? Candidates]]),"All-Male",1=1,"Mixed-Gender")</f>
        <v>Mixed-Gender</v>
      </c>
      <c r="AC2853" s="3">
        <f>COUNTIFS(Table1[genoffice],Table1[[#This Row],[genoffice]],Table1[Gender],"F")</f>
        <v>216</v>
      </c>
      <c r="AD2853" s="3">
        <f>COUNTIFS(Table1[genoffice],Table1[[#This Row],[genoffice]],Table1[Gender],"M")</f>
        <v>355</v>
      </c>
      <c r="AE2853" s="3">
        <f>COUNTIFS(Table1[genoffice],Table1[[#This Row],[genoffice]],Table1[Gender],"~?")</f>
        <v>29</v>
      </c>
    </row>
    <row r="2854" spans="1:31" x14ac:dyDescent="0.35">
      <c r="A2854">
        <v>2868</v>
      </c>
      <c r="B2854">
        <f>IF(COUNTIF(C$2:C2853,C2854)&gt;0,B2853,B2853+1)</f>
        <v>954</v>
      </c>
      <c r="C2854" t="str">
        <f>Table1[[#This Row],[position]]&amp;IF(Table1[district]="NA","","-"&amp;Table1[district])&amp;IF(Table1[parish]="Multi-Parish Race","","-"&amp;Table1[parish])&amp;" ("&amp;Table1[year]&amp;")"</f>
        <v>Member of School Board-District  6-Jackson (2014)</v>
      </c>
      <c r="D2854" t="s">
        <v>3379</v>
      </c>
      <c r="E2854" t="s">
        <v>3597</v>
      </c>
      <c r="F2854" t="s">
        <v>3626</v>
      </c>
      <c r="G2854">
        <v>2014</v>
      </c>
      <c r="H2854" t="s">
        <v>161</v>
      </c>
      <c r="I2854" t="s">
        <v>19</v>
      </c>
      <c r="J2854">
        <v>416</v>
      </c>
      <c r="K2854">
        <v>27</v>
      </c>
      <c r="L2854">
        <f>COUNTIF(Table1[Race],Table1[Race])</f>
        <v>2</v>
      </c>
      <c r="M2854">
        <v>11</v>
      </c>
      <c r="N2854">
        <v>9</v>
      </c>
      <c r="O2854">
        <v>4</v>
      </c>
      <c r="P2854">
        <v>3</v>
      </c>
      <c r="Q2854" t="s">
        <v>20</v>
      </c>
      <c r="R2854" t="s">
        <v>3382</v>
      </c>
      <c r="S2854" t="s">
        <v>3379</v>
      </c>
      <c r="T2854">
        <f>IFERROR(Table1[n_can_adj]/MID(Table1[district],FIND("(",Table1[district])+1,1),Table1[n_can_adj])</f>
        <v>2</v>
      </c>
      <c r="U2854">
        <v>15999</v>
      </c>
      <c r="V2854" t="str">
        <f>IF(Table1[Voting Population]&lt;47000,"Rural","Urban")</f>
        <v>Rural</v>
      </c>
      <c r="W2854" s="3">
        <v>0.48837209302325579</v>
      </c>
      <c r="X2854" s="3" t="s">
        <v>5414</v>
      </c>
      <c r="Y2854" s="3">
        <f>COUNTIFS(Table1[Race '#],Table1[[#This Row],[Race '#]],Table1[Gender],"F")</f>
        <v>1</v>
      </c>
      <c r="Z2854" s="3">
        <f>COUNTIFS(Table1[Race '#],Table1[[#This Row],[Race '#]],Table1[Gender],"M")</f>
        <v>1</v>
      </c>
      <c r="AA2854" s="3">
        <f>COUNTIFS(Table1[Race '#],Table1[[#This Row],[Race '#]],Table1[Gender],"~?")</f>
        <v>0</v>
      </c>
      <c r="AB2854" s="3" t="str">
        <f>_xlfn.IFS(Y2854=SUM(Table1[[#This Row],[Race-F candidates]:[Race-? Candidates]]),"All-Female",Z2854=SUM(Table1[[#This Row],[Race-F candidates]:[Race-? Candidates]]),"All-Male",1=1,"Mixed-Gender")</f>
        <v>Mixed-Gender</v>
      </c>
      <c r="AC2854" s="3">
        <f>COUNTIFS(Table1[genoffice],Table1[[#This Row],[genoffice]],Table1[Gender],"F")</f>
        <v>216</v>
      </c>
      <c r="AD2854" s="3">
        <f>COUNTIFS(Table1[genoffice],Table1[[#This Row],[genoffice]],Table1[Gender],"M")</f>
        <v>355</v>
      </c>
      <c r="AE2854" s="3">
        <f>COUNTIFS(Table1[genoffice],Table1[[#This Row],[genoffice]],Table1[Gender],"~?")</f>
        <v>29</v>
      </c>
    </row>
    <row r="2855" spans="1:31" x14ac:dyDescent="0.35">
      <c r="A2855">
        <v>2843</v>
      </c>
      <c r="B2855">
        <f>IF(COUNTIF(C$2:C2854,C2855)&gt;0,B2854,B2854+1)</f>
        <v>955</v>
      </c>
      <c r="C2855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5" t="s">
        <v>3379</v>
      </c>
      <c r="E2855" t="s">
        <v>3597</v>
      </c>
      <c r="F2855" t="s">
        <v>3601</v>
      </c>
      <c r="G2855">
        <v>2014</v>
      </c>
      <c r="H2855" t="s">
        <v>940</v>
      </c>
      <c r="I2855" t="s">
        <v>127</v>
      </c>
      <c r="J2855">
        <v>435</v>
      </c>
      <c r="K2855">
        <v>27</v>
      </c>
      <c r="L2855">
        <f>COUNTIF(Table1[Race],Table1[Race])</f>
        <v>3</v>
      </c>
      <c r="M2855">
        <v>11</v>
      </c>
      <c r="N2855">
        <v>9</v>
      </c>
      <c r="O2855">
        <v>4</v>
      </c>
      <c r="P2855">
        <v>3</v>
      </c>
      <c r="Q2855" t="s">
        <v>20</v>
      </c>
      <c r="R2855" t="s">
        <v>3382</v>
      </c>
      <c r="S2855" t="s">
        <v>3379</v>
      </c>
      <c r="T2855">
        <f>IFERROR(Table1[n_can_adj]/MID(Table1[district],FIND("(",Table1[district])+1,1),Table1[n_can_adj])</f>
        <v>3</v>
      </c>
      <c r="U2855">
        <v>97688</v>
      </c>
      <c r="V2855" t="str">
        <f>IF(Table1[Voting Population]&lt;47000,"Rural","Urban")</f>
        <v>Urban</v>
      </c>
      <c r="W2855" s="3">
        <v>0.22037510656436488</v>
      </c>
      <c r="X2855" s="3" t="s">
        <v>5414</v>
      </c>
      <c r="Y2855" s="3">
        <f>COUNTIFS(Table1[Race '#],Table1[[#This Row],[Race '#]],Table1[Gender],"F")</f>
        <v>1</v>
      </c>
      <c r="Z2855" s="3">
        <f>COUNTIFS(Table1[Race '#],Table1[[#This Row],[Race '#]],Table1[Gender],"M")</f>
        <v>2</v>
      </c>
      <c r="AA2855" s="3">
        <f>COUNTIFS(Table1[Race '#],Table1[[#This Row],[Race '#]],Table1[Gender],"~?")</f>
        <v>0</v>
      </c>
      <c r="AB2855" s="3" t="str">
        <f>_xlfn.IFS(Y2855=SUM(Table1[[#This Row],[Race-F candidates]:[Race-? Candidates]]),"All-Female",Z2855=SUM(Table1[[#This Row],[Race-F candidates]:[Race-? Candidates]]),"All-Male",1=1,"Mixed-Gender")</f>
        <v>Mixed-Gender</v>
      </c>
      <c r="AC2855" s="3">
        <f>COUNTIFS(Table1[genoffice],Table1[[#This Row],[genoffice]],Table1[Gender],"F")</f>
        <v>216</v>
      </c>
      <c r="AD2855" s="3">
        <f>COUNTIFS(Table1[genoffice],Table1[[#This Row],[genoffice]],Table1[Gender],"M")</f>
        <v>355</v>
      </c>
      <c r="AE2855" s="3">
        <f>COUNTIFS(Table1[genoffice],Table1[[#This Row],[genoffice]],Table1[Gender],"~?")</f>
        <v>29</v>
      </c>
    </row>
    <row r="2856" spans="1:31" x14ac:dyDescent="0.35">
      <c r="A2856">
        <v>2853</v>
      </c>
      <c r="B2856">
        <f>IF(COUNTIF(C$2:C2855,C2856)&gt;0,B2855,B2855+1)</f>
        <v>955</v>
      </c>
      <c r="C2856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6" t="s">
        <v>3379</v>
      </c>
      <c r="E2856" t="s">
        <v>3597</v>
      </c>
      <c r="F2856" t="s">
        <v>3611</v>
      </c>
      <c r="G2856">
        <v>2014</v>
      </c>
      <c r="H2856" t="s">
        <v>940</v>
      </c>
      <c r="I2856" t="s">
        <v>19</v>
      </c>
      <c r="J2856">
        <v>1214</v>
      </c>
      <c r="K2856">
        <v>27</v>
      </c>
      <c r="L2856">
        <f>COUNTIF(Table1[Race],Table1[Race])</f>
        <v>3</v>
      </c>
      <c r="M2856">
        <v>11</v>
      </c>
      <c r="N2856">
        <v>9</v>
      </c>
      <c r="O2856">
        <v>4</v>
      </c>
      <c r="P2856">
        <v>3</v>
      </c>
      <c r="Q2856" t="s">
        <v>20</v>
      </c>
      <c r="R2856" t="s">
        <v>3382</v>
      </c>
      <c r="S2856" t="s">
        <v>3379</v>
      </c>
      <c r="T2856">
        <f>IFERROR(Table1[n_can_adj]/MID(Table1[district],FIND("(",Table1[district])+1,1),Table1[n_can_adj])</f>
        <v>3</v>
      </c>
      <c r="U2856">
        <v>97688</v>
      </c>
      <c r="V2856" t="str">
        <f>IF(Table1[Voting Population]&lt;47000,"Rural","Urban")</f>
        <v>Urban</v>
      </c>
      <c r="W2856" s="3">
        <v>0.22037510656436488</v>
      </c>
      <c r="X2856" s="3" t="s">
        <v>5414</v>
      </c>
      <c r="Y2856" s="3">
        <f>COUNTIFS(Table1[Race '#],Table1[[#This Row],[Race '#]],Table1[Gender],"F")</f>
        <v>1</v>
      </c>
      <c r="Z2856" s="3">
        <f>COUNTIFS(Table1[Race '#],Table1[[#This Row],[Race '#]],Table1[Gender],"M")</f>
        <v>2</v>
      </c>
      <c r="AA2856" s="3">
        <f>COUNTIFS(Table1[Race '#],Table1[[#This Row],[Race '#]],Table1[Gender],"~?")</f>
        <v>0</v>
      </c>
      <c r="AB2856" s="3" t="str">
        <f>_xlfn.IFS(Y2856=SUM(Table1[[#This Row],[Race-F candidates]:[Race-? Candidates]]),"All-Female",Z2856=SUM(Table1[[#This Row],[Race-F candidates]:[Race-? Candidates]]),"All-Male",1=1,"Mixed-Gender")</f>
        <v>Mixed-Gender</v>
      </c>
      <c r="AC2856" s="3">
        <f>COUNTIFS(Table1[genoffice],Table1[[#This Row],[genoffice]],Table1[Gender],"F")</f>
        <v>216</v>
      </c>
      <c r="AD2856" s="3">
        <f>COUNTIFS(Table1[genoffice],Table1[[#This Row],[genoffice]],Table1[Gender],"M")</f>
        <v>355</v>
      </c>
      <c r="AE2856" s="3">
        <f>COUNTIFS(Table1[genoffice],Table1[[#This Row],[genoffice]],Table1[Gender],"~?")</f>
        <v>29</v>
      </c>
    </row>
    <row r="2857" spans="1:31" x14ac:dyDescent="0.35">
      <c r="A2857">
        <v>2862</v>
      </c>
      <c r="B2857">
        <f>IF(COUNTIF(C$2:C2856,C2857)&gt;0,B2856,B2856+1)</f>
        <v>955</v>
      </c>
      <c r="C2857" t="str">
        <f>Table1[[#This Row],[position]]&amp;IF(Table1[district]="NA","","-"&amp;Table1[district])&amp;IF(Table1[parish]="Multi-Parish Race","","-"&amp;Table1[parish])&amp;" ("&amp;Table1[year]&amp;")"</f>
        <v>Member of School Board-District  6-Lafourche (2014)</v>
      </c>
      <c r="D2857" t="s">
        <v>3379</v>
      </c>
      <c r="E2857" t="s">
        <v>3597</v>
      </c>
      <c r="F2857" t="s">
        <v>3620</v>
      </c>
      <c r="G2857">
        <v>2014</v>
      </c>
      <c r="H2857" t="s">
        <v>940</v>
      </c>
      <c r="I2857" t="s">
        <v>30</v>
      </c>
      <c r="J2857">
        <v>697</v>
      </c>
      <c r="K2857">
        <v>27</v>
      </c>
      <c r="L2857">
        <f>COUNTIF(Table1[Race],Table1[Race])</f>
        <v>3</v>
      </c>
      <c r="M2857">
        <v>11</v>
      </c>
      <c r="N2857">
        <v>9</v>
      </c>
      <c r="O2857">
        <v>4</v>
      </c>
      <c r="P2857">
        <v>3</v>
      </c>
      <c r="Q2857" t="s">
        <v>20</v>
      </c>
      <c r="R2857" t="s">
        <v>3382</v>
      </c>
      <c r="S2857" t="s">
        <v>3379</v>
      </c>
      <c r="T2857">
        <f>IFERROR(Table1[n_can_adj]/MID(Table1[district],FIND("(",Table1[district])+1,1),Table1[n_can_adj])</f>
        <v>3</v>
      </c>
      <c r="U2857">
        <v>97688</v>
      </c>
      <c r="V2857" t="str">
        <f>IF(Table1[Voting Population]&lt;47000,"Rural","Urban")</f>
        <v>Urban</v>
      </c>
      <c r="W2857" s="3">
        <v>0.22037510656436488</v>
      </c>
      <c r="X2857" s="3" t="s">
        <v>5415</v>
      </c>
      <c r="Y2857" s="3">
        <f>COUNTIFS(Table1[Race '#],Table1[[#This Row],[Race '#]],Table1[Gender],"F")</f>
        <v>1</v>
      </c>
      <c r="Z2857" s="3">
        <f>COUNTIFS(Table1[Race '#],Table1[[#This Row],[Race '#]],Table1[Gender],"M")</f>
        <v>2</v>
      </c>
      <c r="AA2857" s="3">
        <f>COUNTIFS(Table1[Race '#],Table1[[#This Row],[Race '#]],Table1[Gender],"~?")</f>
        <v>0</v>
      </c>
      <c r="AB2857" s="3" t="str">
        <f>_xlfn.IFS(Y2857=SUM(Table1[[#This Row],[Race-F candidates]:[Race-? Candidates]]),"All-Female",Z2857=SUM(Table1[[#This Row],[Race-F candidates]:[Race-? Candidates]]),"All-Male",1=1,"Mixed-Gender")</f>
        <v>Mixed-Gender</v>
      </c>
      <c r="AC2857" s="3">
        <f>COUNTIFS(Table1[genoffice],Table1[[#This Row],[genoffice]],Table1[Gender],"F")</f>
        <v>216</v>
      </c>
      <c r="AD2857" s="3">
        <f>COUNTIFS(Table1[genoffice],Table1[[#This Row],[genoffice]],Table1[Gender],"M")</f>
        <v>355</v>
      </c>
      <c r="AE2857" s="3">
        <f>COUNTIFS(Table1[genoffice],Table1[[#This Row],[genoffice]],Table1[Gender],"~?")</f>
        <v>29</v>
      </c>
    </row>
    <row r="2858" spans="1:31" x14ac:dyDescent="0.35">
      <c r="A2858">
        <v>2841</v>
      </c>
      <c r="B2858">
        <f>IF(COUNTIF(C$2:C2857,C2858)&gt;0,B2857,B2857+1)</f>
        <v>956</v>
      </c>
      <c r="C2858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8" t="s">
        <v>3379</v>
      </c>
      <c r="E2858" t="s">
        <v>3597</v>
      </c>
      <c r="F2858" t="s">
        <v>3599</v>
      </c>
      <c r="G2858">
        <v>2014</v>
      </c>
      <c r="H2858" t="s">
        <v>680</v>
      </c>
      <c r="I2858" t="s">
        <v>23</v>
      </c>
      <c r="J2858">
        <v>355</v>
      </c>
      <c r="K2858">
        <v>27</v>
      </c>
      <c r="L2858">
        <f>COUNTIF(Table1[Race],Table1[Race])</f>
        <v>2</v>
      </c>
      <c r="M2858">
        <v>11</v>
      </c>
      <c r="N2858">
        <v>9</v>
      </c>
      <c r="O2858">
        <v>4</v>
      </c>
      <c r="P2858">
        <v>3</v>
      </c>
      <c r="Q2858" t="s">
        <v>20</v>
      </c>
      <c r="R2858" t="s">
        <v>3382</v>
      </c>
      <c r="S2858" t="s">
        <v>3379</v>
      </c>
      <c r="T2858">
        <f>IFERROR(Table1[n_can_adj]/MID(Table1[district],FIND("(",Table1[district])+1,1),Table1[n_can_adj])</f>
        <v>2</v>
      </c>
      <c r="U2858">
        <v>14927</v>
      </c>
      <c r="V2858" t="str">
        <f>IF(Table1[Voting Population]&lt;47000,"Rural","Urban")</f>
        <v>Rural</v>
      </c>
      <c r="W2858" s="3">
        <v>0.37864077669902918</v>
      </c>
      <c r="X2858" s="3" t="s">
        <v>5414</v>
      </c>
      <c r="Y2858" s="3">
        <f>COUNTIFS(Table1[Race '#],Table1[[#This Row],[Race '#]],Table1[Gender],"F")</f>
        <v>1</v>
      </c>
      <c r="Z2858" s="3">
        <f>COUNTIFS(Table1[Race '#],Table1[[#This Row],[Race '#]],Table1[Gender],"M")</f>
        <v>1</v>
      </c>
      <c r="AA2858" s="3">
        <f>COUNTIFS(Table1[Race '#],Table1[[#This Row],[Race '#]],Table1[Gender],"~?")</f>
        <v>0</v>
      </c>
      <c r="AB2858" s="3" t="str">
        <f>_xlfn.IFS(Y2858=SUM(Table1[[#This Row],[Race-F candidates]:[Race-? Candidates]]),"All-Female",Z2858=SUM(Table1[[#This Row],[Race-F candidates]:[Race-? Candidates]]),"All-Male",1=1,"Mixed-Gender")</f>
        <v>Mixed-Gender</v>
      </c>
      <c r="AC2858" s="3">
        <f>COUNTIFS(Table1[genoffice],Table1[[#This Row],[genoffice]],Table1[Gender],"F")</f>
        <v>216</v>
      </c>
      <c r="AD2858" s="3">
        <f>COUNTIFS(Table1[genoffice],Table1[[#This Row],[genoffice]],Table1[Gender],"M")</f>
        <v>355</v>
      </c>
      <c r="AE2858" s="3">
        <f>COUNTIFS(Table1[genoffice],Table1[[#This Row],[genoffice]],Table1[Gender],"~?")</f>
        <v>29</v>
      </c>
    </row>
    <row r="2859" spans="1:31" x14ac:dyDescent="0.35">
      <c r="A2859">
        <v>2849</v>
      </c>
      <c r="B2859">
        <f>IF(COUNTIF(C$2:C2858,C2859)&gt;0,B2858,B2858+1)</f>
        <v>956</v>
      </c>
      <c r="C2859" t="str">
        <f>Table1[[#This Row],[position]]&amp;IF(Table1[district]="NA","","-"&amp;Table1[district])&amp;IF(Table1[parish]="Multi-Parish Race","","-"&amp;Table1[parish])&amp;" ("&amp;Table1[year]&amp;")"</f>
        <v>Member of School Board-District  6-Lasalle (2014)</v>
      </c>
      <c r="D2859" t="s">
        <v>3379</v>
      </c>
      <c r="E2859" t="s">
        <v>3597</v>
      </c>
      <c r="F2859" t="s">
        <v>3607</v>
      </c>
      <c r="G2859">
        <v>2014</v>
      </c>
      <c r="H2859" t="s">
        <v>680</v>
      </c>
      <c r="I2859" t="s">
        <v>19</v>
      </c>
      <c r="J2859">
        <v>160</v>
      </c>
      <c r="K2859">
        <v>27</v>
      </c>
      <c r="L2859">
        <f>COUNTIF(Table1[Race],Table1[Race])</f>
        <v>2</v>
      </c>
      <c r="M2859">
        <v>11</v>
      </c>
      <c r="N2859">
        <v>9</v>
      </c>
      <c r="O2859">
        <v>4</v>
      </c>
      <c r="P2859">
        <v>3</v>
      </c>
      <c r="Q2859" t="s">
        <v>20</v>
      </c>
      <c r="R2859" t="s">
        <v>3382</v>
      </c>
      <c r="S2859" t="s">
        <v>3379</v>
      </c>
      <c r="T2859">
        <f>IFERROR(Table1[n_can_adj]/MID(Table1[district],FIND("(",Table1[district])+1,1),Table1[n_can_adj])</f>
        <v>2</v>
      </c>
      <c r="U2859">
        <v>14927</v>
      </c>
      <c r="V2859" t="str">
        <f>IF(Table1[Voting Population]&lt;47000,"Rural","Urban")</f>
        <v>Rural</v>
      </c>
      <c r="W2859" s="3">
        <v>0.37864077669902918</v>
      </c>
      <c r="X2859" s="3" t="s">
        <v>5415</v>
      </c>
      <c r="Y2859" s="3">
        <f>COUNTIFS(Table1[Race '#],Table1[[#This Row],[Race '#]],Table1[Gender],"F")</f>
        <v>1</v>
      </c>
      <c r="Z2859" s="3">
        <f>COUNTIFS(Table1[Race '#],Table1[[#This Row],[Race '#]],Table1[Gender],"M")</f>
        <v>1</v>
      </c>
      <c r="AA2859" s="3">
        <f>COUNTIFS(Table1[Race '#],Table1[[#This Row],[Race '#]],Table1[Gender],"~?")</f>
        <v>0</v>
      </c>
      <c r="AB2859" s="3" t="str">
        <f>_xlfn.IFS(Y2859=SUM(Table1[[#This Row],[Race-F candidates]:[Race-? Candidates]]),"All-Female",Z2859=SUM(Table1[[#This Row],[Race-F candidates]:[Race-? Candidates]]),"All-Male",1=1,"Mixed-Gender")</f>
        <v>Mixed-Gender</v>
      </c>
      <c r="AC2859" s="3">
        <f>COUNTIFS(Table1[genoffice],Table1[[#This Row],[genoffice]],Table1[Gender],"F")</f>
        <v>216</v>
      </c>
      <c r="AD2859" s="3">
        <f>COUNTIFS(Table1[genoffice],Table1[[#This Row],[genoffice]],Table1[Gender],"M")</f>
        <v>355</v>
      </c>
      <c r="AE2859" s="3">
        <f>COUNTIFS(Table1[genoffice],Table1[[#This Row],[genoffice]],Table1[Gender],"~?")</f>
        <v>29</v>
      </c>
    </row>
    <row r="2860" spans="1:31" x14ac:dyDescent="0.35">
      <c r="A2860">
        <v>2860</v>
      </c>
      <c r="B2860">
        <f>IF(COUNTIF(C$2:C2859,C2860)&gt;0,B2859,B2859+1)</f>
        <v>957</v>
      </c>
      <c r="C2860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0" t="s">
        <v>3379</v>
      </c>
      <c r="E2860" t="s">
        <v>3597</v>
      </c>
      <c r="F2860" t="s">
        <v>3618</v>
      </c>
      <c r="G2860">
        <v>2014</v>
      </c>
      <c r="H2860" t="s">
        <v>742</v>
      </c>
      <c r="I2860" t="s">
        <v>23</v>
      </c>
      <c r="J2860">
        <v>282</v>
      </c>
      <c r="K2860">
        <v>27</v>
      </c>
      <c r="L2860">
        <f>COUNTIF(Table1[Race],Table1[Race])</f>
        <v>2</v>
      </c>
      <c r="M2860">
        <v>11</v>
      </c>
      <c r="N2860">
        <v>9</v>
      </c>
      <c r="O2860">
        <v>4</v>
      </c>
      <c r="P2860">
        <v>3</v>
      </c>
      <c r="Q2860" t="s">
        <v>20</v>
      </c>
      <c r="R2860" t="s">
        <v>3382</v>
      </c>
      <c r="S2860" t="s">
        <v>3379</v>
      </c>
      <c r="T2860">
        <f>IFERROR(Table1[n_can_adj]/MID(Table1[district],FIND("(",Table1[district])+1,1),Table1[n_can_adj])</f>
        <v>2</v>
      </c>
      <c r="U2860">
        <v>11803</v>
      </c>
      <c r="V2860" t="str">
        <f>IF(Table1[Voting Population]&lt;47000,"Rural","Urban")</f>
        <v>Rural</v>
      </c>
      <c r="W2860" s="3">
        <v>0.6160458452722064</v>
      </c>
      <c r="X2860" s="3" t="s">
        <v>5414</v>
      </c>
      <c r="Y2860" s="3">
        <f>COUNTIFS(Table1[Race '#],Table1[[#This Row],[Race '#]],Table1[Gender],"F")</f>
        <v>0</v>
      </c>
      <c r="Z2860" s="3">
        <f>COUNTIFS(Table1[Race '#],Table1[[#This Row],[Race '#]],Table1[Gender],"M")</f>
        <v>2</v>
      </c>
      <c r="AA2860" s="3">
        <f>COUNTIFS(Table1[Race '#],Table1[[#This Row],[Race '#]],Table1[Gender],"~?")</f>
        <v>0</v>
      </c>
      <c r="AB2860" s="3" t="str">
        <f>_xlfn.IFS(Y2860=SUM(Table1[[#This Row],[Race-F candidates]:[Race-? Candidates]]),"All-Female",Z2860=SUM(Table1[[#This Row],[Race-F candidates]:[Race-? Candidates]]),"All-Male",1=1,"Mixed-Gender")</f>
        <v>All-Male</v>
      </c>
      <c r="AC2860" s="3">
        <f>COUNTIFS(Table1[genoffice],Table1[[#This Row],[genoffice]],Table1[Gender],"F")</f>
        <v>216</v>
      </c>
      <c r="AD2860" s="3">
        <f>COUNTIFS(Table1[genoffice],Table1[[#This Row],[genoffice]],Table1[Gender],"M")</f>
        <v>355</v>
      </c>
      <c r="AE2860" s="3">
        <f>COUNTIFS(Table1[genoffice],Table1[[#This Row],[genoffice]],Table1[Gender],"~?")</f>
        <v>29</v>
      </c>
    </row>
    <row r="2861" spans="1:31" x14ac:dyDescent="0.35">
      <c r="A2861">
        <v>2864</v>
      </c>
      <c r="B2861">
        <f>IF(COUNTIF(C$2:C2860,C2861)&gt;0,B2860,B2860+1)</f>
        <v>957</v>
      </c>
      <c r="C2861" t="str">
        <f>Table1[[#This Row],[position]]&amp;IF(Table1[district]="NA","","-"&amp;Table1[district])&amp;IF(Table1[parish]="Multi-Parish Race","","-"&amp;Table1[parish])&amp;" ("&amp;Table1[year]&amp;")"</f>
        <v>Member of School Board-District  6-Madison (2014)</v>
      </c>
      <c r="D2861" t="s">
        <v>3379</v>
      </c>
      <c r="E2861" t="s">
        <v>3597</v>
      </c>
      <c r="F2861" t="s">
        <v>3622</v>
      </c>
      <c r="G2861">
        <v>2014</v>
      </c>
      <c r="H2861" t="s">
        <v>742</v>
      </c>
      <c r="I2861" t="s">
        <v>30</v>
      </c>
      <c r="J2861">
        <v>67</v>
      </c>
      <c r="K2861">
        <v>27</v>
      </c>
      <c r="L2861">
        <f>COUNTIF(Table1[Race],Table1[Race])</f>
        <v>2</v>
      </c>
      <c r="M2861">
        <v>11</v>
      </c>
      <c r="N2861">
        <v>9</v>
      </c>
      <c r="O2861">
        <v>4</v>
      </c>
      <c r="P2861">
        <v>3</v>
      </c>
      <c r="Q2861" t="s">
        <v>20</v>
      </c>
      <c r="R2861" t="s">
        <v>3382</v>
      </c>
      <c r="S2861" t="s">
        <v>3379</v>
      </c>
      <c r="T2861">
        <f>IFERROR(Table1[n_can_adj]/MID(Table1[district],FIND("(",Table1[district])+1,1),Table1[n_can_adj])</f>
        <v>2</v>
      </c>
      <c r="U2861">
        <v>11803</v>
      </c>
      <c r="V2861" t="str">
        <f>IF(Table1[Voting Population]&lt;47000,"Rural","Urban")</f>
        <v>Rural</v>
      </c>
      <c r="W2861" s="3">
        <v>0.6160458452722064</v>
      </c>
      <c r="X2861" s="3" t="s">
        <v>5414</v>
      </c>
      <c r="Y2861" s="3">
        <f>COUNTIFS(Table1[Race '#],Table1[[#This Row],[Race '#]],Table1[Gender],"F")</f>
        <v>0</v>
      </c>
      <c r="Z2861" s="3">
        <f>COUNTIFS(Table1[Race '#],Table1[[#This Row],[Race '#]],Table1[Gender],"M")</f>
        <v>2</v>
      </c>
      <c r="AA2861" s="3">
        <f>COUNTIFS(Table1[Race '#],Table1[[#This Row],[Race '#]],Table1[Gender],"~?")</f>
        <v>0</v>
      </c>
      <c r="AB2861" s="3" t="str">
        <f>_xlfn.IFS(Y2861=SUM(Table1[[#This Row],[Race-F candidates]:[Race-? Candidates]]),"All-Female",Z2861=SUM(Table1[[#This Row],[Race-F candidates]:[Race-? Candidates]]),"All-Male",1=1,"Mixed-Gender")</f>
        <v>All-Male</v>
      </c>
      <c r="AC2861" s="3">
        <f>COUNTIFS(Table1[genoffice],Table1[[#This Row],[genoffice]],Table1[Gender],"F")</f>
        <v>216</v>
      </c>
      <c r="AD2861" s="3">
        <f>COUNTIFS(Table1[genoffice],Table1[[#This Row],[genoffice]],Table1[Gender],"M")</f>
        <v>355</v>
      </c>
      <c r="AE2861" s="3">
        <f>COUNTIFS(Table1[genoffice],Table1[[#This Row],[genoffice]],Table1[Gender],"~?")</f>
        <v>29</v>
      </c>
    </row>
    <row r="2862" spans="1:31" x14ac:dyDescent="0.35">
      <c r="A2862">
        <v>2845</v>
      </c>
      <c r="B2862">
        <f>IF(COUNTIF(C$2:C2861,C2862)&gt;0,B2861,B2861+1)</f>
        <v>958</v>
      </c>
      <c r="C2862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2" t="s">
        <v>3379</v>
      </c>
      <c r="E2862" t="s">
        <v>3597</v>
      </c>
      <c r="F2862" t="s">
        <v>3603</v>
      </c>
      <c r="G2862">
        <v>2014</v>
      </c>
      <c r="H2862" t="s">
        <v>736</v>
      </c>
      <c r="I2862" t="s">
        <v>23</v>
      </c>
      <c r="J2862">
        <v>554</v>
      </c>
      <c r="K2862">
        <v>27</v>
      </c>
      <c r="L2862">
        <f>COUNTIF(Table1[Race],Table1[Race])</f>
        <v>2</v>
      </c>
      <c r="M2862">
        <v>11</v>
      </c>
      <c r="N2862">
        <v>9</v>
      </c>
      <c r="O2862">
        <v>4</v>
      </c>
      <c r="P2862">
        <v>3</v>
      </c>
      <c r="Q2862" t="s">
        <v>20</v>
      </c>
      <c r="R2862" t="s">
        <v>3382</v>
      </c>
      <c r="S2862" t="s">
        <v>3379</v>
      </c>
      <c r="T2862">
        <f>IFERROR(Table1[n_can_adj]/MID(Table1[district],FIND("(",Table1[district])+1,1),Table1[n_can_adj])</f>
        <v>2</v>
      </c>
      <c r="U2862">
        <v>26739</v>
      </c>
      <c r="V2862" t="str">
        <f>IF(Table1[Voting Population]&lt;47000,"Rural","Urban")</f>
        <v>Rural</v>
      </c>
      <c r="W2862" s="3">
        <v>5.9273422562141465E-2</v>
      </c>
      <c r="X2862" s="3" t="s">
        <v>5415</v>
      </c>
      <c r="Y2862" s="3">
        <f>COUNTIFS(Table1[Race '#],Table1[[#This Row],[Race '#]],Table1[Gender],"F")</f>
        <v>2</v>
      </c>
      <c r="Z2862" s="3">
        <f>COUNTIFS(Table1[Race '#],Table1[[#This Row],[Race '#]],Table1[Gender],"M")</f>
        <v>0</v>
      </c>
      <c r="AA2862" s="3">
        <f>COUNTIFS(Table1[Race '#],Table1[[#This Row],[Race '#]],Table1[Gender],"~?")</f>
        <v>0</v>
      </c>
      <c r="AB2862" s="3" t="str">
        <f>_xlfn.IFS(Y2862=SUM(Table1[[#This Row],[Race-F candidates]:[Race-? Candidates]]),"All-Female",Z2862=SUM(Table1[[#This Row],[Race-F candidates]:[Race-? Candidates]]),"All-Male",1=1,"Mixed-Gender")</f>
        <v>All-Female</v>
      </c>
      <c r="AC2862" s="3">
        <f>COUNTIFS(Table1[genoffice],Table1[[#This Row],[genoffice]],Table1[Gender],"F")</f>
        <v>216</v>
      </c>
      <c r="AD2862" s="3">
        <f>COUNTIFS(Table1[genoffice],Table1[[#This Row],[genoffice]],Table1[Gender],"M")</f>
        <v>355</v>
      </c>
      <c r="AE2862" s="3">
        <f>COUNTIFS(Table1[genoffice],Table1[[#This Row],[genoffice]],Table1[Gender],"~?")</f>
        <v>29</v>
      </c>
    </row>
    <row r="2863" spans="1:31" x14ac:dyDescent="0.35">
      <c r="A2863">
        <v>2865</v>
      </c>
      <c r="B2863">
        <f>IF(COUNTIF(C$2:C2862,C2863)&gt;0,B2862,B2862+1)</f>
        <v>958</v>
      </c>
      <c r="C2863" t="str">
        <f>Table1[[#This Row],[position]]&amp;IF(Table1[district]="NA","","-"&amp;Table1[district])&amp;IF(Table1[parish]="Multi-Parish Race","","-"&amp;Table1[parish])&amp;" ("&amp;Table1[year]&amp;")"</f>
        <v>Member of School Board-District  6-Morehouse (2014)</v>
      </c>
      <c r="D2863" t="s">
        <v>3379</v>
      </c>
      <c r="E2863" t="s">
        <v>3597</v>
      </c>
      <c r="F2863" t="s">
        <v>3623</v>
      </c>
      <c r="G2863">
        <v>2014</v>
      </c>
      <c r="H2863" t="s">
        <v>736</v>
      </c>
      <c r="I2863" t="s">
        <v>23</v>
      </c>
      <c r="J2863">
        <v>492</v>
      </c>
      <c r="K2863">
        <v>27</v>
      </c>
      <c r="L2863">
        <f>COUNTIF(Table1[Race],Table1[Race])</f>
        <v>2</v>
      </c>
      <c r="M2863">
        <v>11</v>
      </c>
      <c r="N2863">
        <v>9</v>
      </c>
      <c r="O2863">
        <v>4</v>
      </c>
      <c r="P2863">
        <v>3</v>
      </c>
      <c r="Q2863" t="s">
        <v>20</v>
      </c>
      <c r="R2863" t="s">
        <v>3382</v>
      </c>
      <c r="S2863" t="s">
        <v>3379</v>
      </c>
      <c r="T2863">
        <f>IFERROR(Table1[n_can_adj]/MID(Table1[district],FIND("(",Table1[district])+1,1),Table1[n_can_adj])</f>
        <v>2</v>
      </c>
      <c r="U2863">
        <v>26739</v>
      </c>
      <c r="V2863" t="str">
        <f>IF(Table1[Voting Population]&lt;47000,"Rural","Urban")</f>
        <v>Rural</v>
      </c>
      <c r="W2863" s="3">
        <v>5.9273422562141465E-2</v>
      </c>
      <c r="X2863" s="3" t="s">
        <v>5415</v>
      </c>
      <c r="Y2863" s="3">
        <f>COUNTIFS(Table1[Race '#],Table1[[#This Row],[Race '#]],Table1[Gender],"F")</f>
        <v>2</v>
      </c>
      <c r="Z2863" s="3">
        <f>COUNTIFS(Table1[Race '#],Table1[[#This Row],[Race '#]],Table1[Gender],"M")</f>
        <v>0</v>
      </c>
      <c r="AA2863" s="3">
        <f>COUNTIFS(Table1[Race '#],Table1[[#This Row],[Race '#]],Table1[Gender],"~?")</f>
        <v>0</v>
      </c>
      <c r="AB2863" s="3" t="str">
        <f>_xlfn.IFS(Y2863=SUM(Table1[[#This Row],[Race-F candidates]:[Race-? Candidates]]),"All-Female",Z2863=SUM(Table1[[#This Row],[Race-F candidates]:[Race-? Candidates]]),"All-Male",1=1,"Mixed-Gender")</f>
        <v>All-Female</v>
      </c>
      <c r="AC2863" s="3">
        <f>COUNTIFS(Table1[genoffice],Table1[[#This Row],[genoffice]],Table1[Gender],"F")</f>
        <v>216</v>
      </c>
      <c r="AD2863" s="3">
        <f>COUNTIFS(Table1[genoffice],Table1[[#This Row],[genoffice]],Table1[Gender],"M")</f>
        <v>355</v>
      </c>
      <c r="AE2863" s="3">
        <f>COUNTIFS(Table1[genoffice],Table1[[#This Row],[genoffice]],Table1[Gender],"~?")</f>
        <v>29</v>
      </c>
    </row>
    <row r="2864" spans="1:31" x14ac:dyDescent="0.35">
      <c r="A2864">
        <v>2850</v>
      </c>
      <c r="B2864">
        <f>IF(COUNTIF(C$2:C2863,C2864)&gt;0,B2863,B2863+1)</f>
        <v>959</v>
      </c>
      <c r="C2864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4" t="s">
        <v>3379</v>
      </c>
      <c r="E2864" t="s">
        <v>3597</v>
      </c>
      <c r="F2864" t="s">
        <v>3608</v>
      </c>
      <c r="G2864">
        <v>2014</v>
      </c>
      <c r="H2864" t="s">
        <v>263</v>
      </c>
      <c r="I2864" t="s">
        <v>19</v>
      </c>
      <c r="J2864">
        <v>485</v>
      </c>
      <c r="K2864">
        <v>27</v>
      </c>
      <c r="L2864">
        <f>COUNTIF(Table1[Race],Table1[Race])</f>
        <v>2</v>
      </c>
      <c r="M2864">
        <v>11</v>
      </c>
      <c r="N2864">
        <v>9</v>
      </c>
      <c r="O2864">
        <v>4</v>
      </c>
      <c r="P2864">
        <v>3</v>
      </c>
      <c r="Q2864" t="s">
        <v>20</v>
      </c>
      <c r="R2864" t="s">
        <v>3382</v>
      </c>
      <c r="S2864" t="s">
        <v>3379</v>
      </c>
      <c r="T2864">
        <f>IFERROR(Table1[n_can_adj]/MID(Table1[district],FIND("(",Table1[district])+1,1),Table1[n_can_adj])</f>
        <v>2</v>
      </c>
      <c r="U2864">
        <v>39258</v>
      </c>
      <c r="V2864" t="str">
        <f>IF(Table1[Voting Population]&lt;47000,"Rural","Urban")</f>
        <v>Rural</v>
      </c>
      <c r="W2864" s="3">
        <v>0.35846560846560843</v>
      </c>
      <c r="X2864" s="3" t="s">
        <v>5414</v>
      </c>
      <c r="Y2864" s="3">
        <f>COUNTIFS(Table1[Race '#],Table1[[#This Row],[Race '#]],Table1[Gender],"F")</f>
        <v>0</v>
      </c>
      <c r="Z2864" s="3">
        <f>COUNTIFS(Table1[Race '#],Table1[[#This Row],[Race '#]],Table1[Gender],"M")</f>
        <v>2</v>
      </c>
      <c r="AA2864" s="3">
        <f>COUNTIFS(Table1[Race '#],Table1[[#This Row],[Race '#]],Table1[Gender],"~?")</f>
        <v>0</v>
      </c>
      <c r="AB2864" s="3" t="str">
        <f>_xlfn.IFS(Y2864=SUM(Table1[[#This Row],[Race-F candidates]:[Race-? Candidates]]),"All-Female",Z2864=SUM(Table1[[#This Row],[Race-F candidates]:[Race-? Candidates]]),"All-Male",1=1,"Mixed-Gender")</f>
        <v>All-Male</v>
      </c>
      <c r="AC2864" s="3">
        <f>COUNTIFS(Table1[genoffice],Table1[[#This Row],[genoffice]],Table1[Gender],"F")</f>
        <v>216</v>
      </c>
      <c r="AD2864" s="3">
        <f>COUNTIFS(Table1[genoffice],Table1[[#This Row],[genoffice]],Table1[Gender],"M")</f>
        <v>355</v>
      </c>
      <c r="AE2864" s="3">
        <f>COUNTIFS(Table1[genoffice],Table1[[#This Row],[genoffice]],Table1[Gender],"~?")</f>
        <v>29</v>
      </c>
    </row>
    <row r="2865" spans="1:31" x14ac:dyDescent="0.35">
      <c r="A2865">
        <v>2867</v>
      </c>
      <c r="B2865">
        <f>IF(COUNTIF(C$2:C2864,C2865)&gt;0,B2864,B2864+1)</f>
        <v>959</v>
      </c>
      <c r="C2865" t="str">
        <f>Table1[[#This Row],[position]]&amp;IF(Table1[district]="NA","","-"&amp;Table1[district])&amp;IF(Table1[parish]="Multi-Parish Race","","-"&amp;Table1[parish])&amp;" ("&amp;Table1[year]&amp;")"</f>
        <v>Member of School Board-District  6-Natchitoches (2014)</v>
      </c>
      <c r="D2865" t="s">
        <v>3379</v>
      </c>
      <c r="E2865" t="s">
        <v>3597</v>
      </c>
      <c r="F2865" t="s">
        <v>3625</v>
      </c>
      <c r="G2865">
        <v>2014</v>
      </c>
      <c r="H2865" t="s">
        <v>263</v>
      </c>
      <c r="I2865" t="s">
        <v>127</v>
      </c>
      <c r="J2865">
        <v>1027</v>
      </c>
      <c r="K2865">
        <v>27</v>
      </c>
      <c r="L2865">
        <f>COUNTIF(Table1[Race],Table1[Race])</f>
        <v>2</v>
      </c>
      <c r="M2865">
        <v>11</v>
      </c>
      <c r="N2865">
        <v>9</v>
      </c>
      <c r="O2865">
        <v>4</v>
      </c>
      <c r="P2865">
        <v>3</v>
      </c>
      <c r="Q2865" t="s">
        <v>20</v>
      </c>
      <c r="R2865" t="s">
        <v>3382</v>
      </c>
      <c r="S2865" t="s">
        <v>3379</v>
      </c>
      <c r="T2865">
        <f>IFERROR(Table1[n_can_adj]/MID(Table1[district],FIND("(",Table1[district])+1,1),Table1[n_can_adj])</f>
        <v>2</v>
      </c>
      <c r="U2865">
        <v>39258</v>
      </c>
      <c r="V2865" t="str">
        <f>IF(Table1[Voting Population]&lt;47000,"Rural","Urban")</f>
        <v>Rural</v>
      </c>
      <c r="W2865" s="3">
        <v>0.35846560846560843</v>
      </c>
      <c r="X2865" s="3" t="s">
        <v>5414</v>
      </c>
      <c r="Y2865" s="3">
        <f>COUNTIFS(Table1[Race '#],Table1[[#This Row],[Race '#]],Table1[Gender],"F")</f>
        <v>0</v>
      </c>
      <c r="Z2865" s="3">
        <f>COUNTIFS(Table1[Race '#],Table1[[#This Row],[Race '#]],Table1[Gender],"M")</f>
        <v>2</v>
      </c>
      <c r="AA2865" s="3">
        <f>COUNTIFS(Table1[Race '#],Table1[[#This Row],[Race '#]],Table1[Gender],"~?")</f>
        <v>0</v>
      </c>
      <c r="AB2865" s="3" t="str">
        <f>_xlfn.IFS(Y2865=SUM(Table1[[#This Row],[Race-F candidates]:[Race-? Candidates]]),"All-Female",Z2865=SUM(Table1[[#This Row],[Race-F candidates]:[Race-? Candidates]]),"All-Male",1=1,"Mixed-Gender")</f>
        <v>All-Male</v>
      </c>
      <c r="AC2865" s="3">
        <f>COUNTIFS(Table1[genoffice],Table1[[#This Row],[genoffice]],Table1[Gender],"F")</f>
        <v>216</v>
      </c>
      <c r="AD2865" s="3">
        <f>COUNTIFS(Table1[genoffice],Table1[[#This Row],[genoffice]],Table1[Gender],"M")</f>
        <v>355</v>
      </c>
      <c r="AE2865" s="3">
        <f>COUNTIFS(Table1[genoffice],Table1[[#This Row],[genoffice]],Table1[Gender],"~?")</f>
        <v>29</v>
      </c>
    </row>
    <row r="2866" spans="1:31" x14ac:dyDescent="0.35">
      <c r="A2866">
        <v>2854</v>
      </c>
      <c r="B2866">
        <f>IF(COUNTIF(C$2:C2865,C2866)&gt;0,B2865,B2865+1)</f>
        <v>960</v>
      </c>
      <c r="C2866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6" t="s">
        <v>3379</v>
      </c>
      <c r="E2866" t="s">
        <v>3597</v>
      </c>
      <c r="F2866" t="s">
        <v>3612</v>
      </c>
      <c r="G2866">
        <v>2014</v>
      </c>
      <c r="H2866" t="s">
        <v>69</v>
      </c>
      <c r="I2866" t="s">
        <v>19</v>
      </c>
      <c r="J2866">
        <v>762</v>
      </c>
      <c r="K2866">
        <v>27</v>
      </c>
      <c r="L2866">
        <f>COUNTIF(Table1[Race],Table1[Race])</f>
        <v>2</v>
      </c>
      <c r="M2866">
        <v>11</v>
      </c>
      <c r="N2866">
        <v>9</v>
      </c>
      <c r="O2866">
        <v>4</v>
      </c>
      <c r="P2866">
        <v>3</v>
      </c>
      <c r="Q2866" t="s">
        <v>20</v>
      </c>
      <c r="R2866" t="s">
        <v>3382</v>
      </c>
      <c r="S2866" t="s">
        <v>3379</v>
      </c>
      <c r="T2866">
        <f>IFERROR(Table1[n_can_adj]/MID(Table1[district],FIND("(",Table1[district])+1,1),Table1[n_can_adj])</f>
        <v>2</v>
      </c>
      <c r="U2866">
        <v>40335</v>
      </c>
      <c r="V2866" t="str">
        <f>IF(Table1[Voting Population]&lt;47000,"Rural","Urban")</f>
        <v>Rural</v>
      </c>
      <c r="W2866" s="3">
        <v>6.3503140265177949E-2</v>
      </c>
      <c r="X2866" s="3" t="s">
        <v>5414</v>
      </c>
      <c r="Y2866" s="3">
        <f>COUNTIFS(Table1[Race '#],Table1[[#This Row],[Race '#]],Table1[Gender],"F")</f>
        <v>0</v>
      </c>
      <c r="Z2866" s="3">
        <f>COUNTIFS(Table1[Race '#],Table1[[#This Row],[Race '#]],Table1[Gender],"M")</f>
        <v>2</v>
      </c>
      <c r="AA2866" s="3">
        <f>COUNTIFS(Table1[Race '#],Table1[[#This Row],[Race '#]],Table1[Gender],"~?")</f>
        <v>0</v>
      </c>
      <c r="AB2866" s="3" t="str">
        <f>_xlfn.IFS(Y2866=SUM(Table1[[#This Row],[Race-F candidates]:[Race-? Candidates]]),"All-Female",Z2866=SUM(Table1[[#This Row],[Race-F candidates]:[Race-? Candidates]]),"All-Male",1=1,"Mixed-Gender")</f>
        <v>All-Male</v>
      </c>
      <c r="AC2866" s="3">
        <f>COUNTIFS(Table1[genoffice],Table1[[#This Row],[genoffice]],Table1[Gender],"F")</f>
        <v>216</v>
      </c>
      <c r="AD2866" s="3">
        <f>COUNTIFS(Table1[genoffice],Table1[[#This Row],[genoffice]],Table1[Gender],"M")</f>
        <v>355</v>
      </c>
      <c r="AE2866" s="3">
        <f>COUNTIFS(Table1[genoffice],Table1[[#This Row],[genoffice]],Table1[Gender],"~?")</f>
        <v>29</v>
      </c>
    </row>
    <row r="2867" spans="1:31" x14ac:dyDescent="0.35">
      <c r="A2867">
        <v>2863</v>
      </c>
      <c r="B2867">
        <f>IF(COUNTIF(C$2:C2866,C2867)&gt;0,B2866,B2866+1)</f>
        <v>960</v>
      </c>
      <c r="C2867" t="str">
        <f>Table1[[#This Row],[position]]&amp;IF(Table1[district]="NA","","-"&amp;Table1[district])&amp;IF(Table1[parish]="Multi-Parish Race","","-"&amp;Table1[parish])&amp;" ("&amp;Table1[year]&amp;")"</f>
        <v>Member of School Board-District  6-Webster (2014)</v>
      </c>
      <c r="D2867" t="s">
        <v>3379</v>
      </c>
      <c r="E2867" t="s">
        <v>3597</v>
      </c>
      <c r="F2867" t="s">
        <v>3621</v>
      </c>
      <c r="G2867">
        <v>2014</v>
      </c>
      <c r="H2867" t="s">
        <v>69</v>
      </c>
      <c r="I2867" t="s">
        <v>19</v>
      </c>
      <c r="J2867">
        <v>671</v>
      </c>
      <c r="K2867">
        <v>27</v>
      </c>
      <c r="L2867">
        <f>COUNTIF(Table1[Race],Table1[Race])</f>
        <v>2</v>
      </c>
      <c r="M2867">
        <v>11</v>
      </c>
      <c r="N2867">
        <v>9</v>
      </c>
      <c r="O2867">
        <v>4</v>
      </c>
      <c r="P2867">
        <v>3</v>
      </c>
      <c r="Q2867" t="s">
        <v>20</v>
      </c>
      <c r="R2867" t="s">
        <v>3382</v>
      </c>
      <c r="S2867" t="s">
        <v>3379</v>
      </c>
      <c r="T2867">
        <f>IFERROR(Table1[n_can_adj]/MID(Table1[district],FIND("(",Table1[district])+1,1),Table1[n_can_adj])</f>
        <v>2</v>
      </c>
      <c r="U2867">
        <v>40335</v>
      </c>
      <c r="V2867" t="str">
        <f>IF(Table1[Voting Population]&lt;47000,"Rural","Urban")</f>
        <v>Rural</v>
      </c>
      <c r="W2867" s="3">
        <v>6.3503140265177949E-2</v>
      </c>
      <c r="X2867" s="3" t="s">
        <v>5414</v>
      </c>
      <c r="Y2867" s="3">
        <f>COUNTIFS(Table1[Race '#],Table1[[#This Row],[Race '#]],Table1[Gender],"F")</f>
        <v>0</v>
      </c>
      <c r="Z2867" s="3">
        <f>COUNTIFS(Table1[Race '#],Table1[[#This Row],[Race '#]],Table1[Gender],"M")</f>
        <v>2</v>
      </c>
      <c r="AA2867" s="3">
        <f>COUNTIFS(Table1[Race '#],Table1[[#This Row],[Race '#]],Table1[Gender],"~?")</f>
        <v>0</v>
      </c>
      <c r="AB2867" s="3" t="str">
        <f>_xlfn.IFS(Y2867=SUM(Table1[[#This Row],[Race-F candidates]:[Race-? Candidates]]),"All-Female",Z2867=SUM(Table1[[#This Row],[Race-F candidates]:[Race-? Candidates]]),"All-Male",1=1,"Mixed-Gender")</f>
        <v>All-Male</v>
      </c>
      <c r="AC2867" s="3">
        <f>COUNTIFS(Table1[genoffice],Table1[[#This Row],[genoffice]],Table1[Gender],"F")</f>
        <v>216</v>
      </c>
      <c r="AD2867" s="3">
        <f>COUNTIFS(Table1[genoffice],Table1[[#This Row],[genoffice]],Table1[Gender],"M")</f>
        <v>355</v>
      </c>
      <c r="AE2867" s="3">
        <f>COUNTIFS(Table1[genoffice],Table1[[#This Row],[genoffice]],Table1[Gender],"~?")</f>
        <v>29</v>
      </c>
    </row>
    <row r="2868" spans="1:31" x14ac:dyDescent="0.35">
      <c r="A2868">
        <v>2840</v>
      </c>
      <c r="B2868">
        <f>IF(COUNTIF(C$2:C2867,C2868)&gt;0,B2867,B2867+1)</f>
        <v>961</v>
      </c>
      <c r="C2868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8" t="s">
        <v>3379</v>
      </c>
      <c r="E2868" t="s">
        <v>3597</v>
      </c>
      <c r="F2868" t="s">
        <v>3598</v>
      </c>
      <c r="G2868">
        <v>2016</v>
      </c>
      <c r="H2868" t="s">
        <v>1300</v>
      </c>
      <c r="I2868" t="s">
        <v>23</v>
      </c>
      <c r="J2868">
        <v>754</v>
      </c>
      <c r="K2868">
        <v>2</v>
      </c>
      <c r="L2868">
        <f>COUNTIF(Table1[Race],Table1[Race])</f>
        <v>2</v>
      </c>
      <c r="M2868">
        <v>2</v>
      </c>
      <c r="N2868">
        <v>0</v>
      </c>
      <c r="O2868">
        <v>0</v>
      </c>
      <c r="P2868">
        <v>0</v>
      </c>
      <c r="Q2868" t="s">
        <v>20</v>
      </c>
      <c r="R2868" t="s">
        <v>3382</v>
      </c>
      <c r="S2868" t="s">
        <v>3379</v>
      </c>
      <c r="T2868">
        <f>IFERROR(Table1[n_can_adj]/MID(Table1[district],FIND("(",Table1[district])+1,1),Table1[n_can_adj])</f>
        <v>2</v>
      </c>
      <c r="U2868">
        <v>73799</v>
      </c>
      <c r="V2868" t="str">
        <f>IF(Table1[Voting Population]&lt;47000,"Rural","Urban")</f>
        <v>Urban</v>
      </c>
      <c r="W2868" s="3">
        <v>0.20756699947451396</v>
      </c>
      <c r="X2868" s="3" t="s">
        <v>5414</v>
      </c>
      <c r="Y2868" s="3">
        <f>COUNTIFS(Table1[Race '#],Table1[[#This Row],[Race '#]],Table1[Gender],"F")</f>
        <v>1</v>
      </c>
      <c r="Z2868" s="3">
        <f>COUNTIFS(Table1[Race '#],Table1[[#This Row],[Race '#]],Table1[Gender],"M")</f>
        <v>1</v>
      </c>
      <c r="AA2868" s="3">
        <f>COUNTIFS(Table1[Race '#],Table1[[#This Row],[Race '#]],Table1[Gender],"~?")</f>
        <v>0</v>
      </c>
      <c r="AB2868" s="3" t="str">
        <f>_xlfn.IFS(Y2868=SUM(Table1[[#This Row],[Race-F candidates]:[Race-? Candidates]]),"All-Female",Z2868=SUM(Table1[[#This Row],[Race-F candidates]:[Race-? Candidates]]),"All-Male",1=1,"Mixed-Gender")</f>
        <v>Mixed-Gender</v>
      </c>
      <c r="AC2868" s="3">
        <f>COUNTIFS(Table1[genoffice],Table1[[#This Row],[genoffice]],Table1[Gender],"F")</f>
        <v>216</v>
      </c>
      <c r="AD2868" s="3">
        <f>COUNTIFS(Table1[genoffice],Table1[[#This Row],[genoffice]],Table1[Gender],"M")</f>
        <v>355</v>
      </c>
      <c r="AE2868" s="3">
        <f>COUNTIFS(Table1[genoffice],Table1[[#This Row],[genoffice]],Table1[Gender],"~?")</f>
        <v>29</v>
      </c>
    </row>
    <row r="2869" spans="1:31" x14ac:dyDescent="0.35">
      <c r="A2869">
        <v>2857</v>
      </c>
      <c r="B2869">
        <f>IF(COUNTIF(C$2:C2868,C2869)&gt;0,B2868,B2868+1)</f>
        <v>961</v>
      </c>
      <c r="C2869" t="str">
        <f>Table1[[#This Row],[position]]&amp;IF(Table1[district]="NA","","-"&amp;Table1[district])&amp;IF(Table1[parish]="Multi-Parish Race","","-"&amp;Table1[parish])&amp;" ("&amp;Table1[year]&amp;")"</f>
        <v>Member of School Board-District  6-Iberia (2016)</v>
      </c>
      <c r="D2869" t="s">
        <v>3379</v>
      </c>
      <c r="E2869" t="s">
        <v>3597</v>
      </c>
      <c r="F2869" t="s">
        <v>3615</v>
      </c>
      <c r="G2869">
        <v>2016</v>
      </c>
      <c r="H2869" t="s">
        <v>1300</v>
      </c>
      <c r="I2869" t="s">
        <v>23</v>
      </c>
      <c r="J2869">
        <v>1149</v>
      </c>
      <c r="K2869">
        <v>2</v>
      </c>
      <c r="L2869">
        <f>COUNTIF(Table1[Race],Table1[Race])</f>
        <v>2</v>
      </c>
      <c r="M2869">
        <v>2</v>
      </c>
      <c r="N2869">
        <v>0</v>
      </c>
      <c r="O2869">
        <v>0</v>
      </c>
      <c r="P2869">
        <v>0</v>
      </c>
      <c r="Q2869" t="s">
        <v>20</v>
      </c>
      <c r="R2869" t="s">
        <v>3382</v>
      </c>
      <c r="S2869" t="s">
        <v>3379</v>
      </c>
      <c r="T2869">
        <f>IFERROR(Table1[n_can_adj]/MID(Table1[district],FIND("(",Table1[district])+1,1),Table1[n_can_adj])</f>
        <v>2</v>
      </c>
      <c r="U2869">
        <v>73799</v>
      </c>
      <c r="V2869" t="str">
        <f>IF(Table1[Voting Population]&lt;47000,"Rural","Urban")</f>
        <v>Urban</v>
      </c>
      <c r="W2869" s="3">
        <v>0.20756699947451396</v>
      </c>
      <c r="X2869" s="3" t="s">
        <v>5415</v>
      </c>
      <c r="Y2869" s="3">
        <f>COUNTIFS(Table1[Race '#],Table1[[#This Row],[Race '#]],Table1[Gender],"F")</f>
        <v>1</v>
      </c>
      <c r="Z2869" s="3">
        <f>COUNTIFS(Table1[Race '#],Table1[[#This Row],[Race '#]],Table1[Gender],"M")</f>
        <v>1</v>
      </c>
      <c r="AA2869" s="3">
        <f>COUNTIFS(Table1[Race '#],Table1[[#This Row],[Race '#]],Table1[Gender],"~?")</f>
        <v>0</v>
      </c>
      <c r="AB2869" s="3" t="str">
        <f>_xlfn.IFS(Y2869=SUM(Table1[[#This Row],[Race-F candidates]:[Race-? Candidates]]),"All-Female",Z2869=SUM(Table1[[#This Row],[Race-F candidates]:[Race-? Candidates]]),"All-Male",1=1,"Mixed-Gender")</f>
        <v>Mixed-Gender</v>
      </c>
      <c r="AC2869" s="3">
        <f>COUNTIFS(Table1[genoffice],Table1[[#This Row],[genoffice]],Table1[Gender],"F")</f>
        <v>216</v>
      </c>
      <c r="AD2869" s="3">
        <f>COUNTIFS(Table1[genoffice],Table1[[#This Row],[genoffice]],Table1[Gender],"M")</f>
        <v>355</v>
      </c>
      <c r="AE2869" s="3">
        <f>COUNTIFS(Table1[genoffice],Table1[[#This Row],[genoffice]],Table1[Gender],"~?")</f>
        <v>29</v>
      </c>
    </row>
    <row r="2870" spans="1:31" x14ac:dyDescent="0.35">
      <c r="A2870">
        <v>2869</v>
      </c>
      <c r="B2870">
        <f>IF(COUNTIF(C$2:C2869,C2870)&gt;0,B2869,B2869+1)</f>
        <v>962</v>
      </c>
      <c r="C2870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0" t="s">
        <v>3379</v>
      </c>
      <c r="E2870" t="s">
        <v>3627</v>
      </c>
      <c r="F2870" t="s">
        <v>3628</v>
      </c>
      <c r="G2870">
        <v>2014</v>
      </c>
      <c r="H2870" t="s">
        <v>1277</v>
      </c>
      <c r="I2870" t="s">
        <v>30</v>
      </c>
      <c r="J2870">
        <v>597</v>
      </c>
      <c r="K2870">
        <v>2</v>
      </c>
      <c r="L2870">
        <f>COUNTIF(Table1[Race],Table1[Race])</f>
        <v>2</v>
      </c>
      <c r="M2870">
        <v>0</v>
      </c>
      <c r="N2870">
        <v>1</v>
      </c>
      <c r="O2870">
        <v>1</v>
      </c>
      <c r="P2870">
        <v>0</v>
      </c>
      <c r="Q2870" t="s">
        <v>20</v>
      </c>
      <c r="R2870" t="s">
        <v>3382</v>
      </c>
      <c r="S2870" t="s">
        <v>3379</v>
      </c>
      <c r="T2870">
        <f>IFERROR(Table1[n_can_adj]/MID(Table1[district],FIND("(",Table1[district])+1,1),Table1[n_can_adj])</f>
        <v>2</v>
      </c>
      <c r="U2870">
        <v>445337</v>
      </c>
      <c r="V2870" t="str">
        <f>IF(Table1[Voting Population]&lt;47000,"Rural","Urban")</f>
        <v>Urban</v>
      </c>
      <c r="W2870" s="3">
        <v>7.0093457943925186E-2</v>
      </c>
      <c r="X2870" s="3" t="s">
        <v>5414</v>
      </c>
      <c r="Y2870" s="3">
        <f>COUNTIFS(Table1[Race '#],Table1[[#This Row],[Race '#]],Table1[Gender],"F")</f>
        <v>1</v>
      </c>
      <c r="Z2870" s="3">
        <f>COUNTIFS(Table1[Race '#],Table1[[#This Row],[Race '#]],Table1[Gender],"M")</f>
        <v>1</v>
      </c>
      <c r="AA2870" s="3">
        <f>COUNTIFS(Table1[Race '#],Table1[[#This Row],[Race '#]],Table1[Gender],"~?")</f>
        <v>0</v>
      </c>
      <c r="AB2870" s="3" t="str">
        <f>_xlfn.IFS(Y2870=SUM(Table1[[#This Row],[Race-F candidates]:[Race-? Candidates]]),"All-Female",Z2870=SUM(Table1[[#This Row],[Race-F candidates]:[Race-? Candidates]]),"All-Male",1=1,"Mixed-Gender")</f>
        <v>Mixed-Gender</v>
      </c>
      <c r="AC2870" s="3">
        <f>COUNTIFS(Table1[genoffice],Table1[[#This Row],[genoffice]],Table1[Gender],"F")</f>
        <v>216</v>
      </c>
      <c r="AD2870" s="3">
        <f>COUNTIFS(Table1[genoffice],Table1[[#This Row],[genoffice]],Table1[Gender],"M")</f>
        <v>355</v>
      </c>
      <c r="AE2870" s="3">
        <f>COUNTIFS(Table1[genoffice],Table1[[#This Row],[genoffice]],Table1[Gender],"~?")</f>
        <v>29</v>
      </c>
    </row>
    <row r="2871" spans="1:31" x14ac:dyDescent="0.35">
      <c r="A2871">
        <v>2870</v>
      </c>
      <c r="B2871">
        <f>IF(COUNTIF(C$2:C2870,C2871)&gt;0,B2870,B2870+1)</f>
        <v>962</v>
      </c>
      <c r="C2871" t="str">
        <f>Table1[[#This Row],[position]]&amp;IF(Table1[district]="NA","","-"&amp;Table1[district])&amp;IF(Table1[parish]="Multi-Parish Race","","-"&amp;Table1[parish])&amp;" ("&amp;Table1[year]&amp;")"</f>
        <v>Member of School Board-District  6,  Central Community-East Baton Rouge (2014)</v>
      </c>
      <c r="D2871" t="s">
        <v>3379</v>
      </c>
      <c r="E2871" t="s">
        <v>3627</v>
      </c>
      <c r="F2871" t="s">
        <v>3629</v>
      </c>
      <c r="G2871">
        <v>2014</v>
      </c>
      <c r="H2871" t="s">
        <v>1277</v>
      </c>
      <c r="I2871" t="s">
        <v>19</v>
      </c>
      <c r="J2871">
        <v>687</v>
      </c>
      <c r="K2871">
        <v>2</v>
      </c>
      <c r="L2871">
        <f>COUNTIF(Table1[Race],Table1[Race])</f>
        <v>2</v>
      </c>
      <c r="M2871">
        <v>0</v>
      </c>
      <c r="N2871">
        <v>1</v>
      </c>
      <c r="O2871">
        <v>1</v>
      </c>
      <c r="P2871">
        <v>0</v>
      </c>
      <c r="Q2871" t="s">
        <v>20</v>
      </c>
      <c r="R2871" t="s">
        <v>3382</v>
      </c>
      <c r="S2871" t="s">
        <v>3379</v>
      </c>
      <c r="T2871">
        <f>IFERROR(Table1[n_can_adj]/MID(Table1[district],FIND("(",Table1[district])+1,1),Table1[n_can_adj])</f>
        <v>2</v>
      </c>
      <c r="U2871">
        <v>445337</v>
      </c>
      <c r="V2871" t="str">
        <f>IF(Table1[Voting Population]&lt;47000,"Rural","Urban")</f>
        <v>Urban</v>
      </c>
      <c r="W2871" s="3">
        <v>7.0093457943925186E-2</v>
      </c>
      <c r="X2871" s="3" t="s">
        <v>5415</v>
      </c>
      <c r="Y2871" s="3">
        <f>COUNTIFS(Table1[Race '#],Table1[[#This Row],[Race '#]],Table1[Gender],"F")</f>
        <v>1</v>
      </c>
      <c r="Z2871" s="3">
        <f>COUNTIFS(Table1[Race '#],Table1[[#This Row],[Race '#]],Table1[Gender],"M")</f>
        <v>1</v>
      </c>
      <c r="AA2871" s="3">
        <f>COUNTIFS(Table1[Race '#],Table1[[#This Row],[Race '#]],Table1[Gender],"~?")</f>
        <v>0</v>
      </c>
      <c r="AB2871" s="3" t="str">
        <f>_xlfn.IFS(Y2871=SUM(Table1[[#This Row],[Race-F candidates]:[Race-? Candidates]]),"All-Female",Z2871=SUM(Table1[[#This Row],[Race-F candidates]:[Race-? Candidates]]),"All-Male",1=1,"Mixed-Gender")</f>
        <v>Mixed-Gender</v>
      </c>
      <c r="AC2871" s="3">
        <f>COUNTIFS(Table1[genoffice],Table1[[#This Row],[genoffice]],Table1[Gender],"F")</f>
        <v>216</v>
      </c>
      <c r="AD2871" s="3">
        <f>COUNTIFS(Table1[genoffice],Table1[[#This Row],[genoffice]],Table1[Gender],"M")</f>
        <v>355</v>
      </c>
      <c r="AE2871" s="3">
        <f>COUNTIFS(Table1[genoffice],Table1[[#This Row],[genoffice]],Table1[Gender],"~?")</f>
        <v>29</v>
      </c>
    </row>
    <row r="2872" spans="1:31" x14ac:dyDescent="0.35">
      <c r="A2872">
        <v>2871</v>
      </c>
      <c r="B2872">
        <f>IF(COUNTIF(C$2:C2871,C2872)&gt;0,B2871,B2871+1)</f>
        <v>963</v>
      </c>
      <c r="C2872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2" t="s">
        <v>3379</v>
      </c>
      <c r="E2872" t="s">
        <v>3630</v>
      </c>
      <c r="F2872" t="s">
        <v>3631</v>
      </c>
      <c r="G2872">
        <v>2014</v>
      </c>
      <c r="H2872" t="s">
        <v>1440</v>
      </c>
      <c r="I2872" t="s">
        <v>127</v>
      </c>
      <c r="J2872">
        <v>1561</v>
      </c>
      <c r="K2872">
        <v>2</v>
      </c>
      <c r="L2872">
        <f>COUNTIF(Table1[Race],Table1[Race])</f>
        <v>2</v>
      </c>
      <c r="M2872">
        <v>0</v>
      </c>
      <c r="N2872">
        <v>1</v>
      </c>
      <c r="O2872">
        <v>0</v>
      </c>
      <c r="P2872">
        <v>1</v>
      </c>
      <c r="Q2872" t="s">
        <v>20</v>
      </c>
      <c r="R2872" t="s">
        <v>3382</v>
      </c>
      <c r="S2872" t="s">
        <v>3379</v>
      </c>
      <c r="T2872">
        <f>IFERROR(Table1[n_can_adj]/MID(Table1[district],FIND("(",Table1[district])+1,1),Table1[n_can_adj])</f>
        <v>2</v>
      </c>
      <c r="U2872">
        <v>117009</v>
      </c>
      <c r="V2872" t="str">
        <f>IF(Table1[Voting Population]&lt;47000,"Rural","Urban")</f>
        <v>Urban</v>
      </c>
      <c r="W2872" s="3">
        <v>0.49750523096732663</v>
      </c>
      <c r="X2872" s="3" t="s">
        <v>5415</v>
      </c>
      <c r="Y2872" s="3">
        <f>COUNTIFS(Table1[Race '#],Table1[[#This Row],[Race '#]],Table1[Gender],"F")</f>
        <v>2</v>
      </c>
      <c r="Z2872" s="3">
        <f>COUNTIFS(Table1[Race '#],Table1[[#This Row],[Race '#]],Table1[Gender],"M")</f>
        <v>0</v>
      </c>
      <c r="AA2872" s="3">
        <f>COUNTIFS(Table1[Race '#],Table1[[#This Row],[Race '#]],Table1[Gender],"~?")</f>
        <v>0</v>
      </c>
      <c r="AB2872" s="3" t="str">
        <f>_xlfn.IFS(Y2872=SUM(Table1[[#This Row],[Race-F candidates]:[Race-? Candidates]]),"All-Female",Z2872=SUM(Table1[[#This Row],[Race-F candidates]:[Race-? Candidates]]),"All-Male",1=1,"Mixed-Gender")</f>
        <v>All-Female</v>
      </c>
      <c r="AC2872" s="3">
        <f>COUNTIFS(Table1[genoffice],Table1[[#This Row],[genoffice]],Table1[Gender],"F")</f>
        <v>216</v>
      </c>
      <c r="AD2872" s="3">
        <f>COUNTIFS(Table1[genoffice],Table1[[#This Row],[genoffice]],Table1[Gender],"M")</f>
        <v>355</v>
      </c>
      <c r="AE2872" s="3">
        <f>COUNTIFS(Table1[genoffice],Table1[[#This Row],[genoffice]],Table1[Gender],"~?")</f>
        <v>29</v>
      </c>
    </row>
    <row r="2873" spans="1:31" x14ac:dyDescent="0.35">
      <c r="A2873">
        <v>2872</v>
      </c>
      <c r="B2873">
        <f>IF(COUNTIF(C$2:C2872,C2873)&gt;0,B2872,B2872+1)</f>
        <v>963</v>
      </c>
      <c r="C2873" t="str">
        <f>Table1[[#This Row],[position]]&amp;IF(Table1[district]="NA","","-"&amp;Table1[district])&amp;IF(Table1[parish]="Multi-Parish Race","","-"&amp;Table1[parish])&amp;" ("&amp;Table1[year]&amp;")"</f>
        <v>Member of School Board-District  6, Seat A-Ascension (2014)</v>
      </c>
      <c r="D2873" t="s">
        <v>3379</v>
      </c>
      <c r="E2873" t="s">
        <v>3630</v>
      </c>
      <c r="F2873" t="s">
        <v>3632</v>
      </c>
      <c r="G2873">
        <v>2014</v>
      </c>
      <c r="H2873" t="s">
        <v>1440</v>
      </c>
      <c r="I2873" t="s">
        <v>19</v>
      </c>
      <c r="J2873">
        <v>4652</v>
      </c>
      <c r="K2873">
        <v>2</v>
      </c>
      <c r="L2873">
        <f>COUNTIF(Table1[Race],Table1[Race])</f>
        <v>2</v>
      </c>
      <c r="M2873">
        <v>0</v>
      </c>
      <c r="N2873">
        <v>1</v>
      </c>
      <c r="O2873">
        <v>0</v>
      </c>
      <c r="P2873">
        <v>1</v>
      </c>
      <c r="Q2873" t="s">
        <v>20</v>
      </c>
      <c r="R2873" t="s">
        <v>3382</v>
      </c>
      <c r="S2873" t="s">
        <v>3379</v>
      </c>
      <c r="T2873">
        <f>IFERROR(Table1[n_can_adj]/MID(Table1[district],FIND("(",Table1[district])+1,1),Table1[n_can_adj])</f>
        <v>2</v>
      </c>
      <c r="U2873">
        <v>117009</v>
      </c>
      <c r="V2873" t="str">
        <f>IF(Table1[Voting Population]&lt;47000,"Rural","Urban")</f>
        <v>Urban</v>
      </c>
      <c r="W2873" s="3">
        <v>0.49750523096732663</v>
      </c>
      <c r="X2873" s="3" t="s">
        <v>5415</v>
      </c>
      <c r="Y2873" s="3">
        <f>COUNTIFS(Table1[Race '#],Table1[[#This Row],[Race '#]],Table1[Gender],"F")</f>
        <v>2</v>
      </c>
      <c r="Z2873" s="3">
        <f>COUNTIFS(Table1[Race '#],Table1[[#This Row],[Race '#]],Table1[Gender],"M")</f>
        <v>0</v>
      </c>
      <c r="AA2873" s="3">
        <f>COUNTIFS(Table1[Race '#],Table1[[#This Row],[Race '#]],Table1[Gender],"~?")</f>
        <v>0</v>
      </c>
      <c r="AB2873" s="3" t="str">
        <f>_xlfn.IFS(Y2873=SUM(Table1[[#This Row],[Race-F candidates]:[Race-? Candidates]]),"All-Female",Z2873=SUM(Table1[[#This Row],[Race-F candidates]:[Race-? Candidates]]),"All-Male",1=1,"Mixed-Gender")</f>
        <v>All-Female</v>
      </c>
      <c r="AC2873" s="3">
        <f>COUNTIFS(Table1[genoffice],Table1[[#This Row],[genoffice]],Table1[Gender],"F")</f>
        <v>216</v>
      </c>
      <c r="AD2873" s="3">
        <f>COUNTIFS(Table1[genoffice],Table1[[#This Row],[genoffice]],Table1[Gender],"M")</f>
        <v>355</v>
      </c>
      <c r="AE2873" s="3">
        <f>COUNTIFS(Table1[genoffice],Table1[[#This Row],[genoffice]],Table1[Gender],"~?")</f>
        <v>29</v>
      </c>
    </row>
    <row r="2874" spans="1:31" x14ac:dyDescent="0.35">
      <c r="A2874">
        <v>2873</v>
      </c>
      <c r="B2874">
        <f>IF(COUNTIF(C$2:C2873,C2874)&gt;0,B2873,B2873+1)</f>
        <v>964</v>
      </c>
      <c r="C2874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4" t="s">
        <v>3379</v>
      </c>
      <c r="E2874" t="s">
        <v>3633</v>
      </c>
      <c r="F2874" t="s">
        <v>3634</v>
      </c>
      <c r="G2874">
        <v>2014</v>
      </c>
      <c r="H2874" t="s">
        <v>1277</v>
      </c>
      <c r="I2874" t="s">
        <v>30</v>
      </c>
      <c r="J2874">
        <v>201</v>
      </c>
      <c r="K2874">
        <v>3</v>
      </c>
      <c r="L2874">
        <f>COUNTIF(Table1[Race],Table1[Race])</f>
        <v>3</v>
      </c>
      <c r="M2874">
        <v>2</v>
      </c>
      <c r="N2874">
        <v>0</v>
      </c>
      <c r="O2874">
        <v>1</v>
      </c>
      <c r="P2874">
        <v>0</v>
      </c>
      <c r="Q2874" t="s">
        <v>20</v>
      </c>
      <c r="R2874" t="s">
        <v>3382</v>
      </c>
      <c r="S2874" t="s">
        <v>3379</v>
      </c>
      <c r="T2874">
        <f>IFERROR(Table1[n_can_adj]/MID(Table1[district],FIND("(",Table1[district])+1,1),Table1[n_can_adj])</f>
        <v>3</v>
      </c>
      <c r="U2874">
        <v>445337</v>
      </c>
      <c r="V2874" t="str">
        <f>IF(Table1[Voting Population]&lt;47000,"Rural","Urban")</f>
        <v>Urban</v>
      </c>
      <c r="W2874" s="3">
        <v>1.2304250559284136E-2</v>
      </c>
      <c r="X2874" s="3" t="s">
        <v>5414</v>
      </c>
      <c r="Y2874" s="3">
        <f>COUNTIFS(Table1[Race '#],Table1[[#This Row],[Race '#]],Table1[Gender],"F")</f>
        <v>2</v>
      </c>
      <c r="Z2874" s="3">
        <f>COUNTIFS(Table1[Race '#],Table1[[#This Row],[Race '#]],Table1[Gender],"M")</f>
        <v>1</v>
      </c>
      <c r="AA2874" s="3">
        <f>COUNTIFS(Table1[Race '#],Table1[[#This Row],[Race '#]],Table1[Gender],"~?")</f>
        <v>0</v>
      </c>
      <c r="AB2874" s="3" t="str">
        <f>_xlfn.IFS(Y2874=SUM(Table1[[#This Row],[Race-F candidates]:[Race-? Candidates]]),"All-Female",Z2874=SUM(Table1[[#This Row],[Race-F candidates]:[Race-? Candidates]]),"All-Male",1=1,"Mixed-Gender")</f>
        <v>Mixed-Gender</v>
      </c>
      <c r="AC2874" s="3">
        <f>COUNTIFS(Table1[genoffice],Table1[[#This Row],[genoffice]],Table1[Gender],"F")</f>
        <v>216</v>
      </c>
      <c r="AD2874" s="3">
        <f>COUNTIFS(Table1[genoffice],Table1[[#This Row],[genoffice]],Table1[Gender],"M")</f>
        <v>355</v>
      </c>
      <c r="AE2874" s="3">
        <f>COUNTIFS(Table1[genoffice],Table1[[#This Row],[genoffice]],Table1[Gender],"~?")</f>
        <v>29</v>
      </c>
    </row>
    <row r="2875" spans="1:31" x14ac:dyDescent="0.35">
      <c r="A2875">
        <v>2874</v>
      </c>
      <c r="B2875">
        <f>IF(COUNTIF(C$2:C2874,C2875)&gt;0,B2874,B2874+1)</f>
        <v>964</v>
      </c>
      <c r="C2875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5" t="s">
        <v>3379</v>
      </c>
      <c r="E2875" t="s">
        <v>3633</v>
      </c>
      <c r="F2875" t="s">
        <v>3635</v>
      </c>
      <c r="G2875">
        <v>2014</v>
      </c>
      <c r="H2875" t="s">
        <v>1277</v>
      </c>
      <c r="I2875" t="s">
        <v>23</v>
      </c>
      <c r="J2875">
        <v>352</v>
      </c>
      <c r="K2875">
        <v>3</v>
      </c>
      <c r="L2875">
        <f>COUNTIF(Table1[Race],Table1[Race])</f>
        <v>3</v>
      </c>
      <c r="M2875">
        <v>2</v>
      </c>
      <c r="N2875">
        <v>0</v>
      </c>
      <c r="O2875">
        <v>1</v>
      </c>
      <c r="P2875">
        <v>0</v>
      </c>
      <c r="Q2875" t="s">
        <v>20</v>
      </c>
      <c r="R2875" t="s">
        <v>3382</v>
      </c>
      <c r="S2875" t="s">
        <v>3379</v>
      </c>
      <c r="T2875">
        <f>IFERROR(Table1[n_can_adj]/MID(Table1[district],FIND("(",Table1[district])+1,1),Table1[n_can_adj])</f>
        <v>3</v>
      </c>
      <c r="U2875">
        <v>445337</v>
      </c>
      <c r="V2875" t="str">
        <f>IF(Table1[Voting Population]&lt;47000,"Rural","Urban")</f>
        <v>Urban</v>
      </c>
      <c r="W2875" s="3">
        <v>1.2304250559284136E-2</v>
      </c>
      <c r="X2875" s="3" t="s">
        <v>5415</v>
      </c>
      <c r="Y2875" s="3">
        <f>COUNTIFS(Table1[Race '#],Table1[[#This Row],[Race '#]],Table1[Gender],"F")</f>
        <v>2</v>
      </c>
      <c r="Z2875" s="3">
        <f>COUNTIFS(Table1[Race '#],Table1[[#This Row],[Race '#]],Table1[Gender],"M")</f>
        <v>1</v>
      </c>
      <c r="AA2875" s="3">
        <f>COUNTIFS(Table1[Race '#],Table1[[#This Row],[Race '#]],Table1[Gender],"~?")</f>
        <v>0</v>
      </c>
      <c r="AB2875" s="3" t="str">
        <f>_xlfn.IFS(Y2875=SUM(Table1[[#This Row],[Race-F candidates]:[Race-? Candidates]]),"All-Female",Z2875=SUM(Table1[[#This Row],[Race-F candidates]:[Race-? Candidates]]),"All-Male",1=1,"Mixed-Gender")</f>
        <v>Mixed-Gender</v>
      </c>
      <c r="AC2875" s="3">
        <f>COUNTIFS(Table1[genoffice],Table1[[#This Row],[genoffice]],Table1[Gender],"F")</f>
        <v>216</v>
      </c>
      <c r="AD2875" s="3">
        <f>COUNTIFS(Table1[genoffice],Table1[[#This Row],[genoffice]],Table1[Gender],"M")</f>
        <v>355</v>
      </c>
      <c r="AE2875" s="3">
        <f>COUNTIFS(Table1[genoffice],Table1[[#This Row],[genoffice]],Table1[Gender],"~?")</f>
        <v>29</v>
      </c>
    </row>
    <row r="2876" spans="1:31" x14ac:dyDescent="0.35">
      <c r="A2876">
        <v>2875</v>
      </c>
      <c r="B2876">
        <f>IF(COUNTIF(C$2:C2875,C2876)&gt;0,B2875,B2875+1)</f>
        <v>964</v>
      </c>
      <c r="C2876" t="str">
        <f>Table1[[#This Row],[position]]&amp;IF(Table1[district]="NA","","-"&amp;Table1[district])&amp;IF(Table1[parish]="Multi-Parish Race","","-"&amp;Table1[parish])&amp;" ("&amp;Table1[year]&amp;")"</f>
        <v>Member of School Board-District  6, Zachary Community-East Baton Rouge (2014)</v>
      </c>
      <c r="D2876" t="s">
        <v>3379</v>
      </c>
      <c r="E2876" t="s">
        <v>3633</v>
      </c>
      <c r="F2876" t="s">
        <v>3636</v>
      </c>
      <c r="G2876">
        <v>2014</v>
      </c>
      <c r="H2876" t="s">
        <v>1277</v>
      </c>
      <c r="I2876" t="s">
        <v>23</v>
      </c>
      <c r="J2876">
        <v>341</v>
      </c>
      <c r="K2876">
        <v>3</v>
      </c>
      <c r="L2876">
        <f>COUNTIF(Table1[Race],Table1[Race])</f>
        <v>3</v>
      </c>
      <c r="M2876">
        <v>2</v>
      </c>
      <c r="N2876">
        <v>0</v>
      </c>
      <c r="O2876">
        <v>1</v>
      </c>
      <c r="P2876">
        <v>0</v>
      </c>
      <c r="Q2876" t="s">
        <v>20</v>
      </c>
      <c r="R2876" t="s">
        <v>3382</v>
      </c>
      <c r="S2876" t="s">
        <v>3379</v>
      </c>
      <c r="T2876">
        <f>IFERROR(Table1[n_can_adj]/MID(Table1[district],FIND("(",Table1[district])+1,1),Table1[n_can_adj])</f>
        <v>3</v>
      </c>
      <c r="U2876">
        <v>445337</v>
      </c>
      <c r="V2876" t="str">
        <f>IF(Table1[Voting Population]&lt;47000,"Rural","Urban")</f>
        <v>Urban</v>
      </c>
      <c r="W2876" s="3">
        <v>1.2304250559284136E-2</v>
      </c>
      <c r="X2876" s="3" t="s">
        <v>5415</v>
      </c>
      <c r="Y2876" s="3">
        <f>COUNTIFS(Table1[Race '#],Table1[[#This Row],[Race '#]],Table1[Gender],"F")</f>
        <v>2</v>
      </c>
      <c r="Z2876" s="3">
        <f>COUNTIFS(Table1[Race '#],Table1[[#This Row],[Race '#]],Table1[Gender],"M")</f>
        <v>1</v>
      </c>
      <c r="AA2876" s="3">
        <f>COUNTIFS(Table1[Race '#],Table1[[#This Row],[Race '#]],Table1[Gender],"~?")</f>
        <v>0</v>
      </c>
      <c r="AB2876" s="3" t="str">
        <f>_xlfn.IFS(Y2876=SUM(Table1[[#This Row],[Race-F candidates]:[Race-? Candidates]]),"All-Female",Z2876=SUM(Table1[[#This Row],[Race-F candidates]:[Race-? Candidates]]),"All-Male",1=1,"Mixed-Gender")</f>
        <v>Mixed-Gender</v>
      </c>
      <c r="AC2876" s="3">
        <f>COUNTIFS(Table1[genoffice],Table1[[#This Row],[genoffice]],Table1[Gender],"F")</f>
        <v>216</v>
      </c>
      <c r="AD2876" s="3">
        <f>COUNTIFS(Table1[genoffice],Table1[[#This Row],[genoffice]],Table1[Gender],"M")</f>
        <v>355</v>
      </c>
      <c r="AE2876" s="3">
        <f>COUNTIFS(Table1[genoffice],Table1[[#This Row],[genoffice]],Table1[Gender],"~?")</f>
        <v>29</v>
      </c>
    </row>
    <row r="2877" spans="1:31" x14ac:dyDescent="0.35">
      <c r="A2877">
        <v>2877</v>
      </c>
      <c r="B2877">
        <f>IF(COUNTIF(C$2:C2876,C2877)&gt;0,B2876,B2876+1)</f>
        <v>965</v>
      </c>
      <c r="C2877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7" t="s">
        <v>3379</v>
      </c>
      <c r="E2877" t="s">
        <v>3637</v>
      </c>
      <c r="F2877" t="s">
        <v>3639</v>
      </c>
      <c r="G2877">
        <v>2014</v>
      </c>
      <c r="H2877" t="s">
        <v>18</v>
      </c>
      <c r="I2877" t="s">
        <v>23</v>
      </c>
      <c r="J2877">
        <v>621</v>
      </c>
      <c r="K2877">
        <v>27</v>
      </c>
      <c r="L2877">
        <f>COUNTIF(Table1[Race],Table1[Race])</f>
        <v>2</v>
      </c>
      <c r="M2877">
        <v>16</v>
      </c>
      <c r="N2877">
        <v>3</v>
      </c>
      <c r="O2877">
        <v>6</v>
      </c>
      <c r="P2877">
        <v>2</v>
      </c>
      <c r="Q2877" t="s">
        <v>20</v>
      </c>
      <c r="R2877" t="s">
        <v>3382</v>
      </c>
      <c r="S2877" t="s">
        <v>3379</v>
      </c>
      <c r="T2877">
        <f>IFERROR(Table1[n_can_adj]/MID(Table1[district],FIND("(",Table1[district])+1,1),Table1[n_can_adj])</f>
        <v>2</v>
      </c>
      <c r="U2877">
        <v>25619</v>
      </c>
      <c r="V2877" t="str">
        <f>IF(Table1[Voting Population]&lt;47000,"Rural","Urban")</f>
        <v>Rural</v>
      </c>
      <c r="W2877" s="3">
        <v>1.6129032258064835E-3</v>
      </c>
      <c r="X2877" s="3" t="s">
        <v>5415</v>
      </c>
      <c r="Y2877" s="3">
        <f>COUNTIFS(Table1[Race '#],Table1[[#This Row],[Race '#]],Table1[Gender],"F")</f>
        <v>1</v>
      </c>
      <c r="Z2877" s="3">
        <f>COUNTIFS(Table1[Race '#],Table1[[#This Row],[Race '#]],Table1[Gender],"M")</f>
        <v>1</v>
      </c>
      <c r="AA2877" s="3">
        <f>COUNTIFS(Table1[Race '#],Table1[[#This Row],[Race '#]],Table1[Gender],"~?")</f>
        <v>0</v>
      </c>
      <c r="AB2877" s="3" t="str">
        <f>_xlfn.IFS(Y2877=SUM(Table1[[#This Row],[Race-F candidates]:[Race-? Candidates]]),"All-Female",Z2877=SUM(Table1[[#This Row],[Race-F candidates]:[Race-? Candidates]]),"All-Male",1=1,"Mixed-Gender")</f>
        <v>Mixed-Gender</v>
      </c>
      <c r="AC2877" s="3">
        <f>COUNTIFS(Table1[genoffice],Table1[[#This Row],[genoffice]],Table1[Gender],"F")</f>
        <v>216</v>
      </c>
      <c r="AD2877" s="3">
        <f>COUNTIFS(Table1[genoffice],Table1[[#This Row],[genoffice]],Table1[Gender],"M")</f>
        <v>355</v>
      </c>
      <c r="AE2877" s="3">
        <f>COUNTIFS(Table1[genoffice],Table1[[#This Row],[genoffice]],Table1[Gender],"~?")</f>
        <v>29</v>
      </c>
    </row>
    <row r="2878" spans="1:31" x14ac:dyDescent="0.35">
      <c r="A2878">
        <v>2881</v>
      </c>
      <c r="B2878">
        <f>IF(COUNTIF(C$2:C2877,C2878)&gt;0,B2877,B2877+1)</f>
        <v>965</v>
      </c>
      <c r="C2878" t="str">
        <f>Table1[[#This Row],[position]]&amp;IF(Table1[district]="NA","","-"&amp;Table1[district])&amp;IF(Table1[parish]="Multi-Parish Race","","-"&amp;Table1[parish])&amp;" ("&amp;Table1[year]&amp;")"</f>
        <v>Member of School Board-District  7-Allen (2014)</v>
      </c>
      <c r="D2878" t="s">
        <v>3379</v>
      </c>
      <c r="E2878" t="s">
        <v>3637</v>
      </c>
      <c r="F2878" t="s">
        <v>3642</v>
      </c>
      <c r="G2878">
        <v>2014</v>
      </c>
      <c r="H2878" t="s">
        <v>18</v>
      </c>
      <c r="I2878" t="s">
        <v>19</v>
      </c>
      <c r="J2878">
        <v>619</v>
      </c>
      <c r="K2878">
        <v>27</v>
      </c>
      <c r="L2878">
        <f>COUNTIF(Table1[Race],Table1[Race])</f>
        <v>2</v>
      </c>
      <c r="M2878">
        <v>16</v>
      </c>
      <c r="N2878">
        <v>3</v>
      </c>
      <c r="O2878">
        <v>6</v>
      </c>
      <c r="P2878">
        <v>2</v>
      </c>
      <c r="Q2878" t="s">
        <v>20</v>
      </c>
      <c r="R2878" t="s">
        <v>3382</v>
      </c>
      <c r="S2878" t="s">
        <v>3379</v>
      </c>
      <c r="T2878">
        <f>IFERROR(Table1[n_can_adj]/MID(Table1[district],FIND("(",Table1[district])+1,1),Table1[n_can_adj])</f>
        <v>2</v>
      </c>
      <c r="U2878">
        <v>25619</v>
      </c>
      <c r="V2878" t="str">
        <f>IF(Table1[Voting Population]&lt;47000,"Rural","Urban")</f>
        <v>Rural</v>
      </c>
      <c r="W2878" s="3">
        <v>1.6129032258064835E-3</v>
      </c>
      <c r="X2878" s="3" t="s">
        <v>5414</v>
      </c>
      <c r="Y2878" s="3">
        <f>COUNTIFS(Table1[Race '#],Table1[[#This Row],[Race '#]],Table1[Gender],"F")</f>
        <v>1</v>
      </c>
      <c r="Z2878" s="3">
        <f>COUNTIFS(Table1[Race '#],Table1[[#This Row],[Race '#]],Table1[Gender],"M")</f>
        <v>1</v>
      </c>
      <c r="AA2878" s="3">
        <f>COUNTIFS(Table1[Race '#],Table1[[#This Row],[Race '#]],Table1[Gender],"~?")</f>
        <v>0</v>
      </c>
      <c r="AB2878" s="3" t="str">
        <f>_xlfn.IFS(Y2878=SUM(Table1[[#This Row],[Race-F candidates]:[Race-? Candidates]]),"All-Female",Z2878=SUM(Table1[[#This Row],[Race-F candidates]:[Race-? Candidates]]),"All-Male",1=1,"Mixed-Gender")</f>
        <v>Mixed-Gender</v>
      </c>
      <c r="AC2878" s="3">
        <f>COUNTIFS(Table1[genoffice],Table1[[#This Row],[genoffice]],Table1[Gender],"F")</f>
        <v>216</v>
      </c>
      <c r="AD2878" s="3">
        <f>COUNTIFS(Table1[genoffice],Table1[[#This Row],[genoffice]],Table1[Gender],"M")</f>
        <v>355</v>
      </c>
      <c r="AE2878" s="3">
        <f>COUNTIFS(Table1[genoffice],Table1[[#This Row],[genoffice]],Table1[Gender],"~?")</f>
        <v>29</v>
      </c>
    </row>
    <row r="2879" spans="1:31" x14ac:dyDescent="0.35">
      <c r="A2879">
        <v>2885</v>
      </c>
      <c r="B2879">
        <f>IF(COUNTIF(C$2:C2878,C2879)&gt;0,B2878,B2878+1)</f>
        <v>966</v>
      </c>
      <c r="C2879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79" t="s">
        <v>3379</v>
      </c>
      <c r="E2879" t="s">
        <v>3637</v>
      </c>
      <c r="F2879" t="s">
        <v>3646</v>
      </c>
      <c r="G2879">
        <v>2014</v>
      </c>
      <c r="H2879" t="s">
        <v>729</v>
      </c>
      <c r="I2879" t="s">
        <v>30</v>
      </c>
      <c r="J2879">
        <v>449</v>
      </c>
      <c r="K2879">
        <v>27</v>
      </c>
      <c r="L2879">
        <f>COUNTIF(Table1[Race],Table1[Race])</f>
        <v>3</v>
      </c>
      <c r="M2879">
        <v>16</v>
      </c>
      <c r="N2879">
        <v>3</v>
      </c>
      <c r="O2879">
        <v>6</v>
      </c>
      <c r="P2879">
        <v>2</v>
      </c>
      <c r="Q2879" t="s">
        <v>20</v>
      </c>
      <c r="R2879" t="s">
        <v>3382</v>
      </c>
      <c r="S2879" t="s">
        <v>3379</v>
      </c>
      <c r="T2879">
        <f>IFERROR(Table1[n_can_adj]/MID(Table1[district],FIND("(",Table1[district])+1,1),Table1[n_can_adj])</f>
        <v>3</v>
      </c>
      <c r="U2879">
        <v>13924</v>
      </c>
      <c r="V2879" t="str">
        <f>IF(Table1[Voting Population]&lt;47000,"Rural","Urban")</f>
        <v>Rural</v>
      </c>
      <c r="W2879" s="3">
        <v>0.20113636363636367</v>
      </c>
      <c r="X2879" s="3" t="s">
        <v>5414</v>
      </c>
      <c r="Y2879" s="3">
        <f>COUNTIFS(Table1[Race '#],Table1[[#This Row],[Race '#]],Table1[Gender],"F")</f>
        <v>1</v>
      </c>
      <c r="Z2879" s="3">
        <f>COUNTIFS(Table1[Race '#],Table1[[#This Row],[Race '#]],Table1[Gender],"M")</f>
        <v>2</v>
      </c>
      <c r="AA2879" s="3">
        <f>COUNTIFS(Table1[Race '#],Table1[[#This Row],[Race '#]],Table1[Gender],"~?")</f>
        <v>0</v>
      </c>
      <c r="AB2879" s="3" t="str">
        <f>_xlfn.IFS(Y2879=SUM(Table1[[#This Row],[Race-F candidates]:[Race-? Candidates]]),"All-Female",Z2879=SUM(Table1[[#This Row],[Race-F candidates]:[Race-? Candidates]]),"All-Male",1=1,"Mixed-Gender")</f>
        <v>Mixed-Gender</v>
      </c>
      <c r="AC2879" s="3">
        <f>COUNTIFS(Table1[genoffice],Table1[[#This Row],[genoffice]],Table1[Gender],"F")</f>
        <v>216</v>
      </c>
      <c r="AD2879" s="3">
        <f>COUNTIFS(Table1[genoffice],Table1[[#This Row],[genoffice]],Table1[Gender],"M")</f>
        <v>355</v>
      </c>
      <c r="AE2879" s="3">
        <f>COUNTIFS(Table1[genoffice],Table1[[#This Row],[genoffice]],Table1[Gender],"~?")</f>
        <v>29</v>
      </c>
    </row>
    <row r="2880" spans="1:31" x14ac:dyDescent="0.35">
      <c r="A2880">
        <v>2897</v>
      </c>
      <c r="B2880">
        <f>IF(COUNTIF(C$2:C2879,C2880)&gt;0,B2879,B2879+1)</f>
        <v>966</v>
      </c>
      <c r="C2880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0" t="s">
        <v>3379</v>
      </c>
      <c r="E2880" t="s">
        <v>3637</v>
      </c>
      <c r="F2880" t="s">
        <v>3658</v>
      </c>
      <c r="G2880">
        <v>2014</v>
      </c>
      <c r="H2880" t="s">
        <v>729</v>
      </c>
      <c r="I2880" t="s">
        <v>30</v>
      </c>
      <c r="J2880">
        <v>272</v>
      </c>
      <c r="K2880">
        <v>27</v>
      </c>
      <c r="L2880">
        <f>COUNTIF(Table1[Race],Table1[Race])</f>
        <v>3</v>
      </c>
      <c r="M2880">
        <v>16</v>
      </c>
      <c r="N2880">
        <v>3</v>
      </c>
      <c r="O2880">
        <v>6</v>
      </c>
      <c r="P2880">
        <v>2</v>
      </c>
      <c r="Q2880" t="s">
        <v>20</v>
      </c>
      <c r="R2880" t="s">
        <v>3382</v>
      </c>
      <c r="S2880" t="s">
        <v>3379</v>
      </c>
      <c r="T2880">
        <f>IFERROR(Table1[n_can_adj]/MID(Table1[district],FIND("(",Table1[district])+1,1),Table1[n_can_adj])</f>
        <v>3</v>
      </c>
      <c r="U2880">
        <v>13924</v>
      </c>
      <c r="V2880" t="str">
        <f>IF(Table1[Voting Population]&lt;47000,"Rural","Urban")</f>
        <v>Rural</v>
      </c>
      <c r="W2880" s="3">
        <v>0.20113636363636367</v>
      </c>
      <c r="X2880" s="3" t="s">
        <v>5414</v>
      </c>
      <c r="Y2880" s="3">
        <f>COUNTIFS(Table1[Race '#],Table1[[#This Row],[Race '#]],Table1[Gender],"F")</f>
        <v>1</v>
      </c>
      <c r="Z2880" s="3">
        <f>COUNTIFS(Table1[Race '#],Table1[[#This Row],[Race '#]],Table1[Gender],"M")</f>
        <v>2</v>
      </c>
      <c r="AA2880" s="3">
        <f>COUNTIFS(Table1[Race '#],Table1[[#This Row],[Race '#]],Table1[Gender],"~?")</f>
        <v>0</v>
      </c>
      <c r="AB2880" s="3" t="str">
        <f>_xlfn.IFS(Y2880=SUM(Table1[[#This Row],[Race-F candidates]:[Race-? Candidates]]),"All-Female",Z2880=SUM(Table1[[#This Row],[Race-F candidates]:[Race-? Candidates]]),"All-Male",1=1,"Mixed-Gender")</f>
        <v>Mixed-Gender</v>
      </c>
      <c r="AC2880" s="3">
        <f>COUNTIFS(Table1[genoffice],Table1[[#This Row],[genoffice]],Table1[Gender],"F")</f>
        <v>216</v>
      </c>
      <c r="AD2880" s="3">
        <f>COUNTIFS(Table1[genoffice],Table1[[#This Row],[genoffice]],Table1[Gender],"M")</f>
        <v>355</v>
      </c>
      <c r="AE2880" s="3">
        <f>COUNTIFS(Table1[genoffice],Table1[[#This Row],[genoffice]],Table1[Gender],"~?")</f>
        <v>29</v>
      </c>
    </row>
    <row r="2881" spans="1:31" x14ac:dyDescent="0.35">
      <c r="A2881">
        <v>2899</v>
      </c>
      <c r="B2881">
        <f>IF(COUNTIF(C$2:C2880,C2881)&gt;0,B2880,B2880+1)</f>
        <v>966</v>
      </c>
      <c r="C2881" t="str">
        <f>Table1[[#This Row],[position]]&amp;IF(Table1[district]="NA","","-"&amp;Table1[district])&amp;IF(Table1[parish]="Multi-Parish Race","","-"&amp;Table1[parish])&amp;" ("&amp;Table1[year]&amp;")"</f>
        <v>Member of School Board-District  7-Bienville (2014)</v>
      </c>
      <c r="D2881" t="s">
        <v>3379</v>
      </c>
      <c r="E2881" t="s">
        <v>3637</v>
      </c>
      <c r="F2881" t="s">
        <v>3660</v>
      </c>
      <c r="G2881">
        <v>2014</v>
      </c>
      <c r="H2881" t="s">
        <v>729</v>
      </c>
      <c r="I2881" t="s">
        <v>30</v>
      </c>
      <c r="J2881">
        <v>159</v>
      </c>
      <c r="K2881">
        <v>27</v>
      </c>
      <c r="L2881">
        <f>COUNTIF(Table1[Race],Table1[Race])</f>
        <v>3</v>
      </c>
      <c r="M2881">
        <v>16</v>
      </c>
      <c r="N2881">
        <v>3</v>
      </c>
      <c r="O2881">
        <v>6</v>
      </c>
      <c r="P2881">
        <v>2</v>
      </c>
      <c r="Q2881" t="s">
        <v>20</v>
      </c>
      <c r="R2881" t="s">
        <v>3382</v>
      </c>
      <c r="S2881" t="s">
        <v>3379</v>
      </c>
      <c r="T2881">
        <f>IFERROR(Table1[n_can_adj]/MID(Table1[district],FIND("(",Table1[district])+1,1),Table1[n_can_adj])</f>
        <v>3</v>
      </c>
      <c r="U2881">
        <v>13924</v>
      </c>
      <c r="V2881" t="str">
        <f>IF(Table1[Voting Population]&lt;47000,"Rural","Urban")</f>
        <v>Rural</v>
      </c>
      <c r="W2881" s="3">
        <v>0.20113636363636367</v>
      </c>
      <c r="X2881" s="3" t="s">
        <v>5415</v>
      </c>
      <c r="Y2881" s="3">
        <f>COUNTIFS(Table1[Race '#],Table1[[#This Row],[Race '#]],Table1[Gender],"F")</f>
        <v>1</v>
      </c>
      <c r="Z2881" s="3">
        <f>COUNTIFS(Table1[Race '#],Table1[[#This Row],[Race '#]],Table1[Gender],"M")</f>
        <v>2</v>
      </c>
      <c r="AA2881" s="3">
        <f>COUNTIFS(Table1[Race '#],Table1[[#This Row],[Race '#]],Table1[Gender],"~?")</f>
        <v>0</v>
      </c>
      <c r="AB2881" s="3" t="str">
        <f>_xlfn.IFS(Y2881=SUM(Table1[[#This Row],[Race-F candidates]:[Race-? Candidates]]),"All-Female",Z2881=SUM(Table1[[#This Row],[Race-F candidates]:[Race-? Candidates]]),"All-Male",1=1,"Mixed-Gender")</f>
        <v>Mixed-Gender</v>
      </c>
      <c r="AC2881" s="3">
        <f>COUNTIFS(Table1[genoffice],Table1[[#This Row],[genoffice]],Table1[Gender],"F")</f>
        <v>216</v>
      </c>
      <c r="AD2881" s="3">
        <f>COUNTIFS(Table1[genoffice],Table1[[#This Row],[genoffice]],Table1[Gender],"M")</f>
        <v>355</v>
      </c>
      <c r="AE2881" s="3">
        <f>COUNTIFS(Table1[genoffice],Table1[[#This Row],[genoffice]],Table1[Gender],"~?")</f>
        <v>29</v>
      </c>
    </row>
    <row r="2882" spans="1:31" x14ac:dyDescent="0.35">
      <c r="A2882">
        <v>2890</v>
      </c>
      <c r="B2882">
        <f>IF(COUNTIF(C$2:C2881,C2882)&gt;0,B2881,B2881+1)</f>
        <v>967</v>
      </c>
      <c r="C2882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2" t="s">
        <v>3379</v>
      </c>
      <c r="E2882" t="s">
        <v>3637</v>
      </c>
      <c r="F2882" t="s">
        <v>3651</v>
      </c>
      <c r="G2882">
        <v>2014</v>
      </c>
      <c r="H2882" t="s">
        <v>51</v>
      </c>
      <c r="I2882" t="s">
        <v>23</v>
      </c>
      <c r="J2882">
        <v>1963</v>
      </c>
      <c r="K2882">
        <v>27</v>
      </c>
      <c r="L2882">
        <f>COUNTIF(Table1[Race],Table1[Race])</f>
        <v>2</v>
      </c>
      <c r="M2882">
        <v>16</v>
      </c>
      <c r="N2882">
        <v>3</v>
      </c>
      <c r="O2882">
        <v>6</v>
      </c>
      <c r="P2882">
        <v>2</v>
      </c>
      <c r="Q2882" t="s">
        <v>20</v>
      </c>
      <c r="R2882" t="s">
        <v>3382</v>
      </c>
      <c r="S2882" t="s">
        <v>3379</v>
      </c>
      <c r="T2882">
        <f>IFERROR(Table1[n_can_adj]/MID(Table1[district],FIND("(",Table1[district])+1,1),Table1[n_can_adj])</f>
        <v>2</v>
      </c>
      <c r="U2882">
        <v>253125</v>
      </c>
      <c r="V2882" t="str">
        <f>IF(Table1[Voting Population]&lt;47000,"Rural","Urban")</f>
        <v>Urban</v>
      </c>
      <c r="W2882" s="3">
        <v>0.20670842594463523</v>
      </c>
      <c r="X2882" s="3" t="s">
        <v>5415</v>
      </c>
      <c r="Y2882" s="3">
        <f>COUNTIFS(Table1[Race '#],Table1[[#This Row],[Race '#]],Table1[Gender],"F")</f>
        <v>1</v>
      </c>
      <c r="Z2882" s="3">
        <f>COUNTIFS(Table1[Race '#],Table1[[#This Row],[Race '#]],Table1[Gender],"M")</f>
        <v>1</v>
      </c>
      <c r="AA2882" s="3">
        <f>COUNTIFS(Table1[Race '#],Table1[[#This Row],[Race '#]],Table1[Gender],"~?")</f>
        <v>0</v>
      </c>
      <c r="AB2882" s="3" t="str">
        <f>_xlfn.IFS(Y2882=SUM(Table1[[#This Row],[Race-F candidates]:[Race-? Candidates]]),"All-Female",Z2882=SUM(Table1[[#This Row],[Race-F candidates]:[Race-? Candidates]]),"All-Male",1=1,"Mixed-Gender")</f>
        <v>Mixed-Gender</v>
      </c>
      <c r="AC2882" s="3">
        <f>COUNTIFS(Table1[genoffice],Table1[[#This Row],[genoffice]],Table1[Gender],"F")</f>
        <v>216</v>
      </c>
      <c r="AD2882" s="3">
        <f>COUNTIFS(Table1[genoffice],Table1[[#This Row],[genoffice]],Table1[Gender],"M")</f>
        <v>355</v>
      </c>
      <c r="AE2882" s="3">
        <f>COUNTIFS(Table1[genoffice],Table1[[#This Row],[genoffice]],Table1[Gender],"~?")</f>
        <v>29</v>
      </c>
    </row>
    <row r="2883" spans="1:31" x14ac:dyDescent="0.35">
      <c r="A2883">
        <v>2896</v>
      </c>
      <c r="B2883">
        <f>IF(COUNTIF(C$2:C2882,C2883)&gt;0,B2882,B2882+1)</f>
        <v>967</v>
      </c>
      <c r="C2883" t="str">
        <f>Table1[[#This Row],[position]]&amp;IF(Table1[district]="NA","","-"&amp;Table1[district])&amp;IF(Table1[parish]="Multi-Parish Race","","-"&amp;Table1[parish])&amp;" ("&amp;Table1[year]&amp;")"</f>
        <v>Member of School Board-District  7-Caddo (2014)</v>
      </c>
      <c r="D2883" t="s">
        <v>3379</v>
      </c>
      <c r="E2883" t="s">
        <v>3637</v>
      </c>
      <c r="F2883" t="s">
        <v>3657</v>
      </c>
      <c r="G2883">
        <v>2014</v>
      </c>
      <c r="H2883" t="s">
        <v>51</v>
      </c>
      <c r="I2883" t="s">
        <v>23</v>
      </c>
      <c r="J2883">
        <v>2986</v>
      </c>
      <c r="K2883">
        <v>27</v>
      </c>
      <c r="L2883">
        <f>COUNTIF(Table1[Race],Table1[Race])</f>
        <v>2</v>
      </c>
      <c r="M2883">
        <v>16</v>
      </c>
      <c r="N2883">
        <v>3</v>
      </c>
      <c r="O2883">
        <v>6</v>
      </c>
      <c r="P2883">
        <v>2</v>
      </c>
      <c r="Q2883" t="s">
        <v>20</v>
      </c>
      <c r="R2883" t="s">
        <v>3382</v>
      </c>
      <c r="S2883" t="s">
        <v>3379</v>
      </c>
      <c r="T2883">
        <f>IFERROR(Table1[n_can_adj]/MID(Table1[district],FIND("(",Table1[district])+1,1),Table1[n_can_adj])</f>
        <v>2</v>
      </c>
      <c r="U2883">
        <v>253125</v>
      </c>
      <c r="V2883" t="str">
        <f>IF(Table1[Voting Population]&lt;47000,"Rural","Urban")</f>
        <v>Urban</v>
      </c>
      <c r="W2883" s="3">
        <v>0.20670842594463523</v>
      </c>
      <c r="X2883" s="3" t="s">
        <v>5414</v>
      </c>
      <c r="Y2883" s="3">
        <f>COUNTIFS(Table1[Race '#],Table1[[#This Row],[Race '#]],Table1[Gender],"F")</f>
        <v>1</v>
      </c>
      <c r="Z2883" s="3">
        <f>COUNTIFS(Table1[Race '#],Table1[[#This Row],[Race '#]],Table1[Gender],"M")</f>
        <v>1</v>
      </c>
      <c r="AA2883" s="3">
        <f>COUNTIFS(Table1[Race '#],Table1[[#This Row],[Race '#]],Table1[Gender],"~?")</f>
        <v>0</v>
      </c>
      <c r="AB2883" s="3" t="str">
        <f>_xlfn.IFS(Y2883=SUM(Table1[[#This Row],[Race-F candidates]:[Race-? Candidates]]),"All-Female",Z2883=SUM(Table1[[#This Row],[Race-F candidates]:[Race-? Candidates]]),"All-Male",1=1,"Mixed-Gender")</f>
        <v>Mixed-Gender</v>
      </c>
      <c r="AC2883" s="3">
        <f>COUNTIFS(Table1[genoffice],Table1[[#This Row],[genoffice]],Table1[Gender],"F")</f>
        <v>216</v>
      </c>
      <c r="AD2883" s="3">
        <f>COUNTIFS(Table1[genoffice],Table1[[#This Row],[genoffice]],Table1[Gender],"M")</f>
        <v>355</v>
      </c>
      <c r="AE2883" s="3">
        <f>COUNTIFS(Table1[genoffice],Table1[[#This Row],[genoffice]],Table1[Gender],"~?")</f>
        <v>29</v>
      </c>
    </row>
    <row r="2884" spans="1:31" x14ac:dyDescent="0.35">
      <c r="A2884">
        <v>2892</v>
      </c>
      <c r="B2884">
        <f>IF(COUNTIF(C$2:C2883,C2884)&gt;0,B2883,B2883+1)</f>
        <v>968</v>
      </c>
      <c r="C2884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4" t="s">
        <v>3379</v>
      </c>
      <c r="E2884" t="s">
        <v>3637</v>
      </c>
      <c r="F2884" t="s">
        <v>3653</v>
      </c>
      <c r="G2884">
        <v>2014</v>
      </c>
      <c r="H2884" t="s">
        <v>1008</v>
      </c>
      <c r="I2884" t="s">
        <v>23</v>
      </c>
      <c r="J2884">
        <v>2579</v>
      </c>
      <c r="K2884">
        <v>27</v>
      </c>
      <c r="L2884">
        <f>COUNTIF(Table1[Race],Table1[Race])</f>
        <v>2</v>
      </c>
      <c r="M2884">
        <v>16</v>
      </c>
      <c r="N2884">
        <v>3</v>
      </c>
      <c r="O2884">
        <v>6</v>
      </c>
      <c r="P2884">
        <v>2</v>
      </c>
      <c r="Q2884" t="s">
        <v>20</v>
      </c>
      <c r="R2884" t="s">
        <v>3382</v>
      </c>
      <c r="S2884" t="s">
        <v>3379</v>
      </c>
      <c r="T2884">
        <f>IFERROR(Table1[n_can_adj]/MID(Table1[district],FIND("(",Table1[district])+1,1),Table1[n_can_adj])</f>
        <v>2</v>
      </c>
      <c r="U2884">
        <v>197233</v>
      </c>
      <c r="V2884" t="str">
        <f>IF(Table1[Voting Population]&lt;47000,"Rural","Urban")</f>
        <v>Urban</v>
      </c>
      <c r="W2884" s="3">
        <v>0.48903002309468824</v>
      </c>
      <c r="X2884" s="3" t="s">
        <v>5414</v>
      </c>
      <c r="Y2884" s="3">
        <f>COUNTIFS(Table1[Race '#],Table1[[#This Row],[Race '#]],Table1[Gender],"F")</f>
        <v>0</v>
      </c>
      <c r="Z2884" s="3">
        <f>COUNTIFS(Table1[Race '#],Table1[[#This Row],[Race '#]],Table1[Gender],"M")</f>
        <v>2</v>
      </c>
      <c r="AA2884" s="3">
        <f>COUNTIFS(Table1[Race '#],Table1[[#This Row],[Race '#]],Table1[Gender],"~?")</f>
        <v>0</v>
      </c>
      <c r="AB2884" s="3" t="str">
        <f>_xlfn.IFS(Y2884=SUM(Table1[[#This Row],[Race-F candidates]:[Race-? Candidates]]),"All-Female",Z2884=SUM(Table1[[#This Row],[Race-F candidates]:[Race-? Candidates]]),"All-Male",1=1,"Mixed-Gender")</f>
        <v>All-Male</v>
      </c>
      <c r="AC2884" s="3">
        <f>COUNTIFS(Table1[genoffice],Table1[[#This Row],[genoffice]],Table1[Gender],"F")</f>
        <v>216</v>
      </c>
      <c r="AD2884" s="3">
        <f>COUNTIFS(Table1[genoffice],Table1[[#This Row],[genoffice]],Table1[Gender],"M")</f>
        <v>355</v>
      </c>
      <c r="AE2884" s="3">
        <f>COUNTIFS(Table1[genoffice],Table1[[#This Row],[genoffice]],Table1[Gender],"~?")</f>
        <v>29</v>
      </c>
    </row>
    <row r="2885" spans="1:31" x14ac:dyDescent="0.35">
      <c r="A2885">
        <v>2895</v>
      </c>
      <c r="B2885">
        <f>IF(COUNTIF(C$2:C2884,C2885)&gt;0,B2884,B2884+1)</f>
        <v>968</v>
      </c>
      <c r="C2885" t="str">
        <f>Table1[[#This Row],[position]]&amp;IF(Table1[district]="NA","","-"&amp;Table1[district])&amp;IF(Table1[parish]="Multi-Parish Race","","-"&amp;Table1[parish])&amp;" ("&amp;Table1[year]&amp;")"</f>
        <v>Member of School Board-District  7-Calcasieu (2014)</v>
      </c>
      <c r="D2885" t="s">
        <v>3379</v>
      </c>
      <c r="E2885" t="s">
        <v>3637</v>
      </c>
      <c r="F2885" t="s">
        <v>3656</v>
      </c>
      <c r="G2885">
        <v>2014</v>
      </c>
      <c r="H2885" t="s">
        <v>1008</v>
      </c>
      <c r="I2885" t="s">
        <v>127</v>
      </c>
      <c r="J2885">
        <v>885</v>
      </c>
      <c r="K2885">
        <v>27</v>
      </c>
      <c r="L2885">
        <f>COUNTIF(Table1[Race],Table1[Race])</f>
        <v>2</v>
      </c>
      <c r="M2885">
        <v>16</v>
      </c>
      <c r="N2885">
        <v>3</v>
      </c>
      <c r="O2885">
        <v>6</v>
      </c>
      <c r="P2885">
        <v>2</v>
      </c>
      <c r="Q2885" t="s">
        <v>20</v>
      </c>
      <c r="R2885" t="s">
        <v>3382</v>
      </c>
      <c r="S2885" t="s">
        <v>3379</v>
      </c>
      <c r="T2885">
        <f>IFERROR(Table1[n_can_adj]/MID(Table1[district],FIND("(",Table1[district])+1,1),Table1[n_can_adj])</f>
        <v>2</v>
      </c>
      <c r="U2885">
        <v>197233</v>
      </c>
      <c r="V2885" t="str">
        <f>IF(Table1[Voting Population]&lt;47000,"Rural","Urban")</f>
        <v>Urban</v>
      </c>
      <c r="W2885" s="3">
        <v>0.48903002309468824</v>
      </c>
      <c r="X2885" s="3" t="s">
        <v>5414</v>
      </c>
      <c r="Y2885" s="3">
        <f>COUNTIFS(Table1[Race '#],Table1[[#This Row],[Race '#]],Table1[Gender],"F")</f>
        <v>0</v>
      </c>
      <c r="Z2885" s="3">
        <f>COUNTIFS(Table1[Race '#],Table1[[#This Row],[Race '#]],Table1[Gender],"M")</f>
        <v>2</v>
      </c>
      <c r="AA2885" s="3">
        <f>COUNTIFS(Table1[Race '#],Table1[[#This Row],[Race '#]],Table1[Gender],"~?")</f>
        <v>0</v>
      </c>
      <c r="AB2885" s="3" t="str">
        <f>_xlfn.IFS(Y2885=SUM(Table1[[#This Row],[Race-F candidates]:[Race-? Candidates]]),"All-Female",Z2885=SUM(Table1[[#This Row],[Race-F candidates]:[Race-? Candidates]]),"All-Male",1=1,"Mixed-Gender")</f>
        <v>All-Male</v>
      </c>
      <c r="AC2885" s="3">
        <f>COUNTIFS(Table1[genoffice],Table1[[#This Row],[genoffice]],Table1[Gender],"F")</f>
        <v>216</v>
      </c>
      <c r="AD2885" s="3">
        <f>COUNTIFS(Table1[genoffice],Table1[[#This Row],[genoffice]],Table1[Gender],"M")</f>
        <v>355</v>
      </c>
      <c r="AE2885" s="3">
        <f>COUNTIFS(Table1[genoffice],Table1[[#This Row],[genoffice]],Table1[Gender],"~?")</f>
        <v>29</v>
      </c>
    </row>
    <row r="2886" spans="1:31" x14ac:dyDescent="0.35">
      <c r="A2886">
        <v>2883</v>
      </c>
      <c r="B2886">
        <f>IF(COUNTIF(C$2:C2885,C2886)&gt;0,B2885,B2885+1)</f>
        <v>969</v>
      </c>
      <c r="C2886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6" t="s">
        <v>3379</v>
      </c>
      <c r="E2886" t="s">
        <v>3637</v>
      </c>
      <c r="F2886" t="s">
        <v>3644</v>
      </c>
      <c r="G2886">
        <v>2014</v>
      </c>
      <c r="H2886" t="s">
        <v>1498</v>
      </c>
      <c r="I2886" t="s">
        <v>23</v>
      </c>
      <c r="J2886">
        <v>393</v>
      </c>
      <c r="K2886">
        <v>27</v>
      </c>
      <c r="L2886">
        <f>COUNTIF(Table1[Race],Table1[Race])</f>
        <v>4</v>
      </c>
      <c r="M2886">
        <v>16</v>
      </c>
      <c r="N2886">
        <v>3</v>
      </c>
      <c r="O2886">
        <v>6</v>
      </c>
      <c r="P2886">
        <v>2</v>
      </c>
      <c r="Q2886" t="s">
        <v>20</v>
      </c>
      <c r="R2886" t="s">
        <v>3382</v>
      </c>
      <c r="S2886" t="s">
        <v>3379</v>
      </c>
      <c r="T2886">
        <f>IFERROR(Table1[n_can_adj]/MID(Table1[district],FIND("(",Table1[district])+1,1),Table1[n_can_adj])</f>
        <v>4</v>
      </c>
      <c r="U2886">
        <v>27047</v>
      </c>
      <c r="V2886" t="str">
        <f>IF(Table1[Voting Population]&lt;47000,"Rural","Urban")</f>
        <v>Rural</v>
      </c>
      <c r="W2886" s="3">
        <v>0.24088541666666669</v>
      </c>
      <c r="X2886" s="3" t="s">
        <v>5414</v>
      </c>
      <c r="Y2886" s="3">
        <f>COUNTIFS(Table1[Race '#],Table1[[#This Row],[Race '#]],Table1[Gender],"F")</f>
        <v>1</v>
      </c>
      <c r="Z2886" s="3">
        <f>COUNTIFS(Table1[Race '#],Table1[[#This Row],[Race '#]],Table1[Gender],"M")</f>
        <v>3</v>
      </c>
      <c r="AA2886" s="3">
        <f>COUNTIFS(Table1[Race '#],Table1[[#This Row],[Race '#]],Table1[Gender],"~?")</f>
        <v>0</v>
      </c>
      <c r="AB2886" s="3" t="str">
        <f>_xlfn.IFS(Y2886=SUM(Table1[[#This Row],[Race-F candidates]:[Race-? Candidates]]),"All-Female",Z2886=SUM(Table1[[#This Row],[Race-F candidates]:[Race-? Candidates]]),"All-Male",1=1,"Mixed-Gender")</f>
        <v>Mixed-Gender</v>
      </c>
      <c r="AC2886" s="3">
        <f>COUNTIFS(Table1[genoffice],Table1[[#This Row],[genoffice]],Table1[Gender],"F")</f>
        <v>216</v>
      </c>
      <c r="AD2886" s="3">
        <f>COUNTIFS(Table1[genoffice],Table1[[#This Row],[genoffice]],Table1[Gender],"M")</f>
        <v>355</v>
      </c>
      <c r="AE2886" s="3">
        <f>COUNTIFS(Table1[genoffice],Table1[[#This Row],[genoffice]],Table1[Gender],"~?")</f>
        <v>29</v>
      </c>
    </row>
    <row r="2887" spans="1:31" x14ac:dyDescent="0.35">
      <c r="A2887">
        <v>2884</v>
      </c>
      <c r="B2887">
        <f>IF(COUNTIF(C$2:C2886,C2887)&gt;0,B2886,B2886+1)</f>
        <v>969</v>
      </c>
      <c r="C2887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7" t="s">
        <v>3379</v>
      </c>
      <c r="E2887" t="s">
        <v>3637</v>
      </c>
      <c r="F2887" t="s">
        <v>3645</v>
      </c>
      <c r="G2887">
        <v>2014</v>
      </c>
      <c r="H2887" t="s">
        <v>1498</v>
      </c>
      <c r="I2887" t="s">
        <v>23</v>
      </c>
      <c r="J2887">
        <v>80</v>
      </c>
      <c r="K2887">
        <v>27</v>
      </c>
      <c r="L2887">
        <f>COUNTIF(Table1[Race],Table1[Race])</f>
        <v>4</v>
      </c>
      <c r="M2887">
        <v>16</v>
      </c>
      <c r="N2887">
        <v>3</v>
      </c>
      <c r="O2887">
        <v>6</v>
      </c>
      <c r="P2887">
        <v>2</v>
      </c>
      <c r="Q2887" t="s">
        <v>20</v>
      </c>
      <c r="R2887" t="s">
        <v>3382</v>
      </c>
      <c r="S2887" t="s">
        <v>3379</v>
      </c>
      <c r="T2887">
        <f>IFERROR(Table1[n_can_adj]/MID(Table1[district],FIND("(",Table1[district])+1,1),Table1[n_can_adj])</f>
        <v>4</v>
      </c>
      <c r="U2887">
        <v>27047</v>
      </c>
      <c r="V2887" t="str">
        <f>IF(Table1[Voting Population]&lt;47000,"Rural","Urban")</f>
        <v>Rural</v>
      </c>
      <c r="W2887" s="3">
        <v>0.24088541666666669</v>
      </c>
      <c r="X2887" s="3" t="s">
        <v>5415</v>
      </c>
      <c r="Y2887" s="3">
        <f>COUNTIFS(Table1[Race '#],Table1[[#This Row],[Race '#]],Table1[Gender],"F")</f>
        <v>1</v>
      </c>
      <c r="Z2887" s="3">
        <f>COUNTIFS(Table1[Race '#],Table1[[#This Row],[Race '#]],Table1[Gender],"M")</f>
        <v>3</v>
      </c>
      <c r="AA2887" s="3">
        <f>COUNTIFS(Table1[Race '#],Table1[[#This Row],[Race '#]],Table1[Gender],"~?")</f>
        <v>0</v>
      </c>
      <c r="AB2887" s="3" t="str">
        <f>_xlfn.IFS(Y2887=SUM(Table1[[#This Row],[Race-F candidates]:[Race-? Candidates]]),"All-Female",Z2887=SUM(Table1[[#This Row],[Race-F candidates]:[Race-? Candidates]]),"All-Male",1=1,"Mixed-Gender")</f>
        <v>Mixed-Gender</v>
      </c>
      <c r="AC2887" s="3">
        <f>COUNTIFS(Table1[genoffice],Table1[[#This Row],[genoffice]],Table1[Gender],"F")</f>
        <v>216</v>
      </c>
      <c r="AD2887" s="3">
        <f>COUNTIFS(Table1[genoffice],Table1[[#This Row],[genoffice]],Table1[Gender],"M")</f>
        <v>355</v>
      </c>
      <c r="AE2887" s="3">
        <f>COUNTIFS(Table1[genoffice],Table1[[#This Row],[genoffice]],Table1[Gender],"~?")</f>
        <v>29</v>
      </c>
    </row>
    <row r="2888" spans="1:31" x14ac:dyDescent="0.35">
      <c r="A2888">
        <v>2886</v>
      </c>
      <c r="B2888">
        <f>IF(COUNTIF(C$2:C2887,C2888)&gt;0,B2887,B2887+1)</f>
        <v>969</v>
      </c>
      <c r="C2888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8" t="s">
        <v>3379</v>
      </c>
      <c r="E2888" t="s">
        <v>3637</v>
      </c>
      <c r="F2888" t="s">
        <v>3647</v>
      </c>
      <c r="G2888">
        <v>2014</v>
      </c>
      <c r="H2888" t="s">
        <v>1498</v>
      </c>
      <c r="I2888" t="s">
        <v>23</v>
      </c>
      <c r="J2888">
        <v>87</v>
      </c>
      <c r="K2888">
        <v>27</v>
      </c>
      <c r="L2888">
        <f>COUNTIF(Table1[Race],Table1[Race])</f>
        <v>4</v>
      </c>
      <c r="M2888">
        <v>16</v>
      </c>
      <c r="N2888">
        <v>3</v>
      </c>
      <c r="O2888">
        <v>6</v>
      </c>
      <c r="P2888">
        <v>2</v>
      </c>
      <c r="Q2888" t="s">
        <v>20</v>
      </c>
      <c r="R2888" t="s">
        <v>3382</v>
      </c>
      <c r="S2888" t="s">
        <v>3379</v>
      </c>
      <c r="T2888">
        <f>IFERROR(Table1[n_can_adj]/MID(Table1[district],FIND("(",Table1[district])+1,1),Table1[n_can_adj])</f>
        <v>4</v>
      </c>
      <c r="U2888">
        <v>27047</v>
      </c>
      <c r="V2888" t="str">
        <f>IF(Table1[Voting Population]&lt;47000,"Rural","Urban")</f>
        <v>Rural</v>
      </c>
      <c r="W2888" s="3">
        <v>0.24088541666666669</v>
      </c>
      <c r="X2888" s="3" t="s">
        <v>5414</v>
      </c>
      <c r="Y2888" s="3">
        <f>COUNTIFS(Table1[Race '#],Table1[[#This Row],[Race '#]],Table1[Gender],"F")</f>
        <v>1</v>
      </c>
      <c r="Z2888" s="3">
        <f>COUNTIFS(Table1[Race '#],Table1[[#This Row],[Race '#]],Table1[Gender],"M")</f>
        <v>3</v>
      </c>
      <c r="AA2888" s="3">
        <f>COUNTIFS(Table1[Race '#],Table1[[#This Row],[Race '#]],Table1[Gender],"~?")</f>
        <v>0</v>
      </c>
      <c r="AB2888" s="3" t="str">
        <f>_xlfn.IFS(Y2888=SUM(Table1[[#This Row],[Race-F candidates]:[Race-? Candidates]]),"All-Female",Z2888=SUM(Table1[[#This Row],[Race-F candidates]:[Race-? Candidates]]),"All-Male",1=1,"Mixed-Gender")</f>
        <v>Mixed-Gender</v>
      </c>
      <c r="AC2888" s="3">
        <f>COUNTIFS(Table1[genoffice],Table1[[#This Row],[genoffice]],Table1[Gender],"F")</f>
        <v>216</v>
      </c>
      <c r="AD2888" s="3">
        <f>COUNTIFS(Table1[genoffice],Table1[[#This Row],[genoffice]],Table1[Gender],"M")</f>
        <v>355</v>
      </c>
      <c r="AE2888" s="3">
        <f>COUNTIFS(Table1[genoffice],Table1[[#This Row],[genoffice]],Table1[Gender],"~?")</f>
        <v>29</v>
      </c>
    </row>
    <row r="2889" spans="1:31" x14ac:dyDescent="0.35">
      <c r="A2889">
        <v>2889</v>
      </c>
      <c r="B2889">
        <f>IF(COUNTIF(C$2:C2888,C2889)&gt;0,B2888,B2888+1)</f>
        <v>969</v>
      </c>
      <c r="C2889" t="str">
        <f>Table1[[#This Row],[position]]&amp;IF(Table1[district]="NA","","-"&amp;Table1[district])&amp;IF(Table1[parish]="Multi-Parish Race","","-"&amp;Table1[parish])&amp;" ("&amp;Table1[year]&amp;")"</f>
        <v>Member of School Board-District  7-De Soto (2014)</v>
      </c>
      <c r="D2889" t="s">
        <v>3379</v>
      </c>
      <c r="E2889" t="s">
        <v>3637</v>
      </c>
      <c r="F2889" t="s">
        <v>3650</v>
      </c>
      <c r="G2889">
        <v>2014</v>
      </c>
      <c r="H2889" t="s">
        <v>1498</v>
      </c>
      <c r="I2889" t="s">
        <v>23</v>
      </c>
      <c r="J2889">
        <v>208</v>
      </c>
      <c r="K2889">
        <v>27</v>
      </c>
      <c r="L2889">
        <f>COUNTIF(Table1[Race],Table1[Race])</f>
        <v>4</v>
      </c>
      <c r="M2889">
        <v>16</v>
      </c>
      <c r="N2889">
        <v>3</v>
      </c>
      <c r="O2889">
        <v>6</v>
      </c>
      <c r="P2889">
        <v>2</v>
      </c>
      <c r="Q2889" t="s">
        <v>20</v>
      </c>
      <c r="R2889" t="s">
        <v>3382</v>
      </c>
      <c r="S2889" t="s">
        <v>3379</v>
      </c>
      <c r="T2889">
        <f>IFERROR(Table1[n_can_adj]/MID(Table1[district],FIND("(",Table1[district])+1,1),Table1[n_can_adj])</f>
        <v>4</v>
      </c>
      <c r="U2889">
        <v>27047</v>
      </c>
      <c r="V2889" t="str">
        <f>IF(Table1[Voting Population]&lt;47000,"Rural","Urban")</f>
        <v>Rural</v>
      </c>
      <c r="W2889" s="3">
        <v>0.24088541666666669</v>
      </c>
      <c r="X2889" s="3" t="s">
        <v>5414</v>
      </c>
      <c r="Y2889" s="3">
        <f>COUNTIFS(Table1[Race '#],Table1[[#This Row],[Race '#]],Table1[Gender],"F")</f>
        <v>1</v>
      </c>
      <c r="Z2889" s="3">
        <f>COUNTIFS(Table1[Race '#],Table1[[#This Row],[Race '#]],Table1[Gender],"M")</f>
        <v>3</v>
      </c>
      <c r="AA2889" s="3">
        <f>COUNTIFS(Table1[Race '#],Table1[[#This Row],[Race '#]],Table1[Gender],"~?")</f>
        <v>0</v>
      </c>
      <c r="AB2889" s="3" t="str">
        <f>_xlfn.IFS(Y2889=SUM(Table1[[#This Row],[Race-F candidates]:[Race-? Candidates]]),"All-Female",Z2889=SUM(Table1[[#This Row],[Race-F candidates]:[Race-? Candidates]]),"All-Male",1=1,"Mixed-Gender")</f>
        <v>Mixed-Gender</v>
      </c>
      <c r="AC2889" s="3">
        <f>COUNTIFS(Table1[genoffice],Table1[[#This Row],[genoffice]],Table1[Gender],"F")</f>
        <v>216</v>
      </c>
      <c r="AD2889" s="3">
        <f>COUNTIFS(Table1[genoffice],Table1[[#This Row],[genoffice]],Table1[Gender],"M")</f>
        <v>355</v>
      </c>
      <c r="AE2889" s="3">
        <f>COUNTIFS(Table1[genoffice],Table1[[#This Row],[genoffice]],Table1[Gender],"~?")</f>
        <v>29</v>
      </c>
    </row>
    <row r="2890" spans="1:31" x14ac:dyDescent="0.35">
      <c r="A2890">
        <v>2879</v>
      </c>
      <c r="B2890">
        <f>IF(COUNTIF(C$2:C2889,C2890)&gt;0,B2889,B2889+1)</f>
        <v>970</v>
      </c>
      <c r="C2890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0" t="s">
        <v>3379</v>
      </c>
      <c r="E2890" t="s">
        <v>3637</v>
      </c>
      <c r="F2890" t="s">
        <v>3641</v>
      </c>
      <c r="G2890">
        <v>2014</v>
      </c>
      <c r="H2890" t="s">
        <v>1277</v>
      </c>
      <c r="I2890" t="s">
        <v>23</v>
      </c>
      <c r="J2890">
        <v>2181</v>
      </c>
      <c r="K2890">
        <v>27</v>
      </c>
      <c r="L2890">
        <f>COUNTIF(Table1[Race],Table1[Race])</f>
        <v>2</v>
      </c>
      <c r="M2890">
        <v>16</v>
      </c>
      <c r="N2890">
        <v>3</v>
      </c>
      <c r="O2890">
        <v>6</v>
      </c>
      <c r="P2890">
        <v>2</v>
      </c>
      <c r="Q2890" t="s">
        <v>20</v>
      </c>
      <c r="R2890" t="s">
        <v>3382</v>
      </c>
      <c r="S2890" t="s">
        <v>3379</v>
      </c>
      <c r="T2890">
        <f>IFERROR(Table1[n_can_adj]/MID(Table1[district],FIND("(",Table1[district])+1,1),Table1[n_can_adj])</f>
        <v>2</v>
      </c>
      <c r="U2890">
        <v>445337</v>
      </c>
      <c r="V2890" t="str">
        <f>IF(Table1[Voting Population]&lt;47000,"Rural","Urban")</f>
        <v>Urban</v>
      </c>
      <c r="W2890" s="3">
        <v>0.51939180255619211</v>
      </c>
      <c r="X2890" s="3" t="s">
        <v>5414</v>
      </c>
      <c r="Y2890" s="3">
        <f>COUNTIFS(Table1[Race '#],Table1[[#This Row],[Race '#]],Table1[Gender],"F")</f>
        <v>1</v>
      </c>
      <c r="Z2890" s="3">
        <f>COUNTIFS(Table1[Race '#],Table1[[#This Row],[Race '#]],Table1[Gender],"M")</f>
        <v>1</v>
      </c>
      <c r="AA2890" s="3">
        <f>COUNTIFS(Table1[Race '#],Table1[[#This Row],[Race '#]],Table1[Gender],"~?")</f>
        <v>0</v>
      </c>
      <c r="AB2890" s="3" t="str">
        <f>_xlfn.IFS(Y2890=SUM(Table1[[#This Row],[Race-F candidates]:[Race-? Candidates]]),"All-Female",Z2890=SUM(Table1[[#This Row],[Race-F candidates]:[Race-? Candidates]]),"All-Male",1=1,"Mixed-Gender")</f>
        <v>Mixed-Gender</v>
      </c>
      <c r="AC2890" s="3">
        <f>COUNTIFS(Table1[genoffice],Table1[[#This Row],[genoffice]],Table1[Gender],"F")</f>
        <v>216</v>
      </c>
      <c r="AD2890" s="3">
        <f>COUNTIFS(Table1[genoffice],Table1[[#This Row],[genoffice]],Table1[Gender],"M")</f>
        <v>355</v>
      </c>
      <c r="AE2890" s="3">
        <f>COUNTIFS(Table1[genoffice],Table1[[#This Row],[genoffice]],Table1[Gender],"~?")</f>
        <v>29</v>
      </c>
    </row>
    <row r="2891" spans="1:31" x14ac:dyDescent="0.35">
      <c r="A2891">
        <v>2880</v>
      </c>
      <c r="B2891">
        <f>IF(COUNTIF(C$2:C2890,C2891)&gt;0,B2890,B2890+1)</f>
        <v>970</v>
      </c>
      <c r="C2891" t="str">
        <f>Table1[[#This Row],[position]]&amp;IF(Table1[district]="NA","","-"&amp;Table1[district])&amp;IF(Table1[parish]="Multi-Parish Race","","-"&amp;Table1[parish])&amp;" ("&amp;Table1[year]&amp;")"</f>
        <v>Member of School Board-District  7-East Baton Rouge (2014)</v>
      </c>
      <c r="D2891" t="s">
        <v>3379</v>
      </c>
      <c r="E2891" t="s">
        <v>3637</v>
      </c>
      <c r="F2891" t="s">
        <v>2306</v>
      </c>
      <c r="G2891">
        <v>2014</v>
      </c>
      <c r="H2891" t="s">
        <v>1277</v>
      </c>
      <c r="I2891" t="s">
        <v>19</v>
      </c>
      <c r="J2891">
        <v>6895</v>
      </c>
      <c r="K2891">
        <v>27</v>
      </c>
      <c r="L2891">
        <f>COUNTIF(Table1[Race],Table1[Race])</f>
        <v>2</v>
      </c>
      <c r="M2891">
        <v>16</v>
      </c>
      <c r="N2891">
        <v>3</v>
      </c>
      <c r="O2891">
        <v>6</v>
      </c>
      <c r="P2891">
        <v>2</v>
      </c>
      <c r="Q2891" t="s">
        <v>20</v>
      </c>
      <c r="R2891" t="s">
        <v>3382</v>
      </c>
      <c r="S2891" t="s">
        <v>3379</v>
      </c>
      <c r="T2891">
        <f>IFERROR(Table1[n_can_adj]/MID(Table1[district],FIND("(",Table1[district])+1,1),Table1[n_can_adj])</f>
        <v>2</v>
      </c>
      <c r="U2891">
        <v>445337</v>
      </c>
      <c r="V2891" t="str">
        <f>IF(Table1[Voting Population]&lt;47000,"Rural","Urban")</f>
        <v>Urban</v>
      </c>
      <c r="W2891" s="3">
        <v>0.51939180255619211</v>
      </c>
      <c r="X2891" s="3" t="s">
        <v>5415</v>
      </c>
      <c r="Y2891" s="3">
        <f>COUNTIFS(Table1[Race '#],Table1[[#This Row],[Race '#]],Table1[Gender],"F")</f>
        <v>1</v>
      </c>
      <c r="Z2891" s="3">
        <f>COUNTIFS(Table1[Race '#],Table1[[#This Row],[Race '#]],Table1[Gender],"M")</f>
        <v>1</v>
      </c>
      <c r="AA2891" s="3">
        <f>COUNTIFS(Table1[Race '#],Table1[[#This Row],[Race '#]],Table1[Gender],"~?")</f>
        <v>0</v>
      </c>
      <c r="AB2891" s="3" t="str">
        <f>_xlfn.IFS(Y2891=SUM(Table1[[#This Row],[Race-F candidates]:[Race-? Candidates]]),"All-Female",Z2891=SUM(Table1[[#This Row],[Race-F candidates]:[Race-? Candidates]]),"All-Male",1=1,"Mixed-Gender")</f>
        <v>Mixed-Gender</v>
      </c>
      <c r="AC2891" s="3">
        <f>COUNTIFS(Table1[genoffice],Table1[[#This Row],[genoffice]],Table1[Gender],"F")</f>
        <v>216</v>
      </c>
      <c r="AD2891" s="3">
        <f>COUNTIFS(Table1[genoffice],Table1[[#This Row],[genoffice]],Table1[Gender],"M")</f>
        <v>355</v>
      </c>
      <c r="AE2891" s="3">
        <f>COUNTIFS(Table1[genoffice],Table1[[#This Row],[genoffice]],Table1[Gender],"~?")</f>
        <v>29</v>
      </c>
    </row>
    <row r="2892" spans="1:31" x14ac:dyDescent="0.35">
      <c r="A2892">
        <v>2882</v>
      </c>
      <c r="B2892">
        <f>IF(COUNTIF(C$2:C2891,C2892)&gt;0,B2891,B2891+1)</f>
        <v>971</v>
      </c>
      <c r="C2892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2" t="s">
        <v>3379</v>
      </c>
      <c r="E2892" t="s">
        <v>3637</v>
      </c>
      <c r="F2892" t="s">
        <v>3643</v>
      </c>
      <c r="G2892">
        <v>2014</v>
      </c>
      <c r="H2892" t="s">
        <v>109</v>
      </c>
      <c r="I2892" t="s">
        <v>23</v>
      </c>
      <c r="J2892">
        <v>477</v>
      </c>
      <c r="K2892">
        <v>27</v>
      </c>
      <c r="L2892">
        <f>COUNTIF(Table1[Race],Table1[Race])</f>
        <v>2</v>
      </c>
      <c r="M2892">
        <v>16</v>
      </c>
      <c r="N2892">
        <v>3</v>
      </c>
      <c r="O2892">
        <v>6</v>
      </c>
      <c r="P2892">
        <v>2</v>
      </c>
      <c r="Q2892" t="s">
        <v>20</v>
      </c>
      <c r="R2892" t="s">
        <v>3382</v>
      </c>
      <c r="S2892" t="s">
        <v>3379</v>
      </c>
      <c r="T2892">
        <f>IFERROR(Table1[n_can_adj]/MID(Table1[district],FIND("(",Table1[district])+1,1),Table1[n_can_adj])</f>
        <v>2</v>
      </c>
      <c r="U2892">
        <v>33765</v>
      </c>
      <c r="V2892" t="str">
        <f>IF(Table1[Voting Population]&lt;47000,"Rural","Urban")</f>
        <v>Rural</v>
      </c>
      <c r="W2892" s="3">
        <v>5.2687038988408763E-3</v>
      </c>
      <c r="X2892" s="3" t="s">
        <v>5414</v>
      </c>
      <c r="Y2892" s="3">
        <f>COUNTIFS(Table1[Race '#],Table1[[#This Row],[Race '#]],Table1[Gender],"F")</f>
        <v>1</v>
      </c>
      <c r="Z2892" s="3">
        <f>COUNTIFS(Table1[Race '#],Table1[[#This Row],[Race '#]],Table1[Gender],"M")</f>
        <v>1</v>
      </c>
      <c r="AA2892" s="3">
        <f>COUNTIFS(Table1[Race '#],Table1[[#This Row],[Race '#]],Table1[Gender],"~?")</f>
        <v>0</v>
      </c>
      <c r="AB2892" s="3" t="str">
        <f>_xlfn.IFS(Y2892=SUM(Table1[[#This Row],[Race-F candidates]:[Race-? Candidates]]),"All-Female",Z2892=SUM(Table1[[#This Row],[Race-F candidates]:[Race-? Candidates]]),"All-Male",1=1,"Mixed-Gender")</f>
        <v>Mixed-Gender</v>
      </c>
      <c r="AC2892" s="3">
        <f>COUNTIFS(Table1[genoffice],Table1[[#This Row],[genoffice]],Table1[Gender],"F")</f>
        <v>216</v>
      </c>
      <c r="AD2892" s="3">
        <f>COUNTIFS(Table1[genoffice],Table1[[#This Row],[genoffice]],Table1[Gender],"M")</f>
        <v>355</v>
      </c>
      <c r="AE2892" s="3">
        <f>COUNTIFS(Table1[genoffice],Table1[[#This Row],[genoffice]],Table1[Gender],"~?")</f>
        <v>29</v>
      </c>
    </row>
    <row r="2893" spans="1:31" x14ac:dyDescent="0.35">
      <c r="A2893">
        <v>2901</v>
      </c>
      <c r="B2893">
        <f>IF(COUNTIF(C$2:C2892,C2893)&gt;0,B2892,B2892+1)</f>
        <v>971</v>
      </c>
      <c r="C2893" t="str">
        <f>Table1[[#This Row],[position]]&amp;IF(Table1[district]="NA","","-"&amp;Table1[district])&amp;IF(Table1[parish]="Multi-Parish Race","","-"&amp;Table1[parish])&amp;" ("&amp;Table1[year]&amp;")"</f>
        <v>Member of School Board-District  7-Evangeline (2014)</v>
      </c>
      <c r="D2893" t="s">
        <v>3379</v>
      </c>
      <c r="E2893" t="s">
        <v>3637</v>
      </c>
      <c r="F2893" t="s">
        <v>3662</v>
      </c>
      <c r="G2893">
        <v>2014</v>
      </c>
      <c r="H2893" t="s">
        <v>109</v>
      </c>
      <c r="I2893" t="s">
        <v>23</v>
      </c>
      <c r="J2893">
        <v>472</v>
      </c>
      <c r="K2893">
        <v>27</v>
      </c>
      <c r="L2893">
        <f>COUNTIF(Table1[Race],Table1[Race])</f>
        <v>2</v>
      </c>
      <c r="M2893">
        <v>16</v>
      </c>
      <c r="N2893">
        <v>3</v>
      </c>
      <c r="O2893">
        <v>6</v>
      </c>
      <c r="P2893">
        <v>2</v>
      </c>
      <c r="Q2893" t="s">
        <v>20</v>
      </c>
      <c r="R2893" t="s">
        <v>3382</v>
      </c>
      <c r="S2893" t="s">
        <v>3379</v>
      </c>
      <c r="T2893">
        <f>IFERROR(Table1[n_can_adj]/MID(Table1[district],FIND("(",Table1[district])+1,1),Table1[n_can_adj])</f>
        <v>2</v>
      </c>
      <c r="U2893">
        <v>33765</v>
      </c>
      <c r="V2893" t="str">
        <f>IF(Table1[Voting Population]&lt;47000,"Rural","Urban")</f>
        <v>Rural</v>
      </c>
      <c r="W2893" s="3">
        <v>5.2687038988408763E-3</v>
      </c>
      <c r="X2893" s="3" t="s">
        <v>5415</v>
      </c>
      <c r="Y2893" s="3">
        <f>COUNTIFS(Table1[Race '#],Table1[[#This Row],[Race '#]],Table1[Gender],"F")</f>
        <v>1</v>
      </c>
      <c r="Z2893" s="3">
        <f>COUNTIFS(Table1[Race '#],Table1[[#This Row],[Race '#]],Table1[Gender],"M")</f>
        <v>1</v>
      </c>
      <c r="AA2893" s="3">
        <f>COUNTIFS(Table1[Race '#],Table1[[#This Row],[Race '#]],Table1[Gender],"~?")</f>
        <v>0</v>
      </c>
      <c r="AB2893" s="3" t="str">
        <f>_xlfn.IFS(Y2893=SUM(Table1[[#This Row],[Race-F candidates]:[Race-? Candidates]]),"All-Female",Z2893=SUM(Table1[[#This Row],[Race-F candidates]:[Race-? Candidates]]),"All-Male",1=1,"Mixed-Gender")</f>
        <v>Mixed-Gender</v>
      </c>
      <c r="AC2893" s="3">
        <f>COUNTIFS(Table1[genoffice],Table1[[#This Row],[genoffice]],Table1[Gender],"F")</f>
        <v>216</v>
      </c>
      <c r="AD2893" s="3">
        <f>COUNTIFS(Table1[genoffice],Table1[[#This Row],[genoffice]],Table1[Gender],"M")</f>
        <v>355</v>
      </c>
      <c r="AE2893" s="3">
        <f>COUNTIFS(Table1[genoffice],Table1[[#This Row],[genoffice]],Table1[Gender],"~?")</f>
        <v>29</v>
      </c>
    </row>
    <row r="2894" spans="1:31" x14ac:dyDescent="0.35">
      <c r="A2894">
        <v>2888</v>
      </c>
      <c r="B2894">
        <f>IF(COUNTIF(C$2:C2893,C2894)&gt;0,B2893,B2893+1)</f>
        <v>972</v>
      </c>
      <c r="C2894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4" t="s">
        <v>3379</v>
      </c>
      <c r="E2894" t="s">
        <v>3637</v>
      </c>
      <c r="F2894" t="s">
        <v>3649</v>
      </c>
      <c r="G2894">
        <v>2014</v>
      </c>
      <c r="H2894" t="s">
        <v>940</v>
      </c>
      <c r="I2894" t="s">
        <v>23</v>
      </c>
      <c r="J2894">
        <v>909</v>
      </c>
      <c r="K2894">
        <v>27</v>
      </c>
      <c r="L2894">
        <f>COUNTIF(Table1[Race],Table1[Race])</f>
        <v>2</v>
      </c>
      <c r="M2894">
        <v>16</v>
      </c>
      <c r="N2894">
        <v>3</v>
      </c>
      <c r="O2894">
        <v>6</v>
      </c>
      <c r="P2894">
        <v>2</v>
      </c>
      <c r="Q2894" t="s">
        <v>20</v>
      </c>
      <c r="R2894" t="s">
        <v>3382</v>
      </c>
      <c r="S2894" t="s">
        <v>3379</v>
      </c>
      <c r="T2894">
        <f>IFERROR(Table1[n_can_adj]/MID(Table1[district],FIND("(",Table1[district])+1,1),Table1[n_can_adj])</f>
        <v>2</v>
      </c>
      <c r="U2894">
        <v>97688</v>
      </c>
      <c r="V2894" t="str">
        <f>IF(Table1[Voting Population]&lt;47000,"Rural","Urban")</f>
        <v>Urban</v>
      </c>
      <c r="W2894" s="3">
        <v>2.1348314606741525E-2</v>
      </c>
      <c r="X2894" s="3" t="s">
        <v>5414</v>
      </c>
      <c r="Y2894" s="3">
        <f>COUNTIFS(Table1[Race '#],Table1[[#This Row],[Race '#]],Table1[Gender],"F")</f>
        <v>1</v>
      </c>
      <c r="Z2894" s="3">
        <f>COUNTIFS(Table1[Race '#],Table1[[#This Row],[Race '#]],Table1[Gender],"M")</f>
        <v>1</v>
      </c>
      <c r="AA2894" s="3">
        <f>COUNTIFS(Table1[Race '#],Table1[[#This Row],[Race '#]],Table1[Gender],"~?")</f>
        <v>0</v>
      </c>
      <c r="AB2894" s="3" t="str">
        <f>_xlfn.IFS(Y2894=SUM(Table1[[#This Row],[Race-F candidates]:[Race-? Candidates]]),"All-Female",Z2894=SUM(Table1[[#This Row],[Race-F candidates]:[Race-? Candidates]]),"All-Male",1=1,"Mixed-Gender")</f>
        <v>Mixed-Gender</v>
      </c>
      <c r="AC2894" s="3">
        <f>COUNTIFS(Table1[genoffice],Table1[[#This Row],[genoffice]],Table1[Gender],"F")</f>
        <v>216</v>
      </c>
      <c r="AD2894" s="3">
        <f>COUNTIFS(Table1[genoffice],Table1[[#This Row],[genoffice]],Table1[Gender],"M")</f>
        <v>355</v>
      </c>
      <c r="AE2894" s="3">
        <f>COUNTIFS(Table1[genoffice],Table1[[#This Row],[genoffice]],Table1[Gender],"~?")</f>
        <v>29</v>
      </c>
    </row>
    <row r="2895" spans="1:31" x14ac:dyDescent="0.35">
      <c r="A2895">
        <v>2894</v>
      </c>
      <c r="B2895">
        <f>IF(COUNTIF(C$2:C2894,C2895)&gt;0,B2894,B2894+1)</f>
        <v>972</v>
      </c>
      <c r="C2895" t="str">
        <f>Table1[[#This Row],[position]]&amp;IF(Table1[district]="NA","","-"&amp;Table1[district])&amp;IF(Table1[parish]="Multi-Parish Race","","-"&amp;Table1[parish])&amp;" ("&amp;Table1[year]&amp;")"</f>
        <v>Member of School Board-District  7-Lafourche (2014)</v>
      </c>
      <c r="D2895" t="s">
        <v>3379</v>
      </c>
      <c r="E2895" t="s">
        <v>3637</v>
      </c>
      <c r="F2895" t="s">
        <v>3655</v>
      </c>
      <c r="G2895">
        <v>2014</v>
      </c>
      <c r="H2895" t="s">
        <v>940</v>
      </c>
      <c r="I2895" t="s">
        <v>30</v>
      </c>
      <c r="J2895">
        <v>871</v>
      </c>
      <c r="K2895">
        <v>27</v>
      </c>
      <c r="L2895">
        <f>COUNTIF(Table1[Race],Table1[Race])</f>
        <v>2</v>
      </c>
      <c r="M2895">
        <v>16</v>
      </c>
      <c r="N2895">
        <v>3</v>
      </c>
      <c r="O2895">
        <v>6</v>
      </c>
      <c r="P2895">
        <v>2</v>
      </c>
      <c r="Q2895" t="s">
        <v>20</v>
      </c>
      <c r="R2895" t="s">
        <v>3382</v>
      </c>
      <c r="S2895" t="s">
        <v>3379</v>
      </c>
      <c r="T2895">
        <f>IFERROR(Table1[n_can_adj]/MID(Table1[district],FIND("(",Table1[district])+1,1),Table1[n_can_adj])</f>
        <v>2</v>
      </c>
      <c r="U2895">
        <v>97688</v>
      </c>
      <c r="V2895" t="str">
        <f>IF(Table1[Voting Population]&lt;47000,"Rural","Urban")</f>
        <v>Urban</v>
      </c>
      <c r="W2895" s="3">
        <v>2.1348314606741525E-2</v>
      </c>
      <c r="X2895" s="3" t="s">
        <v>5415</v>
      </c>
      <c r="Y2895" s="3">
        <f>COUNTIFS(Table1[Race '#],Table1[[#This Row],[Race '#]],Table1[Gender],"F")</f>
        <v>1</v>
      </c>
      <c r="Z2895" s="3">
        <f>COUNTIFS(Table1[Race '#],Table1[[#This Row],[Race '#]],Table1[Gender],"M")</f>
        <v>1</v>
      </c>
      <c r="AA2895" s="3">
        <f>COUNTIFS(Table1[Race '#],Table1[[#This Row],[Race '#]],Table1[Gender],"~?")</f>
        <v>0</v>
      </c>
      <c r="AB2895" s="3" t="str">
        <f>_xlfn.IFS(Y2895=SUM(Table1[[#This Row],[Race-F candidates]:[Race-? Candidates]]),"All-Female",Z2895=SUM(Table1[[#This Row],[Race-F candidates]:[Race-? Candidates]]),"All-Male",1=1,"Mixed-Gender")</f>
        <v>Mixed-Gender</v>
      </c>
      <c r="AC2895" s="3">
        <f>COUNTIFS(Table1[genoffice],Table1[[#This Row],[genoffice]],Table1[Gender],"F")</f>
        <v>216</v>
      </c>
      <c r="AD2895" s="3">
        <f>COUNTIFS(Table1[genoffice],Table1[[#This Row],[genoffice]],Table1[Gender],"M")</f>
        <v>355</v>
      </c>
      <c r="AE2895" s="3">
        <f>COUNTIFS(Table1[genoffice],Table1[[#This Row],[genoffice]],Table1[Gender],"~?")</f>
        <v>29</v>
      </c>
    </row>
    <row r="2896" spans="1:31" x14ac:dyDescent="0.35">
      <c r="A2896">
        <v>2876</v>
      </c>
      <c r="B2896">
        <f>IF(COUNTIF(C$2:C2895,C2896)&gt;0,B2895,B2895+1)</f>
        <v>973</v>
      </c>
      <c r="C2896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6" t="s">
        <v>3379</v>
      </c>
      <c r="E2896" t="s">
        <v>3637</v>
      </c>
      <c r="F2896" t="s">
        <v>3638</v>
      </c>
      <c r="G2896">
        <v>2014</v>
      </c>
      <c r="H2896" t="s">
        <v>680</v>
      </c>
      <c r="I2896" t="s">
        <v>19</v>
      </c>
      <c r="J2896">
        <v>162</v>
      </c>
      <c r="K2896">
        <v>27</v>
      </c>
      <c r="L2896">
        <f>COUNTIF(Table1[Race],Table1[Race])</f>
        <v>2</v>
      </c>
      <c r="M2896">
        <v>16</v>
      </c>
      <c r="N2896">
        <v>3</v>
      </c>
      <c r="O2896">
        <v>6</v>
      </c>
      <c r="P2896">
        <v>2</v>
      </c>
      <c r="Q2896" t="s">
        <v>20</v>
      </c>
      <c r="R2896" t="s">
        <v>3382</v>
      </c>
      <c r="S2896" t="s">
        <v>3379</v>
      </c>
      <c r="T2896">
        <f>IFERROR(Table1[n_can_adj]/MID(Table1[district],FIND("(",Table1[district])+1,1),Table1[n_can_adj])</f>
        <v>2</v>
      </c>
      <c r="U2896">
        <v>14927</v>
      </c>
      <c r="V2896" t="str">
        <f>IF(Table1[Voting Population]&lt;47000,"Rural","Urban")</f>
        <v>Rural</v>
      </c>
      <c r="W2896" s="3">
        <v>0.38752362948960301</v>
      </c>
      <c r="X2896" s="3" t="s">
        <v>5414</v>
      </c>
      <c r="Y2896" s="3">
        <f>COUNTIFS(Table1[Race '#],Table1[[#This Row],[Race '#]],Table1[Gender],"F")</f>
        <v>0</v>
      </c>
      <c r="Z2896" s="3">
        <f>COUNTIFS(Table1[Race '#],Table1[[#This Row],[Race '#]],Table1[Gender],"M")</f>
        <v>2</v>
      </c>
      <c r="AA2896" s="3">
        <f>COUNTIFS(Table1[Race '#],Table1[[#This Row],[Race '#]],Table1[Gender],"~?")</f>
        <v>0</v>
      </c>
      <c r="AB2896" s="3" t="str">
        <f>_xlfn.IFS(Y2896=SUM(Table1[[#This Row],[Race-F candidates]:[Race-? Candidates]]),"All-Female",Z2896=SUM(Table1[[#This Row],[Race-F candidates]:[Race-? Candidates]]),"All-Male",1=1,"Mixed-Gender")</f>
        <v>All-Male</v>
      </c>
      <c r="AC2896" s="3">
        <f>COUNTIFS(Table1[genoffice],Table1[[#This Row],[genoffice]],Table1[Gender],"F")</f>
        <v>216</v>
      </c>
      <c r="AD2896" s="3">
        <f>COUNTIFS(Table1[genoffice],Table1[[#This Row],[genoffice]],Table1[Gender],"M")</f>
        <v>355</v>
      </c>
      <c r="AE2896" s="3">
        <f>COUNTIFS(Table1[genoffice],Table1[[#This Row],[genoffice]],Table1[Gender],"~?")</f>
        <v>29</v>
      </c>
    </row>
    <row r="2897" spans="1:31" x14ac:dyDescent="0.35">
      <c r="A2897">
        <v>2891</v>
      </c>
      <c r="B2897">
        <f>IF(COUNTIF(C$2:C2896,C2897)&gt;0,B2896,B2896+1)</f>
        <v>973</v>
      </c>
      <c r="C2897" t="str">
        <f>Table1[[#This Row],[position]]&amp;IF(Table1[district]="NA","","-"&amp;Table1[district])&amp;IF(Table1[parish]="Multi-Parish Race","","-"&amp;Table1[parish])&amp;" ("&amp;Table1[year]&amp;")"</f>
        <v>Member of School Board-District  7-Lasalle (2014)</v>
      </c>
      <c r="D2897" t="s">
        <v>3379</v>
      </c>
      <c r="E2897" t="s">
        <v>3637</v>
      </c>
      <c r="F2897" t="s">
        <v>3652</v>
      </c>
      <c r="G2897">
        <v>2014</v>
      </c>
      <c r="H2897" t="s">
        <v>680</v>
      </c>
      <c r="I2897" t="s">
        <v>30</v>
      </c>
      <c r="J2897">
        <v>367</v>
      </c>
      <c r="K2897">
        <v>27</v>
      </c>
      <c r="L2897">
        <f>COUNTIF(Table1[Race],Table1[Race])</f>
        <v>2</v>
      </c>
      <c r="M2897">
        <v>16</v>
      </c>
      <c r="N2897">
        <v>3</v>
      </c>
      <c r="O2897">
        <v>6</v>
      </c>
      <c r="P2897">
        <v>2</v>
      </c>
      <c r="Q2897" t="s">
        <v>20</v>
      </c>
      <c r="R2897" t="s">
        <v>3382</v>
      </c>
      <c r="S2897" t="s">
        <v>3379</v>
      </c>
      <c r="T2897">
        <f>IFERROR(Table1[n_can_adj]/MID(Table1[district],FIND("(",Table1[district])+1,1),Table1[n_can_adj])</f>
        <v>2</v>
      </c>
      <c r="U2897">
        <v>14927</v>
      </c>
      <c r="V2897" t="str">
        <f>IF(Table1[Voting Population]&lt;47000,"Rural","Urban")</f>
        <v>Rural</v>
      </c>
      <c r="W2897" s="3">
        <v>0.38752362948960301</v>
      </c>
      <c r="X2897" s="3" t="s">
        <v>5414</v>
      </c>
      <c r="Y2897" s="3">
        <f>COUNTIFS(Table1[Race '#],Table1[[#This Row],[Race '#]],Table1[Gender],"F")</f>
        <v>0</v>
      </c>
      <c r="Z2897" s="3">
        <f>COUNTIFS(Table1[Race '#],Table1[[#This Row],[Race '#]],Table1[Gender],"M")</f>
        <v>2</v>
      </c>
      <c r="AA2897" s="3">
        <f>COUNTIFS(Table1[Race '#],Table1[[#This Row],[Race '#]],Table1[Gender],"~?")</f>
        <v>0</v>
      </c>
      <c r="AB2897" s="3" t="str">
        <f>_xlfn.IFS(Y2897=SUM(Table1[[#This Row],[Race-F candidates]:[Race-? Candidates]]),"All-Female",Z2897=SUM(Table1[[#This Row],[Race-F candidates]:[Race-? Candidates]]),"All-Male",1=1,"Mixed-Gender")</f>
        <v>All-Male</v>
      </c>
      <c r="AC2897" s="3">
        <f>COUNTIFS(Table1[genoffice],Table1[[#This Row],[genoffice]],Table1[Gender],"F")</f>
        <v>216</v>
      </c>
      <c r="AD2897" s="3">
        <f>COUNTIFS(Table1[genoffice],Table1[[#This Row],[genoffice]],Table1[Gender],"M")</f>
        <v>355</v>
      </c>
      <c r="AE2897" s="3">
        <f>COUNTIFS(Table1[genoffice],Table1[[#This Row],[genoffice]],Table1[Gender],"~?")</f>
        <v>29</v>
      </c>
    </row>
    <row r="2898" spans="1:31" x14ac:dyDescent="0.35">
      <c r="A2898">
        <v>2878</v>
      </c>
      <c r="B2898">
        <f>IF(COUNTIF(C$2:C2897,C2898)&gt;0,B2897,B2897+1)</f>
        <v>974</v>
      </c>
      <c r="C2898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8" t="s">
        <v>3379</v>
      </c>
      <c r="E2898" t="s">
        <v>3637</v>
      </c>
      <c r="F2898" t="s">
        <v>3640</v>
      </c>
      <c r="G2898">
        <v>2014</v>
      </c>
      <c r="H2898" t="s">
        <v>742</v>
      </c>
      <c r="I2898" t="s">
        <v>30</v>
      </c>
      <c r="J2898">
        <v>86</v>
      </c>
      <c r="K2898">
        <v>27</v>
      </c>
      <c r="L2898">
        <f>COUNTIF(Table1[Race],Table1[Race])</f>
        <v>2</v>
      </c>
      <c r="M2898">
        <v>16</v>
      </c>
      <c r="N2898">
        <v>3</v>
      </c>
      <c r="O2898">
        <v>6</v>
      </c>
      <c r="P2898">
        <v>2</v>
      </c>
      <c r="Q2898" t="s">
        <v>20</v>
      </c>
      <c r="R2898" t="s">
        <v>3382</v>
      </c>
      <c r="S2898" t="s">
        <v>3379</v>
      </c>
      <c r="T2898">
        <f>IFERROR(Table1[n_can_adj]/MID(Table1[district],FIND("(",Table1[district])+1,1),Table1[n_can_adj])</f>
        <v>2</v>
      </c>
      <c r="U2898">
        <v>11803</v>
      </c>
      <c r="V2898" t="str">
        <f>IF(Table1[Voting Population]&lt;47000,"Rural","Urban")</f>
        <v>Rural</v>
      </c>
      <c r="W2898" s="3">
        <v>0.52876712328767117</v>
      </c>
      <c r="X2898" s="3" t="s">
        <v>5414</v>
      </c>
      <c r="Y2898" s="3">
        <f>COUNTIFS(Table1[Race '#],Table1[[#This Row],[Race '#]],Table1[Gender],"F")</f>
        <v>1</v>
      </c>
      <c r="Z2898" s="3">
        <f>COUNTIFS(Table1[Race '#],Table1[[#This Row],[Race '#]],Table1[Gender],"M")</f>
        <v>1</v>
      </c>
      <c r="AA2898" s="3">
        <f>COUNTIFS(Table1[Race '#],Table1[[#This Row],[Race '#]],Table1[Gender],"~?")</f>
        <v>0</v>
      </c>
      <c r="AB2898" s="3" t="str">
        <f>_xlfn.IFS(Y2898=SUM(Table1[[#This Row],[Race-F candidates]:[Race-? Candidates]]),"All-Female",Z2898=SUM(Table1[[#This Row],[Race-F candidates]:[Race-? Candidates]]),"All-Male",1=1,"Mixed-Gender")</f>
        <v>Mixed-Gender</v>
      </c>
      <c r="AC2898" s="3">
        <f>COUNTIFS(Table1[genoffice],Table1[[#This Row],[genoffice]],Table1[Gender],"F")</f>
        <v>216</v>
      </c>
      <c r="AD2898" s="3">
        <f>COUNTIFS(Table1[genoffice],Table1[[#This Row],[genoffice]],Table1[Gender],"M")</f>
        <v>355</v>
      </c>
      <c r="AE2898" s="3">
        <f>COUNTIFS(Table1[genoffice],Table1[[#This Row],[genoffice]],Table1[Gender],"~?")</f>
        <v>29</v>
      </c>
    </row>
    <row r="2899" spans="1:31" x14ac:dyDescent="0.35">
      <c r="A2899">
        <v>2902</v>
      </c>
      <c r="B2899">
        <f>IF(COUNTIF(C$2:C2898,C2899)&gt;0,B2898,B2898+1)</f>
        <v>974</v>
      </c>
      <c r="C2899" t="str">
        <f>Table1[[#This Row],[position]]&amp;IF(Table1[district]="NA","","-"&amp;Table1[district])&amp;IF(Table1[parish]="Multi-Parish Race","","-"&amp;Table1[parish])&amp;" ("&amp;Table1[year]&amp;")"</f>
        <v>Member of School Board-District  7-Madison (2014)</v>
      </c>
      <c r="D2899" t="s">
        <v>3379</v>
      </c>
      <c r="E2899" t="s">
        <v>3637</v>
      </c>
      <c r="F2899" t="s">
        <v>3663</v>
      </c>
      <c r="G2899">
        <v>2014</v>
      </c>
      <c r="H2899" t="s">
        <v>742</v>
      </c>
      <c r="I2899" t="s">
        <v>23</v>
      </c>
      <c r="J2899">
        <v>279</v>
      </c>
      <c r="K2899">
        <v>27</v>
      </c>
      <c r="L2899">
        <f>COUNTIF(Table1[Race],Table1[Race])</f>
        <v>2</v>
      </c>
      <c r="M2899">
        <v>16</v>
      </c>
      <c r="N2899">
        <v>3</v>
      </c>
      <c r="O2899">
        <v>6</v>
      </c>
      <c r="P2899">
        <v>2</v>
      </c>
      <c r="Q2899" t="s">
        <v>20</v>
      </c>
      <c r="R2899" t="s">
        <v>3382</v>
      </c>
      <c r="S2899" t="s">
        <v>3379</v>
      </c>
      <c r="T2899">
        <f>IFERROR(Table1[n_can_adj]/MID(Table1[district],FIND("(",Table1[district])+1,1),Table1[n_can_adj])</f>
        <v>2</v>
      </c>
      <c r="U2899">
        <v>11803</v>
      </c>
      <c r="V2899" t="str">
        <f>IF(Table1[Voting Population]&lt;47000,"Rural","Urban")</f>
        <v>Rural</v>
      </c>
      <c r="W2899" s="3">
        <v>0.52876712328767117</v>
      </c>
      <c r="X2899" s="3" t="s">
        <v>5415</v>
      </c>
      <c r="Y2899" s="3">
        <f>COUNTIFS(Table1[Race '#],Table1[[#This Row],[Race '#]],Table1[Gender],"F")</f>
        <v>1</v>
      </c>
      <c r="Z2899" s="3">
        <f>COUNTIFS(Table1[Race '#],Table1[[#This Row],[Race '#]],Table1[Gender],"M")</f>
        <v>1</v>
      </c>
      <c r="AA2899" s="3">
        <f>COUNTIFS(Table1[Race '#],Table1[[#This Row],[Race '#]],Table1[Gender],"~?")</f>
        <v>0</v>
      </c>
      <c r="AB2899" s="3" t="str">
        <f>_xlfn.IFS(Y2899=SUM(Table1[[#This Row],[Race-F candidates]:[Race-? Candidates]]),"All-Female",Z2899=SUM(Table1[[#This Row],[Race-F candidates]:[Race-? Candidates]]),"All-Male",1=1,"Mixed-Gender")</f>
        <v>Mixed-Gender</v>
      </c>
      <c r="AC2899" s="3">
        <f>COUNTIFS(Table1[genoffice],Table1[[#This Row],[genoffice]],Table1[Gender],"F")</f>
        <v>216</v>
      </c>
      <c r="AD2899" s="3">
        <f>COUNTIFS(Table1[genoffice],Table1[[#This Row],[genoffice]],Table1[Gender],"M")</f>
        <v>355</v>
      </c>
      <c r="AE2899" s="3">
        <f>COUNTIFS(Table1[genoffice],Table1[[#This Row],[genoffice]],Table1[Gender],"~?")</f>
        <v>29</v>
      </c>
    </row>
    <row r="2900" spans="1:31" x14ac:dyDescent="0.35">
      <c r="A2900">
        <v>2898</v>
      </c>
      <c r="B2900">
        <f>IF(COUNTIF(C$2:C2899,C2900)&gt;0,B2899,B2899+1)</f>
        <v>975</v>
      </c>
      <c r="C2900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0" t="s">
        <v>3379</v>
      </c>
      <c r="E2900" t="s">
        <v>3637</v>
      </c>
      <c r="F2900" t="s">
        <v>3659</v>
      </c>
      <c r="G2900">
        <v>2014</v>
      </c>
      <c r="H2900" t="s">
        <v>736</v>
      </c>
      <c r="I2900" t="s">
        <v>23</v>
      </c>
      <c r="J2900">
        <v>329</v>
      </c>
      <c r="K2900">
        <v>27</v>
      </c>
      <c r="L2900">
        <f>COUNTIF(Table1[Race],Table1[Race])</f>
        <v>2</v>
      </c>
      <c r="M2900">
        <v>16</v>
      </c>
      <c r="N2900">
        <v>3</v>
      </c>
      <c r="O2900">
        <v>6</v>
      </c>
      <c r="P2900">
        <v>2</v>
      </c>
      <c r="Q2900" t="s">
        <v>20</v>
      </c>
      <c r="R2900" t="s">
        <v>3382</v>
      </c>
      <c r="S2900" t="s">
        <v>3379</v>
      </c>
      <c r="T2900">
        <f>IFERROR(Table1[n_can_adj]/MID(Table1[district],FIND("(",Table1[district])+1,1),Table1[n_can_adj])</f>
        <v>2</v>
      </c>
      <c r="U2900">
        <v>26739</v>
      </c>
      <c r="V2900" t="str">
        <f>IF(Table1[Voting Population]&lt;47000,"Rural","Urban")</f>
        <v>Rural</v>
      </c>
      <c r="W2900" s="3">
        <v>0.1596424010217114</v>
      </c>
      <c r="X2900" s="3" t="s">
        <v>5414</v>
      </c>
      <c r="Y2900" s="3">
        <f>COUNTIFS(Table1[Race '#],Table1[[#This Row],[Race '#]],Table1[Gender],"F")</f>
        <v>1</v>
      </c>
      <c r="Z2900" s="3">
        <f>COUNTIFS(Table1[Race '#],Table1[[#This Row],[Race '#]],Table1[Gender],"M")</f>
        <v>1</v>
      </c>
      <c r="AA2900" s="3">
        <f>COUNTIFS(Table1[Race '#],Table1[[#This Row],[Race '#]],Table1[Gender],"~?")</f>
        <v>0</v>
      </c>
      <c r="AB2900" s="3" t="str">
        <f>_xlfn.IFS(Y2900=SUM(Table1[[#This Row],[Race-F candidates]:[Race-? Candidates]]),"All-Female",Z2900=SUM(Table1[[#This Row],[Race-F candidates]:[Race-? Candidates]]),"All-Male",1=1,"Mixed-Gender")</f>
        <v>Mixed-Gender</v>
      </c>
      <c r="AC2900" s="3">
        <f>COUNTIFS(Table1[genoffice],Table1[[#This Row],[genoffice]],Table1[Gender],"F")</f>
        <v>216</v>
      </c>
      <c r="AD2900" s="3">
        <f>COUNTIFS(Table1[genoffice],Table1[[#This Row],[genoffice]],Table1[Gender],"M")</f>
        <v>355</v>
      </c>
      <c r="AE2900" s="3">
        <f>COUNTIFS(Table1[genoffice],Table1[[#This Row],[genoffice]],Table1[Gender],"~?")</f>
        <v>29</v>
      </c>
    </row>
    <row r="2901" spans="1:31" x14ac:dyDescent="0.35">
      <c r="A2901">
        <v>2900</v>
      </c>
      <c r="B2901">
        <f>IF(COUNTIF(C$2:C2900,C2901)&gt;0,B2900,B2900+1)</f>
        <v>975</v>
      </c>
      <c r="C2901" t="str">
        <f>Table1[[#This Row],[position]]&amp;IF(Table1[district]="NA","","-"&amp;Table1[district])&amp;IF(Table1[parish]="Multi-Parish Race","","-"&amp;Table1[parish])&amp;" ("&amp;Table1[year]&amp;")"</f>
        <v>Member of School Board-District  7-Morehouse (2014)</v>
      </c>
      <c r="D2901" t="s">
        <v>3379</v>
      </c>
      <c r="E2901" t="s">
        <v>3637</v>
      </c>
      <c r="F2901" t="s">
        <v>3661</v>
      </c>
      <c r="G2901">
        <v>2014</v>
      </c>
      <c r="H2901" t="s">
        <v>736</v>
      </c>
      <c r="I2901" t="s">
        <v>23</v>
      </c>
      <c r="J2901">
        <v>454</v>
      </c>
      <c r="K2901">
        <v>27</v>
      </c>
      <c r="L2901">
        <f>COUNTIF(Table1[Race],Table1[Race])</f>
        <v>2</v>
      </c>
      <c r="M2901">
        <v>16</v>
      </c>
      <c r="N2901">
        <v>3</v>
      </c>
      <c r="O2901">
        <v>6</v>
      </c>
      <c r="P2901">
        <v>2</v>
      </c>
      <c r="Q2901" t="s">
        <v>20</v>
      </c>
      <c r="R2901" t="s">
        <v>3382</v>
      </c>
      <c r="S2901" t="s">
        <v>3379</v>
      </c>
      <c r="T2901">
        <f>IFERROR(Table1[n_can_adj]/MID(Table1[district],FIND("(",Table1[district])+1,1),Table1[n_can_adj])</f>
        <v>2</v>
      </c>
      <c r="U2901">
        <v>26739</v>
      </c>
      <c r="V2901" t="str">
        <f>IF(Table1[Voting Population]&lt;47000,"Rural","Urban")</f>
        <v>Rural</v>
      </c>
      <c r="W2901" s="3">
        <v>0.1596424010217114</v>
      </c>
      <c r="X2901" s="3" t="s">
        <v>5415</v>
      </c>
      <c r="Y2901" s="3">
        <f>COUNTIFS(Table1[Race '#],Table1[[#This Row],[Race '#]],Table1[Gender],"F")</f>
        <v>1</v>
      </c>
      <c r="Z2901" s="3">
        <f>COUNTIFS(Table1[Race '#],Table1[[#This Row],[Race '#]],Table1[Gender],"M")</f>
        <v>1</v>
      </c>
      <c r="AA2901" s="3">
        <f>COUNTIFS(Table1[Race '#],Table1[[#This Row],[Race '#]],Table1[Gender],"~?")</f>
        <v>0</v>
      </c>
      <c r="AB2901" s="3" t="str">
        <f>_xlfn.IFS(Y2901=SUM(Table1[[#This Row],[Race-F candidates]:[Race-? Candidates]]),"All-Female",Z2901=SUM(Table1[[#This Row],[Race-F candidates]:[Race-? Candidates]]),"All-Male",1=1,"Mixed-Gender")</f>
        <v>Mixed-Gender</v>
      </c>
      <c r="AC2901" s="3">
        <f>COUNTIFS(Table1[genoffice],Table1[[#This Row],[genoffice]],Table1[Gender],"F")</f>
        <v>216</v>
      </c>
      <c r="AD2901" s="3">
        <f>COUNTIFS(Table1[genoffice],Table1[[#This Row],[genoffice]],Table1[Gender],"M")</f>
        <v>355</v>
      </c>
      <c r="AE2901" s="3">
        <f>COUNTIFS(Table1[genoffice],Table1[[#This Row],[genoffice]],Table1[Gender],"~?")</f>
        <v>29</v>
      </c>
    </row>
    <row r="2902" spans="1:31" x14ac:dyDescent="0.35">
      <c r="A2902">
        <v>2887</v>
      </c>
      <c r="B2902">
        <f>IF(COUNTIF(C$2:C2901,C2902)&gt;0,B2901,B2901+1)</f>
        <v>976</v>
      </c>
      <c r="C2902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2" t="s">
        <v>3379</v>
      </c>
      <c r="E2902" t="s">
        <v>3637</v>
      </c>
      <c r="F2902" t="s">
        <v>3648</v>
      </c>
      <c r="G2902">
        <v>2014</v>
      </c>
      <c r="H2902" t="s">
        <v>263</v>
      </c>
      <c r="I2902" t="s">
        <v>127</v>
      </c>
      <c r="J2902">
        <v>791</v>
      </c>
      <c r="K2902">
        <v>27</v>
      </c>
      <c r="L2902">
        <f>COUNTIF(Table1[Race],Table1[Race])</f>
        <v>2</v>
      </c>
      <c r="M2902">
        <v>16</v>
      </c>
      <c r="N2902">
        <v>3</v>
      </c>
      <c r="O2902">
        <v>6</v>
      </c>
      <c r="P2902">
        <v>2</v>
      </c>
      <c r="Q2902" t="s">
        <v>20</v>
      </c>
      <c r="R2902" t="s">
        <v>3382</v>
      </c>
      <c r="S2902" t="s">
        <v>3379</v>
      </c>
      <c r="T2902">
        <f>IFERROR(Table1[n_can_adj]/MID(Table1[district],FIND("(",Table1[district])+1,1),Table1[n_can_adj])</f>
        <v>2</v>
      </c>
      <c r="U2902">
        <v>39258</v>
      </c>
      <c r="V2902" t="str">
        <f>IF(Table1[Voting Population]&lt;47000,"Rural","Urban")</f>
        <v>Rural</v>
      </c>
      <c r="W2902" s="3">
        <v>0.44871794871794868</v>
      </c>
      <c r="X2902" s="3" t="s">
        <v>5414</v>
      </c>
      <c r="Y2902" s="3">
        <f>COUNTIFS(Table1[Race '#],Table1[[#This Row],[Race '#]],Table1[Gender],"F")</f>
        <v>1</v>
      </c>
      <c r="Z2902" s="3">
        <f>COUNTIFS(Table1[Race '#],Table1[[#This Row],[Race '#]],Table1[Gender],"M")</f>
        <v>1</v>
      </c>
      <c r="AA2902" s="3">
        <f>COUNTIFS(Table1[Race '#],Table1[[#This Row],[Race '#]],Table1[Gender],"~?")</f>
        <v>0</v>
      </c>
      <c r="AB2902" s="3" t="str">
        <f>_xlfn.IFS(Y2902=SUM(Table1[[#This Row],[Race-F candidates]:[Race-? Candidates]]),"All-Female",Z2902=SUM(Table1[[#This Row],[Race-F candidates]:[Race-? Candidates]]),"All-Male",1=1,"Mixed-Gender")</f>
        <v>Mixed-Gender</v>
      </c>
      <c r="AC2902" s="3">
        <f>COUNTIFS(Table1[genoffice],Table1[[#This Row],[genoffice]],Table1[Gender],"F")</f>
        <v>216</v>
      </c>
      <c r="AD2902" s="3">
        <f>COUNTIFS(Table1[genoffice],Table1[[#This Row],[genoffice]],Table1[Gender],"M")</f>
        <v>355</v>
      </c>
      <c r="AE2902" s="3">
        <f>COUNTIFS(Table1[genoffice],Table1[[#This Row],[genoffice]],Table1[Gender],"~?")</f>
        <v>29</v>
      </c>
    </row>
    <row r="2903" spans="1:31" x14ac:dyDescent="0.35">
      <c r="A2903">
        <v>2893</v>
      </c>
      <c r="B2903">
        <f>IF(COUNTIF(C$2:C2902,C2903)&gt;0,B2902,B2902+1)</f>
        <v>976</v>
      </c>
      <c r="C2903" t="str">
        <f>Table1[[#This Row],[position]]&amp;IF(Table1[district]="NA","","-"&amp;Table1[district])&amp;IF(Table1[parish]="Multi-Parish Race","","-"&amp;Table1[parish])&amp;" ("&amp;Table1[year]&amp;")"</f>
        <v>Member of School Board-District  7-Natchitoches (2014)</v>
      </c>
      <c r="D2903" t="s">
        <v>3379</v>
      </c>
      <c r="E2903" t="s">
        <v>3637</v>
      </c>
      <c r="F2903" t="s">
        <v>3654</v>
      </c>
      <c r="G2903">
        <v>2014</v>
      </c>
      <c r="H2903" t="s">
        <v>263</v>
      </c>
      <c r="I2903" t="s">
        <v>23</v>
      </c>
      <c r="J2903">
        <v>301</v>
      </c>
      <c r="K2903">
        <v>27</v>
      </c>
      <c r="L2903">
        <f>COUNTIF(Table1[Race],Table1[Race])</f>
        <v>2</v>
      </c>
      <c r="M2903">
        <v>16</v>
      </c>
      <c r="N2903">
        <v>3</v>
      </c>
      <c r="O2903">
        <v>6</v>
      </c>
      <c r="P2903">
        <v>2</v>
      </c>
      <c r="Q2903" t="s">
        <v>20</v>
      </c>
      <c r="R2903" t="s">
        <v>3382</v>
      </c>
      <c r="S2903" t="s">
        <v>3379</v>
      </c>
      <c r="T2903">
        <f>IFERROR(Table1[n_can_adj]/MID(Table1[district],FIND("(",Table1[district])+1,1),Table1[n_can_adj])</f>
        <v>2</v>
      </c>
      <c r="U2903">
        <v>39258</v>
      </c>
      <c r="V2903" t="str">
        <f>IF(Table1[Voting Population]&lt;47000,"Rural","Urban")</f>
        <v>Rural</v>
      </c>
      <c r="W2903" s="3">
        <v>0.44871794871794868</v>
      </c>
      <c r="X2903" s="3" t="s">
        <v>5415</v>
      </c>
      <c r="Y2903" s="3">
        <f>COUNTIFS(Table1[Race '#],Table1[[#This Row],[Race '#]],Table1[Gender],"F")</f>
        <v>1</v>
      </c>
      <c r="Z2903" s="3">
        <f>COUNTIFS(Table1[Race '#],Table1[[#This Row],[Race '#]],Table1[Gender],"M")</f>
        <v>1</v>
      </c>
      <c r="AA2903" s="3">
        <f>COUNTIFS(Table1[Race '#],Table1[[#This Row],[Race '#]],Table1[Gender],"~?")</f>
        <v>0</v>
      </c>
      <c r="AB2903" s="3" t="str">
        <f>_xlfn.IFS(Y2903=SUM(Table1[[#This Row],[Race-F candidates]:[Race-? Candidates]]),"All-Female",Z2903=SUM(Table1[[#This Row],[Race-F candidates]:[Race-? Candidates]]),"All-Male",1=1,"Mixed-Gender")</f>
        <v>Mixed-Gender</v>
      </c>
      <c r="AC2903" s="3">
        <f>COUNTIFS(Table1[genoffice],Table1[[#This Row],[genoffice]],Table1[Gender],"F")</f>
        <v>216</v>
      </c>
      <c r="AD2903" s="3">
        <f>COUNTIFS(Table1[genoffice],Table1[[#This Row],[genoffice]],Table1[Gender],"M")</f>
        <v>355</v>
      </c>
      <c r="AE2903" s="3">
        <f>COUNTIFS(Table1[genoffice],Table1[[#This Row],[genoffice]],Table1[Gender],"~?")</f>
        <v>29</v>
      </c>
    </row>
    <row r="2904" spans="1:31" x14ac:dyDescent="0.35">
      <c r="A2904">
        <v>2903</v>
      </c>
      <c r="B2904">
        <f>IF(COUNTIF(C$2:C2903,C2904)&gt;0,B2903,B2903+1)</f>
        <v>977</v>
      </c>
      <c r="C2904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4" t="s">
        <v>3379</v>
      </c>
      <c r="E2904" t="s">
        <v>3664</v>
      </c>
      <c r="F2904" t="s">
        <v>3665</v>
      </c>
      <c r="G2904">
        <v>2014</v>
      </c>
      <c r="H2904" t="s">
        <v>1277</v>
      </c>
      <c r="I2904" t="s">
        <v>19</v>
      </c>
      <c r="J2904">
        <v>416</v>
      </c>
      <c r="K2904">
        <v>2</v>
      </c>
      <c r="L2904">
        <f>COUNTIF(Table1[Race],Table1[Race])</f>
        <v>2</v>
      </c>
      <c r="M2904">
        <v>0</v>
      </c>
      <c r="N2904">
        <v>2</v>
      </c>
      <c r="O2904">
        <v>0</v>
      </c>
      <c r="P2904">
        <v>0</v>
      </c>
      <c r="Q2904" t="s">
        <v>20</v>
      </c>
      <c r="R2904" t="s">
        <v>3382</v>
      </c>
      <c r="S2904" t="s">
        <v>3379</v>
      </c>
      <c r="T2904">
        <f>IFERROR(Table1[n_can_adj]/MID(Table1[district],FIND("(",Table1[district])+1,1),Table1[n_can_adj])</f>
        <v>2</v>
      </c>
      <c r="U2904">
        <v>445337</v>
      </c>
      <c r="V2904" t="str">
        <f>IF(Table1[Voting Population]&lt;47000,"Rural","Urban")</f>
        <v>Urban</v>
      </c>
      <c r="W2904" s="3">
        <v>0.46803069053708435</v>
      </c>
      <c r="X2904" s="3" t="s">
        <v>5415</v>
      </c>
      <c r="Y2904" s="3">
        <f>COUNTIFS(Table1[Race '#],Table1[[#This Row],[Race '#]],Table1[Gender],"F")</f>
        <v>2</v>
      </c>
      <c r="Z2904" s="3">
        <f>COUNTIFS(Table1[Race '#],Table1[[#This Row],[Race '#]],Table1[Gender],"M")</f>
        <v>0</v>
      </c>
      <c r="AA2904" s="3">
        <f>COUNTIFS(Table1[Race '#],Table1[[#This Row],[Race '#]],Table1[Gender],"~?")</f>
        <v>0</v>
      </c>
      <c r="AB2904" s="3" t="str">
        <f>_xlfn.IFS(Y2904=SUM(Table1[[#This Row],[Race-F candidates]:[Race-? Candidates]]),"All-Female",Z2904=SUM(Table1[[#This Row],[Race-F candidates]:[Race-? Candidates]]),"All-Male",1=1,"Mixed-Gender")</f>
        <v>All-Female</v>
      </c>
      <c r="AC2904" s="3">
        <f>COUNTIFS(Table1[genoffice],Table1[[#This Row],[genoffice]],Table1[Gender],"F")</f>
        <v>216</v>
      </c>
      <c r="AD2904" s="3">
        <f>COUNTIFS(Table1[genoffice],Table1[[#This Row],[genoffice]],Table1[Gender],"M")</f>
        <v>355</v>
      </c>
      <c r="AE2904" s="3">
        <f>COUNTIFS(Table1[genoffice],Table1[[#This Row],[genoffice]],Table1[Gender],"~?")</f>
        <v>29</v>
      </c>
    </row>
    <row r="2905" spans="1:31" x14ac:dyDescent="0.35">
      <c r="A2905">
        <v>2904</v>
      </c>
      <c r="B2905">
        <f>IF(COUNTIF(C$2:C2904,C2905)&gt;0,B2904,B2904+1)</f>
        <v>977</v>
      </c>
      <c r="C2905" t="str">
        <f>Table1[[#This Row],[position]]&amp;IF(Table1[district]="NA","","-"&amp;Table1[district])&amp;IF(Table1[parish]="Multi-Parish Race","","-"&amp;Table1[parish])&amp;" ("&amp;Table1[year]&amp;")"</f>
        <v>Member of School Board-District  7, Central Community-East Baton Rouge (2014)</v>
      </c>
      <c r="D2905" t="s">
        <v>3379</v>
      </c>
      <c r="E2905" t="s">
        <v>3664</v>
      </c>
      <c r="F2905" t="s">
        <v>3666</v>
      </c>
      <c r="G2905">
        <v>2014</v>
      </c>
      <c r="H2905" t="s">
        <v>1277</v>
      </c>
      <c r="I2905" t="s">
        <v>19</v>
      </c>
      <c r="J2905">
        <v>1148</v>
      </c>
      <c r="K2905">
        <v>2</v>
      </c>
      <c r="L2905">
        <f>COUNTIF(Table1[Race],Table1[Race])</f>
        <v>2</v>
      </c>
      <c r="M2905">
        <v>0</v>
      </c>
      <c r="N2905">
        <v>2</v>
      </c>
      <c r="O2905">
        <v>0</v>
      </c>
      <c r="P2905">
        <v>0</v>
      </c>
      <c r="Q2905" t="s">
        <v>20</v>
      </c>
      <c r="R2905" t="s">
        <v>3382</v>
      </c>
      <c r="S2905" t="s">
        <v>3379</v>
      </c>
      <c r="T2905">
        <f>IFERROR(Table1[n_can_adj]/MID(Table1[district],FIND("(",Table1[district])+1,1),Table1[n_can_adj])</f>
        <v>2</v>
      </c>
      <c r="U2905">
        <v>445337</v>
      </c>
      <c r="V2905" t="str">
        <f>IF(Table1[Voting Population]&lt;47000,"Rural","Urban")</f>
        <v>Urban</v>
      </c>
      <c r="W2905" s="3">
        <v>0.46803069053708435</v>
      </c>
      <c r="X2905" s="3" t="s">
        <v>5415</v>
      </c>
      <c r="Y2905" s="3">
        <f>COUNTIFS(Table1[Race '#],Table1[[#This Row],[Race '#]],Table1[Gender],"F")</f>
        <v>2</v>
      </c>
      <c r="Z2905" s="3">
        <f>COUNTIFS(Table1[Race '#],Table1[[#This Row],[Race '#]],Table1[Gender],"M")</f>
        <v>0</v>
      </c>
      <c r="AA2905" s="3">
        <f>COUNTIFS(Table1[Race '#],Table1[[#This Row],[Race '#]],Table1[Gender],"~?")</f>
        <v>0</v>
      </c>
      <c r="AB2905" s="3" t="str">
        <f>_xlfn.IFS(Y2905=SUM(Table1[[#This Row],[Race-F candidates]:[Race-? Candidates]]),"All-Female",Z2905=SUM(Table1[[#This Row],[Race-F candidates]:[Race-? Candidates]]),"All-Male",1=1,"Mixed-Gender")</f>
        <v>All-Female</v>
      </c>
      <c r="AC2905" s="3">
        <f>COUNTIFS(Table1[genoffice],Table1[[#This Row],[genoffice]],Table1[Gender],"F")</f>
        <v>216</v>
      </c>
      <c r="AD2905" s="3">
        <f>COUNTIFS(Table1[genoffice],Table1[[#This Row],[genoffice]],Table1[Gender],"M")</f>
        <v>355</v>
      </c>
      <c r="AE2905" s="3">
        <f>COUNTIFS(Table1[genoffice],Table1[[#This Row],[genoffice]],Table1[Gender],"~?")</f>
        <v>29</v>
      </c>
    </row>
    <row r="2906" spans="1:31" x14ac:dyDescent="0.35">
      <c r="A2906">
        <v>2905</v>
      </c>
      <c r="B2906">
        <f>IF(COUNTIF(C$2:C2905,C2906)&gt;0,B2905,B2905+1)</f>
        <v>978</v>
      </c>
      <c r="C2906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6" t="s">
        <v>3379</v>
      </c>
      <c r="E2906" t="s">
        <v>3667</v>
      </c>
      <c r="F2906" t="s">
        <v>3668</v>
      </c>
      <c r="G2906">
        <v>2014</v>
      </c>
      <c r="H2906" t="s">
        <v>51</v>
      </c>
      <c r="I2906" t="s">
        <v>19</v>
      </c>
      <c r="J2906">
        <v>2546</v>
      </c>
      <c r="K2906">
        <v>22</v>
      </c>
      <c r="L2906">
        <f>COUNTIF(Table1[Race],Table1[Race])</f>
        <v>4</v>
      </c>
      <c r="M2906">
        <v>7</v>
      </c>
      <c r="N2906">
        <v>12</v>
      </c>
      <c r="O2906">
        <v>1</v>
      </c>
      <c r="P2906">
        <v>2</v>
      </c>
      <c r="Q2906" t="s">
        <v>20</v>
      </c>
      <c r="R2906" t="s">
        <v>3382</v>
      </c>
      <c r="S2906" t="s">
        <v>3379</v>
      </c>
      <c r="T2906">
        <f>IFERROR(Table1[n_can_adj]/MID(Table1[district],FIND("(",Table1[district])+1,1),Table1[n_can_adj])</f>
        <v>4</v>
      </c>
      <c r="U2906">
        <v>253125</v>
      </c>
      <c r="V2906" t="str">
        <f>IF(Table1[Voting Population]&lt;47000,"Rural","Urban")</f>
        <v>Urban</v>
      </c>
      <c r="W2906" s="3">
        <v>0.11790281329923274</v>
      </c>
      <c r="X2906" s="3" t="s">
        <v>5415</v>
      </c>
      <c r="Y2906" s="3">
        <f>COUNTIFS(Table1[Race '#],Table1[[#This Row],[Race '#]],Table1[Gender],"F")</f>
        <v>4</v>
      </c>
      <c r="Z2906" s="3">
        <f>COUNTIFS(Table1[Race '#],Table1[[#This Row],[Race '#]],Table1[Gender],"M")</f>
        <v>0</v>
      </c>
      <c r="AA2906" s="3">
        <f>COUNTIFS(Table1[Race '#],Table1[[#This Row],[Race '#]],Table1[Gender],"~?")</f>
        <v>0</v>
      </c>
      <c r="AB2906" s="3" t="str">
        <f>_xlfn.IFS(Y2906=SUM(Table1[[#This Row],[Race-F candidates]:[Race-? Candidates]]),"All-Female",Z2906=SUM(Table1[[#This Row],[Race-F candidates]:[Race-? Candidates]]),"All-Male",1=1,"Mixed-Gender")</f>
        <v>All-Female</v>
      </c>
      <c r="AC2906" s="3">
        <f>COUNTIFS(Table1[genoffice],Table1[[#This Row],[genoffice]],Table1[Gender],"F")</f>
        <v>216</v>
      </c>
      <c r="AD2906" s="3">
        <f>COUNTIFS(Table1[genoffice],Table1[[#This Row],[genoffice]],Table1[Gender],"M")</f>
        <v>355</v>
      </c>
      <c r="AE2906" s="3">
        <f>COUNTIFS(Table1[genoffice],Table1[[#This Row],[genoffice]],Table1[Gender],"~?")</f>
        <v>29</v>
      </c>
    </row>
    <row r="2907" spans="1:31" x14ac:dyDescent="0.35">
      <c r="A2907">
        <v>2910</v>
      </c>
      <c r="B2907">
        <f>IF(COUNTIF(C$2:C2906,C2907)&gt;0,B2906,B2906+1)</f>
        <v>978</v>
      </c>
      <c r="C2907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7" t="s">
        <v>3379</v>
      </c>
      <c r="E2907" t="s">
        <v>3667</v>
      </c>
      <c r="F2907" t="s">
        <v>3673</v>
      </c>
      <c r="G2907">
        <v>2014</v>
      </c>
      <c r="H2907" t="s">
        <v>51</v>
      </c>
      <c r="I2907" t="s">
        <v>19</v>
      </c>
      <c r="J2907">
        <v>3468</v>
      </c>
      <c r="K2907">
        <v>22</v>
      </c>
      <c r="L2907">
        <f>COUNTIF(Table1[Race],Table1[Race])</f>
        <v>4</v>
      </c>
      <c r="M2907">
        <v>7</v>
      </c>
      <c r="N2907">
        <v>12</v>
      </c>
      <c r="O2907">
        <v>1</v>
      </c>
      <c r="P2907">
        <v>2</v>
      </c>
      <c r="Q2907" t="s">
        <v>20</v>
      </c>
      <c r="R2907" t="s">
        <v>3382</v>
      </c>
      <c r="S2907" t="s">
        <v>3379</v>
      </c>
      <c r="T2907">
        <f>IFERROR(Table1[n_can_adj]/MID(Table1[district],FIND("(",Table1[district])+1,1),Table1[n_can_adj])</f>
        <v>4</v>
      </c>
      <c r="U2907">
        <v>253125</v>
      </c>
      <c r="V2907" t="str">
        <f>IF(Table1[Voting Population]&lt;47000,"Rural","Urban")</f>
        <v>Urban</v>
      </c>
      <c r="W2907" s="3">
        <v>0.11790281329923274</v>
      </c>
      <c r="X2907" s="3" t="s">
        <v>5415</v>
      </c>
      <c r="Y2907" s="3">
        <f>COUNTIFS(Table1[Race '#],Table1[[#This Row],[Race '#]],Table1[Gender],"F")</f>
        <v>4</v>
      </c>
      <c r="Z2907" s="3">
        <f>COUNTIFS(Table1[Race '#],Table1[[#This Row],[Race '#]],Table1[Gender],"M")</f>
        <v>0</v>
      </c>
      <c r="AA2907" s="3">
        <f>COUNTIFS(Table1[Race '#],Table1[[#This Row],[Race '#]],Table1[Gender],"~?")</f>
        <v>0</v>
      </c>
      <c r="AB2907" s="3" t="str">
        <f>_xlfn.IFS(Y2907=SUM(Table1[[#This Row],[Race-F candidates]:[Race-? Candidates]]),"All-Female",Z2907=SUM(Table1[[#This Row],[Race-F candidates]:[Race-? Candidates]]),"All-Male",1=1,"Mixed-Gender")</f>
        <v>All-Female</v>
      </c>
      <c r="AC2907" s="3">
        <f>COUNTIFS(Table1[genoffice],Table1[[#This Row],[genoffice]],Table1[Gender],"F")</f>
        <v>216</v>
      </c>
      <c r="AD2907" s="3">
        <f>COUNTIFS(Table1[genoffice],Table1[[#This Row],[genoffice]],Table1[Gender],"M")</f>
        <v>355</v>
      </c>
      <c r="AE2907" s="3">
        <f>COUNTIFS(Table1[genoffice],Table1[[#This Row],[genoffice]],Table1[Gender],"~?")</f>
        <v>29</v>
      </c>
    </row>
    <row r="2908" spans="1:31" x14ac:dyDescent="0.35">
      <c r="A2908">
        <v>2913</v>
      </c>
      <c r="B2908">
        <f>IF(COUNTIF(C$2:C2907,C2908)&gt;0,B2907,B2907+1)</f>
        <v>978</v>
      </c>
      <c r="C2908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8" t="s">
        <v>3379</v>
      </c>
      <c r="E2908" t="s">
        <v>3667</v>
      </c>
      <c r="F2908" t="s">
        <v>3676</v>
      </c>
      <c r="G2908">
        <v>2014</v>
      </c>
      <c r="H2908" t="s">
        <v>51</v>
      </c>
      <c r="I2908" t="s">
        <v>23</v>
      </c>
      <c r="J2908">
        <v>881</v>
      </c>
      <c r="K2908">
        <v>22</v>
      </c>
      <c r="L2908">
        <f>COUNTIF(Table1[Race],Table1[Race])</f>
        <v>4</v>
      </c>
      <c r="M2908">
        <v>7</v>
      </c>
      <c r="N2908">
        <v>12</v>
      </c>
      <c r="O2908">
        <v>1</v>
      </c>
      <c r="P2908">
        <v>2</v>
      </c>
      <c r="Q2908" t="s">
        <v>20</v>
      </c>
      <c r="R2908" t="s">
        <v>3382</v>
      </c>
      <c r="S2908" t="s">
        <v>3379</v>
      </c>
      <c r="T2908">
        <f>IFERROR(Table1[n_can_adj]/MID(Table1[district],FIND("(",Table1[district])+1,1),Table1[n_can_adj])</f>
        <v>4</v>
      </c>
      <c r="U2908">
        <v>253125</v>
      </c>
      <c r="V2908" t="str">
        <f>IF(Table1[Voting Population]&lt;47000,"Rural","Urban")</f>
        <v>Urban</v>
      </c>
      <c r="W2908" s="3">
        <v>0.11790281329923274</v>
      </c>
      <c r="X2908" s="3" t="s">
        <v>5415</v>
      </c>
      <c r="Y2908" s="3">
        <f>COUNTIFS(Table1[Race '#],Table1[[#This Row],[Race '#]],Table1[Gender],"F")</f>
        <v>4</v>
      </c>
      <c r="Z2908" s="3">
        <f>COUNTIFS(Table1[Race '#],Table1[[#This Row],[Race '#]],Table1[Gender],"M")</f>
        <v>0</v>
      </c>
      <c r="AA2908" s="3">
        <f>COUNTIFS(Table1[Race '#],Table1[[#This Row],[Race '#]],Table1[Gender],"~?")</f>
        <v>0</v>
      </c>
      <c r="AB2908" s="3" t="str">
        <f>_xlfn.IFS(Y2908=SUM(Table1[[#This Row],[Race-F candidates]:[Race-? Candidates]]),"All-Female",Z2908=SUM(Table1[[#This Row],[Race-F candidates]:[Race-? Candidates]]),"All-Male",1=1,"Mixed-Gender")</f>
        <v>All-Female</v>
      </c>
      <c r="AC2908" s="3">
        <f>COUNTIFS(Table1[genoffice],Table1[[#This Row],[genoffice]],Table1[Gender],"F")</f>
        <v>216</v>
      </c>
      <c r="AD2908" s="3">
        <f>COUNTIFS(Table1[genoffice],Table1[[#This Row],[genoffice]],Table1[Gender],"M")</f>
        <v>355</v>
      </c>
      <c r="AE2908" s="3">
        <f>COUNTIFS(Table1[genoffice],Table1[[#This Row],[genoffice]],Table1[Gender],"~?")</f>
        <v>29</v>
      </c>
    </row>
    <row r="2909" spans="1:31" x14ac:dyDescent="0.35">
      <c r="A2909">
        <v>2922</v>
      </c>
      <c r="B2909">
        <f>IF(COUNTIF(C$2:C2908,C2909)&gt;0,B2908,B2908+1)</f>
        <v>978</v>
      </c>
      <c r="C2909" t="str">
        <f>Table1[[#This Row],[position]]&amp;IF(Table1[district]="NA","","-"&amp;Table1[district])&amp;IF(Table1[parish]="Multi-Parish Race","","-"&amp;Table1[parish])&amp;" ("&amp;Table1[year]&amp;")"</f>
        <v>Member of School Board-District  8-Caddo (2014)</v>
      </c>
      <c r="D2909" t="s">
        <v>3379</v>
      </c>
      <c r="E2909" t="s">
        <v>3667</v>
      </c>
      <c r="F2909" t="s">
        <v>3685</v>
      </c>
      <c r="G2909">
        <v>2014</v>
      </c>
      <c r="H2909" t="s">
        <v>51</v>
      </c>
      <c r="I2909" t="s">
        <v>19</v>
      </c>
      <c r="J2909">
        <v>925</v>
      </c>
      <c r="K2909">
        <v>22</v>
      </c>
      <c r="L2909">
        <f>COUNTIF(Table1[Race],Table1[Race])</f>
        <v>4</v>
      </c>
      <c r="M2909">
        <v>7</v>
      </c>
      <c r="N2909">
        <v>12</v>
      </c>
      <c r="O2909">
        <v>1</v>
      </c>
      <c r="P2909">
        <v>2</v>
      </c>
      <c r="Q2909" t="s">
        <v>20</v>
      </c>
      <c r="R2909" t="s">
        <v>3382</v>
      </c>
      <c r="S2909" t="s">
        <v>3379</v>
      </c>
      <c r="T2909">
        <f>IFERROR(Table1[n_can_adj]/MID(Table1[district],FIND("(",Table1[district])+1,1),Table1[n_can_adj])</f>
        <v>4</v>
      </c>
      <c r="U2909">
        <v>253125</v>
      </c>
      <c r="V2909" t="str">
        <f>IF(Table1[Voting Population]&lt;47000,"Rural","Urban")</f>
        <v>Urban</v>
      </c>
      <c r="W2909" s="3">
        <v>0.11790281329923274</v>
      </c>
      <c r="X2909" s="3" t="s">
        <v>5415</v>
      </c>
      <c r="Y2909" s="3">
        <f>COUNTIFS(Table1[Race '#],Table1[[#This Row],[Race '#]],Table1[Gender],"F")</f>
        <v>4</v>
      </c>
      <c r="Z2909" s="3">
        <f>COUNTIFS(Table1[Race '#],Table1[[#This Row],[Race '#]],Table1[Gender],"M")</f>
        <v>0</v>
      </c>
      <c r="AA2909" s="3">
        <f>COUNTIFS(Table1[Race '#],Table1[[#This Row],[Race '#]],Table1[Gender],"~?")</f>
        <v>0</v>
      </c>
      <c r="AB2909" s="3" t="str">
        <f>_xlfn.IFS(Y2909=SUM(Table1[[#This Row],[Race-F candidates]:[Race-? Candidates]]),"All-Female",Z2909=SUM(Table1[[#This Row],[Race-F candidates]:[Race-? Candidates]]),"All-Male",1=1,"Mixed-Gender")</f>
        <v>All-Female</v>
      </c>
      <c r="AC2909" s="3">
        <f>COUNTIFS(Table1[genoffice],Table1[[#This Row],[genoffice]],Table1[Gender],"F")</f>
        <v>216</v>
      </c>
      <c r="AD2909" s="3">
        <f>COUNTIFS(Table1[genoffice],Table1[[#This Row],[genoffice]],Table1[Gender],"M")</f>
        <v>355</v>
      </c>
      <c r="AE2909" s="3">
        <f>COUNTIFS(Table1[genoffice],Table1[[#This Row],[genoffice]],Table1[Gender],"~?")</f>
        <v>29</v>
      </c>
    </row>
    <row r="2910" spans="1:31" x14ac:dyDescent="0.35">
      <c r="A2910">
        <v>2914</v>
      </c>
      <c r="B2910">
        <f>IF(COUNTIF(C$2:C2909,C2910)&gt;0,B2909,B2909+1)</f>
        <v>979</v>
      </c>
      <c r="C2910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0" t="s">
        <v>3379</v>
      </c>
      <c r="E2910" t="s">
        <v>3667</v>
      </c>
      <c r="F2910" t="s">
        <v>3677</v>
      </c>
      <c r="G2910">
        <v>2014</v>
      </c>
      <c r="H2910" t="s">
        <v>1008</v>
      </c>
      <c r="I2910" t="s">
        <v>19</v>
      </c>
      <c r="J2910">
        <v>2840</v>
      </c>
      <c r="K2910">
        <v>22</v>
      </c>
      <c r="L2910">
        <f>COUNTIF(Table1[Race],Table1[Race])</f>
        <v>2</v>
      </c>
      <c r="M2910">
        <v>7</v>
      </c>
      <c r="N2910">
        <v>12</v>
      </c>
      <c r="O2910">
        <v>1</v>
      </c>
      <c r="P2910">
        <v>2</v>
      </c>
      <c r="Q2910" t="s">
        <v>20</v>
      </c>
      <c r="R2910" t="s">
        <v>3382</v>
      </c>
      <c r="S2910" t="s">
        <v>3379</v>
      </c>
      <c r="T2910">
        <f>IFERROR(Table1[n_can_adj]/MID(Table1[district],FIND("(",Table1[district])+1,1),Table1[n_can_adj])</f>
        <v>2</v>
      </c>
      <c r="U2910">
        <v>197233</v>
      </c>
      <c r="V2910" t="str">
        <f>IF(Table1[Voting Population]&lt;47000,"Rural","Urban")</f>
        <v>Urban</v>
      </c>
      <c r="W2910" s="3">
        <v>0.37264378927017883</v>
      </c>
      <c r="X2910" s="3" t="s">
        <v>5414</v>
      </c>
      <c r="Y2910" s="3">
        <f>COUNTIFS(Table1[Race '#],Table1[[#This Row],[Race '#]],Table1[Gender],"F")</f>
        <v>0</v>
      </c>
      <c r="Z2910" s="3">
        <f>COUNTIFS(Table1[Race '#],Table1[[#This Row],[Race '#]],Table1[Gender],"M")</f>
        <v>2</v>
      </c>
      <c r="AA2910" s="3">
        <f>COUNTIFS(Table1[Race '#],Table1[[#This Row],[Race '#]],Table1[Gender],"~?")</f>
        <v>0</v>
      </c>
      <c r="AB2910" s="3" t="str">
        <f>_xlfn.IFS(Y2910=SUM(Table1[[#This Row],[Race-F candidates]:[Race-? Candidates]]),"All-Female",Z2910=SUM(Table1[[#This Row],[Race-F candidates]:[Race-? Candidates]]),"All-Male",1=1,"Mixed-Gender")</f>
        <v>All-Male</v>
      </c>
      <c r="AC2910" s="3">
        <f>COUNTIFS(Table1[genoffice],Table1[[#This Row],[genoffice]],Table1[Gender],"F")</f>
        <v>216</v>
      </c>
      <c r="AD2910" s="3">
        <f>COUNTIFS(Table1[genoffice],Table1[[#This Row],[genoffice]],Table1[Gender],"M")</f>
        <v>355</v>
      </c>
      <c r="AE2910" s="3">
        <f>COUNTIFS(Table1[genoffice],Table1[[#This Row],[genoffice]],Table1[Gender],"~?")</f>
        <v>29</v>
      </c>
    </row>
    <row r="2911" spans="1:31" x14ac:dyDescent="0.35">
      <c r="A2911">
        <v>2917</v>
      </c>
      <c r="B2911">
        <f>IF(COUNTIF(C$2:C2910,C2911)&gt;0,B2910,B2910+1)</f>
        <v>979</v>
      </c>
      <c r="C2911" t="str">
        <f>Table1[[#This Row],[position]]&amp;IF(Table1[district]="NA","","-"&amp;Table1[district])&amp;IF(Table1[parish]="Multi-Parish Race","","-"&amp;Table1[parish])&amp;" ("&amp;Table1[year]&amp;")"</f>
        <v>Member of School Board-District  8-Calcasieu (2014)</v>
      </c>
      <c r="D2911" t="s">
        <v>3379</v>
      </c>
      <c r="E2911" t="s">
        <v>3667</v>
      </c>
      <c r="F2911" t="s">
        <v>3680</v>
      </c>
      <c r="G2911">
        <v>2014</v>
      </c>
      <c r="H2911" t="s">
        <v>1008</v>
      </c>
      <c r="I2911" t="s">
        <v>127</v>
      </c>
      <c r="J2911">
        <v>1298</v>
      </c>
      <c r="K2911">
        <v>22</v>
      </c>
      <c r="L2911">
        <f>COUNTIF(Table1[Race],Table1[Race])</f>
        <v>2</v>
      </c>
      <c r="M2911">
        <v>7</v>
      </c>
      <c r="N2911">
        <v>12</v>
      </c>
      <c r="O2911">
        <v>1</v>
      </c>
      <c r="P2911">
        <v>2</v>
      </c>
      <c r="Q2911" t="s">
        <v>20</v>
      </c>
      <c r="R2911" t="s">
        <v>3382</v>
      </c>
      <c r="S2911" t="s">
        <v>3379</v>
      </c>
      <c r="T2911">
        <f>IFERROR(Table1[n_can_adj]/MID(Table1[district],FIND("(",Table1[district])+1,1),Table1[n_can_adj])</f>
        <v>2</v>
      </c>
      <c r="U2911">
        <v>197233</v>
      </c>
      <c r="V2911" t="str">
        <f>IF(Table1[Voting Population]&lt;47000,"Rural","Urban")</f>
        <v>Urban</v>
      </c>
      <c r="W2911" s="3">
        <v>0.37264378927017883</v>
      </c>
      <c r="X2911" s="3" t="s">
        <v>5414</v>
      </c>
      <c r="Y2911" s="3">
        <f>COUNTIFS(Table1[Race '#],Table1[[#This Row],[Race '#]],Table1[Gender],"F")</f>
        <v>0</v>
      </c>
      <c r="Z2911" s="3">
        <f>COUNTIFS(Table1[Race '#],Table1[[#This Row],[Race '#]],Table1[Gender],"M")</f>
        <v>2</v>
      </c>
      <c r="AA2911" s="3">
        <f>COUNTIFS(Table1[Race '#],Table1[[#This Row],[Race '#]],Table1[Gender],"~?")</f>
        <v>0</v>
      </c>
      <c r="AB2911" s="3" t="str">
        <f>_xlfn.IFS(Y2911=SUM(Table1[[#This Row],[Race-F candidates]:[Race-? Candidates]]),"All-Female",Z2911=SUM(Table1[[#This Row],[Race-F candidates]:[Race-? Candidates]]),"All-Male",1=1,"Mixed-Gender")</f>
        <v>All-Male</v>
      </c>
      <c r="AC2911" s="3">
        <f>COUNTIFS(Table1[genoffice],Table1[[#This Row],[genoffice]],Table1[Gender],"F")</f>
        <v>216</v>
      </c>
      <c r="AD2911" s="3">
        <f>COUNTIFS(Table1[genoffice],Table1[[#This Row],[genoffice]],Table1[Gender],"M")</f>
        <v>355</v>
      </c>
      <c r="AE2911" s="3">
        <f>COUNTIFS(Table1[genoffice],Table1[[#This Row],[genoffice]],Table1[Gender],"~?")</f>
        <v>29</v>
      </c>
    </row>
    <row r="2912" spans="1:31" x14ac:dyDescent="0.35">
      <c r="A2912">
        <v>2907</v>
      </c>
      <c r="B2912">
        <f>IF(COUNTIF(C$2:C2911,C2912)&gt;0,B2911,B2911+1)</f>
        <v>980</v>
      </c>
      <c r="C2912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2" t="s">
        <v>3379</v>
      </c>
      <c r="E2912" t="s">
        <v>3667</v>
      </c>
      <c r="F2912" t="s">
        <v>3670</v>
      </c>
      <c r="G2912">
        <v>2014</v>
      </c>
      <c r="H2912" t="s">
        <v>1277</v>
      </c>
      <c r="I2912" t="s">
        <v>19</v>
      </c>
      <c r="J2912">
        <v>1095</v>
      </c>
      <c r="K2912">
        <v>22</v>
      </c>
      <c r="L2912">
        <f>COUNTIF(Table1[Race],Table1[Race])</f>
        <v>4</v>
      </c>
      <c r="M2912">
        <v>7</v>
      </c>
      <c r="N2912">
        <v>12</v>
      </c>
      <c r="O2912">
        <v>1</v>
      </c>
      <c r="P2912">
        <v>2</v>
      </c>
      <c r="Q2912" t="s">
        <v>20</v>
      </c>
      <c r="R2912" t="s">
        <v>3382</v>
      </c>
      <c r="S2912" t="s">
        <v>3379</v>
      </c>
      <c r="T2912">
        <f>IFERROR(Table1[n_can_adj]/MID(Table1[district],FIND("(",Table1[district])+1,1),Table1[n_can_adj])</f>
        <v>4</v>
      </c>
      <c r="U2912">
        <v>445337</v>
      </c>
      <c r="V2912" t="str">
        <f>IF(Table1[Voting Population]&lt;47000,"Rural","Urban")</f>
        <v>Urban</v>
      </c>
      <c r="W2912" s="3">
        <v>0.10607726706253207</v>
      </c>
      <c r="X2912" s="3" t="s">
        <v>5414</v>
      </c>
      <c r="Y2912" s="3">
        <f>COUNTIFS(Table1[Race '#],Table1[[#This Row],[Race '#]],Table1[Gender],"F")</f>
        <v>2</v>
      </c>
      <c r="Z2912" s="3">
        <f>COUNTIFS(Table1[Race '#],Table1[[#This Row],[Race '#]],Table1[Gender],"M")</f>
        <v>2</v>
      </c>
      <c r="AA2912" s="3">
        <f>COUNTIFS(Table1[Race '#],Table1[[#This Row],[Race '#]],Table1[Gender],"~?")</f>
        <v>0</v>
      </c>
      <c r="AB2912" s="3" t="str">
        <f>_xlfn.IFS(Y2912=SUM(Table1[[#This Row],[Race-F candidates]:[Race-? Candidates]]),"All-Female",Z2912=SUM(Table1[[#This Row],[Race-F candidates]:[Race-? Candidates]]),"All-Male",1=1,"Mixed-Gender")</f>
        <v>Mixed-Gender</v>
      </c>
      <c r="AC2912" s="3">
        <f>COUNTIFS(Table1[genoffice],Table1[[#This Row],[genoffice]],Table1[Gender],"F")</f>
        <v>216</v>
      </c>
      <c r="AD2912" s="3">
        <f>COUNTIFS(Table1[genoffice],Table1[[#This Row],[genoffice]],Table1[Gender],"M")</f>
        <v>355</v>
      </c>
      <c r="AE2912" s="3">
        <f>COUNTIFS(Table1[genoffice],Table1[[#This Row],[genoffice]],Table1[Gender],"~?")</f>
        <v>29</v>
      </c>
    </row>
    <row r="2913" spans="1:31" x14ac:dyDescent="0.35">
      <c r="A2913">
        <v>2908</v>
      </c>
      <c r="B2913">
        <f>IF(COUNTIF(C$2:C2912,C2913)&gt;0,B2912,B2912+1)</f>
        <v>980</v>
      </c>
      <c r="C2913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3" t="s">
        <v>3379</v>
      </c>
      <c r="E2913" t="s">
        <v>3667</v>
      </c>
      <c r="F2913" t="s">
        <v>3671</v>
      </c>
      <c r="G2913">
        <v>2014</v>
      </c>
      <c r="H2913" t="s">
        <v>1277</v>
      </c>
      <c r="I2913" t="s">
        <v>19</v>
      </c>
      <c r="J2913">
        <v>4926</v>
      </c>
      <c r="K2913">
        <v>22</v>
      </c>
      <c r="L2913">
        <f>COUNTIF(Table1[Race],Table1[Race])</f>
        <v>4</v>
      </c>
      <c r="M2913">
        <v>7</v>
      </c>
      <c r="N2913">
        <v>12</v>
      </c>
      <c r="O2913">
        <v>1</v>
      </c>
      <c r="P2913">
        <v>2</v>
      </c>
      <c r="Q2913" t="s">
        <v>20</v>
      </c>
      <c r="R2913" t="s">
        <v>3382</v>
      </c>
      <c r="S2913" t="s">
        <v>3379</v>
      </c>
      <c r="T2913">
        <f>IFERROR(Table1[n_can_adj]/MID(Table1[district],FIND("(",Table1[district])+1,1),Table1[n_can_adj])</f>
        <v>4</v>
      </c>
      <c r="U2913">
        <v>445337</v>
      </c>
      <c r="V2913" t="str">
        <f>IF(Table1[Voting Population]&lt;47000,"Rural","Urban")</f>
        <v>Urban</v>
      </c>
      <c r="W2913" s="3">
        <v>0.10607726706253207</v>
      </c>
      <c r="X2913" s="3" t="s">
        <v>5414</v>
      </c>
      <c r="Y2913" s="3">
        <f>COUNTIFS(Table1[Race '#],Table1[[#This Row],[Race '#]],Table1[Gender],"F")</f>
        <v>2</v>
      </c>
      <c r="Z2913" s="3">
        <f>COUNTIFS(Table1[Race '#],Table1[[#This Row],[Race '#]],Table1[Gender],"M")</f>
        <v>2</v>
      </c>
      <c r="AA2913" s="3">
        <f>COUNTIFS(Table1[Race '#],Table1[[#This Row],[Race '#]],Table1[Gender],"~?")</f>
        <v>0</v>
      </c>
      <c r="AB2913" s="3" t="str">
        <f>_xlfn.IFS(Y2913=SUM(Table1[[#This Row],[Race-F candidates]:[Race-? Candidates]]),"All-Female",Z2913=SUM(Table1[[#This Row],[Race-F candidates]:[Race-? Candidates]]),"All-Male",1=1,"Mixed-Gender")</f>
        <v>Mixed-Gender</v>
      </c>
      <c r="AC2913" s="3">
        <f>COUNTIFS(Table1[genoffice],Table1[[#This Row],[genoffice]],Table1[Gender],"F")</f>
        <v>216</v>
      </c>
      <c r="AD2913" s="3">
        <f>COUNTIFS(Table1[genoffice],Table1[[#This Row],[genoffice]],Table1[Gender],"M")</f>
        <v>355</v>
      </c>
      <c r="AE2913" s="3">
        <f>COUNTIFS(Table1[genoffice],Table1[[#This Row],[genoffice]],Table1[Gender],"~?")</f>
        <v>29</v>
      </c>
    </row>
    <row r="2914" spans="1:31" x14ac:dyDescent="0.35">
      <c r="A2914">
        <v>2909</v>
      </c>
      <c r="B2914">
        <f>IF(COUNTIF(C$2:C2913,C2914)&gt;0,B2913,B2913+1)</f>
        <v>980</v>
      </c>
      <c r="C2914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4" t="s">
        <v>3379</v>
      </c>
      <c r="E2914" t="s">
        <v>3667</v>
      </c>
      <c r="F2914" t="s">
        <v>3672</v>
      </c>
      <c r="G2914">
        <v>2014</v>
      </c>
      <c r="H2914" t="s">
        <v>1277</v>
      </c>
      <c r="I2914" t="s">
        <v>19</v>
      </c>
      <c r="J2914">
        <v>6373</v>
      </c>
      <c r="K2914">
        <v>22</v>
      </c>
      <c r="L2914">
        <f>COUNTIF(Table1[Race],Table1[Race])</f>
        <v>4</v>
      </c>
      <c r="M2914">
        <v>7</v>
      </c>
      <c r="N2914">
        <v>12</v>
      </c>
      <c r="O2914">
        <v>1</v>
      </c>
      <c r="P2914">
        <v>2</v>
      </c>
      <c r="Q2914" t="s">
        <v>20</v>
      </c>
      <c r="R2914" t="s">
        <v>3382</v>
      </c>
      <c r="S2914" t="s">
        <v>3379</v>
      </c>
      <c r="T2914">
        <f>IFERROR(Table1[n_can_adj]/MID(Table1[district],FIND("(",Table1[district])+1,1),Table1[n_can_adj])</f>
        <v>4</v>
      </c>
      <c r="U2914">
        <v>445337</v>
      </c>
      <c r="V2914" t="str">
        <f>IF(Table1[Voting Population]&lt;47000,"Rural","Urban")</f>
        <v>Urban</v>
      </c>
      <c r="W2914" s="3">
        <v>0.10607726706253207</v>
      </c>
      <c r="X2914" s="3" t="s">
        <v>5415</v>
      </c>
      <c r="Y2914" s="3">
        <f>COUNTIFS(Table1[Race '#],Table1[[#This Row],[Race '#]],Table1[Gender],"F")</f>
        <v>2</v>
      </c>
      <c r="Z2914" s="3">
        <f>COUNTIFS(Table1[Race '#],Table1[[#This Row],[Race '#]],Table1[Gender],"M")</f>
        <v>2</v>
      </c>
      <c r="AA2914" s="3">
        <f>COUNTIFS(Table1[Race '#],Table1[[#This Row],[Race '#]],Table1[Gender],"~?")</f>
        <v>0</v>
      </c>
      <c r="AB2914" s="3" t="str">
        <f>_xlfn.IFS(Y2914=SUM(Table1[[#This Row],[Race-F candidates]:[Race-? Candidates]]),"All-Female",Z2914=SUM(Table1[[#This Row],[Race-F candidates]:[Race-? Candidates]]),"All-Male",1=1,"Mixed-Gender")</f>
        <v>Mixed-Gender</v>
      </c>
      <c r="AC2914" s="3">
        <f>COUNTIFS(Table1[genoffice],Table1[[#This Row],[genoffice]],Table1[Gender],"F")</f>
        <v>216</v>
      </c>
      <c r="AD2914" s="3">
        <f>COUNTIFS(Table1[genoffice],Table1[[#This Row],[genoffice]],Table1[Gender],"M")</f>
        <v>355</v>
      </c>
      <c r="AE2914" s="3">
        <f>COUNTIFS(Table1[genoffice],Table1[[#This Row],[genoffice]],Table1[Gender],"~?")</f>
        <v>29</v>
      </c>
    </row>
    <row r="2915" spans="1:31" x14ac:dyDescent="0.35">
      <c r="A2915">
        <v>2918</v>
      </c>
      <c r="B2915">
        <f>IF(COUNTIF(C$2:C2914,C2915)&gt;0,B2914,B2914+1)</f>
        <v>980</v>
      </c>
      <c r="C2915" t="str">
        <f>Table1[[#This Row],[position]]&amp;IF(Table1[district]="NA","","-"&amp;Table1[district])&amp;IF(Table1[parish]="Multi-Parish Race","","-"&amp;Table1[parish])&amp;" ("&amp;Table1[year]&amp;")"</f>
        <v>Member of School Board-District  8-East Baton Rouge (2014)</v>
      </c>
      <c r="D2915" t="s">
        <v>3379</v>
      </c>
      <c r="E2915" t="s">
        <v>3667</v>
      </c>
      <c r="F2915" t="s">
        <v>3681</v>
      </c>
      <c r="G2915">
        <v>2014</v>
      </c>
      <c r="H2915" t="s">
        <v>1277</v>
      </c>
      <c r="I2915" t="s">
        <v>19</v>
      </c>
      <c r="J2915">
        <v>1247</v>
      </c>
      <c r="K2915">
        <v>22</v>
      </c>
      <c r="L2915">
        <f>COUNTIF(Table1[Race],Table1[Race])</f>
        <v>4</v>
      </c>
      <c r="M2915">
        <v>7</v>
      </c>
      <c r="N2915">
        <v>12</v>
      </c>
      <c r="O2915">
        <v>1</v>
      </c>
      <c r="P2915">
        <v>2</v>
      </c>
      <c r="Q2915" t="s">
        <v>20</v>
      </c>
      <c r="R2915" t="s">
        <v>3382</v>
      </c>
      <c r="S2915" t="s">
        <v>3379</v>
      </c>
      <c r="T2915">
        <f>IFERROR(Table1[n_can_adj]/MID(Table1[district],FIND("(",Table1[district])+1,1),Table1[n_can_adj])</f>
        <v>4</v>
      </c>
      <c r="U2915">
        <v>445337</v>
      </c>
      <c r="V2915" t="str">
        <f>IF(Table1[Voting Population]&lt;47000,"Rural","Urban")</f>
        <v>Urban</v>
      </c>
      <c r="W2915" s="3">
        <v>0.10607726706253207</v>
      </c>
      <c r="X2915" s="3" t="s">
        <v>5415</v>
      </c>
      <c r="Y2915" s="3">
        <f>COUNTIFS(Table1[Race '#],Table1[[#This Row],[Race '#]],Table1[Gender],"F")</f>
        <v>2</v>
      </c>
      <c r="Z2915" s="3">
        <f>COUNTIFS(Table1[Race '#],Table1[[#This Row],[Race '#]],Table1[Gender],"M")</f>
        <v>2</v>
      </c>
      <c r="AA2915" s="3">
        <f>COUNTIFS(Table1[Race '#],Table1[[#This Row],[Race '#]],Table1[Gender],"~?")</f>
        <v>0</v>
      </c>
      <c r="AB2915" s="3" t="str">
        <f>_xlfn.IFS(Y2915=SUM(Table1[[#This Row],[Race-F candidates]:[Race-? Candidates]]),"All-Female",Z2915=SUM(Table1[[#This Row],[Race-F candidates]:[Race-? Candidates]]),"All-Male",1=1,"Mixed-Gender")</f>
        <v>Mixed-Gender</v>
      </c>
      <c r="AC2915" s="3">
        <f>COUNTIFS(Table1[genoffice],Table1[[#This Row],[genoffice]],Table1[Gender],"F")</f>
        <v>216</v>
      </c>
      <c r="AD2915" s="3">
        <f>COUNTIFS(Table1[genoffice],Table1[[#This Row],[genoffice]],Table1[Gender],"M")</f>
        <v>355</v>
      </c>
      <c r="AE2915" s="3">
        <f>COUNTIFS(Table1[genoffice],Table1[[#This Row],[genoffice]],Table1[Gender],"~?")</f>
        <v>29</v>
      </c>
    </row>
    <row r="2916" spans="1:31" x14ac:dyDescent="0.35">
      <c r="A2916">
        <v>2915</v>
      </c>
      <c r="B2916">
        <f>IF(COUNTIF(C$2:C2915,C2916)&gt;0,B2915,B2915+1)</f>
        <v>981</v>
      </c>
      <c r="C2916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6" t="s">
        <v>3379</v>
      </c>
      <c r="E2916" t="s">
        <v>3667</v>
      </c>
      <c r="F2916" t="s">
        <v>3678</v>
      </c>
      <c r="G2916">
        <v>2014</v>
      </c>
      <c r="H2916" t="s">
        <v>109</v>
      </c>
      <c r="I2916" t="s">
        <v>23</v>
      </c>
      <c r="J2916">
        <v>385</v>
      </c>
      <c r="K2916">
        <v>22</v>
      </c>
      <c r="L2916">
        <f>COUNTIF(Table1[Race],Table1[Race])</f>
        <v>2</v>
      </c>
      <c r="M2916">
        <v>7</v>
      </c>
      <c r="N2916">
        <v>12</v>
      </c>
      <c r="O2916">
        <v>1</v>
      </c>
      <c r="P2916">
        <v>2</v>
      </c>
      <c r="Q2916" t="s">
        <v>20</v>
      </c>
      <c r="R2916" t="s">
        <v>3382</v>
      </c>
      <c r="S2916" t="s">
        <v>3379</v>
      </c>
      <c r="T2916">
        <f>IFERROR(Table1[n_can_adj]/MID(Table1[district],FIND("(",Table1[district])+1,1),Table1[n_can_adj])</f>
        <v>2</v>
      </c>
      <c r="U2916">
        <v>33765</v>
      </c>
      <c r="V2916" t="str">
        <f>IF(Table1[Voting Population]&lt;47000,"Rural","Urban")</f>
        <v>Rural</v>
      </c>
      <c r="W2916" s="3">
        <v>0.14823008849557517</v>
      </c>
      <c r="X2916" s="3" t="s">
        <v>5413</v>
      </c>
      <c r="Y2916" s="3">
        <f>COUNTIFS(Table1[Race '#],Table1[[#This Row],[Race '#]],Table1[Gender],"F")</f>
        <v>1</v>
      </c>
      <c r="Z2916" s="3">
        <f>COUNTIFS(Table1[Race '#],Table1[[#This Row],[Race '#]],Table1[Gender],"M")</f>
        <v>0</v>
      </c>
      <c r="AA2916" s="3">
        <f>COUNTIFS(Table1[Race '#],Table1[[#This Row],[Race '#]],Table1[Gender],"~?")</f>
        <v>1</v>
      </c>
      <c r="AB2916" s="3" t="str">
        <f>_xlfn.IFS(Y2916=SUM(Table1[[#This Row],[Race-F candidates]:[Race-? Candidates]]),"All-Female",Z2916=SUM(Table1[[#This Row],[Race-F candidates]:[Race-? Candidates]]),"All-Male",1=1,"Mixed-Gender")</f>
        <v>Mixed-Gender</v>
      </c>
      <c r="AC2916" s="3">
        <f>COUNTIFS(Table1[genoffice],Table1[[#This Row],[genoffice]],Table1[Gender],"F")</f>
        <v>216</v>
      </c>
      <c r="AD2916" s="3">
        <f>COUNTIFS(Table1[genoffice],Table1[[#This Row],[genoffice]],Table1[Gender],"M")</f>
        <v>355</v>
      </c>
      <c r="AE2916" s="3">
        <f>COUNTIFS(Table1[genoffice],Table1[[#This Row],[genoffice]],Table1[Gender],"~?")</f>
        <v>29</v>
      </c>
    </row>
    <row r="2917" spans="1:31" x14ac:dyDescent="0.35">
      <c r="A2917">
        <v>2925</v>
      </c>
      <c r="B2917">
        <f>IF(COUNTIF(C$2:C2916,C2917)&gt;0,B2916,B2916+1)</f>
        <v>981</v>
      </c>
      <c r="C2917" t="str">
        <f>Table1[[#This Row],[position]]&amp;IF(Table1[district]="NA","","-"&amp;Table1[district])&amp;IF(Table1[parish]="Multi-Parish Race","","-"&amp;Table1[parish])&amp;" ("&amp;Table1[year]&amp;")"</f>
        <v>Member of School Board-District  8-Evangeline (2014)</v>
      </c>
      <c r="D2917" t="s">
        <v>3379</v>
      </c>
      <c r="E2917" t="s">
        <v>3667</v>
      </c>
      <c r="F2917" t="s">
        <v>3688</v>
      </c>
      <c r="G2917">
        <v>2014</v>
      </c>
      <c r="H2917" t="s">
        <v>109</v>
      </c>
      <c r="I2917" t="s">
        <v>23</v>
      </c>
      <c r="J2917">
        <v>519</v>
      </c>
      <c r="K2917">
        <v>22</v>
      </c>
      <c r="L2917">
        <f>COUNTIF(Table1[Race],Table1[Race])</f>
        <v>2</v>
      </c>
      <c r="M2917">
        <v>7</v>
      </c>
      <c r="N2917">
        <v>12</v>
      </c>
      <c r="O2917">
        <v>1</v>
      </c>
      <c r="P2917">
        <v>2</v>
      </c>
      <c r="Q2917" t="s">
        <v>20</v>
      </c>
      <c r="R2917" t="s">
        <v>3382</v>
      </c>
      <c r="S2917" t="s">
        <v>3379</v>
      </c>
      <c r="T2917">
        <f>IFERROR(Table1[n_can_adj]/MID(Table1[district],FIND("(",Table1[district])+1,1),Table1[n_can_adj])</f>
        <v>2</v>
      </c>
      <c r="U2917">
        <v>33765</v>
      </c>
      <c r="V2917" t="str">
        <f>IF(Table1[Voting Population]&lt;47000,"Rural","Urban")</f>
        <v>Rural</v>
      </c>
      <c r="W2917" s="3">
        <v>0.14823008849557517</v>
      </c>
      <c r="X2917" s="3" t="s">
        <v>5415</v>
      </c>
      <c r="Y2917" s="3">
        <f>COUNTIFS(Table1[Race '#],Table1[[#This Row],[Race '#]],Table1[Gender],"F")</f>
        <v>1</v>
      </c>
      <c r="Z2917" s="3">
        <f>COUNTIFS(Table1[Race '#],Table1[[#This Row],[Race '#]],Table1[Gender],"M")</f>
        <v>0</v>
      </c>
      <c r="AA2917" s="3">
        <f>COUNTIFS(Table1[Race '#],Table1[[#This Row],[Race '#]],Table1[Gender],"~?")</f>
        <v>1</v>
      </c>
      <c r="AB2917" s="3" t="str">
        <f>_xlfn.IFS(Y2917=SUM(Table1[[#This Row],[Race-F candidates]:[Race-? Candidates]]),"All-Female",Z2917=SUM(Table1[[#This Row],[Race-F candidates]:[Race-? Candidates]]),"All-Male",1=1,"Mixed-Gender")</f>
        <v>Mixed-Gender</v>
      </c>
      <c r="AC2917" s="3">
        <f>COUNTIFS(Table1[genoffice],Table1[[#This Row],[genoffice]],Table1[Gender],"F")</f>
        <v>216</v>
      </c>
      <c r="AD2917" s="3">
        <f>COUNTIFS(Table1[genoffice],Table1[[#This Row],[genoffice]],Table1[Gender],"M")</f>
        <v>355</v>
      </c>
      <c r="AE2917" s="3">
        <f>COUNTIFS(Table1[genoffice],Table1[[#This Row],[genoffice]],Table1[Gender],"~?")</f>
        <v>29</v>
      </c>
    </row>
    <row r="2918" spans="1:31" x14ac:dyDescent="0.35">
      <c r="A2918">
        <v>2924</v>
      </c>
      <c r="B2918">
        <f>IF(COUNTIF(C$2:C2917,C2918)&gt;0,B2917,B2917+1)</f>
        <v>982</v>
      </c>
      <c r="C2918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8" t="s">
        <v>3379</v>
      </c>
      <c r="E2918" t="s">
        <v>3667</v>
      </c>
      <c r="F2918" t="s">
        <v>3687</v>
      </c>
      <c r="G2918">
        <v>2014</v>
      </c>
      <c r="H2918" t="s">
        <v>272</v>
      </c>
      <c r="I2918" t="s">
        <v>127</v>
      </c>
      <c r="J2918">
        <v>318</v>
      </c>
      <c r="K2918">
        <v>22</v>
      </c>
      <c r="L2918">
        <f>COUNTIF(Table1[Race],Table1[Race])</f>
        <v>2</v>
      </c>
      <c r="M2918">
        <v>7</v>
      </c>
      <c r="N2918">
        <v>12</v>
      </c>
      <c r="O2918">
        <v>1</v>
      </c>
      <c r="P2918">
        <v>2</v>
      </c>
      <c r="Q2918" t="s">
        <v>20</v>
      </c>
      <c r="R2918" t="s">
        <v>3382</v>
      </c>
      <c r="S2918" t="s">
        <v>3379</v>
      </c>
      <c r="T2918">
        <f>IFERROR(Table1[n_can_adj]/MID(Table1[district],FIND("(",Table1[district])+1,1),Table1[n_can_adj])</f>
        <v>2</v>
      </c>
      <c r="U2918">
        <v>22372</v>
      </c>
      <c r="V2918" t="str">
        <f>IF(Table1[Voting Population]&lt;47000,"Rural","Urban")</f>
        <v>Rural</v>
      </c>
      <c r="W2918" s="3">
        <v>0.17079530638852675</v>
      </c>
      <c r="X2918" s="3" t="s">
        <v>5414</v>
      </c>
      <c r="Y2918" s="3">
        <f>COUNTIFS(Table1[Race '#],Table1[[#This Row],[Race '#]],Table1[Gender],"F")</f>
        <v>0</v>
      </c>
      <c r="Z2918" s="3">
        <f>COUNTIFS(Table1[Race '#],Table1[[#This Row],[Race '#]],Table1[Gender],"M")</f>
        <v>2</v>
      </c>
      <c r="AA2918" s="3">
        <f>COUNTIFS(Table1[Race '#],Table1[[#This Row],[Race '#]],Table1[Gender],"~?")</f>
        <v>0</v>
      </c>
      <c r="AB2918" s="3" t="str">
        <f>_xlfn.IFS(Y2918=SUM(Table1[[#This Row],[Race-F candidates]:[Race-? Candidates]]),"All-Female",Z2918=SUM(Table1[[#This Row],[Race-F candidates]:[Race-? Candidates]]),"All-Male",1=1,"Mixed-Gender")</f>
        <v>All-Male</v>
      </c>
      <c r="AC2918" s="3">
        <f>COUNTIFS(Table1[genoffice],Table1[[#This Row],[genoffice]],Table1[Gender],"F")</f>
        <v>216</v>
      </c>
      <c r="AD2918" s="3">
        <f>COUNTIFS(Table1[genoffice],Table1[[#This Row],[genoffice]],Table1[Gender],"M")</f>
        <v>355</v>
      </c>
      <c r="AE2918" s="3">
        <f>COUNTIFS(Table1[genoffice],Table1[[#This Row],[genoffice]],Table1[Gender],"~?")</f>
        <v>29</v>
      </c>
    </row>
    <row r="2919" spans="1:31" x14ac:dyDescent="0.35">
      <c r="A2919">
        <v>2926</v>
      </c>
      <c r="B2919">
        <f>IF(COUNTIF(C$2:C2918,C2919)&gt;0,B2918,B2918+1)</f>
        <v>982</v>
      </c>
      <c r="C2919" t="str">
        <f>Table1[[#This Row],[position]]&amp;IF(Table1[district]="NA","","-"&amp;Table1[district])&amp;IF(Table1[parish]="Multi-Parish Race","","-"&amp;Table1[parish])&amp;" ("&amp;Table1[year]&amp;")"</f>
        <v>Member of School Board-District  8-Grant (2014)</v>
      </c>
      <c r="D2919" t="s">
        <v>3379</v>
      </c>
      <c r="E2919" t="s">
        <v>3667</v>
      </c>
      <c r="F2919" t="s">
        <v>3689</v>
      </c>
      <c r="G2919">
        <v>2014</v>
      </c>
      <c r="H2919" t="s">
        <v>272</v>
      </c>
      <c r="I2919" t="s">
        <v>19</v>
      </c>
      <c r="J2919">
        <v>449</v>
      </c>
      <c r="K2919">
        <v>22</v>
      </c>
      <c r="L2919">
        <f>COUNTIF(Table1[Race],Table1[Race])</f>
        <v>2</v>
      </c>
      <c r="M2919">
        <v>7</v>
      </c>
      <c r="N2919">
        <v>12</v>
      </c>
      <c r="O2919">
        <v>1</v>
      </c>
      <c r="P2919">
        <v>2</v>
      </c>
      <c r="Q2919" t="s">
        <v>20</v>
      </c>
      <c r="R2919" t="s">
        <v>3382</v>
      </c>
      <c r="S2919" t="s">
        <v>3379</v>
      </c>
      <c r="T2919">
        <f>IFERROR(Table1[n_can_adj]/MID(Table1[district],FIND("(",Table1[district])+1,1),Table1[n_can_adj])</f>
        <v>2</v>
      </c>
      <c r="U2919">
        <v>22372</v>
      </c>
      <c r="V2919" t="str">
        <f>IF(Table1[Voting Population]&lt;47000,"Rural","Urban")</f>
        <v>Rural</v>
      </c>
      <c r="W2919" s="3">
        <v>0.17079530638852675</v>
      </c>
      <c r="X2919" s="3" t="s">
        <v>5414</v>
      </c>
      <c r="Y2919" s="3">
        <f>COUNTIFS(Table1[Race '#],Table1[[#This Row],[Race '#]],Table1[Gender],"F")</f>
        <v>0</v>
      </c>
      <c r="Z2919" s="3">
        <f>COUNTIFS(Table1[Race '#],Table1[[#This Row],[Race '#]],Table1[Gender],"M")</f>
        <v>2</v>
      </c>
      <c r="AA2919" s="3">
        <f>COUNTIFS(Table1[Race '#],Table1[[#This Row],[Race '#]],Table1[Gender],"~?")</f>
        <v>0</v>
      </c>
      <c r="AB2919" s="3" t="str">
        <f>_xlfn.IFS(Y2919=SUM(Table1[[#This Row],[Race-F candidates]:[Race-? Candidates]]),"All-Female",Z2919=SUM(Table1[[#This Row],[Race-F candidates]:[Race-? Candidates]]),"All-Male",1=1,"Mixed-Gender")</f>
        <v>All-Male</v>
      </c>
      <c r="AC2919" s="3">
        <f>COUNTIFS(Table1[genoffice],Table1[[#This Row],[genoffice]],Table1[Gender],"F")</f>
        <v>216</v>
      </c>
      <c r="AD2919" s="3">
        <f>COUNTIFS(Table1[genoffice],Table1[[#This Row],[genoffice]],Table1[Gender],"M")</f>
        <v>355</v>
      </c>
      <c r="AE2919" s="3">
        <f>COUNTIFS(Table1[genoffice],Table1[[#This Row],[genoffice]],Table1[Gender],"~?")</f>
        <v>29</v>
      </c>
    </row>
    <row r="2920" spans="1:31" x14ac:dyDescent="0.35">
      <c r="A2920">
        <v>2911</v>
      </c>
      <c r="B2920">
        <f>IF(COUNTIF(C$2:C2919,C2920)&gt;0,B2919,B2919+1)</f>
        <v>983</v>
      </c>
      <c r="C2920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0" t="s">
        <v>3379</v>
      </c>
      <c r="E2920" t="s">
        <v>3667</v>
      </c>
      <c r="F2920" t="s">
        <v>3674</v>
      </c>
      <c r="G2920">
        <v>2014</v>
      </c>
      <c r="H2920" t="s">
        <v>680</v>
      </c>
      <c r="I2920" t="s">
        <v>19</v>
      </c>
      <c r="J2920">
        <v>351</v>
      </c>
      <c r="K2920">
        <v>22</v>
      </c>
      <c r="L2920">
        <f>COUNTIF(Table1[Race],Table1[Race])</f>
        <v>2</v>
      </c>
      <c r="M2920">
        <v>7</v>
      </c>
      <c r="N2920">
        <v>12</v>
      </c>
      <c r="O2920">
        <v>1</v>
      </c>
      <c r="P2920">
        <v>2</v>
      </c>
      <c r="Q2920" t="s">
        <v>20</v>
      </c>
      <c r="R2920" t="s">
        <v>3382</v>
      </c>
      <c r="S2920" t="s">
        <v>3379</v>
      </c>
      <c r="T2920">
        <f>IFERROR(Table1[n_can_adj]/MID(Table1[district],FIND("(",Table1[district])+1,1),Table1[n_can_adj])</f>
        <v>2</v>
      </c>
      <c r="U2920">
        <v>14927</v>
      </c>
      <c r="V2920" t="str">
        <f>IF(Table1[Voting Population]&lt;47000,"Rural","Urban")</f>
        <v>Rural</v>
      </c>
      <c r="W2920" s="3">
        <v>0.29044117647058826</v>
      </c>
      <c r="X2920" s="3" t="s">
        <v>5414</v>
      </c>
      <c r="Y2920" s="3">
        <f>COUNTIFS(Table1[Race '#],Table1[[#This Row],[Race '#]],Table1[Gender],"F")</f>
        <v>0</v>
      </c>
      <c r="Z2920" s="3">
        <f>COUNTIFS(Table1[Race '#],Table1[[#This Row],[Race '#]],Table1[Gender],"M")</f>
        <v>2</v>
      </c>
      <c r="AA2920" s="3">
        <f>COUNTIFS(Table1[Race '#],Table1[[#This Row],[Race '#]],Table1[Gender],"~?")</f>
        <v>0</v>
      </c>
      <c r="AB2920" s="3" t="str">
        <f>_xlfn.IFS(Y2920=SUM(Table1[[#This Row],[Race-F candidates]:[Race-? Candidates]]),"All-Female",Z2920=SUM(Table1[[#This Row],[Race-F candidates]:[Race-? Candidates]]),"All-Male",1=1,"Mixed-Gender")</f>
        <v>All-Male</v>
      </c>
      <c r="AC2920" s="3">
        <f>COUNTIFS(Table1[genoffice],Table1[[#This Row],[genoffice]],Table1[Gender],"F")</f>
        <v>216</v>
      </c>
      <c r="AD2920" s="3">
        <f>COUNTIFS(Table1[genoffice],Table1[[#This Row],[genoffice]],Table1[Gender],"M")</f>
        <v>355</v>
      </c>
      <c r="AE2920" s="3">
        <f>COUNTIFS(Table1[genoffice],Table1[[#This Row],[genoffice]],Table1[Gender],"~?")</f>
        <v>29</v>
      </c>
    </row>
    <row r="2921" spans="1:31" x14ac:dyDescent="0.35">
      <c r="A2921">
        <v>2916</v>
      </c>
      <c r="B2921">
        <f>IF(COUNTIF(C$2:C2920,C2921)&gt;0,B2920,B2920+1)</f>
        <v>983</v>
      </c>
      <c r="C2921" t="str">
        <f>Table1[[#This Row],[position]]&amp;IF(Table1[district]="NA","","-"&amp;Table1[district])&amp;IF(Table1[parish]="Multi-Parish Race","","-"&amp;Table1[parish])&amp;" ("&amp;Table1[year]&amp;")"</f>
        <v>Member of School Board-District  8-Lasalle (2014)</v>
      </c>
      <c r="D2921" t="s">
        <v>3379</v>
      </c>
      <c r="E2921" t="s">
        <v>3667</v>
      </c>
      <c r="F2921" t="s">
        <v>3679</v>
      </c>
      <c r="G2921">
        <v>2014</v>
      </c>
      <c r="H2921" t="s">
        <v>680</v>
      </c>
      <c r="I2921" t="s">
        <v>19</v>
      </c>
      <c r="J2921">
        <v>193</v>
      </c>
      <c r="K2921">
        <v>22</v>
      </c>
      <c r="L2921">
        <f>COUNTIF(Table1[Race],Table1[Race])</f>
        <v>2</v>
      </c>
      <c r="M2921">
        <v>7</v>
      </c>
      <c r="N2921">
        <v>12</v>
      </c>
      <c r="O2921">
        <v>1</v>
      </c>
      <c r="P2921">
        <v>2</v>
      </c>
      <c r="Q2921" t="s">
        <v>20</v>
      </c>
      <c r="R2921" t="s">
        <v>3382</v>
      </c>
      <c r="S2921" t="s">
        <v>3379</v>
      </c>
      <c r="T2921">
        <f>IFERROR(Table1[n_can_adj]/MID(Table1[district],FIND("(",Table1[district])+1,1),Table1[n_can_adj])</f>
        <v>2</v>
      </c>
      <c r="U2921">
        <v>14927</v>
      </c>
      <c r="V2921" t="str">
        <f>IF(Table1[Voting Population]&lt;47000,"Rural","Urban")</f>
        <v>Rural</v>
      </c>
      <c r="W2921" s="3">
        <v>0.29044117647058826</v>
      </c>
      <c r="X2921" s="3" t="s">
        <v>5414</v>
      </c>
      <c r="Y2921" s="3">
        <f>COUNTIFS(Table1[Race '#],Table1[[#This Row],[Race '#]],Table1[Gender],"F")</f>
        <v>0</v>
      </c>
      <c r="Z2921" s="3">
        <f>COUNTIFS(Table1[Race '#],Table1[[#This Row],[Race '#]],Table1[Gender],"M")</f>
        <v>2</v>
      </c>
      <c r="AA2921" s="3">
        <f>COUNTIFS(Table1[Race '#],Table1[[#This Row],[Race '#]],Table1[Gender],"~?")</f>
        <v>0</v>
      </c>
      <c r="AB2921" s="3" t="str">
        <f>_xlfn.IFS(Y2921=SUM(Table1[[#This Row],[Race-F candidates]:[Race-? Candidates]]),"All-Female",Z2921=SUM(Table1[[#This Row],[Race-F candidates]:[Race-? Candidates]]),"All-Male",1=1,"Mixed-Gender")</f>
        <v>All-Male</v>
      </c>
      <c r="AC2921" s="3">
        <f>COUNTIFS(Table1[genoffice],Table1[[#This Row],[genoffice]],Table1[Gender],"F")</f>
        <v>216</v>
      </c>
      <c r="AD2921" s="3">
        <f>COUNTIFS(Table1[genoffice],Table1[[#This Row],[genoffice]],Table1[Gender],"M")</f>
        <v>355</v>
      </c>
      <c r="AE2921" s="3">
        <f>COUNTIFS(Table1[genoffice],Table1[[#This Row],[genoffice]],Table1[Gender],"~?")</f>
        <v>29</v>
      </c>
    </row>
    <row r="2922" spans="1:31" x14ac:dyDescent="0.35">
      <c r="A2922">
        <v>2919</v>
      </c>
      <c r="B2922">
        <f>IF(COUNTIF(C$2:C2921,C2922)&gt;0,B2921,B2921+1)</f>
        <v>984</v>
      </c>
      <c r="C2922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2" t="s">
        <v>3379</v>
      </c>
      <c r="E2922" t="s">
        <v>3667</v>
      </c>
      <c r="F2922" t="s">
        <v>3682</v>
      </c>
      <c r="G2922">
        <v>2014</v>
      </c>
      <c r="H2922" t="s">
        <v>742</v>
      </c>
      <c r="I2922" t="s">
        <v>30</v>
      </c>
      <c r="J2922">
        <v>228</v>
      </c>
      <c r="K2922">
        <v>22</v>
      </c>
      <c r="L2922">
        <f>COUNTIF(Table1[Race],Table1[Race])</f>
        <v>2</v>
      </c>
      <c r="M2922">
        <v>7</v>
      </c>
      <c r="N2922">
        <v>12</v>
      </c>
      <c r="O2922">
        <v>1</v>
      </c>
      <c r="P2922">
        <v>2</v>
      </c>
      <c r="Q2922" t="s">
        <v>20</v>
      </c>
      <c r="R2922" t="s">
        <v>3382</v>
      </c>
      <c r="S2922" t="s">
        <v>3379</v>
      </c>
      <c r="T2922">
        <f>IFERROR(Table1[n_can_adj]/MID(Table1[district],FIND("(",Table1[district])+1,1),Table1[n_can_adj])</f>
        <v>2</v>
      </c>
      <c r="U2922">
        <v>11803</v>
      </c>
      <c r="V2922" t="str">
        <f>IF(Table1[Voting Population]&lt;47000,"Rural","Urban")</f>
        <v>Rural</v>
      </c>
      <c r="W2922" s="3">
        <v>0.23745819397993312</v>
      </c>
      <c r="X2922" s="3" t="s">
        <v>5414</v>
      </c>
      <c r="Y2922" s="3">
        <f>COUNTIFS(Table1[Race '#],Table1[[#This Row],[Race '#]],Table1[Gender],"F")</f>
        <v>1</v>
      </c>
      <c r="Z2922" s="3">
        <f>COUNTIFS(Table1[Race '#],Table1[[#This Row],[Race '#]],Table1[Gender],"M")</f>
        <v>1</v>
      </c>
      <c r="AA2922" s="3">
        <f>COUNTIFS(Table1[Race '#],Table1[[#This Row],[Race '#]],Table1[Gender],"~?")</f>
        <v>0</v>
      </c>
      <c r="AB2922" s="3" t="str">
        <f>_xlfn.IFS(Y2922=SUM(Table1[[#This Row],[Race-F candidates]:[Race-? Candidates]]),"All-Female",Z2922=SUM(Table1[[#This Row],[Race-F candidates]:[Race-? Candidates]]),"All-Male",1=1,"Mixed-Gender")</f>
        <v>Mixed-Gender</v>
      </c>
      <c r="AC2922" s="3">
        <f>COUNTIFS(Table1[genoffice],Table1[[#This Row],[genoffice]],Table1[Gender],"F")</f>
        <v>216</v>
      </c>
      <c r="AD2922" s="3">
        <f>COUNTIFS(Table1[genoffice],Table1[[#This Row],[genoffice]],Table1[Gender],"M")</f>
        <v>355</v>
      </c>
      <c r="AE2922" s="3">
        <f>COUNTIFS(Table1[genoffice],Table1[[#This Row],[genoffice]],Table1[Gender],"~?")</f>
        <v>29</v>
      </c>
    </row>
    <row r="2923" spans="1:31" x14ac:dyDescent="0.35">
      <c r="A2923">
        <v>2920</v>
      </c>
      <c r="B2923">
        <f>IF(COUNTIF(C$2:C2922,C2923)&gt;0,B2922,B2922+1)</f>
        <v>984</v>
      </c>
      <c r="C2923" t="str">
        <f>Table1[[#This Row],[position]]&amp;IF(Table1[district]="NA","","-"&amp;Table1[district])&amp;IF(Table1[parish]="Multi-Parish Race","","-"&amp;Table1[parish])&amp;" ("&amp;Table1[year]&amp;")"</f>
        <v>Member of School Board-District  8-Madison (2014)</v>
      </c>
      <c r="D2923" t="s">
        <v>3379</v>
      </c>
      <c r="E2923" t="s">
        <v>3667</v>
      </c>
      <c r="F2923" t="s">
        <v>3683</v>
      </c>
      <c r="G2923">
        <v>2014</v>
      </c>
      <c r="H2923" t="s">
        <v>742</v>
      </c>
      <c r="I2923" t="s">
        <v>19</v>
      </c>
      <c r="J2923">
        <v>370</v>
      </c>
      <c r="K2923">
        <v>22</v>
      </c>
      <c r="L2923">
        <f>COUNTIF(Table1[Race],Table1[Race])</f>
        <v>2</v>
      </c>
      <c r="M2923">
        <v>7</v>
      </c>
      <c r="N2923">
        <v>12</v>
      </c>
      <c r="O2923">
        <v>1</v>
      </c>
      <c r="P2923">
        <v>2</v>
      </c>
      <c r="Q2923" t="s">
        <v>20</v>
      </c>
      <c r="R2923" t="s">
        <v>3382</v>
      </c>
      <c r="S2923" t="s">
        <v>3379</v>
      </c>
      <c r="T2923">
        <f>IFERROR(Table1[n_can_adj]/MID(Table1[district],FIND("(",Table1[district])+1,1),Table1[n_can_adj])</f>
        <v>2</v>
      </c>
      <c r="U2923">
        <v>11803</v>
      </c>
      <c r="V2923" t="str">
        <f>IF(Table1[Voting Population]&lt;47000,"Rural","Urban")</f>
        <v>Rural</v>
      </c>
      <c r="W2923" s="3">
        <v>0.23745819397993312</v>
      </c>
      <c r="X2923" s="3" t="s">
        <v>5415</v>
      </c>
      <c r="Y2923" s="3">
        <f>COUNTIFS(Table1[Race '#],Table1[[#This Row],[Race '#]],Table1[Gender],"F")</f>
        <v>1</v>
      </c>
      <c r="Z2923" s="3">
        <f>COUNTIFS(Table1[Race '#],Table1[[#This Row],[Race '#]],Table1[Gender],"M")</f>
        <v>1</v>
      </c>
      <c r="AA2923" s="3">
        <f>COUNTIFS(Table1[Race '#],Table1[[#This Row],[Race '#]],Table1[Gender],"~?")</f>
        <v>0</v>
      </c>
      <c r="AB2923" s="3" t="str">
        <f>_xlfn.IFS(Y2923=SUM(Table1[[#This Row],[Race-F candidates]:[Race-? Candidates]]),"All-Female",Z2923=SUM(Table1[[#This Row],[Race-F candidates]:[Race-? Candidates]]),"All-Male",1=1,"Mixed-Gender")</f>
        <v>Mixed-Gender</v>
      </c>
      <c r="AC2923" s="3">
        <f>COUNTIFS(Table1[genoffice],Table1[[#This Row],[genoffice]],Table1[Gender],"F")</f>
        <v>216</v>
      </c>
      <c r="AD2923" s="3">
        <f>COUNTIFS(Table1[genoffice],Table1[[#This Row],[genoffice]],Table1[Gender],"M")</f>
        <v>355</v>
      </c>
      <c r="AE2923" s="3">
        <f>COUNTIFS(Table1[genoffice],Table1[[#This Row],[genoffice]],Table1[Gender],"~?")</f>
        <v>29</v>
      </c>
    </row>
    <row r="2924" spans="1:31" x14ac:dyDescent="0.35">
      <c r="A2924">
        <v>2906</v>
      </c>
      <c r="B2924">
        <f>IF(COUNTIF(C$2:C2923,C2924)&gt;0,B2923,B2923+1)</f>
        <v>985</v>
      </c>
      <c r="C2924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4" t="s">
        <v>3379</v>
      </c>
      <c r="E2924" t="s">
        <v>3667</v>
      </c>
      <c r="F2924" t="s">
        <v>3669</v>
      </c>
      <c r="G2924">
        <v>2014</v>
      </c>
      <c r="H2924" t="s">
        <v>263</v>
      </c>
      <c r="I2924" t="s">
        <v>23</v>
      </c>
      <c r="J2924">
        <v>392</v>
      </c>
      <c r="K2924">
        <v>22</v>
      </c>
      <c r="L2924">
        <f>COUNTIF(Table1[Race],Table1[Race])</f>
        <v>2</v>
      </c>
      <c r="M2924">
        <v>7</v>
      </c>
      <c r="N2924">
        <v>12</v>
      </c>
      <c r="O2924">
        <v>1</v>
      </c>
      <c r="P2924">
        <v>2</v>
      </c>
      <c r="Q2924" t="s">
        <v>20</v>
      </c>
      <c r="R2924" t="s">
        <v>3382</v>
      </c>
      <c r="S2924" t="s">
        <v>3379</v>
      </c>
      <c r="T2924">
        <f>IFERROR(Table1[n_can_adj]/MID(Table1[district],FIND("(",Table1[district])+1,1),Table1[n_can_adj])</f>
        <v>2</v>
      </c>
      <c r="U2924">
        <v>39258</v>
      </c>
      <c r="V2924" t="str">
        <f>IF(Table1[Voting Population]&lt;47000,"Rural","Urban")</f>
        <v>Rural</v>
      </c>
      <c r="W2924" s="3">
        <v>0.20244150559511698</v>
      </c>
      <c r="X2924" s="3" t="s">
        <v>5414</v>
      </c>
      <c r="Y2924" s="3">
        <f>COUNTIFS(Table1[Race '#],Table1[[#This Row],[Race '#]],Table1[Gender],"F")</f>
        <v>0</v>
      </c>
      <c r="Z2924" s="3">
        <f>COUNTIFS(Table1[Race '#],Table1[[#This Row],[Race '#]],Table1[Gender],"M")</f>
        <v>2</v>
      </c>
      <c r="AA2924" s="3">
        <f>COUNTIFS(Table1[Race '#],Table1[[#This Row],[Race '#]],Table1[Gender],"~?")</f>
        <v>0</v>
      </c>
      <c r="AB2924" s="3" t="str">
        <f>_xlfn.IFS(Y2924=SUM(Table1[[#This Row],[Race-F candidates]:[Race-? Candidates]]),"All-Female",Z2924=SUM(Table1[[#This Row],[Race-F candidates]:[Race-? Candidates]]),"All-Male",1=1,"Mixed-Gender")</f>
        <v>All-Male</v>
      </c>
      <c r="AC2924" s="3">
        <f>COUNTIFS(Table1[genoffice],Table1[[#This Row],[genoffice]],Table1[Gender],"F")</f>
        <v>216</v>
      </c>
      <c r="AD2924" s="3">
        <f>COUNTIFS(Table1[genoffice],Table1[[#This Row],[genoffice]],Table1[Gender],"M")</f>
        <v>355</v>
      </c>
      <c r="AE2924" s="3">
        <f>COUNTIFS(Table1[genoffice],Table1[[#This Row],[genoffice]],Table1[Gender],"~?")</f>
        <v>29</v>
      </c>
    </row>
    <row r="2925" spans="1:31" x14ac:dyDescent="0.35">
      <c r="A2925">
        <v>2923</v>
      </c>
      <c r="B2925">
        <f>IF(COUNTIF(C$2:C2924,C2925)&gt;0,B2924,B2924+1)</f>
        <v>985</v>
      </c>
      <c r="C2925" t="str">
        <f>Table1[[#This Row],[position]]&amp;IF(Table1[district]="NA","","-"&amp;Table1[district])&amp;IF(Table1[parish]="Multi-Parish Race","","-"&amp;Table1[parish])&amp;" ("&amp;Table1[year]&amp;")"</f>
        <v>Member of School Board-District  8-Natchitoches (2014)</v>
      </c>
      <c r="D2925" t="s">
        <v>3379</v>
      </c>
      <c r="E2925" t="s">
        <v>3667</v>
      </c>
      <c r="F2925" t="s">
        <v>3686</v>
      </c>
      <c r="G2925">
        <v>2014</v>
      </c>
      <c r="H2925" t="s">
        <v>263</v>
      </c>
      <c r="I2925" t="s">
        <v>23</v>
      </c>
      <c r="J2925">
        <v>591</v>
      </c>
      <c r="K2925">
        <v>22</v>
      </c>
      <c r="L2925">
        <f>COUNTIF(Table1[Race],Table1[Race])</f>
        <v>2</v>
      </c>
      <c r="M2925">
        <v>7</v>
      </c>
      <c r="N2925">
        <v>12</v>
      </c>
      <c r="O2925">
        <v>1</v>
      </c>
      <c r="P2925">
        <v>2</v>
      </c>
      <c r="Q2925" t="s">
        <v>20</v>
      </c>
      <c r="R2925" t="s">
        <v>3382</v>
      </c>
      <c r="S2925" t="s">
        <v>3379</v>
      </c>
      <c r="T2925">
        <f>IFERROR(Table1[n_can_adj]/MID(Table1[district],FIND("(",Table1[district])+1,1),Table1[n_can_adj])</f>
        <v>2</v>
      </c>
      <c r="U2925">
        <v>39258</v>
      </c>
      <c r="V2925" t="str">
        <f>IF(Table1[Voting Population]&lt;47000,"Rural","Urban")</f>
        <v>Rural</v>
      </c>
      <c r="W2925" s="3">
        <v>0.20244150559511698</v>
      </c>
      <c r="X2925" s="3" t="s">
        <v>5414</v>
      </c>
      <c r="Y2925" s="3">
        <f>COUNTIFS(Table1[Race '#],Table1[[#This Row],[Race '#]],Table1[Gender],"F")</f>
        <v>0</v>
      </c>
      <c r="Z2925" s="3">
        <f>COUNTIFS(Table1[Race '#],Table1[[#This Row],[Race '#]],Table1[Gender],"M")</f>
        <v>2</v>
      </c>
      <c r="AA2925" s="3">
        <f>COUNTIFS(Table1[Race '#],Table1[[#This Row],[Race '#]],Table1[Gender],"~?")</f>
        <v>0</v>
      </c>
      <c r="AB2925" s="3" t="str">
        <f>_xlfn.IFS(Y2925=SUM(Table1[[#This Row],[Race-F candidates]:[Race-? Candidates]]),"All-Female",Z2925=SUM(Table1[[#This Row],[Race-F candidates]:[Race-? Candidates]]),"All-Male",1=1,"Mixed-Gender")</f>
        <v>All-Male</v>
      </c>
      <c r="AC2925" s="3">
        <f>COUNTIFS(Table1[genoffice],Table1[[#This Row],[genoffice]],Table1[Gender],"F")</f>
        <v>216</v>
      </c>
      <c r="AD2925" s="3">
        <f>COUNTIFS(Table1[genoffice],Table1[[#This Row],[genoffice]],Table1[Gender],"M")</f>
        <v>355</v>
      </c>
      <c r="AE2925" s="3">
        <f>COUNTIFS(Table1[genoffice],Table1[[#This Row],[genoffice]],Table1[Gender],"~?")</f>
        <v>29</v>
      </c>
    </row>
    <row r="2926" spans="1:31" x14ac:dyDescent="0.35">
      <c r="A2926">
        <v>2912</v>
      </c>
      <c r="B2926">
        <f>IF(COUNTIF(C$2:C2925,C2926)&gt;0,B2925,B2925+1)</f>
        <v>986</v>
      </c>
      <c r="C2926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6" t="s">
        <v>3379</v>
      </c>
      <c r="E2926" t="s">
        <v>3667</v>
      </c>
      <c r="F2926" t="s">
        <v>3675</v>
      </c>
      <c r="G2926">
        <v>2014</v>
      </c>
      <c r="H2926" t="s">
        <v>519</v>
      </c>
      <c r="I2926" t="s">
        <v>23</v>
      </c>
      <c r="J2926">
        <v>404</v>
      </c>
      <c r="K2926">
        <v>22</v>
      </c>
      <c r="L2926">
        <f>COUNTIF(Table1[Race],Table1[Race])</f>
        <v>2</v>
      </c>
      <c r="M2926">
        <v>7</v>
      </c>
      <c r="N2926">
        <v>12</v>
      </c>
      <c r="O2926">
        <v>1</v>
      </c>
      <c r="P2926">
        <v>2</v>
      </c>
      <c r="Q2926" t="s">
        <v>20</v>
      </c>
      <c r="R2926" t="s">
        <v>3382</v>
      </c>
      <c r="S2926" t="s">
        <v>3379</v>
      </c>
      <c r="T2926">
        <f>IFERROR(Table1[n_can_adj]/MID(Table1[district],FIND("(",Table1[district])+1,1),Table1[n_can_adj])</f>
        <v>2</v>
      </c>
      <c r="U2926">
        <v>46367</v>
      </c>
      <c r="V2926" t="str">
        <f>IF(Table1[Voting Population]&lt;47000,"Rural","Urban")</f>
        <v>Rural</v>
      </c>
      <c r="W2926" s="3">
        <v>0.11013215859030834</v>
      </c>
      <c r="X2926" s="3" t="s">
        <v>5415</v>
      </c>
      <c r="Y2926" s="3">
        <f>COUNTIFS(Table1[Race '#],Table1[[#This Row],[Race '#]],Table1[Gender],"F")</f>
        <v>1</v>
      </c>
      <c r="Z2926" s="3">
        <f>COUNTIFS(Table1[Race '#],Table1[[#This Row],[Race '#]],Table1[Gender],"M")</f>
        <v>1</v>
      </c>
      <c r="AA2926" s="3">
        <f>COUNTIFS(Table1[Race '#],Table1[[#This Row],[Race '#]],Table1[Gender],"~?")</f>
        <v>0</v>
      </c>
      <c r="AB2926" s="3" t="str">
        <f>_xlfn.IFS(Y2926=SUM(Table1[[#This Row],[Race-F candidates]:[Race-? Candidates]]),"All-Female",Z2926=SUM(Table1[[#This Row],[Race-F candidates]:[Race-? Candidates]]),"All-Male",1=1,"Mixed-Gender")</f>
        <v>Mixed-Gender</v>
      </c>
      <c r="AC2926" s="3">
        <f>COUNTIFS(Table1[genoffice],Table1[[#This Row],[genoffice]],Table1[Gender],"F")</f>
        <v>216</v>
      </c>
      <c r="AD2926" s="3">
        <f>COUNTIFS(Table1[genoffice],Table1[[#This Row],[genoffice]],Table1[Gender],"M")</f>
        <v>355</v>
      </c>
      <c r="AE2926" s="3">
        <f>COUNTIFS(Table1[genoffice],Table1[[#This Row],[genoffice]],Table1[Gender],"~?")</f>
        <v>29</v>
      </c>
    </row>
    <row r="2927" spans="1:31" x14ac:dyDescent="0.35">
      <c r="A2927">
        <v>2921</v>
      </c>
      <c r="B2927">
        <f>IF(COUNTIF(C$2:C2926,C2927)&gt;0,B2926,B2926+1)</f>
        <v>986</v>
      </c>
      <c r="C2927" t="str">
        <f>Table1[[#This Row],[position]]&amp;IF(Table1[district]="NA","","-"&amp;Table1[district])&amp;IF(Table1[parish]="Multi-Parish Race","","-"&amp;Table1[parish])&amp;" ("&amp;Table1[year]&amp;")"</f>
        <v>Member of School Board-District  8-Washington (2014)</v>
      </c>
      <c r="D2927" t="s">
        <v>3379</v>
      </c>
      <c r="E2927" t="s">
        <v>3667</v>
      </c>
      <c r="F2927" t="s">
        <v>3684</v>
      </c>
      <c r="G2927">
        <v>2014</v>
      </c>
      <c r="H2927" t="s">
        <v>519</v>
      </c>
      <c r="I2927" t="s">
        <v>23</v>
      </c>
      <c r="J2927">
        <v>504</v>
      </c>
      <c r="K2927">
        <v>22</v>
      </c>
      <c r="L2927">
        <f>COUNTIF(Table1[Race],Table1[Race])</f>
        <v>2</v>
      </c>
      <c r="M2927">
        <v>7</v>
      </c>
      <c r="N2927">
        <v>12</v>
      </c>
      <c r="O2927">
        <v>1</v>
      </c>
      <c r="P2927">
        <v>2</v>
      </c>
      <c r="Q2927" t="s">
        <v>20</v>
      </c>
      <c r="R2927" t="s">
        <v>3382</v>
      </c>
      <c r="S2927" t="s">
        <v>3379</v>
      </c>
      <c r="T2927">
        <f>IFERROR(Table1[n_can_adj]/MID(Table1[district],FIND("(",Table1[district])+1,1),Table1[n_can_adj])</f>
        <v>2</v>
      </c>
      <c r="U2927">
        <v>46367</v>
      </c>
      <c r="V2927" t="str">
        <f>IF(Table1[Voting Population]&lt;47000,"Rural","Urban")</f>
        <v>Rural</v>
      </c>
      <c r="W2927" s="3">
        <v>0.11013215859030834</v>
      </c>
      <c r="X2927" s="3" t="s">
        <v>5414</v>
      </c>
      <c r="Y2927" s="3">
        <f>COUNTIFS(Table1[Race '#],Table1[[#This Row],[Race '#]],Table1[Gender],"F")</f>
        <v>1</v>
      </c>
      <c r="Z2927" s="3">
        <f>COUNTIFS(Table1[Race '#],Table1[[#This Row],[Race '#]],Table1[Gender],"M")</f>
        <v>1</v>
      </c>
      <c r="AA2927" s="3">
        <f>COUNTIFS(Table1[Race '#],Table1[[#This Row],[Race '#]],Table1[Gender],"~?")</f>
        <v>0</v>
      </c>
      <c r="AB2927" s="3" t="str">
        <f>_xlfn.IFS(Y2927=SUM(Table1[[#This Row],[Race-F candidates]:[Race-? Candidates]]),"All-Female",Z2927=SUM(Table1[[#This Row],[Race-F candidates]:[Race-? Candidates]]),"All-Male",1=1,"Mixed-Gender")</f>
        <v>Mixed-Gender</v>
      </c>
      <c r="AC2927" s="3">
        <f>COUNTIFS(Table1[genoffice],Table1[[#This Row],[genoffice]],Table1[Gender],"F")</f>
        <v>216</v>
      </c>
      <c r="AD2927" s="3">
        <f>COUNTIFS(Table1[genoffice],Table1[[#This Row],[genoffice]],Table1[Gender],"M")</f>
        <v>355</v>
      </c>
      <c r="AE2927" s="3">
        <f>COUNTIFS(Table1[genoffice],Table1[[#This Row],[genoffice]],Table1[Gender],"~?")</f>
        <v>29</v>
      </c>
    </row>
    <row r="2928" spans="1:31" x14ac:dyDescent="0.35">
      <c r="A2928">
        <v>2927</v>
      </c>
      <c r="B2928">
        <f>IF(COUNTIF(C$2:C2927,C2928)&gt;0,B2927,B2927+1)</f>
        <v>987</v>
      </c>
      <c r="C2928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8" t="s">
        <v>3379</v>
      </c>
      <c r="E2928" t="s">
        <v>3690</v>
      </c>
      <c r="F2928" t="s">
        <v>3691</v>
      </c>
      <c r="G2928">
        <v>2014</v>
      </c>
      <c r="H2928" t="s">
        <v>1277</v>
      </c>
      <c r="I2928" t="s">
        <v>23</v>
      </c>
      <c r="J2928">
        <v>381</v>
      </c>
      <c r="K2928">
        <v>2</v>
      </c>
      <c r="L2928">
        <f>COUNTIF(Table1[Race],Table1[Race])</f>
        <v>2</v>
      </c>
      <c r="M2928">
        <v>2</v>
      </c>
      <c r="N2928">
        <v>0</v>
      </c>
      <c r="O2928">
        <v>0</v>
      </c>
      <c r="P2928">
        <v>0</v>
      </c>
      <c r="Q2928" t="s">
        <v>20</v>
      </c>
      <c r="R2928" t="s">
        <v>3382</v>
      </c>
      <c r="S2928" t="s">
        <v>3379</v>
      </c>
      <c r="T2928">
        <f>IFERROR(Table1[n_can_adj]/MID(Table1[district],FIND("(",Table1[district])+1,1),Table1[n_can_adj])</f>
        <v>2</v>
      </c>
      <c r="U2928">
        <v>445337</v>
      </c>
      <c r="V2928" t="str">
        <f>IF(Table1[Voting Population]&lt;47000,"Rural","Urban")</f>
        <v>Urban</v>
      </c>
      <c r="W2928" s="3">
        <v>0.2471358428805237</v>
      </c>
      <c r="X2928" s="3" t="s">
        <v>5415</v>
      </c>
      <c r="Y2928" s="3">
        <f>COUNTIFS(Table1[Race '#],Table1[[#This Row],[Race '#]],Table1[Gender],"F")</f>
        <v>2</v>
      </c>
      <c r="Z2928" s="3">
        <f>COUNTIFS(Table1[Race '#],Table1[[#This Row],[Race '#]],Table1[Gender],"M")</f>
        <v>0</v>
      </c>
      <c r="AA2928" s="3">
        <f>COUNTIFS(Table1[Race '#],Table1[[#This Row],[Race '#]],Table1[Gender],"~?")</f>
        <v>0</v>
      </c>
      <c r="AB2928" s="3" t="str">
        <f>_xlfn.IFS(Y2928=SUM(Table1[[#This Row],[Race-F candidates]:[Race-? Candidates]]),"All-Female",Z2928=SUM(Table1[[#This Row],[Race-F candidates]:[Race-? Candidates]]),"All-Male",1=1,"Mixed-Gender")</f>
        <v>All-Female</v>
      </c>
      <c r="AC2928" s="3">
        <f>COUNTIFS(Table1[genoffice],Table1[[#This Row],[genoffice]],Table1[Gender],"F")</f>
        <v>216</v>
      </c>
      <c r="AD2928" s="3">
        <f>COUNTIFS(Table1[genoffice],Table1[[#This Row],[genoffice]],Table1[Gender],"M")</f>
        <v>355</v>
      </c>
      <c r="AE2928" s="3">
        <f>COUNTIFS(Table1[genoffice],Table1[[#This Row],[genoffice]],Table1[Gender],"~?")</f>
        <v>29</v>
      </c>
    </row>
    <row r="2929" spans="1:31" x14ac:dyDescent="0.35">
      <c r="A2929">
        <v>2928</v>
      </c>
      <c r="B2929">
        <f>IF(COUNTIF(C$2:C2928,C2929)&gt;0,B2928,B2928+1)</f>
        <v>987</v>
      </c>
      <c r="C2929" t="str">
        <f>Table1[[#This Row],[position]]&amp;IF(Table1[district]="NA","","-"&amp;Table1[district])&amp;IF(Table1[parish]="Multi-Parish Race","","-"&amp;Table1[parish])&amp;" ("&amp;Table1[year]&amp;")"</f>
        <v>Member of School Board-District  8, Zachary Community-East Baton Rouge (2014)</v>
      </c>
      <c r="D2929" t="s">
        <v>3379</v>
      </c>
      <c r="E2929" t="s">
        <v>3690</v>
      </c>
      <c r="F2929" t="s">
        <v>3692</v>
      </c>
      <c r="G2929">
        <v>2014</v>
      </c>
      <c r="H2929" t="s">
        <v>1277</v>
      </c>
      <c r="I2929" t="s">
        <v>23</v>
      </c>
      <c r="J2929">
        <v>230</v>
      </c>
      <c r="K2929">
        <v>2</v>
      </c>
      <c r="L2929">
        <f>COUNTIF(Table1[Race],Table1[Race])</f>
        <v>2</v>
      </c>
      <c r="M2929">
        <v>2</v>
      </c>
      <c r="N2929">
        <v>0</v>
      </c>
      <c r="O2929">
        <v>0</v>
      </c>
      <c r="P2929">
        <v>0</v>
      </c>
      <c r="Q2929" t="s">
        <v>20</v>
      </c>
      <c r="R2929" t="s">
        <v>3382</v>
      </c>
      <c r="S2929" t="s">
        <v>3379</v>
      </c>
      <c r="T2929">
        <f>IFERROR(Table1[n_can_adj]/MID(Table1[district],FIND("(",Table1[district])+1,1),Table1[n_can_adj])</f>
        <v>2</v>
      </c>
      <c r="U2929">
        <v>445337</v>
      </c>
      <c r="V2929" t="str">
        <f>IF(Table1[Voting Population]&lt;47000,"Rural","Urban")</f>
        <v>Urban</v>
      </c>
      <c r="W2929" s="3">
        <v>0.2471358428805237</v>
      </c>
      <c r="X2929" s="3" t="s">
        <v>5415</v>
      </c>
      <c r="Y2929" s="3">
        <f>COUNTIFS(Table1[Race '#],Table1[[#This Row],[Race '#]],Table1[Gender],"F")</f>
        <v>2</v>
      </c>
      <c r="Z2929" s="3">
        <f>COUNTIFS(Table1[Race '#],Table1[[#This Row],[Race '#]],Table1[Gender],"M")</f>
        <v>0</v>
      </c>
      <c r="AA2929" s="3">
        <f>COUNTIFS(Table1[Race '#],Table1[[#This Row],[Race '#]],Table1[Gender],"~?")</f>
        <v>0</v>
      </c>
      <c r="AB2929" s="3" t="str">
        <f>_xlfn.IFS(Y2929=SUM(Table1[[#This Row],[Race-F candidates]:[Race-? Candidates]]),"All-Female",Z2929=SUM(Table1[[#This Row],[Race-F candidates]:[Race-? Candidates]]),"All-Male",1=1,"Mixed-Gender")</f>
        <v>All-Female</v>
      </c>
      <c r="AC2929" s="3">
        <f>COUNTIFS(Table1[genoffice],Table1[[#This Row],[genoffice]],Table1[Gender],"F")</f>
        <v>216</v>
      </c>
      <c r="AD2929" s="3">
        <f>COUNTIFS(Table1[genoffice],Table1[[#This Row],[genoffice]],Table1[Gender],"M")</f>
        <v>355</v>
      </c>
      <c r="AE2929" s="3">
        <f>COUNTIFS(Table1[genoffice],Table1[[#This Row],[genoffice]],Table1[Gender],"~?")</f>
        <v>29</v>
      </c>
    </row>
    <row r="2930" spans="1:31" x14ac:dyDescent="0.35">
      <c r="A2930">
        <v>2935</v>
      </c>
      <c r="B2930">
        <f>IF(COUNTIF(C$2:C2929,C2930)&gt;0,B2929,B2929+1)</f>
        <v>988</v>
      </c>
      <c r="C2930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0" t="s">
        <v>3379</v>
      </c>
      <c r="E2930" t="s">
        <v>3693</v>
      </c>
      <c r="F2930" t="s">
        <v>3700</v>
      </c>
      <c r="G2930">
        <v>2014</v>
      </c>
      <c r="H2930" t="s">
        <v>29</v>
      </c>
      <c r="I2930" t="s">
        <v>19</v>
      </c>
      <c r="J2930">
        <v>587</v>
      </c>
      <c r="K2930">
        <v>22</v>
      </c>
      <c r="L2930">
        <f>COUNTIF(Table1[Race],Table1[Race])</f>
        <v>2</v>
      </c>
      <c r="M2930">
        <v>6</v>
      </c>
      <c r="N2930">
        <v>11</v>
      </c>
      <c r="O2930">
        <v>4</v>
      </c>
      <c r="P2930">
        <v>1</v>
      </c>
      <c r="Q2930" t="s">
        <v>20</v>
      </c>
      <c r="R2930" t="s">
        <v>3382</v>
      </c>
      <c r="S2930" t="s">
        <v>3379</v>
      </c>
      <c r="T2930">
        <f>IFERROR(Table1[n_can_adj]/MID(Table1[district],FIND("(",Table1[district])+1,1),Table1[n_can_adj])</f>
        <v>2</v>
      </c>
      <c r="U2930">
        <v>124720</v>
      </c>
      <c r="V2930" t="str">
        <f>IF(Table1[Voting Population]&lt;47000,"Rural","Urban")</f>
        <v>Urban</v>
      </c>
      <c r="W2930" s="3">
        <v>0.37017167381974247</v>
      </c>
      <c r="X2930" s="3" t="s">
        <v>5414</v>
      </c>
      <c r="Y2930" s="3">
        <f>COUNTIFS(Table1[Race '#],Table1[[#This Row],[Race '#]],Table1[Gender],"F")</f>
        <v>0</v>
      </c>
      <c r="Z2930" s="3">
        <f>COUNTIFS(Table1[Race '#],Table1[[#This Row],[Race '#]],Table1[Gender],"M")</f>
        <v>2</v>
      </c>
      <c r="AA2930" s="3">
        <f>COUNTIFS(Table1[Race '#],Table1[[#This Row],[Race '#]],Table1[Gender],"~?")</f>
        <v>0</v>
      </c>
      <c r="AB2930" s="3" t="str">
        <f>_xlfn.IFS(Y2930=SUM(Table1[[#This Row],[Race-F candidates]:[Race-? Candidates]]),"All-Female",Z2930=SUM(Table1[[#This Row],[Race-F candidates]:[Race-? Candidates]]),"All-Male",1=1,"Mixed-Gender")</f>
        <v>All-Male</v>
      </c>
      <c r="AC2930" s="3">
        <f>COUNTIFS(Table1[genoffice],Table1[[#This Row],[genoffice]],Table1[Gender],"F")</f>
        <v>216</v>
      </c>
      <c r="AD2930" s="3">
        <f>COUNTIFS(Table1[genoffice],Table1[[#This Row],[genoffice]],Table1[Gender],"M")</f>
        <v>355</v>
      </c>
      <c r="AE2930" s="3">
        <f>COUNTIFS(Table1[genoffice],Table1[[#This Row],[genoffice]],Table1[Gender],"~?")</f>
        <v>29</v>
      </c>
    </row>
    <row r="2931" spans="1:31" x14ac:dyDescent="0.35">
      <c r="A2931">
        <v>2936</v>
      </c>
      <c r="B2931">
        <f>IF(COUNTIF(C$2:C2930,C2931)&gt;0,B2930,B2930+1)</f>
        <v>988</v>
      </c>
      <c r="C2931" t="str">
        <f>Table1[[#This Row],[position]]&amp;IF(Table1[district]="NA","","-"&amp;Table1[district])&amp;IF(Table1[parish]="Multi-Parish Race","","-"&amp;Table1[parish])&amp;" ("&amp;Table1[year]&amp;")"</f>
        <v>Member of School Board-District  9-Bossier (2014)</v>
      </c>
      <c r="D2931" t="s">
        <v>3379</v>
      </c>
      <c r="E2931" t="s">
        <v>3693</v>
      </c>
      <c r="F2931" t="s">
        <v>3701</v>
      </c>
      <c r="G2931">
        <v>2014</v>
      </c>
      <c r="H2931" t="s">
        <v>29</v>
      </c>
      <c r="I2931" t="s">
        <v>19</v>
      </c>
      <c r="J2931">
        <v>1277</v>
      </c>
      <c r="K2931">
        <v>22</v>
      </c>
      <c r="L2931">
        <f>COUNTIF(Table1[Race],Table1[Race])</f>
        <v>2</v>
      </c>
      <c r="M2931">
        <v>6</v>
      </c>
      <c r="N2931">
        <v>11</v>
      </c>
      <c r="O2931">
        <v>4</v>
      </c>
      <c r="P2931">
        <v>1</v>
      </c>
      <c r="Q2931" t="s">
        <v>20</v>
      </c>
      <c r="R2931" t="s">
        <v>3382</v>
      </c>
      <c r="S2931" t="s">
        <v>3379</v>
      </c>
      <c r="T2931">
        <f>IFERROR(Table1[n_can_adj]/MID(Table1[district],FIND("(",Table1[district])+1,1),Table1[n_can_adj])</f>
        <v>2</v>
      </c>
      <c r="U2931">
        <v>124720</v>
      </c>
      <c r="V2931" t="str">
        <f>IF(Table1[Voting Population]&lt;47000,"Rural","Urban")</f>
        <v>Urban</v>
      </c>
      <c r="W2931" s="3">
        <v>0.37017167381974247</v>
      </c>
      <c r="X2931" s="3" t="s">
        <v>5414</v>
      </c>
      <c r="Y2931" s="3">
        <f>COUNTIFS(Table1[Race '#],Table1[[#This Row],[Race '#]],Table1[Gender],"F")</f>
        <v>0</v>
      </c>
      <c r="Z2931" s="3">
        <f>COUNTIFS(Table1[Race '#],Table1[[#This Row],[Race '#]],Table1[Gender],"M")</f>
        <v>2</v>
      </c>
      <c r="AA2931" s="3">
        <f>COUNTIFS(Table1[Race '#],Table1[[#This Row],[Race '#]],Table1[Gender],"~?")</f>
        <v>0</v>
      </c>
      <c r="AB2931" s="3" t="str">
        <f>_xlfn.IFS(Y2931=SUM(Table1[[#This Row],[Race-F candidates]:[Race-? Candidates]]),"All-Female",Z2931=SUM(Table1[[#This Row],[Race-F candidates]:[Race-? Candidates]]),"All-Male",1=1,"Mixed-Gender")</f>
        <v>All-Male</v>
      </c>
      <c r="AC2931" s="3">
        <f>COUNTIFS(Table1[genoffice],Table1[[#This Row],[genoffice]],Table1[Gender],"F")</f>
        <v>216</v>
      </c>
      <c r="AD2931" s="3">
        <f>COUNTIFS(Table1[genoffice],Table1[[#This Row],[genoffice]],Table1[Gender],"M")</f>
        <v>355</v>
      </c>
      <c r="AE2931" s="3">
        <f>COUNTIFS(Table1[genoffice],Table1[[#This Row],[genoffice]],Table1[Gender],"~?")</f>
        <v>29</v>
      </c>
    </row>
    <row r="2932" spans="1:31" x14ac:dyDescent="0.35">
      <c r="A2932">
        <v>2937</v>
      </c>
      <c r="B2932">
        <f>IF(COUNTIF(C$2:C2931,C2932)&gt;0,B2931,B2931+1)</f>
        <v>989</v>
      </c>
      <c r="C2932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2" t="s">
        <v>3379</v>
      </c>
      <c r="E2932" t="s">
        <v>3693</v>
      </c>
      <c r="F2932" t="s">
        <v>3702</v>
      </c>
      <c r="G2932">
        <v>2014</v>
      </c>
      <c r="H2932" t="s">
        <v>1008</v>
      </c>
      <c r="I2932" t="s">
        <v>23</v>
      </c>
      <c r="J2932">
        <v>2485</v>
      </c>
      <c r="K2932">
        <v>22</v>
      </c>
      <c r="L2932">
        <f>COUNTIF(Table1[Race],Table1[Race])</f>
        <v>2</v>
      </c>
      <c r="M2932">
        <v>6</v>
      </c>
      <c r="N2932">
        <v>11</v>
      </c>
      <c r="O2932">
        <v>4</v>
      </c>
      <c r="P2932">
        <v>1</v>
      </c>
      <c r="Q2932" t="s">
        <v>20</v>
      </c>
      <c r="R2932" t="s">
        <v>3382</v>
      </c>
      <c r="S2932" t="s">
        <v>3379</v>
      </c>
      <c r="T2932">
        <f>IFERROR(Table1[n_can_adj]/MID(Table1[district],FIND("(",Table1[district])+1,1),Table1[n_can_adj])</f>
        <v>2</v>
      </c>
      <c r="U2932">
        <v>197233</v>
      </c>
      <c r="V2932" t="str">
        <f>IF(Table1[Voting Population]&lt;47000,"Rural","Urban")</f>
        <v>Urban</v>
      </c>
      <c r="W2932" s="3">
        <v>0.19385058851789577</v>
      </c>
      <c r="X2932" s="3" t="s">
        <v>5414</v>
      </c>
      <c r="Y2932" s="3">
        <f>COUNTIFS(Table1[Race '#],Table1[[#This Row],[Race '#]],Table1[Gender],"F")</f>
        <v>0</v>
      </c>
      <c r="Z2932" s="3">
        <f>COUNTIFS(Table1[Race '#],Table1[[#This Row],[Race '#]],Table1[Gender],"M")</f>
        <v>2</v>
      </c>
      <c r="AA2932" s="3">
        <f>COUNTIFS(Table1[Race '#],Table1[[#This Row],[Race '#]],Table1[Gender],"~?")</f>
        <v>0</v>
      </c>
      <c r="AB2932" s="3" t="str">
        <f>_xlfn.IFS(Y2932=SUM(Table1[[#This Row],[Race-F candidates]:[Race-? Candidates]]),"All-Female",Z2932=SUM(Table1[[#This Row],[Race-F candidates]:[Race-? Candidates]]),"All-Male",1=1,"Mixed-Gender")</f>
        <v>All-Male</v>
      </c>
      <c r="AC2932" s="3">
        <f>COUNTIFS(Table1[genoffice],Table1[[#This Row],[genoffice]],Table1[Gender],"F")</f>
        <v>216</v>
      </c>
      <c r="AD2932" s="3">
        <f>COUNTIFS(Table1[genoffice],Table1[[#This Row],[genoffice]],Table1[Gender],"M")</f>
        <v>355</v>
      </c>
      <c r="AE2932" s="3">
        <f>COUNTIFS(Table1[genoffice],Table1[[#This Row],[genoffice]],Table1[Gender],"~?")</f>
        <v>29</v>
      </c>
    </row>
    <row r="2933" spans="1:31" x14ac:dyDescent="0.35">
      <c r="A2933">
        <v>2941</v>
      </c>
      <c r="B2933">
        <f>IF(COUNTIF(C$2:C2932,C2933)&gt;0,B2932,B2932+1)</f>
        <v>989</v>
      </c>
      <c r="C2933" t="str">
        <f>Table1[[#This Row],[position]]&amp;IF(Table1[district]="NA","","-"&amp;Table1[district])&amp;IF(Table1[parish]="Multi-Parish Race","","-"&amp;Table1[parish])&amp;" ("&amp;Table1[year]&amp;")"</f>
        <v>Member of School Board-District  9-Calcasieu (2014)</v>
      </c>
      <c r="D2933" t="s">
        <v>3379</v>
      </c>
      <c r="E2933" t="s">
        <v>3693</v>
      </c>
      <c r="F2933" t="s">
        <v>3706</v>
      </c>
      <c r="G2933">
        <v>2014</v>
      </c>
      <c r="H2933" t="s">
        <v>1008</v>
      </c>
      <c r="I2933" t="s">
        <v>19</v>
      </c>
      <c r="J2933">
        <v>1678</v>
      </c>
      <c r="K2933">
        <v>22</v>
      </c>
      <c r="L2933">
        <f>COUNTIF(Table1[Race],Table1[Race])</f>
        <v>2</v>
      </c>
      <c r="M2933">
        <v>6</v>
      </c>
      <c r="N2933">
        <v>11</v>
      </c>
      <c r="O2933">
        <v>4</v>
      </c>
      <c r="P2933">
        <v>1</v>
      </c>
      <c r="Q2933" t="s">
        <v>20</v>
      </c>
      <c r="R2933" t="s">
        <v>3382</v>
      </c>
      <c r="S2933" t="s">
        <v>3379</v>
      </c>
      <c r="T2933">
        <f>IFERROR(Table1[n_can_adj]/MID(Table1[district],FIND("(",Table1[district])+1,1),Table1[n_can_adj])</f>
        <v>2</v>
      </c>
      <c r="U2933">
        <v>197233</v>
      </c>
      <c r="V2933" t="str">
        <f>IF(Table1[Voting Population]&lt;47000,"Rural","Urban")</f>
        <v>Urban</v>
      </c>
      <c r="W2933" s="3">
        <v>0.19385058851789577</v>
      </c>
      <c r="X2933" s="3" t="s">
        <v>5414</v>
      </c>
      <c r="Y2933" s="3">
        <f>COUNTIFS(Table1[Race '#],Table1[[#This Row],[Race '#]],Table1[Gender],"F")</f>
        <v>0</v>
      </c>
      <c r="Z2933" s="3">
        <f>COUNTIFS(Table1[Race '#],Table1[[#This Row],[Race '#]],Table1[Gender],"M")</f>
        <v>2</v>
      </c>
      <c r="AA2933" s="3">
        <f>COUNTIFS(Table1[Race '#],Table1[[#This Row],[Race '#]],Table1[Gender],"~?")</f>
        <v>0</v>
      </c>
      <c r="AB2933" s="3" t="str">
        <f>_xlfn.IFS(Y2933=SUM(Table1[[#This Row],[Race-F candidates]:[Race-? Candidates]]),"All-Female",Z2933=SUM(Table1[[#This Row],[Race-F candidates]:[Race-? Candidates]]),"All-Male",1=1,"Mixed-Gender")</f>
        <v>All-Male</v>
      </c>
      <c r="AC2933" s="3">
        <f>COUNTIFS(Table1[genoffice],Table1[[#This Row],[genoffice]],Table1[Gender],"F")</f>
        <v>216</v>
      </c>
      <c r="AD2933" s="3">
        <f>COUNTIFS(Table1[genoffice],Table1[[#This Row],[genoffice]],Table1[Gender],"M")</f>
        <v>355</v>
      </c>
      <c r="AE2933" s="3">
        <f>COUNTIFS(Table1[genoffice],Table1[[#This Row],[genoffice]],Table1[Gender],"~?")</f>
        <v>29</v>
      </c>
    </row>
    <row r="2934" spans="1:31" x14ac:dyDescent="0.35">
      <c r="A2934">
        <v>2934</v>
      </c>
      <c r="B2934">
        <f>IF(COUNTIF(C$2:C2933,C2934)&gt;0,B2933,B2933+1)</f>
        <v>990</v>
      </c>
      <c r="C2934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4" t="s">
        <v>3379</v>
      </c>
      <c r="E2934" t="s">
        <v>3693</v>
      </c>
      <c r="F2934" t="s">
        <v>3699</v>
      </c>
      <c r="G2934">
        <v>2014</v>
      </c>
      <c r="H2934" t="s">
        <v>1498</v>
      </c>
      <c r="I2934" t="s">
        <v>23</v>
      </c>
      <c r="J2934">
        <v>315</v>
      </c>
      <c r="K2934">
        <v>22</v>
      </c>
      <c r="L2934">
        <f>COUNTIF(Table1[Race],Table1[Race])</f>
        <v>2</v>
      </c>
      <c r="M2934">
        <v>6</v>
      </c>
      <c r="N2934">
        <v>11</v>
      </c>
      <c r="O2934">
        <v>4</v>
      </c>
      <c r="P2934">
        <v>1</v>
      </c>
      <c r="Q2934" t="s">
        <v>20</v>
      </c>
      <c r="R2934" t="s">
        <v>3382</v>
      </c>
      <c r="S2934" t="s">
        <v>3379</v>
      </c>
      <c r="T2934">
        <f>IFERROR(Table1[n_can_adj]/MID(Table1[district],FIND("(",Table1[district])+1,1),Table1[n_can_adj])</f>
        <v>2</v>
      </c>
      <c r="U2934">
        <v>27047</v>
      </c>
      <c r="V2934" t="str">
        <f>IF(Table1[Voting Population]&lt;47000,"Rural","Urban")</f>
        <v>Rural</v>
      </c>
      <c r="W2934" s="3">
        <v>0.26229508196721313</v>
      </c>
      <c r="X2934" s="3" t="s">
        <v>5414</v>
      </c>
      <c r="Y2934" s="3">
        <f>COUNTIFS(Table1[Race '#],Table1[[#This Row],[Race '#]],Table1[Gender],"F")</f>
        <v>0</v>
      </c>
      <c r="Z2934" s="3">
        <f>COUNTIFS(Table1[Race '#],Table1[[#This Row],[Race '#]],Table1[Gender],"M")</f>
        <v>2</v>
      </c>
      <c r="AA2934" s="3">
        <f>COUNTIFS(Table1[Race '#],Table1[[#This Row],[Race '#]],Table1[Gender],"~?")</f>
        <v>0</v>
      </c>
      <c r="AB2934" s="3" t="str">
        <f>_xlfn.IFS(Y2934=SUM(Table1[[#This Row],[Race-F candidates]:[Race-? Candidates]]),"All-Female",Z2934=SUM(Table1[[#This Row],[Race-F candidates]:[Race-? Candidates]]),"All-Male",1=1,"Mixed-Gender")</f>
        <v>All-Male</v>
      </c>
      <c r="AC2934" s="3">
        <f>COUNTIFS(Table1[genoffice],Table1[[#This Row],[genoffice]],Table1[Gender],"F")</f>
        <v>216</v>
      </c>
      <c r="AD2934" s="3">
        <f>COUNTIFS(Table1[genoffice],Table1[[#This Row],[genoffice]],Table1[Gender],"M")</f>
        <v>355</v>
      </c>
      <c r="AE2934" s="3">
        <f>COUNTIFS(Table1[genoffice],Table1[[#This Row],[genoffice]],Table1[Gender],"~?")</f>
        <v>29</v>
      </c>
    </row>
    <row r="2935" spans="1:31" x14ac:dyDescent="0.35">
      <c r="A2935">
        <v>2949</v>
      </c>
      <c r="B2935">
        <f>IF(COUNTIF(C$2:C2934,C2935)&gt;0,B2934,B2934+1)</f>
        <v>990</v>
      </c>
      <c r="C2935" t="str">
        <f>Table1[[#This Row],[position]]&amp;IF(Table1[district]="NA","","-"&amp;Table1[district])&amp;IF(Table1[parish]="Multi-Parish Race","","-"&amp;Table1[parish])&amp;" ("&amp;Table1[year]&amp;")"</f>
        <v>Member of School Board-District  9-De Soto (2014)</v>
      </c>
      <c r="D2935" t="s">
        <v>3379</v>
      </c>
      <c r="E2935" t="s">
        <v>3693</v>
      </c>
      <c r="F2935" t="s">
        <v>3714</v>
      </c>
      <c r="G2935">
        <v>2014</v>
      </c>
      <c r="H2935" t="s">
        <v>1498</v>
      </c>
      <c r="I2935" t="s">
        <v>19</v>
      </c>
      <c r="J2935">
        <v>539</v>
      </c>
      <c r="K2935">
        <v>22</v>
      </c>
      <c r="L2935">
        <f>COUNTIF(Table1[Race],Table1[Race])</f>
        <v>2</v>
      </c>
      <c r="M2935">
        <v>6</v>
      </c>
      <c r="N2935">
        <v>11</v>
      </c>
      <c r="O2935">
        <v>4</v>
      </c>
      <c r="P2935">
        <v>1</v>
      </c>
      <c r="Q2935" t="s">
        <v>20</v>
      </c>
      <c r="R2935" t="s">
        <v>3382</v>
      </c>
      <c r="S2935" t="s">
        <v>3379</v>
      </c>
      <c r="T2935">
        <f>IFERROR(Table1[n_can_adj]/MID(Table1[district],FIND("(",Table1[district])+1,1),Table1[n_can_adj])</f>
        <v>2</v>
      </c>
      <c r="U2935">
        <v>27047</v>
      </c>
      <c r="V2935" t="str">
        <f>IF(Table1[Voting Population]&lt;47000,"Rural","Urban")</f>
        <v>Rural</v>
      </c>
      <c r="W2935" s="3">
        <v>0.26229508196721313</v>
      </c>
      <c r="X2935" s="3" t="s">
        <v>5414</v>
      </c>
      <c r="Y2935" s="3">
        <f>COUNTIFS(Table1[Race '#],Table1[[#This Row],[Race '#]],Table1[Gender],"F")</f>
        <v>0</v>
      </c>
      <c r="Z2935" s="3">
        <f>COUNTIFS(Table1[Race '#],Table1[[#This Row],[Race '#]],Table1[Gender],"M")</f>
        <v>2</v>
      </c>
      <c r="AA2935" s="3">
        <f>COUNTIFS(Table1[Race '#],Table1[[#This Row],[Race '#]],Table1[Gender],"~?")</f>
        <v>0</v>
      </c>
      <c r="AB2935" s="3" t="str">
        <f>_xlfn.IFS(Y2935=SUM(Table1[[#This Row],[Race-F candidates]:[Race-? Candidates]]),"All-Female",Z2935=SUM(Table1[[#This Row],[Race-F candidates]:[Race-? Candidates]]),"All-Male",1=1,"Mixed-Gender")</f>
        <v>All-Male</v>
      </c>
      <c r="AC2935" s="3">
        <f>COUNTIFS(Table1[genoffice],Table1[[#This Row],[genoffice]],Table1[Gender],"F")</f>
        <v>216</v>
      </c>
      <c r="AD2935" s="3">
        <f>COUNTIFS(Table1[genoffice],Table1[[#This Row],[genoffice]],Table1[Gender],"M")</f>
        <v>355</v>
      </c>
      <c r="AE2935" s="3">
        <f>COUNTIFS(Table1[genoffice],Table1[[#This Row],[genoffice]],Table1[Gender],"~?")</f>
        <v>29</v>
      </c>
    </row>
    <row r="2936" spans="1:31" x14ac:dyDescent="0.35">
      <c r="A2936">
        <v>2933</v>
      </c>
      <c r="B2936">
        <f>IF(COUNTIF(C$2:C2935,C2936)&gt;0,B2935,B2935+1)</f>
        <v>991</v>
      </c>
      <c r="C2936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6" t="s">
        <v>3379</v>
      </c>
      <c r="E2936" t="s">
        <v>3693</v>
      </c>
      <c r="F2936" t="s">
        <v>3698</v>
      </c>
      <c r="G2936">
        <v>2014</v>
      </c>
      <c r="H2936" t="s">
        <v>1300</v>
      </c>
      <c r="I2936" t="s">
        <v>19</v>
      </c>
      <c r="J2936">
        <v>1199</v>
      </c>
      <c r="K2936">
        <v>22</v>
      </c>
      <c r="L2936">
        <f>COUNTIF(Table1[Race],Table1[Race])</f>
        <v>2</v>
      </c>
      <c r="M2936">
        <v>6</v>
      </c>
      <c r="N2936">
        <v>11</v>
      </c>
      <c r="O2936">
        <v>4</v>
      </c>
      <c r="P2936">
        <v>1</v>
      </c>
      <c r="Q2936" t="s">
        <v>20</v>
      </c>
      <c r="R2936" t="s">
        <v>3382</v>
      </c>
      <c r="S2936" t="s">
        <v>3379</v>
      </c>
      <c r="T2936">
        <f>IFERROR(Table1[n_can_adj]/MID(Table1[district],FIND("(",Table1[district])+1,1),Table1[n_can_adj])</f>
        <v>2</v>
      </c>
      <c r="U2936">
        <v>73799</v>
      </c>
      <c r="V2936" t="str">
        <f>IF(Table1[Voting Population]&lt;47000,"Rural","Urban")</f>
        <v>Urban</v>
      </c>
      <c r="W2936" s="3">
        <v>0.26410121244069584</v>
      </c>
      <c r="X2936" s="3" t="s">
        <v>5415</v>
      </c>
      <c r="Y2936" s="3">
        <f>COUNTIFS(Table1[Race '#],Table1[[#This Row],[Race '#]],Table1[Gender],"F")</f>
        <v>1</v>
      </c>
      <c r="Z2936" s="3">
        <f>COUNTIFS(Table1[Race '#],Table1[[#This Row],[Race '#]],Table1[Gender],"M")</f>
        <v>1</v>
      </c>
      <c r="AA2936" s="3">
        <f>COUNTIFS(Table1[Race '#],Table1[[#This Row],[Race '#]],Table1[Gender],"~?")</f>
        <v>0</v>
      </c>
      <c r="AB2936" s="3" t="str">
        <f>_xlfn.IFS(Y2936=SUM(Table1[[#This Row],[Race-F candidates]:[Race-? Candidates]]),"All-Female",Z2936=SUM(Table1[[#This Row],[Race-F candidates]:[Race-? Candidates]]),"All-Male",1=1,"Mixed-Gender")</f>
        <v>Mixed-Gender</v>
      </c>
      <c r="AC2936" s="3">
        <f>COUNTIFS(Table1[genoffice],Table1[[#This Row],[genoffice]],Table1[Gender],"F")</f>
        <v>216</v>
      </c>
      <c r="AD2936" s="3">
        <f>COUNTIFS(Table1[genoffice],Table1[[#This Row],[genoffice]],Table1[Gender],"M")</f>
        <v>355</v>
      </c>
      <c r="AE2936" s="3">
        <f>COUNTIFS(Table1[genoffice],Table1[[#This Row],[genoffice]],Table1[Gender],"~?")</f>
        <v>29</v>
      </c>
    </row>
    <row r="2937" spans="1:31" x14ac:dyDescent="0.35">
      <c r="A2937">
        <v>2943</v>
      </c>
      <c r="B2937">
        <f>IF(COUNTIF(C$2:C2936,C2937)&gt;0,B2936,B2936+1)</f>
        <v>991</v>
      </c>
      <c r="C2937" t="str">
        <f>Table1[[#This Row],[position]]&amp;IF(Table1[district]="NA","","-"&amp;Table1[district])&amp;IF(Table1[parish]="Multi-Parish Race","","-"&amp;Table1[parish])&amp;" ("&amp;Table1[year]&amp;")"</f>
        <v>Member of School Board-District  9-Iberia (2014)</v>
      </c>
      <c r="D2937" t="s">
        <v>3379</v>
      </c>
      <c r="E2937" t="s">
        <v>3693</v>
      </c>
      <c r="F2937" t="s">
        <v>3708</v>
      </c>
      <c r="G2937">
        <v>2014</v>
      </c>
      <c r="H2937" t="s">
        <v>1300</v>
      </c>
      <c r="I2937" t="s">
        <v>19</v>
      </c>
      <c r="J2937">
        <v>698</v>
      </c>
      <c r="K2937">
        <v>22</v>
      </c>
      <c r="L2937">
        <f>COUNTIF(Table1[Race],Table1[Race])</f>
        <v>2</v>
      </c>
      <c r="M2937">
        <v>6</v>
      </c>
      <c r="N2937">
        <v>11</v>
      </c>
      <c r="O2937">
        <v>4</v>
      </c>
      <c r="P2937">
        <v>1</v>
      </c>
      <c r="Q2937" t="s">
        <v>20</v>
      </c>
      <c r="R2937" t="s">
        <v>3382</v>
      </c>
      <c r="S2937" t="s">
        <v>3379</v>
      </c>
      <c r="T2937">
        <f>IFERROR(Table1[n_can_adj]/MID(Table1[district],FIND("(",Table1[district])+1,1),Table1[n_can_adj])</f>
        <v>2</v>
      </c>
      <c r="U2937">
        <v>73799</v>
      </c>
      <c r="V2937" t="str">
        <f>IF(Table1[Voting Population]&lt;47000,"Rural","Urban")</f>
        <v>Urban</v>
      </c>
      <c r="W2937" s="3">
        <v>0.26410121244069584</v>
      </c>
      <c r="X2937" s="3" t="s">
        <v>5414</v>
      </c>
      <c r="Y2937" s="3">
        <f>COUNTIFS(Table1[Race '#],Table1[[#This Row],[Race '#]],Table1[Gender],"F")</f>
        <v>1</v>
      </c>
      <c r="Z2937" s="3">
        <f>COUNTIFS(Table1[Race '#],Table1[[#This Row],[Race '#]],Table1[Gender],"M")</f>
        <v>1</v>
      </c>
      <c r="AA2937" s="3">
        <f>COUNTIFS(Table1[Race '#],Table1[[#This Row],[Race '#]],Table1[Gender],"~?")</f>
        <v>0</v>
      </c>
      <c r="AB2937" s="3" t="str">
        <f>_xlfn.IFS(Y2937=SUM(Table1[[#This Row],[Race-F candidates]:[Race-? Candidates]]),"All-Female",Z2937=SUM(Table1[[#This Row],[Race-F candidates]:[Race-? Candidates]]),"All-Male",1=1,"Mixed-Gender")</f>
        <v>Mixed-Gender</v>
      </c>
      <c r="AC2937" s="3">
        <f>COUNTIFS(Table1[genoffice],Table1[[#This Row],[genoffice]],Table1[Gender],"F")</f>
        <v>216</v>
      </c>
      <c r="AD2937" s="3">
        <f>COUNTIFS(Table1[genoffice],Table1[[#This Row],[genoffice]],Table1[Gender],"M")</f>
        <v>355</v>
      </c>
      <c r="AE2937" s="3">
        <f>COUNTIFS(Table1[genoffice],Table1[[#This Row],[genoffice]],Table1[Gender],"~?")</f>
        <v>29</v>
      </c>
    </row>
    <row r="2938" spans="1:31" x14ac:dyDescent="0.35">
      <c r="A2938">
        <v>2932</v>
      </c>
      <c r="B2938">
        <f>IF(COUNTIF(C$2:C2937,C2938)&gt;0,B2937,B2937+1)</f>
        <v>992</v>
      </c>
      <c r="C2938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8" t="s">
        <v>3379</v>
      </c>
      <c r="E2938" t="s">
        <v>3693</v>
      </c>
      <c r="F2938" t="s">
        <v>3697</v>
      </c>
      <c r="G2938">
        <v>2014</v>
      </c>
      <c r="H2938" t="s">
        <v>695</v>
      </c>
      <c r="I2938" t="s">
        <v>23</v>
      </c>
      <c r="J2938">
        <v>656</v>
      </c>
      <c r="K2938">
        <v>22</v>
      </c>
      <c r="L2938">
        <f>COUNTIF(Table1[Race],Table1[Race])</f>
        <v>2</v>
      </c>
      <c r="M2938">
        <v>6</v>
      </c>
      <c r="N2938">
        <v>11</v>
      </c>
      <c r="O2938">
        <v>4</v>
      </c>
      <c r="P2938">
        <v>1</v>
      </c>
      <c r="Q2938" t="s">
        <v>20</v>
      </c>
      <c r="R2938" t="s">
        <v>3382</v>
      </c>
      <c r="S2938" t="s">
        <v>3379</v>
      </c>
      <c r="T2938">
        <f>IFERROR(Table1[n_can_adj]/MID(Table1[district],FIND("(",Table1[district])+1,1),Table1[n_can_adj])</f>
        <v>2</v>
      </c>
      <c r="U2938">
        <v>31399</v>
      </c>
      <c r="V2938" t="str">
        <f>IF(Table1[Voting Population]&lt;47000,"Rural","Urban")</f>
        <v>Rural</v>
      </c>
      <c r="W2938" s="3">
        <v>0.46428571428571425</v>
      </c>
      <c r="X2938" s="3" t="s">
        <v>5414</v>
      </c>
      <c r="Y2938" s="3">
        <f>COUNTIFS(Table1[Race '#],Table1[[#This Row],[Race '#]],Table1[Gender],"F")</f>
        <v>0</v>
      </c>
      <c r="Z2938" s="3">
        <f>COUNTIFS(Table1[Race '#],Table1[[#This Row],[Race '#]],Table1[Gender],"M")</f>
        <v>2</v>
      </c>
      <c r="AA2938" s="3">
        <f>COUNTIFS(Table1[Race '#],Table1[[#This Row],[Race '#]],Table1[Gender],"~?")</f>
        <v>0</v>
      </c>
      <c r="AB2938" s="3" t="str">
        <f>_xlfn.IFS(Y2938=SUM(Table1[[#This Row],[Race-F candidates]:[Race-? Candidates]]),"All-Female",Z2938=SUM(Table1[[#This Row],[Race-F candidates]:[Race-? Candidates]]),"All-Male",1=1,"Mixed-Gender")</f>
        <v>All-Male</v>
      </c>
      <c r="AC2938" s="3">
        <f>COUNTIFS(Table1[genoffice],Table1[[#This Row],[genoffice]],Table1[Gender],"F")</f>
        <v>216</v>
      </c>
      <c r="AD2938" s="3">
        <f>COUNTIFS(Table1[genoffice],Table1[[#This Row],[genoffice]],Table1[Gender],"M")</f>
        <v>355</v>
      </c>
      <c r="AE2938" s="3">
        <f>COUNTIFS(Table1[genoffice],Table1[[#This Row],[genoffice]],Table1[Gender],"~?")</f>
        <v>29</v>
      </c>
    </row>
    <row r="2939" spans="1:31" x14ac:dyDescent="0.35">
      <c r="A2939">
        <v>2940</v>
      </c>
      <c r="B2939">
        <f>IF(COUNTIF(C$2:C2938,C2939)&gt;0,B2938,B2938+1)</f>
        <v>992</v>
      </c>
      <c r="C2939" t="str">
        <f>Table1[[#This Row],[position]]&amp;IF(Table1[district]="NA","","-"&amp;Table1[district])&amp;IF(Table1[parish]="Multi-Parish Race","","-"&amp;Table1[parish])&amp;" ("&amp;Table1[year]&amp;")"</f>
        <v>Member of School Board-District  9-Jefferson Davis (2014)</v>
      </c>
      <c r="D2939" t="s">
        <v>3379</v>
      </c>
      <c r="E2939" t="s">
        <v>3693</v>
      </c>
      <c r="F2939" t="s">
        <v>3705</v>
      </c>
      <c r="G2939">
        <v>2014</v>
      </c>
      <c r="H2939" t="s">
        <v>695</v>
      </c>
      <c r="I2939" t="s">
        <v>19</v>
      </c>
      <c r="J2939">
        <v>240</v>
      </c>
      <c r="K2939">
        <v>22</v>
      </c>
      <c r="L2939">
        <f>COUNTIF(Table1[Race],Table1[Race])</f>
        <v>2</v>
      </c>
      <c r="M2939">
        <v>6</v>
      </c>
      <c r="N2939">
        <v>11</v>
      </c>
      <c r="O2939">
        <v>4</v>
      </c>
      <c r="P2939">
        <v>1</v>
      </c>
      <c r="Q2939" t="s">
        <v>20</v>
      </c>
      <c r="R2939" t="s">
        <v>3382</v>
      </c>
      <c r="S2939" t="s">
        <v>3379</v>
      </c>
      <c r="T2939">
        <f>IFERROR(Table1[n_can_adj]/MID(Table1[district],FIND("(",Table1[district])+1,1),Table1[n_can_adj])</f>
        <v>2</v>
      </c>
      <c r="U2939">
        <v>31399</v>
      </c>
      <c r="V2939" t="str">
        <f>IF(Table1[Voting Population]&lt;47000,"Rural","Urban")</f>
        <v>Rural</v>
      </c>
      <c r="W2939" s="3">
        <v>0.46428571428571425</v>
      </c>
      <c r="X2939" s="3" t="s">
        <v>5414</v>
      </c>
      <c r="Y2939" s="3">
        <f>COUNTIFS(Table1[Race '#],Table1[[#This Row],[Race '#]],Table1[Gender],"F")</f>
        <v>0</v>
      </c>
      <c r="Z2939" s="3">
        <f>COUNTIFS(Table1[Race '#],Table1[[#This Row],[Race '#]],Table1[Gender],"M")</f>
        <v>2</v>
      </c>
      <c r="AA2939" s="3">
        <f>COUNTIFS(Table1[Race '#],Table1[[#This Row],[Race '#]],Table1[Gender],"~?")</f>
        <v>0</v>
      </c>
      <c r="AB2939" s="3" t="str">
        <f>_xlfn.IFS(Y2939=SUM(Table1[[#This Row],[Race-F candidates]:[Race-? Candidates]]),"All-Female",Z2939=SUM(Table1[[#This Row],[Race-F candidates]:[Race-? Candidates]]),"All-Male",1=1,"Mixed-Gender")</f>
        <v>All-Male</v>
      </c>
      <c r="AC2939" s="3">
        <f>COUNTIFS(Table1[genoffice],Table1[[#This Row],[genoffice]],Table1[Gender],"F")</f>
        <v>216</v>
      </c>
      <c r="AD2939" s="3">
        <f>COUNTIFS(Table1[genoffice],Table1[[#This Row],[genoffice]],Table1[Gender],"M")</f>
        <v>355</v>
      </c>
      <c r="AE2939" s="3">
        <f>COUNTIFS(Table1[genoffice],Table1[[#This Row],[genoffice]],Table1[Gender],"~?")</f>
        <v>29</v>
      </c>
    </row>
    <row r="2940" spans="1:31" x14ac:dyDescent="0.35">
      <c r="A2940">
        <v>2931</v>
      </c>
      <c r="B2940">
        <f>IF(COUNTIF(C$2:C2939,C2940)&gt;0,B2939,B2939+1)</f>
        <v>993</v>
      </c>
      <c r="C2940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0" t="s">
        <v>3379</v>
      </c>
      <c r="E2940" t="s">
        <v>3693</v>
      </c>
      <c r="F2940" t="s">
        <v>3696</v>
      </c>
      <c r="G2940">
        <v>2014</v>
      </c>
      <c r="H2940" t="s">
        <v>1584</v>
      </c>
      <c r="I2940" t="s">
        <v>19</v>
      </c>
      <c r="J2940">
        <v>464</v>
      </c>
      <c r="K2940">
        <v>22</v>
      </c>
      <c r="L2940">
        <f>COUNTIF(Table1[Race],Table1[Race])</f>
        <v>2</v>
      </c>
      <c r="M2940">
        <v>6</v>
      </c>
      <c r="N2940">
        <v>11</v>
      </c>
      <c r="O2940">
        <v>4</v>
      </c>
      <c r="P2940">
        <v>1</v>
      </c>
      <c r="Q2940" t="s">
        <v>20</v>
      </c>
      <c r="R2940" t="s">
        <v>3382</v>
      </c>
      <c r="S2940" t="s">
        <v>3379</v>
      </c>
      <c r="T2940">
        <f>IFERROR(Table1[n_can_adj]/MID(Table1[district],FIND("(",Table1[district])+1,1),Table1[n_can_adj])</f>
        <v>2</v>
      </c>
      <c r="U2940">
        <v>23584</v>
      </c>
      <c r="V2940" t="str">
        <f>IF(Table1[Voting Population]&lt;47000,"Rural","Urban")</f>
        <v>Rural</v>
      </c>
      <c r="W2940" s="3">
        <v>0.35672514619883039</v>
      </c>
      <c r="X2940" s="3" t="s">
        <v>5414</v>
      </c>
      <c r="Y2940" s="3">
        <f>COUNTIFS(Table1[Race '#],Table1[[#This Row],[Race '#]],Table1[Gender],"F")</f>
        <v>1</v>
      </c>
      <c r="Z2940" s="3">
        <f>COUNTIFS(Table1[Race '#],Table1[[#This Row],[Race '#]],Table1[Gender],"M")</f>
        <v>1</v>
      </c>
      <c r="AA2940" s="3">
        <f>COUNTIFS(Table1[Race '#],Table1[[#This Row],[Race '#]],Table1[Gender],"~?")</f>
        <v>0</v>
      </c>
      <c r="AB2940" s="3" t="str">
        <f>_xlfn.IFS(Y2940=SUM(Table1[[#This Row],[Race-F candidates]:[Race-? Candidates]]),"All-Female",Z2940=SUM(Table1[[#This Row],[Race-F candidates]:[Race-? Candidates]]),"All-Male",1=1,"Mixed-Gender")</f>
        <v>Mixed-Gender</v>
      </c>
      <c r="AC2940" s="3">
        <f>COUNTIFS(Table1[genoffice],Table1[[#This Row],[genoffice]],Table1[Gender],"F")</f>
        <v>216</v>
      </c>
      <c r="AD2940" s="3">
        <f>COUNTIFS(Table1[genoffice],Table1[[#This Row],[genoffice]],Table1[Gender],"M")</f>
        <v>355</v>
      </c>
      <c r="AE2940" s="3">
        <f>COUNTIFS(Table1[genoffice],Table1[[#This Row],[genoffice]],Table1[Gender],"~?")</f>
        <v>29</v>
      </c>
    </row>
    <row r="2941" spans="1:31" x14ac:dyDescent="0.35">
      <c r="A2941">
        <v>2938</v>
      </c>
      <c r="B2941">
        <f>IF(COUNTIF(C$2:C2940,C2941)&gt;0,B2940,B2940+1)</f>
        <v>993</v>
      </c>
      <c r="C2941" t="str">
        <f>Table1[[#This Row],[position]]&amp;IF(Table1[district]="NA","","-"&amp;Table1[district])&amp;IF(Table1[parish]="Multi-Parish Race","","-"&amp;Table1[parish])&amp;" ("&amp;Table1[year]&amp;")"</f>
        <v>Member of School Board-District  9-Plaquemines (2014)</v>
      </c>
      <c r="D2941" t="s">
        <v>3379</v>
      </c>
      <c r="E2941" t="s">
        <v>3693</v>
      </c>
      <c r="F2941" t="s">
        <v>3703</v>
      </c>
      <c r="G2941">
        <v>2014</v>
      </c>
      <c r="H2941" t="s">
        <v>1584</v>
      </c>
      <c r="I2941" t="s">
        <v>19</v>
      </c>
      <c r="J2941">
        <v>220</v>
      </c>
      <c r="K2941">
        <v>22</v>
      </c>
      <c r="L2941">
        <f>COUNTIF(Table1[Race],Table1[Race])</f>
        <v>2</v>
      </c>
      <c r="M2941">
        <v>6</v>
      </c>
      <c r="N2941">
        <v>11</v>
      </c>
      <c r="O2941">
        <v>4</v>
      </c>
      <c r="P2941">
        <v>1</v>
      </c>
      <c r="Q2941" t="s">
        <v>20</v>
      </c>
      <c r="R2941" t="s">
        <v>3382</v>
      </c>
      <c r="S2941" t="s">
        <v>3379</v>
      </c>
      <c r="T2941">
        <f>IFERROR(Table1[n_can_adj]/MID(Table1[district],FIND("(",Table1[district])+1,1),Table1[n_can_adj])</f>
        <v>2</v>
      </c>
      <c r="U2941">
        <v>23584</v>
      </c>
      <c r="V2941" t="str">
        <f>IF(Table1[Voting Population]&lt;47000,"Rural","Urban")</f>
        <v>Rural</v>
      </c>
      <c r="W2941" s="3">
        <v>0.35672514619883039</v>
      </c>
      <c r="X2941" s="3" t="s">
        <v>5415</v>
      </c>
      <c r="Y2941" s="3">
        <f>COUNTIFS(Table1[Race '#],Table1[[#This Row],[Race '#]],Table1[Gender],"F")</f>
        <v>1</v>
      </c>
      <c r="Z2941" s="3">
        <f>COUNTIFS(Table1[Race '#],Table1[[#This Row],[Race '#]],Table1[Gender],"M")</f>
        <v>1</v>
      </c>
      <c r="AA2941" s="3">
        <f>COUNTIFS(Table1[Race '#],Table1[[#This Row],[Race '#]],Table1[Gender],"~?")</f>
        <v>0</v>
      </c>
      <c r="AB2941" s="3" t="str">
        <f>_xlfn.IFS(Y2941=SUM(Table1[[#This Row],[Race-F candidates]:[Race-? Candidates]]),"All-Female",Z2941=SUM(Table1[[#This Row],[Race-F candidates]:[Race-? Candidates]]),"All-Male",1=1,"Mixed-Gender")</f>
        <v>Mixed-Gender</v>
      </c>
      <c r="AC2941" s="3">
        <f>COUNTIFS(Table1[genoffice],Table1[[#This Row],[genoffice]],Table1[Gender],"F")</f>
        <v>216</v>
      </c>
      <c r="AD2941" s="3">
        <f>COUNTIFS(Table1[genoffice],Table1[[#This Row],[genoffice]],Table1[Gender],"M")</f>
        <v>355</v>
      </c>
      <c r="AE2941" s="3">
        <f>COUNTIFS(Table1[genoffice],Table1[[#This Row],[genoffice]],Table1[Gender],"~?")</f>
        <v>29</v>
      </c>
    </row>
    <row r="2942" spans="1:31" x14ac:dyDescent="0.35">
      <c r="A2942">
        <v>2939</v>
      </c>
      <c r="B2942">
        <f>IF(COUNTIF(C$2:C2941,C2942)&gt;0,B2941,B2941+1)</f>
        <v>994</v>
      </c>
      <c r="C2942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2" t="s">
        <v>3379</v>
      </c>
      <c r="E2942" t="s">
        <v>3693</v>
      </c>
      <c r="F2942" t="s">
        <v>3704</v>
      </c>
      <c r="G2942">
        <v>2014</v>
      </c>
      <c r="H2942" t="s">
        <v>1737</v>
      </c>
      <c r="I2942" t="s">
        <v>23</v>
      </c>
      <c r="J2942">
        <v>807</v>
      </c>
      <c r="K2942">
        <v>22</v>
      </c>
      <c r="L2942">
        <f>COUNTIF(Table1[Race],Table1[Race])</f>
        <v>2</v>
      </c>
      <c r="M2942">
        <v>6</v>
      </c>
      <c r="N2942">
        <v>11</v>
      </c>
      <c r="O2942">
        <v>4</v>
      </c>
      <c r="P2942">
        <v>1</v>
      </c>
      <c r="Q2942" t="s">
        <v>20</v>
      </c>
      <c r="R2942" t="s">
        <v>3382</v>
      </c>
      <c r="S2942" t="s">
        <v>3379</v>
      </c>
      <c r="T2942">
        <f>IFERROR(Table1[n_can_adj]/MID(Table1[district],FIND("(",Table1[district])+1,1),Table1[n_can_adj])</f>
        <v>2</v>
      </c>
      <c r="U2942">
        <v>44091</v>
      </c>
      <c r="V2942" t="str">
        <f>IF(Table1[Voting Population]&lt;47000,"Rural","Urban")</f>
        <v>Rural</v>
      </c>
      <c r="W2942" s="3">
        <v>0.35973041280539175</v>
      </c>
      <c r="X2942" s="3" t="s">
        <v>5414</v>
      </c>
      <c r="Y2942" s="3">
        <f>COUNTIFS(Table1[Race '#],Table1[[#This Row],[Race '#]],Table1[Gender],"F")</f>
        <v>1</v>
      </c>
      <c r="Z2942" s="3">
        <f>COUNTIFS(Table1[Race '#],Table1[[#This Row],[Race '#]],Table1[Gender],"M")</f>
        <v>1</v>
      </c>
      <c r="AA2942" s="3">
        <f>COUNTIFS(Table1[Race '#],Table1[[#This Row],[Race '#]],Table1[Gender],"~?")</f>
        <v>0</v>
      </c>
      <c r="AB2942" s="3" t="str">
        <f>_xlfn.IFS(Y2942=SUM(Table1[[#This Row],[Race-F candidates]:[Race-? Candidates]]),"All-Female",Z2942=SUM(Table1[[#This Row],[Race-F candidates]:[Race-? Candidates]]),"All-Male",1=1,"Mixed-Gender")</f>
        <v>Mixed-Gender</v>
      </c>
      <c r="AC2942" s="3">
        <f>COUNTIFS(Table1[genoffice],Table1[[#This Row],[genoffice]],Table1[Gender],"F")</f>
        <v>216</v>
      </c>
      <c r="AD2942" s="3">
        <f>COUNTIFS(Table1[genoffice],Table1[[#This Row],[genoffice]],Table1[Gender],"M")</f>
        <v>355</v>
      </c>
      <c r="AE2942" s="3">
        <f>COUNTIFS(Table1[genoffice],Table1[[#This Row],[genoffice]],Table1[Gender],"~?")</f>
        <v>29</v>
      </c>
    </row>
    <row r="2943" spans="1:31" x14ac:dyDescent="0.35">
      <c r="A2943">
        <v>2948</v>
      </c>
      <c r="B2943">
        <f>IF(COUNTIF(C$2:C2942,C2943)&gt;0,B2942,B2942+1)</f>
        <v>994</v>
      </c>
      <c r="C2943" t="str">
        <f>Table1[[#This Row],[position]]&amp;IF(Table1[district]="NA","","-"&amp;Table1[district])&amp;IF(Table1[parish]="Multi-Parish Race","","-"&amp;Table1[parish])&amp;" ("&amp;Table1[year]&amp;")"</f>
        <v>Member of School Board-District  9-St. Bernard (2014)</v>
      </c>
      <c r="D2943" t="s">
        <v>3379</v>
      </c>
      <c r="E2943" t="s">
        <v>3693</v>
      </c>
      <c r="F2943" t="s">
        <v>3713</v>
      </c>
      <c r="G2943">
        <v>2014</v>
      </c>
      <c r="H2943" t="s">
        <v>1737</v>
      </c>
      <c r="I2943" t="s">
        <v>127</v>
      </c>
      <c r="J2943">
        <v>380</v>
      </c>
      <c r="K2943">
        <v>22</v>
      </c>
      <c r="L2943">
        <f>COUNTIF(Table1[Race],Table1[Race])</f>
        <v>2</v>
      </c>
      <c r="M2943">
        <v>6</v>
      </c>
      <c r="N2943">
        <v>11</v>
      </c>
      <c r="O2943">
        <v>4</v>
      </c>
      <c r="P2943">
        <v>1</v>
      </c>
      <c r="Q2943" t="s">
        <v>20</v>
      </c>
      <c r="R2943" t="s">
        <v>3382</v>
      </c>
      <c r="S2943" t="s">
        <v>3379</v>
      </c>
      <c r="T2943">
        <f>IFERROR(Table1[n_can_adj]/MID(Table1[district],FIND("(",Table1[district])+1,1),Table1[n_can_adj])</f>
        <v>2</v>
      </c>
      <c r="U2943">
        <v>44091</v>
      </c>
      <c r="V2943" t="str">
        <f>IF(Table1[Voting Population]&lt;47000,"Rural","Urban")</f>
        <v>Rural</v>
      </c>
      <c r="W2943" s="3">
        <v>0.35973041280539175</v>
      </c>
      <c r="X2943" s="3" t="s">
        <v>5415</v>
      </c>
      <c r="Y2943" s="3">
        <f>COUNTIFS(Table1[Race '#],Table1[[#This Row],[Race '#]],Table1[Gender],"F")</f>
        <v>1</v>
      </c>
      <c r="Z2943" s="3">
        <f>COUNTIFS(Table1[Race '#],Table1[[#This Row],[Race '#]],Table1[Gender],"M")</f>
        <v>1</v>
      </c>
      <c r="AA2943" s="3">
        <f>COUNTIFS(Table1[Race '#],Table1[[#This Row],[Race '#]],Table1[Gender],"~?")</f>
        <v>0</v>
      </c>
      <c r="AB2943" s="3" t="str">
        <f>_xlfn.IFS(Y2943=SUM(Table1[[#This Row],[Race-F candidates]:[Race-? Candidates]]),"All-Female",Z2943=SUM(Table1[[#This Row],[Race-F candidates]:[Race-? Candidates]]),"All-Male",1=1,"Mixed-Gender")</f>
        <v>Mixed-Gender</v>
      </c>
      <c r="AC2943" s="3">
        <f>COUNTIFS(Table1[genoffice],Table1[[#This Row],[genoffice]],Table1[Gender],"F")</f>
        <v>216</v>
      </c>
      <c r="AD2943" s="3">
        <f>COUNTIFS(Table1[genoffice],Table1[[#This Row],[genoffice]],Table1[Gender],"M")</f>
        <v>355</v>
      </c>
      <c r="AE2943" s="3">
        <f>COUNTIFS(Table1[genoffice],Table1[[#This Row],[genoffice]],Table1[Gender],"~?")</f>
        <v>29</v>
      </c>
    </row>
    <row r="2944" spans="1:31" x14ac:dyDescent="0.35">
      <c r="A2944">
        <v>2942</v>
      </c>
      <c r="B2944">
        <f>IF(COUNTIF(C$2:C2943,C2944)&gt;0,B2943,B2943+1)</f>
        <v>995</v>
      </c>
      <c r="C2944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4" t="s">
        <v>3379</v>
      </c>
      <c r="E2944" t="s">
        <v>3693</v>
      </c>
      <c r="F2944" t="s">
        <v>3707</v>
      </c>
      <c r="G2944">
        <v>2014</v>
      </c>
      <c r="H2944" t="s">
        <v>2439</v>
      </c>
      <c r="I2944" t="s">
        <v>19</v>
      </c>
      <c r="J2944">
        <v>404</v>
      </c>
      <c r="K2944">
        <v>22</v>
      </c>
      <c r="L2944">
        <f>COUNTIF(Table1[Race],Table1[Race])</f>
        <v>2</v>
      </c>
      <c r="M2944">
        <v>6</v>
      </c>
      <c r="N2944">
        <v>11</v>
      </c>
      <c r="O2944">
        <v>4</v>
      </c>
      <c r="P2944">
        <v>1</v>
      </c>
      <c r="Q2944" t="s">
        <v>20</v>
      </c>
      <c r="R2944" t="s">
        <v>3382</v>
      </c>
      <c r="S2944" t="s">
        <v>3379</v>
      </c>
      <c r="T2944">
        <f>IFERROR(Table1[n_can_adj]/MID(Table1[district],FIND("(",Table1[district])+1,1),Table1[n_can_adj])</f>
        <v>2</v>
      </c>
      <c r="U2944">
        <v>43888</v>
      </c>
      <c r="V2944" t="str">
        <f>IF(Table1[Voting Population]&lt;47000,"Rural","Urban")</f>
        <v>Rural</v>
      </c>
      <c r="W2944" s="3">
        <v>0.31058020477815695</v>
      </c>
      <c r="X2944" s="3" t="s">
        <v>5414</v>
      </c>
      <c r="Y2944" s="3">
        <f>COUNTIFS(Table1[Race '#],Table1[[#This Row],[Race '#]],Table1[Gender],"F")</f>
        <v>0</v>
      </c>
      <c r="Z2944" s="3">
        <f>COUNTIFS(Table1[Race '#],Table1[[#This Row],[Race '#]],Table1[Gender],"M")</f>
        <v>2</v>
      </c>
      <c r="AA2944" s="3">
        <f>COUNTIFS(Table1[Race '#],Table1[[#This Row],[Race '#]],Table1[Gender],"~?")</f>
        <v>0</v>
      </c>
      <c r="AB2944" s="3" t="str">
        <f>_xlfn.IFS(Y2944=SUM(Table1[[#This Row],[Race-F candidates]:[Race-? Candidates]]),"All-Female",Z2944=SUM(Table1[[#This Row],[Race-F candidates]:[Race-? Candidates]]),"All-Male",1=1,"Mixed-Gender")</f>
        <v>All-Male</v>
      </c>
      <c r="AC2944" s="3">
        <f>COUNTIFS(Table1[genoffice],Table1[[#This Row],[genoffice]],Table1[Gender],"F")</f>
        <v>216</v>
      </c>
      <c r="AD2944" s="3">
        <f>COUNTIFS(Table1[genoffice],Table1[[#This Row],[genoffice]],Table1[Gender],"M")</f>
        <v>355</v>
      </c>
      <c r="AE2944" s="3">
        <f>COUNTIFS(Table1[genoffice],Table1[[#This Row],[genoffice]],Table1[Gender],"~?")</f>
        <v>29</v>
      </c>
    </row>
    <row r="2945" spans="1:31" x14ac:dyDescent="0.35">
      <c r="A2945">
        <v>2947</v>
      </c>
      <c r="B2945">
        <f>IF(COUNTIF(C$2:C2944,C2945)&gt;0,B2944,B2944+1)</f>
        <v>995</v>
      </c>
      <c r="C2945" t="str">
        <f>Table1[[#This Row],[position]]&amp;IF(Table1[district]="NA","","-"&amp;Table1[district])&amp;IF(Table1[parish]="Multi-Parish Race","","-"&amp;Table1[parish])&amp;" ("&amp;Table1[year]&amp;")"</f>
        <v>Member of School Board-District  9-St. John The Baptist (2014)</v>
      </c>
      <c r="D2945" t="s">
        <v>3379</v>
      </c>
      <c r="E2945" t="s">
        <v>3693</v>
      </c>
      <c r="F2945" t="s">
        <v>3712</v>
      </c>
      <c r="G2945">
        <v>2014</v>
      </c>
      <c r="H2945" t="s">
        <v>2439</v>
      </c>
      <c r="I2945" t="s">
        <v>23</v>
      </c>
      <c r="J2945">
        <v>768</v>
      </c>
      <c r="K2945">
        <v>22</v>
      </c>
      <c r="L2945">
        <f>COUNTIF(Table1[Race],Table1[Race])</f>
        <v>2</v>
      </c>
      <c r="M2945">
        <v>6</v>
      </c>
      <c r="N2945">
        <v>11</v>
      </c>
      <c r="O2945">
        <v>4</v>
      </c>
      <c r="P2945">
        <v>1</v>
      </c>
      <c r="Q2945" t="s">
        <v>20</v>
      </c>
      <c r="R2945" t="s">
        <v>3382</v>
      </c>
      <c r="S2945" t="s">
        <v>3379</v>
      </c>
      <c r="T2945">
        <f>IFERROR(Table1[n_can_adj]/MID(Table1[district],FIND("(",Table1[district])+1,1),Table1[n_can_adj])</f>
        <v>2</v>
      </c>
      <c r="U2945">
        <v>43888</v>
      </c>
      <c r="V2945" t="str">
        <f>IF(Table1[Voting Population]&lt;47000,"Rural","Urban")</f>
        <v>Rural</v>
      </c>
      <c r="W2945" s="3">
        <v>0.31058020477815695</v>
      </c>
      <c r="X2945" s="3" t="s">
        <v>5414</v>
      </c>
      <c r="Y2945" s="3">
        <f>COUNTIFS(Table1[Race '#],Table1[[#This Row],[Race '#]],Table1[Gender],"F")</f>
        <v>0</v>
      </c>
      <c r="Z2945" s="3">
        <f>COUNTIFS(Table1[Race '#],Table1[[#This Row],[Race '#]],Table1[Gender],"M")</f>
        <v>2</v>
      </c>
      <c r="AA2945" s="3">
        <f>COUNTIFS(Table1[Race '#],Table1[[#This Row],[Race '#]],Table1[Gender],"~?")</f>
        <v>0</v>
      </c>
      <c r="AB2945" s="3" t="str">
        <f>_xlfn.IFS(Y2945=SUM(Table1[[#This Row],[Race-F candidates]:[Race-? Candidates]]),"All-Female",Z2945=SUM(Table1[[#This Row],[Race-F candidates]:[Race-? Candidates]]),"All-Male",1=1,"Mixed-Gender")</f>
        <v>All-Male</v>
      </c>
      <c r="AC2945" s="3">
        <f>COUNTIFS(Table1[genoffice],Table1[[#This Row],[genoffice]],Table1[Gender],"F")</f>
        <v>216</v>
      </c>
      <c r="AD2945" s="3">
        <f>COUNTIFS(Table1[genoffice],Table1[[#This Row],[genoffice]],Table1[Gender],"M")</f>
        <v>355</v>
      </c>
      <c r="AE2945" s="3">
        <f>COUNTIFS(Table1[genoffice],Table1[[#This Row],[genoffice]],Table1[Gender],"~?")</f>
        <v>29</v>
      </c>
    </row>
    <row r="2946" spans="1:31" x14ac:dyDescent="0.35">
      <c r="A2946">
        <v>2930</v>
      </c>
      <c r="B2946">
        <f>IF(COUNTIF(C$2:C2945,C2946)&gt;0,B2945,B2945+1)</f>
        <v>996</v>
      </c>
      <c r="C2946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6" t="s">
        <v>3379</v>
      </c>
      <c r="E2946" t="s">
        <v>3693</v>
      </c>
      <c r="F2946" t="s">
        <v>3695</v>
      </c>
      <c r="G2946">
        <v>2014</v>
      </c>
      <c r="H2946" t="s">
        <v>83</v>
      </c>
      <c r="I2946" t="s">
        <v>30</v>
      </c>
      <c r="J2946">
        <v>2069</v>
      </c>
      <c r="K2946">
        <v>22</v>
      </c>
      <c r="L2946">
        <f>COUNTIF(Table1[Race],Table1[Race])</f>
        <v>2</v>
      </c>
      <c r="M2946">
        <v>6</v>
      </c>
      <c r="N2946">
        <v>11</v>
      </c>
      <c r="O2946">
        <v>4</v>
      </c>
      <c r="P2946">
        <v>1</v>
      </c>
      <c r="Q2946" t="s">
        <v>20</v>
      </c>
      <c r="R2946" t="s">
        <v>3382</v>
      </c>
      <c r="S2946" t="s">
        <v>3379</v>
      </c>
      <c r="T2946">
        <f>IFERROR(Table1[n_can_adj]/MID(Table1[district],FIND("(",Table1[district])+1,1),Table1[n_can_adj])</f>
        <v>2</v>
      </c>
      <c r="U2946">
        <v>83699</v>
      </c>
      <c r="V2946" t="str">
        <f>IF(Table1[Voting Population]&lt;47000,"Rural","Urban")</f>
        <v>Urban</v>
      </c>
      <c r="W2946" s="3">
        <v>0.44030630003480686</v>
      </c>
      <c r="X2946" s="3" t="s">
        <v>5414</v>
      </c>
      <c r="Y2946" s="3">
        <f>COUNTIFS(Table1[Race '#],Table1[[#This Row],[Race '#]],Table1[Gender],"F")</f>
        <v>0</v>
      </c>
      <c r="Z2946" s="3">
        <f>COUNTIFS(Table1[Race '#],Table1[[#This Row],[Race '#]],Table1[Gender],"M")</f>
        <v>2</v>
      </c>
      <c r="AA2946" s="3">
        <f>COUNTIFS(Table1[Race '#],Table1[[#This Row],[Race '#]],Table1[Gender],"~?")</f>
        <v>0</v>
      </c>
      <c r="AB2946" s="3" t="str">
        <f>_xlfn.IFS(Y2946=SUM(Table1[[#This Row],[Race-F candidates]:[Race-? Candidates]]),"All-Female",Z2946=SUM(Table1[[#This Row],[Race-F candidates]:[Race-? Candidates]]),"All-Male",1=1,"Mixed-Gender")</f>
        <v>All-Male</v>
      </c>
      <c r="AC2946" s="3">
        <f>COUNTIFS(Table1[genoffice],Table1[[#This Row],[genoffice]],Table1[Gender],"F")</f>
        <v>216</v>
      </c>
      <c r="AD2946" s="3">
        <f>COUNTIFS(Table1[genoffice],Table1[[#This Row],[genoffice]],Table1[Gender],"M")</f>
        <v>355</v>
      </c>
      <c r="AE2946" s="3">
        <f>COUNTIFS(Table1[genoffice],Table1[[#This Row],[genoffice]],Table1[Gender],"~?")</f>
        <v>29</v>
      </c>
    </row>
    <row r="2947" spans="1:31" x14ac:dyDescent="0.35">
      <c r="A2947">
        <v>2944</v>
      </c>
      <c r="B2947">
        <f>IF(COUNTIF(C$2:C2946,C2947)&gt;0,B2946,B2946+1)</f>
        <v>996</v>
      </c>
      <c r="C2947" t="str">
        <f>Table1[[#This Row],[position]]&amp;IF(Table1[district]="NA","","-"&amp;Table1[district])&amp;IF(Table1[parish]="Multi-Parish Race","","-"&amp;Table1[parish])&amp;" ("&amp;Table1[year]&amp;")"</f>
        <v>Member of School Board-District  9-St. Landry (2014)</v>
      </c>
      <c r="D2947" t="s">
        <v>3379</v>
      </c>
      <c r="E2947" t="s">
        <v>3693</v>
      </c>
      <c r="F2947" t="s">
        <v>3709</v>
      </c>
      <c r="G2947">
        <v>2014</v>
      </c>
      <c r="H2947" t="s">
        <v>83</v>
      </c>
      <c r="I2947" t="s">
        <v>23</v>
      </c>
      <c r="J2947">
        <v>804</v>
      </c>
      <c r="K2947">
        <v>22</v>
      </c>
      <c r="L2947">
        <f>COUNTIF(Table1[Race],Table1[Race])</f>
        <v>2</v>
      </c>
      <c r="M2947">
        <v>6</v>
      </c>
      <c r="N2947">
        <v>11</v>
      </c>
      <c r="O2947">
        <v>4</v>
      </c>
      <c r="P2947">
        <v>1</v>
      </c>
      <c r="Q2947" t="s">
        <v>20</v>
      </c>
      <c r="R2947" t="s">
        <v>3382</v>
      </c>
      <c r="S2947" t="s">
        <v>3379</v>
      </c>
      <c r="T2947">
        <f>IFERROR(Table1[n_can_adj]/MID(Table1[district],FIND("(",Table1[district])+1,1),Table1[n_can_adj])</f>
        <v>2</v>
      </c>
      <c r="U2947">
        <v>83699</v>
      </c>
      <c r="V2947" t="str">
        <f>IF(Table1[Voting Population]&lt;47000,"Rural","Urban")</f>
        <v>Urban</v>
      </c>
      <c r="W2947" s="3">
        <v>0.44030630003480686</v>
      </c>
      <c r="X2947" s="3" t="s">
        <v>5414</v>
      </c>
      <c r="Y2947" s="3">
        <f>COUNTIFS(Table1[Race '#],Table1[[#This Row],[Race '#]],Table1[Gender],"F")</f>
        <v>0</v>
      </c>
      <c r="Z2947" s="3">
        <f>COUNTIFS(Table1[Race '#],Table1[[#This Row],[Race '#]],Table1[Gender],"M")</f>
        <v>2</v>
      </c>
      <c r="AA2947" s="3">
        <f>COUNTIFS(Table1[Race '#],Table1[[#This Row],[Race '#]],Table1[Gender],"~?")</f>
        <v>0</v>
      </c>
      <c r="AB2947" s="3" t="str">
        <f>_xlfn.IFS(Y2947=SUM(Table1[[#This Row],[Race-F candidates]:[Race-? Candidates]]),"All-Female",Z2947=SUM(Table1[[#This Row],[Race-F candidates]:[Race-? Candidates]]),"All-Male",1=1,"Mixed-Gender")</f>
        <v>All-Male</v>
      </c>
      <c r="AC2947" s="3">
        <f>COUNTIFS(Table1[genoffice],Table1[[#This Row],[genoffice]],Table1[Gender],"F")</f>
        <v>216</v>
      </c>
      <c r="AD2947" s="3">
        <f>COUNTIFS(Table1[genoffice],Table1[[#This Row],[genoffice]],Table1[Gender],"M")</f>
        <v>355</v>
      </c>
      <c r="AE2947" s="3">
        <f>COUNTIFS(Table1[genoffice],Table1[[#This Row],[genoffice]],Table1[Gender],"~?")</f>
        <v>29</v>
      </c>
    </row>
    <row r="2948" spans="1:31" x14ac:dyDescent="0.35">
      <c r="A2948">
        <v>2929</v>
      </c>
      <c r="B2948">
        <f>IF(COUNTIF(C$2:C2947,C2948)&gt;0,B2947,B2947+1)</f>
        <v>997</v>
      </c>
      <c r="C2948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8" t="s">
        <v>3379</v>
      </c>
      <c r="E2948" t="s">
        <v>3693</v>
      </c>
      <c r="F2948" t="s">
        <v>3694</v>
      </c>
      <c r="G2948">
        <v>2014</v>
      </c>
      <c r="H2948" t="s">
        <v>422</v>
      </c>
      <c r="I2948" t="s">
        <v>30</v>
      </c>
      <c r="J2948">
        <v>700</v>
      </c>
      <c r="K2948">
        <v>22</v>
      </c>
      <c r="L2948">
        <f>COUNTIF(Table1[Race],Table1[Race])</f>
        <v>2</v>
      </c>
      <c r="M2948">
        <v>6</v>
      </c>
      <c r="N2948">
        <v>11</v>
      </c>
      <c r="O2948">
        <v>4</v>
      </c>
      <c r="P2948">
        <v>1</v>
      </c>
      <c r="Q2948" t="s">
        <v>20</v>
      </c>
      <c r="R2948" t="s">
        <v>3382</v>
      </c>
      <c r="S2948" t="s">
        <v>3379</v>
      </c>
      <c r="T2948">
        <f>IFERROR(Table1[n_can_adj]/MID(Table1[district],FIND("(",Table1[district])+1,1),Table1[n_can_adj])</f>
        <v>2</v>
      </c>
      <c r="U2948">
        <v>53053</v>
      </c>
      <c r="V2948" t="str">
        <f>IF(Table1[Voting Population]&lt;47000,"Rural","Urban")</f>
        <v>Urban</v>
      </c>
      <c r="W2948" s="3">
        <v>4.2674253200569168E-3</v>
      </c>
      <c r="X2948" s="3" t="s">
        <v>5414</v>
      </c>
      <c r="Y2948" s="3">
        <f>COUNTIFS(Table1[Race '#],Table1[[#This Row],[Race '#]],Table1[Gender],"F")</f>
        <v>0</v>
      </c>
      <c r="Z2948" s="3">
        <f>COUNTIFS(Table1[Race '#],Table1[[#This Row],[Race '#]],Table1[Gender],"M")</f>
        <v>2</v>
      </c>
      <c r="AA2948" s="3">
        <f>COUNTIFS(Table1[Race '#],Table1[[#This Row],[Race '#]],Table1[Gender],"~?")</f>
        <v>0</v>
      </c>
      <c r="AB2948" s="3" t="str">
        <f>_xlfn.IFS(Y2948=SUM(Table1[[#This Row],[Race-F candidates]:[Race-? Candidates]]),"All-Female",Z2948=SUM(Table1[[#This Row],[Race-F candidates]:[Race-? Candidates]]),"All-Male",1=1,"Mixed-Gender")</f>
        <v>All-Male</v>
      </c>
      <c r="AC2948" s="3">
        <f>COUNTIFS(Table1[genoffice],Table1[[#This Row],[genoffice]],Table1[Gender],"F")</f>
        <v>216</v>
      </c>
      <c r="AD2948" s="3">
        <f>COUNTIFS(Table1[genoffice],Table1[[#This Row],[genoffice]],Table1[Gender],"M")</f>
        <v>355</v>
      </c>
      <c r="AE2948" s="3">
        <f>COUNTIFS(Table1[genoffice],Table1[[#This Row],[genoffice]],Table1[Gender],"~?")</f>
        <v>29</v>
      </c>
    </row>
    <row r="2949" spans="1:31" x14ac:dyDescent="0.35">
      <c r="A2949">
        <v>2950</v>
      </c>
      <c r="B2949">
        <f>IF(COUNTIF(C$2:C2948,C2949)&gt;0,B2948,B2948+1)</f>
        <v>997</v>
      </c>
      <c r="C2949" t="str">
        <f>Table1[[#This Row],[position]]&amp;IF(Table1[district]="NA","","-"&amp;Table1[district])&amp;IF(Table1[parish]="Multi-Parish Race","","-"&amp;Table1[parish])&amp;" ("&amp;Table1[year]&amp;")"</f>
        <v>Member of School Board-District  9-St. Mary (2014)</v>
      </c>
      <c r="D2949" t="s">
        <v>3379</v>
      </c>
      <c r="E2949" t="s">
        <v>3693</v>
      </c>
      <c r="F2949" t="s">
        <v>3715</v>
      </c>
      <c r="G2949">
        <v>2014</v>
      </c>
      <c r="H2949" t="s">
        <v>422</v>
      </c>
      <c r="I2949" t="s">
        <v>30</v>
      </c>
      <c r="J2949">
        <v>706</v>
      </c>
      <c r="K2949">
        <v>22</v>
      </c>
      <c r="L2949">
        <f>COUNTIF(Table1[Race],Table1[Race])</f>
        <v>2</v>
      </c>
      <c r="M2949">
        <v>6</v>
      </c>
      <c r="N2949">
        <v>11</v>
      </c>
      <c r="O2949">
        <v>4</v>
      </c>
      <c r="P2949">
        <v>1</v>
      </c>
      <c r="Q2949" t="s">
        <v>20</v>
      </c>
      <c r="R2949" t="s">
        <v>3382</v>
      </c>
      <c r="S2949" t="s">
        <v>3379</v>
      </c>
      <c r="T2949">
        <f>IFERROR(Table1[n_can_adj]/MID(Table1[district],FIND("(",Table1[district])+1,1),Table1[n_can_adj])</f>
        <v>2</v>
      </c>
      <c r="U2949">
        <v>53053</v>
      </c>
      <c r="V2949" t="str">
        <f>IF(Table1[Voting Population]&lt;47000,"Rural","Urban")</f>
        <v>Urban</v>
      </c>
      <c r="W2949" s="3">
        <v>4.2674253200569168E-3</v>
      </c>
      <c r="X2949" s="3" t="s">
        <v>5414</v>
      </c>
      <c r="Y2949" s="3">
        <f>COUNTIFS(Table1[Race '#],Table1[[#This Row],[Race '#]],Table1[Gender],"F")</f>
        <v>0</v>
      </c>
      <c r="Z2949" s="3">
        <f>COUNTIFS(Table1[Race '#],Table1[[#This Row],[Race '#]],Table1[Gender],"M")</f>
        <v>2</v>
      </c>
      <c r="AA2949" s="3">
        <f>COUNTIFS(Table1[Race '#],Table1[[#This Row],[Race '#]],Table1[Gender],"~?")</f>
        <v>0</v>
      </c>
      <c r="AB2949" s="3" t="str">
        <f>_xlfn.IFS(Y2949=SUM(Table1[[#This Row],[Race-F candidates]:[Race-? Candidates]]),"All-Female",Z2949=SUM(Table1[[#This Row],[Race-F candidates]:[Race-? Candidates]]),"All-Male",1=1,"Mixed-Gender")</f>
        <v>All-Male</v>
      </c>
      <c r="AC2949" s="3">
        <f>COUNTIFS(Table1[genoffice],Table1[[#This Row],[genoffice]],Table1[Gender],"F")</f>
        <v>216</v>
      </c>
      <c r="AD2949" s="3">
        <f>COUNTIFS(Table1[genoffice],Table1[[#This Row],[genoffice]],Table1[Gender],"M")</f>
        <v>355</v>
      </c>
      <c r="AE2949" s="3">
        <f>COUNTIFS(Table1[genoffice],Table1[[#This Row],[genoffice]],Table1[Gender],"~?")</f>
        <v>29</v>
      </c>
    </row>
    <row r="2950" spans="1:31" x14ac:dyDescent="0.35">
      <c r="A2950">
        <v>2945</v>
      </c>
      <c r="B2950">
        <f>IF(COUNTIF(C$2:C2949,C2950)&gt;0,B2949,B2949+1)</f>
        <v>998</v>
      </c>
      <c r="C2950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0" t="s">
        <v>3379</v>
      </c>
      <c r="E2950" t="s">
        <v>3693</v>
      </c>
      <c r="F2950" t="s">
        <v>3710</v>
      </c>
      <c r="G2950">
        <v>2014</v>
      </c>
      <c r="H2950" t="s">
        <v>405</v>
      </c>
      <c r="I2950" t="s">
        <v>30</v>
      </c>
      <c r="J2950">
        <v>2367</v>
      </c>
      <c r="K2950">
        <v>22</v>
      </c>
      <c r="L2950">
        <f>COUNTIF(Table1[Race],Table1[Race])</f>
        <v>2</v>
      </c>
      <c r="M2950">
        <v>6</v>
      </c>
      <c r="N2950">
        <v>11</v>
      </c>
      <c r="O2950">
        <v>4</v>
      </c>
      <c r="P2950">
        <v>1</v>
      </c>
      <c r="Q2950" t="s">
        <v>20</v>
      </c>
      <c r="R2950" t="s">
        <v>3382</v>
      </c>
      <c r="S2950" t="s">
        <v>3379</v>
      </c>
      <c r="T2950">
        <f>IFERROR(Table1[n_can_adj]/MID(Table1[district],FIND("(",Table1[district])+1,1),Table1[n_can_adj])</f>
        <v>2</v>
      </c>
      <c r="U2950">
        <v>246269</v>
      </c>
      <c r="V2950" t="str">
        <f>IF(Table1[Voting Population]&lt;47000,"Rural","Urban")</f>
        <v>Urban</v>
      </c>
      <c r="W2950" s="3">
        <v>0.28961584633853543</v>
      </c>
      <c r="X2950" s="3" t="s">
        <v>5414</v>
      </c>
      <c r="Y2950" s="3">
        <f>COUNTIFS(Table1[Race '#],Table1[[#This Row],[Race '#]],Table1[Gender],"F")</f>
        <v>1</v>
      </c>
      <c r="Z2950" s="3">
        <f>COUNTIFS(Table1[Race '#],Table1[[#This Row],[Race '#]],Table1[Gender],"M")</f>
        <v>1</v>
      </c>
      <c r="AA2950" s="3">
        <f>COUNTIFS(Table1[Race '#],Table1[[#This Row],[Race '#]],Table1[Gender],"~?")</f>
        <v>0</v>
      </c>
      <c r="AB2950" s="3" t="str">
        <f>_xlfn.IFS(Y2950=SUM(Table1[[#This Row],[Race-F candidates]:[Race-? Candidates]]),"All-Female",Z2950=SUM(Table1[[#This Row],[Race-F candidates]:[Race-? Candidates]]),"All-Male",1=1,"Mixed-Gender")</f>
        <v>Mixed-Gender</v>
      </c>
      <c r="AC2950" s="3">
        <f>COUNTIFS(Table1[genoffice],Table1[[#This Row],[genoffice]],Table1[Gender],"F")</f>
        <v>216</v>
      </c>
      <c r="AD2950" s="3">
        <f>COUNTIFS(Table1[genoffice],Table1[[#This Row],[genoffice]],Table1[Gender],"M")</f>
        <v>355</v>
      </c>
      <c r="AE2950" s="3">
        <f>COUNTIFS(Table1[genoffice],Table1[[#This Row],[genoffice]],Table1[Gender],"~?")</f>
        <v>29</v>
      </c>
    </row>
    <row r="2951" spans="1:31" x14ac:dyDescent="0.35">
      <c r="A2951">
        <v>2946</v>
      </c>
      <c r="B2951">
        <f>IF(COUNTIF(C$2:C2950,C2951)&gt;0,B2950,B2950+1)</f>
        <v>998</v>
      </c>
      <c r="C2951" t="str">
        <f>Table1[[#This Row],[position]]&amp;IF(Table1[district]="NA","","-"&amp;Table1[district])&amp;IF(Table1[parish]="Multi-Parish Race","","-"&amp;Table1[parish])&amp;" ("&amp;Table1[year]&amp;")"</f>
        <v>Member of School Board-District  9-St. Tammany (2014)</v>
      </c>
      <c r="D2951" t="s">
        <v>3379</v>
      </c>
      <c r="E2951" t="s">
        <v>3693</v>
      </c>
      <c r="F2951" t="s">
        <v>3711</v>
      </c>
      <c r="G2951">
        <v>2014</v>
      </c>
      <c r="H2951" t="s">
        <v>405</v>
      </c>
      <c r="I2951" t="s">
        <v>19</v>
      </c>
      <c r="J2951">
        <v>4297</v>
      </c>
      <c r="K2951">
        <v>22</v>
      </c>
      <c r="L2951">
        <f>COUNTIF(Table1[Race],Table1[Race])</f>
        <v>2</v>
      </c>
      <c r="M2951">
        <v>6</v>
      </c>
      <c r="N2951">
        <v>11</v>
      </c>
      <c r="O2951">
        <v>4</v>
      </c>
      <c r="P2951">
        <v>1</v>
      </c>
      <c r="Q2951" t="s">
        <v>20</v>
      </c>
      <c r="R2951" t="s">
        <v>3382</v>
      </c>
      <c r="S2951" t="s">
        <v>3379</v>
      </c>
      <c r="T2951">
        <f>IFERROR(Table1[n_can_adj]/MID(Table1[district],FIND("(",Table1[district])+1,1),Table1[n_can_adj])</f>
        <v>2</v>
      </c>
      <c r="U2951">
        <v>246269</v>
      </c>
      <c r="V2951" t="str">
        <f>IF(Table1[Voting Population]&lt;47000,"Rural","Urban")</f>
        <v>Urban</v>
      </c>
      <c r="W2951" s="3">
        <v>0.28961584633853543</v>
      </c>
      <c r="X2951" s="3" t="s">
        <v>5415</v>
      </c>
      <c r="Y2951" s="3">
        <f>COUNTIFS(Table1[Race '#],Table1[[#This Row],[Race '#]],Table1[Gender],"F")</f>
        <v>1</v>
      </c>
      <c r="Z2951" s="3">
        <f>COUNTIFS(Table1[Race '#],Table1[[#This Row],[Race '#]],Table1[Gender],"M")</f>
        <v>1</v>
      </c>
      <c r="AA2951" s="3">
        <f>COUNTIFS(Table1[Race '#],Table1[[#This Row],[Race '#]],Table1[Gender],"~?")</f>
        <v>0</v>
      </c>
      <c r="AB2951" s="3" t="str">
        <f>_xlfn.IFS(Y2951=SUM(Table1[[#This Row],[Race-F candidates]:[Race-? Candidates]]),"All-Female",Z2951=SUM(Table1[[#This Row],[Race-F candidates]:[Race-? Candidates]]),"All-Male",1=1,"Mixed-Gender")</f>
        <v>Mixed-Gender</v>
      </c>
      <c r="AC2951" s="3">
        <f>COUNTIFS(Table1[genoffice],Table1[[#This Row],[genoffice]],Table1[Gender],"F")</f>
        <v>216</v>
      </c>
      <c r="AD2951" s="3">
        <f>COUNTIFS(Table1[genoffice],Table1[[#This Row],[genoffice]],Table1[Gender],"M")</f>
        <v>355</v>
      </c>
      <c r="AE2951" s="3">
        <f>COUNTIFS(Table1[genoffice],Table1[[#This Row],[genoffice]],Table1[Gender],"~?")</f>
        <v>29</v>
      </c>
    </row>
    <row r="2952" spans="1:31" x14ac:dyDescent="0.35">
      <c r="A2952">
        <v>2951</v>
      </c>
      <c r="B2952">
        <f>IF(COUNTIF(C$2:C2951,C2952)&gt;0,B2951,B2951+1)</f>
        <v>999</v>
      </c>
      <c r="C2952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2" t="s">
        <v>3379</v>
      </c>
      <c r="E2952" t="s">
        <v>3716</v>
      </c>
      <c r="F2952" t="s">
        <v>3717</v>
      </c>
      <c r="G2952">
        <v>2014</v>
      </c>
      <c r="H2952" t="s">
        <v>670</v>
      </c>
      <c r="I2952" t="s">
        <v>19</v>
      </c>
      <c r="J2952">
        <v>1971</v>
      </c>
      <c r="K2952">
        <v>2</v>
      </c>
      <c r="L2952">
        <f>COUNTIF(Table1[Race],Table1[Race])</f>
        <v>2</v>
      </c>
      <c r="M2952">
        <v>0</v>
      </c>
      <c r="N2952">
        <v>2</v>
      </c>
      <c r="O2952">
        <v>0</v>
      </c>
      <c r="P2952">
        <v>0</v>
      </c>
      <c r="Q2952" t="s">
        <v>20</v>
      </c>
      <c r="R2952" t="s">
        <v>3382</v>
      </c>
      <c r="S2952" t="s">
        <v>3379</v>
      </c>
      <c r="T2952">
        <f>IFERROR(Table1[n_can_adj]/MID(Table1[district],FIND("(",Table1[district])+1,1),Table1[n_can_adj])</f>
        <v>2</v>
      </c>
      <c r="U2952">
        <v>156398</v>
      </c>
      <c r="V2952" t="str">
        <f>IF(Table1[Voting Population]&lt;47000,"Rural","Urban")</f>
        <v>Urban</v>
      </c>
      <c r="W2952" s="3">
        <v>0.25241797838042856</v>
      </c>
      <c r="X2952" s="3" t="s">
        <v>5414</v>
      </c>
      <c r="Y2952" s="3">
        <f>COUNTIFS(Table1[Race '#],Table1[[#This Row],[Race '#]],Table1[Gender],"F")</f>
        <v>0</v>
      </c>
      <c r="Z2952" s="3">
        <f>COUNTIFS(Table1[Race '#],Table1[[#This Row],[Race '#]],Table1[Gender],"M")</f>
        <v>2</v>
      </c>
      <c r="AA2952" s="3">
        <f>COUNTIFS(Table1[Race '#],Table1[[#This Row],[Race '#]],Table1[Gender],"~?")</f>
        <v>0</v>
      </c>
      <c r="AB2952" s="3" t="str">
        <f>_xlfn.IFS(Y2952=SUM(Table1[[#This Row],[Race-F candidates]:[Race-? Candidates]]),"All-Female",Z2952=SUM(Table1[[#This Row],[Race-F candidates]:[Race-? Candidates]]),"All-Male",1=1,"Mixed-Gender")</f>
        <v>All-Male</v>
      </c>
      <c r="AC2952" s="3">
        <f>COUNTIFS(Table1[genoffice],Table1[[#This Row],[genoffice]],Table1[Gender],"F")</f>
        <v>216</v>
      </c>
      <c r="AD2952" s="3">
        <f>COUNTIFS(Table1[genoffice],Table1[[#This Row],[genoffice]],Table1[Gender],"M")</f>
        <v>355</v>
      </c>
      <c r="AE2952" s="3">
        <f>COUNTIFS(Table1[genoffice],Table1[[#This Row],[genoffice]],Table1[Gender],"~?")</f>
        <v>29</v>
      </c>
    </row>
    <row r="2953" spans="1:31" x14ac:dyDescent="0.35">
      <c r="A2953">
        <v>2952</v>
      </c>
      <c r="B2953">
        <f>IF(COUNTIF(C$2:C2952,C2953)&gt;0,B2952,B2952+1)</f>
        <v>999</v>
      </c>
      <c r="C2953" t="str">
        <f>Table1[[#This Row],[position]]&amp;IF(Table1[district]="NA","","-"&amp;Table1[district])&amp;IF(Table1[parish]="Multi-Parish Race","","-"&amp;Table1[parish])&amp;" ("&amp;Table1[year]&amp;")"</f>
        <v>Member of School Board-District  A-Ouachita (2014)</v>
      </c>
      <c r="D2953" t="s">
        <v>3379</v>
      </c>
      <c r="E2953" t="s">
        <v>3716</v>
      </c>
      <c r="F2953" t="s">
        <v>3718</v>
      </c>
      <c r="G2953">
        <v>2014</v>
      </c>
      <c r="H2953" t="s">
        <v>670</v>
      </c>
      <c r="I2953" t="s">
        <v>19</v>
      </c>
      <c r="J2953">
        <v>3302</v>
      </c>
      <c r="K2953">
        <v>2</v>
      </c>
      <c r="L2953">
        <f>COUNTIF(Table1[Race],Table1[Race])</f>
        <v>2</v>
      </c>
      <c r="M2953">
        <v>0</v>
      </c>
      <c r="N2953">
        <v>2</v>
      </c>
      <c r="O2953">
        <v>0</v>
      </c>
      <c r="P2953">
        <v>0</v>
      </c>
      <c r="Q2953" t="s">
        <v>20</v>
      </c>
      <c r="R2953" t="s">
        <v>3382</v>
      </c>
      <c r="S2953" t="s">
        <v>3379</v>
      </c>
      <c r="T2953">
        <f>IFERROR(Table1[n_can_adj]/MID(Table1[district],FIND("(",Table1[district])+1,1),Table1[n_can_adj])</f>
        <v>2</v>
      </c>
      <c r="U2953">
        <v>156398</v>
      </c>
      <c r="V2953" t="str">
        <f>IF(Table1[Voting Population]&lt;47000,"Rural","Urban")</f>
        <v>Urban</v>
      </c>
      <c r="W2953" s="3">
        <v>0.25241797838042856</v>
      </c>
      <c r="X2953" s="3" t="s">
        <v>5414</v>
      </c>
      <c r="Y2953" s="3">
        <f>COUNTIFS(Table1[Race '#],Table1[[#This Row],[Race '#]],Table1[Gender],"F")</f>
        <v>0</v>
      </c>
      <c r="Z2953" s="3">
        <f>COUNTIFS(Table1[Race '#],Table1[[#This Row],[Race '#]],Table1[Gender],"M")</f>
        <v>2</v>
      </c>
      <c r="AA2953" s="3">
        <f>COUNTIFS(Table1[Race '#],Table1[[#This Row],[Race '#]],Table1[Gender],"~?")</f>
        <v>0</v>
      </c>
      <c r="AB2953" s="3" t="str">
        <f>_xlfn.IFS(Y2953=SUM(Table1[[#This Row],[Race-F candidates]:[Race-? Candidates]]),"All-Female",Z2953=SUM(Table1[[#This Row],[Race-F candidates]:[Race-? Candidates]]),"All-Male",1=1,"Mixed-Gender")</f>
        <v>All-Male</v>
      </c>
      <c r="AC2953" s="3">
        <f>COUNTIFS(Table1[genoffice],Table1[[#This Row],[genoffice]],Table1[Gender],"F")</f>
        <v>216</v>
      </c>
      <c r="AD2953" s="3">
        <f>COUNTIFS(Table1[genoffice],Table1[[#This Row],[genoffice]],Table1[Gender],"M")</f>
        <v>355</v>
      </c>
      <c r="AE2953" s="3">
        <f>COUNTIFS(Table1[genoffice],Table1[[#This Row],[genoffice]],Table1[Gender],"~?")</f>
        <v>29</v>
      </c>
    </row>
    <row r="2954" spans="1:31" x14ac:dyDescent="0.35">
      <c r="A2954">
        <v>2953</v>
      </c>
      <c r="B2954">
        <f>IF(COUNTIF(C$2:C2953,C2954)&gt;0,B2953,B2953+1)</f>
        <v>1000</v>
      </c>
      <c r="C2954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4" t="s">
        <v>3379</v>
      </c>
      <c r="E2954" t="s">
        <v>3719</v>
      </c>
      <c r="F2954" t="s">
        <v>3720</v>
      </c>
      <c r="G2954">
        <v>2014</v>
      </c>
      <c r="H2954" t="s">
        <v>670</v>
      </c>
      <c r="I2954" t="s">
        <v>23</v>
      </c>
      <c r="J2954">
        <v>3419</v>
      </c>
      <c r="K2954">
        <v>2</v>
      </c>
      <c r="L2954">
        <f>COUNTIF(Table1[Race],Table1[Race])</f>
        <v>2</v>
      </c>
      <c r="M2954">
        <v>2</v>
      </c>
      <c r="N2954">
        <v>0</v>
      </c>
      <c r="O2954">
        <v>0</v>
      </c>
      <c r="P2954">
        <v>0</v>
      </c>
      <c r="Q2954" t="s">
        <v>20</v>
      </c>
      <c r="R2954" t="s">
        <v>3382</v>
      </c>
      <c r="S2954" t="s">
        <v>3379</v>
      </c>
      <c r="T2954">
        <f>IFERROR(Table1[n_can_adj]/MID(Table1[district],FIND("(",Table1[district])+1,1),Table1[n_can_adj])</f>
        <v>2</v>
      </c>
      <c r="U2954">
        <v>156398</v>
      </c>
      <c r="V2954" t="str">
        <f>IF(Table1[Voting Population]&lt;47000,"Rural","Urban")</f>
        <v>Urban</v>
      </c>
      <c r="W2954" s="3">
        <v>0.4604869713797522</v>
      </c>
      <c r="X2954" s="3" t="s">
        <v>5413</v>
      </c>
      <c r="Y2954" s="3">
        <f>COUNTIFS(Table1[Race '#],Table1[[#This Row],[Race '#]],Table1[Gender],"F")</f>
        <v>1</v>
      </c>
      <c r="Z2954" s="3">
        <f>COUNTIFS(Table1[Race '#],Table1[[#This Row],[Race '#]],Table1[Gender],"M")</f>
        <v>0</v>
      </c>
      <c r="AA2954" s="3">
        <f>COUNTIFS(Table1[Race '#],Table1[[#This Row],[Race '#]],Table1[Gender],"~?")</f>
        <v>1</v>
      </c>
      <c r="AB2954" s="3" t="str">
        <f>_xlfn.IFS(Y2954=SUM(Table1[[#This Row],[Race-F candidates]:[Race-? Candidates]]),"All-Female",Z2954=SUM(Table1[[#This Row],[Race-F candidates]:[Race-? Candidates]]),"All-Male",1=1,"Mixed-Gender")</f>
        <v>Mixed-Gender</v>
      </c>
      <c r="AC2954" s="3">
        <f>COUNTIFS(Table1[genoffice],Table1[[#This Row],[genoffice]],Table1[Gender],"F")</f>
        <v>216</v>
      </c>
      <c r="AD2954" s="3">
        <f>COUNTIFS(Table1[genoffice],Table1[[#This Row],[genoffice]],Table1[Gender],"M")</f>
        <v>355</v>
      </c>
      <c r="AE2954" s="3">
        <f>COUNTIFS(Table1[genoffice],Table1[[#This Row],[genoffice]],Table1[Gender],"~?")</f>
        <v>29</v>
      </c>
    </row>
    <row r="2955" spans="1:31" x14ac:dyDescent="0.35">
      <c r="A2955">
        <v>2954</v>
      </c>
      <c r="B2955">
        <f>IF(COUNTIF(C$2:C2954,C2955)&gt;0,B2954,B2954+1)</f>
        <v>1000</v>
      </c>
      <c r="C2955" t="str">
        <f>Table1[[#This Row],[position]]&amp;IF(Table1[district]="NA","","-"&amp;Table1[district])&amp;IF(Table1[parish]="Multi-Parish Race","","-"&amp;Table1[parish])&amp;" ("&amp;Table1[year]&amp;")"</f>
        <v>Member of School Board-District  C-Ouachita (2014)</v>
      </c>
      <c r="D2955" t="s">
        <v>3379</v>
      </c>
      <c r="E2955" t="s">
        <v>3719</v>
      </c>
      <c r="F2955" t="s">
        <v>3721</v>
      </c>
      <c r="G2955">
        <v>2014</v>
      </c>
      <c r="H2955" t="s">
        <v>670</v>
      </c>
      <c r="I2955" t="s">
        <v>23</v>
      </c>
      <c r="J2955">
        <v>1263</v>
      </c>
      <c r="K2955">
        <v>2</v>
      </c>
      <c r="L2955">
        <f>COUNTIF(Table1[Race],Table1[Race])</f>
        <v>2</v>
      </c>
      <c r="M2955">
        <v>2</v>
      </c>
      <c r="N2955">
        <v>0</v>
      </c>
      <c r="O2955">
        <v>0</v>
      </c>
      <c r="P2955">
        <v>0</v>
      </c>
      <c r="Q2955" t="s">
        <v>20</v>
      </c>
      <c r="R2955" t="s">
        <v>3382</v>
      </c>
      <c r="S2955" t="s">
        <v>3379</v>
      </c>
      <c r="T2955">
        <f>IFERROR(Table1[n_can_adj]/MID(Table1[district],FIND("(",Table1[district])+1,1),Table1[n_can_adj])</f>
        <v>2</v>
      </c>
      <c r="U2955">
        <v>156398</v>
      </c>
      <c r="V2955" t="str">
        <f>IF(Table1[Voting Population]&lt;47000,"Rural","Urban")</f>
        <v>Urban</v>
      </c>
      <c r="W2955" s="3">
        <v>0.4604869713797522</v>
      </c>
      <c r="X2955" s="3" t="s">
        <v>5415</v>
      </c>
      <c r="Y2955" s="3">
        <f>COUNTIFS(Table1[Race '#],Table1[[#This Row],[Race '#]],Table1[Gender],"F")</f>
        <v>1</v>
      </c>
      <c r="Z2955" s="3">
        <f>COUNTIFS(Table1[Race '#],Table1[[#This Row],[Race '#]],Table1[Gender],"M")</f>
        <v>0</v>
      </c>
      <c r="AA2955" s="3">
        <f>COUNTIFS(Table1[Race '#],Table1[[#This Row],[Race '#]],Table1[Gender],"~?")</f>
        <v>1</v>
      </c>
      <c r="AB2955" s="3" t="str">
        <f>_xlfn.IFS(Y2955=SUM(Table1[[#This Row],[Race-F candidates]:[Race-? Candidates]]),"All-Female",Z2955=SUM(Table1[[#This Row],[Race-F candidates]:[Race-? Candidates]]),"All-Male",1=1,"Mixed-Gender")</f>
        <v>Mixed-Gender</v>
      </c>
      <c r="AC2955" s="3">
        <f>COUNTIFS(Table1[genoffice],Table1[[#This Row],[genoffice]],Table1[Gender],"F")</f>
        <v>216</v>
      </c>
      <c r="AD2955" s="3">
        <f>COUNTIFS(Table1[genoffice],Table1[[#This Row],[genoffice]],Table1[Gender],"M")</f>
        <v>355</v>
      </c>
      <c r="AE2955" s="3">
        <f>COUNTIFS(Table1[genoffice],Table1[[#This Row],[genoffice]],Table1[Gender],"~?")</f>
        <v>29</v>
      </c>
    </row>
    <row r="2956" spans="1:31" x14ac:dyDescent="0.35">
      <c r="A2956">
        <v>2955</v>
      </c>
      <c r="B2956">
        <f>IF(COUNTIF(C$2:C2955,C2956)&gt;0,B2955,B2955+1)</f>
        <v>1001</v>
      </c>
      <c r="C2956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6" t="s">
        <v>3379</v>
      </c>
      <c r="E2956" t="s">
        <v>3722</v>
      </c>
      <c r="F2956" t="s">
        <v>3723</v>
      </c>
      <c r="G2956">
        <v>2014</v>
      </c>
      <c r="H2956" t="s">
        <v>670</v>
      </c>
      <c r="I2956" t="s">
        <v>23</v>
      </c>
      <c r="J2956">
        <v>2093</v>
      </c>
      <c r="K2956">
        <v>2</v>
      </c>
      <c r="L2956">
        <f>COUNTIF(Table1[Race],Table1[Race])</f>
        <v>2</v>
      </c>
      <c r="M2956">
        <v>2</v>
      </c>
      <c r="N2956">
        <v>0</v>
      </c>
      <c r="O2956">
        <v>0</v>
      </c>
      <c r="P2956">
        <v>0</v>
      </c>
      <c r="Q2956" t="s">
        <v>20</v>
      </c>
      <c r="R2956" t="s">
        <v>3382</v>
      </c>
      <c r="S2956" t="s">
        <v>3379</v>
      </c>
      <c r="T2956">
        <f>IFERROR(Table1[n_can_adj]/MID(Table1[district],FIND("(",Table1[district])+1,1),Table1[n_can_adj])</f>
        <v>2</v>
      </c>
      <c r="U2956">
        <v>156398</v>
      </c>
      <c r="V2956" t="str">
        <f>IF(Table1[Voting Population]&lt;47000,"Rural","Urban")</f>
        <v>Urban</v>
      </c>
      <c r="W2956" s="3">
        <v>0.37742678512668637</v>
      </c>
      <c r="X2956" s="3" t="s">
        <v>5414</v>
      </c>
      <c r="Y2956" s="3">
        <f>COUNTIFS(Table1[Race '#],Table1[[#This Row],[Race '#]],Table1[Gender],"F")</f>
        <v>0</v>
      </c>
      <c r="Z2956" s="3">
        <f>COUNTIFS(Table1[Race '#],Table1[[#This Row],[Race '#]],Table1[Gender],"M")</f>
        <v>2</v>
      </c>
      <c r="AA2956" s="3">
        <f>COUNTIFS(Table1[Race '#],Table1[[#This Row],[Race '#]],Table1[Gender],"~?")</f>
        <v>0</v>
      </c>
      <c r="AB2956" s="3" t="str">
        <f>_xlfn.IFS(Y2956=SUM(Table1[[#This Row],[Race-F candidates]:[Race-? Candidates]]),"All-Female",Z2956=SUM(Table1[[#This Row],[Race-F candidates]:[Race-? Candidates]]),"All-Male",1=1,"Mixed-Gender")</f>
        <v>All-Male</v>
      </c>
      <c r="AC2956" s="3">
        <f>COUNTIFS(Table1[genoffice],Table1[[#This Row],[genoffice]],Table1[Gender],"F")</f>
        <v>216</v>
      </c>
      <c r="AD2956" s="3">
        <f>COUNTIFS(Table1[genoffice],Table1[[#This Row],[genoffice]],Table1[Gender],"M")</f>
        <v>355</v>
      </c>
      <c r="AE2956" s="3">
        <f>COUNTIFS(Table1[genoffice],Table1[[#This Row],[genoffice]],Table1[Gender],"~?")</f>
        <v>29</v>
      </c>
    </row>
    <row r="2957" spans="1:31" x14ac:dyDescent="0.35">
      <c r="A2957">
        <v>2956</v>
      </c>
      <c r="B2957">
        <f>IF(COUNTIF(C$2:C2956,C2957)&gt;0,B2956,B2956+1)</f>
        <v>1001</v>
      </c>
      <c r="C2957" t="str">
        <f>Table1[[#This Row],[position]]&amp;IF(Table1[district]="NA","","-"&amp;Table1[district])&amp;IF(Table1[parish]="Multi-Parish Race","","-"&amp;Table1[parish])&amp;" ("&amp;Table1[year]&amp;")"</f>
        <v>Member of School Board-District  E-Ouachita (2014)</v>
      </c>
      <c r="D2957" t="s">
        <v>3379</v>
      </c>
      <c r="E2957" t="s">
        <v>3722</v>
      </c>
      <c r="F2957" t="s">
        <v>3724</v>
      </c>
      <c r="G2957">
        <v>2014</v>
      </c>
      <c r="H2957" t="s">
        <v>670</v>
      </c>
      <c r="I2957" t="s">
        <v>23</v>
      </c>
      <c r="J2957">
        <v>946</v>
      </c>
      <c r="K2957">
        <v>2</v>
      </c>
      <c r="L2957">
        <f>COUNTIF(Table1[Race],Table1[Race])</f>
        <v>2</v>
      </c>
      <c r="M2957">
        <v>2</v>
      </c>
      <c r="N2957">
        <v>0</v>
      </c>
      <c r="O2957">
        <v>0</v>
      </c>
      <c r="P2957">
        <v>0</v>
      </c>
      <c r="Q2957" t="s">
        <v>20</v>
      </c>
      <c r="R2957" t="s">
        <v>3382</v>
      </c>
      <c r="S2957" t="s">
        <v>3379</v>
      </c>
      <c r="T2957">
        <f>IFERROR(Table1[n_can_adj]/MID(Table1[district],FIND("(",Table1[district])+1,1),Table1[n_can_adj])</f>
        <v>2</v>
      </c>
      <c r="U2957">
        <v>156398</v>
      </c>
      <c r="V2957" t="str">
        <f>IF(Table1[Voting Population]&lt;47000,"Rural","Urban")</f>
        <v>Urban</v>
      </c>
      <c r="W2957" s="3">
        <v>0.37742678512668637</v>
      </c>
      <c r="X2957" s="3" t="s">
        <v>5414</v>
      </c>
      <c r="Y2957" s="3">
        <f>COUNTIFS(Table1[Race '#],Table1[[#This Row],[Race '#]],Table1[Gender],"F")</f>
        <v>0</v>
      </c>
      <c r="Z2957" s="3">
        <f>COUNTIFS(Table1[Race '#],Table1[[#This Row],[Race '#]],Table1[Gender],"M")</f>
        <v>2</v>
      </c>
      <c r="AA2957" s="3">
        <f>COUNTIFS(Table1[Race '#],Table1[[#This Row],[Race '#]],Table1[Gender],"~?")</f>
        <v>0</v>
      </c>
      <c r="AB2957" s="3" t="str">
        <f>_xlfn.IFS(Y2957=SUM(Table1[[#This Row],[Race-F candidates]:[Race-? Candidates]]),"All-Female",Z2957=SUM(Table1[[#This Row],[Race-F candidates]:[Race-? Candidates]]),"All-Male",1=1,"Mixed-Gender")</f>
        <v>All-Male</v>
      </c>
      <c r="AC2957" s="3">
        <f>COUNTIFS(Table1[genoffice],Table1[[#This Row],[genoffice]],Table1[Gender],"F")</f>
        <v>216</v>
      </c>
      <c r="AD2957" s="3">
        <f>COUNTIFS(Table1[genoffice],Table1[[#This Row],[genoffice]],Table1[Gender],"M")</f>
        <v>355</v>
      </c>
      <c r="AE2957" s="3">
        <f>COUNTIFS(Table1[genoffice],Table1[[#This Row],[genoffice]],Table1[Gender],"~?")</f>
        <v>29</v>
      </c>
    </row>
    <row r="2958" spans="1:31" x14ac:dyDescent="0.35">
      <c r="A2958">
        <v>2957</v>
      </c>
      <c r="B2958">
        <f>IF(COUNTIF(C$2:C2957,C2958)&gt;0,B2957,B2957+1)</f>
        <v>1002</v>
      </c>
      <c r="C2958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8" t="s">
        <v>3379</v>
      </c>
      <c r="E2958" t="s">
        <v>3725</v>
      </c>
      <c r="F2958" t="s">
        <v>3726</v>
      </c>
      <c r="G2958">
        <v>2014</v>
      </c>
      <c r="H2958" t="s">
        <v>670</v>
      </c>
      <c r="I2958" t="s">
        <v>19</v>
      </c>
      <c r="J2958">
        <v>2768</v>
      </c>
      <c r="K2958">
        <v>2</v>
      </c>
      <c r="L2958">
        <f>COUNTIF(Table1[Race],Table1[Race])</f>
        <v>2</v>
      </c>
      <c r="M2958">
        <v>0</v>
      </c>
      <c r="N2958">
        <v>2</v>
      </c>
      <c r="O2958">
        <v>0</v>
      </c>
      <c r="P2958">
        <v>0</v>
      </c>
      <c r="Q2958" t="s">
        <v>20</v>
      </c>
      <c r="R2958" t="s">
        <v>3382</v>
      </c>
      <c r="S2958" t="s">
        <v>3379</v>
      </c>
      <c r="T2958">
        <f>IFERROR(Table1[n_can_adj]/MID(Table1[district],FIND("(",Table1[district])+1,1),Table1[n_can_adj])</f>
        <v>2</v>
      </c>
      <c r="U2958">
        <v>156398</v>
      </c>
      <c r="V2958" t="str">
        <f>IF(Table1[Voting Population]&lt;47000,"Rural","Urban")</f>
        <v>Urban</v>
      </c>
      <c r="W2958" s="3">
        <v>0.33397590361445784</v>
      </c>
      <c r="X2958" s="3" t="s">
        <v>5414</v>
      </c>
      <c r="Y2958" s="3">
        <f>COUNTIFS(Table1[Race '#],Table1[[#This Row],[Race '#]],Table1[Gender],"F")</f>
        <v>0</v>
      </c>
      <c r="Z2958" s="3">
        <f>COUNTIFS(Table1[Race '#],Table1[[#This Row],[Race '#]],Table1[Gender],"M")</f>
        <v>2</v>
      </c>
      <c r="AA2958" s="3">
        <f>COUNTIFS(Table1[Race '#],Table1[[#This Row],[Race '#]],Table1[Gender],"~?")</f>
        <v>0</v>
      </c>
      <c r="AB2958" s="3" t="str">
        <f>_xlfn.IFS(Y2958=SUM(Table1[[#This Row],[Race-F candidates]:[Race-? Candidates]]),"All-Female",Z2958=SUM(Table1[[#This Row],[Race-F candidates]:[Race-? Candidates]]),"All-Male",1=1,"Mixed-Gender")</f>
        <v>All-Male</v>
      </c>
      <c r="AC2958" s="3">
        <f>COUNTIFS(Table1[genoffice],Table1[[#This Row],[genoffice]],Table1[Gender],"F")</f>
        <v>216</v>
      </c>
      <c r="AD2958" s="3">
        <f>COUNTIFS(Table1[genoffice],Table1[[#This Row],[genoffice]],Table1[Gender],"M")</f>
        <v>355</v>
      </c>
      <c r="AE2958" s="3">
        <f>COUNTIFS(Table1[genoffice],Table1[[#This Row],[genoffice]],Table1[Gender],"~?")</f>
        <v>29</v>
      </c>
    </row>
    <row r="2959" spans="1:31" x14ac:dyDescent="0.35">
      <c r="A2959">
        <v>2958</v>
      </c>
      <c r="B2959">
        <f>IF(COUNTIF(C$2:C2958,C2959)&gt;0,B2958,B2958+1)</f>
        <v>1002</v>
      </c>
      <c r="C2959" t="str">
        <f>Table1[[#This Row],[position]]&amp;IF(Table1[district]="NA","","-"&amp;Table1[district])&amp;IF(Table1[parish]="Multi-Parish Race","","-"&amp;Table1[parish])&amp;" ("&amp;Table1[year]&amp;")"</f>
        <v>Member of School Board-District  G-Ouachita (2014)</v>
      </c>
      <c r="D2959" t="s">
        <v>3379</v>
      </c>
      <c r="E2959" t="s">
        <v>3725</v>
      </c>
      <c r="F2959" t="s">
        <v>3727</v>
      </c>
      <c r="G2959">
        <v>2014</v>
      </c>
      <c r="H2959" t="s">
        <v>670</v>
      </c>
      <c r="I2959" t="s">
        <v>19</v>
      </c>
      <c r="J2959">
        <v>1382</v>
      </c>
      <c r="K2959">
        <v>2</v>
      </c>
      <c r="L2959">
        <f>COUNTIF(Table1[Race],Table1[Race])</f>
        <v>2</v>
      </c>
      <c r="M2959">
        <v>0</v>
      </c>
      <c r="N2959">
        <v>2</v>
      </c>
      <c r="O2959">
        <v>0</v>
      </c>
      <c r="P2959">
        <v>0</v>
      </c>
      <c r="Q2959" t="s">
        <v>20</v>
      </c>
      <c r="R2959" t="s">
        <v>3382</v>
      </c>
      <c r="S2959" t="s">
        <v>3379</v>
      </c>
      <c r="T2959">
        <f>IFERROR(Table1[n_can_adj]/MID(Table1[district],FIND("(",Table1[district])+1,1),Table1[n_can_adj])</f>
        <v>2</v>
      </c>
      <c r="U2959">
        <v>156398</v>
      </c>
      <c r="V2959" t="str">
        <f>IF(Table1[Voting Population]&lt;47000,"Rural","Urban")</f>
        <v>Urban</v>
      </c>
      <c r="W2959" s="3">
        <v>0.33397590361445784</v>
      </c>
      <c r="X2959" s="3" t="s">
        <v>5414</v>
      </c>
      <c r="Y2959" s="3">
        <f>COUNTIFS(Table1[Race '#],Table1[[#This Row],[Race '#]],Table1[Gender],"F")</f>
        <v>0</v>
      </c>
      <c r="Z2959" s="3">
        <f>COUNTIFS(Table1[Race '#],Table1[[#This Row],[Race '#]],Table1[Gender],"M")</f>
        <v>2</v>
      </c>
      <c r="AA2959" s="3">
        <f>COUNTIFS(Table1[Race '#],Table1[[#This Row],[Race '#]],Table1[Gender],"~?")</f>
        <v>0</v>
      </c>
      <c r="AB2959" s="3" t="str">
        <f>_xlfn.IFS(Y2959=SUM(Table1[[#This Row],[Race-F candidates]:[Race-? Candidates]]),"All-Female",Z2959=SUM(Table1[[#This Row],[Race-F candidates]:[Race-? Candidates]]),"All-Male",1=1,"Mixed-Gender")</f>
        <v>All-Male</v>
      </c>
      <c r="AC2959" s="3">
        <f>COUNTIFS(Table1[genoffice],Table1[[#This Row],[genoffice]],Table1[Gender],"F")</f>
        <v>216</v>
      </c>
      <c r="AD2959" s="3">
        <f>COUNTIFS(Table1[genoffice],Table1[[#This Row],[genoffice]],Table1[Gender],"M")</f>
        <v>355</v>
      </c>
      <c r="AE2959" s="3">
        <f>COUNTIFS(Table1[genoffice],Table1[[#This Row],[genoffice]],Table1[Gender],"~?")</f>
        <v>29</v>
      </c>
    </row>
    <row r="2960" spans="1:31" x14ac:dyDescent="0.35">
      <c r="A2960">
        <v>2964</v>
      </c>
      <c r="B2960">
        <f>IF(COUNTIF(C$2:C2959,C2960)&gt;0,B2959,B2959+1)</f>
        <v>1003</v>
      </c>
      <c r="C2960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0" t="s">
        <v>3379</v>
      </c>
      <c r="E2960" t="s">
        <v>3348</v>
      </c>
      <c r="F2960" t="s">
        <v>3733</v>
      </c>
      <c r="G2960">
        <v>2014</v>
      </c>
      <c r="H2960" t="s">
        <v>457</v>
      </c>
      <c r="I2960" t="s">
        <v>127</v>
      </c>
      <c r="J2960">
        <v>308</v>
      </c>
      <c r="K2960">
        <v>16</v>
      </c>
      <c r="L2960">
        <f>COUNTIF(Table1[Race],Table1[Race])</f>
        <v>2</v>
      </c>
      <c r="M2960">
        <v>10</v>
      </c>
      <c r="N2960">
        <v>2</v>
      </c>
      <c r="O2960">
        <v>3</v>
      </c>
      <c r="P2960">
        <v>1</v>
      </c>
      <c r="Q2960" t="s">
        <v>20</v>
      </c>
      <c r="R2960" t="s">
        <v>3382</v>
      </c>
      <c r="S2960" t="s">
        <v>3379</v>
      </c>
      <c r="T2960">
        <f>IFERROR(Table1[n_can_adj]/MID(Table1[district],FIND("(",Table1[district])+1,1),Table1[n_can_adj])</f>
        <v>2</v>
      </c>
      <c r="U2960">
        <v>19756</v>
      </c>
      <c r="V2960" t="str">
        <f>IF(Table1[Voting Population]&lt;47000,"Rural","Urban")</f>
        <v>Rural</v>
      </c>
      <c r="W2960" s="3">
        <v>8.0597014925373189E-2</v>
      </c>
      <c r="X2960" s="3" t="s">
        <v>5413</v>
      </c>
      <c r="Y2960" s="3">
        <f>COUNTIFS(Table1[Race '#],Table1[[#This Row],[Race '#]],Table1[Gender],"F")</f>
        <v>0</v>
      </c>
      <c r="Z2960" s="3">
        <f>COUNTIFS(Table1[Race '#],Table1[[#This Row],[Race '#]],Table1[Gender],"M")</f>
        <v>1</v>
      </c>
      <c r="AA2960" s="3">
        <f>COUNTIFS(Table1[Race '#],Table1[[#This Row],[Race '#]],Table1[Gender],"~?")</f>
        <v>1</v>
      </c>
      <c r="AB2960" s="3" t="str">
        <f>_xlfn.IFS(Y2960=SUM(Table1[[#This Row],[Race-F candidates]:[Race-? Candidates]]),"All-Female",Z2960=SUM(Table1[[#This Row],[Race-F candidates]:[Race-? Candidates]]),"All-Male",1=1,"Mixed-Gender")</f>
        <v>Mixed-Gender</v>
      </c>
      <c r="AC2960" s="3">
        <f>COUNTIFS(Table1[genoffice],Table1[[#This Row],[genoffice]],Table1[Gender],"F")</f>
        <v>216</v>
      </c>
      <c r="AD2960" s="3">
        <f>COUNTIFS(Table1[genoffice],Table1[[#This Row],[genoffice]],Table1[Gender],"M")</f>
        <v>355</v>
      </c>
      <c r="AE2960" s="3">
        <f>COUNTIFS(Table1[genoffice],Table1[[#This Row],[genoffice]],Table1[Gender],"~?")</f>
        <v>29</v>
      </c>
    </row>
    <row r="2961" spans="1:31" x14ac:dyDescent="0.35">
      <c r="A2961">
        <v>2967</v>
      </c>
      <c r="B2961">
        <f>IF(COUNTIF(C$2:C2960,C2961)&gt;0,B2960,B2960+1)</f>
        <v>1003</v>
      </c>
      <c r="C2961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(2014)</v>
      </c>
      <c r="D2961" t="s">
        <v>3379</v>
      </c>
      <c r="E2961" t="s">
        <v>3348</v>
      </c>
      <c r="F2961" t="s">
        <v>3736</v>
      </c>
      <c r="G2961">
        <v>2014</v>
      </c>
      <c r="H2961" t="s">
        <v>457</v>
      </c>
      <c r="I2961" t="s">
        <v>19</v>
      </c>
      <c r="J2961">
        <v>362</v>
      </c>
      <c r="K2961">
        <v>16</v>
      </c>
      <c r="L2961">
        <f>COUNTIF(Table1[Race],Table1[Race])</f>
        <v>2</v>
      </c>
      <c r="M2961">
        <v>10</v>
      </c>
      <c r="N2961">
        <v>2</v>
      </c>
      <c r="O2961">
        <v>3</v>
      </c>
      <c r="P2961">
        <v>1</v>
      </c>
      <c r="Q2961" t="s">
        <v>20</v>
      </c>
      <c r="R2961" t="s">
        <v>3382</v>
      </c>
      <c r="S2961" t="s">
        <v>3379</v>
      </c>
      <c r="T2961">
        <f>IFERROR(Table1[n_can_adj]/MID(Table1[district],FIND("(",Table1[district])+1,1),Table1[n_can_adj])</f>
        <v>2</v>
      </c>
      <c r="U2961">
        <v>19756</v>
      </c>
      <c r="V2961" t="str">
        <f>IF(Table1[Voting Population]&lt;47000,"Rural","Urban")</f>
        <v>Rural</v>
      </c>
      <c r="W2961" s="3">
        <v>8.0597014925373189E-2</v>
      </c>
      <c r="X2961" s="3" t="s">
        <v>5414</v>
      </c>
      <c r="Y2961" s="3">
        <f>COUNTIFS(Table1[Race '#],Table1[[#This Row],[Race '#]],Table1[Gender],"F")</f>
        <v>0</v>
      </c>
      <c r="Z2961" s="3">
        <f>COUNTIFS(Table1[Race '#],Table1[[#This Row],[Race '#]],Table1[Gender],"M")</f>
        <v>1</v>
      </c>
      <c r="AA2961" s="3">
        <f>COUNTIFS(Table1[Race '#],Table1[[#This Row],[Race '#]],Table1[Gender],"~?")</f>
        <v>1</v>
      </c>
      <c r="AB2961" s="3" t="str">
        <f>_xlfn.IFS(Y2961=SUM(Table1[[#This Row],[Race-F candidates]:[Race-? Candidates]]),"All-Female",Z2961=SUM(Table1[[#This Row],[Race-F candidates]:[Race-? Candidates]]),"All-Male",1=1,"Mixed-Gender")</f>
        <v>Mixed-Gender</v>
      </c>
      <c r="AC2961" s="3">
        <f>COUNTIFS(Table1[genoffice],Table1[[#This Row],[genoffice]],Table1[Gender],"F")</f>
        <v>216</v>
      </c>
      <c r="AD2961" s="3">
        <f>COUNTIFS(Table1[genoffice],Table1[[#This Row],[genoffice]],Table1[Gender],"M")</f>
        <v>355</v>
      </c>
      <c r="AE2961" s="3">
        <f>COUNTIFS(Table1[genoffice],Table1[[#This Row],[genoffice]],Table1[Gender],"~?")</f>
        <v>29</v>
      </c>
    </row>
    <row r="2962" spans="1:31" x14ac:dyDescent="0.35">
      <c r="A2962">
        <v>2959</v>
      </c>
      <c r="B2962">
        <f>IF(COUNTIF(C$2:C2961,C2962)&gt;0,B2961,B2961+1)</f>
        <v>1004</v>
      </c>
      <c r="C2962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2" t="s">
        <v>3379</v>
      </c>
      <c r="E2962" t="s">
        <v>3348</v>
      </c>
      <c r="F2962" t="s">
        <v>3728</v>
      </c>
      <c r="G2962">
        <v>2014</v>
      </c>
      <c r="H2962" t="s">
        <v>1012</v>
      </c>
      <c r="I2962" t="s">
        <v>30</v>
      </c>
      <c r="J2962">
        <v>2038</v>
      </c>
      <c r="K2962">
        <v>16</v>
      </c>
      <c r="L2962">
        <f>COUNTIF(Table1[Race],Table1[Race])</f>
        <v>3</v>
      </c>
      <c r="M2962">
        <v>10</v>
      </c>
      <c r="N2962">
        <v>2</v>
      </c>
      <c r="O2962">
        <v>3</v>
      </c>
      <c r="P2962">
        <v>1</v>
      </c>
      <c r="Q2962" t="s">
        <v>20</v>
      </c>
      <c r="R2962" t="s">
        <v>3382</v>
      </c>
      <c r="S2962" t="s">
        <v>3379</v>
      </c>
      <c r="T2962">
        <f>IFERROR(Table1[n_can_adj]/MID(Table1[district],FIND("(",Table1[district])+1,1),Table1[n_can_adj])</f>
        <v>3</v>
      </c>
      <c r="U2962">
        <v>234963</v>
      </c>
      <c r="V2962" t="str">
        <f>IF(Table1[Voting Population]&lt;47000,"Rural","Urban")</f>
        <v>Urban</v>
      </c>
      <c r="W2962" s="3">
        <v>8.0164992826398884E-2</v>
      </c>
      <c r="X2962" s="3" t="s">
        <v>5413</v>
      </c>
      <c r="Y2962" s="3">
        <f>COUNTIFS(Table1[Race '#],Table1[[#This Row],[Race '#]],Table1[Gender],"F")</f>
        <v>1</v>
      </c>
      <c r="Z2962" s="3">
        <f>COUNTIFS(Table1[Race '#],Table1[[#This Row],[Race '#]],Table1[Gender],"M")</f>
        <v>1</v>
      </c>
      <c r="AA2962" s="3">
        <f>COUNTIFS(Table1[Race '#],Table1[[#This Row],[Race '#]],Table1[Gender],"~?")</f>
        <v>1</v>
      </c>
      <c r="AB2962" s="3" t="str">
        <f>_xlfn.IFS(Y2962=SUM(Table1[[#This Row],[Race-F candidates]:[Race-? Candidates]]),"All-Female",Z2962=SUM(Table1[[#This Row],[Race-F candidates]:[Race-? Candidates]]),"All-Male",1=1,"Mixed-Gender")</f>
        <v>Mixed-Gender</v>
      </c>
      <c r="AC2962" s="3">
        <f>COUNTIFS(Table1[genoffice],Table1[[#This Row],[genoffice]],Table1[Gender],"F")</f>
        <v>216</v>
      </c>
      <c r="AD2962" s="3">
        <f>COUNTIFS(Table1[genoffice],Table1[[#This Row],[genoffice]],Table1[Gender],"M")</f>
        <v>355</v>
      </c>
      <c r="AE2962" s="3">
        <f>COUNTIFS(Table1[genoffice],Table1[[#This Row],[genoffice]],Table1[Gender],"~?")</f>
        <v>29</v>
      </c>
    </row>
    <row r="2963" spans="1:31" x14ac:dyDescent="0.35">
      <c r="A2963">
        <v>2969</v>
      </c>
      <c r="B2963">
        <f>IF(COUNTIF(C$2:C2962,C2963)&gt;0,B2962,B2962+1)</f>
        <v>1004</v>
      </c>
      <c r="C2963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3" t="s">
        <v>3379</v>
      </c>
      <c r="E2963" t="s">
        <v>3348</v>
      </c>
      <c r="F2963" t="s">
        <v>3738</v>
      </c>
      <c r="G2963">
        <v>2014</v>
      </c>
      <c r="H2963" t="s">
        <v>1012</v>
      </c>
      <c r="I2963" t="s">
        <v>23</v>
      </c>
      <c r="J2963">
        <v>2485</v>
      </c>
      <c r="K2963">
        <v>16</v>
      </c>
      <c r="L2963">
        <f>COUNTIF(Table1[Race],Table1[Race])</f>
        <v>3</v>
      </c>
      <c r="M2963">
        <v>10</v>
      </c>
      <c r="N2963">
        <v>2</v>
      </c>
      <c r="O2963">
        <v>3</v>
      </c>
      <c r="P2963">
        <v>1</v>
      </c>
      <c r="Q2963" t="s">
        <v>20</v>
      </c>
      <c r="R2963" t="s">
        <v>3382</v>
      </c>
      <c r="S2963" t="s">
        <v>3379</v>
      </c>
      <c r="T2963">
        <f>IFERROR(Table1[n_can_adj]/MID(Table1[district],FIND("(",Table1[district])+1,1),Table1[n_can_adj])</f>
        <v>3</v>
      </c>
      <c r="U2963">
        <v>234963</v>
      </c>
      <c r="V2963" t="str">
        <f>IF(Table1[Voting Population]&lt;47000,"Rural","Urban")</f>
        <v>Urban</v>
      </c>
      <c r="W2963" s="3">
        <v>8.0164992826398884E-2</v>
      </c>
      <c r="X2963" s="3" t="s">
        <v>5415</v>
      </c>
      <c r="Y2963" s="3">
        <f>COUNTIFS(Table1[Race '#],Table1[[#This Row],[Race '#]],Table1[Gender],"F")</f>
        <v>1</v>
      </c>
      <c r="Z2963" s="3">
        <f>COUNTIFS(Table1[Race '#],Table1[[#This Row],[Race '#]],Table1[Gender],"M")</f>
        <v>1</v>
      </c>
      <c r="AA2963" s="3">
        <f>COUNTIFS(Table1[Race '#],Table1[[#This Row],[Race '#]],Table1[Gender],"~?")</f>
        <v>1</v>
      </c>
      <c r="AB2963" s="3" t="str">
        <f>_xlfn.IFS(Y2963=SUM(Table1[[#This Row],[Race-F candidates]:[Race-? Candidates]]),"All-Female",Z2963=SUM(Table1[[#This Row],[Race-F candidates]:[Race-? Candidates]]),"All-Male",1=1,"Mixed-Gender")</f>
        <v>Mixed-Gender</v>
      </c>
      <c r="AC2963" s="3">
        <f>COUNTIFS(Table1[genoffice],Table1[[#This Row],[genoffice]],Table1[Gender],"F")</f>
        <v>216</v>
      </c>
      <c r="AD2963" s="3">
        <f>COUNTIFS(Table1[genoffice],Table1[[#This Row],[genoffice]],Table1[Gender],"M")</f>
        <v>355</v>
      </c>
      <c r="AE2963" s="3">
        <f>COUNTIFS(Table1[genoffice],Table1[[#This Row],[genoffice]],Table1[Gender],"~?")</f>
        <v>29</v>
      </c>
    </row>
    <row r="2964" spans="1:31" x14ac:dyDescent="0.35">
      <c r="A2964">
        <v>2972</v>
      </c>
      <c r="B2964">
        <f>IF(COUNTIF(C$2:C2963,C2964)&gt;0,B2963,B2963+1)</f>
        <v>1004</v>
      </c>
      <c r="C2964" t="str">
        <f>Table1[[#This Row],[position]]&amp;IF(Table1[district]="NA","","-"&amp;Table1[district])&amp;IF(Table1[parish]="Multi-Parish Race","","-"&amp;Table1[parish])&amp;" ("&amp;Table1[year]&amp;")"</f>
        <v>Member of School Board-District 1-Lafayette (2014)</v>
      </c>
      <c r="D2964" t="s">
        <v>3379</v>
      </c>
      <c r="E2964" t="s">
        <v>3348</v>
      </c>
      <c r="F2964" t="s">
        <v>3741</v>
      </c>
      <c r="G2964">
        <v>2014</v>
      </c>
      <c r="H2964" t="s">
        <v>1012</v>
      </c>
      <c r="I2964" t="s">
        <v>23</v>
      </c>
      <c r="J2964">
        <v>1053</v>
      </c>
      <c r="K2964">
        <v>16</v>
      </c>
      <c r="L2964">
        <f>COUNTIF(Table1[Race],Table1[Race])</f>
        <v>3</v>
      </c>
      <c r="M2964">
        <v>10</v>
      </c>
      <c r="N2964">
        <v>2</v>
      </c>
      <c r="O2964">
        <v>3</v>
      </c>
      <c r="P2964">
        <v>1</v>
      </c>
      <c r="Q2964" t="s">
        <v>20</v>
      </c>
      <c r="R2964" t="s">
        <v>3382</v>
      </c>
      <c r="S2964" t="s">
        <v>3379</v>
      </c>
      <c r="T2964">
        <f>IFERROR(Table1[n_can_adj]/MID(Table1[district],FIND("(",Table1[district])+1,1),Table1[n_can_adj])</f>
        <v>3</v>
      </c>
      <c r="U2964">
        <v>234963</v>
      </c>
      <c r="V2964" t="str">
        <f>IF(Table1[Voting Population]&lt;47000,"Rural","Urban")</f>
        <v>Urban</v>
      </c>
      <c r="W2964" s="3">
        <v>8.0164992826398884E-2</v>
      </c>
      <c r="X2964" s="3" t="s">
        <v>5414</v>
      </c>
      <c r="Y2964" s="3">
        <f>COUNTIFS(Table1[Race '#],Table1[[#This Row],[Race '#]],Table1[Gender],"F")</f>
        <v>1</v>
      </c>
      <c r="Z2964" s="3">
        <f>COUNTIFS(Table1[Race '#],Table1[[#This Row],[Race '#]],Table1[Gender],"M")</f>
        <v>1</v>
      </c>
      <c r="AA2964" s="3">
        <f>COUNTIFS(Table1[Race '#],Table1[[#This Row],[Race '#]],Table1[Gender],"~?")</f>
        <v>1</v>
      </c>
      <c r="AB2964" s="3" t="str">
        <f>_xlfn.IFS(Y2964=SUM(Table1[[#This Row],[Race-F candidates]:[Race-? Candidates]]),"All-Female",Z2964=SUM(Table1[[#This Row],[Race-F candidates]:[Race-? Candidates]]),"All-Male",1=1,"Mixed-Gender")</f>
        <v>Mixed-Gender</v>
      </c>
      <c r="AC2964" s="3">
        <f>COUNTIFS(Table1[genoffice],Table1[[#This Row],[genoffice]],Table1[Gender],"F")</f>
        <v>216</v>
      </c>
      <c r="AD2964" s="3">
        <f>COUNTIFS(Table1[genoffice],Table1[[#This Row],[genoffice]],Table1[Gender],"M")</f>
        <v>355</v>
      </c>
      <c r="AE2964" s="3">
        <f>COUNTIFS(Table1[genoffice],Table1[[#This Row],[genoffice]],Table1[Gender],"~?")</f>
        <v>29</v>
      </c>
    </row>
    <row r="2965" spans="1:31" x14ac:dyDescent="0.35">
      <c r="A2965">
        <v>2961</v>
      </c>
      <c r="B2965">
        <f>IF(COUNTIF(C$2:C2964,C2965)&gt;0,B2964,B2964+1)</f>
        <v>1005</v>
      </c>
      <c r="C2965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5" t="s">
        <v>3379</v>
      </c>
      <c r="E2965" t="s">
        <v>3348</v>
      </c>
      <c r="F2965" t="s">
        <v>3730</v>
      </c>
      <c r="G2965">
        <v>2014</v>
      </c>
      <c r="H2965" t="s">
        <v>1197</v>
      </c>
      <c r="I2965" t="s">
        <v>19</v>
      </c>
      <c r="J2965">
        <v>456</v>
      </c>
      <c r="K2965">
        <v>16</v>
      </c>
      <c r="L2965">
        <f>COUNTIF(Table1[Race],Table1[Race])</f>
        <v>3</v>
      </c>
      <c r="M2965">
        <v>10</v>
      </c>
      <c r="N2965">
        <v>2</v>
      </c>
      <c r="O2965">
        <v>3</v>
      </c>
      <c r="P2965">
        <v>1</v>
      </c>
      <c r="Q2965" t="s">
        <v>20</v>
      </c>
      <c r="R2965" t="s">
        <v>3382</v>
      </c>
      <c r="S2965" t="s">
        <v>3379</v>
      </c>
      <c r="T2965">
        <f>IFERROR(Table1[n_can_adj]/MID(Table1[district],FIND("(",Table1[district])+1,1),Table1[n_can_adj])</f>
        <v>3</v>
      </c>
      <c r="U2965">
        <v>24144</v>
      </c>
      <c r="V2965" t="str">
        <f>IF(Table1[Voting Population]&lt;47000,"Rural","Urban")</f>
        <v>Rural</v>
      </c>
      <c r="W2965" s="3">
        <v>0.18494623655913978</v>
      </c>
      <c r="X2965" s="3" t="s">
        <v>5414</v>
      </c>
      <c r="Y2965" s="3">
        <f>COUNTIFS(Table1[Race '#],Table1[[#This Row],[Race '#]],Table1[Gender],"F")</f>
        <v>0</v>
      </c>
      <c r="Z2965" s="3">
        <f>COUNTIFS(Table1[Race '#],Table1[[#This Row],[Race '#]],Table1[Gender],"M")</f>
        <v>3</v>
      </c>
      <c r="AA2965" s="3">
        <f>COUNTIFS(Table1[Race '#],Table1[[#This Row],[Race '#]],Table1[Gender],"~?")</f>
        <v>0</v>
      </c>
      <c r="AB2965" s="3" t="str">
        <f>_xlfn.IFS(Y2965=SUM(Table1[[#This Row],[Race-F candidates]:[Race-? Candidates]]),"All-Female",Z2965=SUM(Table1[[#This Row],[Race-F candidates]:[Race-? Candidates]]),"All-Male",1=1,"Mixed-Gender")</f>
        <v>All-Male</v>
      </c>
      <c r="AC2965" s="3">
        <f>COUNTIFS(Table1[genoffice],Table1[[#This Row],[genoffice]],Table1[Gender],"F")</f>
        <v>216</v>
      </c>
      <c r="AD2965" s="3">
        <f>COUNTIFS(Table1[genoffice],Table1[[#This Row],[genoffice]],Table1[Gender],"M")</f>
        <v>355</v>
      </c>
      <c r="AE2965" s="3">
        <f>COUNTIFS(Table1[genoffice],Table1[[#This Row],[genoffice]],Table1[Gender],"~?")</f>
        <v>29</v>
      </c>
    </row>
    <row r="2966" spans="1:31" x14ac:dyDescent="0.35">
      <c r="A2966">
        <v>2968</v>
      </c>
      <c r="B2966">
        <f>IF(COUNTIF(C$2:C2965,C2966)&gt;0,B2965,B2965+1)</f>
        <v>1005</v>
      </c>
      <c r="C2966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6" t="s">
        <v>3379</v>
      </c>
      <c r="E2966" t="s">
        <v>3348</v>
      </c>
      <c r="F2966" t="s">
        <v>3737</v>
      </c>
      <c r="G2966">
        <v>2014</v>
      </c>
      <c r="H2966" t="s">
        <v>1197</v>
      </c>
      <c r="I2966" t="s">
        <v>23</v>
      </c>
      <c r="J2966">
        <v>284</v>
      </c>
      <c r="K2966">
        <v>16</v>
      </c>
      <c r="L2966">
        <f>COUNTIF(Table1[Race],Table1[Race])</f>
        <v>3</v>
      </c>
      <c r="M2966">
        <v>10</v>
      </c>
      <c r="N2966">
        <v>2</v>
      </c>
      <c r="O2966">
        <v>3</v>
      </c>
      <c r="P2966">
        <v>1</v>
      </c>
      <c r="Q2966" t="s">
        <v>20</v>
      </c>
      <c r="R2966" t="s">
        <v>3382</v>
      </c>
      <c r="S2966" t="s">
        <v>3379</v>
      </c>
      <c r="T2966">
        <f>IFERROR(Table1[n_can_adj]/MID(Table1[district],FIND("(",Table1[district])+1,1),Table1[n_can_adj])</f>
        <v>3</v>
      </c>
      <c r="U2966">
        <v>24144</v>
      </c>
      <c r="V2966" t="str">
        <f>IF(Table1[Voting Population]&lt;47000,"Rural","Urban")</f>
        <v>Rural</v>
      </c>
      <c r="W2966" s="3">
        <v>0.18494623655913978</v>
      </c>
      <c r="X2966" s="3" t="s">
        <v>5414</v>
      </c>
      <c r="Y2966" s="3">
        <f>COUNTIFS(Table1[Race '#],Table1[[#This Row],[Race '#]],Table1[Gender],"F")</f>
        <v>0</v>
      </c>
      <c r="Z2966" s="3">
        <f>COUNTIFS(Table1[Race '#],Table1[[#This Row],[Race '#]],Table1[Gender],"M")</f>
        <v>3</v>
      </c>
      <c r="AA2966" s="3">
        <f>COUNTIFS(Table1[Race '#],Table1[[#This Row],[Race '#]],Table1[Gender],"~?")</f>
        <v>0</v>
      </c>
      <c r="AB2966" s="3" t="str">
        <f>_xlfn.IFS(Y2966=SUM(Table1[[#This Row],[Race-F candidates]:[Race-? Candidates]]),"All-Female",Z2966=SUM(Table1[[#This Row],[Race-F candidates]:[Race-? Candidates]]),"All-Male",1=1,"Mixed-Gender")</f>
        <v>All-Male</v>
      </c>
      <c r="AC2966" s="3">
        <f>COUNTIFS(Table1[genoffice],Table1[[#This Row],[genoffice]],Table1[Gender],"F")</f>
        <v>216</v>
      </c>
      <c r="AD2966" s="3">
        <f>COUNTIFS(Table1[genoffice],Table1[[#This Row],[genoffice]],Table1[Gender],"M")</f>
        <v>355</v>
      </c>
      <c r="AE2966" s="3">
        <f>COUNTIFS(Table1[genoffice],Table1[[#This Row],[genoffice]],Table1[Gender],"~?")</f>
        <v>29</v>
      </c>
    </row>
    <row r="2967" spans="1:31" x14ac:dyDescent="0.35">
      <c r="A2967">
        <v>2976</v>
      </c>
      <c r="B2967">
        <f>IF(COUNTIF(C$2:C2966,C2967)&gt;0,B2966,B2966+1)</f>
        <v>1005</v>
      </c>
      <c r="C2967" t="str">
        <f>Table1[[#This Row],[position]]&amp;IF(Table1[district]="NA","","-"&amp;Table1[district])&amp;IF(Table1[parish]="Multi-Parish Race","","-"&amp;Table1[parish])&amp;" ("&amp;Table1[year]&amp;")"</f>
        <v>Member of School Board-District 1-Sabine (2014)</v>
      </c>
      <c r="D2967" t="s">
        <v>3379</v>
      </c>
      <c r="E2967" t="s">
        <v>3348</v>
      </c>
      <c r="F2967" t="s">
        <v>3745</v>
      </c>
      <c r="G2967">
        <v>2014</v>
      </c>
      <c r="H2967" t="s">
        <v>1197</v>
      </c>
      <c r="I2967" t="s">
        <v>23</v>
      </c>
      <c r="J2967">
        <v>190</v>
      </c>
      <c r="K2967">
        <v>16</v>
      </c>
      <c r="L2967">
        <f>COUNTIF(Table1[Race],Table1[Race])</f>
        <v>3</v>
      </c>
      <c r="M2967">
        <v>10</v>
      </c>
      <c r="N2967">
        <v>2</v>
      </c>
      <c r="O2967">
        <v>3</v>
      </c>
      <c r="P2967">
        <v>1</v>
      </c>
      <c r="Q2967" t="s">
        <v>20</v>
      </c>
      <c r="R2967" t="s">
        <v>3382</v>
      </c>
      <c r="S2967" t="s">
        <v>3379</v>
      </c>
      <c r="T2967">
        <f>IFERROR(Table1[n_can_adj]/MID(Table1[district],FIND("(",Table1[district])+1,1),Table1[n_can_adj])</f>
        <v>3</v>
      </c>
      <c r="U2967">
        <v>24144</v>
      </c>
      <c r="V2967" t="str">
        <f>IF(Table1[Voting Population]&lt;47000,"Rural","Urban")</f>
        <v>Rural</v>
      </c>
      <c r="W2967" s="3">
        <v>0.18494623655913978</v>
      </c>
      <c r="X2967" s="3" t="s">
        <v>5414</v>
      </c>
      <c r="Y2967" s="3">
        <f>COUNTIFS(Table1[Race '#],Table1[[#This Row],[Race '#]],Table1[Gender],"F")</f>
        <v>0</v>
      </c>
      <c r="Z2967" s="3">
        <f>COUNTIFS(Table1[Race '#],Table1[[#This Row],[Race '#]],Table1[Gender],"M")</f>
        <v>3</v>
      </c>
      <c r="AA2967" s="3">
        <f>COUNTIFS(Table1[Race '#],Table1[[#This Row],[Race '#]],Table1[Gender],"~?")</f>
        <v>0</v>
      </c>
      <c r="AB2967" s="3" t="str">
        <f>_xlfn.IFS(Y2967=SUM(Table1[[#This Row],[Race-F candidates]:[Race-? Candidates]]),"All-Female",Z2967=SUM(Table1[[#This Row],[Race-F candidates]:[Race-? Candidates]]),"All-Male",1=1,"Mixed-Gender")</f>
        <v>All-Male</v>
      </c>
      <c r="AC2967" s="3">
        <f>COUNTIFS(Table1[genoffice],Table1[[#This Row],[genoffice]],Table1[Gender],"F")</f>
        <v>216</v>
      </c>
      <c r="AD2967" s="3">
        <f>COUNTIFS(Table1[genoffice],Table1[[#This Row],[genoffice]],Table1[Gender],"M")</f>
        <v>355</v>
      </c>
      <c r="AE2967" s="3">
        <f>COUNTIFS(Table1[genoffice],Table1[[#This Row],[genoffice]],Table1[Gender],"~?")</f>
        <v>29</v>
      </c>
    </row>
    <row r="2968" spans="1:31" x14ac:dyDescent="0.35">
      <c r="A2968">
        <v>2966</v>
      </c>
      <c r="B2968">
        <f>IF(COUNTIF(C$2:C2967,C2968)&gt;0,B2967,B2967+1)</f>
        <v>1006</v>
      </c>
      <c r="C2968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8" t="s">
        <v>3379</v>
      </c>
      <c r="E2968" t="s">
        <v>3348</v>
      </c>
      <c r="F2968" t="s">
        <v>3735</v>
      </c>
      <c r="G2968">
        <v>2014</v>
      </c>
      <c r="H2968" t="s">
        <v>1544</v>
      </c>
      <c r="I2968" t="s">
        <v>30</v>
      </c>
      <c r="J2968">
        <v>1766</v>
      </c>
      <c r="K2968">
        <v>16</v>
      </c>
      <c r="L2968">
        <f>COUNTIF(Table1[Race],Table1[Race])</f>
        <v>2</v>
      </c>
      <c r="M2968">
        <v>10</v>
      </c>
      <c r="N2968">
        <v>2</v>
      </c>
      <c r="O2968">
        <v>3</v>
      </c>
      <c r="P2968">
        <v>1</v>
      </c>
      <c r="Q2968" t="s">
        <v>20</v>
      </c>
      <c r="R2968" t="s">
        <v>3382</v>
      </c>
      <c r="S2968" t="s">
        <v>3379</v>
      </c>
      <c r="T2968">
        <f>IFERROR(Table1[n_can_adj]/MID(Table1[district],FIND("(",Table1[district])+1,1),Table1[n_can_adj])</f>
        <v>2</v>
      </c>
      <c r="U2968">
        <v>52708</v>
      </c>
      <c r="V2968" t="str">
        <f>IF(Table1[Voting Population]&lt;47000,"Rural","Urban")</f>
        <v>Urban</v>
      </c>
      <c r="W2968" s="3">
        <v>0.5996376811594204</v>
      </c>
      <c r="X2968" s="3" t="s">
        <v>5414</v>
      </c>
      <c r="Y2968" s="3">
        <f>COUNTIFS(Table1[Race '#],Table1[[#This Row],[Race '#]],Table1[Gender],"F")</f>
        <v>0</v>
      </c>
      <c r="Z2968" s="3">
        <f>COUNTIFS(Table1[Race '#],Table1[[#This Row],[Race '#]],Table1[Gender],"M")</f>
        <v>2</v>
      </c>
      <c r="AA2968" s="3">
        <f>COUNTIFS(Table1[Race '#],Table1[[#This Row],[Race '#]],Table1[Gender],"~?")</f>
        <v>0</v>
      </c>
      <c r="AB2968" s="3" t="str">
        <f>_xlfn.IFS(Y2968=SUM(Table1[[#This Row],[Race-F candidates]:[Race-? Candidates]]),"All-Female",Z2968=SUM(Table1[[#This Row],[Race-F candidates]:[Race-? Candidates]]),"All-Male",1=1,"Mixed-Gender")</f>
        <v>All-Male</v>
      </c>
      <c r="AC2968" s="3">
        <f>COUNTIFS(Table1[genoffice],Table1[[#This Row],[genoffice]],Table1[Gender],"F")</f>
        <v>216</v>
      </c>
      <c r="AD2968" s="3">
        <f>COUNTIFS(Table1[genoffice],Table1[[#This Row],[genoffice]],Table1[Gender],"M")</f>
        <v>355</v>
      </c>
      <c r="AE2968" s="3">
        <f>COUNTIFS(Table1[genoffice],Table1[[#This Row],[genoffice]],Table1[Gender],"~?")</f>
        <v>29</v>
      </c>
    </row>
    <row r="2969" spans="1:31" x14ac:dyDescent="0.35">
      <c r="A2969">
        <v>2970</v>
      </c>
      <c r="B2969">
        <f>IF(COUNTIF(C$2:C2968,C2969)&gt;0,B2968,B2968+1)</f>
        <v>1006</v>
      </c>
      <c r="C2969" t="str">
        <f>Table1[[#This Row],[position]]&amp;IF(Table1[district]="NA","","-"&amp;Table1[district])&amp;IF(Table1[parish]="Multi-Parish Race","","-"&amp;Table1[parish])&amp;" ("&amp;Table1[year]&amp;")"</f>
        <v>Member of School Board-District 1-St. Charles (2014)</v>
      </c>
      <c r="D2969" t="s">
        <v>3379</v>
      </c>
      <c r="E2969" t="s">
        <v>3348</v>
      </c>
      <c r="F2969" t="s">
        <v>3739</v>
      </c>
      <c r="G2969">
        <v>2014</v>
      </c>
      <c r="H2969" t="s">
        <v>1544</v>
      </c>
      <c r="I2969" t="s">
        <v>30</v>
      </c>
      <c r="J2969">
        <v>442</v>
      </c>
      <c r="K2969">
        <v>16</v>
      </c>
      <c r="L2969">
        <f>COUNTIF(Table1[Race],Table1[Race])</f>
        <v>2</v>
      </c>
      <c r="M2969">
        <v>10</v>
      </c>
      <c r="N2969">
        <v>2</v>
      </c>
      <c r="O2969">
        <v>3</v>
      </c>
      <c r="P2969">
        <v>1</v>
      </c>
      <c r="Q2969" t="s">
        <v>20</v>
      </c>
      <c r="R2969" t="s">
        <v>3382</v>
      </c>
      <c r="S2969" t="s">
        <v>3379</v>
      </c>
      <c r="T2969">
        <f>IFERROR(Table1[n_can_adj]/MID(Table1[district],FIND("(",Table1[district])+1,1),Table1[n_can_adj])</f>
        <v>2</v>
      </c>
      <c r="U2969">
        <v>52708</v>
      </c>
      <c r="V2969" t="str">
        <f>IF(Table1[Voting Population]&lt;47000,"Rural","Urban")</f>
        <v>Urban</v>
      </c>
      <c r="W2969" s="3">
        <v>0.5996376811594204</v>
      </c>
      <c r="X2969" s="3" t="s">
        <v>5414</v>
      </c>
      <c r="Y2969" s="3">
        <f>COUNTIFS(Table1[Race '#],Table1[[#This Row],[Race '#]],Table1[Gender],"F")</f>
        <v>0</v>
      </c>
      <c r="Z2969" s="3">
        <f>COUNTIFS(Table1[Race '#],Table1[[#This Row],[Race '#]],Table1[Gender],"M")</f>
        <v>2</v>
      </c>
      <c r="AA2969" s="3">
        <f>COUNTIFS(Table1[Race '#],Table1[[#This Row],[Race '#]],Table1[Gender],"~?")</f>
        <v>0</v>
      </c>
      <c r="AB2969" s="3" t="str">
        <f>_xlfn.IFS(Y2969=SUM(Table1[[#This Row],[Race-F candidates]:[Race-? Candidates]]),"All-Female",Z2969=SUM(Table1[[#This Row],[Race-F candidates]:[Race-? Candidates]]),"All-Male",1=1,"Mixed-Gender")</f>
        <v>All-Male</v>
      </c>
      <c r="AC2969" s="3">
        <f>COUNTIFS(Table1[genoffice],Table1[[#This Row],[genoffice]],Table1[Gender],"F")</f>
        <v>216</v>
      </c>
      <c r="AD2969" s="3">
        <f>COUNTIFS(Table1[genoffice],Table1[[#This Row],[genoffice]],Table1[Gender],"M")</f>
        <v>355</v>
      </c>
      <c r="AE2969" s="3">
        <f>COUNTIFS(Table1[genoffice],Table1[[#This Row],[genoffice]],Table1[Gender],"~?")</f>
        <v>29</v>
      </c>
    </row>
    <row r="2970" spans="1:31" x14ac:dyDescent="0.35">
      <c r="A2970">
        <v>2962</v>
      </c>
      <c r="B2970">
        <f>IF(COUNTIF(C$2:C2969,C2970)&gt;0,B2969,B2969+1)</f>
        <v>1007</v>
      </c>
      <c r="C2970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0" t="s">
        <v>3379</v>
      </c>
      <c r="E2970" t="s">
        <v>3348</v>
      </c>
      <c r="F2970" t="s">
        <v>3731</v>
      </c>
      <c r="G2970">
        <v>2014</v>
      </c>
      <c r="H2970" t="s">
        <v>98</v>
      </c>
      <c r="I2970" t="s">
        <v>23</v>
      </c>
      <c r="J2970">
        <v>382</v>
      </c>
      <c r="K2970">
        <v>16</v>
      </c>
      <c r="L2970">
        <f>COUNTIF(Table1[Race],Table1[Race])</f>
        <v>3</v>
      </c>
      <c r="M2970">
        <v>10</v>
      </c>
      <c r="N2970">
        <v>2</v>
      </c>
      <c r="O2970">
        <v>3</v>
      </c>
      <c r="P2970">
        <v>1</v>
      </c>
      <c r="Q2970" t="s">
        <v>20</v>
      </c>
      <c r="R2970" t="s">
        <v>3382</v>
      </c>
      <c r="S2970" t="s">
        <v>3379</v>
      </c>
      <c r="T2970">
        <f>IFERROR(Table1[n_can_adj]/MID(Table1[district],FIND("(",Table1[district])+1,1),Table1[n_can_adj])</f>
        <v>3</v>
      </c>
      <c r="U2970">
        <v>21581</v>
      </c>
      <c r="V2970" t="str">
        <f>IF(Table1[Voting Population]&lt;47000,"Rural","Urban")</f>
        <v>Rural</v>
      </c>
      <c r="W2970" s="3">
        <v>6.590724165988604E-2</v>
      </c>
      <c r="X2970" s="3" t="s">
        <v>5414</v>
      </c>
      <c r="Y2970" s="3">
        <f>COUNTIFS(Table1[Race '#],Table1[[#This Row],[Race '#]],Table1[Gender],"F")</f>
        <v>1</v>
      </c>
      <c r="Z2970" s="3">
        <f>COUNTIFS(Table1[Race '#],Table1[[#This Row],[Race '#]],Table1[Gender],"M")</f>
        <v>2</v>
      </c>
      <c r="AA2970" s="3">
        <f>COUNTIFS(Table1[Race '#],Table1[[#This Row],[Race '#]],Table1[Gender],"~?")</f>
        <v>0</v>
      </c>
      <c r="AB2970" s="3" t="str">
        <f>_xlfn.IFS(Y2970=SUM(Table1[[#This Row],[Race-F candidates]:[Race-? Candidates]]),"All-Female",Z2970=SUM(Table1[[#This Row],[Race-F candidates]:[Race-? Candidates]]),"All-Male",1=1,"Mixed-Gender")</f>
        <v>Mixed-Gender</v>
      </c>
      <c r="AC2970" s="3">
        <f>COUNTIFS(Table1[genoffice],Table1[[#This Row],[genoffice]],Table1[Gender],"F")</f>
        <v>216</v>
      </c>
      <c r="AD2970" s="3">
        <f>COUNTIFS(Table1[genoffice],Table1[[#This Row],[genoffice]],Table1[Gender],"M")</f>
        <v>355</v>
      </c>
      <c r="AE2970" s="3">
        <f>COUNTIFS(Table1[genoffice],Table1[[#This Row],[genoffice]],Table1[Gender],"~?")</f>
        <v>29</v>
      </c>
    </row>
    <row r="2971" spans="1:31" x14ac:dyDescent="0.35">
      <c r="A2971">
        <v>2965</v>
      </c>
      <c r="B2971">
        <f>IF(COUNTIF(C$2:C2970,C2971)&gt;0,B2970,B2970+1)</f>
        <v>1007</v>
      </c>
      <c r="C2971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1" t="s">
        <v>3379</v>
      </c>
      <c r="E2971" t="s">
        <v>3348</v>
      </c>
      <c r="F2971" t="s">
        <v>3734</v>
      </c>
      <c r="G2971">
        <v>2014</v>
      </c>
      <c r="H2971" t="s">
        <v>98</v>
      </c>
      <c r="I2971" t="s">
        <v>23</v>
      </c>
      <c r="J2971">
        <v>464</v>
      </c>
      <c r="K2971">
        <v>16</v>
      </c>
      <c r="L2971">
        <f>COUNTIF(Table1[Race],Table1[Race])</f>
        <v>3</v>
      </c>
      <c r="M2971">
        <v>10</v>
      </c>
      <c r="N2971">
        <v>2</v>
      </c>
      <c r="O2971">
        <v>3</v>
      </c>
      <c r="P2971">
        <v>1</v>
      </c>
      <c r="Q2971" t="s">
        <v>20</v>
      </c>
      <c r="R2971" t="s">
        <v>3382</v>
      </c>
      <c r="S2971" t="s">
        <v>3379</v>
      </c>
      <c r="T2971">
        <f>IFERROR(Table1[n_can_adj]/MID(Table1[district],FIND("(",Table1[district])+1,1),Table1[n_can_adj])</f>
        <v>3</v>
      </c>
      <c r="U2971">
        <v>21581</v>
      </c>
      <c r="V2971" t="str">
        <f>IF(Table1[Voting Population]&lt;47000,"Rural","Urban")</f>
        <v>Rural</v>
      </c>
      <c r="W2971" s="3">
        <v>6.590724165988604E-2</v>
      </c>
      <c r="X2971" s="3" t="s">
        <v>5415</v>
      </c>
      <c r="Y2971" s="3">
        <f>COUNTIFS(Table1[Race '#],Table1[[#This Row],[Race '#]],Table1[Gender],"F")</f>
        <v>1</v>
      </c>
      <c r="Z2971" s="3">
        <f>COUNTIFS(Table1[Race '#],Table1[[#This Row],[Race '#]],Table1[Gender],"M")</f>
        <v>2</v>
      </c>
      <c r="AA2971" s="3">
        <f>COUNTIFS(Table1[Race '#],Table1[[#This Row],[Race '#]],Table1[Gender],"~?")</f>
        <v>0</v>
      </c>
      <c r="AB2971" s="3" t="str">
        <f>_xlfn.IFS(Y2971=SUM(Table1[[#This Row],[Race-F candidates]:[Race-? Candidates]]),"All-Female",Z2971=SUM(Table1[[#This Row],[Race-F candidates]:[Race-? Candidates]]),"All-Male",1=1,"Mixed-Gender")</f>
        <v>Mixed-Gender</v>
      </c>
      <c r="AC2971" s="3">
        <f>COUNTIFS(Table1[genoffice],Table1[[#This Row],[genoffice]],Table1[Gender],"F")</f>
        <v>216</v>
      </c>
      <c r="AD2971" s="3">
        <f>COUNTIFS(Table1[genoffice],Table1[[#This Row],[genoffice]],Table1[Gender],"M")</f>
        <v>355</v>
      </c>
      <c r="AE2971" s="3">
        <f>COUNTIFS(Table1[genoffice],Table1[[#This Row],[genoffice]],Table1[Gender],"~?")</f>
        <v>29</v>
      </c>
    </row>
    <row r="2972" spans="1:31" x14ac:dyDescent="0.35">
      <c r="A2972">
        <v>2971</v>
      </c>
      <c r="B2972">
        <f>IF(COUNTIF(C$2:C2971,C2972)&gt;0,B2971,B2971+1)</f>
        <v>1007</v>
      </c>
      <c r="C2972" t="str">
        <f>Table1[[#This Row],[position]]&amp;IF(Table1[district]="NA","","-"&amp;Table1[district])&amp;IF(Table1[parish]="Multi-Parish Race","","-"&amp;Table1[parish])&amp;" ("&amp;Table1[year]&amp;")"</f>
        <v>Member of School Board-District 1-St. James (2014)</v>
      </c>
      <c r="D2972" t="s">
        <v>3379</v>
      </c>
      <c r="E2972" t="s">
        <v>3348</v>
      </c>
      <c r="F2972" t="s">
        <v>3740</v>
      </c>
      <c r="G2972">
        <v>2014</v>
      </c>
      <c r="H2972" t="s">
        <v>98</v>
      </c>
      <c r="I2972" t="s">
        <v>23</v>
      </c>
      <c r="J2972">
        <v>383</v>
      </c>
      <c r="K2972">
        <v>16</v>
      </c>
      <c r="L2972">
        <f>COUNTIF(Table1[Race],Table1[Race])</f>
        <v>3</v>
      </c>
      <c r="M2972">
        <v>10</v>
      </c>
      <c r="N2972">
        <v>2</v>
      </c>
      <c r="O2972">
        <v>3</v>
      </c>
      <c r="P2972">
        <v>1</v>
      </c>
      <c r="Q2972" t="s">
        <v>20</v>
      </c>
      <c r="R2972" t="s">
        <v>3382</v>
      </c>
      <c r="S2972" t="s">
        <v>3379</v>
      </c>
      <c r="T2972">
        <f>IFERROR(Table1[n_can_adj]/MID(Table1[district],FIND("(",Table1[district])+1,1),Table1[n_can_adj])</f>
        <v>3</v>
      </c>
      <c r="U2972">
        <v>21581</v>
      </c>
      <c r="V2972" t="str">
        <f>IF(Table1[Voting Population]&lt;47000,"Rural","Urban")</f>
        <v>Rural</v>
      </c>
      <c r="W2972" s="3">
        <v>6.590724165988604E-2</v>
      </c>
      <c r="X2972" s="3" t="s">
        <v>5414</v>
      </c>
      <c r="Y2972" s="3">
        <f>COUNTIFS(Table1[Race '#],Table1[[#This Row],[Race '#]],Table1[Gender],"F")</f>
        <v>1</v>
      </c>
      <c r="Z2972" s="3">
        <f>COUNTIFS(Table1[Race '#],Table1[[#This Row],[Race '#]],Table1[Gender],"M")</f>
        <v>2</v>
      </c>
      <c r="AA2972" s="3">
        <f>COUNTIFS(Table1[Race '#],Table1[[#This Row],[Race '#]],Table1[Gender],"~?")</f>
        <v>0</v>
      </c>
      <c r="AB2972" s="3" t="str">
        <f>_xlfn.IFS(Y2972=SUM(Table1[[#This Row],[Race-F candidates]:[Race-? Candidates]]),"All-Female",Z2972=SUM(Table1[[#This Row],[Race-F candidates]:[Race-? Candidates]]),"All-Male",1=1,"Mixed-Gender")</f>
        <v>Mixed-Gender</v>
      </c>
      <c r="AC2972" s="3">
        <f>COUNTIFS(Table1[genoffice],Table1[[#This Row],[genoffice]],Table1[Gender],"F")</f>
        <v>216</v>
      </c>
      <c r="AD2972" s="3">
        <f>COUNTIFS(Table1[genoffice],Table1[[#This Row],[genoffice]],Table1[Gender],"M")</f>
        <v>355</v>
      </c>
      <c r="AE2972" s="3">
        <f>COUNTIFS(Table1[genoffice],Table1[[#This Row],[genoffice]],Table1[Gender],"~?")</f>
        <v>29</v>
      </c>
    </row>
    <row r="2973" spans="1:31" x14ac:dyDescent="0.35">
      <c r="A2973">
        <v>2960</v>
      </c>
      <c r="B2973">
        <f>IF(COUNTIF(C$2:C2972,C2973)&gt;0,B2972,B2972+1)</f>
        <v>1008</v>
      </c>
      <c r="C2973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3" t="s">
        <v>3379</v>
      </c>
      <c r="E2973" t="s">
        <v>3348</v>
      </c>
      <c r="F2973" t="s">
        <v>3729</v>
      </c>
      <c r="G2973">
        <v>2014</v>
      </c>
      <c r="H2973" t="s">
        <v>1292</v>
      </c>
      <c r="I2973" t="s">
        <v>23</v>
      </c>
      <c r="J2973">
        <v>774</v>
      </c>
      <c r="K2973">
        <v>16</v>
      </c>
      <c r="L2973">
        <f>COUNTIF(Table1[Race],Table1[Race])</f>
        <v>3</v>
      </c>
      <c r="M2973">
        <v>10</v>
      </c>
      <c r="N2973">
        <v>2</v>
      </c>
      <c r="O2973">
        <v>3</v>
      </c>
      <c r="P2973">
        <v>1</v>
      </c>
      <c r="Q2973" t="s">
        <v>20</v>
      </c>
      <c r="R2973" t="s">
        <v>3382</v>
      </c>
      <c r="S2973" t="s">
        <v>3379</v>
      </c>
      <c r="T2973">
        <f>IFERROR(Table1[n_can_adj]/MID(Table1[district],FIND("(",Table1[district])+1,1),Table1[n_can_adj])</f>
        <v>3</v>
      </c>
      <c r="U2973">
        <v>113099</v>
      </c>
      <c r="V2973" t="str">
        <f>IF(Table1[Voting Population]&lt;47000,"Rural","Urban")</f>
        <v>Urban</v>
      </c>
      <c r="W2973" s="3">
        <v>0.13965980304386755</v>
      </c>
      <c r="X2973" s="3" t="s">
        <v>5414</v>
      </c>
      <c r="Y2973" s="3">
        <f>COUNTIFS(Table1[Race '#],Table1[[#This Row],[Race '#]],Table1[Gender],"F")</f>
        <v>0</v>
      </c>
      <c r="Z2973" s="3">
        <f>COUNTIFS(Table1[Race '#],Table1[[#This Row],[Race '#]],Table1[Gender],"M")</f>
        <v>3</v>
      </c>
      <c r="AA2973" s="3">
        <f>COUNTIFS(Table1[Race '#],Table1[[#This Row],[Race '#]],Table1[Gender],"~?")</f>
        <v>0</v>
      </c>
      <c r="AB2973" s="3" t="str">
        <f>_xlfn.IFS(Y2973=SUM(Table1[[#This Row],[Race-F candidates]:[Race-? Candidates]]),"All-Female",Z2973=SUM(Table1[[#This Row],[Race-F candidates]:[Race-? Candidates]]),"All-Male",1=1,"Mixed-Gender")</f>
        <v>All-Male</v>
      </c>
      <c r="AC2973" s="3">
        <f>COUNTIFS(Table1[genoffice],Table1[[#This Row],[genoffice]],Table1[Gender],"F")</f>
        <v>216</v>
      </c>
      <c r="AD2973" s="3">
        <f>COUNTIFS(Table1[genoffice],Table1[[#This Row],[genoffice]],Table1[Gender],"M")</f>
        <v>355</v>
      </c>
      <c r="AE2973" s="3">
        <f>COUNTIFS(Table1[genoffice],Table1[[#This Row],[genoffice]],Table1[Gender],"~?")</f>
        <v>29</v>
      </c>
    </row>
    <row r="2974" spans="1:31" x14ac:dyDescent="0.35">
      <c r="A2974">
        <v>2963</v>
      </c>
      <c r="B2974">
        <f>IF(COUNTIF(C$2:C2973,C2974)&gt;0,B2973,B2973+1)</f>
        <v>1008</v>
      </c>
      <c r="C2974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4" t="s">
        <v>3379</v>
      </c>
      <c r="E2974" t="s">
        <v>3348</v>
      </c>
      <c r="F2974" t="s">
        <v>3732</v>
      </c>
      <c r="G2974">
        <v>2014</v>
      </c>
      <c r="H2974" t="s">
        <v>1292</v>
      </c>
      <c r="I2974" t="s">
        <v>23</v>
      </c>
      <c r="J2974">
        <v>374</v>
      </c>
      <c r="K2974">
        <v>16</v>
      </c>
      <c r="L2974">
        <f>COUNTIF(Table1[Race],Table1[Race])</f>
        <v>3</v>
      </c>
      <c r="M2974">
        <v>10</v>
      </c>
      <c r="N2974">
        <v>2</v>
      </c>
      <c r="O2974">
        <v>3</v>
      </c>
      <c r="P2974">
        <v>1</v>
      </c>
      <c r="Q2974" t="s">
        <v>20</v>
      </c>
      <c r="R2974" t="s">
        <v>3382</v>
      </c>
      <c r="S2974" t="s">
        <v>3379</v>
      </c>
      <c r="T2974">
        <f>IFERROR(Table1[n_can_adj]/MID(Table1[district],FIND("(",Table1[district])+1,1),Table1[n_can_adj])</f>
        <v>3</v>
      </c>
      <c r="U2974">
        <v>113099</v>
      </c>
      <c r="V2974" t="str">
        <f>IF(Table1[Voting Population]&lt;47000,"Rural","Urban")</f>
        <v>Urban</v>
      </c>
      <c r="W2974" s="3">
        <v>0.13965980304386755</v>
      </c>
      <c r="X2974" s="3" t="s">
        <v>5414</v>
      </c>
      <c r="Y2974" s="3">
        <f>COUNTIFS(Table1[Race '#],Table1[[#This Row],[Race '#]],Table1[Gender],"F")</f>
        <v>0</v>
      </c>
      <c r="Z2974" s="3">
        <f>COUNTIFS(Table1[Race '#],Table1[[#This Row],[Race '#]],Table1[Gender],"M")</f>
        <v>3</v>
      </c>
      <c r="AA2974" s="3">
        <f>COUNTIFS(Table1[Race '#],Table1[[#This Row],[Race '#]],Table1[Gender],"~?")</f>
        <v>0</v>
      </c>
      <c r="AB2974" s="3" t="str">
        <f>_xlfn.IFS(Y2974=SUM(Table1[[#This Row],[Race-F candidates]:[Race-? Candidates]]),"All-Female",Z2974=SUM(Table1[[#This Row],[Race-F candidates]:[Race-? Candidates]]),"All-Male",1=1,"Mixed-Gender")</f>
        <v>All-Male</v>
      </c>
      <c r="AC2974" s="3">
        <f>COUNTIFS(Table1[genoffice],Table1[[#This Row],[genoffice]],Table1[Gender],"F")</f>
        <v>216</v>
      </c>
      <c r="AD2974" s="3">
        <f>COUNTIFS(Table1[genoffice],Table1[[#This Row],[genoffice]],Table1[Gender],"M")</f>
        <v>355</v>
      </c>
      <c r="AE2974" s="3">
        <f>COUNTIFS(Table1[genoffice],Table1[[#This Row],[genoffice]],Table1[Gender],"~?")</f>
        <v>29</v>
      </c>
    </row>
    <row r="2975" spans="1:31" x14ac:dyDescent="0.35">
      <c r="A2975">
        <v>2974</v>
      </c>
      <c r="B2975">
        <f>IF(COUNTIF(C$2:C2974,C2975)&gt;0,B2974,B2974+1)</f>
        <v>1008</v>
      </c>
      <c r="C2975" t="str">
        <f>Table1[[#This Row],[position]]&amp;IF(Table1[district]="NA","","-"&amp;Table1[district])&amp;IF(Table1[parish]="Multi-Parish Race","","-"&amp;Table1[parish])&amp;" ("&amp;Table1[year]&amp;")"</f>
        <v>Member of School Board-District 1-Terrebonne (2014)</v>
      </c>
      <c r="D2975" t="s">
        <v>3379</v>
      </c>
      <c r="E2975" t="s">
        <v>3348</v>
      </c>
      <c r="F2975" t="s">
        <v>3743</v>
      </c>
      <c r="G2975">
        <v>2014</v>
      </c>
      <c r="H2975" t="s">
        <v>1292</v>
      </c>
      <c r="I2975" t="s">
        <v>23</v>
      </c>
      <c r="J2975">
        <v>1086</v>
      </c>
      <c r="K2975">
        <v>16</v>
      </c>
      <c r="L2975">
        <f>COUNTIF(Table1[Race],Table1[Race])</f>
        <v>3</v>
      </c>
      <c r="M2975">
        <v>10</v>
      </c>
      <c r="N2975">
        <v>2</v>
      </c>
      <c r="O2975">
        <v>3</v>
      </c>
      <c r="P2975">
        <v>1</v>
      </c>
      <c r="Q2975" t="s">
        <v>20</v>
      </c>
      <c r="R2975" t="s">
        <v>3382</v>
      </c>
      <c r="S2975" t="s">
        <v>3379</v>
      </c>
      <c r="T2975">
        <f>IFERROR(Table1[n_can_adj]/MID(Table1[district],FIND("(",Table1[district])+1,1),Table1[n_can_adj])</f>
        <v>3</v>
      </c>
      <c r="U2975">
        <v>113099</v>
      </c>
      <c r="V2975" t="str">
        <f>IF(Table1[Voting Population]&lt;47000,"Rural","Urban")</f>
        <v>Urban</v>
      </c>
      <c r="W2975" s="3">
        <v>0.13965980304386755</v>
      </c>
      <c r="X2975" s="3" t="s">
        <v>5414</v>
      </c>
      <c r="Y2975" s="3">
        <f>COUNTIFS(Table1[Race '#],Table1[[#This Row],[Race '#]],Table1[Gender],"F")</f>
        <v>0</v>
      </c>
      <c r="Z2975" s="3">
        <f>COUNTIFS(Table1[Race '#],Table1[[#This Row],[Race '#]],Table1[Gender],"M")</f>
        <v>3</v>
      </c>
      <c r="AA2975" s="3">
        <f>COUNTIFS(Table1[Race '#],Table1[[#This Row],[Race '#]],Table1[Gender],"~?")</f>
        <v>0</v>
      </c>
      <c r="AB2975" s="3" t="str">
        <f>_xlfn.IFS(Y2975=SUM(Table1[[#This Row],[Race-F candidates]:[Race-? Candidates]]),"All-Female",Z2975=SUM(Table1[[#This Row],[Race-F candidates]:[Race-? Candidates]]),"All-Male",1=1,"Mixed-Gender")</f>
        <v>All-Male</v>
      </c>
      <c r="AC2975" s="3">
        <f>COUNTIFS(Table1[genoffice],Table1[[#This Row],[genoffice]],Table1[Gender],"F")</f>
        <v>216</v>
      </c>
      <c r="AD2975" s="3">
        <f>COUNTIFS(Table1[genoffice],Table1[[#This Row],[genoffice]],Table1[Gender],"M")</f>
        <v>355</v>
      </c>
      <c r="AE2975" s="3">
        <f>COUNTIFS(Table1[genoffice],Table1[[#This Row],[genoffice]],Table1[Gender],"~?")</f>
        <v>29</v>
      </c>
    </row>
    <row r="2976" spans="1:31" x14ac:dyDescent="0.35">
      <c r="A2976">
        <v>2973</v>
      </c>
      <c r="B2976">
        <f>IF(COUNTIF(C$2:C2975,C2976)&gt;0,B2975,B2975+1)</f>
        <v>1009</v>
      </c>
      <c r="C2976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6" t="s">
        <v>3379</v>
      </c>
      <c r="E2976" t="s">
        <v>3348</v>
      </c>
      <c r="F2976" t="s">
        <v>3742</v>
      </c>
      <c r="G2976">
        <v>2016</v>
      </c>
      <c r="H2976" t="s">
        <v>457</v>
      </c>
      <c r="I2976" t="s">
        <v>23</v>
      </c>
      <c r="J2976">
        <v>249</v>
      </c>
      <c r="K2976">
        <v>2</v>
      </c>
      <c r="L2976">
        <f>COUNTIF(Table1[Race],Table1[Race])</f>
        <v>2</v>
      </c>
      <c r="M2976">
        <v>2</v>
      </c>
      <c r="N2976">
        <v>0</v>
      </c>
      <c r="O2976">
        <v>0</v>
      </c>
      <c r="P2976">
        <v>0</v>
      </c>
      <c r="Q2976" t="s">
        <v>20</v>
      </c>
      <c r="R2976" t="s">
        <v>3382</v>
      </c>
      <c r="S2976" t="s">
        <v>3379</v>
      </c>
      <c r="T2976">
        <f>IFERROR(Table1[n_can_adj]/MID(Table1[district],FIND("(",Table1[district])+1,1),Table1[n_can_adj])</f>
        <v>2</v>
      </c>
      <c r="U2976">
        <v>19756</v>
      </c>
      <c r="V2976" t="str">
        <f>IF(Table1[Voting Population]&lt;47000,"Rural","Urban")</f>
        <v>Rural</v>
      </c>
      <c r="W2976" s="3">
        <v>0.29160739687055481</v>
      </c>
      <c r="X2976" s="3" t="s">
        <v>5414</v>
      </c>
      <c r="Y2976" s="3">
        <f>COUNTIFS(Table1[Race '#],Table1[[#This Row],[Race '#]],Table1[Gender],"F")</f>
        <v>0</v>
      </c>
      <c r="Z2976" s="3">
        <f>COUNTIFS(Table1[Race '#],Table1[[#This Row],[Race '#]],Table1[Gender],"M")</f>
        <v>2</v>
      </c>
      <c r="AA2976" s="3">
        <f>COUNTIFS(Table1[Race '#],Table1[[#This Row],[Race '#]],Table1[Gender],"~?")</f>
        <v>0</v>
      </c>
      <c r="AB2976" s="3" t="str">
        <f>_xlfn.IFS(Y2976=SUM(Table1[[#This Row],[Race-F candidates]:[Race-? Candidates]]),"All-Female",Z2976=SUM(Table1[[#This Row],[Race-F candidates]:[Race-? Candidates]]),"All-Male",1=1,"Mixed-Gender")</f>
        <v>All-Male</v>
      </c>
      <c r="AC2976" s="3">
        <f>COUNTIFS(Table1[genoffice],Table1[[#This Row],[genoffice]],Table1[Gender],"F")</f>
        <v>216</v>
      </c>
      <c r="AD2976" s="3">
        <f>COUNTIFS(Table1[genoffice],Table1[[#This Row],[genoffice]],Table1[Gender],"M")</f>
        <v>355</v>
      </c>
      <c r="AE2976" s="3">
        <f>COUNTIFS(Table1[genoffice],Table1[[#This Row],[genoffice]],Table1[Gender],"~?")</f>
        <v>29</v>
      </c>
    </row>
    <row r="2977" spans="1:31" x14ac:dyDescent="0.35">
      <c r="A2977">
        <v>2975</v>
      </c>
      <c r="B2977">
        <f>IF(COUNTIF(C$2:C2976,C2977)&gt;0,B2976,B2976+1)</f>
        <v>1009</v>
      </c>
      <c r="C2977" t="str">
        <f>Table1[[#This Row],[position]]&amp;IF(Table1[district]="NA","","-"&amp;Table1[district])&amp;IF(Table1[parish]="Multi-Parish Race","","-"&amp;Table1[parish])&amp;" ("&amp;Table1[year]&amp;")"</f>
        <v>Member of School Board-District 1-East Feliciana (2016)</v>
      </c>
      <c r="D2977" t="s">
        <v>3379</v>
      </c>
      <c r="E2977" t="s">
        <v>3348</v>
      </c>
      <c r="F2977" t="s">
        <v>3744</v>
      </c>
      <c r="G2977">
        <v>2016</v>
      </c>
      <c r="H2977" t="s">
        <v>457</v>
      </c>
      <c r="I2977" t="s">
        <v>23</v>
      </c>
      <c r="J2977">
        <v>454</v>
      </c>
      <c r="K2977">
        <v>2</v>
      </c>
      <c r="L2977">
        <f>COUNTIF(Table1[Race],Table1[Race])</f>
        <v>2</v>
      </c>
      <c r="M2977">
        <v>2</v>
      </c>
      <c r="N2977">
        <v>0</v>
      </c>
      <c r="O2977">
        <v>0</v>
      </c>
      <c r="P2977">
        <v>0</v>
      </c>
      <c r="Q2977" t="s">
        <v>20</v>
      </c>
      <c r="R2977" t="s">
        <v>3382</v>
      </c>
      <c r="S2977" t="s">
        <v>3379</v>
      </c>
      <c r="T2977">
        <f>IFERROR(Table1[n_can_adj]/MID(Table1[district],FIND("(",Table1[district])+1,1),Table1[n_can_adj])</f>
        <v>2</v>
      </c>
      <c r="U2977">
        <v>19756</v>
      </c>
      <c r="V2977" t="str">
        <f>IF(Table1[Voting Population]&lt;47000,"Rural","Urban")</f>
        <v>Rural</v>
      </c>
      <c r="W2977" s="3">
        <v>0.29160739687055481</v>
      </c>
      <c r="X2977" s="3" t="s">
        <v>5414</v>
      </c>
      <c r="Y2977" s="3">
        <f>COUNTIFS(Table1[Race '#],Table1[[#This Row],[Race '#]],Table1[Gender],"F")</f>
        <v>0</v>
      </c>
      <c r="Z2977" s="3">
        <f>COUNTIFS(Table1[Race '#],Table1[[#This Row],[Race '#]],Table1[Gender],"M")</f>
        <v>2</v>
      </c>
      <c r="AA2977" s="3">
        <f>COUNTIFS(Table1[Race '#],Table1[[#This Row],[Race '#]],Table1[Gender],"~?")</f>
        <v>0</v>
      </c>
      <c r="AB2977" s="3" t="str">
        <f>_xlfn.IFS(Y2977=SUM(Table1[[#This Row],[Race-F candidates]:[Race-? Candidates]]),"All-Female",Z2977=SUM(Table1[[#This Row],[Race-F candidates]:[Race-? Candidates]]),"All-Male",1=1,"Mixed-Gender")</f>
        <v>All-Male</v>
      </c>
      <c r="AC2977" s="3">
        <f>COUNTIFS(Table1[genoffice],Table1[[#This Row],[genoffice]],Table1[Gender],"F")</f>
        <v>216</v>
      </c>
      <c r="AD2977" s="3">
        <f>COUNTIFS(Table1[genoffice],Table1[[#This Row],[genoffice]],Table1[Gender],"M")</f>
        <v>355</v>
      </c>
      <c r="AE2977" s="3">
        <f>COUNTIFS(Table1[genoffice],Table1[[#This Row],[genoffice]],Table1[Gender],"~?")</f>
        <v>29</v>
      </c>
    </row>
    <row r="2978" spans="1:31" x14ac:dyDescent="0.35">
      <c r="A2978">
        <v>2977</v>
      </c>
      <c r="B2978">
        <f>IF(COUNTIF(C$2:C2977,C2978)&gt;0,B2977,B2977+1)</f>
        <v>1010</v>
      </c>
      <c r="C2978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8" t="s">
        <v>3379</v>
      </c>
      <c r="E2978" t="s">
        <v>3746</v>
      </c>
      <c r="F2978" t="s">
        <v>3747</v>
      </c>
      <c r="G2978">
        <v>2014</v>
      </c>
      <c r="H2978" t="s">
        <v>1008</v>
      </c>
      <c r="I2978" t="s">
        <v>23</v>
      </c>
      <c r="J2978">
        <v>1563</v>
      </c>
      <c r="K2978">
        <v>17</v>
      </c>
      <c r="L2978">
        <f>COUNTIF(Table1[Race],Table1[Race])</f>
        <v>3</v>
      </c>
      <c r="M2978">
        <v>12</v>
      </c>
      <c r="N2978">
        <v>3</v>
      </c>
      <c r="O2978">
        <v>1</v>
      </c>
      <c r="P2978">
        <v>1</v>
      </c>
      <c r="Q2978" t="s">
        <v>20</v>
      </c>
      <c r="R2978" t="s">
        <v>3382</v>
      </c>
      <c r="S2978" t="s">
        <v>3379</v>
      </c>
      <c r="T2978">
        <f>IFERROR(Table1[n_can_adj]/MID(Table1[district],FIND("(",Table1[district])+1,1),Table1[n_can_adj])</f>
        <v>3</v>
      </c>
      <c r="U2978">
        <v>197233</v>
      </c>
      <c r="V2978" t="str">
        <f>IF(Table1[Voting Population]&lt;47000,"Rural","Urban")</f>
        <v>Urban</v>
      </c>
      <c r="W2978" s="3">
        <v>0.12025654730090862</v>
      </c>
      <c r="X2978" s="3" t="s">
        <v>5415</v>
      </c>
      <c r="Y2978" s="3">
        <f>COUNTIFS(Table1[Race '#],Table1[[#This Row],[Race '#]],Table1[Gender],"F")</f>
        <v>1</v>
      </c>
      <c r="Z2978" s="3">
        <f>COUNTIFS(Table1[Race '#],Table1[[#This Row],[Race '#]],Table1[Gender],"M")</f>
        <v>2</v>
      </c>
      <c r="AA2978" s="3">
        <f>COUNTIFS(Table1[Race '#],Table1[[#This Row],[Race '#]],Table1[Gender],"~?")</f>
        <v>0</v>
      </c>
      <c r="AB2978" s="3" t="str">
        <f>_xlfn.IFS(Y2978=SUM(Table1[[#This Row],[Race-F candidates]:[Race-? Candidates]]),"All-Female",Z2978=SUM(Table1[[#This Row],[Race-F candidates]:[Race-? Candidates]]),"All-Male",1=1,"Mixed-Gender")</f>
        <v>Mixed-Gender</v>
      </c>
      <c r="AC2978" s="3">
        <f>COUNTIFS(Table1[genoffice],Table1[[#This Row],[genoffice]],Table1[Gender],"F")</f>
        <v>216</v>
      </c>
      <c r="AD2978" s="3">
        <f>COUNTIFS(Table1[genoffice],Table1[[#This Row],[genoffice]],Table1[Gender],"M")</f>
        <v>355</v>
      </c>
      <c r="AE2978" s="3">
        <f>COUNTIFS(Table1[genoffice],Table1[[#This Row],[genoffice]],Table1[Gender],"~?")</f>
        <v>29</v>
      </c>
    </row>
    <row r="2979" spans="1:31" x14ac:dyDescent="0.35">
      <c r="A2979">
        <v>2979</v>
      </c>
      <c r="B2979">
        <f>IF(COUNTIF(C$2:C2978,C2979)&gt;0,B2978,B2978+1)</f>
        <v>1010</v>
      </c>
      <c r="C2979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79" t="s">
        <v>3379</v>
      </c>
      <c r="E2979" t="s">
        <v>3746</v>
      </c>
      <c r="F2979" t="s">
        <v>3749</v>
      </c>
      <c r="G2979">
        <v>2014</v>
      </c>
      <c r="H2979" t="s">
        <v>1008</v>
      </c>
      <c r="I2979" t="s">
        <v>19</v>
      </c>
      <c r="J2979">
        <v>1113</v>
      </c>
      <c r="K2979">
        <v>17</v>
      </c>
      <c r="L2979">
        <f>COUNTIF(Table1[Race],Table1[Race])</f>
        <v>3</v>
      </c>
      <c r="M2979">
        <v>12</v>
      </c>
      <c r="N2979">
        <v>3</v>
      </c>
      <c r="O2979">
        <v>1</v>
      </c>
      <c r="P2979">
        <v>1</v>
      </c>
      <c r="Q2979" t="s">
        <v>20</v>
      </c>
      <c r="R2979" t="s">
        <v>3382</v>
      </c>
      <c r="S2979" t="s">
        <v>3379</v>
      </c>
      <c r="T2979">
        <f>IFERROR(Table1[n_can_adj]/MID(Table1[district],FIND("(",Table1[district])+1,1),Table1[n_can_adj])</f>
        <v>3</v>
      </c>
      <c r="U2979">
        <v>197233</v>
      </c>
      <c r="V2979" t="str">
        <f>IF(Table1[Voting Population]&lt;47000,"Rural","Urban")</f>
        <v>Urban</v>
      </c>
      <c r="W2979" s="3">
        <v>0.12025654730090862</v>
      </c>
      <c r="X2979" s="3" t="s">
        <v>5414</v>
      </c>
      <c r="Y2979" s="3">
        <f>COUNTIFS(Table1[Race '#],Table1[[#This Row],[Race '#]],Table1[Gender],"F")</f>
        <v>1</v>
      </c>
      <c r="Z2979" s="3">
        <f>COUNTIFS(Table1[Race '#],Table1[[#This Row],[Race '#]],Table1[Gender],"M")</f>
        <v>2</v>
      </c>
      <c r="AA2979" s="3">
        <f>COUNTIFS(Table1[Race '#],Table1[[#This Row],[Race '#]],Table1[Gender],"~?")</f>
        <v>0</v>
      </c>
      <c r="AB2979" s="3" t="str">
        <f>_xlfn.IFS(Y2979=SUM(Table1[[#This Row],[Race-F candidates]:[Race-? Candidates]]),"All-Female",Z2979=SUM(Table1[[#This Row],[Race-F candidates]:[Race-? Candidates]]),"All-Male",1=1,"Mixed-Gender")</f>
        <v>Mixed-Gender</v>
      </c>
      <c r="AC2979" s="3">
        <f>COUNTIFS(Table1[genoffice],Table1[[#This Row],[genoffice]],Table1[Gender],"F")</f>
        <v>216</v>
      </c>
      <c r="AD2979" s="3">
        <f>COUNTIFS(Table1[genoffice],Table1[[#This Row],[genoffice]],Table1[Gender],"M")</f>
        <v>355</v>
      </c>
      <c r="AE2979" s="3">
        <f>COUNTIFS(Table1[genoffice],Table1[[#This Row],[genoffice]],Table1[Gender],"~?")</f>
        <v>29</v>
      </c>
    </row>
    <row r="2980" spans="1:31" x14ac:dyDescent="0.35">
      <c r="A2980">
        <v>2980</v>
      </c>
      <c r="B2980">
        <f>IF(COUNTIF(C$2:C2979,C2980)&gt;0,B2979,B2979+1)</f>
        <v>1010</v>
      </c>
      <c r="C2980" t="str">
        <f>Table1[[#This Row],[position]]&amp;IF(Table1[district]="NA","","-"&amp;Table1[district])&amp;IF(Table1[parish]="Multi-Parish Race","","-"&amp;Table1[parish])&amp;" ("&amp;Table1[year]&amp;")"</f>
        <v>Member of School Board-District 10-Calcasieu (2014)</v>
      </c>
      <c r="D2980" t="s">
        <v>3379</v>
      </c>
      <c r="E2980" t="s">
        <v>3746</v>
      </c>
      <c r="F2980" t="s">
        <v>3750</v>
      </c>
      <c r="G2980">
        <v>2014</v>
      </c>
      <c r="H2980" t="s">
        <v>1008</v>
      </c>
      <c r="I2980" t="s">
        <v>19</v>
      </c>
      <c r="J2980">
        <v>1066</v>
      </c>
      <c r="K2980">
        <v>17</v>
      </c>
      <c r="L2980">
        <f>COUNTIF(Table1[Race],Table1[Race])</f>
        <v>3</v>
      </c>
      <c r="M2980">
        <v>12</v>
      </c>
      <c r="N2980">
        <v>3</v>
      </c>
      <c r="O2980">
        <v>1</v>
      </c>
      <c r="P2980">
        <v>1</v>
      </c>
      <c r="Q2980" t="s">
        <v>20</v>
      </c>
      <c r="R2980" t="s">
        <v>3382</v>
      </c>
      <c r="S2980" t="s">
        <v>3379</v>
      </c>
      <c r="T2980">
        <f>IFERROR(Table1[n_can_adj]/MID(Table1[district],FIND("(",Table1[district])+1,1),Table1[n_can_adj])</f>
        <v>3</v>
      </c>
      <c r="U2980">
        <v>197233</v>
      </c>
      <c r="V2980" t="str">
        <f>IF(Table1[Voting Population]&lt;47000,"Rural","Urban")</f>
        <v>Urban</v>
      </c>
      <c r="W2980" s="3">
        <v>0.12025654730090862</v>
      </c>
      <c r="X2980" s="3" t="s">
        <v>5414</v>
      </c>
      <c r="Y2980" s="3">
        <f>COUNTIFS(Table1[Race '#],Table1[[#This Row],[Race '#]],Table1[Gender],"F")</f>
        <v>1</v>
      </c>
      <c r="Z2980" s="3">
        <f>COUNTIFS(Table1[Race '#],Table1[[#This Row],[Race '#]],Table1[Gender],"M")</f>
        <v>2</v>
      </c>
      <c r="AA2980" s="3">
        <f>COUNTIFS(Table1[Race '#],Table1[[#This Row],[Race '#]],Table1[Gender],"~?")</f>
        <v>0</v>
      </c>
      <c r="AB2980" s="3" t="str">
        <f>_xlfn.IFS(Y2980=SUM(Table1[[#This Row],[Race-F candidates]:[Race-? Candidates]]),"All-Female",Z2980=SUM(Table1[[#This Row],[Race-F candidates]:[Race-? Candidates]]),"All-Male",1=1,"Mixed-Gender")</f>
        <v>Mixed-Gender</v>
      </c>
      <c r="AC2980" s="3">
        <f>COUNTIFS(Table1[genoffice],Table1[[#This Row],[genoffice]],Table1[Gender],"F")</f>
        <v>216</v>
      </c>
      <c r="AD2980" s="3">
        <f>COUNTIFS(Table1[genoffice],Table1[[#This Row],[genoffice]],Table1[Gender],"M")</f>
        <v>355</v>
      </c>
      <c r="AE2980" s="3">
        <f>COUNTIFS(Table1[genoffice],Table1[[#This Row],[genoffice]],Table1[Gender],"~?")</f>
        <v>29</v>
      </c>
    </row>
    <row r="2981" spans="1:31" x14ac:dyDescent="0.35">
      <c r="A2981">
        <v>2981</v>
      </c>
      <c r="B2981">
        <f>IF(COUNTIF(C$2:C2980,C2981)&gt;0,B2980,B2980+1)</f>
        <v>1011</v>
      </c>
      <c r="C2981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1" t="s">
        <v>3379</v>
      </c>
      <c r="E2981" t="s">
        <v>3746</v>
      </c>
      <c r="F2981" t="s">
        <v>3751</v>
      </c>
      <c r="G2981">
        <v>2014</v>
      </c>
      <c r="H2981" t="s">
        <v>1094</v>
      </c>
      <c r="I2981" t="s">
        <v>127</v>
      </c>
      <c r="J2981">
        <v>246</v>
      </c>
      <c r="K2981">
        <v>17</v>
      </c>
      <c r="L2981">
        <f>COUNTIF(Table1[Race],Table1[Race])</f>
        <v>2</v>
      </c>
      <c r="M2981">
        <v>12</v>
      </c>
      <c r="N2981">
        <v>3</v>
      </c>
      <c r="O2981">
        <v>1</v>
      </c>
      <c r="P2981">
        <v>1</v>
      </c>
      <c r="Q2981" t="s">
        <v>20</v>
      </c>
      <c r="R2981" t="s">
        <v>3382</v>
      </c>
      <c r="S2981" t="s">
        <v>3379</v>
      </c>
      <c r="T2981">
        <f>IFERROR(Table1[n_can_adj]/MID(Table1[district],FIND("(",Table1[district])+1,1),Table1[n_can_adj])</f>
        <v>2</v>
      </c>
      <c r="U2981">
        <v>16452</v>
      </c>
      <c r="V2981" t="str">
        <f>IF(Table1[Voting Population]&lt;47000,"Rural","Urban")</f>
        <v>Rural</v>
      </c>
      <c r="W2981" s="3">
        <v>0.32258064516129031</v>
      </c>
      <c r="X2981" s="3" t="s">
        <v>5414</v>
      </c>
      <c r="Y2981" s="3">
        <f>COUNTIFS(Table1[Race '#],Table1[[#This Row],[Race '#]],Table1[Gender],"F")</f>
        <v>0</v>
      </c>
      <c r="Z2981" s="3">
        <f>COUNTIFS(Table1[Race '#],Table1[[#This Row],[Race '#]],Table1[Gender],"M")</f>
        <v>2</v>
      </c>
      <c r="AA2981" s="3">
        <f>COUNTIFS(Table1[Race '#],Table1[[#This Row],[Race '#]],Table1[Gender],"~?")</f>
        <v>0</v>
      </c>
      <c r="AB2981" s="3" t="str">
        <f>_xlfn.IFS(Y2981=SUM(Table1[[#This Row],[Race-F candidates]:[Race-? Candidates]]),"All-Female",Z2981=SUM(Table1[[#This Row],[Race-F candidates]:[Race-? Candidates]]),"All-Male",1=1,"Mixed-Gender")</f>
        <v>All-Male</v>
      </c>
      <c r="AC2981" s="3">
        <f>COUNTIFS(Table1[genoffice],Table1[[#This Row],[genoffice]],Table1[Gender],"F")</f>
        <v>216</v>
      </c>
      <c r="AD2981" s="3">
        <f>COUNTIFS(Table1[genoffice],Table1[[#This Row],[genoffice]],Table1[Gender],"M")</f>
        <v>355</v>
      </c>
      <c r="AE2981" s="3">
        <f>COUNTIFS(Table1[genoffice],Table1[[#This Row],[genoffice]],Table1[Gender],"~?")</f>
        <v>29</v>
      </c>
    </row>
    <row r="2982" spans="1:31" x14ac:dyDescent="0.35">
      <c r="A2982">
        <v>2994</v>
      </c>
      <c r="B2982">
        <f>IF(COUNTIF(C$2:C2981,C2982)&gt;0,B2981,B2981+1)</f>
        <v>1011</v>
      </c>
      <c r="C2982" t="str">
        <f>Table1[[#This Row],[position]]&amp;IF(Table1[district]="NA","","-"&amp;Table1[district])&amp;IF(Table1[parish]="Multi-Parish Race","","-"&amp;Table1[parish])&amp;" ("&amp;Table1[year]&amp;")"</f>
        <v>Member of School Board-District 10-Claiborne (2014)</v>
      </c>
      <c r="D2982" t="s">
        <v>3379</v>
      </c>
      <c r="E2982" t="s">
        <v>3746</v>
      </c>
      <c r="F2982" t="s">
        <v>3764</v>
      </c>
      <c r="G2982">
        <v>2014</v>
      </c>
      <c r="H2982" t="s">
        <v>1094</v>
      </c>
      <c r="I2982" t="s">
        <v>30</v>
      </c>
      <c r="J2982">
        <v>126</v>
      </c>
      <c r="K2982">
        <v>17</v>
      </c>
      <c r="L2982">
        <f>COUNTIF(Table1[Race],Table1[Race])</f>
        <v>2</v>
      </c>
      <c r="M2982">
        <v>12</v>
      </c>
      <c r="N2982">
        <v>3</v>
      </c>
      <c r="O2982">
        <v>1</v>
      </c>
      <c r="P2982">
        <v>1</v>
      </c>
      <c r="Q2982" t="s">
        <v>20</v>
      </c>
      <c r="R2982" t="s">
        <v>3382</v>
      </c>
      <c r="S2982" t="s">
        <v>3379</v>
      </c>
      <c r="T2982">
        <f>IFERROR(Table1[n_can_adj]/MID(Table1[district],FIND("(",Table1[district])+1,1),Table1[n_can_adj])</f>
        <v>2</v>
      </c>
      <c r="U2982">
        <v>16452</v>
      </c>
      <c r="V2982" t="str">
        <f>IF(Table1[Voting Population]&lt;47000,"Rural","Urban")</f>
        <v>Rural</v>
      </c>
      <c r="W2982" s="3">
        <v>0.32258064516129031</v>
      </c>
      <c r="X2982" s="3" t="s">
        <v>5414</v>
      </c>
      <c r="Y2982" s="3">
        <f>COUNTIFS(Table1[Race '#],Table1[[#This Row],[Race '#]],Table1[Gender],"F")</f>
        <v>0</v>
      </c>
      <c r="Z2982" s="3">
        <f>COUNTIFS(Table1[Race '#],Table1[[#This Row],[Race '#]],Table1[Gender],"M")</f>
        <v>2</v>
      </c>
      <c r="AA2982" s="3">
        <f>COUNTIFS(Table1[Race '#],Table1[[#This Row],[Race '#]],Table1[Gender],"~?")</f>
        <v>0</v>
      </c>
      <c r="AB2982" s="3" t="str">
        <f>_xlfn.IFS(Y2982=SUM(Table1[[#This Row],[Race-F candidates]:[Race-? Candidates]]),"All-Female",Z2982=SUM(Table1[[#This Row],[Race-F candidates]:[Race-? Candidates]]),"All-Male",1=1,"Mixed-Gender")</f>
        <v>All-Male</v>
      </c>
      <c r="AC2982" s="3">
        <f>COUNTIFS(Table1[genoffice],Table1[[#This Row],[genoffice]],Table1[Gender],"F")</f>
        <v>216</v>
      </c>
      <c r="AD2982" s="3">
        <f>COUNTIFS(Table1[genoffice],Table1[[#This Row],[genoffice]],Table1[Gender],"M")</f>
        <v>355</v>
      </c>
      <c r="AE2982" s="3">
        <f>COUNTIFS(Table1[genoffice],Table1[[#This Row],[genoffice]],Table1[Gender],"~?")</f>
        <v>29</v>
      </c>
    </row>
    <row r="2983" spans="1:31" x14ac:dyDescent="0.35">
      <c r="A2983">
        <v>2982</v>
      </c>
      <c r="B2983">
        <f>IF(COUNTIF(C$2:C2982,C2983)&gt;0,B2982,B2982+1)</f>
        <v>1012</v>
      </c>
      <c r="C2983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3" t="s">
        <v>3379</v>
      </c>
      <c r="E2983" t="s">
        <v>3746</v>
      </c>
      <c r="F2983" t="s">
        <v>3752</v>
      </c>
      <c r="G2983">
        <v>2014</v>
      </c>
      <c r="H2983" t="s">
        <v>1498</v>
      </c>
      <c r="I2983" t="s">
        <v>23</v>
      </c>
      <c r="J2983">
        <v>379</v>
      </c>
      <c r="K2983">
        <v>17</v>
      </c>
      <c r="L2983">
        <f>COUNTIF(Table1[Race],Table1[Race])</f>
        <v>4</v>
      </c>
      <c r="M2983">
        <v>12</v>
      </c>
      <c r="N2983">
        <v>3</v>
      </c>
      <c r="O2983">
        <v>1</v>
      </c>
      <c r="P2983">
        <v>1</v>
      </c>
      <c r="Q2983" t="s">
        <v>20</v>
      </c>
      <c r="R2983" t="s">
        <v>3382</v>
      </c>
      <c r="S2983" t="s">
        <v>3379</v>
      </c>
      <c r="T2983">
        <f>IFERROR(Table1[n_can_adj]/MID(Table1[district],FIND("(",Table1[district])+1,1),Table1[n_can_adj])</f>
        <v>4</v>
      </c>
      <c r="U2983">
        <v>27047</v>
      </c>
      <c r="V2983" t="str">
        <f>IF(Table1[Voting Population]&lt;47000,"Rural","Urban")</f>
        <v>Rural</v>
      </c>
      <c r="W2983" s="3">
        <v>6.3E-2</v>
      </c>
      <c r="X2983" s="3" t="s">
        <v>5414</v>
      </c>
      <c r="Y2983" s="3">
        <f>COUNTIFS(Table1[Race '#],Table1[[#This Row],[Race '#]],Table1[Gender],"F")</f>
        <v>0</v>
      </c>
      <c r="Z2983" s="3">
        <f>COUNTIFS(Table1[Race '#],Table1[[#This Row],[Race '#]],Table1[Gender],"M")</f>
        <v>4</v>
      </c>
      <c r="AA2983" s="3">
        <f>COUNTIFS(Table1[Race '#],Table1[[#This Row],[Race '#]],Table1[Gender],"~?")</f>
        <v>0</v>
      </c>
      <c r="AB2983" s="3" t="str">
        <f>_xlfn.IFS(Y2983=SUM(Table1[[#This Row],[Race-F candidates]:[Race-? Candidates]]),"All-Female",Z2983=SUM(Table1[[#This Row],[Race-F candidates]:[Race-? Candidates]]),"All-Male",1=1,"Mixed-Gender")</f>
        <v>All-Male</v>
      </c>
      <c r="AC2983" s="3">
        <f>COUNTIFS(Table1[genoffice],Table1[[#This Row],[genoffice]],Table1[Gender],"F")</f>
        <v>216</v>
      </c>
      <c r="AD2983" s="3">
        <f>COUNTIFS(Table1[genoffice],Table1[[#This Row],[genoffice]],Table1[Gender],"M")</f>
        <v>355</v>
      </c>
      <c r="AE2983" s="3">
        <f>COUNTIFS(Table1[genoffice],Table1[[#This Row],[genoffice]],Table1[Gender],"~?")</f>
        <v>29</v>
      </c>
    </row>
    <row r="2984" spans="1:31" x14ac:dyDescent="0.35">
      <c r="A2984">
        <v>2984</v>
      </c>
      <c r="B2984">
        <f>IF(COUNTIF(C$2:C2983,C2984)&gt;0,B2983,B2983+1)</f>
        <v>1012</v>
      </c>
      <c r="C2984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4" t="s">
        <v>3379</v>
      </c>
      <c r="E2984" t="s">
        <v>3746</v>
      </c>
      <c r="F2984" t="s">
        <v>3754</v>
      </c>
      <c r="G2984">
        <v>2014</v>
      </c>
      <c r="H2984" t="s">
        <v>1498</v>
      </c>
      <c r="I2984" t="s">
        <v>23</v>
      </c>
      <c r="J2984">
        <v>58</v>
      </c>
      <c r="K2984">
        <v>17</v>
      </c>
      <c r="L2984">
        <f>COUNTIF(Table1[Race],Table1[Race])</f>
        <v>4</v>
      </c>
      <c r="M2984">
        <v>12</v>
      </c>
      <c r="N2984">
        <v>3</v>
      </c>
      <c r="O2984">
        <v>1</v>
      </c>
      <c r="P2984">
        <v>1</v>
      </c>
      <c r="Q2984" t="s">
        <v>20</v>
      </c>
      <c r="R2984" t="s">
        <v>3382</v>
      </c>
      <c r="S2984" t="s">
        <v>3379</v>
      </c>
      <c r="T2984">
        <f>IFERROR(Table1[n_can_adj]/MID(Table1[district],FIND("(",Table1[district])+1,1),Table1[n_can_adj])</f>
        <v>4</v>
      </c>
      <c r="U2984">
        <v>27047</v>
      </c>
      <c r="V2984" t="str">
        <f>IF(Table1[Voting Population]&lt;47000,"Rural","Urban")</f>
        <v>Rural</v>
      </c>
      <c r="W2984" s="3">
        <v>6.3E-2</v>
      </c>
      <c r="X2984" s="3" t="s">
        <v>5414</v>
      </c>
      <c r="Y2984" s="3">
        <f>COUNTIFS(Table1[Race '#],Table1[[#This Row],[Race '#]],Table1[Gender],"F")</f>
        <v>0</v>
      </c>
      <c r="Z2984" s="3">
        <f>COUNTIFS(Table1[Race '#],Table1[[#This Row],[Race '#]],Table1[Gender],"M")</f>
        <v>4</v>
      </c>
      <c r="AA2984" s="3">
        <f>COUNTIFS(Table1[Race '#],Table1[[#This Row],[Race '#]],Table1[Gender],"~?")</f>
        <v>0</v>
      </c>
      <c r="AB2984" s="3" t="str">
        <f>_xlfn.IFS(Y2984=SUM(Table1[[#This Row],[Race-F candidates]:[Race-? Candidates]]),"All-Female",Z2984=SUM(Table1[[#This Row],[Race-F candidates]:[Race-? Candidates]]),"All-Male",1=1,"Mixed-Gender")</f>
        <v>All-Male</v>
      </c>
      <c r="AC2984" s="3">
        <f>COUNTIFS(Table1[genoffice],Table1[[#This Row],[genoffice]],Table1[Gender],"F")</f>
        <v>216</v>
      </c>
      <c r="AD2984" s="3">
        <f>COUNTIFS(Table1[genoffice],Table1[[#This Row],[genoffice]],Table1[Gender],"M")</f>
        <v>355</v>
      </c>
      <c r="AE2984" s="3">
        <f>COUNTIFS(Table1[genoffice],Table1[[#This Row],[genoffice]],Table1[Gender],"~?")</f>
        <v>29</v>
      </c>
    </row>
    <row r="2985" spans="1:31" x14ac:dyDescent="0.35">
      <c r="A2985">
        <v>2988</v>
      </c>
      <c r="B2985">
        <f>IF(COUNTIF(C$2:C2984,C2985)&gt;0,B2984,B2984+1)</f>
        <v>1012</v>
      </c>
      <c r="C2985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5" t="s">
        <v>3379</v>
      </c>
      <c r="E2985" t="s">
        <v>3746</v>
      </c>
      <c r="F2985" t="s">
        <v>3758</v>
      </c>
      <c r="G2985">
        <v>2014</v>
      </c>
      <c r="H2985" t="s">
        <v>1498</v>
      </c>
      <c r="I2985" t="s">
        <v>23</v>
      </c>
      <c r="J2985">
        <v>247</v>
      </c>
      <c r="K2985">
        <v>17</v>
      </c>
      <c r="L2985">
        <f>COUNTIF(Table1[Race],Table1[Race])</f>
        <v>4</v>
      </c>
      <c r="M2985">
        <v>12</v>
      </c>
      <c r="N2985">
        <v>3</v>
      </c>
      <c r="O2985">
        <v>1</v>
      </c>
      <c r="P2985">
        <v>1</v>
      </c>
      <c r="Q2985" t="s">
        <v>20</v>
      </c>
      <c r="R2985" t="s">
        <v>3382</v>
      </c>
      <c r="S2985" t="s">
        <v>3379</v>
      </c>
      <c r="T2985">
        <f>IFERROR(Table1[n_can_adj]/MID(Table1[district],FIND("(",Table1[district])+1,1),Table1[n_can_adj])</f>
        <v>4</v>
      </c>
      <c r="U2985">
        <v>27047</v>
      </c>
      <c r="V2985" t="str">
        <f>IF(Table1[Voting Population]&lt;47000,"Rural","Urban")</f>
        <v>Rural</v>
      </c>
      <c r="W2985" s="3">
        <v>6.3E-2</v>
      </c>
      <c r="X2985" s="3" t="s">
        <v>5414</v>
      </c>
      <c r="Y2985" s="3">
        <f>COUNTIFS(Table1[Race '#],Table1[[#This Row],[Race '#]],Table1[Gender],"F")</f>
        <v>0</v>
      </c>
      <c r="Z2985" s="3">
        <f>COUNTIFS(Table1[Race '#],Table1[[#This Row],[Race '#]],Table1[Gender],"M")</f>
        <v>4</v>
      </c>
      <c r="AA2985" s="3">
        <f>COUNTIFS(Table1[Race '#],Table1[[#This Row],[Race '#]],Table1[Gender],"~?")</f>
        <v>0</v>
      </c>
      <c r="AB2985" s="3" t="str">
        <f>_xlfn.IFS(Y2985=SUM(Table1[[#This Row],[Race-F candidates]:[Race-? Candidates]]),"All-Female",Z2985=SUM(Table1[[#This Row],[Race-F candidates]:[Race-? Candidates]]),"All-Male",1=1,"Mixed-Gender")</f>
        <v>All-Male</v>
      </c>
      <c r="AC2985" s="3">
        <f>COUNTIFS(Table1[genoffice],Table1[[#This Row],[genoffice]],Table1[Gender],"F")</f>
        <v>216</v>
      </c>
      <c r="AD2985" s="3">
        <f>COUNTIFS(Table1[genoffice],Table1[[#This Row],[genoffice]],Table1[Gender],"M")</f>
        <v>355</v>
      </c>
      <c r="AE2985" s="3">
        <f>COUNTIFS(Table1[genoffice],Table1[[#This Row],[genoffice]],Table1[Gender],"~?")</f>
        <v>29</v>
      </c>
    </row>
    <row r="2986" spans="1:31" x14ac:dyDescent="0.35">
      <c r="A2986">
        <v>2995</v>
      </c>
      <c r="B2986">
        <f>IF(COUNTIF(C$2:C2985,C2986)&gt;0,B2985,B2985+1)</f>
        <v>1012</v>
      </c>
      <c r="C2986" t="str">
        <f>Table1[[#This Row],[position]]&amp;IF(Table1[district]="NA","","-"&amp;Table1[district])&amp;IF(Table1[parish]="Multi-Parish Race","","-"&amp;Table1[parish])&amp;" ("&amp;Table1[year]&amp;")"</f>
        <v>Member of School Board-District 10-De Soto (2014)</v>
      </c>
      <c r="D2986" t="s">
        <v>3379</v>
      </c>
      <c r="E2986" t="s">
        <v>3746</v>
      </c>
      <c r="F2986" t="s">
        <v>3765</v>
      </c>
      <c r="G2986">
        <v>2014</v>
      </c>
      <c r="H2986" t="s">
        <v>1498</v>
      </c>
      <c r="I2986" t="s">
        <v>23</v>
      </c>
      <c r="J2986">
        <v>316</v>
      </c>
      <c r="K2986">
        <v>17</v>
      </c>
      <c r="L2986">
        <f>COUNTIF(Table1[Race],Table1[Race])</f>
        <v>4</v>
      </c>
      <c r="M2986">
        <v>12</v>
      </c>
      <c r="N2986">
        <v>3</v>
      </c>
      <c r="O2986">
        <v>1</v>
      </c>
      <c r="P2986">
        <v>1</v>
      </c>
      <c r="Q2986" t="s">
        <v>20</v>
      </c>
      <c r="R2986" t="s">
        <v>3382</v>
      </c>
      <c r="S2986" t="s">
        <v>3379</v>
      </c>
      <c r="T2986">
        <f>IFERROR(Table1[n_can_adj]/MID(Table1[district],FIND("(",Table1[district])+1,1),Table1[n_can_adj])</f>
        <v>4</v>
      </c>
      <c r="U2986">
        <v>27047</v>
      </c>
      <c r="V2986" t="str">
        <f>IF(Table1[Voting Population]&lt;47000,"Rural","Urban")</f>
        <v>Rural</v>
      </c>
      <c r="W2986" s="3">
        <v>6.3E-2</v>
      </c>
      <c r="X2986" s="3" t="s">
        <v>5414</v>
      </c>
      <c r="Y2986" s="3">
        <f>COUNTIFS(Table1[Race '#],Table1[[#This Row],[Race '#]],Table1[Gender],"F")</f>
        <v>0</v>
      </c>
      <c r="Z2986" s="3">
        <f>COUNTIFS(Table1[Race '#],Table1[[#This Row],[Race '#]],Table1[Gender],"M")</f>
        <v>4</v>
      </c>
      <c r="AA2986" s="3">
        <f>COUNTIFS(Table1[Race '#],Table1[[#This Row],[Race '#]],Table1[Gender],"~?")</f>
        <v>0</v>
      </c>
      <c r="AB2986" s="3" t="str">
        <f>_xlfn.IFS(Y2986=SUM(Table1[[#This Row],[Race-F candidates]:[Race-? Candidates]]),"All-Female",Z2986=SUM(Table1[[#This Row],[Race-F candidates]:[Race-? Candidates]]),"All-Male",1=1,"Mixed-Gender")</f>
        <v>All-Male</v>
      </c>
      <c r="AC2986" s="3">
        <f>COUNTIFS(Table1[genoffice],Table1[[#This Row],[genoffice]],Table1[Gender],"F")</f>
        <v>216</v>
      </c>
      <c r="AD2986" s="3">
        <f>COUNTIFS(Table1[genoffice],Table1[[#This Row],[genoffice]],Table1[Gender],"M")</f>
        <v>355</v>
      </c>
      <c r="AE2986" s="3">
        <f>COUNTIFS(Table1[genoffice],Table1[[#This Row],[genoffice]],Table1[Gender],"~?")</f>
        <v>29</v>
      </c>
    </row>
    <row r="2987" spans="1:31" x14ac:dyDescent="0.35">
      <c r="A2987">
        <v>2978</v>
      </c>
      <c r="B2987">
        <f>IF(COUNTIF(C$2:C2986,C2987)&gt;0,B2986,B2986+1)</f>
        <v>1013</v>
      </c>
      <c r="C2987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7" t="s">
        <v>3379</v>
      </c>
      <c r="E2987" t="s">
        <v>3746</v>
      </c>
      <c r="F2987" t="s">
        <v>3748</v>
      </c>
      <c r="G2987">
        <v>2014</v>
      </c>
      <c r="H2987" t="s">
        <v>263</v>
      </c>
      <c r="I2987" t="s">
        <v>23</v>
      </c>
      <c r="J2987">
        <v>589</v>
      </c>
      <c r="K2987">
        <v>17</v>
      </c>
      <c r="L2987">
        <f>COUNTIF(Table1[Race],Table1[Race])</f>
        <v>3</v>
      </c>
      <c r="M2987">
        <v>12</v>
      </c>
      <c r="N2987">
        <v>3</v>
      </c>
      <c r="O2987">
        <v>1</v>
      </c>
      <c r="P2987">
        <v>1</v>
      </c>
      <c r="Q2987" t="s">
        <v>20</v>
      </c>
      <c r="R2987" t="s">
        <v>3382</v>
      </c>
      <c r="S2987" t="s">
        <v>3379</v>
      </c>
      <c r="T2987">
        <f>IFERROR(Table1[n_can_adj]/MID(Table1[district],FIND("(",Table1[district])+1,1),Table1[n_can_adj])</f>
        <v>3</v>
      </c>
      <c r="U2987">
        <v>39258</v>
      </c>
      <c r="V2987" t="str">
        <f>IF(Table1[Voting Population]&lt;47000,"Rural","Urban")</f>
        <v>Rural</v>
      </c>
      <c r="W2987" s="3">
        <v>0.13278008298755184</v>
      </c>
      <c r="X2987" s="3" t="s">
        <v>5414</v>
      </c>
      <c r="Y2987" s="3">
        <f>COUNTIFS(Table1[Race '#],Table1[[#This Row],[Race '#]],Table1[Gender],"F")</f>
        <v>0</v>
      </c>
      <c r="Z2987" s="3">
        <f>COUNTIFS(Table1[Race '#],Table1[[#This Row],[Race '#]],Table1[Gender],"M")</f>
        <v>3</v>
      </c>
      <c r="AA2987" s="3">
        <f>COUNTIFS(Table1[Race '#],Table1[[#This Row],[Race '#]],Table1[Gender],"~?")</f>
        <v>0</v>
      </c>
      <c r="AB2987" s="3" t="str">
        <f>_xlfn.IFS(Y2987=SUM(Table1[[#This Row],[Race-F candidates]:[Race-? Candidates]]),"All-Female",Z2987=SUM(Table1[[#This Row],[Race-F candidates]:[Race-? Candidates]]),"All-Male",1=1,"Mixed-Gender")</f>
        <v>All-Male</v>
      </c>
      <c r="AC2987" s="3">
        <f>COUNTIFS(Table1[genoffice],Table1[[#This Row],[genoffice]],Table1[Gender],"F")</f>
        <v>216</v>
      </c>
      <c r="AD2987" s="3">
        <f>COUNTIFS(Table1[genoffice],Table1[[#This Row],[genoffice]],Table1[Gender],"M")</f>
        <v>355</v>
      </c>
      <c r="AE2987" s="3">
        <f>COUNTIFS(Table1[genoffice],Table1[[#This Row],[genoffice]],Table1[Gender],"~?")</f>
        <v>29</v>
      </c>
    </row>
    <row r="2988" spans="1:31" x14ac:dyDescent="0.35">
      <c r="A2988">
        <v>2986</v>
      </c>
      <c r="B2988">
        <f>IF(COUNTIF(C$2:C2987,C2988)&gt;0,B2987,B2987+1)</f>
        <v>1013</v>
      </c>
      <c r="C2988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8" t="s">
        <v>3379</v>
      </c>
      <c r="E2988" t="s">
        <v>3746</v>
      </c>
      <c r="F2988" t="s">
        <v>3756</v>
      </c>
      <c r="G2988">
        <v>2014</v>
      </c>
      <c r="H2988" t="s">
        <v>263</v>
      </c>
      <c r="I2988" t="s">
        <v>19</v>
      </c>
      <c r="J2988">
        <v>429</v>
      </c>
      <c r="K2988">
        <v>17</v>
      </c>
      <c r="L2988">
        <f>COUNTIF(Table1[Race],Table1[Race])</f>
        <v>3</v>
      </c>
      <c r="M2988">
        <v>12</v>
      </c>
      <c r="N2988">
        <v>3</v>
      </c>
      <c r="O2988">
        <v>1</v>
      </c>
      <c r="P2988">
        <v>1</v>
      </c>
      <c r="Q2988" t="s">
        <v>20</v>
      </c>
      <c r="R2988" t="s">
        <v>3382</v>
      </c>
      <c r="S2988" t="s">
        <v>3379</v>
      </c>
      <c r="T2988">
        <f>IFERROR(Table1[n_can_adj]/MID(Table1[district],FIND("(",Table1[district])+1,1),Table1[n_can_adj])</f>
        <v>3</v>
      </c>
      <c r="U2988">
        <v>39258</v>
      </c>
      <c r="V2988" t="str">
        <f>IF(Table1[Voting Population]&lt;47000,"Rural","Urban")</f>
        <v>Rural</v>
      </c>
      <c r="W2988" s="3">
        <v>0.13278008298755184</v>
      </c>
      <c r="X2988" s="3" t="s">
        <v>5414</v>
      </c>
      <c r="Y2988" s="3">
        <f>COUNTIFS(Table1[Race '#],Table1[[#This Row],[Race '#]],Table1[Gender],"F")</f>
        <v>0</v>
      </c>
      <c r="Z2988" s="3">
        <f>COUNTIFS(Table1[Race '#],Table1[[#This Row],[Race '#]],Table1[Gender],"M")</f>
        <v>3</v>
      </c>
      <c r="AA2988" s="3">
        <f>COUNTIFS(Table1[Race '#],Table1[[#This Row],[Race '#]],Table1[Gender],"~?")</f>
        <v>0</v>
      </c>
      <c r="AB2988" s="3" t="str">
        <f>_xlfn.IFS(Y2988=SUM(Table1[[#This Row],[Race-F candidates]:[Race-? Candidates]]),"All-Female",Z2988=SUM(Table1[[#This Row],[Race-F candidates]:[Race-? Candidates]]),"All-Male",1=1,"Mixed-Gender")</f>
        <v>All-Male</v>
      </c>
      <c r="AC2988" s="3">
        <f>COUNTIFS(Table1[genoffice],Table1[[#This Row],[genoffice]],Table1[Gender],"F")</f>
        <v>216</v>
      </c>
      <c r="AD2988" s="3">
        <f>COUNTIFS(Table1[genoffice],Table1[[#This Row],[genoffice]],Table1[Gender],"M")</f>
        <v>355</v>
      </c>
      <c r="AE2988" s="3">
        <f>COUNTIFS(Table1[genoffice],Table1[[#This Row],[genoffice]],Table1[Gender],"~?")</f>
        <v>29</v>
      </c>
    </row>
    <row r="2989" spans="1:31" x14ac:dyDescent="0.35">
      <c r="A2989">
        <v>2993</v>
      </c>
      <c r="B2989">
        <f>IF(COUNTIF(C$2:C2988,C2989)&gt;0,B2988,B2988+1)</f>
        <v>1013</v>
      </c>
      <c r="C2989" t="str">
        <f>Table1[[#This Row],[position]]&amp;IF(Table1[district]="NA","","-"&amp;Table1[district])&amp;IF(Table1[parish]="Multi-Parish Race","","-"&amp;Table1[parish])&amp;" ("&amp;Table1[year]&amp;")"</f>
        <v>Member of School Board-District 10-Natchitoches (2014)</v>
      </c>
      <c r="D2989" t="s">
        <v>3379</v>
      </c>
      <c r="E2989" t="s">
        <v>3746</v>
      </c>
      <c r="F2989" t="s">
        <v>3763</v>
      </c>
      <c r="G2989">
        <v>2014</v>
      </c>
      <c r="H2989" t="s">
        <v>263</v>
      </c>
      <c r="I2989" t="s">
        <v>23</v>
      </c>
      <c r="J2989">
        <v>187</v>
      </c>
      <c r="K2989">
        <v>17</v>
      </c>
      <c r="L2989">
        <f>COUNTIF(Table1[Race],Table1[Race])</f>
        <v>3</v>
      </c>
      <c r="M2989">
        <v>12</v>
      </c>
      <c r="N2989">
        <v>3</v>
      </c>
      <c r="O2989">
        <v>1</v>
      </c>
      <c r="P2989">
        <v>1</v>
      </c>
      <c r="Q2989" t="s">
        <v>20</v>
      </c>
      <c r="R2989" t="s">
        <v>3382</v>
      </c>
      <c r="S2989" t="s">
        <v>3379</v>
      </c>
      <c r="T2989">
        <f>IFERROR(Table1[n_can_adj]/MID(Table1[district],FIND("(",Table1[district])+1,1),Table1[n_can_adj])</f>
        <v>3</v>
      </c>
      <c r="U2989">
        <v>39258</v>
      </c>
      <c r="V2989" t="str">
        <f>IF(Table1[Voting Population]&lt;47000,"Rural","Urban")</f>
        <v>Rural</v>
      </c>
      <c r="W2989" s="3">
        <v>0.13278008298755184</v>
      </c>
      <c r="X2989" s="3" t="s">
        <v>5414</v>
      </c>
      <c r="Y2989" s="3">
        <f>COUNTIFS(Table1[Race '#],Table1[[#This Row],[Race '#]],Table1[Gender],"F")</f>
        <v>0</v>
      </c>
      <c r="Z2989" s="3">
        <f>COUNTIFS(Table1[Race '#],Table1[[#This Row],[Race '#]],Table1[Gender],"M")</f>
        <v>3</v>
      </c>
      <c r="AA2989" s="3">
        <f>COUNTIFS(Table1[Race '#],Table1[[#This Row],[Race '#]],Table1[Gender],"~?")</f>
        <v>0</v>
      </c>
      <c r="AB2989" s="3" t="str">
        <f>_xlfn.IFS(Y2989=SUM(Table1[[#This Row],[Race-F candidates]:[Race-? Candidates]]),"All-Female",Z2989=SUM(Table1[[#This Row],[Race-F candidates]:[Race-? Candidates]]),"All-Male",1=1,"Mixed-Gender")</f>
        <v>All-Male</v>
      </c>
      <c r="AC2989" s="3">
        <f>COUNTIFS(Table1[genoffice],Table1[[#This Row],[genoffice]],Table1[Gender],"F")</f>
        <v>216</v>
      </c>
      <c r="AD2989" s="3">
        <f>COUNTIFS(Table1[genoffice],Table1[[#This Row],[genoffice]],Table1[Gender],"M")</f>
        <v>355</v>
      </c>
      <c r="AE2989" s="3">
        <f>COUNTIFS(Table1[genoffice],Table1[[#This Row],[genoffice]],Table1[Gender],"~?")</f>
        <v>29</v>
      </c>
    </row>
    <row r="2990" spans="1:31" x14ac:dyDescent="0.35">
      <c r="A2990">
        <v>2991</v>
      </c>
      <c r="B2990">
        <f>IF(COUNTIF(C$2:C2989,C2990)&gt;0,B2989,B2989+1)</f>
        <v>1014</v>
      </c>
      <c r="C2990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0" t="s">
        <v>3379</v>
      </c>
      <c r="E2990" t="s">
        <v>3746</v>
      </c>
      <c r="F2990" t="s">
        <v>3761</v>
      </c>
      <c r="G2990">
        <v>2014</v>
      </c>
      <c r="H2990" t="s">
        <v>2439</v>
      </c>
      <c r="I2990" t="s">
        <v>23</v>
      </c>
      <c r="J2990">
        <v>566</v>
      </c>
      <c r="K2990">
        <v>17</v>
      </c>
      <c r="L2990">
        <f>COUNTIF(Table1[Race],Table1[Race])</f>
        <v>2</v>
      </c>
      <c r="M2990">
        <v>12</v>
      </c>
      <c r="N2990">
        <v>3</v>
      </c>
      <c r="O2990">
        <v>1</v>
      </c>
      <c r="P2990">
        <v>1</v>
      </c>
      <c r="Q2990" t="s">
        <v>20</v>
      </c>
      <c r="R2990" t="s">
        <v>3382</v>
      </c>
      <c r="S2990" t="s">
        <v>3379</v>
      </c>
      <c r="T2990">
        <f>IFERROR(Table1[n_can_adj]/MID(Table1[district],FIND("(",Table1[district])+1,1),Table1[n_can_adj])</f>
        <v>2</v>
      </c>
      <c r="U2990">
        <v>43888</v>
      </c>
      <c r="V2990" t="str">
        <f>IF(Table1[Voting Population]&lt;47000,"Rural","Urban")</f>
        <v>Rural</v>
      </c>
      <c r="W2990" s="3">
        <v>0.13521772345301758</v>
      </c>
      <c r="X2990" s="3" t="s">
        <v>5414</v>
      </c>
      <c r="Y2990" s="3">
        <f>COUNTIFS(Table1[Race '#],Table1[[#This Row],[Race '#]],Table1[Gender],"F")</f>
        <v>0</v>
      </c>
      <c r="Z2990" s="3">
        <f>COUNTIFS(Table1[Race '#],Table1[[#This Row],[Race '#]],Table1[Gender],"M")</f>
        <v>2</v>
      </c>
      <c r="AA2990" s="3">
        <f>COUNTIFS(Table1[Race '#],Table1[[#This Row],[Race '#]],Table1[Gender],"~?")</f>
        <v>0</v>
      </c>
      <c r="AB2990" s="3" t="str">
        <f>_xlfn.IFS(Y2990=SUM(Table1[[#This Row],[Race-F candidates]:[Race-? Candidates]]),"All-Female",Z2990=SUM(Table1[[#This Row],[Race-F candidates]:[Race-? Candidates]]),"All-Male",1=1,"Mixed-Gender")</f>
        <v>All-Male</v>
      </c>
      <c r="AC2990" s="3">
        <f>COUNTIFS(Table1[genoffice],Table1[[#This Row],[genoffice]],Table1[Gender],"F")</f>
        <v>216</v>
      </c>
      <c r="AD2990" s="3">
        <f>COUNTIFS(Table1[genoffice],Table1[[#This Row],[genoffice]],Table1[Gender],"M")</f>
        <v>355</v>
      </c>
      <c r="AE2990" s="3">
        <f>COUNTIFS(Table1[genoffice],Table1[[#This Row],[genoffice]],Table1[Gender],"~?")</f>
        <v>29</v>
      </c>
    </row>
    <row r="2991" spans="1:31" x14ac:dyDescent="0.35">
      <c r="A2991">
        <v>2992</v>
      </c>
      <c r="B2991">
        <f>IF(COUNTIF(C$2:C2990,C2991)&gt;0,B2990,B2990+1)</f>
        <v>1014</v>
      </c>
      <c r="C2991" t="str">
        <f>Table1[[#This Row],[position]]&amp;IF(Table1[district]="NA","","-"&amp;Table1[district])&amp;IF(Table1[parish]="Multi-Parish Race","","-"&amp;Table1[parish])&amp;" ("&amp;Table1[year]&amp;")"</f>
        <v>Member of School Board-District 10-St. John The Baptist (2014)</v>
      </c>
      <c r="D2991" t="s">
        <v>3379</v>
      </c>
      <c r="E2991" t="s">
        <v>3746</v>
      </c>
      <c r="F2991" t="s">
        <v>3762</v>
      </c>
      <c r="G2991">
        <v>2014</v>
      </c>
      <c r="H2991" t="s">
        <v>2439</v>
      </c>
      <c r="I2991" t="s">
        <v>23</v>
      </c>
      <c r="J2991">
        <v>743</v>
      </c>
      <c r="K2991">
        <v>17</v>
      </c>
      <c r="L2991">
        <f>COUNTIF(Table1[Race],Table1[Race])</f>
        <v>2</v>
      </c>
      <c r="M2991">
        <v>12</v>
      </c>
      <c r="N2991">
        <v>3</v>
      </c>
      <c r="O2991">
        <v>1</v>
      </c>
      <c r="P2991">
        <v>1</v>
      </c>
      <c r="Q2991" t="s">
        <v>20</v>
      </c>
      <c r="R2991" t="s">
        <v>3382</v>
      </c>
      <c r="S2991" t="s">
        <v>3379</v>
      </c>
      <c r="T2991">
        <f>IFERROR(Table1[n_can_adj]/MID(Table1[district],FIND("(",Table1[district])+1,1),Table1[n_can_adj])</f>
        <v>2</v>
      </c>
      <c r="U2991">
        <v>43888</v>
      </c>
      <c r="V2991" t="str">
        <f>IF(Table1[Voting Population]&lt;47000,"Rural","Urban")</f>
        <v>Rural</v>
      </c>
      <c r="W2991" s="3">
        <v>0.13521772345301758</v>
      </c>
      <c r="X2991" s="3" t="s">
        <v>5414</v>
      </c>
      <c r="Y2991" s="3">
        <f>COUNTIFS(Table1[Race '#],Table1[[#This Row],[Race '#]],Table1[Gender],"F")</f>
        <v>0</v>
      </c>
      <c r="Z2991" s="3">
        <f>COUNTIFS(Table1[Race '#],Table1[[#This Row],[Race '#]],Table1[Gender],"M")</f>
        <v>2</v>
      </c>
      <c r="AA2991" s="3">
        <f>COUNTIFS(Table1[Race '#],Table1[[#This Row],[Race '#]],Table1[Gender],"~?")</f>
        <v>0</v>
      </c>
      <c r="AB2991" s="3" t="str">
        <f>_xlfn.IFS(Y2991=SUM(Table1[[#This Row],[Race-F candidates]:[Race-? Candidates]]),"All-Female",Z2991=SUM(Table1[[#This Row],[Race-F candidates]:[Race-? Candidates]]),"All-Male",1=1,"Mixed-Gender")</f>
        <v>All-Male</v>
      </c>
      <c r="AC2991" s="3">
        <f>COUNTIFS(Table1[genoffice],Table1[[#This Row],[genoffice]],Table1[Gender],"F")</f>
        <v>216</v>
      </c>
      <c r="AD2991" s="3">
        <f>COUNTIFS(Table1[genoffice],Table1[[#This Row],[genoffice]],Table1[Gender],"M")</f>
        <v>355</v>
      </c>
      <c r="AE2991" s="3">
        <f>COUNTIFS(Table1[genoffice],Table1[[#This Row],[genoffice]],Table1[Gender],"~?")</f>
        <v>29</v>
      </c>
    </row>
    <row r="2992" spans="1:31" x14ac:dyDescent="0.35">
      <c r="A2992">
        <v>2985</v>
      </c>
      <c r="B2992">
        <f>IF(COUNTIF(C$2:C2991,C2992)&gt;0,B2991,B2991+1)</f>
        <v>1015</v>
      </c>
      <c r="C2992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2" t="s">
        <v>3379</v>
      </c>
      <c r="E2992" t="s">
        <v>3746</v>
      </c>
      <c r="F2992" t="s">
        <v>3755</v>
      </c>
      <c r="G2992">
        <v>2014</v>
      </c>
      <c r="H2992" t="s">
        <v>83</v>
      </c>
      <c r="I2992" t="s">
        <v>23</v>
      </c>
      <c r="J2992">
        <v>552</v>
      </c>
      <c r="K2992">
        <v>17</v>
      </c>
      <c r="L2992">
        <f>COUNTIF(Table1[Race],Table1[Race])</f>
        <v>3</v>
      </c>
      <c r="M2992">
        <v>12</v>
      </c>
      <c r="N2992">
        <v>3</v>
      </c>
      <c r="O2992">
        <v>1</v>
      </c>
      <c r="P2992">
        <v>1</v>
      </c>
      <c r="Q2992" t="s">
        <v>20</v>
      </c>
      <c r="R2992" t="s">
        <v>3382</v>
      </c>
      <c r="S2992" t="s">
        <v>3379</v>
      </c>
      <c r="T2992">
        <f>IFERROR(Table1[n_can_adj]/MID(Table1[district],FIND("(",Table1[district])+1,1),Table1[n_can_adj])</f>
        <v>3</v>
      </c>
      <c r="U2992">
        <v>83699</v>
      </c>
      <c r="V2992" t="str">
        <f>IF(Table1[Voting Population]&lt;47000,"Rural","Urban")</f>
        <v>Urban</v>
      </c>
      <c r="W2992" s="3">
        <v>0.26617375231053608</v>
      </c>
      <c r="X2992" s="3" t="s">
        <v>5414</v>
      </c>
      <c r="Y2992" s="3">
        <f>COUNTIFS(Table1[Race '#],Table1[[#This Row],[Race '#]],Table1[Gender],"F")</f>
        <v>1</v>
      </c>
      <c r="Z2992" s="3">
        <f>COUNTIFS(Table1[Race '#],Table1[[#This Row],[Race '#]],Table1[Gender],"M")</f>
        <v>2</v>
      </c>
      <c r="AA2992" s="3">
        <f>COUNTIFS(Table1[Race '#],Table1[[#This Row],[Race '#]],Table1[Gender],"~?")</f>
        <v>0</v>
      </c>
      <c r="AB2992" s="3" t="str">
        <f>_xlfn.IFS(Y2992=SUM(Table1[[#This Row],[Race-F candidates]:[Race-? Candidates]]),"All-Female",Z2992=SUM(Table1[[#This Row],[Race-F candidates]:[Race-? Candidates]]),"All-Male",1=1,"Mixed-Gender")</f>
        <v>Mixed-Gender</v>
      </c>
      <c r="AC2992" s="3">
        <f>COUNTIFS(Table1[genoffice],Table1[[#This Row],[genoffice]],Table1[Gender],"F")</f>
        <v>216</v>
      </c>
      <c r="AD2992" s="3">
        <f>COUNTIFS(Table1[genoffice],Table1[[#This Row],[genoffice]],Table1[Gender],"M")</f>
        <v>355</v>
      </c>
      <c r="AE2992" s="3">
        <f>COUNTIFS(Table1[genoffice],Table1[[#This Row],[genoffice]],Table1[Gender],"~?")</f>
        <v>29</v>
      </c>
    </row>
    <row r="2993" spans="1:31" x14ac:dyDescent="0.35">
      <c r="A2993">
        <v>2989</v>
      </c>
      <c r="B2993">
        <f>IF(COUNTIF(C$2:C2992,C2993)&gt;0,B2992,B2992+1)</f>
        <v>1015</v>
      </c>
      <c r="C2993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3" t="s">
        <v>3379</v>
      </c>
      <c r="E2993" t="s">
        <v>3746</v>
      </c>
      <c r="F2993" t="s">
        <v>3759</v>
      </c>
      <c r="G2993">
        <v>2014</v>
      </c>
      <c r="H2993" t="s">
        <v>83</v>
      </c>
      <c r="I2993" t="s">
        <v>23</v>
      </c>
      <c r="J2993">
        <v>1128</v>
      </c>
      <c r="K2993">
        <v>17</v>
      </c>
      <c r="L2993">
        <f>COUNTIF(Table1[Race],Table1[Race])</f>
        <v>3</v>
      </c>
      <c r="M2993">
        <v>12</v>
      </c>
      <c r="N2993">
        <v>3</v>
      </c>
      <c r="O2993">
        <v>1</v>
      </c>
      <c r="P2993">
        <v>1</v>
      </c>
      <c r="Q2993" t="s">
        <v>20</v>
      </c>
      <c r="R2993" t="s">
        <v>3382</v>
      </c>
      <c r="S2993" t="s">
        <v>3379</v>
      </c>
      <c r="T2993">
        <f>IFERROR(Table1[n_can_adj]/MID(Table1[district],FIND("(",Table1[district])+1,1),Table1[n_can_adj])</f>
        <v>3</v>
      </c>
      <c r="U2993">
        <v>83699</v>
      </c>
      <c r="V2993" t="str">
        <f>IF(Table1[Voting Population]&lt;47000,"Rural","Urban")</f>
        <v>Urban</v>
      </c>
      <c r="W2993" s="3">
        <v>0.26617375231053608</v>
      </c>
      <c r="X2993" s="3" t="s">
        <v>5415</v>
      </c>
      <c r="Y2993" s="3">
        <f>COUNTIFS(Table1[Race '#],Table1[[#This Row],[Race '#]],Table1[Gender],"F")</f>
        <v>1</v>
      </c>
      <c r="Z2993" s="3">
        <f>COUNTIFS(Table1[Race '#],Table1[[#This Row],[Race '#]],Table1[Gender],"M")</f>
        <v>2</v>
      </c>
      <c r="AA2993" s="3">
        <f>COUNTIFS(Table1[Race '#],Table1[[#This Row],[Race '#]],Table1[Gender],"~?")</f>
        <v>0</v>
      </c>
      <c r="AB2993" s="3" t="str">
        <f>_xlfn.IFS(Y2993=SUM(Table1[[#This Row],[Race-F candidates]:[Race-? Candidates]]),"All-Female",Z2993=SUM(Table1[[#This Row],[Race-F candidates]:[Race-? Candidates]]),"All-Male",1=1,"Mixed-Gender")</f>
        <v>Mixed-Gender</v>
      </c>
      <c r="AC2993" s="3">
        <f>COUNTIFS(Table1[genoffice],Table1[[#This Row],[genoffice]],Table1[Gender],"F")</f>
        <v>216</v>
      </c>
      <c r="AD2993" s="3">
        <f>COUNTIFS(Table1[genoffice],Table1[[#This Row],[genoffice]],Table1[Gender],"M")</f>
        <v>355</v>
      </c>
      <c r="AE2993" s="3">
        <f>COUNTIFS(Table1[genoffice],Table1[[#This Row],[genoffice]],Table1[Gender],"~?")</f>
        <v>29</v>
      </c>
    </row>
    <row r="2994" spans="1:31" x14ac:dyDescent="0.35">
      <c r="A2994">
        <v>2990</v>
      </c>
      <c r="B2994">
        <f>IF(COUNTIF(C$2:C2993,C2994)&gt;0,B2993,B2993+1)</f>
        <v>1015</v>
      </c>
      <c r="C2994" t="str">
        <f>Table1[[#This Row],[position]]&amp;IF(Table1[district]="NA","","-"&amp;Table1[district])&amp;IF(Table1[parish]="Multi-Parish Race","","-"&amp;Table1[parish])&amp;" ("&amp;Table1[year]&amp;")"</f>
        <v>Member of School Board-District 10-St. Landry (2014)</v>
      </c>
      <c r="D2994" t="s">
        <v>3379</v>
      </c>
      <c r="E2994" t="s">
        <v>3746</v>
      </c>
      <c r="F2994" t="s">
        <v>3760</v>
      </c>
      <c r="G2994">
        <v>2014</v>
      </c>
      <c r="H2994" t="s">
        <v>83</v>
      </c>
      <c r="I2994" t="s">
        <v>23</v>
      </c>
      <c r="J2994">
        <v>484</v>
      </c>
      <c r="K2994">
        <v>17</v>
      </c>
      <c r="L2994">
        <f>COUNTIF(Table1[Race],Table1[Race])</f>
        <v>3</v>
      </c>
      <c r="M2994">
        <v>12</v>
      </c>
      <c r="N2994">
        <v>3</v>
      </c>
      <c r="O2994">
        <v>1</v>
      </c>
      <c r="P2994">
        <v>1</v>
      </c>
      <c r="Q2994" t="s">
        <v>20</v>
      </c>
      <c r="R2994" t="s">
        <v>3382</v>
      </c>
      <c r="S2994" t="s">
        <v>3379</v>
      </c>
      <c r="T2994">
        <f>IFERROR(Table1[n_can_adj]/MID(Table1[district],FIND("(",Table1[district])+1,1),Table1[n_can_adj])</f>
        <v>3</v>
      </c>
      <c r="U2994">
        <v>83699</v>
      </c>
      <c r="V2994" t="str">
        <f>IF(Table1[Voting Population]&lt;47000,"Rural","Urban")</f>
        <v>Urban</v>
      </c>
      <c r="W2994" s="3">
        <v>0.26617375231053608</v>
      </c>
      <c r="X2994" s="3" t="s">
        <v>5414</v>
      </c>
      <c r="Y2994" s="3">
        <f>COUNTIFS(Table1[Race '#],Table1[[#This Row],[Race '#]],Table1[Gender],"F")</f>
        <v>1</v>
      </c>
      <c r="Z2994" s="3">
        <f>COUNTIFS(Table1[Race '#],Table1[[#This Row],[Race '#]],Table1[Gender],"M")</f>
        <v>2</v>
      </c>
      <c r="AA2994" s="3">
        <f>COUNTIFS(Table1[Race '#],Table1[[#This Row],[Race '#]],Table1[Gender],"~?")</f>
        <v>0</v>
      </c>
      <c r="AB2994" s="3" t="str">
        <f>_xlfn.IFS(Y2994=SUM(Table1[[#This Row],[Race-F candidates]:[Race-? Candidates]]),"All-Female",Z2994=SUM(Table1[[#This Row],[Race-F candidates]:[Race-? Candidates]]),"All-Male",1=1,"Mixed-Gender")</f>
        <v>Mixed-Gender</v>
      </c>
      <c r="AC2994" s="3">
        <f>COUNTIFS(Table1[genoffice],Table1[[#This Row],[genoffice]],Table1[Gender],"F")</f>
        <v>216</v>
      </c>
      <c r="AD2994" s="3">
        <f>COUNTIFS(Table1[genoffice],Table1[[#This Row],[genoffice]],Table1[Gender],"M")</f>
        <v>355</v>
      </c>
      <c r="AE2994" s="3">
        <f>COUNTIFS(Table1[genoffice],Table1[[#This Row],[genoffice]],Table1[Gender],"~?")</f>
        <v>29</v>
      </c>
    </row>
    <row r="2995" spans="1:31" x14ac:dyDescent="0.35">
      <c r="A2995">
        <v>2983</v>
      </c>
      <c r="B2995">
        <f>IF(COUNTIF(C$2:C2994,C2995)&gt;0,B2994,B2994+1)</f>
        <v>1016</v>
      </c>
      <c r="C2995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5" t="s">
        <v>3379</v>
      </c>
      <c r="E2995" t="s">
        <v>3746</v>
      </c>
      <c r="F2995" t="s">
        <v>3753</v>
      </c>
      <c r="G2995">
        <v>2016</v>
      </c>
      <c r="H2995" t="s">
        <v>1737</v>
      </c>
      <c r="I2995" t="s">
        <v>23</v>
      </c>
      <c r="J2995">
        <v>663</v>
      </c>
      <c r="K2995">
        <v>2</v>
      </c>
      <c r="L2995">
        <f>COUNTIF(Table1[Race],Table1[Race])</f>
        <v>2</v>
      </c>
      <c r="M2995">
        <v>1</v>
      </c>
      <c r="N2995">
        <v>0</v>
      </c>
      <c r="O2995">
        <v>1</v>
      </c>
      <c r="P2995">
        <v>0</v>
      </c>
      <c r="Q2995" t="s">
        <v>20</v>
      </c>
      <c r="R2995" t="s">
        <v>3382</v>
      </c>
      <c r="S2995" t="s">
        <v>3379</v>
      </c>
      <c r="T2995">
        <f>IFERROR(Table1[n_can_adj]/MID(Table1[district],FIND("(",Table1[district])+1,1),Table1[n_can_adj])</f>
        <v>2</v>
      </c>
      <c r="U2995">
        <v>44091</v>
      </c>
      <c r="V2995" t="str">
        <f>IF(Table1[Voting Population]&lt;47000,"Rural","Urban")</f>
        <v>Rural</v>
      </c>
      <c r="W2995" s="3">
        <v>1.2213740458015321E-2</v>
      </c>
      <c r="X2995" s="3" t="s">
        <v>5414</v>
      </c>
      <c r="Y2995" s="3">
        <f>COUNTIFS(Table1[Race '#],Table1[[#This Row],[Race '#]],Table1[Gender],"F")</f>
        <v>0</v>
      </c>
      <c r="Z2995" s="3">
        <f>COUNTIFS(Table1[Race '#],Table1[[#This Row],[Race '#]],Table1[Gender],"M")</f>
        <v>2</v>
      </c>
      <c r="AA2995" s="3">
        <f>COUNTIFS(Table1[Race '#],Table1[[#This Row],[Race '#]],Table1[Gender],"~?")</f>
        <v>0</v>
      </c>
      <c r="AB2995" s="3" t="str">
        <f>_xlfn.IFS(Y2995=SUM(Table1[[#This Row],[Race-F candidates]:[Race-? Candidates]]),"All-Female",Z2995=SUM(Table1[[#This Row],[Race-F candidates]:[Race-? Candidates]]),"All-Male",1=1,"Mixed-Gender")</f>
        <v>All-Male</v>
      </c>
      <c r="AC2995" s="3">
        <f>COUNTIFS(Table1[genoffice],Table1[[#This Row],[genoffice]],Table1[Gender],"F")</f>
        <v>216</v>
      </c>
      <c r="AD2995" s="3">
        <f>COUNTIFS(Table1[genoffice],Table1[[#This Row],[genoffice]],Table1[Gender],"M")</f>
        <v>355</v>
      </c>
      <c r="AE2995" s="3">
        <f>COUNTIFS(Table1[genoffice],Table1[[#This Row],[genoffice]],Table1[Gender],"~?")</f>
        <v>29</v>
      </c>
    </row>
    <row r="2996" spans="1:31" x14ac:dyDescent="0.35">
      <c r="A2996">
        <v>2987</v>
      </c>
      <c r="B2996">
        <f>IF(COUNTIF(C$2:C2995,C2996)&gt;0,B2995,B2995+1)</f>
        <v>1016</v>
      </c>
      <c r="C2996" t="str">
        <f>Table1[[#This Row],[position]]&amp;IF(Table1[district]="NA","","-"&amp;Table1[district])&amp;IF(Table1[parish]="Multi-Parish Race","","-"&amp;Table1[parish])&amp;" ("&amp;Table1[year]&amp;")"</f>
        <v>Member of School Board-District 10-St. Bernard (2016)</v>
      </c>
      <c r="D2996" t="s">
        <v>3379</v>
      </c>
      <c r="E2996" t="s">
        <v>3746</v>
      </c>
      <c r="F2996" t="s">
        <v>3757</v>
      </c>
      <c r="G2996">
        <v>2016</v>
      </c>
      <c r="H2996" t="s">
        <v>1737</v>
      </c>
      <c r="I2996" t="s">
        <v>30</v>
      </c>
      <c r="J2996">
        <v>647</v>
      </c>
      <c r="K2996">
        <v>2</v>
      </c>
      <c r="L2996">
        <f>COUNTIF(Table1[Race],Table1[Race])</f>
        <v>2</v>
      </c>
      <c r="M2996">
        <v>1</v>
      </c>
      <c r="N2996">
        <v>0</v>
      </c>
      <c r="O2996">
        <v>1</v>
      </c>
      <c r="P2996">
        <v>0</v>
      </c>
      <c r="Q2996" t="s">
        <v>20</v>
      </c>
      <c r="R2996" t="s">
        <v>3382</v>
      </c>
      <c r="S2996" t="s">
        <v>3379</v>
      </c>
      <c r="T2996">
        <f>IFERROR(Table1[n_can_adj]/MID(Table1[district],FIND("(",Table1[district])+1,1),Table1[n_can_adj])</f>
        <v>2</v>
      </c>
      <c r="U2996">
        <v>44091</v>
      </c>
      <c r="V2996" t="str">
        <f>IF(Table1[Voting Population]&lt;47000,"Rural","Urban")</f>
        <v>Rural</v>
      </c>
      <c r="W2996" s="3">
        <v>1.2213740458015321E-2</v>
      </c>
      <c r="X2996" s="3" t="s">
        <v>5414</v>
      </c>
      <c r="Y2996" s="3">
        <f>COUNTIFS(Table1[Race '#],Table1[[#This Row],[Race '#]],Table1[Gender],"F")</f>
        <v>0</v>
      </c>
      <c r="Z2996" s="3">
        <f>COUNTIFS(Table1[Race '#],Table1[[#This Row],[Race '#]],Table1[Gender],"M")</f>
        <v>2</v>
      </c>
      <c r="AA2996" s="3">
        <f>COUNTIFS(Table1[Race '#],Table1[[#This Row],[Race '#]],Table1[Gender],"~?")</f>
        <v>0</v>
      </c>
      <c r="AB2996" s="3" t="str">
        <f>_xlfn.IFS(Y2996=SUM(Table1[[#This Row],[Race-F candidates]:[Race-? Candidates]]),"All-Female",Z2996=SUM(Table1[[#This Row],[Race-F candidates]:[Race-? Candidates]]),"All-Male",1=1,"Mixed-Gender")</f>
        <v>All-Male</v>
      </c>
      <c r="AC2996" s="3">
        <f>COUNTIFS(Table1[genoffice],Table1[[#This Row],[genoffice]],Table1[Gender],"F")</f>
        <v>216</v>
      </c>
      <c r="AD2996" s="3">
        <f>COUNTIFS(Table1[genoffice],Table1[[#This Row],[genoffice]],Table1[Gender],"M")</f>
        <v>355</v>
      </c>
      <c r="AE2996" s="3">
        <f>COUNTIFS(Table1[genoffice],Table1[[#This Row],[genoffice]],Table1[Gender],"~?")</f>
        <v>29</v>
      </c>
    </row>
    <row r="2997" spans="1:31" x14ac:dyDescent="0.35">
      <c r="A2997">
        <v>2996</v>
      </c>
      <c r="B2997">
        <f>IF(COUNTIF(C$2:C2996,C2997)&gt;0,B2996,B2996+1)</f>
        <v>1017</v>
      </c>
      <c r="C2997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7" t="s">
        <v>3379</v>
      </c>
      <c r="E2997" t="s">
        <v>3766</v>
      </c>
      <c r="F2997" t="s">
        <v>3767</v>
      </c>
      <c r="G2997">
        <v>2014</v>
      </c>
      <c r="H2997" t="s">
        <v>51</v>
      </c>
      <c r="I2997" t="s">
        <v>19</v>
      </c>
      <c r="J2997">
        <v>2736</v>
      </c>
      <c r="K2997">
        <v>10</v>
      </c>
      <c r="L2997">
        <f>COUNTIF(Table1[Race],Table1[Race])</f>
        <v>3</v>
      </c>
      <c r="M2997">
        <v>5</v>
      </c>
      <c r="N2997">
        <v>4</v>
      </c>
      <c r="O2997">
        <v>0</v>
      </c>
      <c r="P2997">
        <v>1</v>
      </c>
      <c r="Q2997" t="s">
        <v>20</v>
      </c>
      <c r="R2997" t="s">
        <v>3382</v>
      </c>
      <c r="S2997" t="s">
        <v>3379</v>
      </c>
      <c r="T2997">
        <f>IFERROR(Table1[n_can_adj]/MID(Table1[district],FIND("(",Table1[district])+1,1),Table1[n_can_adj])</f>
        <v>3</v>
      </c>
      <c r="U2997">
        <v>253125</v>
      </c>
      <c r="V2997" t="str">
        <f>IF(Table1[Voting Population]&lt;47000,"Rural","Urban")</f>
        <v>Urban</v>
      </c>
      <c r="W2997" s="3">
        <v>5.3785170216073375E-2</v>
      </c>
      <c r="X2997" s="3" t="s">
        <v>5415</v>
      </c>
      <c r="Y2997" s="3">
        <f>COUNTIFS(Table1[Race '#],Table1[[#This Row],[Race '#]],Table1[Gender],"F")</f>
        <v>2</v>
      </c>
      <c r="Z2997" s="3">
        <f>COUNTIFS(Table1[Race '#],Table1[[#This Row],[Race '#]],Table1[Gender],"M")</f>
        <v>1</v>
      </c>
      <c r="AA2997" s="3">
        <f>COUNTIFS(Table1[Race '#],Table1[[#This Row],[Race '#]],Table1[Gender],"~?")</f>
        <v>0</v>
      </c>
      <c r="AB2997" s="3" t="str">
        <f>_xlfn.IFS(Y2997=SUM(Table1[[#This Row],[Race-F candidates]:[Race-? Candidates]]),"All-Female",Z2997=SUM(Table1[[#This Row],[Race-F candidates]:[Race-? Candidates]]),"All-Male",1=1,"Mixed-Gender")</f>
        <v>Mixed-Gender</v>
      </c>
      <c r="AC2997" s="3">
        <f>COUNTIFS(Table1[genoffice],Table1[[#This Row],[genoffice]],Table1[Gender],"F")</f>
        <v>216</v>
      </c>
      <c r="AD2997" s="3">
        <f>COUNTIFS(Table1[genoffice],Table1[[#This Row],[genoffice]],Table1[Gender],"M")</f>
        <v>355</v>
      </c>
      <c r="AE2997" s="3">
        <f>COUNTIFS(Table1[genoffice],Table1[[#This Row],[genoffice]],Table1[Gender],"~?")</f>
        <v>29</v>
      </c>
    </row>
    <row r="2998" spans="1:31" x14ac:dyDescent="0.35">
      <c r="A2998">
        <v>3000</v>
      </c>
      <c r="B2998">
        <f>IF(COUNTIF(C$2:C2997,C2998)&gt;0,B2997,B2997+1)</f>
        <v>1017</v>
      </c>
      <c r="C2998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8" t="s">
        <v>3379</v>
      </c>
      <c r="E2998" t="s">
        <v>3766</v>
      </c>
      <c r="F2998" t="s">
        <v>3771</v>
      </c>
      <c r="G2998">
        <v>2014</v>
      </c>
      <c r="H2998" t="s">
        <v>51</v>
      </c>
      <c r="I2998" t="s">
        <v>19</v>
      </c>
      <c r="J2998">
        <v>3082</v>
      </c>
      <c r="K2998">
        <v>10</v>
      </c>
      <c r="L2998">
        <f>COUNTIF(Table1[Race],Table1[Race])</f>
        <v>3</v>
      </c>
      <c r="M2998">
        <v>5</v>
      </c>
      <c r="N2998">
        <v>4</v>
      </c>
      <c r="O2998">
        <v>0</v>
      </c>
      <c r="P2998">
        <v>1</v>
      </c>
      <c r="Q2998" t="s">
        <v>20</v>
      </c>
      <c r="R2998" t="s">
        <v>3382</v>
      </c>
      <c r="S2998" t="s">
        <v>3379</v>
      </c>
      <c r="T2998">
        <f>IFERROR(Table1[n_can_adj]/MID(Table1[district],FIND("(",Table1[district])+1,1),Table1[n_can_adj])</f>
        <v>3</v>
      </c>
      <c r="U2998">
        <v>253125</v>
      </c>
      <c r="V2998" t="str">
        <f>IF(Table1[Voting Population]&lt;47000,"Rural","Urban")</f>
        <v>Urban</v>
      </c>
      <c r="W2998" s="3">
        <v>5.3785170216073375E-2</v>
      </c>
      <c r="X2998" s="3" t="s">
        <v>5415</v>
      </c>
      <c r="Y2998" s="3">
        <f>COUNTIFS(Table1[Race '#],Table1[[#This Row],[Race '#]],Table1[Gender],"F")</f>
        <v>2</v>
      </c>
      <c r="Z2998" s="3">
        <f>COUNTIFS(Table1[Race '#],Table1[[#This Row],[Race '#]],Table1[Gender],"M")</f>
        <v>1</v>
      </c>
      <c r="AA2998" s="3">
        <f>COUNTIFS(Table1[Race '#],Table1[[#This Row],[Race '#]],Table1[Gender],"~?")</f>
        <v>0</v>
      </c>
      <c r="AB2998" s="3" t="str">
        <f>_xlfn.IFS(Y2998=SUM(Table1[[#This Row],[Race-F candidates]:[Race-? Candidates]]),"All-Female",Z2998=SUM(Table1[[#This Row],[Race-F candidates]:[Race-? Candidates]]),"All-Male",1=1,"Mixed-Gender")</f>
        <v>Mixed-Gender</v>
      </c>
      <c r="AC2998" s="3">
        <f>COUNTIFS(Table1[genoffice],Table1[[#This Row],[genoffice]],Table1[Gender],"F")</f>
        <v>216</v>
      </c>
      <c r="AD2998" s="3">
        <f>COUNTIFS(Table1[genoffice],Table1[[#This Row],[genoffice]],Table1[Gender],"M")</f>
        <v>355</v>
      </c>
      <c r="AE2998" s="3">
        <f>COUNTIFS(Table1[genoffice],Table1[[#This Row],[genoffice]],Table1[Gender],"~?")</f>
        <v>29</v>
      </c>
    </row>
    <row r="2999" spans="1:31" x14ac:dyDescent="0.35">
      <c r="A2999">
        <v>3005</v>
      </c>
      <c r="B2999">
        <f>IF(COUNTIF(C$2:C2998,C2999)&gt;0,B2998,B2998+1)</f>
        <v>1017</v>
      </c>
      <c r="C2999" t="str">
        <f>Table1[[#This Row],[position]]&amp;IF(Table1[district]="NA","","-"&amp;Table1[district])&amp;IF(Table1[parish]="Multi-Parish Race","","-"&amp;Table1[parish])&amp;" ("&amp;Table1[year]&amp;")"</f>
        <v>Member of School Board-District 11-Caddo (2014)</v>
      </c>
      <c r="D2999" t="s">
        <v>3379</v>
      </c>
      <c r="E2999" t="s">
        <v>3766</v>
      </c>
      <c r="F2999" t="s">
        <v>3776</v>
      </c>
      <c r="G2999">
        <v>2014</v>
      </c>
      <c r="H2999" t="s">
        <v>51</v>
      </c>
      <c r="I2999" t="s">
        <v>19</v>
      </c>
      <c r="J2999">
        <v>615</v>
      </c>
      <c r="K2999">
        <v>10</v>
      </c>
      <c r="L2999">
        <f>COUNTIF(Table1[Race],Table1[Race])</f>
        <v>3</v>
      </c>
      <c r="M2999">
        <v>5</v>
      </c>
      <c r="N2999">
        <v>4</v>
      </c>
      <c r="O2999">
        <v>0</v>
      </c>
      <c r="P2999">
        <v>1</v>
      </c>
      <c r="Q2999" t="s">
        <v>20</v>
      </c>
      <c r="R2999" t="s">
        <v>3382</v>
      </c>
      <c r="S2999" t="s">
        <v>3379</v>
      </c>
      <c r="T2999">
        <f>IFERROR(Table1[n_can_adj]/MID(Table1[district],FIND("(",Table1[district])+1,1),Table1[n_can_adj])</f>
        <v>3</v>
      </c>
      <c r="U2999">
        <v>253125</v>
      </c>
      <c r="V2999" t="str">
        <f>IF(Table1[Voting Population]&lt;47000,"Rural","Urban")</f>
        <v>Urban</v>
      </c>
      <c r="W2999" s="3">
        <v>5.3785170216073375E-2</v>
      </c>
      <c r="X2999" s="3" t="s">
        <v>5414</v>
      </c>
      <c r="Y2999" s="3">
        <f>COUNTIFS(Table1[Race '#],Table1[[#This Row],[Race '#]],Table1[Gender],"F")</f>
        <v>2</v>
      </c>
      <c r="Z2999" s="3">
        <f>COUNTIFS(Table1[Race '#],Table1[[#This Row],[Race '#]],Table1[Gender],"M")</f>
        <v>1</v>
      </c>
      <c r="AA2999" s="3">
        <f>COUNTIFS(Table1[Race '#],Table1[[#This Row],[Race '#]],Table1[Gender],"~?")</f>
        <v>0</v>
      </c>
      <c r="AB2999" s="3" t="str">
        <f>_xlfn.IFS(Y2999=SUM(Table1[[#This Row],[Race-F candidates]:[Race-? Candidates]]),"All-Female",Z2999=SUM(Table1[[#This Row],[Race-F candidates]:[Race-? Candidates]]),"All-Male",1=1,"Mixed-Gender")</f>
        <v>Mixed-Gender</v>
      </c>
      <c r="AC2999" s="3">
        <f>COUNTIFS(Table1[genoffice],Table1[[#This Row],[genoffice]],Table1[Gender],"F")</f>
        <v>216</v>
      </c>
      <c r="AD2999" s="3">
        <f>COUNTIFS(Table1[genoffice],Table1[[#This Row],[genoffice]],Table1[Gender],"M")</f>
        <v>355</v>
      </c>
      <c r="AE2999" s="3">
        <f>COUNTIFS(Table1[genoffice],Table1[[#This Row],[genoffice]],Table1[Gender],"~?")</f>
        <v>29</v>
      </c>
    </row>
    <row r="3000" spans="1:31" x14ac:dyDescent="0.35">
      <c r="A3000">
        <v>3001</v>
      </c>
      <c r="B3000">
        <f>IF(COUNTIF(C$2:C2999,C3000)&gt;0,B2999,B2999+1)</f>
        <v>1018</v>
      </c>
      <c r="C3000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0" t="s">
        <v>3379</v>
      </c>
      <c r="E3000" t="s">
        <v>3766</v>
      </c>
      <c r="F3000" t="s">
        <v>3772</v>
      </c>
      <c r="G3000">
        <v>2014</v>
      </c>
      <c r="H3000" t="s">
        <v>1498</v>
      </c>
      <c r="I3000" t="s">
        <v>23</v>
      </c>
      <c r="J3000">
        <v>402</v>
      </c>
      <c r="K3000">
        <v>10</v>
      </c>
      <c r="L3000">
        <f>COUNTIF(Table1[Race],Table1[Race])</f>
        <v>3</v>
      </c>
      <c r="M3000">
        <v>5</v>
      </c>
      <c r="N3000">
        <v>4</v>
      </c>
      <c r="O3000">
        <v>0</v>
      </c>
      <c r="P3000">
        <v>1</v>
      </c>
      <c r="Q3000" t="s">
        <v>20</v>
      </c>
      <c r="R3000" t="s">
        <v>3382</v>
      </c>
      <c r="S3000" t="s">
        <v>3379</v>
      </c>
      <c r="T3000">
        <f>IFERROR(Table1[n_can_adj]/MID(Table1[district],FIND("(",Table1[district])+1,1),Table1[n_can_adj])</f>
        <v>3</v>
      </c>
      <c r="U3000">
        <v>27047</v>
      </c>
      <c r="V3000" t="str">
        <f>IF(Table1[Voting Population]&lt;47000,"Rural","Urban")</f>
        <v>Rural</v>
      </c>
      <c r="W3000" s="3">
        <v>0.1207970112079701</v>
      </c>
      <c r="X3000" s="3" t="s">
        <v>5413</v>
      </c>
      <c r="Y3000" s="3">
        <f>COUNTIFS(Table1[Race '#],Table1[[#This Row],[Race '#]],Table1[Gender],"F")</f>
        <v>1</v>
      </c>
      <c r="Z3000" s="3">
        <f>COUNTIFS(Table1[Race '#],Table1[[#This Row],[Race '#]],Table1[Gender],"M")</f>
        <v>1</v>
      </c>
      <c r="AA3000" s="3">
        <f>COUNTIFS(Table1[Race '#],Table1[[#This Row],[Race '#]],Table1[Gender],"~?")</f>
        <v>1</v>
      </c>
      <c r="AB3000" s="3" t="str">
        <f>_xlfn.IFS(Y3000=SUM(Table1[[#This Row],[Race-F candidates]:[Race-? Candidates]]),"All-Female",Z3000=SUM(Table1[[#This Row],[Race-F candidates]:[Race-? Candidates]]),"All-Male",1=1,"Mixed-Gender")</f>
        <v>Mixed-Gender</v>
      </c>
      <c r="AC3000" s="3">
        <f>COUNTIFS(Table1[genoffice],Table1[[#This Row],[genoffice]],Table1[Gender],"F")</f>
        <v>216</v>
      </c>
      <c r="AD3000" s="3">
        <f>COUNTIFS(Table1[genoffice],Table1[[#This Row],[genoffice]],Table1[Gender],"M")</f>
        <v>355</v>
      </c>
      <c r="AE3000" s="3">
        <f>COUNTIFS(Table1[genoffice],Table1[[#This Row],[genoffice]],Table1[Gender],"~?")</f>
        <v>29</v>
      </c>
    </row>
    <row r="3001" spans="1:31" x14ac:dyDescent="0.35">
      <c r="A3001">
        <v>3002</v>
      </c>
      <c r="B3001">
        <f>IF(COUNTIF(C$2:C3000,C3001)&gt;0,B3000,B3000+1)</f>
        <v>1018</v>
      </c>
      <c r="C3001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1" t="s">
        <v>3379</v>
      </c>
      <c r="E3001" t="s">
        <v>3766</v>
      </c>
      <c r="F3001" t="s">
        <v>3773</v>
      </c>
      <c r="G3001">
        <v>2014</v>
      </c>
      <c r="H3001" t="s">
        <v>1498</v>
      </c>
      <c r="I3001" t="s">
        <v>23</v>
      </c>
      <c r="J3001">
        <v>96</v>
      </c>
      <c r="K3001">
        <v>10</v>
      </c>
      <c r="L3001">
        <f>COUNTIF(Table1[Race],Table1[Race])</f>
        <v>3</v>
      </c>
      <c r="M3001">
        <v>5</v>
      </c>
      <c r="N3001">
        <v>4</v>
      </c>
      <c r="O3001">
        <v>0</v>
      </c>
      <c r="P3001">
        <v>1</v>
      </c>
      <c r="Q3001" t="s">
        <v>20</v>
      </c>
      <c r="R3001" t="s">
        <v>3382</v>
      </c>
      <c r="S3001" t="s">
        <v>3379</v>
      </c>
      <c r="T3001">
        <f>IFERROR(Table1[n_can_adj]/MID(Table1[district],FIND("(",Table1[district])+1,1),Table1[n_can_adj])</f>
        <v>3</v>
      </c>
      <c r="U3001">
        <v>27047</v>
      </c>
      <c r="V3001" t="str">
        <f>IF(Table1[Voting Population]&lt;47000,"Rural","Urban")</f>
        <v>Rural</v>
      </c>
      <c r="W3001" s="3">
        <v>0.1207970112079701</v>
      </c>
      <c r="X3001" s="3" t="s">
        <v>5415</v>
      </c>
      <c r="Y3001" s="3">
        <f>COUNTIFS(Table1[Race '#],Table1[[#This Row],[Race '#]],Table1[Gender],"F")</f>
        <v>1</v>
      </c>
      <c r="Z3001" s="3">
        <f>COUNTIFS(Table1[Race '#],Table1[[#This Row],[Race '#]],Table1[Gender],"M")</f>
        <v>1</v>
      </c>
      <c r="AA3001" s="3">
        <f>COUNTIFS(Table1[Race '#],Table1[[#This Row],[Race '#]],Table1[Gender],"~?")</f>
        <v>1</v>
      </c>
      <c r="AB3001" s="3" t="str">
        <f>_xlfn.IFS(Y3001=SUM(Table1[[#This Row],[Race-F candidates]:[Race-? Candidates]]),"All-Female",Z3001=SUM(Table1[[#This Row],[Race-F candidates]:[Race-? Candidates]]),"All-Male",1=1,"Mixed-Gender")</f>
        <v>Mixed-Gender</v>
      </c>
      <c r="AC3001" s="3">
        <f>COUNTIFS(Table1[genoffice],Table1[[#This Row],[genoffice]],Table1[Gender],"F")</f>
        <v>216</v>
      </c>
      <c r="AD3001" s="3">
        <f>COUNTIFS(Table1[genoffice],Table1[[#This Row],[genoffice]],Table1[Gender],"M")</f>
        <v>355</v>
      </c>
      <c r="AE3001" s="3">
        <f>COUNTIFS(Table1[genoffice],Table1[[#This Row],[genoffice]],Table1[Gender],"~?")</f>
        <v>29</v>
      </c>
    </row>
    <row r="3002" spans="1:31" x14ac:dyDescent="0.35">
      <c r="A3002">
        <v>3003</v>
      </c>
      <c r="B3002">
        <f>IF(COUNTIF(C$2:C3001,C3002)&gt;0,B3001,B3001+1)</f>
        <v>1018</v>
      </c>
      <c r="C3002" t="str">
        <f>Table1[[#This Row],[position]]&amp;IF(Table1[district]="NA","","-"&amp;Table1[district])&amp;IF(Table1[parish]="Multi-Parish Race","","-"&amp;Table1[parish])&amp;" ("&amp;Table1[year]&amp;")"</f>
        <v>Member of School Board-District 11-De Soto (2014)</v>
      </c>
      <c r="D3002" t="s">
        <v>3379</v>
      </c>
      <c r="E3002" t="s">
        <v>3766</v>
      </c>
      <c r="F3002" t="s">
        <v>3774</v>
      </c>
      <c r="G3002">
        <v>2014</v>
      </c>
      <c r="H3002" t="s">
        <v>1498</v>
      </c>
      <c r="I3002" t="s">
        <v>23</v>
      </c>
      <c r="J3002">
        <v>305</v>
      </c>
      <c r="K3002">
        <v>10</v>
      </c>
      <c r="L3002">
        <f>COUNTIF(Table1[Race],Table1[Race])</f>
        <v>3</v>
      </c>
      <c r="M3002">
        <v>5</v>
      </c>
      <c r="N3002">
        <v>4</v>
      </c>
      <c r="O3002">
        <v>0</v>
      </c>
      <c r="P3002">
        <v>1</v>
      </c>
      <c r="Q3002" t="s">
        <v>20</v>
      </c>
      <c r="R3002" t="s">
        <v>3382</v>
      </c>
      <c r="S3002" t="s">
        <v>3379</v>
      </c>
      <c r="T3002">
        <f>IFERROR(Table1[n_can_adj]/MID(Table1[district],FIND("(",Table1[district])+1,1),Table1[n_can_adj])</f>
        <v>3</v>
      </c>
      <c r="U3002">
        <v>27047</v>
      </c>
      <c r="V3002" t="str">
        <f>IF(Table1[Voting Population]&lt;47000,"Rural","Urban")</f>
        <v>Rural</v>
      </c>
      <c r="W3002" s="3">
        <v>0.1207970112079701</v>
      </c>
      <c r="X3002" s="3" t="s">
        <v>5414</v>
      </c>
      <c r="Y3002" s="3">
        <f>COUNTIFS(Table1[Race '#],Table1[[#This Row],[Race '#]],Table1[Gender],"F")</f>
        <v>1</v>
      </c>
      <c r="Z3002" s="3">
        <f>COUNTIFS(Table1[Race '#],Table1[[#This Row],[Race '#]],Table1[Gender],"M")</f>
        <v>1</v>
      </c>
      <c r="AA3002" s="3">
        <f>COUNTIFS(Table1[Race '#],Table1[[#This Row],[Race '#]],Table1[Gender],"~?")</f>
        <v>1</v>
      </c>
      <c r="AB3002" s="3" t="str">
        <f>_xlfn.IFS(Y3002=SUM(Table1[[#This Row],[Race-F candidates]:[Race-? Candidates]]),"All-Female",Z3002=SUM(Table1[[#This Row],[Race-F candidates]:[Race-? Candidates]]),"All-Male",1=1,"Mixed-Gender")</f>
        <v>Mixed-Gender</v>
      </c>
      <c r="AC3002" s="3">
        <f>COUNTIFS(Table1[genoffice],Table1[[#This Row],[genoffice]],Table1[Gender],"F")</f>
        <v>216</v>
      </c>
      <c r="AD3002" s="3">
        <f>COUNTIFS(Table1[genoffice],Table1[[#This Row],[genoffice]],Table1[Gender],"M")</f>
        <v>355</v>
      </c>
      <c r="AE3002" s="3">
        <f>COUNTIFS(Table1[genoffice],Table1[[#This Row],[genoffice]],Table1[Gender],"~?")</f>
        <v>29</v>
      </c>
    </row>
    <row r="3003" spans="1:31" x14ac:dyDescent="0.35">
      <c r="A3003">
        <v>2997</v>
      </c>
      <c r="B3003">
        <f>IF(COUNTIF(C$2:C3002,C3003)&gt;0,B3002,B3002+1)</f>
        <v>1019</v>
      </c>
      <c r="C3003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3" t="s">
        <v>3379</v>
      </c>
      <c r="E3003" t="s">
        <v>3766</v>
      </c>
      <c r="F3003" t="s">
        <v>3768</v>
      </c>
      <c r="G3003">
        <v>2014</v>
      </c>
      <c r="H3003" t="s">
        <v>695</v>
      </c>
      <c r="I3003" t="s">
        <v>19</v>
      </c>
      <c r="J3003">
        <v>508</v>
      </c>
      <c r="K3003">
        <v>10</v>
      </c>
      <c r="L3003">
        <f>COUNTIF(Table1[Race],Table1[Race])</f>
        <v>2</v>
      </c>
      <c r="M3003">
        <v>5</v>
      </c>
      <c r="N3003">
        <v>4</v>
      </c>
      <c r="O3003">
        <v>0</v>
      </c>
      <c r="P3003">
        <v>1</v>
      </c>
      <c r="Q3003" t="s">
        <v>20</v>
      </c>
      <c r="R3003" t="s">
        <v>3382</v>
      </c>
      <c r="S3003" t="s">
        <v>3379</v>
      </c>
      <c r="T3003">
        <f>IFERROR(Table1[n_can_adj]/MID(Table1[district],FIND("(",Table1[district])+1,1),Table1[n_can_adj])</f>
        <v>2</v>
      </c>
      <c r="U3003">
        <v>31399</v>
      </c>
      <c r="V3003" t="str">
        <f>IF(Table1[Voting Population]&lt;47000,"Rural","Urban")</f>
        <v>Rural</v>
      </c>
      <c r="W3003" s="3">
        <v>0.15454545454545454</v>
      </c>
      <c r="X3003" s="3" t="s">
        <v>5414</v>
      </c>
      <c r="Y3003" s="3">
        <f>COUNTIFS(Table1[Race '#],Table1[[#This Row],[Race '#]],Table1[Gender],"F")</f>
        <v>0</v>
      </c>
      <c r="Z3003" s="3">
        <f>COUNTIFS(Table1[Race '#],Table1[[#This Row],[Race '#]],Table1[Gender],"M")</f>
        <v>2</v>
      </c>
      <c r="AA3003" s="3">
        <f>COUNTIFS(Table1[Race '#],Table1[[#This Row],[Race '#]],Table1[Gender],"~?")</f>
        <v>0</v>
      </c>
      <c r="AB3003" s="3" t="str">
        <f>_xlfn.IFS(Y3003=SUM(Table1[[#This Row],[Race-F candidates]:[Race-? Candidates]]),"All-Female",Z3003=SUM(Table1[[#This Row],[Race-F candidates]:[Race-? Candidates]]),"All-Male",1=1,"Mixed-Gender")</f>
        <v>All-Male</v>
      </c>
      <c r="AC3003" s="3">
        <f>COUNTIFS(Table1[genoffice],Table1[[#This Row],[genoffice]],Table1[Gender],"F")</f>
        <v>216</v>
      </c>
      <c r="AD3003" s="3">
        <f>COUNTIFS(Table1[genoffice],Table1[[#This Row],[genoffice]],Table1[Gender],"M")</f>
        <v>355</v>
      </c>
      <c r="AE3003" s="3">
        <f>COUNTIFS(Table1[genoffice],Table1[[#This Row],[genoffice]],Table1[Gender],"~?")</f>
        <v>29</v>
      </c>
    </row>
    <row r="3004" spans="1:31" x14ac:dyDescent="0.35">
      <c r="A3004">
        <v>3004</v>
      </c>
      <c r="B3004">
        <f>IF(COUNTIF(C$2:C3003,C3004)&gt;0,B3003,B3003+1)</f>
        <v>1019</v>
      </c>
      <c r="C3004" t="str">
        <f>Table1[[#This Row],[position]]&amp;IF(Table1[district]="NA","","-"&amp;Table1[district])&amp;IF(Table1[parish]="Multi-Parish Race","","-"&amp;Table1[parish])&amp;" ("&amp;Table1[year]&amp;")"</f>
        <v>Member of School Board-District 11-Jefferson Davis (2014)</v>
      </c>
      <c r="D3004" t="s">
        <v>3379</v>
      </c>
      <c r="E3004" t="s">
        <v>3766</v>
      </c>
      <c r="F3004" t="s">
        <v>3775</v>
      </c>
      <c r="G3004">
        <v>2014</v>
      </c>
      <c r="H3004" t="s">
        <v>695</v>
      </c>
      <c r="I3004" t="s">
        <v>127</v>
      </c>
      <c r="J3004">
        <v>372</v>
      </c>
      <c r="K3004">
        <v>10</v>
      </c>
      <c r="L3004">
        <f>COUNTIF(Table1[Race],Table1[Race])</f>
        <v>2</v>
      </c>
      <c r="M3004">
        <v>5</v>
      </c>
      <c r="N3004">
        <v>4</v>
      </c>
      <c r="O3004">
        <v>0</v>
      </c>
      <c r="P3004">
        <v>1</v>
      </c>
      <c r="Q3004" t="s">
        <v>20</v>
      </c>
      <c r="R3004" t="s">
        <v>3382</v>
      </c>
      <c r="S3004" t="s">
        <v>3379</v>
      </c>
      <c r="T3004">
        <f>IFERROR(Table1[n_can_adj]/MID(Table1[district],FIND("(",Table1[district])+1,1),Table1[n_can_adj])</f>
        <v>2</v>
      </c>
      <c r="U3004">
        <v>31399</v>
      </c>
      <c r="V3004" t="str">
        <f>IF(Table1[Voting Population]&lt;47000,"Rural","Urban")</f>
        <v>Rural</v>
      </c>
      <c r="W3004" s="3">
        <v>0.15454545454545454</v>
      </c>
      <c r="X3004" s="3" t="s">
        <v>5414</v>
      </c>
      <c r="Y3004" s="3">
        <f>COUNTIFS(Table1[Race '#],Table1[[#This Row],[Race '#]],Table1[Gender],"F")</f>
        <v>0</v>
      </c>
      <c r="Z3004" s="3">
        <f>COUNTIFS(Table1[Race '#],Table1[[#This Row],[Race '#]],Table1[Gender],"M")</f>
        <v>2</v>
      </c>
      <c r="AA3004" s="3">
        <f>COUNTIFS(Table1[Race '#],Table1[[#This Row],[Race '#]],Table1[Gender],"~?")</f>
        <v>0</v>
      </c>
      <c r="AB3004" s="3" t="str">
        <f>_xlfn.IFS(Y3004=SUM(Table1[[#This Row],[Race-F candidates]:[Race-? Candidates]]),"All-Female",Z3004=SUM(Table1[[#This Row],[Race-F candidates]:[Race-? Candidates]]),"All-Male",1=1,"Mixed-Gender")</f>
        <v>All-Male</v>
      </c>
      <c r="AC3004" s="3">
        <f>COUNTIFS(Table1[genoffice],Table1[[#This Row],[genoffice]],Table1[Gender],"F")</f>
        <v>216</v>
      </c>
      <c r="AD3004" s="3">
        <f>COUNTIFS(Table1[genoffice],Table1[[#This Row],[genoffice]],Table1[Gender],"M")</f>
        <v>355</v>
      </c>
      <c r="AE3004" s="3">
        <f>COUNTIFS(Table1[genoffice],Table1[[#This Row],[genoffice]],Table1[Gender],"~?")</f>
        <v>29</v>
      </c>
    </row>
    <row r="3005" spans="1:31" x14ac:dyDescent="0.35">
      <c r="A3005">
        <v>2998</v>
      </c>
      <c r="B3005">
        <f>IF(COUNTIF(C$2:C3004,C3005)&gt;0,B3004,B3004+1)</f>
        <v>1020</v>
      </c>
      <c r="C3005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5" t="s">
        <v>3379</v>
      </c>
      <c r="E3005" t="s">
        <v>3766</v>
      </c>
      <c r="F3005" t="s">
        <v>3769</v>
      </c>
      <c r="G3005">
        <v>2014</v>
      </c>
      <c r="H3005" t="s">
        <v>263</v>
      </c>
      <c r="I3005" t="s">
        <v>23</v>
      </c>
      <c r="J3005">
        <v>582</v>
      </c>
      <c r="K3005">
        <v>10</v>
      </c>
      <c r="L3005">
        <f>COUNTIF(Table1[Race],Table1[Race])</f>
        <v>2</v>
      </c>
      <c r="M3005">
        <v>5</v>
      </c>
      <c r="N3005">
        <v>4</v>
      </c>
      <c r="O3005">
        <v>0</v>
      </c>
      <c r="P3005">
        <v>1</v>
      </c>
      <c r="Q3005" t="s">
        <v>20</v>
      </c>
      <c r="R3005" t="s">
        <v>3382</v>
      </c>
      <c r="S3005" t="s">
        <v>3379</v>
      </c>
      <c r="T3005">
        <f>IFERROR(Table1[n_can_adj]/MID(Table1[district],FIND("(",Table1[district])+1,1),Table1[n_can_adj])</f>
        <v>2</v>
      </c>
      <c r="U3005">
        <v>39258</v>
      </c>
      <c r="V3005" t="str">
        <f>IF(Table1[Voting Population]&lt;47000,"Rural","Urban")</f>
        <v>Rural</v>
      </c>
      <c r="W3005" s="3">
        <v>8.70588235294118E-2</v>
      </c>
      <c r="X3005" s="3" t="s">
        <v>5415</v>
      </c>
      <c r="Y3005" s="3">
        <f>COUNTIFS(Table1[Race '#],Table1[[#This Row],[Race '#]],Table1[Gender],"F")</f>
        <v>1</v>
      </c>
      <c r="Z3005" s="3">
        <f>COUNTIFS(Table1[Race '#],Table1[[#This Row],[Race '#]],Table1[Gender],"M")</f>
        <v>1</v>
      </c>
      <c r="AA3005" s="3">
        <f>COUNTIFS(Table1[Race '#],Table1[[#This Row],[Race '#]],Table1[Gender],"~?")</f>
        <v>0</v>
      </c>
      <c r="AB3005" s="3" t="str">
        <f>_xlfn.IFS(Y3005=SUM(Table1[[#This Row],[Race-F candidates]:[Race-? Candidates]]),"All-Female",Z3005=SUM(Table1[[#This Row],[Race-F candidates]:[Race-? Candidates]]),"All-Male",1=1,"Mixed-Gender")</f>
        <v>Mixed-Gender</v>
      </c>
      <c r="AC3005" s="3">
        <f>COUNTIFS(Table1[genoffice],Table1[[#This Row],[genoffice]],Table1[Gender],"F")</f>
        <v>216</v>
      </c>
      <c r="AD3005" s="3">
        <f>COUNTIFS(Table1[genoffice],Table1[[#This Row],[genoffice]],Table1[Gender],"M")</f>
        <v>355</v>
      </c>
      <c r="AE3005" s="3">
        <f>COUNTIFS(Table1[genoffice],Table1[[#This Row],[genoffice]],Table1[Gender],"~?")</f>
        <v>29</v>
      </c>
    </row>
    <row r="3006" spans="1:31" x14ac:dyDescent="0.35">
      <c r="A3006">
        <v>2999</v>
      </c>
      <c r="B3006">
        <f>IF(COUNTIF(C$2:C3005,C3006)&gt;0,B3005,B3005+1)</f>
        <v>1020</v>
      </c>
      <c r="C3006" t="str">
        <f>Table1[[#This Row],[position]]&amp;IF(Table1[district]="NA","","-"&amp;Table1[district])&amp;IF(Table1[parish]="Multi-Parish Race","","-"&amp;Table1[parish])&amp;" ("&amp;Table1[year]&amp;")"</f>
        <v>Member of School Board-District 11-Natchitoches (2014)</v>
      </c>
      <c r="D3006" t="s">
        <v>3379</v>
      </c>
      <c r="E3006" t="s">
        <v>3766</v>
      </c>
      <c r="F3006" t="s">
        <v>3770</v>
      </c>
      <c r="G3006">
        <v>2014</v>
      </c>
      <c r="H3006" t="s">
        <v>263</v>
      </c>
      <c r="I3006" t="s">
        <v>23</v>
      </c>
      <c r="J3006">
        <v>693</v>
      </c>
      <c r="K3006">
        <v>10</v>
      </c>
      <c r="L3006">
        <f>COUNTIF(Table1[Race],Table1[Race])</f>
        <v>2</v>
      </c>
      <c r="M3006">
        <v>5</v>
      </c>
      <c r="N3006">
        <v>4</v>
      </c>
      <c r="O3006">
        <v>0</v>
      </c>
      <c r="P3006">
        <v>1</v>
      </c>
      <c r="Q3006" t="s">
        <v>20</v>
      </c>
      <c r="R3006" t="s">
        <v>3382</v>
      </c>
      <c r="S3006" t="s">
        <v>3379</v>
      </c>
      <c r="T3006">
        <f>IFERROR(Table1[n_can_adj]/MID(Table1[district],FIND("(",Table1[district])+1,1),Table1[n_can_adj])</f>
        <v>2</v>
      </c>
      <c r="U3006">
        <v>39258</v>
      </c>
      <c r="V3006" t="str">
        <f>IF(Table1[Voting Population]&lt;47000,"Rural","Urban")</f>
        <v>Rural</v>
      </c>
      <c r="W3006" s="3">
        <v>8.70588235294118E-2</v>
      </c>
      <c r="X3006" s="3" t="s">
        <v>5414</v>
      </c>
      <c r="Y3006" s="3">
        <f>COUNTIFS(Table1[Race '#],Table1[[#This Row],[Race '#]],Table1[Gender],"F")</f>
        <v>1</v>
      </c>
      <c r="Z3006" s="3">
        <f>COUNTIFS(Table1[Race '#],Table1[[#This Row],[Race '#]],Table1[Gender],"M")</f>
        <v>1</v>
      </c>
      <c r="AA3006" s="3">
        <f>COUNTIFS(Table1[Race '#],Table1[[#This Row],[Race '#]],Table1[Gender],"~?")</f>
        <v>0</v>
      </c>
      <c r="AB3006" s="3" t="str">
        <f>_xlfn.IFS(Y3006=SUM(Table1[[#This Row],[Race-F candidates]:[Race-? Candidates]]),"All-Female",Z3006=SUM(Table1[[#This Row],[Race-F candidates]:[Race-? Candidates]]),"All-Male",1=1,"Mixed-Gender")</f>
        <v>Mixed-Gender</v>
      </c>
      <c r="AC3006" s="3">
        <f>COUNTIFS(Table1[genoffice],Table1[[#This Row],[genoffice]],Table1[Gender],"F")</f>
        <v>216</v>
      </c>
      <c r="AD3006" s="3">
        <f>COUNTIFS(Table1[genoffice],Table1[[#This Row],[genoffice]],Table1[Gender],"M")</f>
        <v>355</v>
      </c>
      <c r="AE3006" s="3">
        <f>COUNTIFS(Table1[genoffice],Table1[[#This Row],[genoffice]],Table1[Gender],"~?")</f>
        <v>29</v>
      </c>
    </row>
    <row r="3007" spans="1:31" x14ac:dyDescent="0.35">
      <c r="A3007">
        <v>3007</v>
      </c>
      <c r="B3007">
        <f>IF(COUNTIF(C$2:C3006,C3007)&gt;0,B3006,B3006+1)</f>
        <v>1021</v>
      </c>
      <c r="C3007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7" t="s">
        <v>3379</v>
      </c>
      <c r="E3007" t="s">
        <v>3777</v>
      </c>
      <c r="F3007" t="s">
        <v>3779</v>
      </c>
      <c r="G3007">
        <v>2014</v>
      </c>
      <c r="H3007" t="s">
        <v>51</v>
      </c>
      <c r="I3007" t="s">
        <v>23</v>
      </c>
      <c r="J3007">
        <v>2361</v>
      </c>
      <c r="K3007">
        <v>6</v>
      </c>
      <c r="L3007">
        <f>COUNTIF(Table1[Race],Table1[Race])</f>
        <v>2</v>
      </c>
      <c r="M3007">
        <v>5</v>
      </c>
      <c r="N3007">
        <v>1</v>
      </c>
      <c r="O3007">
        <v>0</v>
      </c>
      <c r="P3007">
        <v>0</v>
      </c>
      <c r="Q3007" t="s">
        <v>20</v>
      </c>
      <c r="R3007" t="s">
        <v>3382</v>
      </c>
      <c r="S3007" t="s">
        <v>3379</v>
      </c>
      <c r="T3007">
        <f>IFERROR(Table1[n_can_adj]/MID(Table1[district],FIND("(",Table1[district])+1,1),Table1[n_can_adj])</f>
        <v>2</v>
      </c>
      <c r="U3007">
        <v>253125</v>
      </c>
      <c r="V3007" t="str">
        <f>IF(Table1[Voting Population]&lt;47000,"Rural","Urban")</f>
        <v>Urban</v>
      </c>
      <c r="W3007" s="3">
        <v>0.24676981974796619</v>
      </c>
      <c r="X3007" s="3" t="s">
        <v>5415</v>
      </c>
      <c r="Y3007" s="3">
        <f>COUNTIFS(Table1[Race '#],Table1[[#This Row],[Race '#]],Table1[Gender],"F")</f>
        <v>2</v>
      </c>
      <c r="Z3007" s="3">
        <f>COUNTIFS(Table1[Race '#],Table1[[#This Row],[Race '#]],Table1[Gender],"M")</f>
        <v>0</v>
      </c>
      <c r="AA3007" s="3">
        <f>COUNTIFS(Table1[Race '#],Table1[[#This Row],[Race '#]],Table1[Gender],"~?")</f>
        <v>0</v>
      </c>
      <c r="AB3007" s="3" t="str">
        <f>_xlfn.IFS(Y3007=SUM(Table1[[#This Row],[Race-F candidates]:[Race-? Candidates]]),"All-Female",Z3007=SUM(Table1[[#This Row],[Race-F candidates]:[Race-? Candidates]]),"All-Male",1=1,"Mixed-Gender")</f>
        <v>All-Female</v>
      </c>
      <c r="AC3007" s="3">
        <f>COUNTIFS(Table1[genoffice],Table1[[#This Row],[genoffice]],Table1[Gender],"F")</f>
        <v>216</v>
      </c>
      <c r="AD3007" s="3">
        <f>COUNTIFS(Table1[genoffice],Table1[[#This Row],[genoffice]],Table1[Gender],"M")</f>
        <v>355</v>
      </c>
      <c r="AE3007" s="3">
        <f>COUNTIFS(Table1[genoffice],Table1[[#This Row],[genoffice]],Table1[Gender],"~?")</f>
        <v>29</v>
      </c>
    </row>
    <row r="3008" spans="1:31" x14ac:dyDescent="0.35">
      <c r="A3008">
        <v>3009</v>
      </c>
      <c r="B3008">
        <f>IF(COUNTIF(C$2:C3007,C3008)&gt;0,B3007,B3007+1)</f>
        <v>1021</v>
      </c>
      <c r="C3008" t="str">
        <f>Table1[[#This Row],[position]]&amp;IF(Table1[district]="NA","","-"&amp;Table1[district])&amp;IF(Table1[parish]="Multi-Parish Race","","-"&amp;Table1[parish])&amp;" ("&amp;Table1[year]&amp;")"</f>
        <v>Member of School Board-District 12-Caddo (2014)</v>
      </c>
      <c r="D3008" t="s">
        <v>3379</v>
      </c>
      <c r="E3008" t="s">
        <v>3777</v>
      </c>
      <c r="F3008" t="s">
        <v>3781</v>
      </c>
      <c r="G3008">
        <v>2014</v>
      </c>
      <c r="H3008" t="s">
        <v>51</v>
      </c>
      <c r="I3008" t="s">
        <v>23</v>
      </c>
      <c r="J3008">
        <v>3908</v>
      </c>
      <c r="K3008">
        <v>6</v>
      </c>
      <c r="L3008">
        <f>COUNTIF(Table1[Race],Table1[Race])</f>
        <v>2</v>
      </c>
      <c r="M3008">
        <v>5</v>
      </c>
      <c r="N3008">
        <v>1</v>
      </c>
      <c r="O3008">
        <v>0</v>
      </c>
      <c r="P3008">
        <v>0</v>
      </c>
      <c r="Q3008" t="s">
        <v>20</v>
      </c>
      <c r="R3008" t="s">
        <v>3382</v>
      </c>
      <c r="S3008" t="s">
        <v>3379</v>
      </c>
      <c r="T3008">
        <f>IFERROR(Table1[n_can_adj]/MID(Table1[district],FIND("(",Table1[district])+1,1),Table1[n_can_adj])</f>
        <v>2</v>
      </c>
      <c r="U3008">
        <v>253125</v>
      </c>
      <c r="V3008" t="str">
        <f>IF(Table1[Voting Population]&lt;47000,"Rural","Urban")</f>
        <v>Urban</v>
      </c>
      <c r="W3008" s="3">
        <v>0.24676981974796619</v>
      </c>
      <c r="X3008" s="3" t="s">
        <v>5415</v>
      </c>
      <c r="Y3008" s="3">
        <f>COUNTIFS(Table1[Race '#],Table1[[#This Row],[Race '#]],Table1[Gender],"F")</f>
        <v>2</v>
      </c>
      <c r="Z3008" s="3">
        <f>COUNTIFS(Table1[Race '#],Table1[[#This Row],[Race '#]],Table1[Gender],"M")</f>
        <v>0</v>
      </c>
      <c r="AA3008" s="3">
        <f>COUNTIFS(Table1[Race '#],Table1[[#This Row],[Race '#]],Table1[Gender],"~?")</f>
        <v>0</v>
      </c>
      <c r="AB3008" s="3" t="str">
        <f>_xlfn.IFS(Y3008=SUM(Table1[[#This Row],[Race-F candidates]:[Race-? Candidates]]),"All-Female",Z3008=SUM(Table1[[#This Row],[Race-F candidates]:[Race-? Candidates]]),"All-Male",1=1,"Mixed-Gender")</f>
        <v>All-Female</v>
      </c>
      <c r="AC3008" s="3">
        <f>COUNTIFS(Table1[genoffice],Table1[[#This Row],[genoffice]],Table1[Gender],"F")</f>
        <v>216</v>
      </c>
      <c r="AD3008" s="3">
        <f>COUNTIFS(Table1[genoffice],Table1[[#This Row],[genoffice]],Table1[Gender],"M")</f>
        <v>355</v>
      </c>
      <c r="AE3008" s="3">
        <f>COUNTIFS(Table1[genoffice],Table1[[#This Row],[genoffice]],Table1[Gender],"~?")</f>
        <v>29</v>
      </c>
    </row>
    <row r="3009" spans="1:31" x14ac:dyDescent="0.35">
      <c r="A3009">
        <v>3006</v>
      </c>
      <c r="B3009">
        <f>IF(COUNTIF(C$2:C3008,C3009)&gt;0,B3008,B3008+1)</f>
        <v>1022</v>
      </c>
      <c r="C3009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09" t="s">
        <v>3379</v>
      </c>
      <c r="E3009" t="s">
        <v>3777</v>
      </c>
      <c r="F3009" t="s">
        <v>3778</v>
      </c>
      <c r="G3009">
        <v>2014</v>
      </c>
      <c r="H3009" t="s">
        <v>83</v>
      </c>
      <c r="I3009" t="s">
        <v>23</v>
      </c>
      <c r="J3009">
        <v>689</v>
      </c>
      <c r="K3009">
        <v>6</v>
      </c>
      <c r="L3009">
        <f>COUNTIF(Table1[Race],Table1[Race])</f>
        <v>4</v>
      </c>
      <c r="M3009">
        <v>5</v>
      </c>
      <c r="N3009">
        <v>1</v>
      </c>
      <c r="O3009">
        <v>0</v>
      </c>
      <c r="P3009">
        <v>0</v>
      </c>
      <c r="Q3009" t="s">
        <v>20</v>
      </c>
      <c r="R3009" t="s">
        <v>3382</v>
      </c>
      <c r="S3009" t="s">
        <v>3379</v>
      </c>
      <c r="T3009">
        <f>IFERROR(Table1[n_can_adj]/MID(Table1[district],FIND("(",Table1[district])+1,1),Table1[n_can_adj])</f>
        <v>4</v>
      </c>
      <c r="U3009">
        <v>83699</v>
      </c>
      <c r="V3009" t="str">
        <f>IF(Table1[Voting Population]&lt;47000,"Rural","Urban")</f>
        <v>Urban</v>
      </c>
      <c r="W3009" s="3">
        <v>0</v>
      </c>
      <c r="X3009" s="3" t="s">
        <v>5414</v>
      </c>
      <c r="Y3009" s="3">
        <f>COUNTIFS(Table1[Race '#],Table1[[#This Row],[Race '#]],Table1[Gender],"F")</f>
        <v>1</v>
      </c>
      <c r="Z3009" s="3">
        <f>COUNTIFS(Table1[Race '#],Table1[[#This Row],[Race '#]],Table1[Gender],"M")</f>
        <v>3</v>
      </c>
      <c r="AA3009" s="3">
        <f>COUNTIFS(Table1[Race '#],Table1[[#This Row],[Race '#]],Table1[Gender],"~?")</f>
        <v>0</v>
      </c>
      <c r="AB3009" s="3" t="str">
        <f>_xlfn.IFS(Y3009=SUM(Table1[[#This Row],[Race-F candidates]:[Race-? Candidates]]),"All-Female",Z3009=SUM(Table1[[#This Row],[Race-F candidates]:[Race-? Candidates]]),"All-Male",1=1,"Mixed-Gender")</f>
        <v>Mixed-Gender</v>
      </c>
      <c r="AC3009" s="3">
        <f>COUNTIFS(Table1[genoffice],Table1[[#This Row],[genoffice]],Table1[Gender],"F")</f>
        <v>216</v>
      </c>
      <c r="AD3009" s="3">
        <f>COUNTIFS(Table1[genoffice],Table1[[#This Row],[genoffice]],Table1[Gender],"M")</f>
        <v>355</v>
      </c>
      <c r="AE3009" s="3">
        <f>COUNTIFS(Table1[genoffice],Table1[[#This Row],[genoffice]],Table1[Gender],"~?")</f>
        <v>29</v>
      </c>
    </row>
    <row r="3010" spans="1:31" x14ac:dyDescent="0.35">
      <c r="A3010">
        <v>3008</v>
      </c>
      <c r="B3010">
        <f>IF(COUNTIF(C$2:C3009,C3010)&gt;0,B3009,B3009+1)</f>
        <v>1022</v>
      </c>
      <c r="C3010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0" t="s">
        <v>3379</v>
      </c>
      <c r="E3010" t="s">
        <v>3777</v>
      </c>
      <c r="F3010" t="s">
        <v>3780</v>
      </c>
      <c r="G3010">
        <v>2014</v>
      </c>
      <c r="H3010" t="s">
        <v>83</v>
      </c>
      <c r="I3010" t="s">
        <v>23</v>
      </c>
      <c r="J3010">
        <v>316</v>
      </c>
      <c r="K3010">
        <v>6</v>
      </c>
      <c r="L3010">
        <f>COUNTIF(Table1[Race],Table1[Race])</f>
        <v>4</v>
      </c>
      <c r="M3010">
        <v>5</v>
      </c>
      <c r="N3010">
        <v>1</v>
      </c>
      <c r="O3010">
        <v>0</v>
      </c>
      <c r="P3010">
        <v>0</v>
      </c>
      <c r="Q3010" t="s">
        <v>20</v>
      </c>
      <c r="R3010" t="s">
        <v>3382</v>
      </c>
      <c r="S3010" t="s">
        <v>3379</v>
      </c>
      <c r="T3010">
        <f>IFERROR(Table1[n_can_adj]/MID(Table1[district],FIND("(",Table1[district])+1,1),Table1[n_can_adj])</f>
        <v>4</v>
      </c>
      <c r="U3010">
        <v>83699</v>
      </c>
      <c r="V3010" t="str">
        <f>IF(Table1[Voting Population]&lt;47000,"Rural","Urban")</f>
        <v>Urban</v>
      </c>
      <c r="W3010" s="3">
        <v>0</v>
      </c>
      <c r="X3010" s="3" t="s">
        <v>5415</v>
      </c>
      <c r="Y3010" s="3">
        <f>COUNTIFS(Table1[Race '#],Table1[[#This Row],[Race '#]],Table1[Gender],"F")</f>
        <v>1</v>
      </c>
      <c r="Z3010" s="3">
        <f>COUNTIFS(Table1[Race '#],Table1[[#This Row],[Race '#]],Table1[Gender],"M")</f>
        <v>3</v>
      </c>
      <c r="AA3010" s="3">
        <f>COUNTIFS(Table1[Race '#],Table1[[#This Row],[Race '#]],Table1[Gender],"~?")</f>
        <v>0</v>
      </c>
      <c r="AB3010" s="3" t="str">
        <f>_xlfn.IFS(Y3010=SUM(Table1[[#This Row],[Race-F candidates]:[Race-? Candidates]]),"All-Female",Z3010=SUM(Table1[[#This Row],[Race-F candidates]:[Race-? Candidates]]),"All-Male",1=1,"Mixed-Gender")</f>
        <v>Mixed-Gender</v>
      </c>
      <c r="AC3010" s="3">
        <f>COUNTIFS(Table1[genoffice],Table1[[#This Row],[genoffice]],Table1[Gender],"F")</f>
        <v>216</v>
      </c>
      <c r="AD3010" s="3">
        <f>COUNTIFS(Table1[genoffice],Table1[[#This Row],[genoffice]],Table1[Gender],"M")</f>
        <v>355</v>
      </c>
      <c r="AE3010" s="3">
        <f>COUNTIFS(Table1[genoffice],Table1[[#This Row],[genoffice]],Table1[Gender],"~?")</f>
        <v>29</v>
      </c>
    </row>
    <row r="3011" spans="1:31" x14ac:dyDescent="0.35">
      <c r="A3011">
        <v>3010</v>
      </c>
      <c r="B3011">
        <f>IF(COUNTIF(C$2:C3010,C3011)&gt;0,B3010,B3010+1)</f>
        <v>1022</v>
      </c>
      <c r="C3011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1" t="s">
        <v>3379</v>
      </c>
      <c r="E3011" t="s">
        <v>3777</v>
      </c>
      <c r="F3011" t="s">
        <v>3782</v>
      </c>
      <c r="G3011">
        <v>2014</v>
      </c>
      <c r="H3011" t="s">
        <v>83</v>
      </c>
      <c r="I3011" t="s">
        <v>19</v>
      </c>
      <c r="J3011">
        <v>689</v>
      </c>
      <c r="K3011">
        <v>6</v>
      </c>
      <c r="L3011">
        <f>COUNTIF(Table1[Race],Table1[Race])</f>
        <v>4</v>
      </c>
      <c r="M3011">
        <v>5</v>
      </c>
      <c r="N3011">
        <v>1</v>
      </c>
      <c r="O3011">
        <v>0</v>
      </c>
      <c r="P3011">
        <v>0</v>
      </c>
      <c r="Q3011" t="s">
        <v>20</v>
      </c>
      <c r="R3011" t="s">
        <v>3382</v>
      </c>
      <c r="S3011" t="s">
        <v>3379</v>
      </c>
      <c r="T3011">
        <f>IFERROR(Table1[n_can_adj]/MID(Table1[district],FIND("(",Table1[district])+1,1),Table1[n_can_adj])</f>
        <v>4</v>
      </c>
      <c r="U3011">
        <v>83699</v>
      </c>
      <c r="V3011" t="str">
        <f>IF(Table1[Voting Population]&lt;47000,"Rural","Urban")</f>
        <v>Urban</v>
      </c>
      <c r="W3011" s="3">
        <v>0</v>
      </c>
      <c r="X3011" s="3" t="s">
        <v>5414</v>
      </c>
      <c r="Y3011" s="3">
        <f>COUNTIFS(Table1[Race '#],Table1[[#This Row],[Race '#]],Table1[Gender],"F")</f>
        <v>1</v>
      </c>
      <c r="Z3011" s="3">
        <f>COUNTIFS(Table1[Race '#],Table1[[#This Row],[Race '#]],Table1[Gender],"M")</f>
        <v>3</v>
      </c>
      <c r="AA3011" s="3">
        <f>COUNTIFS(Table1[Race '#],Table1[[#This Row],[Race '#]],Table1[Gender],"~?")</f>
        <v>0</v>
      </c>
      <c r="AB3011" s="3" t="str">
        <f>_xlfn.IFS(Y3011=SUM(Table1[[#This Row],[Race-F candidates]:[Race-? Candidates]]),"All-Female",Z3011=SUM(Table1[[#This Row],[Race-F candidates]:[Race-? Candidates]]),"All-Male",1=1,"Mixed-Gender")</f>
        <v>Mixed-Gender</v>
      </c>
      <c r="AC3011" s="3">
        <f>COUNTIFS(Table1[genoffice],Table1[[#This Row],[genoffice]],Table1[Gender],"F")</f>
        <v>216</v>
      </c>
      <c r="AD3011" s="3">
        <f>COUNTIFS(Table1[genoffice],Table1[[#This Row],[genoffice]],Table1[Gender],"M")</f>
        <v>355</v>
      </c>
      <c r="AE3011" s="3">
        <f>COUNTIFS(Table1[genoffice],Table1[[#This Row],[genoffice]],Table1[Gender],"~?")</f>
        <v>29</v>
      </c>
    </row>
    <row r="3012" spans="1:31" x14ac:dyDescent="0.35">
      <c r="A3012">
        <v>3011</v>
      </c>
      <c r="B3012">
        <f>IF(COUNTIF(C$2:C3011,C3012)&gt;0,B3011,B3011+1)</f>
        <v>1022</v>
      </c>
      <c r="C3012" t="str">
        <f>Table1[[#This Row],[position]]&amp;IF(Table1[district]="NA","","-"&amp;Table1[district])&amp;IF(Table1[parish]="Multi-Parish Race","","-"&amp;Table1[parish])&amp;" ("&amp;Table1[year]&amp;")"</f>
        <v>Member of School Board-District 12-St. Landry (2014)</v>
      </c>
      <c r="D3012" t="s">
        <v>3379</v>
      </c>
      <c r="E3012" t="s">
        <v>3777</v>
      </c>
      <c r="F3012" t="s">
        <v>3783</v>
      </c>
      <c r="G3012">
        <v>2014</v>
      </c>
      <c r="H3012" t="s">
        <v>83</v>
      </c>
      <c r="I3012" t="s">
        <v>23</v>
      </c>
      <c r="J3012">
        <v>398</v>
      </c>
      <c r="K3012">
        <v>6</v>
      </c>
      <c r="L3012">
        <f>COUNTIF(Table1[Race],Table1[Race])</f>
        <v>4</v>
      </c>
      <c r="M3012">
        <v>5</v>
      </c>
      <c r="N3012">
        <v>1</v>
      </c>
      <c r="O3012">
        <v>0</v>
      </c>
      <c r="P3012">
        <v>0</v>
      </c>
      <c r="Q3012" t="s">
        <v>20</v>
      </c>
      <c r="R3012" t="s">
        <v>3382</v>
      </c>
      <c r="S3012" t="s">
        <v>3379</v>
      </c>
      <c r="T3012">
        <f>IFERROR(Table1[n_can_adj]/MID(Table1[district],FIND("(",Table1[district])+1,1),Table1[n_can_adj])</f>
        <v>4</v>
      </c>
      <c r="U3012">
        <v>83699</v>
      </c>
      <c r="V3012" t="str">
        <f>IF(Table1[Voting Population]&lt;47000,"Rural","Urban")</f>
        <v>Urban</v>
      </c>
      <c r="W3012" s="3">
        <v>0</v>
      </c>
      <c r="X3012" s="3" t="s">
        <v>5414</v>
      </c>
      <c r="Y3012" s="3">
        <f>COUNTIFS(Table1[Race '#],Table1[[#This Row],[Race '#]],Table1[Gender],"F")</f>
        <v>1</v>
      </c>
      <c r="Z3012" s="3">
        <f>COUNTIFS(Table1[Race '#],Table1[[#This Row],[Race '#]],Table1[Gender],"M")</f>
        <v>3</v>
      </c>
      <c r="AA3012" s="3">
        <f>COUNTIFS(Table1[Race '#],Table1[[#This Row],[Race '#]],Table1[Gender],"~?")</f>
        <v>0</v>
      </c>
      <c r="AB3012" s="3" t="str">
        <f>_xlfn.IFS(Y3012=SUM(Table1[[#This Row],[Race-F candidates]:[Race-? Candidates]]),"All-Female",Z3012=SUM(Table1[[#This Row],[Race-F candidates]:[Race-? Candidates]]),"All-Male",1=1,"Mixed-Gender")</f>
        <v>Mixed-Gender</v>
      </c>
      <c r="AC3012" s="3">
        <f>COUNTIFS(Table1[genoffice],Table1[[#This Row],[genoffice]],Table1[Gender],"F")</f>
        <v>216</v>
      </c>
      <c r="AD3012" s="3">
        <f>COUNTIFS(Table1[genoffice],Table1[[#This Row],[genoffice]],Table1[Gender],"M")</f>
        <v>355</v>
      </c>
      <c r="AE3012" s="3">
        <f>COUNTIFS(Table1[genoffice],Table1[[#This Row],[genoffice]],Table1[Gender],"~?")</f>
        <v>29</v>
      </c>
    </row>
    <row r="3013" spans="1:31" x14ac:dyDescent="0.35">
      <c r="A3013">
        <v>3013</v>
      </c>
      <c r="B3013">
        <f>IF(COUNTIF(C$2:C3012,C3013)&gt;0,B3012,B3012+1)</f>
        <v>1023</v>
      </c>
      <c r="C3013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3" t="s">
        <v>3379</v>
      </c>
      <c r="E3013" t="s">
        <v>3784</v>
      </c>
      <c r="F3013" t="s">
        <v>3786</v>
      </c>
      <c r="G3013">
        <v>2014</v>
      </c>
      <c r="H3013" t="s">
        <v>1008</v>
      </c>
      <c r="I3013" t="s">
        <v>23</v>
      </c>
      <c r="J3013">
        <v>504</v>
      </c>
      <c r="K3013">
        <v>5</v>
      </c>
      <c r="L3013">
        <f>COUNTIF(Table1[Race],Table1[Race])</f>
        <v>3</v>
      </c>
      <c r="M3013">
        <v>4</v>
      </c>
      <c r="N3013">
        <v>1</v>
      </c>
      <c r="O3013">
        <v>0</v>
      </c>
      <c r="P3013">
        <v>0</v>
      </c>
      <c r="Q3013" t="s">
        <v>20</v>
      </c>
      <c r="R3013" t="s">
        <v>3382</v>
      </c>
      <c r="S3013" t="s">
        <v>3379</v>
      </c>
      <c r="T3013">
        <f>IFERROR(Table1[n_can_adj]/MID(Table1[district],FIND("(",Table1[district])+1,1),Table1[n_can_adj])</f>
        <v>3</v>
      </c>
      <c r="U3013">
        <v>197233</v>
      </c>
      <c r="V3013" t="str">
        <f>IF(Table1[Voting Population]&lt;47000,"Rural","Urban")</f>
        <v>Urban</v>
      </c>
      <c r="W3013" s="3">
        <v>0.20058565153733532</v>
      </c>
      <c r="X3013" s="3" t="s">
        <v>5414</v>
      </c>
      <c r="Y3013" s="3">
        <f>COUNTIFS(Table1[Race '#],Table1[[#This Row],[Race '#]],Table1[Gender],"F")</f>
        <v>1</v>
      </c>
      <c r="Z3013" s="3">
        <f>COUNTIFS(Table1[Race '#],Table1[[#This Row],[Race '#]],Table1[Gender],"M")</f>
        <v>2</v>
      </c>
      <c r="AA3013" s="3">
        <f>COUNTIFS(Table1[Race '#],Table1[[#This Row],[Race '#]],Table1[Gender],"~?")</f>
        <v>0</v>
      </c>
      <c r="AB3013" s="3" t="str">
        <f>_xlfn.IFS(Y3013=SUM(Table1[[#This Row],[Race-F candidates]:[Race-? Candidates]]),"All-Female",Z3013=SUM(Table1[[#This Row],[Race-F candidates]:[Race-? Candidates]]),"All-Male",1=1,"Mixed-Gender")</f>
        <v>Mixed-Gender</v>
      </c>
      <c r="AC3013" s="3">
        <f>COUNTIFS(Table1[genoffice],Table1[[#This Row],[genoffice]],Table1[Gender],"F")</f>
        <v>216</v>
      </c>
      <c r="AD3013" s="3">
        <f>COUNTIFS(Table1[genoffice],Table1[[#This Row],[genoffice]],Table1[Gender],"M")</f>
        <v>355</v>
      </c>
      <c r="AE3013" s="3">
        <f>COUNTIFS(Table1[genoffice],Table1[[#This Row],[genoffice]],Table1[Gender],"~?")</f>
        <v>29</v>
      </c>
    </row>
    <row r="3014" spans="1:31" x14ac:dyDescent="0.35">
      <c r="A3014">
        <v>3014</v>
      </c>
      <c r="B3014">
        <f>IF(COUNTIF(C$2:C3013,C3014)&gt;0,B3013,B3013+1)</f>
        <v>1023</v>
      </c>
      <c r="C3014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4" t="s">
        <v>3379</v>
      </c>
      <c r="E3014" t="s">
        <v>3784</v>
      </c>
      <c r="F3014" t="s">
        <v>3787</v>
      </c>
      <c r="G3014">
        <v>2014</v>
      </c>
      <c r="H3014" t="s">
        <v>1008</v>
      </c>
      <c r="I3014" t="s">
        <v>23</v>
      </c>
      <c r="J3014">
        <v>1386</v>
      </c>
      <c r="K3014">
        <v>5</v>
      </c>
      <c r="L3014">
        <f>COUNTIF(Table1[Race],Table1[Race])</f>
        <v>3</v>
      </c>
      <c r="M3014">
        <v>4</v>
      </c>
      <c r="N3014">
        <v>1</v>
      </c>
      <c r="O3014">
        <v>0</v>
      </c>
      <c r="P3014">
        <v>0</v>
      </c>
      <c r="Q3014" t="s">
        <v>20</v>
      </c>
      <c r="R3014" t="s">
        <v>3382</v>
      </c>
      <c r="S3014" t="s">
        <v>3379</v>
      </c>
      <c r="T3014">
        <f>IFERROR(Table1[n_can_adj]/MID(Table1[district],FIND("(",Table1[district])+1,1),Table1[n_can_adj])</f>
        <v>3</v>
      </c>
      <c r="U3014">
        <v>197233</v>
      </c>
      <c r="V3014" t="str">
        <f>IF(Table1[Voting Population]&lt;47000,"Rural","Urban")</f>
        <v>Urban</v>
      </c>
      <c r="W3014" s="3">
        <v>0.20058565153733532</v>
      </c>
      <c r="X3014" s="3" t="s">
        <v>5415</v>
      </c>
      <c r="Y3014" s="3">
        <f>COUNTIFS(Table1[Race '#],Table1[[#This Row],[Race '#]],Table1[Gender],"F")</f>
        <v>1</v>
      </c>
      <c r="Z3014" s="3">
        <f>COUNTIFS(Table1[Race '#],Table1[[#This Row],[Race '#]],Table1[Gender],"M")</f>
        <v>2</v>
      </c>
      <c r="AA3014" s="3">
        <f>COUNTIFS(Table1[Race '#],Table1[[#This Row],[Race '#]],Table1[Gender],"~?")</f>
        <v>0</v>
      </c>
      <c r="AB3014" s="3" t="str">
        <f>_xlfn.IFS(Y3014=SUM(Table1[[#This Row],[Race-F candidates]:[Race-? Candidates]]),"All-Female",Z3014=SUM(Table1[[#This Row],[Race-F candidates]:[Race-? Candidates]]),"All-Male",1=1,"Mixed-Gender")</f>
        <v>Mixed-Gender</v>
      </c>
      <c r="AC3014" s="3">
        <f>COUNTIFS(Table1[genoffice],Table1[[#This Row],[genoffice]],Table1[Gender],"F")</f>
        <v>216</v>
      </c>
      <c r="AD3014" s="3">
        <f>COUNTIFS(Table1[genoffice],Table1[[#This Row],[genoffice]],Table1[Gender],"M")</f>
        <v>355</v>
      </c>
      <c r="AE3014" s="3">
        <f>COUNTIFS(Table1[genoffice],Table1[[#This Row],[genoffice]],Table1[Gender],"~?")</f>
        <v>29</v>
      </c>
    </row>
    <row r="3015" spans="1:31" x14ac:dyDescent="0.35">
      <c r="A3015">
        <v>3016</v>
      </c>
      <c r="B3015">
        <f>IF(COUNTIF(C$2:C3014,C3015)&gt;0,B3014,B3014+1)</f>
        <v>1023</v>
      </c>
      <c r="C3015" t="str">
        <f>Table1[[#This Row],[position]]&amp;IF(Table1[district]="NA","","-"&amp;Table1[district])&amp;IF(Table1[parish]="Multi-Parish Race","","-"&amp;Table1[parish])&amp;" ("&amp;Table1[year]&amp;")"</f>
        <v>Member of School Board-District 13-Calcasieu (2014)</v>
      </c>
      <c r="D3015" t="s">
        <v>3379</v>
      </c>
      <c r="E3015" t="s">
        <v>3784</v>
      </c>
      <c r="F3015" t="s">
        <v>3789</v>
      </c>
      <c r="G3015">
        <v>2014</v>
      </c>
      <c r="H3015" t="s">
        <v>1008</v>
      </c>
      <c r="I3015" t="s">
        <v>19</v>
      </c>
      <c r="J3015">
        <v>2208</v>
      </c>
      <c r="K3015">
        <v>5</v>
      </c>
      <c r="L3015">
        <f>COUNTIF(Table1[Race],Table1[Race])</f>
        <v>3</v>
      </c>
      <c r="M3015">
        <v>4</v>
      </c>
      <c r="N3015">
        <v>1</v>
      </c>
      <c r="O3015">
        <v>0</v>
      </c>
      <c r="P3015">
        <v>0</v>
      </c>
      <c r="Q3015" t="s">
        <v>20</v>
      </c>
      <c r="R3015" t="s">
        <v>3382</v>
      </c>
      <c r="S3015" t="s">
        <v>3379</v>
      </c>
      <c r="T3015">
        <f>IFERROR(Table1[n_can_adj]/MID(Table1[district],FIND("(",Table1[district])+1,1),Table1[n_can_adj])</f>
        <v>3</v>
      </c>
      <c r="U3015">
        <v>197233</v>
      </c>
      <c r="V3015" t="str">
        <f>IF(Table1[Voting Population]&lt;47000,"Rural","Urban")</f>
        <v>Urban</v>
      </c>
      <c r="W3015" s="3">
        <v>0.20058565153733532</v>
      </c>
      <c r="X3015" s="3" t="s">
        <v>5414</v>
      </c>
      <c r="Y3015" s="3">
        <f>COUNTIFS(Table1[Race '#],Table1[[#This Row],[Race '#]],Table1[Gender],"F")</f>
        <v>1</v>
      </c>
      <c r="Z3015" s="3">
        <f>COUNTIFS(Table1[Race '#],Table1[[#This Row],[Race '#]],Table1[Gender],"M")</f>
        <v>2</v>
      </c>
      <c r="AA3015" s="3">
        <f>COUNTIFS(Table1[Race '#],Table1[[#This Row],[Race '#]],Table1[Gender],"~?")</f>
        <v>0</v>
      </c>
      <c r="AB3015" s="3" t="str">
        <f>_xlfn.IFS(Y3015=SUM(Table1[[#This Row],[Race-F candidates]:[Race-? Candidates]]),"All-Female",Z3015=SUM(Table1[[#This Row],[Race-F candidates]:[Race-? Candidates]]),"All-Male",1=1,"Mixed-Gender")</f>
        <v>Mixed-Gender</v>
      </c>
      <c r="AC3015" s="3">
        <f>COUNTIFS(Table1[genoffice],Table1[[#This Row],[genoffice]],Table1[Gender],"F")</f>
        <v>216</v>
      </c>
      <c r="AD3015" s="3">
        <f>COUNTIFS(Table1[genoffice],Table1[[#This Row],[genoffice]],Table1[Gender],"M")</f>
        <v>355</v>
      </c>
      <c r="AE3015" s="3">
        <f>COUNTIFS(Table1[genoffice],Table1[[#This Row],[genoffice]],Table1[Gender],"~?")</f>
        <v>29</v>
      </c>
    </row>
    <row r="3016" spans="1:31" x14ac:dyDescent="0.35">
      <c r="A3016">
        <v>3012</v>
      </c>
      <c r="B3016">
        <f>IF(COUNTIF(C$2:C3015,C3016)&gt;0,B3015,B3015+1)</f>
        <v>1024</v>
      </c>
      <c r="C3016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6" t="s">
        <v>3379</v>
      </c>
      <c r="E3016" t="s">
        <v>3784</v>
      </c>
      <c r="F3016" t="s">
        <v>3785</v>
      </c>
      <c r="G3016">
        <v>2014</v>
      </c>
      <c r="H3016" t="s">
        <v>83</v>
      </c>
      <c r="I3016" t="s">
        <v>23</v>
      </c>
      <c r="J3016">
        <v>862</v>
      </c>
      <c r="K3016">
        <v>5</v>
      </c>
      <c r="L3016">
        <f>COUNTIF(Table1[Race],Table1[Race])</f>
        <v>2</v>
      </c>
      <c r="M3016">
        <v>4</v>
      </c>
      <c r="N3016">
        <v>1</v>
      </c>
      <c r="O3016">
        <v>0</v>
      </c>
      <c r="P3016">
        <v>0</v>
      </c>
      <c r="Q3016" t="s">
        <v>20</v>
      </c>
      <c r="R3016" t="s">
        <v>3382</v>
      </c>
      <c r="S3016" t="s">
        <v>3379</v>
      </c>
      <c r="T3016">
        <f>IFERROR(Table1[n_can_adj]/MID(Table1[district],FIND("(",Table1[district])+1,1),Table1[n_can_adj])</f>
        <v>2</v>
      </c>
      <c r="U3016">
        <v>83699</v>
      </c>
      <c r="V3016" t="str">
        <f>IF(Table1[Voting Population]&lt;47000,"Rural","Urban")</f>
        <v>Urban</v>
      </c>
      <c r="W3016" s="3">
        <v>0.17234757561209796</v>
      </c>
      <c r="X3016" s="3" t="s">
        <v>5414</v>
      </c>
      <c r="Y3016" s="3">
        <f>COUNTIFS(Table1[Race '#],Table1[[#This Row],[Race '#]],Table1[Gender],"F")</f>
        <v>1</v>
      </c>
      <c r="Z3016" s="3">
        <f>COUNTIFS(Table1[Race '#],Table1[[#This Row],[Race '#]],Table1[Gender],"M")</f>
        <v>1</v>
      </c>
      <c r="AA3016" s="3">
        <f>COUNTIFS(Table1[Race '#],Table1[[#This Row],[Race '#]],Table1[Gender],"~?")</f>
        <v>0</v>
      </c>
      <c r="AB3016" s="3" t="str">
        <f>_xlfn.IFS(Y3016=SUM(Table1[[#This Row],[Race-F candidates]:[Race-? Candidates]]),"All-Female",Z3016=SUM(Table1[[#This Row],[Race-F candidates]:[Race-? Candidates]]),"All-Male",1=1,"Mixed-Gender")</f>
        <v>Mixed-Gender</v>
      </c>
      <c r="AC3016" s="3">
        <f>COUNTIFS(Table1[genoffice],Table1[[#This Row],[genoffice]],Table1[Gender],"F")</f>
        <v>216</v>
      </c>
      <c r="AD3016" s="3">
        <f>COUNTIFS(Table1[genoffice],Table1[[#This Row],[genoffice]],Table1[Gender],"M")</f>
        <v>355</v>
      </c>
      <c r="AE3016" s="3">
        <f>COUNTIFS(Table1[genoffice],Table1[[#This Row],[genoffice]],Table1[Gender],"~?")</f>
        <v>29</v>
      </c>
    </row>
    <row r="3017" spans="1:31" x14ac:dyDescent="0.35">
      <c r="A3017">
        <v>3015</v>
      </c>
      <c r="B3017">
        <f>IF(COUNTIF(C$2:C3016,C3017)&gt;0,B3016,B3016+1)</f>
        <v>1024</v>
      </c>
      <c r="C3017" t="str">
        <f>Table1[[#This Row],[position]]&amp;IF(Table1[district]="NA","","-"&amp;Table1[district])&amp;IF(Table1[parish]="Multi-Parish Race","","-"&amp;Table1[parish])&amp;" ("&amp;Table1[year]&amp;")"</f>
        <v>Member of School Board-District 13-St. Landry (2014)</v>
      </c>
      <c r="D3017" t="s">
        <v>3379</v>
      </c>
      <c r="E3017" t="s">
        <v>3784</v>
      </c>
      <c r="F3017" t="s">
        <v>3788</v>
      </c>
      <c r="G3017">
        <v>2014</v>
      </c>
      <c r="H3017" t="s">
        <v>83</v>
      </c>
      <c r="I3017" t="s">
        <v>23</v>
      </c>
      <c r="J3017">
        <v>1221</v>
      </c>
      <c r="K3017">
        <v>5</v>
      </c>
      <c r="L3017">
        <f>COUNTIF(Table1[Race],Table1[Race])</f>
        <v>2</v>
      </c>
      <c r="M3017">
        <v>4</v>
      </c>
      <c r="N3017">
        <v>1</v>
      </c>
      <c r="O3017">
        <v>0</v>
      </c>
      <c r="P3017">
        <v>0</v>
      </c>
      <c r="Q3017" t="s">
        <v>20</v>
      </c>
      <c r="R3017" t="s">
        <v>3382</v>
      </c>
      <c r="S3017" t="s">
        <v>3379</v>
      </c>
      <c r="T3017">
        <f>IFERROR(Table1[n_can_adj]/MID(Table1[district],FIND("(",Table1[district])+1,1),Table1[n_can_adj])</f>
        <v>2</v>
      </c>
      <c r="U3017">
        <v>83699</v>
      </c>
      <c r="V3017" t="str">
        <f>IF(Table1[Voting Population]&lt;47000,"Rural","Urban")</f>
        <v>Urban</v>
      </c>
      <c r="W3017" s="3">
        <v>0.17234757561209796</v>
      </c>
      <c r="X3017" s="3" t="s">
        <v>5415</v>
      </c>
      <c r="Y3017" s="3">
        <f>COUNTIFS(Table1[Race '#],Table1[[#This Row],[Race '#]],Table1[Gender],"F")</f>
        <v>1</v>
      </c>
      <c r="Z3017" s="3">
        <f>COUNTIFS(Table1[Race '#],Table1[[#This Row],[Race '#]],Table1[Gender],"M")</f>
        <v>1</v>
      </c>
      <c r="AA3017" s="3">
        <f>COUNTIFS(Table1[Race '#],Table1[[#This Row],[Race '#]],Table1[Gender],"~?")</f>
        <v>0</v>
      </c>
      <c r="AB3017" s="3" t="str">
        <f>_xlfn.IFS(Y3017=SUM(Table1[[#This Row],[Race-F candidates]:[Race-? Candidates]]),"All-Female",Z3017=SUM(Table1[[#This Row],[Race-F candidates]:[Race-? Candidates]]),"All-Male",1=1,"Mixed-Gender")</f>
        <v>Mixed-Gender</v>
      </c>
      <c r="AC3017" s="3">
        <f>COUNTIFS(Table1[genoffice],Table1[[#This Row],[genoffice]],Table1[Gender],"F")</f>
        <v>216</v>
      </c>
      <c r="AD3017" s="3">
        <f>COUNTIFS(Table1[genoffice],Table1[[#This Row],[genoffice]],Table1[Gender],"M")</f>
        <v>355</v>
      </c>
      <c r="AE3017" s="3">
        <f>COUNTIFS(Table1[genoffice],Table1[[#This Row],[genoffice]],Table1[Gender],"~?")</f>
        <v>29</v>
      </c>
    </row>
    <row r="3018" spans="1:31" x14ac:dyDescent="0.35">
      <c r="A3018">
        <v>3018</v>
      </c>
      <c r="B3018">
        <f>IF(COUNTIF(C$2:C3017,C3018)&gt;0,B3017,B3017+1)</f>
        <v>1025</v>
      </c>
      <c r="C3018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8" t="s">
        <v>3379</v>
      </c>
      <c r="E3018" t="s">
        <v>3790</v>
      </c>
      <c r="F3018" t="s">
        <v>3792</v>
      </c>
      <c r="G3018">
        <v>2014</v>
      </c>
      <c r="H3018" t="s">
        <v>1008</v>
      </c>
      <c r="I3018" t="s">
        <v>19</v>
      </c>
      <c r="J3018">
        <v>3289</v>
      </c>
      <c r="K3018">
        <v>4</v>
      </c>
      <c r="L3018">
        <f>COUNTIF(Table1[Race],Table1[Race])</f>
        <v>2</v>
      </c>
      <c r="M3018">
        <v>3</v>
      </c>
      <c r="N3018">
        <v>1</v>
      </c>
      <c r="O3018">
        <v>0</v>
      </c>
      <c r="P3018">
        <v>0</v>
      </c>
      <c r="Q3018" t="s">
        <v>20</v>
      </c>
      <c r="R3018" t="s">
        <v>3382</v>
      </c>
      <c r="S3018" t="s">
        <v>3379</v>
      </c>
      <c r="T3018">
        <f>IFERROR(Table1[n_can_adj]/MID(Table1[district],FIND("(",Table1[district])+1,1),Table1[n_can_adj])</f>
        <v>2</v>
      </c>
      <c r="U3018">
        <v>197233</v>
      </c>
      <c r="V3018" t="str">
        <f>IF(Table1[Voting Population]&lt;47000,"Rural","Urban")</f>
        <v>Urban</v>
      </c>
      <c r="W3018" s="3">
        <v>0.43155603917301416</v>
      </c>
      <c r="X3018" s="3" t="s">
        <v>5414</v>
      </c>
      <c r="Y3018" s="3">
        <f>COUNTIFS(Table1[Race '#],Table1[[#This Row],[Race '#]],Table1[Gender],"F")</f>
        <v>1</v>
      </c>
      <c r="Z3018" s="3">
        <f>COUNTIFS(Table1[Race '#],Table1[[#This Row],[Race '#]],Table1[Gender],"M")</f>
        <v>1</v>
      </c>
      <c r="AA3018" s="3">
        <f>COUNTIFS(Table1[Race '#],Table1[[#This Row],[Race '#]],Table1[Gender],"~?")</f>
        <v>0</v>
      </c>
      <c r="AB3018" s="3" t="str">
        <f>_xlfn.IFS(Y3018=SUM(Table1[[#This Row],[Race-F candidates]:[Race-? Candidates]]),"All-Female",Z3018=SUM(Table1[[#This Row],[Race-F candidates]:[Race-? Candidates]]),"All-Male",1=1,"Mixed-Gender")</f>
        <v>Mixed-Gender</v>
      </c>
      <c r="AC3018" s="3">
        <f>COUNTIFS(Table1[genoffice],Table1[[#This Row],[genoffice]],Table1[Gender],"F")</f>
        <v>216</v>
      </c>
      <c r="AD3018" s="3">
        <f>COUNTIFS(Table1[genoffice],Table1[[#This Row],[genoffice]],Table1[Gender],"M")</f>
        <v>355</v>
      </c>
      <c r="AE3018" s="3">
        <f>COUNTIFS(Table1[genoffice],Table1[[#This Row],[genoffice]],Table1[Gender],"~?")</f>
        <v>29</v>
      </c>
    </row>
    <row r="3019" spans="1:31" x14ac:dyDescent="0.35">
      <c r="A3019">
        <v>3020</v>
      </c>
      <c r="B3019">
        <f>IF(COUNTIF(C$2:C3018,C3019)&gt;0,B3018,B3018+1)</f>
        <v>1025</v>
      </c>
      <c r="C3019" t="str">
        <f>Table1[[#This Row],[position]]&amp;IF(Table1[district]="NA","","-"&amp;Table1[district])&amp;IF(Table1[parish]="Multi-Parish Race","","-"&amp;Table1[parish])&amp;" ("&amp;Table1[year]&amp;")"</f>
        <v>Member of School Board-District 15-Calcasieu (2014)</v>
      </c>
      <c r="D3019" t="s">
        <v>3379</v>
      </c>
      <c r="E3019" t="s">
        <v>3790</v>
      </c>
      <c r="F3019" t="s">
        <v>3794</v>
      </c>
      <c r="G3019">
        <v>2014</v>
      </c>
      <c r="H3019" t="s">
        <v>1008</v>
      </c>
      <c r="I3019" t="s">
        <v>23</v>
      </c>
      <c r="J3019">
        <v>1306</v>
      </c>
      <c r="K3019">
        <v>4</v>
      </c>
      <c r="L3019">
        <f>COUNTIF(Table1[Race],Table1[Race])</f>
        <v>2</v>
      </c>
      <c r="M3019">
        <v>3</v>
      </c>
      <c r="N3019">
        <v>1</v>
      </c>
      <c r="O3019">
        <v>0</v>
      </c>
      <c r="P3019">
        <v>0</v>
      </c>
      <c r="Q3019" t="s">
        <v>20</v>
      </c>
      <c r="R3019" t="s">
        <v>3382</v>
      </c>
      <c r="S3019" t="s">
        <v>3379</v>
      </c>
      <c r="T3019">
        <f>IFERROR(Table1[n_can_adj]/MID(Table1[district],FIND("(",Table1[district])+1,1),Table1[n_can_adj])</f>
        <v>2</v>
      </c>
      <c r="U3019">
        <v>197233</v>
      </c>
      <c r="V3019" t="str">
        <f>IF(Table1[Voting Population]&lt;47000,"Rural","Urban")</f>
        <v>Urban</v>
      </c>
      <c r="W3019" s="3">
        <v>0.43155603917301416</v>
      </c>
      <c r="X3019" s="3" t="s">
        <v>5415</v>
      </c>
      <c r="Y3019" s="3">
        <f>COUNTIFS(Table1[Race '#],Table1[[#This Row],[Race '#]],Table1[Gender],"F")</f>
        <v>1</v>
      </c>
      <c r="Z3019" s="3">
        <f>COUNTIFS(Table1[Race '#],Table1[[#This Row],[Race '#]],Table1[Gender],"M")</f>
        <v>1</v>
      </c>
      <c r="AA3019" s="3">
        <f>COUNTIFS(Table1[Race '#],Table1[[#This Row],[Race '#]],Table1[Gender],"~?")</f>
        <v>0</v>
      </c>
      <c r="AB3019" s="3" t="str">
        <f>_xlfn.IFS(Y3019=SUM(Table1[[#This Row],[Race-F candidates]:[Race-? Candidates]]),"All-Female",Z3019=SUM(Table1[[#This Row],[Race-F candidates]:[Race-? Candidates]]),"All-Male",1=1,"Mixed-Gender")</f>
        <v>Mixed-Gender</v>
      </c>
      <c r="AC3019" s="3">
        <f>COUNTIFS(Table1[genoffice],Table1[[#This Row],[genoffice]],Table1[Gender],"F")</f>
        <v>216</v>
      </c>
      <c r="AD3019" s="3">
        <f>COUNTIFS(Table1[genoffice],Table1[[#This Row],[genoffice]],Table1[Gender],"M")</f>
        <v>355</v>
      </c>
      <c r="AE3019" s="3">
        <f>COUNTIFS(Table1[genoffice],Table1[[#This Row],[genoffice]],Table1[Gender],"~?")</f>
        <v>29</v>
      </c>
    </row>
    <row r="3020" spans="1:31" x14ac:dyDescent="0.35">
      <c r="A3020">
        <v>3017</v>
      </c>
      <c r="B3020">
        <f>IF(COUNTIF(C$2:C3019,C3020)&gt;0,B3019,B3019+1)</f>
        <v>1026</v>
      </c>
      <c r="C3020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0" t="s">
        <v>3379</v>
      </c>
      <c r="E3020" t="s">
        <v>3790</v>
      </c>
      <c r="F3020" t="s">
        <v>3791</v>
      </c>
      <c r="G3020">
        <v>2014</v>
      </c>
      <c r="H3020" t="s">
        <v>940</v>
      </c>
      <c r="I3020" t="s">
        <v>23</v>
      </c>
      <c r="J3020">
        <v>1166</v>
      </c>
      <c r="K3020">
        <v>4</v>
      </c>
      <c r="L3020">
        <f>COUNTIF(Table1[Race],Table1[Race])</f>
        <v>2</v>
      </c>
      <c r="M3020">
        <v>3</v>
      </c>
      <c r="N3020">
        <v>1</v>
      </c>
      <c r="O3020">
        <v>0</v>
      </c>
      <c r="P3020">
        <v>0</v>
      </c>
      <c r="Q3020" t="s">
        <v>20</v>
      </c>
      <c r="R3020" t="s">
        <v>3382</v>
      </c>
      <c r="S3020" t="s">
        <v>3379</v>
      </c>
      <c r="T3020">
        <f>IFERROR(Table1[n_can_adj]/MID(Table1[district],FIND("(",Table1[district])+1,1),Table1[n_can_adj])</f>
        <v>2</v>
      </c>
      <c r="U3020">
        <v>97688</v>
      </c>
      <c r="V3020" t="str">
        <f>IF(Table1[Voting Population]&lt;47000,"Rural","Urban")</f>
        <v>Urban</v>
      </c>
      <c r="W3020" s="3">
        <v>0.38974970202622172</v>
      </c>
      <c r="X3020" s="3" t="s">
        <v>5414</v>
      </c>
      <c r="Y3020" s="3">
        <f>COUNTIFS(Table1[Race '#],Table1[[#This Row],[Race '#]],Table1[Gender],"F")</f>
        <v>0</v>
      </c>
      <c r="Z3020" s="3">
        <f>COUNTIFS(Table1[Race '#],Table1[[#This Row],[Race '#]],Table1[Gender],"M")</f>
        <v>2</v>
      </c>
      <c r="AA3020" s="3">
        <f>COUNTIFS(Table1[Race '#],Table1[[#This Row],[Race '#]],Table1[Gender],"~?")</f>
        <v>0</v>
      </c>
      <c r="AB3020" s="3" t="str">
        <f>_xlfn.IFS(Y3020=SUM(Table1[[#This Row],[Race-F candidates]:[Race-? Candidates]]),"All-Female",Z3020=SUM(Table1[[#This Row],[Race-F candidates]:[Race-? Candidates]]),"All-Male",1=1,"Mixed-Gender")</f>
        <v>All-Male</v>
      </c>
      <c r="AC3020" s="3">
        <f>COUNTIFS(Table1[genoffice],Table1[[#This Row],[genoffice]],Table1[Gender],"F")</f>
        <v>216</v>
      </c>
      <c r="AD3020" s="3">
        <f>COUNTIFS(Table1[genoffice],Table1[[#This Row],[genoffice]],Table1[Gender],"M")</f>
        <v>355</v>
      </c>
      <c r="AE3020" s="3">
        <f>COUNTIFS(Table1[genoffice],Table1[[#This Row],[genoffice]],Table1[Gender],"~?")</f>
        <v>29</v>
      </c>
    </row>
    <row r="3021" spans="1:31" x14ac:dyDescent="0.35">
      <c r="A3021">
        <v>3019</v>
      </c>
      <c r="B3021">
        <f>IF(COUNTIF(C$2:C3020,C3021)&gt;0,B3020,B3020+1)</f>
        <v>1026</v>
      </c>
      <c r="C3021" t="str">
        <f>Table1[[#This Row],[position]]&amp;IF(Table1[district]="NA","","-"&amp;Table1[district])&amp;IF(Table1[parish]="Multi-Parish Race","","-"&amp;Table1[parish])&amp;" ("&amp;Table1[year]&amp;")"</f>
        <v>Member of School Board-District 15-Lafourche (2014)</v>
      </c>
      <c r="D3021" t="s">
        <v>3379</v>
      </c>
      <c r="E3021" t="s">
        <v>3790</v>
      </c>
      <c r="F3021" t="s">
        <v>3793</v>
      </c>
      <c r="G3021">
        <v>2014</v>
      </c>
      <c r="H3021" t="s">
        <v>940</v>
      </c>
      <c r="I3021" t="s">
        <v>23</v>
      </c>
      <c r="J3021">
        <v>512</v>
      </c>
      <c r="K3021">
        <v>4</v>
      </c>
      <c r="L3021">
        <f>COUNTIF(Table1[Race],Table1[Race])</f>
        <v>2</v>
      </c>
      <c r="M3021">
        <v>3</v>
      </c>
      <c r="N3021">
        <v>1</v>
      </c>
      <c r="O3021">
        <v>0</v>
      </c>
      <c r="P3021">
        <v>0</v>
      </c>
      <c r="Q3021" t="s">
        <v>20</v>
      </c>
      <c r="R3021" t="s">
        <v>3382</v>
      </c>
      <c r="S3021" t="s">
        <v>3379</v>
      </c>
      <c r="T3021">
        <f>IFERROR(Table1[n_can_adj]/MID(Table1[district],FIND("(",Table1[district])+1,1),Table1[n_can_adj])</f>
        <v>2</v>
      </c>
      <c r="U3021">
        <v>97688</v>
      </c>
      <c r="V3021" t="str">
        <f>IF(Table1[Voting Population]&lt;47000,"Rural","Urban")</f>
        <v>Urban</v>
      </c>
      <c r="W3021" s="3">
        <v>0.38974970202622172</v>
      </c>
      <c r="X3021" s="3" t="s">
        <v>5414</v>
      </c>
      <c r="Y3021" s="3">
        <f>COUNTIFS(Table1[Race '#],Table1[[#This Row],[Race '#]],Table1[Gender],"F")</f>
        <v>0</v>
      </c>
      <c r="Z3021" s="3">
        <f>COUNTIFS(Table1[Race '#],Table1[[#This Row],[Race '#]],Table1[Gender],"M")</f>
        <v>2</v>
      </c>
      <c r="AA3021" s="3">
        <f>COUNTIFS(Table1[Race '#],Table1[[#This Row],[Race '#]],Table1[Gender],"~?")</f>
        <v>0</v>
      </c>
      <c r="AB3021" s="3" t="str">
        <f>_xlfn.IFS(Y3021=SUM(Table1[[#This Row],[Race-F candidates]:[Race-? Candidates]]),"All-Female",Z3021=SUM(Table1[[#This Row],[Race-F candidates]:[Race-? Candidates]]),"All-Male",1=1,"Mixed-Gender")</f>
        <v>All-Male</v>
      </c>
      <c r="AC3021" s="3">
        <f>COUNTIFS(Table1[genoffice],Table1[[#This Row],[genoffice]],Table1[Gender],"F")</f>
        <v>216</v>
      </c>
      <c r="AD3021" s="3">
        <f>COUNTIFS(Table1[genoffice],Table1[[#This Row],[genoffice]],Table1[Gender],"M")</f>
        <v>355</v>
      </c>
      <c r="AE3021" s="3">
        <f>COUNTIFS(Table1[genoffice],Table1[[#This Row],[genoffice]],Table1[Gender],"~?")</f>
        <v>29</v>
      </c>
    </row>
    <row r="3022" spans="1:31" x14ac:dyDescent="0.35">
      <c r="A3022">
        <v>3022</v>
      </c>
      <c r="B3022">
        <f>IF(COUNTIF(C$2:C3021,C3022)&gt;0,B3021,B3021+1)</f>
        <v>1027</v>
      </c>
      <c r="C3022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2" t="s">
        <v>3379</v>
      </c>
      <c r="E3022" t="s">
        <v>3352</v>
      </c>
      <c r="F3022" t="s">
        <v>3796</v>
      </c>
      <c r="G3022">
        <v>2014</v>
      </c>
      <c r="H3022" t="s">
        <v>1442</v>
      </c>
      <c r="I3022" t="s">
        <v>23</v>
      </c>
      <c r="J3022">
        <v>2887</v>
      </c>
      <c r="K3022">
        <v>16</v>
      </c>
      <c r="L3022">
        <f>COUNTIF(Table1[Race],Table1[Race])</f>
        <v>3</v>
      </c>
      <c r="M3022">
        <v>12</v>
      </c>
      <c r="N3022">
        <v>0</v>
      </c>
      <c r="O3022">
        <v>4</v>
      </c>
      <c r="P3022">
        <v>0</v>
      </c>
      <c r="Q3022" t="s">
        <v>20</v>
      </c>
      <c r="R3022" t="s">
        <v>3382</v>
      </c>
      <c r="S3022" t="s">
        <v>3379</v>
      </c>
      <c r="T3022">
        <f>IFERROR(Table1[n_can_adj]/MID(Table1[district],FIND("(",Table1[district])+1,1),Table1[n_can_adj])</f>
        <v>3</v>
      </c>
      <c r="U3022">
        <v>435204</v>
      </c>
      <c r="V3022" t="str">
        <f>IF(Table1[Voting Population]&lt;47000,"Rural","Urban")</f>
        <v>Urban</v>
      </c>
      <c r="W3022" s="3">
        <v>3.8992144088905945E-2</v>
      </c>
      <c r="X3022" s="3" t="s">
        <v>5415</v>
      </c>
      <c r="Y3022" s="3">
        <f>COUNTIFS(Table1[Race '#],Table1[[#This Row],[Race '#]],Table1[Gender],"F")</f>
        <v>1</v>
      </c>
      <c r="Z3022" s="3">
        <f>COUNTIFS(Table1[Race '#],Table1[[#This Row],[Race '#]],Table1[Gender],"M")</f>
        <v>1</v>
      </c>
      <c r="AA3022" s="3">
        <f>COUNTIFS(Table1[Race '#],Table1[[#This Row],[Race '#]],Table1[Gender],"~?")</f>
        <v>1</v>
      </c>
      <c r="AB3022" s="3" t="str">
        <f>_xlfn.IFS(Y3022=SUM(Table1[[#This Row],[Race-F candidates]:[Race-? Candidates]]),"All-Female",Z3022=SUM(Table1[[#This Row],[Race-F candidates]:[Race-? Candidates]]),"All-Male",1=1,"Mixed-Gender")</f>
        <v>Mixed-Gender</v>
      </c>
      <c r="AC3022" s="3">
        <f>COUNTIFS(Table1[genoffice],Table1[[#This Row],[genoffice]],Table1[Gender],"F")</f>
        <v>216</v>
      </c>
      <c r="AD3022" s="3">
        <f>COUNTIFS(Table1[genoffice],Table1[[#This Row],[genoffice]],Table1[Gender],"M")</f>
        <v>355</v>
      </c>
      <c r="AE3022" s="3">
        <f>COUNTIFS(Table1[genoffice],Table1[[#This Row],[genoffice]],Table1[Gender],"~?")</f>
        <v>29</v>
      </c>
    </row>
    <row r="3023" spans="1:31" x14ac:dyDescent="0.35">
      <c r="A3023">
        <v>3032</v>
      </c>
      <c r="B3023">
        <f>IF(COUNTIF(C$2:C3022,C3023)&gt;0,B3022,B3022+1)</f>
        <v>1027</v>
      </c>
      <c r="C3023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3" t="s">
        <v>3379</v>
      </c>
      <c r="E3023" t="s">
        <v>3352</v>
      </c>
      <c r="F3023" t="s">
        <v>3806</v>
      </c>
      <c r="G3023">
        <v>2014</v>
      </c>
      <c r="H3023" t="s">
        <v>1442</v>
      </c>
      <c r="I3023" t="s">
        <v>23</v>
      </c>
      <c r="J3023">
        <v>3572</v>
      </c>
      <c r="K3023">
        <v>16</v>
      </c>
      <c r="L3023">
        <f>COUNTIF(Table1[Race],Table1[Race])</f>
        <v>3</v>
      </c>
      <c r="M3023">
        <v>12</v>
      </c>
      <c r="N3023">
        <v>0</v>
      </c>
      <c r="O3023">
        <v>4</v>
      </c>
      <c r="P3023">
        <v>0</v>
      </c>
      <c r="Q3023" t="s">
        <v>20</v>
      </c>
      <c r="R3023" t="s">
        <v>3382</v>
      </c>
      <c r="S3023" t="s">
        <v>3379</v>
      </c>
      <c r="T3023">
        <f>IFERROR(Table1[n_can_adj]/MID(Table1[district],FIND("(",Table1[district])+1,1),Table1[n_can_adj])</f>
        <v>3</v>
      </c>
      <c r="U3023">
        <v>435204</v>
      </c>
      <c r="V3023" t="str">
        <f>IF(Table1[Voting Population]&lt;47000,"Rural","Urban")</f>
        <v>Urban</v>
      </c>
      <c r="W3023" s="3">
        <v>3.8992144088905945E-2</v>
      </c>
      <c r="X3023" s="3" t="s">
        <v>5413</v>
      </c>
      <c r="Y3023" s="3">
        <f>COUNTIFS(Table1[Race '#],Table1[[#This Row],[Race '#]],Table1[Gender],"F")</f>
        <v>1</v>
      </c>
      <c r="Z3023" s="3">
        <f>COUNTIFS(Table1[Race '#],Table1[[#This Row],[Race '#]],Table1[Gender],"M")</f>
        <v>1</v>
      </c>
      <c r="AA3023" s="3">
        <f>COUNTIFS(Table1[Race '#],Table1[[#This Row],[Race '#]],Table1[Gender],"~?")</f>
        <v>1</v>
      </c>
      <c r="AB3023" s="3" t="str">
        <f>_xlfn.IFS(Y3023=SUM(Table1[[#This Row],[Race-F candidates]:[Race-? Candidates]]),"All-Female",Z3023=SUM(Table1[[#This Row],[Race-F candidates]:[Race-? Candidates]]),"All-Male",1=1,"Mixed-Gender")</f>
        <v>Mixed-Gender</v>
      </c>
      <c r="AC3023" s="3">
        <f>COUNTIFS(Table1[genoffice],Table1[[#This Row],[genoffice]],Table1[Gender],"F")</f>
        <v>216</v>
      </c>
      <c r="AD3023" s="3">
        <f>COUNTIFS(Table1[genoffice],Table1[[#This Row],[genoffice]],Table1[Gender],"M")</f>
        <v>355</v>
      </c>
      <c r="AE3023" s="3">
        <f>COUNTIFS(Table1[genoffice],Table1[[#This Row],[genoffice]],Table1[Gender],"~?")</f>
        <v>29</v>
      </c>
    </row>
    <row r="3024" spans="1:31" x14ac:dyDescent="0.35">
      <c r="A3024">
        <v>3033</v>
      </c>
      <c r="B3024">
        <f>IF(COUNTIF(C$2:C3023,C3024)&gt;0,B3023,B3023+1)</f>
        <v>1027</v>
      </c>
      <c r="C3024" t="str">
        <f>Table1[[#This Row],[position]]&amp;IF(Table1[district]="NA","","-"&amp;Table1[district])&amp;IF(Table1[parish]="Multi-Parish Race","","-"&amp;Table1[parish])&amp;" ("&amp;Table1[year]&amp;")"</f>
        <v>Member of School Board-District 2-Jefferson (2014)</v>
      </c>
      <c r="D3024" t="s">
        <v>3379</v>
      </c>
      <c r="E3024" t="s">
        <v>3352</v>
      </c>
      <c r="F3024" t="s">
        <v>3807</v>
      </c>
      <c r="G3024">
        <v>2014</v>
      </c>
      <c r="H3024" t="s">
        <v>1442</v>
      </c>
      <c r="I3024" t="s">
        <v>23</v>
      </c>
      <c r="J3024">
        <v>3979</v>
      </c>
      <c r="K3024">
        <v>16</v>
      </c>
      <c r="L3024">
        <f>COUNTIF(Table1[Race],Table1[Race])</f>
        <v>3</v>
      </c>
      <c r="M3024">
        <v>12</v>
      </c>
      <c r="N3024">
        <v>0</v>
      </c>
      <c r="O3024">
        <v>4</v>
      </c>
      <c r="P3024">
        <v>0</v>
      </c>
      <c r="Q3024" t="s">
        <v>20</v>
      </c>
      <c r="R3024" t="s">
        <v>3382</v>
      </c>
      <c r="S3024" t="s">
        <v>3379</v>
      </c>
      <c r="T3024">
        <f>IFERROR(Table1[n_can_adj]/MID(Table1[district],FIND("(",Table1[district])+1,1),Table1[n_can_adj])</f>
        <v>3</v>
      </c>
      <c r="U3024">
        <v>435204</v>
      </c>
      <c r="V3024" t="str">
        <f>IF(Table1[Voting Population]&lt;47000,"Rural","Urban")</f>
        <v>Urban</v>
      </c>
      <c r="W3024" s="3">
        <v>3.8992144088905945E-2</v>
      </c>
      <c r="X3024" s="3" t="s">
        <v>5414</v>
      </c>
      <c r="Y3024" s="3">
        <f>COUNTIFS(Table1[Race '#],Table1[[#This Row],[Race '#]],Table1[Gender],"F")</f>
        <v>1</v>
      </c>
      <c r="Z3024" s="3">
        <f>COUNTIFS(Table1[Race '#],Table1[[#This Row],[Race '#]],Table1[Gender],"M")</f>
        <v>1</v>
      </c>
      <c r="AA3024" s="3">
        <f>COUNTIFS(Table1[Race '#],Table1[[#This Row],[Race '#]],Table1[Gender],"~?")</f>
        <v>1</v>
      </c>
      <c r="AB3024" s="3" t="str">
        <f>_xlfn.IFS(Y3024=SUM(Table1[[#This Row],[Race-F candidates]:[Race-? Candidates]]),"All-Female",Z3024=SUM(Table1[[#This Row],[Race-F candidates]:[Race-? Candidates]]),"All-Male",1=1,"Mixed-Gender")</f>
        <v>Mixed-Gender</v>
      </c>
      <c r="AC3024" s="3">
        <f>COUNTIFS(Table1[genoffice],Table1[[#This Row],[genoffice]],Table1[Gender],"F")</f>
        <v>216</v>
      </c>
      <c r="AD3024" s="3">
        <f>COUNTIFS(Table1[genoffice],Table1[[#This Row],[genoffice]],Table1[Gender],"M")</f>
        <v>355</v>
      </c>
      <c r="AE3024" s="3">
        <f>COUNTIFS(Table1[genoffice],Table1[[#This Row],[genoffice]],Table1[Gender],"~?")</f>
        <v>29</v>
      </c>
    </row>
    <row r="3025" spans="1:31" x14ac:dyDescent="0.35">
      <c r="A3025">
        <v>3027</v>
      </c>
      <c r="B3025">
        <f>IF(COUNTIF(C$2:C3024,C3025)&gt;0,B3024,B3024+1)</f>
        <v>1028</v>
      </c>
      <c r="C3025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5" t="s">
        <v>3379</v>
      </c>
      <c r="E3025" t="s">
        <v>3352</v>
      </c>
      <c r="F3025" t="s">
        <v>3801</v>
      </c>
      <c r="G3025">
        <v>2014</v>
      </c>
      <c r="H3025" t="s">
        <v>1012</v>
      </c>
      <c r="I3025" t="s">
        <v>23</v>
      </c>
      <c r="J3025">
        <v>1170</v>
      </c>
      <c r="K3025">
        <v>16</v>
      </c>
      <c r="L3025">
        <f>COUNTIF(Table1[Race],Table1[Race])</f>
        <v>3</v>
      </c>
      <c r="M3025">
        <v>12</v>
      </c>
      <c r="N3025">
        <v>0</v>
      </c>
      <c r="O3025">
        <v>4</v>
      </c>
      <c r="P3025">
        <v>0</v>
      </c>
      <c r="Q3025" t="s">
        <v>20</v>
      </c>
      <c r="R3025" t="s">
        <v>3382</v>
      </c>
      <c r="S3025" t="s">
        <v>3379</v>
      </c>
      <c r="T3025">
        <f>IFERROR(Table1[n_can_adj]/MID(Table1[district],FIND("(",Table1[district])+1,1),Table1[n_can_adj])</f>
        <v>3</v>
      </c>
      <c r="U3025">
        <v>234963</v>
      </c>
      <c r="V3025" t="str">
        <f>IF(Table1[Voting Population]&lt;47000,"Rural","Urban")</f>
        <v>Urban</v>
      </c>
      <c r="W3025" s="3">
        <v>0.47248388696083299</v>
      </c>
      <c r="X3025" s="3" t="s">
        <v>5414</v>
      </c>
      <c r="Y3025" s="3">
        <f>COUNTIFS(Table1[Race '#],Table1[[#This Row],[Race '#]],Table1[Gender],"F")</f>
        <v>0</v>
      </c>
      <c r="Z3025" s="3">
        <f>COUNTIFS(Table1[Race '#],Table1[[#This Row],[Race '#]],Table1[Gender],"M")</f>
        <v>3</v>
      </c>
      <c r="AA3025" s="3">
        <f>COUNTIFS(Table1[Race '#],Table1[[#This Row],[Race '#]],Table1[Gender],"~?")</f>
        <v>0</v>
      </c>
      <c r="AB3025" s="3" t="str">
        <f>_xlfn.IFS(Y3025=SUM(Table1[[#This Row],[Race-F candidates]:[Race-? Candidates]]),"All-Female",Z3025=SUM(Table1[[#This Row],[Race-F candidates]:[Race-? Candidates]]),"All-Male",1=1,"Mixed-Gender")</f>
        <v>All-Male</v>
      </c>
      <c r="AC3025" s="3">
        <f>COUNTIFS(Table1[genoffice],Table1[[#This Row],[genoffice]],Table1[Gender],"F")</f>
        <v>216</v>
      </c>
      <c r="AD3025" s="3">
        <f>COUNTIFS(Table1[genoffice],Table1[[#This Row],[genoffice]],Table1[Gender],"M")</f>
        <v>355</v>
      </c>
      <c r="AE3025" s="3">
        <f>COUNTIFS(Table1[genoffice],Table1[[#This Row],[genoffice]],Table1[Gender],"~?")</f>
        <v>29</v>
      </c>
    </row>
    <row r="3026" spans="1:31" x14ac:dyDescent="0.35">
      <c r="A3026">
        <v>3035</v>
      </c>
      <c r="B3026">
        <f>IF(COUNTIF(C$2:C3025,C3026)&gt;0,B3025,B3025+1)</f>
        <v>1028</v>
      </c>
      <c r="C3026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6" t="s">
        <v>3379</v>
      </c>
      <c r="E3026" t="s">
        <v>3352</v>
      </c>
      <c r="F3026" t="s">
        <v>3809</v>
      </c>
      <c r="G3026">
        <v>2014</v>
      </c>
      <c r="H3026" t="s">
        <v>1012</v>
      </c>
      <c r="I3026" t="s">
        <v>30</v>
      </c>
      <c r="J3026">
        <v>1543</v>
      </c>
      <c r="K3026">
        <v>16</v>
      </c>
      <c r="L3026">
        <f>COUNTIF(Table1[Race],Table1[Race])</f>
        <v>3</v>
      </c>
      <c r="M3026">
        <v>12</v>
      </c>
      <c r="N3026">
        <v>0</v>
      </c>
      <c r="O3026">
        <v>4</v>
      </c>
      <c r="P3026">
        <v>0</v>
      </c>
      <c r="Q3026" t="s">
        <v>20</v>
      </c>
      <c r="R3026" t="s">
        <v>3382</v>
      </c>
      <c r="S3026" t="s">
        <v>3379</v>
      </c>
      <c r="T3026">
        <f>IFERROR(Table1[n_can_adj]/MID(Table1[district],FIND("(",Table1[district])+1,1),Table1[n_can_adj])</f>
        <v>3</v>
      </c>
      <c r="U3026">
        <v>234963</v>
      </c>
      <c r="V3026" t="str">
        <f>IF(Table1[Voting Population]&lt;47000,"Rural","Urban")</f>
        <v>Urban</v>
      </c>
      <c r="W3026" s="3">
        <v>0.47248388696083299</v>
      </c>
      <c r="X3026" s="3" t="s">
        <v>5414</v>
      </c>
      <c r="Y3026" s="3">
        <f>COUNTIFS(Table1[Race '#],Table1[[#This Row],[Race '#]],Table1[Gender],"F")</f>
        <v>0</v>
      </c>
      <c r="Z3026" s="3">
        <f>COUNTIFS(Table1[Race '#],Table1[[#This Row],[Race '#]],Table1[Gender],"M")</f>
        <v>3</v>
      </c>
      <c r="AA3026" s="3">
        <f>COUNTIFS(Table1[Race '#],Table1[[#This Row],[Race '#]],Table1[Gender],"~?")</f>
        <v>0</v>
      </c>
      <c r="AB3026" s="3" t="str">
        <f>_xlfn.IFS(Y3026=SUM(Table1[[#This Row],[Race-F candidates]:[Race-? Candidates]]),"All-Female",Z3026=SUM(Table1[[#This Row],[Race-F candidates]:[Race-? Candidates]]),"All-Male",1=1,"Mixed-Gender")</f>
        <v>All-Male</v>
      </c>
      <c r="AC3026" s="3">
        <f>COUNTIFS(Table1[genoffice],Table1[[#This Row],[genoffice]],Table1[Gender],"F")</f>
        <v>216</v>
      </c>
      <c r="AD3026" s="3">
        <f>COUNTIFS(Table1[genoffice],Table1[[#This Row],[genoffice]],Table1[Gender],"M")</f>
        <v>355</v>
      </c>
      <c r="AE3026" s="3">
        <f>COUNTIFS(Table1[genoffice],Table1[[#This Row],[genoffice]],Table1[Gender],"~?")</f>
        <v>29</v>
      </c>
    </row>
    <row r="3027" spans="1:31" x14ac:dyDescent="0.35">
      <c r="A3027">
        <v>3036</v>
      </c>
      <c r="B3027">
        <f>IF(COUNTIF(C$2:C3026,C3027)&gt;0,B3026,B3026+1)</f>
        <v>1028</v>
      </c>
      <c r="C3027" t="str">
        <f>Table1[[#This Row],[position]]&amp;IF(Table1[district]="NA","","-"&amp;Table1[district])&amp;IF(Table1[parish]="Multi-Parish Race","","-"&amp;Table1[parish])&amp;" ("&amp;Table1[year]&amp;")"</f>
        <v>Member of School Board-District 2-Lafayette (2014)</v>
      </c>
      <c r="D3027" t="s">
        <v>3379</v>
      </c>
      <c r="E3027" t="s">
        <v>3352</v>
      </c>
      <c r="F3027" t="s">
        <v>3810</v>
      </c>
      <c r="G3027">
        <v>2014</v>
      </c>
      <c r="H3027" t="s">
        <v>1012</v>
      </c>
      <c r="I3027" t="s">
        <v>23</v>
      </c>
      <c r="J3027">
        <v>5355</v>
      </c>
      <c r="K3027">
        <v>16</v>
      </c>
      <c r="L3027">
        <f>COUNTIF(Table1[Race],Table1[Race])</f>
        <v>3</v>
      </c>
      <c r="M3027">
        <v>12</v>
      </c>
      <c r="N3027">
        <v>0</v>
      </c>
      <c r="O3027">
        <v>4</v>
      </c>
      <c r="P3027">
        <v>0</v>
      </c>
      <c r="Q3027" t="s">
        <v>20</v>
      </c>
      <c r="R3027" t="s">
        <v>3382</v>
      </c>
      <c r="S3027" t="s">
        <v>3379</v>
      </c>
      <c r="T3027">
        <f>IFERROR(Table1[n_can_adj]/MID(Table1[district],FIND("(",Table1[district])+1,1),Table1[n_can_adj])</f>
        <v>3</v>
      </c>
      <c r="U3027">
        <v>234963</v>
      </c>
      <c r="V3027" t="str">
        <f>IF(Table1[Voting Population]&lt;47000,"Rural","Urban")</f>
        <v>Urban</v>
      </c>
      <c r="W3027" s="3">
        <v>0.47248388696083299</v>
      </c>
      <c r="X3027" s="3" t="s">
        <v>5414</v>
      </c>
      <c r="Y3027" s="3">
        <f>COUNTIFS(Table1[Race '#],Table1[[#This Row],[Race '#]],Table1[Gender],"F")</f>
        <v>0</v>
      </c>
      <c r="Z3027" s="3">
        <f>COUNTIFS(Table1[Race '#],Table1[[#This Row],[Race '#]],Table1[Gender],"M")</f>
        <v>3</v>
      </c>
      <c r="AA3027" s="3">
        <f>COUNTIFS(Table1[Race '#],Table1[[#This Row],[Race '#]],Table1[Gender],"~?")</f>
        <v>0</v>
      </c>
      <c r="AB3027" s="3" t="str">
        <f>_xlfn.IFS(Y3027=SUM(Table1[[#This Row],[Race-F candidates]:[Race-? Candidates]]),"All-Female",Z3027=SUM(Table1[[#This Row],[Race-F candidates]:[Race-? Candidates]]),"All-Male",1=1,"Mixed-Gender")</f>
        <v>All-Male</v>
      </c>
      <c r="AC3027" s="3">
        <f>COUNTIFS(Table1[genoffice],Table1[[#This Row],[genoffice]],Table1[Gender],"F")</f>
        <v>216</v>
      </c>
      <c r="AD3027" s="3">
        <f>COUNTIFS(Table1[genoffice],Table1[[#This Row],[genoffice]],Table1[Gender],"M")</f>
        <v>355</v>
      </c>
      <c r="AE3027" s="3">
        <f>COUNTIFS(Table1[genoffice],Table1[[#This Row],[genoffice]],Table1[Gender],"~?")</f>
        <v>29</v>
      </c>
    </row>
    <row r="3028" spans="1:31" x14ac:dyDescent="0.35">
      <c r="A3028">
        <v>3026</v>
      </c>
      <c r="B3028">
        <f>IF(COUNTIF(C$2:C3027,C3028)&gt;0,B3027,B3027+1)</f>
        <v>1029</v>
      </c>
      <c r="C3028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8" t="s">
        <v>3379</v>
      </c>
      <c r="E3028" t="s">
        <v>3352</v>
      </c>
      <c r="F3028" t="s">
        <v>3800</v>
      </c>
      <c r="G3028">
        <v>2014</v>
      </c>
      <c r="H3028" t="s">
        <v>153</v>
      </c>
      <c r="I3028" t="s">
        <v>23</v>
      </c>
      <c r="J3028">
        <v>461</v>
      </c>
      <c r="K3028">
        <v>16</v>
      </c>
      <c r="L3028">
        <f>COUNTIF(Table1[Race],Table1[Race])</f>
        <v>2</v>
      </c>
      <c r="M3028">
        <v>12</v>
      </c>
      <c r="N3028">
        <v>0</v>
      </c>
      <c r="O3028">
        <v>4</v>
      </c>
      <c r="P3028">
        <v>0</v>
      </c>
      <c r="Q3028" t="s">
        <v>20</v>
      </c>
      <c r="R3028" t="s">
        <v>3382</v>
      </c>
      <c r="S3028" t="s">
        <v>3379</v>
      </c>
      <c r="T3028">
        <f>IFERROR(Table1[n_can_adj]/MID(Table1[district],FIND("(",Table1[district])+1,1),Table1[n_can_adj])</f>
        <v>2</v>
      </c>
      <c r="U3028">
        <v>20692</v>
      </c>
      <c r="V3028" t="str">
        <f>IF(Table1[Voting Population]&lt;47000,"Rural","Urban")</f>
        <v>Rural</v>
      </c>
      <c r="W3028" s="3">
        <v>4.8919226393629112E-2</v>
      </c>
      <c r="X3028" s="3" t="s">
        <v>5414</v>
      </c>
      <c r="Y3028" s="3">
        <f>COUNTIFS(Table1[Race '#],Table1[[#This Row],[Race '#]],Table1[Gender],"F")</f>
        <v>0</v>
      </c>
      <c r="Z3028" s="3">
        <f>COUNTIFS(Table1[Race '#],Table1[[#This Row],[Race '#]],Table1[Gender],"M")</f>
        <v>2</v>
      </c>
      <c r="AA3028" s="3">
        <f>COUNTIFS(Table1[Race '#],Table1[[#This Row],[Race '#]],Table1[Gender],"~?")</f>
        <v>0</v>
      </c>
      <c r="AB3028" s="3" t="str">
        <f>_xlfn.IFS(Y3028=SUM(Table1[[#This Row],[Race-F candidates]:[Race-? Candidates]]),"All-Female",Z3028=SUM(Table1[[#This Row],[Race-F candidates]:[Race-? Candidates]]),"All-Male",1=1,"Mixed-Gender")</f>
        <v>All-Male</v>
      </c>
      <c r="AC3028" s="3">
        <f>COUNTIFS(Table1[genoffice],Table1[[#This Row],[genoffice]],Table1[Gender],"F")</f>
        <v>216</v>
      </c>
      <c r="AD3028" s="3">
        <f>COUNTIFS(Table1[genoffice],Table1[[#This Row],[genoffice]],Table1[Gender],"M")</f>
        <v>355</v>
      </c>
      <c r="AE3028" s="3">
        <f>COUNTIFS(Table1[genoffice],Table1[[#This Row],[genoffice]],Table1[Gender],"~?")</f>
        <v>29</v>
      </c>
    </row>
    <row r="3029" spans="1:31" x14ac:dyDescent="0.35">
      <c r="A3029">
        <v>3030</v>
      </c>
      <c r="B3029">
        <f>IF(COUNTIF(C$2:C3028,C3029)&gt;0,B3028,B3028+1)</f>
        <v>1029</v>
      </c>
      <c r="C3029" t="str">
        <f>Table1[[#This Row],[position]]&amp;IF(Table1[district]="NA","","-"&amp;Table1[district])&amp;IF(Table1[parish]="Multi-Parish Race","","-"&amp;Table1[parish])&amp;" ("&amp;Table1[year]&amp;")"</f>
        <v>Member of School Board-District 2-Richland (2014)</v>
      </c>
      <c r="D3029" t="s">
        <v>3379</v>
      </c>
      <c r="E3029" t="s">
        <v>3352</v>
      </c>
      <c r="F3029" t="s">
        <v>3804</v>
      </c>
      <c r="G3029">
        <v>2014</v>
      </c>
      <c r="H3029" t="s">
        <v>153</v>
      </c>
      <c r="I3029" t="s">
        <v>23</v>
      </c>
      <c r="J3029">
        <v>418</v>
      </c>
      <c r="K3029">
        <v>16</v>
      </c>
      <c r="L3029">
        <f>COUNTIF(Table1[Race],Table1[Race])</f>
        <v>2</v>
      </c>
      <c r="M3029">
        <v>12</v>
      </c>
      <c r="N3029">
        <v>0</v>
      </c>
      <c r="O3029">
        <v>4</v>
      </c>
      <c r="P3029">
        <v>0</v>
      </c>
      <c r="Q3029" t="s">
        <v>20</v>
      </c>
      <c r="R3029" t="s">
        <v>3382</v>
      </c>
      <c r="S3029" t="s">
        <v>3379</v>
      </c>
      <c r="T3029">
        <f>IFERROR(Table1[n_can_adj]/MID(Table1[district],FIND("(",Table1[district])+1,1),Table1[n_can_adj])</f>
        <v>2</v>
      </c>
      <c r="U3029">
        <v>20692</v>
      </c>
      <c r="V3029" t="str">
        <f>IF(Table1[Voting Population]&lt;47000,"Rural","Urban")</f>
        <v>Rural</v>
      </c>
      <c r="W3029" s="3">
        <v>4.8919226393629112E-2</v>
      </c>
      <c r="X3029" s="3" t="s">
        <v>5414</v>
      </c>
      <c r="Y3029" s="3">
        <f>COUNTIFS(Table1[Race '#],Table1[[#This Row],[Race '#]],Table1[Gender],"F")</f>
        <v>0</v>
      </c>
      <c r="Z3029" s="3">
        <f>COUNTIFS(Table1[Race '#],Table1[[#This Row],[Race '#]],Table1[Gender],"M")</f>
        <v>2</v>
      </c>
      <c r="AA3029" s="3">
        <f>COUNTIFS(Table1[Race '#],Table1[[#This Row],[Race '#]],Table1[Gender],"~?")</f>
        <v>0</v>
      </c>
      <c r="AB3029" s="3" t="str">
        <f>_xlfn.IFS(Y3029=SUM(Table1[[#This Row],[Race-F candidates]:[Race-? Candidates]]),"All-Female",Z3029=SUM(Table1[[#This Row],[Race-F candidates]:[Race-? Candidates]]),"All-Male",1=1,"Mixed-Gender")</f>
        <v>All-Male</v>
      </c>
      <c r="AC3029" s="3">
        <f>COUNTIFS(Table1[genoffice],Table1[[#This Row],[genoffice]],Table1[Gender],"F")</f>
        <v>216</v>
      </c>
      <c r="AD3029" s="3">
        <f>COUNTIFS(Table1[genoffice],Table1[[#This Row],[genoffice]],Table1[Gender],"M")</f>
        <v>355</v>
      </c>
      <c r="AE3029" s="3">
        <f>COUNTIFS(Table1[genoffice],Table1[[#This Row],[genoffice]],Table1[Gender],"~?")</f>
        <v>29</v>
      </c>
    </row>
    <row r="3030" spans="1:31" x14ac:dyDescent="0.35">
      <c r="A3030">
        <v>3021</v>
      </c>
      <c r="B3030">
        <f>IF(COUNTIF(C$2:C3029,C3030)&gt;0,B3029,B3029+1)</f>
        <v>1030</v>
      </c>
      <c r="C3030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0" t="s">
        <v>3379</v>
      </c>
      <c r="E3030" t="s">
        <v>3352</v>
      </c>
      <c r="F3030" t="s">
        <v>3795</v>
      </c>
      <c r="G3030">
        <v>2014</v>
      </c>
      <c r="H3030" t="s">
        <v>832</v>
      </c>
      <c r="I3030" t="s">
        <v>23</v>
      </c>
      <c r="J3030">
        <v>258</v>
      </c>
      <c r="K3030">
        <v>16</v>
      </c>
      <c r="L3030">
        <f>COUNTIF(Table1[Race],Table1[Race])</f>
        <v>3</v>
      </c>
      <c r="M3030">
        <v>12</v>
      </c>
      <c r="N3030">
        <v>0</v>
      </c>
      <c r="O3030">
        <v>4</v>
      </c>
      <c r="P3030">
        <v>0</v>
      </c>
      <c r="Q3030" t="s">
        <v>20</v>
      </c>
      <c r="R3030" t="s">
        <v>3382</v>
      </c>
      <c r="S3030" t="s">
        <v>3379</v>
      </c>
      <c r="T3030">
        <f>IFERROR(Table1[n_can_adj]/MID(Table1[district],FIND("(",Table1[district])+1,1),Table1[n_can_adj])</f>
        <v>3</v>
      </c>
      <c r="U3030">
        <v>10714</v>
      </c>
      <c r="V3030" t="str">
        <f>IF(Table1[Voting Population]&lt;47000,"Rural","Urban")</f>
        <v>Rural</v>
      </c>
      <c r="W3030" s="3">
        <v>9.8654708520179379E-2</v>
      </c>
      <c r="X3030" s="3" t="s">
        <v>5413</v>
      </c>
      <c r="Y3030" s="3">
        <f>COUNTIFS(Table1[Race '#],Table1[[#This Row],[Race '#]],Table1[Gender],"F")</f>
        <v>0</v>
      </c>
      <c r="Z3030" s="3">
        <f>COUNTIFS(Table1[Race '#],Table1[[#This Row],[Race '#]],Table1[Gender],"M")</f>
        <v>2</v>
      </c>
      <c r="AA3030" s="3">
        <f>COUNTIFS(Table1[Race '#],Table1[[#This Row],[Race '#]],Table1[Gender],"~?")</f>
        <v>1</v>
      </c>
      <c r="AB3030" s="3" t="str">
        <f>_xlfn.IFS(Y3030=SUM(Table1[[#This Row],[Race-F candidates]:[Race-? Candidates]]),"All-Female",Z3030=SUM(Table1[[#This Row],[Race-F candidates]:[Race-? Candidates]]),"All-Male",1=1,"Mixed-Gender")</f>
        <v>Mixed-Gender</v>
      </c>
      <c r="AC3030" s="3">
        <f>COUNTIFS(Table1[genoffice],Table1[[#This Row],[genoffice]],Table1[Gender],"F")</f>
        <v>216</v>
      </c>
      <c r="AD3030" s="3">
        <f>COUNTIFS(Table1[genoffice],Table1[[#This Row],[genoffice]],Table1[Gender],"M")</f>
        <v>355</v>
      </c>
      <c r="AE3030" s="3">
        <f>COUNTIFS(Table1[genoffice],Table1[[#This Row],[genoffice]],Table1[Gender],"~?")</f>
        <v>29</v>
      </c>
    </row>
    <row r="3031" spans="1:31" x14ac:dyDescent="0.35">
      <c r="A3031">
        <v>3023</v>
      </c>
      <c r="B3031">
        <f>IF(COUNTIF(C$2:C3030,C3031)&gt;0,B3030,B3030+1)</f>
        <v>1030</v>
      </c>
      <c r="C3031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1" t="s">
        <v>3379</v>
      </c>
      <c r="E3031" t="s">
        <v>3352</v>
      </c>
      <c r="F3031" t="s">
        <v>3797</v>
      </c>
      <c r="G3031">
        <v>2014</v>
      </c>
      <c r="H3031" t="s">
        <v>832</v>
      </c>
      <c r="I3031" t="s">
        <v>23</v>
      </c>
      <c r="J3031">
        <v>361</v>
      </c>
      <c r="K3031">
        <v>16</v>
      </c>
      <c r="L3031">
        <f>COUNTIF(Table1[Race],Table1[Race])</f>
        <v>3</v>
      </c>
      <c r="M3031">
        <v>12</v>
      </c>
      <c r="N3031">
        <v>0</v>
      </c>
      <c r="O3031">
        <v>4</v>
      </c>
      <c r="P3031">
        <v>0</v>
      </c>
      <c r="Q3031" t="s">
        <v>20</v>
      </c>
      <c r="R3031" t="s">
        <v>3382</v>
      </c>
      <c r="S3031" t="s">
        <v>3379</v>
      </c>
      <c r="T3031">
        <f>IFERROR(Table1[n_can_adj]/MID(Table1[district],FIND("(",Table1[district])+1,1),Table1[n_can_adj])</f>
        <v>3</v>
      </c>
      <c r="U3031">
        <v>10714</v>
      </c>
      <c r="V3031" t="str">
        <f>IF(Table1[Voting Population]&lt;47000,"Rural","Urban")</f>
        <v>Rural</v>
      </c>
      <c r="W3031" s="3">
        <v>9.8654708520179379E-2</v>
      </c>
      <c r="X3031" s="3" t="s">
        <v>5414</v>
      </c>
      <c r="Y3031" s="3">
        <f>COUNTIFS(Table1[Race '#],Table1[[#This Row],[Race '#]],Table1[Gender],"F")</f>
        <v>0</v>
      </c>
      <c r="Z3031" s="3">
        <f>COUNTIFS(Table1[Race '#],Table1[[#This Row],[Race '#]],Table1[Gender],"M")</f>
        <v>2</v>
      </c>
      <c r="AA3031" s="3">
        <f>COUNTIFS(Table1[Race '#],Table1[[#This Row],[Race '#]],Table1[Gender],"~?")</f>
        <v>1</v>
      </c>
      <c r="AB3031" s="3" t="str">
        <f>_xlfn.IFS(Y3031=SUM(Table1[[#This Row],[Race-F candidates]:[Race-? Candidates]]),"All-Female",Z3031=SUM(Table1[[#This Row],[Race-F candidates]:[Race-? Candidates]]),"All-Male",1=1,"Mixed-Gender")</f>
        <v>Mixed-Gender</v>
      </c>
      <c r="AC3031" s="3">
        <f>COUNTIFS(Table1[genoffice],Table1[[#This Row],[genoffice]],Table1[Gender],"F")</f>
        <v>216</v>
      </c>
      <c r="AD3031" s="3">
        <f>COUNTIFS(Table1[genoffice],Table1[[#This Row],[genoffice]],Table1[Gender],"M")</f>
        <v>355</v>
      </c>
      <c r="AE3031" s="3">
        <f>COUNTIFS(Table1[genoffice],Table1[[#This Row],[genoffice]],Table1[Gender],"~?")</f>
        <v>29</v>
      </c>
    </row>
    <row r="3032" spans="1:31" x14ac:dyDescent="0.35">
      <c r="A3032">
        <v>3025</v>
      </c>
      <c r="B3032">
        <f>IF(COUNTIF(C$2:C3031,C3032)&gt;0,B3031,B3031+1)</f>
        <v>1030</v>
      </c>
      <c r="C3032" t="str">
        <f>Table1[[#This Row],[position]]&amp;IF(Table1[district]="NA","","-"&amp;Table1[district])&amp;IF(Table1[parish]="Multi-Parish Race","","-"&amp;Table1[parish])&amp;" ("&amp;Table1[year]&amp;")"</f>
        <v>Member of School Board-District 2-St. Helena (2014)</v>
      </c>
      <c r="D3032" t="s">
        <v>3379</v>
      </c>
      <c r="E3032" t="s">
        <v>3352</v>
      </c>
      <c r="F3032" t="s">
        <v>3799</v>
      </c>
      <c r="G3032">
        <v>2014</v>
      </c>
      <c r="H3032" t="s">
        <v>832</v>
      </c>
      <c r="I3032" t="s">
        <v>23</v>
      </c>
      <c r="J3032">
        <v>273</v>
      </c>
      <c r="K3032">
        <v>16</v>
      </c>
      <c r="L3032">
        <f>COUNTIF(Table1[Race],Table1[Race])</f>
        <v>3</v>
      </c>
      <c r="M3032">
        <v>12</v>
      </c>
      <c r="N3032">
        <v>0</v>
      </c>
      <c r="O3032">
        <v>4</v>
      </c>
      <c r="P3032">
        <v>0</v>
      </c>
      <c r="Q3032" t="s">
        <v>20</v>
      </c>
      <c r="R3032" t="s">
        <v>3382</v>
      </c>
      <c r="S3032" t="s">
        <v>3379</v>
      </c>
      <c r="T3032">
        <f>IFERROR(Table1[n_can_adj]/MID(Table1[district],FIND("(",Table1[district])+1,1),Table1[n_can_adj])</f>
        <v>3</v>
      </c>
      <c r="U3032">
        <v>10714</v>
      </c>
      <c r="V3032" t="str">
        <f>IF(Table1[Voting Population]&lt;47000,"Rural","Urban")</f>
        <v>Rural</v>
      </c>
      <c r="W3032" s="3">
        <v>9.8654708520179379E-2</v>
      </c>
      <c r="X3032" s="3" t="s">
        <v>5414</v>
      </c>
      <c r="Y3032" s="3">
        <f>COUNTIFS(Table1[Race '#],Table1[[#This Row],[Race '#]],Table1[Gender],"F")</f>
        <v>0</v>
      </c>
      <c r="Z3032" s="3">
        <f>COUNTIFS(Table1[Race '#],Table1[[#This Row],[Race '#]],Table1[Gender],"M")</f>
        <v>2</v>
      </c>
      <c r="AA3032" s="3">
        <f>COUNTIFS(Table1[Race '#],Table1[[#This Row],[Race '#]],Table1[Gender],"~?")</f>
        <v>1</v>
      </c>
      <c r="AB3032" s="3" t="str">
        <f>_xlfn.IFS(Y3032=SUM(Table1[[#This Row],[Race-F candidates]:[Race-? Candidates]]),"All-Female",Z3032=SUM(Table1[[#This Row],[Race-F candidates]:[Race-? Candidates]]),"All-Male",1=1,"Mixed-Gender")</f>
        <v>Mixed-Gender</v>
      </c>
      <c r="AC3032" s="3">
        <f>COUNTIFS(Table1[genoffice],Table1[[#This Row],[genoffice]],Table1[Gender],"F")</f>
        <v>216</v>
      </c>
      <c r="AD3032" s="3">
        <f>COUNTIFS(Table1[genoffice],Table1[[#This Row],[genoffice]],Table1[Gender],"M")</f>
        <v>355</v>
      </c>
      <c r="AE3032" s="3">
        <f>COUNTIFS(Table1[genoffice],Table1[[#This Row],[genoffice]],Table1[Gender],"~?")</f>
        <v>29</v>
      </c>
    </row>
    <row r="3033" spans="1:31" x14ac:dyDescent="0.35">
      <c r="A3033">
        <v>3029</v>
      </c>
      <c r="B3033">
        <f>IF(COUNTIF(C$2:C3032,C3033)&gt;0,B3032,B3032+1)</f>
        <v>1031</v>
      </c>
      <c r="C3033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3" t="s">
        <v>3379</v>
      </c>
      <c r="E3033" t="s">
        <v>3352</v>
      </c>
      <c r="F3033" t="s">
        <v>3803</v>
      </c>
      <c r="G3033">
        <v>2014</v>
      </c>
      <c r="H3033" t="s">
        <v>98</v>
      </c>
      <c r="I3033" t="s">
        <v>23</v>
      </c>
      <c r="J3033">
        <v>922</v>
      </c>
      <c r="K3033">
        <v>16</v>
      </c>
      <c r="L3033">
        <f>COUNTIF(Table1[Race],Table1[Race])</f>
        <v>2</v>
      </c>
      <c r="M3033">
        <v>12</v>
      </c>
      <c r="N3033">
        <v>0</v>
      </c>
      <c r="O3033">
        <v>4</v>
      </c>
      <c r="P3033">
        <v>0</v>
      </c>
      <c r="Q3033" t="s">
        <v>20</v>
      </c>
      <c r="R3033" t="s">
        <v>3382</v>
      </c>
      <c r="S3033" t="s">
        <v>3379</v>
      </c>
      <c r="T3033">
        <f>IFERROR(Table1[n_can_adj]/MID(Table1[district],FIND("(",Table1[district])+1,1),Table1[n_can_adj])</f>
        <v>2</v>
      </c>
      <c r="U3033">
        <v>21581</v>
      </c>
      <c r="V3033" t="str">
        <f>IF(Table1[Voting Population]&lt;47000,"Rural","Urban")</f>
        <v>Rural</v>
      </c>
      <c r="W3033" s="3">
        <v>0.2020860495436767</v>
      </c>
      <c r="X3033" s="3" t="s">
        <v>5414</v>
      </c>
      <c r="Y3033" s="3">
        <f>COUNTIFS(Table1[Race '#],Table1[[#This Row],[Race '#]],Table1[Gender],"F")</f>
        <v>1</v>
      </c>
      <c r="Z3033" s="3">
        <f>COUNTIFS(Table1[Race '#],Table1[[#This Row],[Race '#]],Table1[Gender],"M")</f>
        <v>1</v>
      </c>
      <c r="AA3033" s="3">
        <f>COUNTIFS(Table1[Race '#],Table1[[#This Row],[Race '#]],Table1[Gender],"~?")</f>
        <v>0</v>
      </c>
      <c r="AB3033" s="3" t="str">
        <f>_xlfn.IFS(Y3033=SUM(Table1[[#This Row],[Race-F candidates]:[Race-? Candidates]]),"All-Female",Z3033=SUM(Table1[[#This Row],[Race-F candidates]:[Race-? Candidates]]),"All-Male",1=1,"Mixed-Gender")</f>
        <v>Mixed-Gender</v>
      </c>
      <c r="AC3033" s="3">
        <f>COUNTIFS(Table1[genoffice],Table1[[#This Row],[genoffice]],Table1[Gender],"F")</f>
        <v>216</v>
      </c>
      <c r="AD3033" s="3">
        <f>COUNTIFS(Table1[genoffice],Table1[[#This Row],[genoffice]],Table1[Gender],"M")</f>
        <v>355</v>
      </c>
      <c r="AE3033" s="3">
        <f>COUNTIFS(Table1[genoffice],Table1[[#This Row],[genoffice]],Table1[Gender],"~?")</f>
        <v>29</v>
      </c>
    </row>
    <row r="3034" spans="1:31" x14ac:dyDescent="0.35">
      <c r="A3034">
        <v>3031</v>
      </c>
      <c r="B3034">
        <f>IF(COUNTIF(C$2:C3033,C3034)&gt;0,B3033,B3033+1)</f>
        <v>1031</v>
      </c>
      <c r="C3034" t="str">
        <f>Table1[[#This Row],[position]]&amp;IF(Table1[district]="NA","","-"&amp;Table1[district])&amp;IF(Table1[parish]="Multi-Parish Race","","-"&amp;Table1[parish])&amp;" ("&amp;Table1[year]&amp;")"</f>
        <v>Member of School Board-District 2-St. James (2014)</v>
      </c>
      <c r="D3034" t="s">
        <v>3379</v>
      </c>
      <c r="E3034" t="s">
        <v>3352</v>
      </c>
      <c r="F3034" t="s">
        <v>3805</v>
      </c>
      <c r="G3034">
        <v>2014</v>
      </c>
      <c r="H3034" t="s">
        <v>98</v>
      </c>
      <c r="I3034" t="s">
        <v>23</v>
      </c>
      <c r="J3034">
        <v>612</v>
      </c>
      <c r="K3034">
        <v>16</v>
      </c>
      <c r="L3034">
        <f>COUNTIF(Table1[Race],Table1[Race])</f>
        <v>2</v>
      </c>
      <c r="M3034">
        <v>12</v>
      </c>
      <c r="N3034">
        <v>0</v>
      </c>
      <c r="O3034">
        <v>4</v>
      </c>
      <c r="P3034">
        <v>0</v>
      </c>
      <c r="Q3034" t="s">
        <v>20</v>
      </c>
      <c r="R3034" t="s">
        <v>3382</v>
      </c>
      <c r="S3034" t="s">
        <v>3379</v>
      </c>
      <c r="T3034">
        <f>IFERROR(Table1[n_can_adj]/MID(Table1[district],FIND("(",Table1[district])+1,1),Table1[n_can_adj])</f>
        <v>2</v>
      </c>
      <c r="U3034">
        <v>21581</v>
      </c>
      <c r="V3034" t="str">
        <f>IF(Table1[Voting Population]&lt;47000,"Rural","Urban")</f>
        <v>Rural</v>
      </c>
      <c r="W3034" s="3">
        <v>0.2020860495436767</v>
      </c>
      <c r="X3034" s="3" t="s">
        <v>5415</v>
      </c>
      <c r="Y3034" s="3">
        <f>COUNTIFS(Table1[Race '#],Table1[[#This Row],[Race '#]],Table1[Gender],"F")</f>
        <v>1</v>
      </c>
      <c r="Z3034" s="3">
        <f>COUNTIFS(Table1[Race '#],Table1[[#This Row],[Race '#]],Table1[Gender],"M")</f>
        <v>1</v>
      </c>
      <c r="AA3034" s="3">
        <f>COUNTIFS(Table1[Race '#],Table1[[#This Row],[Race '#]],Table1[Gender],"~?")</f>
        <v>0</v>
      </c>
      <c r="AB3034" s="3" t="str">
        <f>_xlfn.IFS(Y3034=SUM(Table1[[#This Row],[Race-F candidates]:[Race-? Candidates]]),"All-Female",Z3034=SUM(Table1[[#This Row],[Race-F candidates]:[Race-? Candidates]]),"All-Male",1=1,"Mixed-Gender")</f>
        <v>Mixed-Gender</v>
      </c>
      <c r="AC3034" s="3">
        <f>COUNTIFS(Table1[genoffice],Table1[[#This Row],[genoffice]],Table1[Gender],"F")</f>
        <v>216</v>
      </c>
      <c r="AD3034" s="3">
        <f>COUNTIFS(Table1[genoffice],Table1[[#This Row],[genoffice]],Table1[Gender],"M")</f>
        <v>355</v>
      </c>
      <c r="AE3034" s="3">
        <f>COUNTIFS(Table1[genoffice],Table1[[#This Row],[genoffice]],Table1[Gender],"~?")</f>
        <v>29</v>
      </c>
    </row>
    <row r="3035" spans="1:31" x14ac:dyDescent="0.35">
      <c r="A3035">
        <v>3024</v>
      </c>
      <c r="B3035">
        <f>IF(COUNTIF(C$2:C3034,C3035)&gt;0,B3034,B3034+1)</f>
        <v>1032</v>
      </c>
      <c r="C3035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5" t="s">
        <v>3379</v>
      </c>
      <c r="E3035" t="s">
        <v>3352</v>
      </c>
      <c r="F3035" t="s">
        <v>3798</v>
      </c>
      <c r="G3035">
        <v>2014</v>
      </c>
      <c r="H3035" t="s">
        <v>157</v>
      </c>
      <c r="I3035" t="s">
        <v>30</v>
      </c>
      <c r="J3035">
        <v>432</v>
      </c>
      <c r="K3035">
        <v>16</v>
      </c>
      <c r="L3035">
        <f>COUNTIF(Table1[Race],Table1[Race])</f>
        <v>3</v>
      </c>
      <c r="M3035">
        <v>12</v>
      </c>
      <c r="N3035">
        <v>0</v>
      </c>
      <c r="O3035">
        <v>4</v>
      </c>
      <c r="P3035">
        <v>0</v>
      </c>
      <c r="Q3035" t="s">
        <v>20</v>
      </c>
      <c r="R3035" t="s">
        <v>3382</v>
      </c>
      <c r="S3035" t="s">
        <v>3379</v>
      </c>
      <c r="T3035">
        <f>IFERROR(Table1[n_can_adj]/MID(Table1[district],FIND("(",Table1[district])+1,1),Table1[n_can_adj])</f>
        <v>3</v>
      </c>
      <c r="U3035">
        <v>22460</v>
      </c>
      <c r="V3035" t="str">
        <f>IF(Table1[Voting Population]&lt;47000,"Rural","Urban")</f>
        <v>Rural</v>
      </c>
      <c r="W3035" s="3">
        <v>0.13178294573643412</v>
      </c>
      <c r="X3035" s="3" t="s">
        <v>5414</v>
      </c>
      <c r="Y3035" s="3">
        <f>COUNTIFS(Table1[Race '#],Table1[[#This Row],[Race '#]],Table1[Gender],"F")</f>
        <v>0</v>
      </c>
      <c r="Z3035" s="3">
        <f>COUNTIFS(Table1[Race '#],Table1[[#This Row],[Race '#]],Table1[Gender],"M")</f>
        <v>3</v>
      </c>
      <c r="AA3035" s="3">
        <f>COUNTIFS(Table1[Race '#],Table1[[#This Row],[Race '#]],Table1[Gender],"~?")</f>
        <v>0</v>
      </c>
      <c r="AB3035" s="3" t="str">
        <f>_xlfn.IFS(Y3035=SUM(Table1[[#This Row],[Race-F candidates]:[Race-? Candidates]]),"All-Female",Z3035=SUM(Table1[[#This Row],[Race-F candidates]:[Race-? Candidates]]),"All-Male",1=1,"Mixed-Gender")</f>
        <v>All-Male</v>
      </c>
      <c r="AC3035" s="3">
        <f>COUNTIFS(Table1[genoffice],Table1[[#This Row],[genoffice]],Table1[Gender],"F")</f>
        <v>216</v>
      </c>
      <c r="AD3035" s="3">
        <f>COUNTIFS(Table1[genoffice],Table1[[#This Row],[genoffice]],Table1[Gender],"M")</f>
        <v>355</v>
      </c>
      <c r="AE3035" s="3">
        <f>COUNTIFS(Table1[genoffice],Table1[[#This Row],[genoffice]],Table1[Gender],"~?")</f>
        <v>29</v>
      </c>
    </row>
    <row r="3036" spans="1:31" x14ac:dyDescent="0.35">
      <c r="A3036">
        <v>3028</v>
      </c>
      <c r="B3036">
        <f>IF(COUNTIF(C$2:C3035,C3036)&gt;0,B3035,B3035+1)</f>
        <v>1032</v>
      </c>
      <c r="C3036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6" t="s">
        <v>3379</v>
      </c>
      <c r="E3036" t="s">
        <v>3352</v>
      </c>
      <c r="F3036" t="s">
        <v>3802</v>
      </c>
      <c r="G3036">
        <v>2014</v>
      </c>
      <c r="H3036" t="s">
        <v>157</v>
      </c>
      <c r="I3036" t="s">
        <v>30</v>
      </c>
      <c r="J3036">
        <v>158</v>
      </c>
      <c r="K3036">
        <v>16</v>
      </c>
      <c r="L3036">
        <f>COUNTIF(Table1[Race],Table1[Race])</f>
        <v>3</v>
      </c>
      <c r="M3036">
        <v>12</v>
      </c>
      <c r="N3036">
        <v>0</v>
      </c>
      <c r="O3036">
        <v>4</v>
      </c>
      <c r="P3036">
        <v>0</v>
      </c>
      <c r="Q3036" t="s">
        <v>20</v>
      </c>
      <c r="R3036" t="s">
        <v>3382</v>
      </c>
      <c r="S3036" t="s">
        <v>3379</v>
      </c>
      <c r="T3036">
        <f>IFERROR(Table1[n_can_adj]/MID(Table1[district],FIND("(",Table1[district])+1,1),Table1[n_can_adj])</f>
        <v>3</v>
      </c>
      <c r="U3036">
        <v>22460</v>
      </c>
      <c r="V3036" t="str">
        <f>IF(Table1[Voting Population]&lt;47000,"Rural","Urban")</f>
        <v>Rural</v>
      </c>
      <c r="W3036" s="3">
        <v>0.13178294573643412</v>
      </c>
      <c r="X3036" s="3" t="s">
        <v>5414</v>
      </c>
      <c r="Y3036" s="3">
        <f>COUNTIFS(Table1[Race '#],Table1[[#This Row],[Race '#]],Table1[Gender],"F")</f>
        <v>0</v>
      </c>
      <c r="Z3036" s="3">
        <f>COUNTIFS(Table1[Race '#],Table1[[#This Row],[Race '#]],Table1[Gender],"M")</f>
        <v>3</v>
      </c>
      <c r="AA3036" s="3">
        <f>COUNTIFS(Table1[Race '#],Table1[[#This Row],[Race '#]],Table1[Gender],"~?")</f>
        <v>0</v>
      </c>
      <c r="AB3036" s="3" t="str">
        <f>_xlfn.IFS(Y3036=SUM(Table1[[#This Row],[Race-F candidates]:[Race-? Candidates]]),"All-Female",Z3036=SUM(Table1[[#This Row],[Race-F candidates]:[Race-? Candidates]]),"All-Male",1=1,"Mixed-Gender")</f>
        <v>All-Male</v>
      </c>
      <c r="AC3036" s="3">
        <f>COUNTIFS(Table1[genoffice],Table1[[#This Row],[genoffice]],Table1[Gender],"F")</f>
        <v>216</v>
      </c>
      <c r="AD3036" s="3">
        <f>COUNTIFS(Table1[genoffice],Table1[[#This Row],[genoffice]],Table1[Gender],"M")</f>
        <v>355</v>
      </c>
      <c r="AE3036" s="3">
        <f>COUNTIFS(Table1[genoffice],Table1[[#This Row],[genoffice]],Table1[Gender],"~?")</f>
        <v>29</v>
      </c>
    </row>
    <row r="3037" spans="1:31" x14ac:dyDescent="0.35">
      <c r="A3037">
        <v>3034</v>
      </c>
      <c r="B3037">
        <f>IF(COUNTIF(C$2:C3036,C3037)&gt;0,B3036,B3036+1)</f>
        <v>1032</v>
      </c>
      <c r="C3037" t="str">
        <f>Table1[[#This Row],[position]]&amp;IF(Table1[district]="NA","","-"&amp;Table1[district])&amp;IF(Table1[parish]="Multi-Parish Race","","-"&amp;Table1[parish])&amp;" ("&amp;Table1[year]&amp;")"</f>
        <v>Member of School Board-District 2-Union (2014)</v>
      </c>
      <c r="D3037" t="s">
        <v>3379</v>
      </c>
      <c r="E3037" t="s">
        <v>3352</v>
      </c>
      <c r="F3037" t="s">
        <v>3808</v>
      </c>
      <c r="G3037">
        <v>2014</v>
      </c>
      <c r="H3037" t="s">
        <v>157</v>
      </c>
      <c r="I3037" t="s">
        <v>30</v>
      </c>
      <c r="J3037">
        <v>313</v>
      </c>
      <c r="K3037">
        <v>16</v>
      </c>
      <c r="L3037">
        <f>COUNTIF(Table1[Race],Table1[Race])</f>
        <v>3</v>
      </c>
      <c r="M3037">
        <v>12</v>
      </c>
      <c r="N3037">
        <v>0</v>
      </c>
      <c r="O3037">
        <v>4</v>
      </c>
      <c r="P3037">
        <v>0</v>
      </c>
      <c r="Q3037" t="s">
        <v>20</v>
      </c>
      <c r="R3037" t="s">
        <v>3382</v>
      </c>
      <c r="S3037" t="s">
        <v>3379</v>
      </c>
      <c r="T3037">
        <f>IFERROR(Table1[n_can_adj]/MID(Table1[district],FIND("(",Table1[district])+1,1),Table1[n_can_adj])</f>
        <v>3</v>
      </c>
      <c r="U3037">
        <v>22460</v>
      </c>
      <c r="V3037" t="str">
        <f>IF(Table1[Voting Population]&lt;47000,"Rural","Urban")</f>
        <v>Rural</v>
      </c>
      <c r="W3037" s="3">
        <v>0.13178294573643412</v>
      </c>
      <c r="X3037" s="3" t="s">
        <v>5414</v>
      </c>
      <c r="Y3037" s="3">
        <f>COUNTIFS(Table1[Race '#],Table1[[#This Row],[Race '#]],Table1[Gender],"F")</f>
        <v>0</v>
      </c>
      <c r="Z3037" s="3">
        <f>COUNTIFS(Table1[Race '#],Table1[[#This Row],[Race '#]],Table1[Gender],"M")</f>
        <v>3</v>
      </c>
      <c r="AA3037" s="3">
        <f>COUNTIFS(Table1[Race '#],Table1[[#This Row],[Race '#]],Table1[Gender],"~?")</f>
        <v>0</v>
      </c>
      <c r="AB3037" s="3" t="str">
        <f>_xlfn.IFS(Y3037=SUM(Table1[[#This Row],[Race-F candidates]:[Race-? Candidates]]),"All-Female",Z3037=SUM(Table1[[#This Row],[Race-F candidates]:[Race-? Candidates]]),"All-Male",1=1,"Mixed-Gender")</f>
        <v>All-Male</v>
      </c>
      <c r="AC3037" s="3">
        <f>COUNTIFS(Table1[genoffice],Table1[[#This Row],[genoffice]],Table1[Gender],"F")</f>
        <v>216</v>
      </c>
      <c r="AD3037" s="3">
        <f>COUNTIFS(Table1[genoffice],Table1[[#This Row],[genoffice]],Table1[Gender],"M")</f>
        <v>355</v>
      </c>
      <c r="AE3037" s="3">
        <f>COUNTIFS(Table1[genoffice],Table1[[#This Row],[genoffice]],Table1[Gender],"~?")</f>
        <v>29</v>
      </c>
    </row>
    <row r="3038" spans="1:31" x14ac:dyDescent="0.35">
      <c r="A3038">
        <v>3037</v>
      </c>
      <c r="B3038">
        <f>IF(COUNTIF(C$2:C3037,C3038)&gt;0,B3037,B3037+1)</f>
        <v>1033</v>
      </c>
      <c r="C3038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8" t="s">
        <v>3379</v>
      </c>
      <c r="E3038" t="s">
        <v>3811</v>
      </c>
      <c r="F3038" t="s">
        <v>3812</v>
      </c>
      <c r="G3038">
        <v>2014</v>
      </c>
      <c r="H3038" t="s">
        <v>457</v>
      </c>
      <c r="I3038" t="s">
        <v>23</v>
      </c>
      <c r="J3038">
        <v>573</v>
      </c>
      <c r="K3038">
        <v>2</v>
      </c>
      <c r="L3038">
        <f>COUNTIF(Table1[Race],Table1[Race])</f>
        <v>2</v>
      </c>
      <c r="M3038">
        <v>2</v>
      </c>
      <c r="N3038">
        <v>0</v>
      </c>
      <c r="O3038">
        <v>0</v>
      </c>
      <c r="P3038">
        <v>0</v>
      </c>
      <c r="Q3038" t="s">
        <v>20</v>
      </c>
      <c r="R3038" t="s">
        <v>3382</v>
      </c>
      <c r="S3038" t="s">
        <v>3379</v>
      </c>
      <c r="T3038">
        <f>IFERROR(Table1[n_can_adj]/MID(Table1[district],FIND("(",Table1[district])+1,1),Table1[n_can_adj])</f>
        <v>2</v>
      </c>
      <c r="U3038">
        <v>19756</v>
      </c>
      <c r="V3038" t="str">
        <f>IF(Table1[Voting Population]&lt;47000,"Rural","Urban")</f>
        <v>Rural</v>
      </c>
      <c r="W3038" s="3">
        <v>2.6246719160105125E-3</v>
      </c>
      <c r="X3038" s="3" t="s">
        <v>5414</v>
      </c>
      <c r="Y3038" s="3">
        <f>COUNTIFS(Table1[Race '#],Table1[[#This Row],[Race '#]],Table1[Gender],"F")</f>
        <v>0</v>
      </c>
      <c r="Z3038" s="3">
        <f>COUNTIFS(Table1[Race '#],Table1[[#This Row],[Race '#]],Table1[Gender],"M")</f>
        <v>2</v>
      </c>
      <c r="AA3038" s="3">
        <f>COUNTIFS(Table1[Race '#],Table1[[#This Row],[Race '#]],Table1[Gender],"~?")</f>
        <v>0</v>
      </c>
      <c r="AB3038" s="3" t="str">
        <f>_xlfn.IFS(Y3038=SUM(Table1[[#This Row],[Race-F candidates]:[Race-? Candidates]]),"All-Female",Z3038=SUM(Table1[[#This Row],[Race-F candidates]:[Race-? Candidates]]),"All-Male",1=1,"Mixed-Gender")</f>
        <v>All-Male</v>
      </c>
      <c r="AC3038" s="3">
        <f>COUNTIFS(Table1[genoffice],Table1[[#This Row],[genoffice]],Table1[Gender],"F")</f>
        <v>216</v>
      </c>
      <c r="AD3038" s="3">
        <f>COUNTIFS(Table1[genoffice],Table1[[#This Row],[genoffice]],Table1[Gender],"M")</f>
        <v>355</v>
      </c>
      <c r="AE3038" s="3">
        <f>COUNTIFS(Table1[genoffice],Table1[[#This Row],[genoffice]],Table1[Gender],"~?")</f>
        <v>29</v>
      </c>
    </row>
    <row r="3039" spans="1:31" x14ac:dyDescent="0.35">
      <c r="A3039">
        <v>3038</v>
      </c>
      <c r="B3039">
        <f>IF(COUNTIF(C$2:C3038,C3039)&gt;0,B3038,B3038+1)</f>
        <v>1033</v>
      </c>
      <c r="C3039" t="str">
        <f>Table1[[#This Row],[position]]&amp;IF(Table1[district]="NA","","-"&amp;Table1[district])&amp;IF(Table1[parish]="Multi-Parish Race","","-"&amp;Table1[parish])&amp;" ("&amp;Table1[year]&amp;")"</f>
        <v>Member of School Board-District 2, Division 1-East Feliciana (2014)</v>
      </c>
      <c r="D3039" t="s">
        <v>3379</v>
      </c>
      <c r="E3039" t="s">
        <v>3811</v>
      </c>
      <c r="F3039" t="s">
        <v>3744</v>
      </c>
      <c r="G3039">
        <v>2014</v>
      </c>
      <c r="H3039" t="s">
        <v>457</v>
      </c>
      <c r="I3039" t="s">
        <v>23</v>
      </c>
      <c r="J3039">
        <v>570</v>
      </c>
      <c r="K3039">
        <v>2</v>
      </c>
      <c r="L3039">
        <f>COUNTIF(Table1[Race],Table1[Race])</f>
        <v>2</v>
      </c>
      <c r="M3039">
        <v>2</v>
      </c>
      <c r="N3039">
        <v>0</v>
      </c>
      <c r="O3039">
        <v>0</v>
      </c>
      <c r="P3039">
        <v>0</v>
      </c>
      <c r="Q3039" t="s">
        <v>20</v>
      </c>
      <c r="R3039" t="s">
        <v>3382</v>
      </c>
      <c r="S3039" t="s">
        <v>3379</v>
      </c>
      <c r="T3039">
        <f>IFERROR(Table1[n_can_adj]/MID(Table1[district],FIND("(",Table1[district])+1,1),Table1[n_can_adj])</f>
        <v>2</v>
      </c>
      <c r="U3039">
        <v>19756</v>
      </c>
      <c r="V3039" t="str">
        <f>IF(Table1[Voting Population]&lt;47000,"Rural","Urban")</f>
        <v>Rural</v>
      </c>
      <c r="W3039" s="3">
        <v>2.6246719160105125E-3</v>
      </c>
      <c r="X3039" s="3" t="s">
        <v>5414</v>
      </c>
      <c r="Y3039" s="3">
        <f>COUNTIFS(Table1[Race '#],Table1[[#This Row],[Race '#]],Table1[Gender],"F")</f>
        <v>0</v>
      </c>
      <c r="Z3039" s="3">
        <f>COUNTIFS(Table1[Race '#],Table1[[#This Row],[Race '#]],Table1[Gender],"M")</f>
        <v>2</v>
      </c>
      <c r="AA3039" s="3">
        <f>COUNTIFS(Table1[Race '#],Table1[[#This Row],[Race '#]],Table1[Gender],"~?")</f>
        <v>0</v>
      </c>
      <c r="AB3039" s="3" t="str">
        <f>_xlfn.IFS(Y3039=SUM(Table1[[#This Row],[Race-F candidates]:[Race-? Candidates]]),"All-Female",Z3039=SUM(Table1[[#This Row],[Race-F candidates]:[Race-? Candidates]]),"All-Male",1=1,"Mixed-Gender")</f>
        <v>All-Male</v>
      </c>
      <c r="AC3039" s="3">
        <f>COUNTIFS(Table1[genoffice],Table1[[#This Row],[genoffice]],Table1[Gender],"F")</f>
        <v>216</v>
      </c>
      <c r="AD3039" s="3">
        <f>COUNTIFS(Table1[genoffice],Table1[[#This Row],[genoffice]],Table1[Gender],"M")</f>
        <v>355</v>
      </c>
      <c r="AE3039" s="3">
        <f>COUNTIFS(Table1[genoffice],Table1[[#This Row],[genoffice]],Table1[Gender],"~?")</f>
        <v>29</v>
      </c>
    </row>
    <row r="3040" spans="1:31" x14ac:dyDescent="0.35">
      <c r="A3040">
        <v>3050</v>
      </c>
      <c r="B3040">
        <f>IF(COUNTIF(C$2:C3039,C3040)&gt;0,B3039,B3039+1)</f>
        <v>1034</v>
      </c>
      <c r="C3040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0" t="s">
        <v>3379</v>
      </c>
      <c r="E3040" t="s">
        <v>3813</v>
      </c>
      <c r="F3040" t="s">
        <v>3825</v>
      </c>
      <c r="G3040">
        <v>2014</v>
      </c>
      <c r="H3040" t="s">
        <v>1442</v>
      </c>
      <c r="I3040" t="s">
        <v>19</v>
      </c>
      <c r="J3040">
        <v>4105</v>
      </c>
      <c r="K3040">
        <v>15</v>
      </c>
      <c r="L3040">
        <f>COUNTIF(Table1[Race],Table1[Race])</f>
        <v>2</v>
      </c>
      <c r="M3040">
        <v>10</v>
      </c>
      <c r="N3040">
        <v>5</v>
      </c>
      <c r="O3040">
        <v>0</v>
      </c>
      <c r="P3040">
        <v>0</v>
      </c>
      <c r="Q3040" t="s">
        <v>20</v>
      </c>
      <c r="R3040" t="s">
        <v>3382</v>
      </c>
      <c r="S3040" t="s">
        <v>3379</v>
      </c>
      <c r="T3040">
        <f>IFERROR(Table1[n_can_adj]/MID(Table1[district],FIND("(",Table1[district])+1,1),Table1[n_can_adj])</f>
        <v>2</v>
      </c>
      <c r="U3040">
        <v>435204</v>
      </c>
      <c r="V3040" t="str">
        <f>IF(Table1[Voting Population]&lt;47000,"Rural","Urban")</f>
        <v>Urban</v>
      </c>
      <c r="W3040" s="3">
        <v>0.29430978167440264</v>
      </c>
      <c r="X3040" s="3" t="s">
        <v>5414</v>
      </c>
      <c r="Y3040" s="3">
        <f>COUNTIFS(Table1[Race '#],Table1[[#This Row],[Race '#]],Table1[Gender],"F")</f>
        <v>0</v>
      </c>
      <c r="Z3040" s="3">
        <f>COUNTIFS(Table1[Race '#],Table1[[#This Row],[Race '#]],Table1[Gender],"M")</f>
        <v>2</v>
      </c>
      <c r="AA3040" s="3">
        <f>COUNTIFS(Table1[Race '#],Table1[[#This Row],[Race '#]],Table1[Gender],"~?")</f>
        <v>0</v>
      </c>
      <c r="AB3040" s="3" t="str">
        <f>_xlfn.IFS(Y3040=SUM(Table1[[#This Row],[Race-F candidates]:[Race-? Candidates]]),"All-Female",Z3040=SUM(Table1[[#This Row],[Race-F candidates]:[Race-? Candidates]]),"All-Male",1=1,"Mixed-Gender")</f>
        <v>All-Male</v>
      </c>
      <c r="AC3040" s="3">
        <f>COUNTIFS(Table1[genoffice],Table1[[#This Row],[genoffice]],Table1[Gender],"F")</f>
        <v>216</v>
      </c>
      <c r="AD3040" s="3">
        <f>COUNTIFS(Table1[genoffice],Table1[[#This Row],[genoffice]],Table1[Gender],"M")</f>
        <v>355</v>
      </c>
      <c r="AE3040" s="3">
        <f>COUNTIFS(Table1[genoffice],Table1[[#This Row],[genoffice]],Table1[Gender],"~?")</f>
        <v>29</v>
      </c>
    </row>
    <row r="3041" spans="1:31" x14ac:dyDescent="0.35">
      <c r="A3041">
        <v>3051</v>
      </c>
      <c r="B3041">
        <f>IF(COUNTIF(C$2:C3040,C3041)&gt;0,B3040,B3040+1)</f>
        <v>1034</v>
      </c>
      <c r="C3041" t="str">
        <f>Table1[[#This Row],[position]]&amp;IF(Table1[district]="NA","","-"&amp;Table1[district])&amp;IF(Table1[parish]="Multi-Parish Race","","-"&amp;Table1[parish])&amp;" ("&amp;Table1[year]&amp;")"</f>
        <v>Member of School Board-District 3-Jefferson (2014)</v>
      </c>
      <c r="D3041" t="s">
        <v>3379</v>
      </c>
      <c r="E3041" t="s">
        <v>3813</v>
      </c>
      <c r="F3041" t="s">
        <v>3826</v>
      </c>
      <c r="G3041">
        <v>2014</v>
      </c>
      <c r="H3041" t="s">
        <v>1442</v>
      </c>
      <c r="I3041" t="s">
        <v>19</v>
      </c>
      <c r="J3041">
        <v>7529</v>
      </c>
      <c r="K3041">
        <v>15</v>
      </c>
      <c r="L3041">
        <f>COUNTIF(Table1[Race],Table1[Race])</f>
        <v>2</v>
      </c>
      <c r="M3041">
        <v>10</v>
      </c>
      <c r="N3041">
        <v>5</v>
      </c>
      <c r="O3041">
        <v>0</v>
      </c>
      <c r="P3041">
        <v>0</v>
      </c>
      <c r="Q3041" t="s">
        <v>20</v>
      </c>
      <c r="R3041" t="s">
        <v>3382</v>
      </c>
      <c r="S3041" t="s">
        <v>3379</v>
      </c>
      <c r="T3041">
        <f>IFERROR(Table1[n_can_adj]/MID(Table1[district],FIND("(",Table1[district])+1,1),Table1[n_can_adj])</f>
        <v>2</v>
      </c>
      <c r="U3041">
        <v>435204</v>
      </c>
      <c r="V3041" t="str">
        <f>IF(Table1[Voting Population]&lt;47000,"Rural","Urban")</f>
        <v>Urban</v>
      </c>
      <c r="W3041" s="3">
        <v>0.29430978167440264</v>
      </c>
      <c r="X3041" s="3" t="s">
        <v>5414</v>
      </c>
      <c r="Y3041" s="3">
        <f>COUNTIFS(Table1[Race '#],Table1[[#This Row],[Race '#]],Table1[Gender],"F")</f>
        <v>0</v>
      </c>
      <c r="Z3041" s="3">
        <f>COUNTIFS(Table1[Race '#],Table1[[#This Row],[Race '#]],Table1[Gender],"M")</f>
        <v>2</v>
      </c>
      <c r="AA3041" s="3">
        <f>COUNTIFS(Table1[Race '#],Table1[[#This Row],[Race '#]],Table1[Gender],"~?")</f>
        <v>0</v>
      </c>
      <c r="AB3041" s="3" t="str">
        <f>_xlfn.IFS(Y3041=SUM(Table1[[#This Row],[Race-F candidates]:[Race-? Candidates]]),"All-Female",Z3041=SUM(Table1[[#This Row],[Race-F candidates]:[Race-? Candidates]]),"All-Male",1=1,"Mixed-Gender")</f>
        <v>All-Male</v>
      </c>
      <c r="AC3041" s="3">
        <f>COUNTIFS(Table1[genoffice],Table1[[#This Row],[genoffice]],Table1[Gender],"F")</f>
        <v>216</v>
      </c>
      <c r="AD3041" s="3">
        <f>COUNTIFS(Table1[genoffice],Table1[[#This Row],[genoffice]],Table1[Gender],"M")</f>
        <v>355</v>
      </c>
      <c r="AE3041" s="3">
        <f>COUNTIFS(Table1[genoffice],Table1[[#This Row],[genoffice]],Table1[Gender],"~?")</f>
        <v>29</v>
      </c>
    </row>
    <row r="3042" spans="1:31" x14ac:dyDescent="0.35">
      <c r="A3042">
        <v>3043</v>
      </c>
      <c r="B3042">
        <f>IF(COUNTIF(C$2:C3041,C3042)&gt;0,B3041,B3041+1)</f>
        <v>1035</v>
      </c>
      <c r="C3042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2" t="s">
        <v>3379</v>
      </c>
      <c r="E3042" t="s">
        <v>3813</v>
      </c>
      <c r="F3042" t="s">
        <v>3818</v>
      </c>
      <c r="G3042">
        <v>2014</v>
      </c>
      <c r="H3042" t="s">
        <v>1012</v>
      </c>
      <c r="I3042" t="s">
        <v>23</v>
      </c>
      <c r="J3042">
        <v>2642</v>
      </c>
      <c r="K3042">
        <v>15</v>
      </c>
      <c r="L3042">
        <f>COUNTIF(Table1[Race],Table1[Race])</f>
        <v>2</v>
      </c>
      <c r="M3042">
        <v>10</v>
      </c>
      <c r="N3042">
        <v>5</v>
      </c>
      <c r="O3042">
        <v>0</v>
      </c>
      <c r="P3042">
        <v>0</v>
      </c>
      <c r="Q3042" t="s">
        <v>20</v>
      </c>
      <c r="R3042" t="s">
        <v>3382</v>
      </c>
      <c r="S3042" t="s">
        <v>3379</v>
      </c>
      <c r="T3042">
        <f>IFERROR(Table1[n_can_adj]/MID(Table1[district],FIND("(",Table1[district])+1,1),Table1[n_can_adj])</f>
        <v>2</v>
      </c>
      <c r="U3042">
        <v>234963</v>
      </c>
      <c r="V3042" t="str">
        <f>IF(Table1[Voting Population]&lt;47000,"Rural","Urban")</f>
        <v>Urban</v>
      </c>
      <c r="W3042" s="3">
        <v>1.2066653897720769E-2</v>
      </c>
      <c r="X3042" s="3" t="s">
        <v>5414</v>
      </c>
      <c r="Y3042" s="3">
        <f>COUNTIFS(Table1[Race '#],Table1[[#This Row],[Race '#]],Table1[Gender],"F")</f>
        <v>0</v>
      </c>
      <c r="Z3042" s="3">
        <f>COUNTIFS(Table1[Race '#],Table1[[#This Row],[Race '#]],Table1[Gender],"M")</f>
        <v>2</v>
      </c>
      <c r="AA3042" s="3">
        <f>COUNTIFS(Table1[Race '#],Table1[[#This Row],[Race '#]],Table1[Gender],"~?")</f>
        <v>0</v>
      </c>
      <c r="AB3042" s="3" t="str">
        <f>_xlfn.IFS(Y3042=SUM(Table1[[#This Row],[Race-F candidates]:[Race-? Candidates]]),"All-Female",Z3042=SUM(Table1[[#This Row],[Race-F candidates]:[Race-? Candidates]]),"All-Male",1=1,"Mixed-Gender")</f>
        <v>All-Male</v>
      </c>
      <c r="AC3042" s="3">
        <f>COUNTIFS(Table1[genoffice],Table1[[#This Row],[genoffice]],Table1[Gender],"F")</f>
        <v>216</v>
      </c>
      <c r="AD3042" s="3">
        <f>COUNTIFS(Table1[genoffice],Table1[[#This Row],[genoffice]],Table1[Gender],"M")</f>
        <v>355</v>
      </c>
      <c r="AE3042" s="3">
        <f>COUNTIFS(Table1[genoffice],Table1[[#This Row],[genoffice]],Table1[Gender],"~?")</f>
        <v>29</v>
      </c>
    </row>
    <row r="3043" spans="1:31" x14ac:dyDescent="0.35">
      <c r="A3043">
        <v>3052</v>
      </c>
      <c r="B3043">
        <f>IF(COUNTIF(C$2:C3042,C3043)&gt;0,B3042,B3042+1)</f>
        <v>1035</v>
      </c>
      <c r="C3043" t="str">
        <f>Table1[[#This Row],[position]]&amp;IF(Table1[district]="NA","","-"&amp;Table1[district])&amp;IF(Table1[parish]="Multi-Parish Race","","-"&amp;Table1[parish])&amp;" ("&amp;Table1[year]&amp;")"</f>
        <v>Member of School Board-District 3-Lafayette (2014)</v>
      </c>
      <c r="D3043" t="s">
        <v>3379</v>
      </c>
      <c r="E3043" t="s">
        <v>3813</v>
      </c>
      <c r="F3043" t="s">
        <v>3827</v>
      </c>
      <c r="G3043">
        <v>2014</v>
      </c>
      <c r="H3043" t="s">
        <v>1012</v>
      </c>
      <c r="I3043" t="s">
        <v>23</v>
      </c>
      <c r="J3043">
        <v>2579</v>
      </c>
      <c r="K3043">
        <v>15</v>
      </c>
      <c r="L3043">
        <f>COUNTIF(Table1[Race],Table1[Race])</f>
        <v>2</v>
      </c>
      <c r="M3043">
        <v>10</v>
      </c>
      <c r="N3043">
        <v>5</v>
      </c>
      <c r="O3043">
        <v>0</v>
      </c>
      <c r="P3043">
        <v>0</v>
      </c>
      <c r="Q3043" t="s">
        <v>20</v>
      </c>
      <c r="R3043" t="s">
        <v>3382</v>
      </c>
      <c r="S3043" t="s">
        <v>3379</v>
      </c>
      <c r="T3043">
        <f>IFERROR(Table1[n_can_adj]/MID(Table1[district],FIND("(",Table1[district])+1,1),Table1[n_can_adj])</f>
        <v>2</v>
      </c>
      <c r="U3043">
        <v>234963</v>
      </c>
      <c r="V3043" t="str">
        <f>IF(Table1[Voting Population]&lt;47000,"Rural","Urban")</f>
        <v>Urban</v>
      </c>
      <c r="W3043" s="3">
        <v>1.2066653897720769E-2</v>
      </c>
      <c r="X3043" s="3" t="s">
        <v>5414</v>
      </c>
      <c r="Y3043" s="3">
        <f>COUNTIFS(Table1[Race '#],Table1[[#This Row],[Race '#]],Table1[Gender],"F")</f>
        <v>0</v>
      </c>
      <c r="Z3043" s="3">
        <f>COUNTIFS(Table1[Race '#],Table1[[#This Row],[Race '#]],Table1[Gender],"M")</f>
        <v>2</v>
      </c>
      <c r="AA3043" s="3">
        <f>COUNTIFS(Table1[Race '#],Table1[[#This Row],[Race '#]],Table1[Gender],"~?")</f>
        <v>0</v>
      </c>
      <c r="AB3043" s="3" t="str">
        <f>_xlfn.IFS(Y3043=SUM(Table1[[#This Row],[Race-F candidates]:[Race-? Candidates]]),"All-Female",Z3043=SUM(Table1[[#This Row],[Race-F candidates]:[Race-? Candidates]]),"All-Male",1=1,"Mixed-Gender")</f>
        <v>All-Male</v>
      </c>
      <c r="AC3043" s="3">
        <f>COUNTIFS(Table1[genoffice],Table1[[#This Row],[genoffice]],Table1[Gender],"F")</f>
        <v>216</v>
      </c>
      <c r="AD3043" s="3">
        <f>COUNTIFS(Table1[genoffice],Table1[[#This Row],[genoffice]],Table1[Gender],"M")</f>
        <v>355</v>
      </c>
      <c r="AE3043" s="3">
        <f>COUNTIFS(Table1[genoffice],Table1[[#This Row],[genoffice]],Table1[Gender],"~?")</f>
        <v>29</v>
      </c>
    </row>
    <row r="3044" spans="1:31" x14ac:dyDescent="0.35">
      <c r="A3044">
        <v>3045</v>
      </c>
      <c r="B3044">
        <f>IF(COUNTIF(C$2:C3043,C3044)&gt;0,B3043,B3043+1)</f>
        <v>1036</v>
      </c>
      <c r="C3044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4" t="s">
        <v>3379</v>
      </c>
      <c r="E3044" t="s">
        <v>3813</v>
      </c>
      <c r="F3044" t="s">
        <v>3820</v>
      </c>
      <c r="G3044">
        <v>2014</v>
      </c>
      <c r="H3044" t="s">
        <v>760</v>
      </c>
      <c r="I3044" t="s">
        <v>19</v>
      </c>
      <c r="J3044">
        <v>303</v>
      </c>
      <c r="K3044">
        <v>15</v>
      </c>
      <c r="L3044">
        <f>COUNTIF(Table1[Race],Table1[Race])</f>
        <v>2</v>
      </c>
      <c r="M3044">
        <v>10</v>
      </c>
      <c r="N3044">
        <v>5</v>
      </c>
      <c r="O3044">
        <v>0</v>
      </c>
      <c r="P3044">
        <v>0</v>
      </c>
      <c r="Q3044" t="s">
        <v>20</v>
      </c>
      <c r="R3044" t="s">
        <v>3382</v>
      </c>
      <c r="S3044" t="s">
        <v>3379</v>
      </c>
      <c r="T3044">
        <f>IFERROR(Table1[n_can_adj]/MID(Table1[district],FIND("(",Table1[district])+1,1),Table1[n_can_adj])</f>
        <v>2</v>
      </c>
      <c r="U3044">
        <v>8757</v>
      </c>
      <c r="V3044" t="str">
        <f>IF(Table1[Voting Population]&lt;47000,"Rural","Urban")</f>
        <v>Rural</v>
      </c>
      <c r="W3044" s="3">
        <v>0.23673469387755097</v>
      </c>
      <c r="X3044" s="3" t="s">
        <v>5414</v>
      </c>
      <c r="Y3044" s="3">
        <f>COUNTIFS(Table1[Race '#],Table1[[#This Row],[Race '#]],Table1[Gender],"F")</f>
        <v>0</v>
      </c>
      <c r="Z3044" s="3">
        <f>COUNTIFS(Table1[Race '#],Table1[[#This Row],[Race '#]],Table1[Gender],"M")</f>
        <v>2</v>
      </c>
      <c r="AA3044" s="3">
        <f>COUNTIFS(Table1[Race '#],Table1[[#This Row],[Race '#]],Table1[Gender],"~?")</f>
        <v>0</v>
      </c>
      <c r="AB3044" s="3" t="str">
        <f>_xlfn.IFS(Y3044=SUM(Table1[[#This Row],[Race-F candidates]:[Race-? Candidates]]),"All-Female",Z3044=SUM(Table1[[#This Row],[Race-F candidates]:[Race-? Candidates]]),"All-Male",1=1,"Mixed-Gender")</f>
        <v>All-Male</v>
      </c>
      <c r="AC3044" s="3">
        <f>COUNTIFS(Table1[genoffice],Table1[[#This Row],[genoffice]],Table1[Gender],"F")</f>
        <v>216</v>
      </c>
      <c r="AD3044" s="3">
        <f>COUNTIFS(Table1[genoffice],Table1[[#This Row],[genoffice]],Table1[Gender],"M")</f>
        <v>355</v>
      </c>
      <c r="AE3044" s="3">
        <f>COUNTIFS(Table1[genoffice],Table1[[#This Row],[genoffice]],Table1[Gender],"~?")</f>
        <v>29</v>
      </c>
    </row>
    <row r="3045" spans="1:31" x14ac:dyDescent="0.35">
      <c r="A3045">
        <v>3047</v>
      </c>
      <c r="B3045">
        <f>IF(COUNTIF(C$2:C3044,C3045)&gt;0,B3044,B3044+1)</f>
        <v>1036</v>
      </c>
      <c r="C3045" t="str">
        <f>Table1[[#This Row],[position]]&amp;IF(Table1[district]="NA","","-"&amp;Table1[district])&amp;IF(Table1[parish]="Multi-Parish Race","","-"&amp;Table1[parish])&amp;" ("&amp;Table1[year]&amp;")"</f>
        <v>Member of School Board-District 3-Red River (2014)</v>
      </c>
      <c r="D3045" t="s">
        <v>3379</v>
      </c>
      <c r="E3045" t="s">
        <v>3813</v>
      </c>
      <c r="F3045" t="s">
        <v>3822</v>
      </c>
      <c r="G3045">
        <v>2014</v>
      </c>
      <c r="H3045" t="s">
        <v>760</v>
      </c>
      <c r="I3045" t="s">
        <v>23</v>
      </c>
      <c r="J3045">
        <v>187</v>
      </c>
      <c r="K3045">
        <v>15</v>
      </c>
      <c r="L3045">
        <f>COUNTIF(Table1[Race],Table1[Race])</f>
        <v>2</v>
      </c>
      <c r="M3045">
        <v>10</v>
      </c>
      <c r="N3045">
        <v>5</v>
      </c>
      <c r="O3045">
        <v>0</v>
      </c>
      <c r="P3045">
        <v>0</v>
      </c>
      <c r="Q3045" t="s">
        <v>20</v>
      </c>
      <c r="R3045" t="s">
        <v>3382</v>
      </c>
      <c r="S3045" t="s">
        <v>3379</v>
      </c>
      <c r="T3045">
        <f>IFERROR(Table1[n_can_adj]/MID(Table1[district],FIND("(",Table1[district])+1,1),Table1[n_can_adj])</f>
        <v>2</v>
      </c>
      <c r="U3045">
        <v>8757</v>
      </c>
      <c r="V3045" t="str">
        <f>IF(Table1[Voting Population]&lt;47000,"Rural","Urban")</f>
        <v>Rural</v>
      </c>
      <c r="W3045" s="3">
        <v>0.23673469387755097</v>
      </c>
      <c r="X3045" s="3" t="s">
        <v>5414</v>
      </c>
      <c r="Y3045" s="3">
        <f>COUNTIFS(Table1[Race '#],Table1[[#This Row],[Race '#]],Table1[Gender],"F")</f>
        <v>0</v>
      </c>
      <c r="Z3045" s="3">
        <f>COUNTIFS(Table1[Race '#],Table1[[#This Row],[Race '#]],Table1[Gender],"M")</f>
        <v>2</v>
      </c>
      <c r="AA3045" s="3">
        <f>COUNTIFS(Table1[Race '#],Table1[[#This Row],[Race '#]],Table1[Gender],"~?")</f>
        <v>0</v>
      </c>
      <c r="AB3045" s="3" t="str">
        <f>_xlfn.IFS(Y3045=SUM(Table1[[#This Row],[Race-F candidates]:[Race-? Candidates]]),"All-Female",Z3045=SUM(Table1[[#This Row],[Race-F candidates]:[Race-? Candidates]]),"All-Male",1=1,"Mixed-Gender")</f>
        <v>All-Male</v>
      </c>
      <c r="AC3045" s="3">
        <f>COUNTIFS(Table1[genoffice],Table1[[#This Row],[genoffice]],Table1[Gender],"F")</f>
        <v>216</v>
      </c>
      <c r="AD3045" s="3">
        <f>COUNTIFS(Table1[genoffice],Table1[[#This Row],[genoffice]],Table1[Gender],"M")</f>
        <v>355</v>
      </c>
      <c r="AE3045" s="3">
        <f>COUNTIFS(Table1[genoffice],Table1[[#This Row],[genoffice]],Table1[Gender],"~?")</f>
        <v>29</v>
      </c>
    </row>
    <row r="3046" spans="1:31" x14ac:dyDescent="0.35">
      <c r="A3046">
        <v>3039</v>
      </c>
      <c r="B3046">
        <f>IF(COUNTIF(C$2:C3045,C3046)&gt;0,B3045,B3045+1)</f>
        <v>1037</v>
      </c>
      <c r="C3046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6" t="s">
        <v>3379</v>
      </c>
      <c r="E3046" t="s">
        <v>3813</v>
      </c>
      <c r="F3046" t="s">
        <v>3814</v>
      </c>
      <c r="G3046">
        <v>2014</v>
      </c>
      <c r="H3046" t="s">
        <v>153</v>
      </c>
      <c r="I3046" t="s">
        <v>19</v>
      </c>
      <c r="J3046">
        <v>162</v>
      </c>
      <c r="K3046">
        <v>15</v>
      </c>
      <c r="L3046">
        <f>COUNTIF(Table1[Race],Table1[Race])</f>
        <v>3</v>
      </c>
      <c r="M3046">
        <v>10</v>
      </c>
      <c r="N3046">
        <v>5</v>
      </c>
      <c r="O3046">
        <v>0</v>
      </c>
      <c r="P3046">
        <v>0</v>
      </c>
      <c r="Q3046" t="s">
        <v>20</v>
      </c>
      <c r="R3046" t="s">
        <v>3382</v>
      </c>
      <c r="S3046" t="s">
        <v>3379</v>
      </c>
      <c r="T3046">
        <f>IFERROR(Table1[n_can_adj]/MID(Table1[district],FIND("(",Table1[district])+1,1),Table1[n_can_adj])</f>
        <v>3</v>
      </c>
      <c r="U3046">
        <v>20692</v>
      </c>
      <c r="V3046" t="str">
        <f>IF(Table1[Voting Population]&lt;47000,"Rural","Urban")</f>
        <v>Rural</v>
      </c>
      <c r="W3046" s="3">
        <v>0.14912280701754388</v>
      </c>
      <c r="X3046" s="3" t="s">
        <v>5415</v>
      </c>
      <c r="Y3046" s="3">
        <f>COUNTIFS(Table1[Race '#],Table1[[#This Row],[Race '#]],Table1[Gender],"F")</f>
        <v>2</v>
      </c>
      <c r="Z3046" s="3">
        <f>COUNTIFS(Table1[Race '#],Table1[[#This Row],[Race '#]],Table1[Gender],"M")</f>
        <v>1</v>
      </c>
      <c r="AA3046" s="3">
        <f>COUNTIFS(Table1[Race '#],Table1[[#This Row],[Race '#]],Table1[Gender],"~?")</f>
        <v>0</v>
      </c>
      <c r="AB3046" s="3" t="str">
        <f>_xlfn.IFS(Y3046=SUM(Table1[[#This Row],[Race-F candidates]:[Race-? Candidates]]),"All-Female",Z3046=SUM(Table1[[#This Row],[Race-F candidates]:[Race-? Candidates]]),"All-Male",1=1,"Mixed-Gender")</f>
        <v>Mixed-Gender</v>
      </c>
      <c r="AC3046" s="3">
        <f>COUNTIFS(Table1[genoffice],Table1[[#This Row],[genoffice]],Table1[Gender],"F")</f>
        <v>216</v>
      </c>
      <c r="AD3046" s="3">
        <f>COUNTIFS(Table1[genoffice],Table1[[#This Row],[genoffice]],Table1[Gender],"M")</f>
        <v>355</v>
      </c>
      <c r="AE3046" s="3">
        <f>COUNTIFS(Table1[genoffice],Table1[[#This Row],[genoffice]],Table1[Gender],"~?")</f>
        <v>29</v>
      </c>
    </row>
    <row r="3047" spans="1:31" x14ac:dyDescent="0.35">
      <c r="A3047">
        <v>3048</v>
      </c>
      <c r="B3047">
        <f>IF(COUNTIF(C$2:C3046,C3047)&gt;0,B3046,B3046+1)</f>
        <v>1037</v>
      </c>
      <c r="C3047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7" t="s">
        <v>3379</v>
      </c>
      <c r="E3047" t="s">
        <v>3813</v>
      </c>
      <c r="F3047" t="s">
        <v>3823</v>
      </c>
      <c r="G3047">
        <v>2014</v>
      </c>
      <c r="H3047" t="s">
        <v>153</v>
      </c>
      <c r="I3047" t="s">
        <v>23</v>
      </c>
      <c r="J3047">
        <v>161</v>
      </c>
      <c r="K3047">
        <v>15</v>
      </c>
      <c r="L3047">
        <f>COUNTIF(Table1[Race],Table1[Race])</f>
        <v>3</v>
      </c>
      <c r="M3047">
        <v>10</v>
      </c>
      <c r="N3047">
        <v>5</v>
      </c>
      <c r="O3047">
        <v>0</v>
      </c>
      <c r="P3047">
        <v>0</v>
      </c>
      <c r="Q3047" t="s">
        <v>20</v>
      </c>
      <c r="R3047" t="s">
        <v>3382</v>
      </c>
      <c r="S3047" t="s">
        <v>3379</v>
      </c>
      <c r="T3047">
        <f>IFERROR(Table1[n_can_adj]/MID(Table1[district],FIND("(",Table1[district])+1,1),Table1[n_can_adj])</f>
        <v>3</v>
      </c>
      <c r="U3047">
        <v>20692</v>
      </c>
      <c r="V3047" t="str">
        <f>IF(Table1[Voting Population]&lt;47000,"Rural","Urban")</f>
        <v>Rural</v>
      </c>
      <c r="W3047" s="3">
        <v>0.14912280701754388</v>
      </c>
      <c r="X3047" s="3" t="s">
        <v>5415</v>
      </c>
      <c r="Y3047" s="3">
        <f>COUNTIFS(Table1[Race '#],Table1[[#This Row],[Race '#]],Table1[Gender],"F")</f>
        <v>2</v>
      </c>
      <c r="Z3047" s="3">
        <f>COUNTIFS(Table1[Race '#],Table1[[#This Row],[Race '#]],Table1[Gender],"M")</f>
        <v>1</v>
      </c>
      <c r="AA3047" s="3">
        <f>COUNTIFS(Table1[Race '#],Table1[[#This Row],[Race '#]],Table1[Gender],"~?")</f>
        <v>0</v>
      </c>
      <c r="AB3047" s="3" t="str">
        <f>_xlfn.IFS(Y3047=SUM(Table1[[#This Row],[Race-F candidates]:[Race-? Candidates]]),"All-Female",Z3047=SUM(Table1[[#This Row],[Race-F candidates]:[Race-? Candidates]]),"All-Male",1=1,"Mixed-Gender")</f>
        <v>Mixed-Gender</v>
      </c>
      <c r="AC3047" s="3">
        <f>COUNTIFS(Table1[genoffice],Table1[[#This Row],[genoffice]],Table1[Gender],"F")</f>
        <v>216</v>
      </c>
      <c r="AD3047" s="3">
        <f>COUNTIFS(Table1[genoffice],Table1[[#This Row],[genoffice]],Table1[Gender],"M")</f>
        <v>355</v>
      </c>
      <c r="AE3047" s="3">
        <f>COUNTIFS(Table1[genoffice],Table1[[#This Row],[genoffice]],Table1[Gender],"~?")</f>
        <v>29</v>
      </c>
    </row>
    <row r="3048" spans="1:31" x14ac:dyDescent="0.35">
      <c r="A3048">
        <v>3049</v>
      </c>
      <c r="B3048">
        <f>IF(COUNTIF(C$2:C3047,C3048)&gt;0,B3047,B3047+1)</f>
        <v>1037</v>
      </c>
      <c r="C3048" t="str">
        <f>Table1[[#This Row],[position]]&amp;IF(Table1[district]="NA","","-"&amp;Table1[district])&amp;IF(Table1[parish]="Multi-Parish Race","","-"&amp;Table1[parish])&amp;" ("&amp;Table1[year]&amp;")"</f>
        <v>Member of School Board-District 3-Richland (2014)</v>
      </c>
      <c r="D3048" t="s">
        <v>3379</v>
      </c>
      <c r="E3048" t="s">
        <v>3813</v>
      </c>
      <c r="F3048" t="s">
        <v>3824</v>
      </c>
      <c r="G3048">
        <v>2014</v>
      </c>
      <c r="H3048" t="s">
        <v>153</v>
      </c>
      <c r="I3048" t="s">
        <v>23</v>
      </c>
      <c r="J3048">
        <v>247</v>
      </c>
      <c r="K3048">
        <v>15</v>
      </c>
      <c r="L3048">
        <f>COUNTIF(Table1[Race],Table1[Race])</f>
        <v>3</v>
      </c>
      <c r="M3048">
        <v>10</v>
      </c>
      <c r="N3048">
        <v>5</v>
      </c>
      <c r="O3048">
        <v>0</v>
      </c>
      <c r="P3048">
        <v>0</v>
      </c>
      <c r="Q3048" t="s">
        <v>20</v>
      </c>
      <c r="R3048" t="s">
        <v>3382</v>
      </c>
      <c r="S3048" t="s">
        <v>3379</v>
      </c>
      <c r="T3048">
        <f>IFERROR(Table1[n_can_adj]/MID(Table1[district],FIND("(",Table1[district])+1,1),Table1[n_can_adj])</f>
        <v>3</v>
      </c>
      <c r="U3048">
        <v>20692</v>
      </c>
      <c r="V3048" t="str">
        <f>IF(Table1[Voting Population]&lt;47000,"Rural","Urban")</f>
        <v>Rural</v>
      </c>
      <c r="W3048" s="3">
        <v>0.14912280701754388</v>
      </c>
      <c r="X3048" s="3" t="s">
        <v>5414</v>
      </c>
      <c r="Y3048" s="3">
        <f>COUNTIFS(Table1[Race '#],Table1[[#This Row],[Race '#]],Table1[Gender],"F")</f>
        <v>2</v>
      </c>
      <c r="Z3048" s="3">
        <f>COUNTIFS(Table1[Race '#],Table1[[#This Row],[Race '#]],Table1[Gender],"M")</f>
        <v>1</v>
      </c>
      <c r="AA3048" s="3">
        <f>COUNTIFS(Table1[Race '#],Table1[[#This Row],[Race '#]],Table1[Gender],"~?")</f>
        <v>0</v>
      </c>
      <c r="AB3048" s="3" t="str">
        <f>_xlfn.IFS(Y3048=SUM(Table1[[#This Row],[Race-F candidates]:[Race-? Candidates]]),"All-Female",Z3048=SUM(Table1[[#This Row],[Race-F candidates]:[Race-? Candidates]]),"All-Male",1=1,"Mixed-Gender")</f>
        <v>Mixed-Gender</v>
      </c>
      <c r="AC3048" s="3">
        <f>COUNTIFS(Table1[genoffice],Table1[[#This Row],[genoffice]],Table1[Gender],"F")</f>
        <v>216</v>
      </c>
      <c r="AD3048" s="3">
        <f>COUNTIFS(Table1[genoffice],Table1[[#This Row],[genoffice]],Table1[Gender],"M")</f>
        <v>355</v>
      </c>
      <c r="AE3048" s="3">
        <f>COUNTIFS(Table1[genoffice],Table1[[#This Row],[genoffice]],Table1[Gender],"~?")</f>
        <v>29</v>
      </c>
    </row>
    <row r="3049" spans="1:31" x14ac:dyDescent="0.35">
      <c r="A3049">
        <v>3041</v>
      </c>
      <c r="B3049">
        <f>IF(COUNTIF(C$2:C3048,C3049)&gt;0,B3048,B3048+1)</f>
        <v>1038</v>
      </c>
      <c r="C3049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49" t="s">
        <v>3379</v>
      </c>
      <c r="E3049" t="s">
        <v>3813</v>
      </c>
      <c r="F3049" t="s">
        <v>3816</v>
      </c>
      <c r="G3049">
        <v>2014</v>
      </c>
      <c r="H3049" t="s">
        <v>98</v>
      </c>
      <c r="I3049" t="s">
        <v>23</v>
      </c>
      <c r="J3049">
        <v>644</v>
      </c>
      <c r="K3049">
        <v>15</v>
      </c>
      <c r="L3049">
        <f>COUNTIF(Table1[Race],Table1[Race])</f>
        <v>2</v>
      </c>
      <c r="M3049">
        <v>10</v>
      </c>
      <c r="N3049">
        <v>5</v>
      </c>
      <c r="O3049">
        <v>0</v>
      </c>
      <c r="P3049">
        <v>0</v>
      </c>
      <c r="Q3049" t="s">
        <v>20</v>
      </c>
      <c r="R3049" t="s">
        <v>3382</v>
      </c>
      <c r="S3049" t="s">
        <v>3379</v>
      </c>
      <c r="T3049">
        <f>IFERROR(Table1[n_can_adj]/MID(Table1[district],FIND("(",Table1[district])+1,1),Table1[n_can_adj])</f>
        <v>2</v>
      </c>
      <c r="U3049">
        <v>21581</v>
      </c>
      <c r="V3049" t="str">
        <f>IF(Table1[Voting Population]&lt;47000,"Rural","Urban")</f>
        <v>Rural</v>
      </c>
      <c r="W3049" s="3">
        <v>0.19750778816199377</v>
      </c>
      <c r="X3049" s="3" t="s">
        <v>5415</v>
      </c>
      <c r="Y3049" s="3">
        <f>COUNTIFS(Table1[Race '#],Table1[[#This Row],[Race '#]],Table1[Gender],"F")</f>
        <v>2</v>
      </c>
      <c r="Z3049" s="3">
        <f>COUNTIFS(Table1[Race '#],Table1[[#This Row],[Race '#]],Table1[Gender],"M")</f>
        <v>0</v>
      </c>
      <c r="AA3049" s="3">
        <f>COUNTIFS(Table1[Race '#],Table1[[#This Row],[Race '#]],Table1[Gender],"~?")</f>
        <v>0</v>
      </c>
      <c r="AB3049" s="3" t="str">
        <f>_xlfn.IFS(Y3049=SUM(Table1[[#This Row],[Race-F candidates]:[Race-? Candidates]]),"All-Female",Z3049=SUM(Table1[[#This Row],[Race-F candidates]:[Race-? Candidates]]),"All-Male",1=1,"Mixed-Gender")</f>
        <v>All-Female</v>
      </c>
      <c r="AC3049" s="3">
        <f>COUNTIFS(Table1[genoffice],Table1[[#This Row],[genoffice]],Table1[Gender],"F")</f>
        <v>216</v>
      </c>
      <c r="AD3049" s="3">
        <f>COUNTIFS(Table1[genoffice],Table1[[#This Row],[genoffice]],Table1[Gender],"M")</f>
        <v>355</v>
      </c>
      <c r="AE3049" s="3">
        <f>COUNTIFS(Table1[genoffice],Table1[[#This Row],[genoffice]],Table1[Gender],"~?")</f>
        <v>29</v>
      </c>
    </row>
    <row r="3050" spans="1:31" x14ac:dyDescent="0.35">
      <c r="A3050">
        <v>3053</v>
      </c>
      <c r="B3050">
        <f>IF(COUNTIF(C$2:C3049,C3050)&gt;0,B3049,B3049+1)</f>
        <v>1038</v>
      </c>
      <c r="C3050" t="str">
        <f>Table1[[#This Row],[position]]&amp;IF(Table1[district]="NA","","-"&amp;Table1[district])&amp;IF(Table1[parish]="Multi-Parish Race","","-"&amp;Table1[parish])&amp;" ("&amp;Table1[year]&amp;")"</f>
        <v>Member of School Board-District 3-St. James (2014)</v>
      </c>
      <c r="D3050" t="s">
        <v>3379</v>
      </c>
      <c r="E3050" t="s">
        <v>3813</v>
      </c>
      <c r="F3050" t="s">
        <v>3828</v>
      </c>
      <c r="G3050">
        <v>2014</v>
      </c>
      <c r="H3050" t="s">
        <v>98</v>
      </c>
      <c r="I3050" t="s">
        <v>23</v>
      </c>
      <c r="J3050">
        <v>961</v>
      </c>
      <c r="K3050">
        <v>15</v>
      </c>
      <c r="L3050">
        <f>COUNTIF(Table1[Race],Table1[Race])</f>
        <v>2</v>
      </c>
      <c r="M3050">
        <v>10</v>
      </c>
      <c r="N3050">
        <v>5</v>
      </c>
      <c r="O3050">
        <v>0</v>
      </c>
      <c r="P3050">
        <v>0</v>
      </c>
      <c r="Q3050" t="s">
        <v>20</v>
      </c>
      <c r="R3050" t="s">
        <v>3382</v>
      </c>
      <c r="S3050" t="s">
        <v>3379</v>
      </c>
      <c r="T3050">
        <f>IFERROR(Table1[n_can_adj]/MID(Table1[district],FIND("(",Table1[district])+1,1),Table1[n_can_adj])</f>
        <v>2</v>
      </c>
      <c r="U3050">
        <v>21581</v>
      </c>
      <c r="V3050" t="str">
        <f>IF(Table1[Voting Population]&lt;47000,"Rural","Urban")</f>
        <v>Rural</v>
      </c>
      <c r="W3050" s="3">
        <v>0.19750778816199377</v>
      </c>
      <c r="X3050" s="3" t="s">
        <v>5415</v>
      </c>
      <c r="Y3050" s="3">
        <f>COUNTIFS(Table1[Race '#],Table1[[#This Row],[Race '#]],Table1[Gender],"F")</f>
        <v>2</v>
      </c>
      <c r="Z3050" s="3">
        <f>COUNTIFS(Table1[Race '#],Table1[[#This Row],[Race '#]],Table1[Gender],"M")</f>
        <v>0</v>
      </c>
      <c r="AA3050" s="3">
        <f>COUNTIFS(Table1[Race '#],Table1[[#This Row],[Race '#]],Table1[Gender],"~?")</f>
        <v>0</v>
      </c>
      <c r="AB3050" s="3" t="str">
        <f>_xlfn.IFS(Y3050=SUM(Table1[[#This Row],[Race-F candidates]:[Race-? Candidates]]),"All-Female",Z3050=SUM(Table1[[#This Row],[Race-F candidates]:[Race-? Candidates]]),"All-Male",1=1,"Mixed-Gender")</f>
        <v>All-Female</v>
      </c>
      <c r="AC3050" s="3">
        <f>COUNTIFS(Table1[genoffice],Table1[[#This Row],[genoffice]],Table1[Gender],"F")</f>
        <v>216</v>
      </c>
      <c r="AD3050" s="3">
        <f>COUNTIFS(Table1[genoffice],Table1[[#This Row],[genoffice]],Table1[Gender],"M")</f>
        <v>355</v>
      </c>
      <c r="AE3050" s="3">
        <f>COUNTIFS(Table1[genoffice],Table1[[#This Row],[genoffice]],Table1[Gender],"~?")</f>
        <v>29</v>
      </c>
    </row>
    <row r="3051" spans="1:31" x14ac:dyDescent="0.35">
      <c r="A3051">
        <v>3044</v>
      </c>
      <c r="B3051">
        <f>IF(COUNTIF(C$2:C3050,C3051)&gt;0,B3050,B3050+1)</f>
        <v>1039</v>
      </c>
      <c r="C3051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1" t="s">
        <v>3379</v>
      </c>
      <c r="E3051" t="s">
        <v>3813</v>
      </c>
      <c r="F3051" t="s">
        <v>3819</v>
      </c>
      <c r="G3051">
        <v>2014</v>
      </c>
      <c r="H3051" t="s">
        <v>157</v>
      </c>
      <c r="I3051" t="s">
        <v>23</v>
      </c>
      <c r="J3051">
        <v>624</v>
      </c>
      <c r="K3051">
        <v>15</v>
      </c>
      <c r="L3051">
        <f>COUNTIF(Table1[Race],Table1[Race])</f>
        <v>2</v>
      </c>
      <c r="M3051">
        <v>10</v>
      </c>
      <c r="N3051">
        <v>5</v>
      </c>
      <c r="O3051">
        <v>0</v>
      </c>
      <c r="P3051">
        <v>0</v>
      </c>
      <c r="Q3051" t="s">
        <v>20</v>
      </c>
      <c r="R3051" t="s">
        <v>3382</v>
      </c>
      <c r="S3051" t="s">
        <v>3379</v>
      </c>
      <c r="T3051">
        <f>IFERROR(Table1[n_can_adj]/MID(Table1[district],FIND("(",Table1[district])+1,1),Table1[n_can_adj])</f>
        <v>2</v>
      </c>
      <c r="U3051">
        <v>22460</v>
      </c>
      <c r="V3051" t="str">
        <f>IF(Table1[Voting Population]&lt;47000,"Rural","Urban")</f>
        <v>Rural</v>
      </c>
      <c r="W3051" s="3">
        <v>0.21282798833819244</v>
      </c>
      <c r="X3051" s="3" t="s">
        <v>5414</v>
      </c>
      <c r="Y3051" s="3">
        <f>COUNTIFS(Table1[Race '#],Table1[[#This Row],[Race '#]],Table1[Gender],"F")</f>
        <v>0</v>
      </c>
      <c r="Z3051" s="3">
        <f>COUNTIFS(Table1[Race '#],Table1[[#This Row],[Race '#]],Table1[Gender],"M")</f>
        <v>1</v>
      </c>
      <c r="AA3051" s="3">
        <f>COUNTIFS(Table1[Race '#],Table1[[#This Row],[Race '#]],Table1[Gender],"~?")</f>
        <v>1</v>
      </c>
      <c r="AB3051" s="3" t="str">
        <f>_xlfn.IFS(Y3051=SUM(Table1[[#This Row],[Race-F candidates]:[Race-? Candidates]]),"All-Female",Z3051=SUM(Table1[[#This Row],[Race-F candidates]:[Race-? Candidates]]),"All-Male",1=1,"Mixed-Gender")</f>
        <v>Mixed-Gender</v>
      </c>
      <c r="AC3051" s="3">
        <f>COUNTIFS(Table1[genoffice],Table1[[#This Row],[genoffice]],Table1[Gender],"F")</f>
        <v>216</v>
      </c>
      <c r="AD3051" s="3">
        <f>COUNTIFS(Table1[genoffice],Table1[[#This Row],[genoffice]],Table1[Gender],"M")</f>
        <v>355</v>
      </c>
      <c r="AE3051" s="3">
        <f>COUNTIFS(Table1[genoffice],Table1[[#This Row],[genoffice]],Table1[Gender],"~?")</f>
        <v>29</v>
      </c>
    </row>
    <row r="3052" spans="1:31" x14ac:dyDescent="0.35">
      <c r="A3052">
        <v>3046</v>
      </c>
      <c r="B3052">
        <f>IF(COUNTIF(C$2:C3051,C3052)&gt;0,B3051,B3051+1)</f>
        <v>1039</v>
      </c>
      <c r="C3052" t="str">
        <f>Table1[[#This Row],[position]]&amp;IF(Table1[district]="NA","","-"&amp;Table1[district])&amp;IF(Table1[parish]="Multi-Parish Race","","-"&amp;Table1[parish])&amp;" ("&amp;Table1[year]&amp;")"</f>
        <v>Member of School Board-District 3-Union (2014)</v>
      </c>
      <c r="D3052" t="s">
        <v>3379</v>
      </c>
      <c r="E3052" t="s">
        <v>3813</v>
      </c>
      <c r="F3052" t="s">
        <v>3821</v>
      </c>
      <c r="G3052">
        <v>2014</v>
      </c>
      <c r="H3052" t="s">
        <v>157</v>
      </c>
      <c r="I3052" t="s">
        <v>23</v>
      </c>
      <c r="J3052">
        <v>405</v>
      </c>
      <c r="K3052">
        <v>15</v>
      </c>
      <c r="L3052">
        <f>COUNTIF(Table1[Race],Table1[Race])</f>
        <v>2</v>
      </c>
      <c r="M3052">
        <v>10</v>
      </c>
      <c r="N3052">
        <v>5</v>
      </c>
      <c r="O3052">
        <v>0</v>
      </c>
      <c r="P3052">
        <v>0</v>
      </c>
      <c r="Q3052" t="s">
        <v>20</v>
      </c>
      <c r="R3052" t="s">
        <v>3382</v>
      </c>
      <c r="S3052" t="s">
        <v>3379</v>
      </c>
      <c r="T3052">
        <f>IFERROR(Table1[n_can_adj]/MID(Table1[district],FIND("(",Table1[district])+1,1),Table1[n_can_adj])</f>
        <v>2</v>
      </c>
      <c r="U3052">
        <v>22460</v>
      </c>
      <c r="V3052" t="str">
        <f>IF(Table1[Voting Population]&lt;47000,"Rural","Urban")</f>
        <v>Rural</v>
      </c>
      <c r="W3052" s="3">
        <v>0.21282798833819244</v>
      </c>
      <c r="X3052" s="3" t="s">
        <v>5413</v>
      </c>
      <c r="Y3052" s="3">
        <f>COUNTIFS(Table1[Race '#],Table1[[#This Row],[Race '#]],Table1[Gender],"F")</f>
        <v>0</v>
      </c>
      <c r="Z3052" s="3">
        <f>COUNTIFS(Table1[Race '#],Table1[[#This Row],[Race '#]],Table1[Gender],"M")</f>
        <v>1</v>
      </c>
      <c r="AA3052" s="3">
        <f>COUNTIFS(Table1[Race '#],Table1[[#This Row],[Race '#]],Table1[Gender],"~?")</f>
        <v>1</v>
      </c>
      <c r="AB3052" s="3" t="str">
        <f>_xlfn.IFS(Y3052=SUM(Table1[[#This Row],[Race-F candidates]:[Race-? Candidates]]),"All-Female",Z3052=SUM(Table1[[#This Row],[Race-F candidates]:[Race-? Candidates]]),"All-Male",1=1,"Mixed-Gender")</f>
        <v>Mixed-Gender</v>
      </c>
      <c r="AC3052" s="3">
        <f>COUNTIFS(Table1[genoffice],Table1[[#This Row],[genoffice]],Table1[Gender],"F")</f>
        <v>216</v>
      </c>
      <c r="AD3052" s="3">
        <f>COUNTIFS(Table1[genoffice],Table1[[#This Row],[genoffice]],Table1[Gender],"M")</f>
        <v>355</v>
      </c>
      <c r="AE3052" s="3">
        <f>COUNTIFS(Table1[genoffice],Table1[[#This Row],[genoffice]],Table1[Gender],"~?")</f>
        <v>29</v>
      </c>
    </row>
    <row r="3053" spans="1:31" x14ac:dyDescent="0.35">
      <c r="A3053">
        <v>3040</v>
      </c>
      <c r="B3053">
        <f>IF(COUNTIF(C$2:C3052,C3053)&gt;0,B3052,B3052+1)</f>
        <v>1040</v>
      </c>
      <c r="C3053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3" t="s">
        <v>3379</v>
      </c>
      <c r="E3053" t="s">
        <v>3813</v>
      </c>
      <c r="F3053" t="s">
        <v>3815</v>
      </c>
      <c r="G3053">
        <v>2014</v>
      </c>
      <c r="H3053" t="s">
        <v>651</v>
      </c>
      <c r="I3053" t="s">
        <v>23</v>
      </c>
      <c r="J3053">
        <v>414</v>
      </c>
      <c r="K3053">
        <v>15</v>
      </c>
      <c r="L3053">
        <f>COUNTIF(Table1[Race],Table1[Race])</f>
        <v>2</v>
      </c>
      <c r="M3053">
        <v>10</v>
      </c>
      <c r="N3053">
        <v>5</v>
      </c>
      <c r="O3053">
        <v>0</v>
      </c>
      <c r="P3053">
        <v>0</v>
      </c>
      <c r="Q3053" t="s">
        <v>20</v>
      </c>
      <c r="R3053" t="s">
        <v>3382</v>
      </c>
      <c r="S3053" t="s">
        <v>3379</v>
      </c>
      <c r="T3053">
        <f>IFERROR(Table1[n_can_adj]/MID(Table1[district],FIND("(",Table1[district])+1,1),Table1[n_can_adj])</f>
        <v>2</v>
      </c>
      <c r="U3053">
        <v>52101</v>
      </c>
      <c r="V3053" t="str">
        <f>IF(Table1[Voting Population]&lt;47000,"Rural","Urban")</f>
        <v>Urban</v>
      </c>
      <c r="W3053" s="3">
        <v>0.36745607333842623</v>
      </c>
      <c r="X3053" s="3" t="s">
        <v>5413</v>
      </c>
      <c r="Y3053" s="3">
        <f>COUNTIFS(Table1[Race '#],Table1[[#This Row],[Race '#]],Table1[Gender],"F")</f>
        <v>0</v>
      </c>
      <c r="Z3053" s="3">
        <f>COUNTIFS(Table1[Race '#],Table1[[#This Row],[Race '#]],Table1[Gender],"M")</f>
        <v>1</v>
      </c>
      <c r="AA3053" s="3">
        <f>COUNTIFS(Table1[Race '#],Table1[[#This Row],[Race '#]],Table1[Gender],"~?")</f>
        <v>1</v>
      </c>
      <c r="AB3053" s="3" t="str">
        <f>_xlfn.IFS(Y3053=SUM(Table1[[#This Row],[Race-F candidates]:[Race-? Candidates]]),"All-Female",Z3053=SUM(Table1[[#This Row],[Race-F candidates]:[Race-? Candidates]]),"All-Male",1=1,"Mixed-Gender")</f>
        <v>Mixed-Gender</v>
      </c>
      <c r="AC3053" s="3">
        <f>COUNTIFS(Table1[genoffice],Table1[[#This Row],[genoffice]],Table1[Gender],"F")</f>
        <v>216</v>
      </c>
      <c r="AD3053" s="3">
        <f>COUNTIFS(Table1[genoffice],Table1[[#This Row],[genoffice]],Table1[Gender],"M")</f>
        <v>355</v>
      </c>
      <c r="AE3053" s="3">
        <f>COUNTIFS(Table1[genoffice],Table1[[#This Row],[genoffice]],Table1[Gender],"~?")</f>
        <v>29</v>
      </c>
    </row>
    <row r="3054" spans="1:31" x14ac:dyDescent="0.35">
      <c r="A3054">
        <v>3042</v>
      </c>
      <c r="B3054">
        <f>IF(COUNTIF(C$2:C3053,C3054)&gt;0,B3053,B3053+1)</f>
        <v>1040</v>
      </c>
      <c r="C3054" t="str">
        <f>Table1[[#This Row],[position]]&amp;IF(Table1[district]="NA","","-"&amp;Table1[district])&amp;IF(Table1[parish]="Multi-Parish Race","","-"&amp;Table1[parish])&amp;" ("&amp;Table1[year]&amp;")"</f>
        <v>Member of School Board-District 3-Vernon (2014)</v>
      </c>
      <c r="D3054" t="s">
        <v>3379</v>
      </c>
      <c r="E3054" t="s">
        <v>3813</v>
      </c>
      <c r="F3054" t="s">
        <v>3817</v>
      </c>
      <c r="G3054">
        <v>2014</v>
      </c>
      <c r="H3054" t="s">
        <v>651</v>
      </c>
      <c r="I3054" t="s">
        <v>19</v>
      </c>
      <c r="J3054">
        <v>895</v>
      </c>
      <c r="K3054">
        <v>15</v>
      </c>
      <c r="L3054">
        <f>COUNTIF(Table1[Race],Table1[Race])</f>
        <v>2</v>
      </c>
      <c r="M3054">
        <v>10</v>
      </c>
      <c r="N3054">
        <v>5</v>
      </c>
      <c r="O3054">
        <v>0</v>
      </c>
      <c r="P3054">
        <v>0</v>
      </c>
      <c r="Q3054" t="s">
        <v>20</v>
      </c>
      <c r="R3054" t="s">
        <v>3382</v>
      </c>
      <c r="S3054" t="s">
        <v>3379</v>
      </c>
      <c r="T3054">
        <f>IFERROR(Table1[n_can_adj]/MID(Table1[district],FIND("(",Table1[district])+1,1),Table1[n_can_adj])</f>
        <v>2</v>
      </c>
      <c r="U3054">
        <v>52101</v>
      </c>
      <c r="V3054" t="str">
        <f>IF(Table1[Voting Population]&lt;47000,"Rural","Urban")</f>
        <v>Urban</v>
      </c>
      <c r="W3054" s="3">
        <v>0.36745607333842623</v>
      </c>
      <c r="X3054" s="3" t="s">
        <v>5414</v>
      </c>
      <c r="Y3054" s="3">
        <f>COUNTIFS(Table1[Race '#],Table1[[#This Row],[Race '#]],Table1[Gender],"F")</f>
        <v>0</v>
      </c>
      <c r="Z3054" s="3">
        <f>COUNTIFS(Table1[Race '#],Table1[[#This Row],[Race '#]],Table1[Gender],"M")</f>
        <v>1</v>
      </c>
      <c r="AA3054" s="3">
        <f>COUNTIFS(Table1[Race '#],Table1[[#This Row],[Race '#]],Table1[Gender],"~?")</f>
        <v>1</v>
      </c>
      <c r="AB3054" s="3" t="str">
        <f>_xlfn.IFS(Y3054=SUM(Table1[[#This Row],[Race-F candidates]:[Race-? Candidates]]),"All-Female",Z3054=SUM(Table1[[#This Row],[Race-F candidates]:[Race-? Candidates]]),"All-Male",1=1,"Mixed-Gender")</f>
        <v>Mixed-Gender</v>
      </c>
      <c r="AC3054" s="3">
        <f>COUNTIFS(Table1[genoffice],Table1[[#This Row],[genoffice]],Table1[Gender],"F")</f>
        <v>216</v>
      </c>
      <c r="AD3054" s="3">
        <f>COUNTIFS(Table1[genoffice],Table1[[#This Row],[genoffice]],Table1[Gender],"M")</f>
        <v>355</v>
      </c>
      <c r="AE3054" s="3">
        <f>COUNTIFS(Table1[genoffice],Table1[[#This Row],[genoffice]],Table1[Gender],"~?")</f>
        <v>29</v>
      </c>
    </row>
    <row r="3055" spans="1:31" x14ac:dyDescent="0.35">
      <c r="A3055">
        <v>3054</v>
      </c>
      <c r="B3055">
        <f>IF(COUNTIF(C$2:C3054,C3055)&gt;0,B3054,B3054+1)</f>
        <v>1041</v>
      </c>
      <c r="C3055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5" t="s">
        <v>3379</v>
      </c>
      <c r="E3055" t="s">
        <v>3829</v>
      </c>
      <c r="F3055" t="s">
        <v>3830</v>
      </c>
      <c r="G3055">
        <v>2014</v>
      </c>
      <c r="H3055" t="s">
        <v>670</v>
      </c>
      <c r="I3055" t="s">
        <v>19</v>
      </c>
      <c r="J3055">
        <v>1643</v>
      </c>
      <c r="K3055">
        <v>2</v>
      </c>
      <c r="L3055">
        <f>COUNTIF(Table1[Race],Table1[Race])</f>
        <v>2</v>
      </c>
      <c r="M3055">
        <v>1</v>
      </c>
      <c r="N3055">
        <v>1</v>
      </c>
      <c r="O3055">
        <v>0</v>
      </c>
      <c r="P3055">
        <v>0</v>
      </c>
      <c r="Q3055" t="s">
        <v>20</v>
      </c>
      <c r="R3055" t="s">
        <v>3382</v>
      </c>
      <c r="S3055" t="s">
        <v>3379</v>
      </c>
      <c r="T3055">
        <f>IFERROR(Table1[n_can_adj]/MID(Table1[district],FIND("(",Table1[district])+1,1),Table1[n_can_adj])</f>
        <v>2</v>
      </c>
      <c r="U3055">
        <v>156398</v>
      </c>
      <c r="V3055" t="str">
        <f>IF(Table1[Voting Population]&lt;47000,"Rural","Urban")</f>
        <v>Urban</v>
      </c>
      <c r="W3055" s="3">
        <v>0.38766891891891891</v>
      </c>
      <c r="X3055" s="3" t="s">
        <v>5414</v>
      </c>
      <c r="Y3055" s="3">
        <f>COUNTIFS(Table1[Race '#],Table1[[#This Row],[Race '#]],Table1[Gender],"F")</f>
        <v>0</v>
      </c>
      <c r="Z3055" s="3">
        <f>COUNTIFS(Table1[Race '#],Table1[[#This Row],[Race '#]],Table1[Gender],"M")</f>
        <v>2</v>
      </c>
      <c r="AA3055" s="3">
        <f>COUNTIFS(Table1[Race '#],Table1[[#This Row],[Race '#]],Table1[Gender],"~?")</f>
        <v>0</v>
      </c>
      <c r="AB3055" s="3" t="str">
        <f>_xlfn.IFS(Y3055=SUM(Table1[[#This Row],[Race-F candidates]:[Race-? Candidates]]),"All-Female",Z3055=SUM(Table1[[#This Row],[Race-F candidates]:[Race-? Candidates]]),"All-Male",1=1,"Mixed-Gender")</f>
        <v>All-Male</v>
      </c>
      <c r="AC3055" s="3">
        <f>COUNTIFS(Table1[genoffice],Table1[[#This Row],[genoffice]],Table1[Gender],"F")</f>
        <v>216</v>
      </c>
      <c r="AD3055" s="3">
        <f>COUNTIFS(Table1[genoffice],Table1[[#This Row],[genoffice]],Table1[Gender],"M")</f>
        <v>355</v>
      </c>
      <c r="AE3055" s="3">
        <f>COUNTIFS(Table1[genoffice],Table1[[#This Row],[genoffice]],Table1[Gender],"~?")</f>
        <v>29</v>
      </c>
    </row>
    <row r="3056" spans="1:31" x14ac:dyDescent="0.35">
      <c r="A3056">
        <v>3055</v>
      </c>
      <c r="B3056">
        <f>IF(COUNTIF(C$2:C3055,C3056)&gt;0,B3055,B3055+1)</f>
        <v>1041</v>
      </c>
      <c r="C3056" t="str">
        <f>Table1[[#This Row],[position]]&amp;IF(Table1[district]="NA","","-"&amp;Table1[district])&amp;IF(Table1[parish]="Multi-Parish Race","","-"&amp;Table1[parish])&amp;" ("&amp;Table1[year]&amp;")"</f>
        <v>Member of School Board-District 3, City of Monroe-Ouachita (2014)</v>
      </c>
      <c r="D3056" t="s">
        <v>3379</v>
      </c>
      <c r="E3056" t="s">
        <v>3829</v>
      </c>
      <c r="F3056" t="s">
        <v>3831</v>
      </c>
      <c r="G3056">
        <v>2014</v>
      </c>
      <c r="H3056" t="s">
        <v>670</v>
      </c>
      <c r="I3056" t="s">
        <v>23</v>
      </c>
      <c r="J3056">
        <v>725</v>
      </c>
      <c r="K3056">
        <v>2</v>
      </c>
      <c r="L3056">
        <f>COUNTIF(Table1[Race],Table1[Race])</f>
        <v>2</v>
      </c>
      <c r="M3056">
        <v>1</v>
      </c>
      <c r="N3056">
        <v>1</v>
      </c>
      <c r="O3056">
        <v>0</v>
      </c>
      <c r="P3056">
        <v>0</v>
      </c>
      <c r="Q3056" t="s">
        <v>20</v>
      </c>
      <c r="R3056" t="s">
        <v>3382</v>
      </c>
      <c r="S3056" t="s">
        <v>3379</v>
      </c>
      <c r="T3056">
        <f>IFERROR(Table1[n_can_adj]/MID(Table1[district],FIND("(",Table1[district])+1,1),Table1[n_can_adj])</f>
        <v>2</v>
      </c>
      <c r="U3056">
        <v>156398</v>
      </c>
      <c r="V3056" t="str">
        <f>IF(Table1[Voting Population]&lt;47000,"Rural","Urban")</f>
        <v>Urban</v>
      </c>
      <c r="W3056" s="3">
        <v>0.38766891891891891</v>
      </c>
      <c r="X3056" s="3" t="s">
        <v>5414</v>
      </c>
      <c r="Y3056" s="3">
        <f>COUNTIFS(Table1[Race '#],Table1[[#This Row],[Race '#]],Table1[Gender],"F")</f>
        <v>0</v>
      </c>
      <c r="Z3056" s="3">
        <f>COUNTIFS(Table1[Race '#],Table1[[#This Row],[Race '#]],Table1[Gender],"M")</f>
        <v>2</v>
      </c>
      <c r="AA3056" s="3">
        <f>COUNTIFS(Table1[Race '#],Table1[[#This Row],[Race '#]],Table1[Gender],"~?")</f>
        <v>0</v>
      </c>
      <c r="AB3056" s="3" t="str">
        <f>_xlfn.IFS(Y3056=SUM(Table1[[#This Row],[Race-F candidates]:[Race-? Candidates]]),"All-Female",Z3056=SUM(Table1[[#This Row],[Race-F candidates]:[Race-? Candidates]]),"All-Male",1=1,"Mixed-Gender")</f>
        <v>All-Male</v>
      </c>
      <c r="AC3056" s="3">
        <f>COUNTIFS(Table1[genoffice],Table1[[#This Row],[genoffice]],Table1[Gender],"F")</f>
        <v>216</v>
      </c>
      <c r="AD3056" s="3">
        <f>COUNTIFS(Table1[genoffice],Table1[[#This Row],[genoffice]],Table1[Gender],"M")</f>
        <v>355</v>
      </c>
      <c r="AE3056" s="3">
        <f>COUNTIFS(Table1[genoffice],Table1[[#This Row],[genoffice]],Table1[Gender],"~?")</f>
        <v>29</v>
      </c>
    </row>
    <row r="3057" spans="1:31" x14ac:dyDescent="0.35">
      <c r="A3057">
        <v>3056</v>
      </c>
      <c r="B3057">
        <f>IF(COUNTIF(C$2:C3056,C3057)&gt;0,B3056,B3056+1)</f>
        <v>1042</v>
      </c>
      <c r="C3057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7" t="s">
        <v>3379</v>
      </c>
      <c r="E3057" t="s">
        <v>3832</v>
      </c>
      <c r="F3057" t="s">
        <v>3833</v>
      </c>
      <c r="G3057">
        <v>2014</v>
      </c>
      <c r="H3057" t="s">
        <v>457</v>
      </c>
      <c r="I3057" t="s">
        <v>23</v>
      </c>
      <c r="J3057">
        <v>557</v>
      </c>
      <c r="K3057">
        <v>2</v>
      </c>
      <c r="L3057">
        <f>COUNTIF(Table1[Race],Table1[Race])</f>
        <v>2</v>
      </c>
      <c r="M3057">
        <v>2</v>
      </c>
      <c r="N3057">
        <v>0</v>
      </c>
      <c r="O3057">
        <v>0</v>
      </c>
      <c r="P3057">
        <v>0</v>
      </c>
      <c r="Q3057" t="s">
        <v>20</v>
      </c>
      <c r="R3057" t="s">
        <v>3382</v>
      </c>
      <c r="S3057" t="s">
        <v>3379</v>
      </c>
      <c r="T3057">
        <f>IFERROR(Table1[n_can_adj]/MID(Table1[district],FIND("(",Table1[district])+1,1),Table1[n_can_adj])</f>
        <v>2</v>
      </c>
      <c r="U3057">
        <v>19756</v>
      </c>
      <c r="V3057" t="str">
        <f>IF(Table1[Voting Population]&lt;47000,"Rural","Urban")</f>
        <v>Rural</v>
      </c>
      <c r="W3057" s="3">
        <v>0.21988795518207288</v>
      </c>
      <c r="X3057" s="3" t="s">
        <v>5415</v>
      </c>
      <c r="Y3057" s="3">
        <f>COUNTIFS(Table1[Race '#],Table1[[#This Row],[Race '#]],Table1[Gender],"F")</f>
        <v>2</v>
      </c>
      <c r="Z3057" s="3">
        <f>COUNTIFS(Table1[Race '#],Table1[[#This Row],[Race '#]],Table1[Gender],"M")</f>
        <v>0</v>
      </c>
      <c r="AA3057" s="3">
        <f>COUNTIFS(Table1[Race '#],Table1[[#This Row],[Race '#]],Table1[Gender],"~?")</f>
        <v>0</v>
      </c>
      <c r="AB3057" s="3" t="str">
        <f>_xlfn.IFS(Y3057=SUM(Table1[[#This Row],[Race-F candidates]:[Race-? Candidates]]),"All-Female",Z3057=SUM(Table1[[#This Row],[Race-F candidates]:[Race-? Candidates]]),"All-Male",1=1,"Mixed-Gender")</f>
        <v>All-Female</v>
      </c>
      <c r="AC3057" s="3">
        <f>COUNTIFS(Table1[genoffice],Table1[[#This Row],[genoffice]],Table1[Gender],"F")</f>
        <v>216</v>
      </c>
      <c r="AD3057" s="3">
        <f>COUNTIFS(Table1[genoffice],Table1[[#This Row],[genoffice]],Table1[Gender],"M")</f>
        <v>355</v>
      </c>
      <c r="AE3057" s="3">
        <f>COUNTIFS(Table1[genoffice],Table1[[#This Row],[genoffice]],Table1[Gender],"~?")</f>
        <v>29</v>
      </c>
    </row>
    <row r="3058" spans="1:31" x14ac:dyDescent="0.35">
      <c r="A3058">
        <v>3057</v>
      </c>
      <c r="B3058">
        <f>IF(COUNTIF(C$2:C3057,C3058)&gt;0,B3057,B3057+1)</f>
        <v>1042</v>
      </c>
      <c r="C3058" t="str">
        <f>Table1[[#This Row],[position]]&amp;IF(Table1[district]="NA","","-"&amp;Table1[district])&amp;IF(Table1[parish]="Multi-Parish Race","","-"&amp;Table1[parish])&amp;" ("&amp;Table1[year]&amp;")"</f>
        <v>Member of School Board-District 3, Division 3-East Feliciana (2014)</v>
      </c>
      <c r="D3058" t="s">
        <v>3379</v>
      </c>
      <c r="E3058" t="s">
        <v>3832</v>
      </c>
      <c r="F3058" t="s">
        <v>3834</v>
      </c>
      <c r="G3058">
        <v>2014</v>
      </c>
      <c r="H3058" t="s">
        <v>457</v>
      </c>
      <c r="I3058" t="s">
        <v>23</v>
      </c>
      <c r="J3058">
        <v>871</v>
      </c>
      <c r="K3058">
        <v>2</v>
      </c>
      <c r="L3058">
        <f>COUNTIF(Table1[Race],Table1[Race])</f>
        <v>2</v>
      </c>
      <c r="M3058">
        <v>2</v>
      </c>
      <c r="N3058">
        <v>0</v>
      </c>
      <c r="O3058">
        <v>0</v>
      </c>
      <c r="P3058">
        <v>0</v>
      </c>
      <c r="Q3058" t="s">
        <v>20</v>
      </c>
      <c r="R3058" t="s">
        <v>3382</v>
      </c>
      <c r="S3058" t="s">
        <v>3379</v>
      </c>
      <c r="T3058">
        <f>IFERROR(Table1[n_can_adj]/MID(Table1[district],FIND("(",Table1[district])+1,1),Table1[n_can_adj])</f>
        <v>2</v>
      </c>
      <c r="U3058">
        <v>19756</v>
      </c>
      <c r="V3058" t="str">
        <f>IF(Table1[Voting Population]&lt;47000,"Rural","Urban")</f>
        <v>Rural</v>
      </c>
      <c r="W3058" s="3">
        <v>0.21988795518207288</v>
      </c>
      <c r="X3058" s="3" t="s">
        <v>5415</v>
      </c>
      <c r="Y3058" s="3">
        <f>COUNTIFS(Table1[Race '#],Table1[[#This Row],[Race '#]],Table1[Gender],"F")</f>
        <v>2</v>
      </c>
      <c r="Z3058" s="3">
        <f>COUNTIFS(Table1[Race '#],Table1[[#This Row],[Race '#]],Table1[Gender],"M")</f>
        <v>0</v>
      </c>
      <c r="AA3058" s="3">
        <f>COUNTIFS(Table1[Race '#],Table1[[#This Row],[Race '#]],Table1[Gender],"~?")</f>
        <v>0</v>
      </c>
      <c r="AB3058" s="3" t="str">
        <f>_xlfn.IFS(Y3058=SUM(Table1[[#This Row],[Race-F candidates]:[Race-? Candidates]]),"All-Female",Z3058=SUM(Table1[[#This Row],[Race-F candidates]:[Race-? Candidates]]),"All-Male",1=1,"Mixed-Gender")</f>
        <v>All-Female</v>
      </c>
      <c r="AC3058" s="3">
        <f>COUNTIFS(Table1[genoffice],Table1[[#This Row],[genoffice]],Table1[Gender],"F")</f>
        <v>216</v>
      </c>
      <c r="AD3058" s="3">
        <f>COUNTIFS(Table1[genoffice],Table1[[#This Row],[genoffice]],Table1[Gender],"M")</f>
        <v>355</v>
      </c>
      <c r="AE3058" s="3">
        <f>COUNTIFS(Table1[genoffice],Table1[[#This Row],[genoffice]],Table1[Gender],"~?")</f>
        <v>29</v>
      </c>
    </row>
    <row r="3059" spans="1:31" x14ac:dyDescent="0.35">
      <c r="A3059">
        <v>3058</v>
      </c>
      <c r="B3059">
        <f>IF(COUNTIF(C$2:C3058,C3059)&gt;0,B3058,B3058+1)</f>
        <v>1043</v>
      </c>
      <c r="C3059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59" t="s">
        <v>3379</v>
      </c>
      <c r="E3059" t="s">
        <v>3835</v>
      </c>
      <c r="F3059" t="s">
        <v>3836</v>
      </c>
      <c r="G3059">
        <v>2014</v>
      </c>
      <c r="H3059" t="s">
        <v>1340</v>
      </c>
      <c r="I3059" t="s">
        <v>19</v>
      </c>
      <c r="J3059">
        <v>692</v>
      </c>
      <c r="K3059">
        <v>2</v>
      </c>
      <c r="L3059">
        <f>COUNTIF(Table1[Race],Table1[Race])</f>
        <v>2</v>
      </c>
      <c r="M3059">
        <v>0</v>
      </c>
      <c r="N3059">
        <v>1</v>
      </c>
      <c r="O3059">
        <v>1</v>
      </c>
      <c r="P3059">
        <v>0</v>
      </c>
      <c r="Q3059" t="s">
        <v>20</v>
      </c>
      <c r="R3059" t="s">
        <v>3382</v>
      </c>
      <c r="S3059" t="s">
        <v>3379</v>
      </c>
      <c r="T3059">
        <f>IFERROR(Table1[n_can_adj]/MID(Table1[district],FIND("(",Table1[district])+1,1),Table1[n_can_adj])</f>
        <v>2</v>
      </c>
      <c r="U3059">
        <v>20288</v>
      </c>
      <c r="V3059" t="str">
        <f>IF(Table1[Voting Population]&lt;47000,"Rural","Urban")</f>
        <v>Rural</v>
      </c>
      <c r="W3059" s="3">
        <v>0.10071474983755691</v>
      </c>
      <c r="X3059" s="3" t="s">
        <v>5414</v>
      </c>
      <c r="Y3059" s="3">
        <f>COUNTIFS(Table1[Race '#],Table1[[#This Row],[Race '#]],Table1[Gender],"F")</f>
        <v>0</v>
      </c>
      <c r="Z3059" s="3">
        <f>COUNTIFS(Table1[Race '#],Table1[[#This Row],[Race '#]],Table1[Gender],"M")</f>
        <v>2</v>
      </c>
      <c r="AA3059" s="3">
        <f>COUNTIFS(Table1[Race '#],Table1[[#This Row],[Race '#]],Table1[Gender],"~?")</f>
        <v>0</v>
      </c>
      <c r="AB3059" s="3" t="str">
        <f>_xlfn.IFS(Y3059=SUM(Table1[[#This Row],[Race-F candidates]:[Race-? Candidates]]),"All-Female",Z3059=SUM(Table1[[#This Row],[Race-F candidates]:[Race-? Candidates]]),"All-Male",1=1,"Mixed-Gender")</f>
        <v>All-Male</v>
      </c>
      <c r="AC3059" s="3">
        <f>COUNTIFS(Table1[genoffice],Table1[[#This Row],[genoffice]],Table1[Gender],"F")</f>
        <v>216</v>
      </c>
      <c r="AD3059" s="3">
        <f>COUNTIFS(Table1[genoffice],Table1[[#This Row],[genoffice]],Table1[Gender],"M")</f>
        <v>355</v>
      </c>
      <c r="AE3059" s="3">
        <f>COUNTIFS(Table1[genoffice],Table1[[#This Row],[genoffice]],Table1[Gender],"~?")</f>
        <v>29</v>
      </c>
    </row>
    <row r="3060" spans="1:31" x14ac:dyDescent="0.35">
      <c r="A3060">
        <v>3059</v>
      </c>
      <c r="B3060">
        <f>IF(COUNTIF(C$2:C3059,C3060)&gt;0,B3059,B3059+1)</f>
        <v>1043</v>
      </c>
      <c r="C3060" t="str">
        <f>Table1[[#This Row],[position]]&amp;IF(Table1[district]="NA","","-"&amp;Table1[district])&amp;IF(Table1[parish]="Multi-Parish Race","","-"&amp;Table1[parish])&amp;" ("&amp;Table1[year]&amp;")"</f>
        <v>Member of School Board-District 3, Place A-Concordia (2014)</v>
      </c>
      <c r="D3060" t="s">
        <v>3379</v>
      </c>
      <c r="E3060" t="s">
        <v>3835</v>
      </c>
      <c r="F3060" t="s">
        <v>3837</v>
      </c>
      <c r="G3060">
        <v>2014</v>
      </c>
      <c r="H3060" t="s">
        <v>1340</v>
      </c>
      <c r="I3060" t="s">
        <v>30</v>
      </c>
      <c r="J3060">
        <v>847</v>
      </c>
      <c r="K3060">
        <v>2</v>
      </c>
      <c r="L3060">
        <f>COUNTIF(Table1[Race],Table1[Race])</f>
        <v>2</v>
      </c>
      <c r="M3060">
        <v>0</v>
      </c>
      <c r="N3060">
        <v>1</v>
      </c>
      <c r="O3060">
        <v>1</v>
      </c>
      <c r="P3060">
        <v>0</v>
      </c>
      <c r="Q3060" t="s">
        <v>20</v>
      </c>
      <c r="R3060" t="s">
        <v>3382</v>
      </c>
      <c r="S3060" t="s">
        <v>3379</v>
      </c>
      <c r="T3060">
        <f>IFERROR(Table1[n_can_adj]/MID(Table1[district],FIND("(",Table1[district])+1,1),Table1[n_can_adj])</f>
        <v>2</v>
      </c>
      <c r="U3060">
        <v>20288</v>
      </c>
      <c r="V3060" t="str">
        <f>IF(Table1[Voting Population]&lt;47000,"Rural","Urban")</f>
        <v>Rural</v>
      </c>
      <c r="W3060" s="3">
        <v>0.10071474983755691</v>
      </c>
      <c r="X3060" s="3" t="s">
        <v>5414</v>
      </c>
      <c r="Y3060" s="3">
        <f>COUNTIFS(Table1[Race '#],Table1[[#This Row],[Race '#]],Table1[Gender],"F")</f>
        <v>0</v>
      </c>
      <c r="Z3060" s="3">
        <f>COUNTIFS(Table1[Race '#],Table1[[#This Row],[Race '#]],Table1[Gender],"M")</f>
        <v>2</v>
      </c>
      <c r="AA3060" s="3">
        <f>COUNTIFS(Table1[Race '#],Table1[[#This Row],[Race '#]],Table1[Gender],"~?")</f>
        <v>0</v>
      </c>
      <c r="AB3060" s="3" t="str">
        <f>_xlfn.IFS(Y3060=SUM(Table1[[#This Row],[Race-F candidates]:[Race-? Candidates]]),"All-Female",Z3060=SUM(Table1[[#This Row],[Race-F candidates]:[Race-? Candidates]]),"All-Male",1=1,"Mixed-Gender")</f>
        <v>All-Male</v>
      </c>
      <c r="AC3060" s="3">
        <f>COUNTIFS(Table1[genoffice],Table1[[#This Row],[genoffice]],Table1[Gender],"F")</f>
        <v>216</v>
      </c>
      <c r="AD3060" s="3">
        <f>COUNTIFS(Table1[genoffice],Table1[[#This Row],[genoffice]],Table1[Gender],"M")</f>
        <v>355</v>
      </c>
      <c r="AE3060" s="3">
        <f>COUNTIFS(Table1[genoffice],Table1[[#This Row],[genoffice]],Table1[Gender],"~?")</f>
        <v>29</v>
      </c>
    </row>
    <row r="3061" spans="1:31" x14ac:dyDescent="0.35">
      <c r="A3061">
        <v>3064</v>
      </c>
      <c r="B3061">
        <f>IF(COUNTIF(C$2:C3060,C3061)&gt;0,B3060,B3060+1)</f>
        <v>1044</v>
      </c>
      <c r="C3061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1" t="s">
        <v>3379</v>
      </c>
      <c r="E3061" t="s">
        <v>3355</v>
      </c>
      <c r="F3061" t="s">
        <v>3842</v>
      </c>
      <c r="G3061">
        <v>2014</v>
      </c>
      <c r="H3061" t="s">
        <v>1674</v>
      </c>
      <c r="I3061" t="s">
        <v>30</v>
      </c>
      <c r="J3061">
        <v>105</v>
      </c>
      <c r="K3061">
        <v>16</v>
      </c>
      <c r="L3061">
        <f>COUNTIF(Table1[Race],Table1[Race])</f>
        <v>2</v>
      </c>
      <c r="M3061">
        <v>8</v>
      </c>
      <c r="N3061">
        <v>7</v>
      </c>
      <c r="O3061">
        <v>1</v>
      </c>
      <c r="P3061">
        <v>0</v>
      </c>
      <c r="Q3061" t="s">
        <v>20</v>
      </c>
      <c r="R3061" t="s">
        <v>3382</v>
      </c>
      <c r="S3061" t="s">
        <v>3379</v>
      </c>
      <c r="T3061">
        <f>IFERROR(Table1[n_can_adj]/MID(Table1[district],FIND("(",Table1[district])+1,1),Table1[n_can_adj])</f>
        <v>2</v>
      </c>
      <c r="U3061">
        <v>6739</v>
      </c>
      <c r="V3061" t="str">
        <f>IF(Table1[Voting Population]&lt;47000,"Rural","Urban")</f>
        <v>Rural</v>
      </c>
      <c r="W3061" s="3">
        <v>0.42465753424657532</v>
      </c>
      <c r="X3061" s="3" t="s">
        <v>5415</v>
      </c>
      <c r="Y3061" s="3">
        <f>COUNTIFS(Table1[Race '#],Table1[[#This Row],[Race '#]],Table1[Gender],"F")</f>
        <v>2</v>
      </c>
      <c r="Z3061" s="3">
        <f>COUNTIFS(Table1[Race '#],Table1[[#This Row],[Race '#]],Table1[Gender],"M")</f>
        <v>0</v>
      </c>
      <c r="AA3061" s="3">
        <f>COUNTIFS(Table1[Race '#],Table1[[#This Row],[Race '#]],Table1[Gender],"~?")</f>
        <v>0</v>
      </c>
      <c r="AB3061" s="3" t="str">
        <f>_xlfn.IFS(Y3061=SUM(Table1[[#This Row],[Race-F candidates]:[Race-? Candidates]]),"All-Female",Z3061=SUM(Table1[[#This Row],[Race-F candidates]:[Race-? Candidates]]),"All-Male",1=1,"Mixed-Gender")</f>
        <v>All-Female</v>
      </c>
      <c r="AC3061" s="3">
        <f>COUNTIFS(Table1[genoffice],Table1[[#This Row],[genoffice]],Table1[Gender],"F")</f>
        <v>216</v>
      </c>
      <c r="AD3061" s="3">
        <f>COUNTIFS(Table1[genoffice],Table1[[#This Row],[genoffice]],Table1[Gender],"M")</f>
        <v>355</v>
      </c>
      <c r="AE3061" s="3">
        <f>COUNTIFS(Table1[genoffice],Table1[[#This Row],[genoffice]],Table1[Gender],"~?")</f>
        <v>29</v>
      </c>
    </row>
    <row r="3062" spans="1:31" x14ac:dyDescent="0.35">
      <c r="A3062">
        <v>3074</v>
      </c>
      <c r="B3062">
        <f>IF(COUNTIF(C$2:C3061,C3062)&gt;0,B3061,B3061+1)</f>
        <v>1044</v>
      </c>
      <c r="C3062" t="str">
        <f>Table1[[#This Row],[position]]&amp;IF(Table1[district]="NA","","-"&amp;Table1[district])&amp;IF(Table1[parish]="Multi-Parish Race","","-"&amp;Table1[parish])&amp;" ("&amp;Table1[year]&amp;")"</f>
        <v>Member of School Board-District 4-Cameron (2014)</v>
      </c>
      <c r="D3062" t="s">
        <v>3379</v>
      </c>
      <c r="E3062" t="s">
        <v>3355</v>
      </c>
      <c r="F3062" t="s">
        <v>3852</v>
      </c>
      <c r="G3062">
        <v>2014</v>
      </c>
      <c r="H3062" t="s">
        <v>1674</v>
      </c>
      <c r="I3062" t="s">
        <v>23</v>
      </c>
      <c r="J3062">
        <v>260</v>
      </c>
      <c r="K3062">
        <v>16</v>
      </c>
      <c r="L3062">
        <f>COUNTIF(Table1[Race],Table1[Race])</f>
        <v>2</v>
      </c>
      <c r="M3062">
        <v>8</v>
      </c>
      <c r="N3062">
        <v>7</v>
      </c>
      <c r="O3062">
        <v>1</v>
      </c>
      <c r="P3062">
        <v>0</v>
      </c>
      <c r="Q3062" t="s">
        <v>20</v>
      </c>
      <c r="R3062" t="s">
        <v>3382</v>
      </c>
      <c r="S3062" t="s">
        <v>3379</v>
      </c>
      <c r="T3062">
        <f>IFERROR(Table1[n_can_adj]/MID(Table1[district],FIND("(",Table1[district])+1,1),Table1[n_can_adj])</f>
        <v>2</v>
      </c>
      <c r="U3062">
        <v>6739</v>
      </c>
      <c r="V3062" t="str">
        <f>IF(Table1[Voting Population]&lt;47000,"Rural","Urban")</f>
        <v>Rural</v>
      </c>
      <c r="W3062" s="3">
        <v>0.42465753424657532</v>
      </c>
      <c r="X3062" s="3" t="s">
        <v>5415</v>
      </c>
      <c r="Y3062" s="3">
        <f>COUNTIFS(Table1[Race '#],Table1[[#This Row],[Race '#]],Table1[Gender],"F")</f>
        <v>2</v>
      </c>
      <c r="Z3062" s="3">
        <f>COUNTIFS(Table1[Race '#],Table1[[#This Row],[Race '#]],Table1[Gender],"M")</f>
        <v>0</v>
      </c>
      <c r="AA3062" s="3">
        <f>COUNTIFS(Table1[Race '#],Table1[[#This Row],[Race '#]],Table1[Gender],"~?")</f>
        <v>0</v>
      </c>
      <c r="AB3062" s="3" t="str">
        <f>_xlfn.IFS(Y3062=SUM(Table1[[#This Row],[Race-F candidates]:[Race-? Candidates]]),"All-Female",Z3062=SUM(Table1[[#This Row],[Race-F candidates]:[Race-? Candidates]]),"All-Male",1=1,"Mixed-Gender")</f>
        <v>All-Female</v>
      </c>
      <c r="AC3062" s="3">
        <f>COUNTIFS(Table1[genoffice],Table1[[#This Row],[genoffice]],Table1[Gender],"F")</f>
        <v>216</v>
      </c>
      <c r="AD3062" s="3">
        <f>COUNTIFS(Table1[genoffice],Table1[[#This Row],[genoffice]],Table1[Gender],"M")</f>
        <v>355</v>
      </c>
      <c r="AE3062" s="3">
        <f>COUNTIFS(Table1[genoffice],Table1[[#This Row],[genoffice]],Table1[Gender],"~?")</f>
        <v>29</v>
      </c>
    </row>
    <row r="3063" spans="1:31" x14ac:dyDescent="0.35">
      <c r="A3063">
        <v>3067</v>
      </c>
      <c r="B3063">
        <f>IF(COUNTIF(C$2:C3062,C3063)&gt;0,B3062,B3062+1)</f>
        <v>1045</v>
      </c>
      <c r="C3063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3" t="s">
        <v>3379</v>
      </c>
      <c r="E3063" t="s">
        <v>3355</v>
      </c>
      <c r="F3063" t="s">
        <v>3845</v>
      </c>
      <c r="G3063">
        <v>2014</v>
      </c>
      <c r="H3063" t="s">
        <v>1442</v>
      </c>
      <c r="I3063" t="s">
        <v>19</v>
      </c>
      <c r="J3063">
        <v>4876</v>
      </c>
      <c r="K3063">
        <v>16</v>
      </c>
      <c r="L3063">
        <f>COUNTIF(Table1[Race],Table1[Race])</f>
        <v>2</v>
      </c>
      <c r="M3063">
        <v>8</v>
      </c>
      <c r="N3063">
        <v>7</v>
      </c>
      <c r="O3063">
        <v>1</v>
      </c>
      <c r="P3063">
        <v>0</v>
      </c>
      <c r="Q3063" t="s">
        <v>20</v>
      </c>
      <c r="R3063" t="s">
        <v>3382</v>
      </c>
      <c r="S3063" t="s">
        <v>3379</v>
      </c>
      <c r="T3063">
        <f>IFERROR(Table1[n_can_adj]/MID(Table1[district],FIND("(",Table1[district])+1,1),Table1[n_can_adj])</f>
        <v>2</v>
      </c>
      <c r="U3063">
        <v>435204</v>
      </c>
      <c r="V3063" t="str">
        <f>IF(Table1[Voting Population]&lt;47000,"Rural","Urban")</f>
        <v>Urban</v>
      </c>
      <c r="W3063" s="3">
        <v>0.27164089924564938</v>
      </c>
      <c r="X3063" s="3" t="s">
        <v>5414</v>
      </c>
      <c r="Y3063" s="3">
        <f>COUNTIFS(Table1[Race '#],Table1[[#This Row],[Race '#]],Table1[Gender],"F")</f>
        <v>1</v>
      </c>
      <c r="Z3063" s="3">
        <f>COUNTIFS(Table1[Race '#],Table1[[#This Row],[Race '#]],Table1[Gender],"M")</f>
        <v>1</v>
      </c>
      <c r="AA3063" s="3">
        <f>COUNTIFS(Table1[Race '#],Table1[[#This Row],[Race '#]],Table1[Gender],"~?")</f>
        <v>0</v>
      </c>
      <c r="AB3063" s="3" t="str">
        <f>_xlfn.IFS(Y3063=SUM(Table1[[#This Row],[Race-F candidates]:[Race-? Candidates]]),"All-Female",Z3063=SUM(Table1[[#This Row],[Race-F candidates]:[Race-? Candidates]]),"All-Male",1=1,"Mixed-Gender")</f>
        <v>Mixed-Gender</v>
      </c>
      <c r="AC3063" s="3">
        <f>COUNTIFS(Table1[genoffice],Table1[[#This Row],[genoffice]],Table1[Gender],"F")</f>
        <v>216</v>
      </c>
      <c r="AD3063" s="3">
        <f>COUNTIFS(Table1[genoffice],Table1[[#This Row],[genoffice]],Table1[Gender],"M")</f>
        <v>355</v>
      </c>
      <c r="AE3063" s="3">
        <f>COUNTIFS(Table1[genoffice],Table1[[#This Row],[genoffice]],Table1[Gender],"~?")</f>
        <v>29</v>
      </c>
    </row>
    <row r="3064" spans="1:31" x14ac:dyDescent="0.35">
      <c r="A3064">
        <v>3071</v>
      </c>
      <c r="B3064">
        <f>IF(COUNTIF(C$2:C3063,C3064)&gt;0,B3063,B3063+1)</f>
        <v>1045</v>
      </c>
      <c r="C3064" t="str">
        <f>Table1[[#This Row],[position]]&amp;IF(Table1[district]="NA","","-"&amp;Table1[district])&amp;IF(Table1[parish]="Multi-Parish Race","","-"&amp;Table1[parish])&amp;" ("&amp;Table1[year]&amp;")"</f>
        <v>Member of School Board-District 4-Jefferson (2014)</v>
      </c>
      <c r="D3064" t="s">
        <v>3379</v>
      </c>
      <c r="E3064" t="s">
        <v>3355</v>
      </c>
      <c r="F3064" t="s">
        <v>3849</v>
      </c>
      <c r="G3064">
        <v>2014</v>
      </c>
      <c r="H3064" t="s">
        <v>1442</v>
      </c>
      <c r="I3064" t="s">
        <v>19</v>
      </c>
      <c r="J3064">
        <v>8513</v>
      </c>
      <c r="K3064">
        <v>16</v>
      </c>
      <c r="L3064">
        <f>COUNTIF(Table1[Race],Table1[Race])</f>
        <v>2</v>
      </c>
      <c r="M3064">
        <v>8</v>
      </c>
      <c r="N3064">
        <v>7</v>
      </c>
      <c r="O3064">
        <v>1</v>
      </c>
      <c r="P3064">
        <v>0</v>
      </c>
      <c r="Q3064" t="s">
        <v>20</v>
      </c>
      <c r="R3064" t="s">
        <v>3382</v>
      </c>
      <c r="S3064" t="s">
        <v>3379</v>
      </c>
      <c r="T3064">
        <f>IFERROR(Table1[n_can_adj]/MID(Table1[district],FIND("(",Table1[district])+1,1),Table1[n_can_adj])</f>
        <v>2</v>
      </c>
      <c r="U3064">
        <v>435204</v>
      </c>
      <c r="V3064" t="str">
        <f>IF(Table1[Voting Population]&lt;47000,"Rural","Urban")</f>
        <v>Urban</v>
      </c>
      <c r="W3064" s="3">
        <v>0.27164089924564938</v>
      </c>
      <c r="X3064" s="3" t="s">
        <v>5415</v>
      </c>
      <c r="Y3064" s="3">
        <f>COUNTIFS(Table1[Race '#],Table1[[#This Row],[Race '#]],Table1[Gender],"F")</f>
        <v>1</v>
      </c>
      <c r="Z3064" s="3">
        <f>COUNTIFS(Table1[Race '#],Table1[[#This Row],[Race '#]],Table1[Gender],"M")</f>
        <v>1</v>
      </c>
      <c r="AA3064" s="3">
        <f>COUNTIFS(Table1[Race '#],Table1[[#This Row],[Race '#]],Table1[Gender],"~?")</f>
        <v>0</v>
      </c>
      <c r="AB3064" s="3" t="str">
        <f>_xlfn.IFS(Y3064=SUM(Table1[[#This Row],[Race-F candidates]:[Race-? Candidates]]),"All-Female",Z3064=SUM(Table1[[#This Row],[Race-F candidates]:[Race-? Candidates]]),"All-Male",1=1,"Mixed-Gender")</f>
        <v>Mixed-Gender</v>
      </c>
      <c r="AC3064" s="3">
        <f>COUNTIFS(Table1[genoffice],Table1[[#This Row],[genoffice]],Table1[Gender],"F")</f>
        <v>216</v>
      </c>
      <c r="AD3064" s="3">
        <f>COUNTIFS(Table1[genoffice],Table1[[#This Row],[genoffice]],Table1[Gender],"M")</f>
        <v>355</v>
      </c>
      <c r="AE3064" s="3">
        <f>COUNTIFS(Table1[genoffice],Table1[[#This Row],[genoffice]],Table1[Gender],"~?")</f>
        <v>29</v>
      </c>
    </row>
    <row r="3065" spans="1:31" x14ac:dyDescent="0.35">
      <c r="A3065">
        <v>3065</v>
      </c>
      <c r="B3065">
        <f>IF(COUNTIF(C$2:C3064,C3065)&gt;0,B3064,B3064+1)</f>
        <v>1046</v>
      </c>
      <c r="C3065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5" t="s">
        <v>3379</v>
      </c>
      <c r="E3065" t="s">
        <v>3355</v>
      </c>
      <c r="F3065" t="s">
        <v>3843</v>
      </c>
      <c r="G3065">
        <v>2014</v>
      </c>
      <c r="H3065" t="s">
        <v>1012</v>
      </c>
      <c r="I3065" t="s">
        <v>23</v>
      </c>
      <c r="J3065">
        <v>2813</v>
      </c>
      <c r="K3065">
        <v>16</v>
      </c>
      <c r="L3065">
        <f>COUNTIF(Table1[Race],Table1[Race])</f>
        <v>2</v>
      </c>
      <c r="M3065">
        <v>8</v>
      </c>
      <c r="N3065">
        <v>7</v>
      </c>
      <c r="O3065">
        <v>1</v>
      </c>
      <c r="P3065">
        <v>0</v>
      </c>
      <c r="Q3065" t="s">
        <v>20</v>
      </c>
      <c r="R3065" t="s">
        <v>3382</v>
      </c>
      <c r="S3065" t="s">
        <v>3379</v>
      </c>
      <c r="T3065">
        <f>IFERROR(Table1[n_can_adj]/MID(Table1[district],FIND("(",Table1[district])+1,1),Table1[n_can_adj])</f>
        <v>2</v>
      </c>
      <c r="U3065">
        <v>234963</v>
      </c>
      <c r="V3065" t="str">
        <f>IF(Table1[Voting Population]&lt;47000,"Rural","Urban")</f>
        <v>Urban</v>
      </c>
      <c r="W3065" s="3">
        <v>0.1431617423088638</v>
      </c>
      <c r="X3065" s="3" t="s">
        <v>5415</v>
      </c>
      <c r="Y3065" s="3">
        <f>COUNTIFS(Table1[Race '#],Table1[[#This Row],[Race '#]],Table1[Gender],"F")</f>
        <v>1</v>
      </c>
      <c r="Z3065" s="3">
        <f>COUNTIFS(Table1[Race '#],Table1[[#This Row],[Race '#]],Table1[Gender],"M")</f>
        <v>0</v>
      </c>
      <c r="AA3065" s="3">
        <f>COUNTIFS(Table1[Race '#],Table1[[#This Row],[Race '#]],Table1[Gender],"~?")</f>
        <v>1</v>
      </c>
      <c r="AB3065" s="3" t="str">
        <f>_xlfn.IFS(Y3065=SUM(Table1[[#This Row],[Race-F candidates]:[Race-? Candidates]]),"All-Female",Z3065=SUM(Table1[[#This Row],[Race-F candidates]:[Race-? Candidates]]),"All-Male",1=1,"Mixed-Gender")</f>
        <v>Mixed-Gender</v>
      </c>
      <c r="AC3065" s="3">
        <f>COUNTIFS(Table1[genoffice],Table1[[#This Row],[genoffice]],Table1[Gender],"F")</f>
        <v>216</v>
      </c>
      <c r="AD3065" s="3">
        <f>COUNTIFS(Table1[genoffice],Table1[[#This Row],[genoffice]],Table1[Gender],"M")</f>
        <v>355</v>
      </c>
      <c r="AE3065" s="3">
        <f>COUNTIFS(Table1[genoffice],Table1[[#This Row],[genoffice]],Table1[Gender],"~?")</f>
        <v>29</v>
      </c>
    </row>
    <row r="3066" spans="1:31" x14ac:dyDescent="0.35">
      <c r="A3066">
        <v>3075</v>
      </c>
      <c r="B3066">
        <f>IF(COUNTIF(C$2:C3065,C3066)&gt;0,B3065,B3065+1)</f>
        <v>1046</v>
      </c>
      <c r="C3066" t="str">
        <f>Table1[[#This Row],[position]]&amp;IF(Table1[district]="NA","","-"&amp;Table1[district])&amp;IF(Table1[parish]="Multi-Parish Race","","-"&amp;Table1[parish])&amp;" ("&amp;Table1[year]&amp;")"</f>
        <v>Member of School Board-District 4-Lafayette (2014)</v>
      </c>
      <c r="D3066" t="s">
        <v>3379</v>
      </c>
      <c r="E3066" t="s">
        <v>3355</v>
      </c>
      <c r="F3066" t="s">
        <v>3853</v>
      </c>
      <c r="G3066">
        <v>2014</v>
      </c>
      <c r="H3066" t="s">
        <v>1012</v>
      </c>
      <c r="I3066" t="s">
        <v>23</v>
      </c>
      <c r="J3066">
        <v>3753</v>
      </c>
      <c r="K3066">
        <v>16</v>
      </c>
      <c r="L3066">
        <f>COUNTIF(Table1[Race],Table1[Race])</f>
        <v>2</v>
      </c>
      <c r="M3066">
        <v>8</v>
      </c>
      <c r="N3066">
        <v>7</v>
      </c>
      <c r="O3066">
        <v>1</v>
      </c>
      <c r="P3066">
        <v>0</v>
      </c>
      <c r="Q3066" t="s">
        <v>20</v>
      </c>
      <c r="R3066" t="s">
        <v>3382</v>
      </c>
      <c r="S3066" t="s">
        <v>3379</v>
      </c>
      <c r="T3066">
        <f>IFERROR(Table1[n_can_adj]/MID(Table1[district],FIND("(",Table1[district])+1,1),Table1[n_can_adj])</f>
        <v>2</v>
      </c>
      <c r="U3066">
        <v>234963</v>
      </c>
      <c r="V3066" t="str">
        <f>IF(Table1[Voting Population]&lt;47000,"Rural","Urban")</f>
        <v>Urban</v>
      </c>
      <c r="W3066" s="3">
        <v>0.1431617423088638</v>
      </c>
      <c r="X3066" s="3" t="s">
        <v>5413</v>
      </c>
      <c r="Y3066" s="3">
        <f>COUNTIFS(Table1[Race '#],Table1[[#This Row],[Race '#]],Table1[Gender],"F")</f>
        <v>1</v>
      </c>
      <c r="Z3066" s="3">
        <f>COUNTIFS(Table1[Race '#],Table1[[#This Row],[Race '#]],Table1[Gender],"M")</f>
        <v>0</v>
      </c>
      <c r="AA3066" s="3">
        <f>COUNTIFS(Table1[Race '#],Table1[[#This Row],[Race '#]],Table1[Gender],"~?")</f>
        <v>1</v>
      </c>
      <c r="AB3066" s="3" t="str">
        <f>_xlfn.IFS(Y3066=SUM(Table1[[#This Row],[Race-F candidates]:[Race-? Candidates]]),"All-Female",Z3066=SUM(Table1[[#This Row],[Race-F candidates]:[Race-? Candidates]]),"All-Male",1=1,"Mixed-Gender")</f>
        <v>Mixed-Gender</v>
      </c>
      <c r="AC3066" s="3">
        <f>COUNTIFS(Table1[genoffice],Table1[[#This Row],[genoffice]],Table1[Gender],"F")</f>
        <v>216</v>
      </c>
      <c r="AD3066" s="3">
        <f>COUNTIFS(Table1[genoffice],Table1[[#This Row],[genoffice]],Table1[Gender],"M")</f>
        <v>355</v>
      </c>
      <c r="AE3066" s="3">
        <f>COUNTIFS(Table1[genoffice],Table1[[#This Row],[genoffice]],Table1[Gender],"~?")</f>
        <v>29</v>
      </c>
    </row>
    <row r="3067" spans="1:31" x14ac:dyDescent="0.35">
      <c r="A3067">
        <v>3060</v>
      </c>
      <c r="B3067">
        <f>IF(COUNTIF(C$2:C3066,C3067)&gt;0,B3066,B3066+1)</f>
        <v>1047</v>
      </c>
      <c r="C3067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7" t="s">
        <v>3379</v>
      </c>
      <c r="E3067" t="s">
        <v>3355</v>
      </c>
      <c r="F3067" t="s">
        <v>3838</v>
      </c>
      <c r="G3067">
        <v>2014</v>
      </c>
      <c r="H3067" t="s">
        <v>153</v>
      </c>
      <c r="I3067" t="s">
        <v>23</v>
      </c>
      <c r="J3067">
        <v>277</v>
      </c>
      <c r="K3067">
        <v>16</v>
      </c>
      <c r="L3067">
        <f>COUNTIF(Table1[Race],Table1[Race])</f>
        <v>3</v>
      </c>
      <c r="M3067">
        <v>8</v>
      </c>
      <c r="N3067">
        <v>7</v>
      </c>
      <c r="O3067">
        <v>1</v>
      </c>
      <c r="P3067">
        <v>0</v>
      </c>
      <c r="Q3067" t="s">
        <v>20</v>
      </c>
      <c r="R3067" t="s">
        <v>3382</v>
      </c>
      <c r="S3067" t="s">
        <v>3379</v>
      </c>
      <c r="T3067">
        <f>IFERROR(Table1[n_can_adj]/MID(Table1[district],FIND("(",Table1[district])+1,1),Table1[n_can_adj])</f>
        <v>3</v>
      </c>
      <c r="U3067">
        <v>20692</v>
      </c>
      <c r="V3067" t="str">
        <f>IF(Table1[Voting Population]&lt;47000,"Rural","Urban")</f>
        <v>Rural</v>
      </c>
      <c r="W3067" s="3">
        <v>7.224334600760457E-2</v>
      </c>
      <c r="X3067" s="3" t="s">
        <v>5414</v>
      </c>
      <c r="Y3067" s="3">
        <f>COUNTIFS(Table1[Race '#],Table1[[#This Row],[Race '#]],Table1[Gender],"F")</f>
        <v>2</v>
      </c>
      <c r="Z3067" s="3">
        <f>COUNTIFS(Table1[Race '#],Table1[[#This Row],[Race '#]],Table1[Gender],"M")</f>
        <v>1</v>
      </c>
      <c r="AA3067" s="3">
        <f>COUNTIFS(Table1[Race '#],Table1[[#This Row],[Race '#]],Table1[Gender],"~?")</f>
        <v>0</v>
      </c>
      <c r="AB3067" s="3" t="str">
        <f>_xlfn.IFS(Y3067=SUM(Table1[[#This Row],[Race-F candidates]:[Race-? Candidates]]),"All-Female",Z3067=SUM(Table1[[#This Row],[Race-F candidates]:[Race-? Candidates]]),"All-Male",1=1,"Mixed-Gender")</f>
        <v>Mixed-Gender</v>
      </c>
      <c r="AC3067" s="3">
        <f>COUNTIFS(Table1[genoffice],Table1[[#This Row],[genoffice]],Table1[Gender],"F")</f>
        <v>216</v>
      </c>
      <c r="AD3067" s="3">
        <f>COUNTIFS(Table1[genoffice],Table1[[#This Row],[genoffice]],Table1[Gender],"M")</f>
        <v>355</v>
      </c>
      <c r="AE3067" s="3">
        <f>COUNTIFS(Table1[genoffice],Table1[[#This Row],[genoffice]],Table1[Gender],"~?")</f>
        <v>29</v>
      </c>
    </row>
    <row r="3068" spans="1:31" x14ac:dyDescent="0.35">
      <c r="A3068">
        <v>3062</v>
      </c>
      <c r="B3068">
        <f>IF(COUNTIF(C$2:C3067,C3068)&gt;0,B3067,B3067+1)</f>
        <v>1047</v>
      </c>
      <c r="C3068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8" t="s">
        <v>3379</v>
      </c>
      <c r="E3068" t="s">
        <v>3355</v>
      </c>
      <c r="F3068" t="s">
        <v>3840</v>
      </c>
      <c r="G3068">
        <v>2014</v>
      </c>
      <c r="H3068" t="s">
        <v>153</v>
      </c>
      <c r="I3068" t="s">
        <v>19</v>
      </c>
      <c r="J3068">
        <v>178</v>
      </c>
      <c r="K3068">
        <v>16</v>
      </c>
      <c r="L3068">
        <f>COUNTIF(Table1[Race],Table1[Race])</f>
        <v>3</v>
      </c>
      <c r="M3068">
        <v>8</v>
      </c>
      <c r="N3068">
        <v>7</v>
      </c>
      <c r="O3068">
        <v>1</v>
      </c>
      <c r="P3068">
        <v>0</v>
      </c>
      <c r="Q3068" t="s">
        <v>20</v>
      </c>
      <c r="R3068" t="s">
        <v>3382</v>
      </c>
      <c r="S3068" t="s">
        <v>3379</v>
      </c>
      <c r="T3068">
        <f>IFERROR(Table1[n_can_adj]/MID(Table1[district],FIND("(",Table1[district])+1,1),Table1[n_can_adj])</f>
        <v>3</v>
      </c>
      <c r="U3068">
        <v>20692</v>
      </c>
      <c r="V3068" t="str">
        <f>IF(Table1[Voting Population]&lt;47000,"Rural","Urban")</f>
        <v>Rural</v>
      </c>
      <c r="W3068" s="3">
        <v>7.224334600760457E-2</v>
      </c>
      <c r="X3068" s="3" t="s">
        <v>5415</v>
      </c>
      <c r="Y3068" s="3">
        <f>COUNTIFS(Table1[Race '#],Table1[[#This Row],[Race '#]],Table1[Gender],"F")</f>
        <v>2</v>
      </c>
      <c r="Z3068" s="3">
        <f>COUNTIFS(Table1[Race '#],Table1[[#This Row],[Race '#]],Table1[Gender],"M")</f>
        <v>1</v>
      </c>
      <c r="AA3068" s="3">
        <f>COUNTIFS(Table1[Race '#],Table1[[#This Row],[Race '#]],Table1[Gender],"~?")</f>
        <v>0</v>
      </c>
      <c r="AB3068" s="3" t="str">
        <f>_xlfn.IFS(Y3068=SUM(Table1[[#This Row],[Race-F candidates]:[Race-? Candidates]]),"All-Female",Z3068=SUM(Table1[[#This Row],[Race-F candidates]:[Race-? Candidates]]),"All-Male",1=1,"Mixed-Gender")</f>
        <v>Mixed-Gender</v>
      </c>
      <c r="AC3068" s="3">
        <f>COUNTIFS(Table1[genoffice],Table1[[#This Row],[genoffice]],Table1[Gender],"F")</f>
        <v>216</v>
      </c>
      <c r="AD3068" s="3">
        <f>COUNTIFS(Table1[genoffice],Table1[[#This Row],[genoffice]],Table1[Gender],"M")</f>
        <v>355</v>
      </c>
      <c r="AE3068" s="3">
        <f>COUNTIFS(Table1[genoffice],Table1[[#This Row],[genoffice]],Table1[Gender],"~?")</f>
        <v>29</v>
      </c>
    </row>
    <row r="3069" spans="1:31" x14ac:dyDescent="0.35">
      <c r="A3069">
        <v>3063</v>
      </c>
      <c r="B3069">
        <f>IF(COUNTIF(C$2:C3068,C3069)&gt;0,B3068,B3068+1)</f>
        <v>1047</v>
      </c>
      <c r="C3069" t="str">
        <f>Table1[[#This Row],[position]]&amp;IF(Table1[district]="NA","","-"&amp;Table1[district])&amp;IF(Table1[parish]="Multi-Parish Race","","-"&amp;Table1[parish])&amp;" ("&amp;Table1[year]&amp;")"</f>
        <v>Member of School Board-District 4-Richland (2014)</v>
      </c>
      <c r="D3069" t="s">
        <v>3379</v>
      </c>
      <c r="E3069" t="s">
        <v>3355</v>
      </c>
      <c r="F3069" t="s">
        <v>3841</v>
      </c>
      <c r="G3069">
        <v>2014</v>
      </c>
      <c r="H3069" t="s">
        <v>153</v>
      </c>
      <c r="I3069" t="s">
        <v>19</v>
      </c>
      <c r="J3069">
        <v>334</v>
      </c>
      <c r="K3069">
        <v>16</v>
      </c>
      <c r="L3069">
        <f>COUNTIF(Table1[Race],Table1[Race])</f>
        <v>3</v>
      </c>
      <c r="M3069">
        <v>8</v>
      </c>
      <c r="N3069">
        <v>7</v>
      </c>
      <c r="O3069">
        <v>1</v>
      </c>
      <c r="P3069">
        <v>0</v>
      </c>
      <c r="Q3069" t="s">
        <v>20</v>
      </c>
      <c r="R3069" t="s">
        <v>3382</v>
      </c>
      <c r="S3069" t="s">
        <v>3379</v>
      </c>
      <c r="T3069">
        <f>IFERROR(Table1[n_can_adj]/MID(Table1[district],FIND("(",Table1[district])+1,1),Table1[n_can_adj])</f>
        <v>3</v>
      </c>
      <c r="U3069">
        <v>20692</v>
      </c>
      <c r="V3069" t="str">
        <f>IF(Table1[Voting Population]&lt;47000,"Rural","Urban")</f>
        <v>Rural</v>
      </c>
      <c r="W3069" s="3">
        <v>7.224334600760457E-2</v>
      </c>
      <c r="X3069" s="3" t="s">
        <v>5415</v>
      </c>
      <c r="Y3069" s="3">
        <f>COUNTIFS(Table1[Race '#],Table1[[#This Row],[Race '#]],Table1[Gender],"F")</f>
        <v>2</v>
      </c>
      <c r="Z3069" s="3">
        <f>COUNTIFS(Table1[Race '#],Table1[[#This Row],[Race '#]],Table1[Gender],"M")</f>
        <v>1</v>
      </c>
      <c r="AA3069" s="3">
        <f>COUNTIFS(Table1[Race '#],Table1[[#This Row],[Race '#]],Table1[Gender],"~?")</f>
        <v>0</v>
      </c>
      <c r="AB3069" s="3" t="str">
        <f>_xlfn.IFS(Y3069=SUM(Table1[[#This Row],[Race-F candidates]:[Race-? Candidates]]),"All-Female",Z3069=SUM(Table1[[#This Row],[Race-F candidates]:[Race-? Candidates]]),"All-Male",1=1,"Mixed-Gender")</f>
        <v>Mixed-Gender</v>
      </c>
      <c r="AC3069" s="3">
        <f>COUNTIFS(Table1[genoffice],Table1[[#This Row],[genoffice]],Table1[Gender],"F")</f>
        <v>216</v>
      </c>
      <c r="AD3069" s="3">
        <f>COUNTIFS(Table1[genoffice],Table1[[#This Row],[genoffice]],Table1[Gender],"M")</f>
        <v>355</v>
      </c>
      <c r="AE3069" s="3">
        <f>COUNTIFS(Table1[genoffice],Table1[[#This Row],[genoffice]],Table1[Gender],"~?")</f>
        <v>29</v>
      </c>
    </row>
    <row r="3070" spans="1:31" x14ac:dyDescent="0.35">
      <c r="A3070">
        <v>3061</v>
      </c>
      <c r="B3070">
        <f>IF(COUNTIF(C$2:C3069,C3070)&gt;0,B3069,B3069+1)</f>
        <v>1048</v>
      </c>
      <c r="C3070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0" t="s">
        <v>3379</v>
      </c>
      <c r="E3070" t="s">
        <v>3355</v>
      </c>
      <c r="F3070" t="s">
        <v>3839</v>
      </c>
      <c r="G3070">
        <v>2014</v>
      </c>
      <c r="H3070" t="s">
        <v>832</v>
      </c>
      <c r="I3070" t="s">
        <v>23</v>
      </c>
      <c r="J3070">
        <v>440</v>
      </c>
      <c r="K3070">
        <v>16</v>
      </c>
      <c r="L3070">
        <f>COUNTIF(Table1[Race],Table1[Race])</f>
        <v>2</v>
      </c>
      <c r="M3070">
        <v>8</v>
      </c>
      <c r="N3070">
        <v>7</v>
      </c>
      <c r="O3070">
        <v>1</v>
      </c>
      <c r="P3070">
        <v>0</v>
      </c>
      <c r="Q3070" t="s">
        <v>20</v>
      </c>
      <c r="R3070" t="s">
        <v>3382</v>
      </c>
      <c r="S3070" t="s">
        <v>3379</v>
      </c>
      <c r="T3070">
        <f>IFERROR(Table1[n_can_adj]/MID(Table1[district],FIND("(",Table1[district])+1,1),Table1[n_can_adj])</f>
        <v>2</v>
      </c>
      <c r="U3070">
        <v>10714</v>
      </c>
      <c r="V3070" t="str">
        <f>IF(Table1[Voting Population]&lt;47000,"Rural","Urban")</f>
        <v>Rural</v>
      </c>
      <c r="W3070" s="3">
        <v>0.13842173350582149</v>
      </c>
      <c r="X3070" s="3" t="s">
        <v>5415</v>
      </c>
      <c r="Y3070" s="3">
        <f>COUNTIFS(Table1[Race '#],Table1[[#This Row],[Race '#]],Table1[Gender],"F")</f>
        <v>1</v>
      </c>
      <c r="Z3070" s="3">
        <f>COUNTIFS(Table1[Race '#],Table1[[#This Row],[Race '#]],Table1[Gender],"M")</f>
        <v>1</v>
      </c>
      <c r="AA3070" s="3">
        <f>COUNTIFS(Table1[Race '#],Table1[[#This Row],[Race '#]],Table1[Gender],"~?")</f>
        <v>0</v>
      </c>
      <c r="AB3070" s="3" t="str">
        <f>_xlfn.IFS(Y3070=SUM(Table1[[#This Row],[Race-F candidates]:[Race-? Candidates]]),"All-Female",Z3070=SUM(Table1[[#This Row],[Race-F candidates]:[Race-? Candidates]]),"All-Male",1=1,"Mixed-Gender")</f>
        <v>Mixed-Gender</v>
      </c>
      <c r="AC3070" s="3">
        <f>COUNTIFS(Table1[genoffice],Table1[[#This Row],[genoffice]],Table1[Gender],"F")</f>
        <v>216</v>
      </c>
      <c r="AD3070" s="3">
        <f>COUNTIFS(Table1[genoffice],Table1[[#This Row],[genoffice]],Table1[Gender],"M")</f>
        <v>355</v>
      </c>
      <c r="AE3070" s="3">
        <f>COUNTIFS(Table1[genoffice],Table1[[#This Row],[genoffice]],Table1[Gender],"~?")</f>
        <v>29</v>
      </c>
    </row>
    <row r="3071" spans="1:31" x14ac:dyDescent="0.35">
      <c r="A3071">
        <v>3078</v>
      </c>
      <c r="B3071">
        <f>IF(COUNTIF(C$2:C3070,C3071)&gt;0,B3070,B3070+1)</f>
        <v>1048</v>
      </c>
      <c r="C3071" t="str">
        <f>Table1[[#This Row],[position]]&amp;IF(Table1[district]="NA","","-"&amp;Table1[district])&amp;IF(Table1[parish]="Multi-Parish Race","","-"&amp;Table1[parish])&amp;" ("&amp;Table1[year]&amp;")"</f>
        <v>Member of School Board-District 4-St. Helena (2014)</v>
      </c>
      <c r="D3071" t="s">
        <v>3379</v>
      </c>
      <c r="E3071" t="s">
        <v>3355</v>
      </c>
      <c r="F3071" t="s">
        <v>3856</v>
      </c>
      <c r="G3071">
        <v>2014</v>
      </c>
      <c r="H3071" t="s">
        <v>832</v>
      </c>
      <c r="I3071" t="s">
        <v>23</v>
      </c>
      <c r="J3071">
        <v>333</v>
      </c>
      <c r="K3071">
        <v>16</v>
      </c>
      <c r="L3071">
        <f>COUNTIF(Table1[Race],Table1[Race])</f>
        <v>2</v>
      </c>
      <c r="M3071">
        <v>8</v>
      </c>
      <c r="N3071">
        <v>7</v>
      </c>
      <c r="O3071">
        <v>1</v>
      </c>
      <c r="P3071">
        <v>0</v>
      </c>
      <c r="Q3071" t="s">
        <v>20</v>
      </c>
      <c r="R3071" t="s">
        <v>3382</v>
      </c>
      <c r="S3071" t="s">
        <v>3379</v>
      </c>
      <c r="T3071">
        <f>IFERROR(Table1[n_can_adj]/MID(Table1[district],FIND("(",Table1[district])+1,1),Table1[n_can_adj])</f>
        <v>2</v>
      </c>
      <c r="U3071">
        <v>10714</v>
      </c>
      <c r="V3071" t="str">
        <f>IF(Table1[Voting Population]&lt;47000,"Rural","Urban")</f>
        <v>Rural</v>
      </c>
      <c r="W3071" s="3">
        <v>0.13842173350582149</v>
      </c>
      <c r="X3071" s="3" t="s">
        <v>5414</v>
      </c>
      <c r="Y3071" s="3">
        <f>COUNTIFS(Table1[Race '#],Table1[[#This Row],[Race '#]],Table1[Gender],"F")</f>
        <v>1</v>
      </c>
      <c r="Z3071" s="3">
        <f>COUNTIFS(Table1[Race '#],Table1[[#This Row],[Race '#]],Table1[Gender],"M")</f>
        <v>1</v>
      </c>
      <c r="AA3071" s="3">
        <f>COUNTIFS(Table1[Race '#],Table1[[#This Row],[Race '#]],Table1[Gender],"~?")</f>
        <v>0</v>
      </c>
      <c r="AB3071" s="3" t="str">
        <f>_xlfn.IFS(Y3071=SUM(Table1[[#This Row],[Race-F candidates]:[Race-? Candidates]]),"All-Female",Z3071=SUM(Table1[[#This Row],[Race-F candidates]:[Race-? Candidates]]),"All-Male",1=1,"Mixed-Gender")</f>
        <v>Mixed-Gender</v>
      </c>
      <c r="AC3071" s="3">
        <f>COUNTIFS(Table1[genoffice],Table1[[#This Row],[genoffice]],Table1[Gender],"F")</f>
        <v>216</v>
      </c>
      <c r="AD3071" s="3">
        <f>COUNTIFS(Table1[genoffice],Table1[[#This Row],[genoffice]],Table1[Gender],"M")</f>
        <v>355</v>
      </c>
      <c r="AE3071" s="3">
        <f>COUNTIFS(Table1[genoffice],Table1[[#This Row],[genoffice]],Table1[Gender],"~?")</f>
        <v>29</v>
      </c>
    </row>
    <row r="3072" spans="1:31" x14ac:dyDescent="0.35">
      <c r="A3072">
        <v>3066</v>
      </c>
      <c r="B3072">
        <f>IF(COUNTIF(C$2:C3071,C3072)&gt;0,B3071,B3071+1)</f>
        <v>1049</v>
      </c>
      <c r="C3072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2" t="s">
        <v>3379</v>
      </c>
      <c r="E3072" t="s">
        <v>3355</v>
      </c>
      <c r="F3072" t="s">
        <v>3844</v>
      </c>
      <c r="G3072">
        <v>2014</v>
      </c>
      <c r="H3072" t="s">
        <v>98</v>
      </c>
      <c r="I3072" t="s">
        <v>23</v>
      </c>
      <c r="J3072">
        <v>748</v>
      </c>
      <c r="K3072">
        <v>16</v>
      </c>
      <c r="L3072">
        <f>COUNTIF(Table1[Race],Table1[Race])</f>
        <v>3</v>
      </c>
      <c r="M3072">
        <v>8</v>
      </c>
      <c r="N3072">
        <v>7</v>
      </c>
      <c r="O3072">
        <v>1</v>
      </c>
      <c r="P3072">
        <v>0</v>
      </c>
      <c r="Q3072" t="s">
        <v>20</v>
      </c>
      <c r="R3072" t="s">
        <v>3382</v>
      </c>
      <c r="S3072" t="s">
        <v>3379</v>
      </c>
      <c r="T3072">
        <f>IFERROR(Table1[n_can_adj]/MID(Table1[district],FIND("(",Table1[district])+1,1),Table1[n_can_adj])</f>
        <v>3</v>
      </c>
      <c r="U3072">
        <v>21581</v>
      </c>
      <c r="V3072" t="str">
        <f>IF(Table1[Voting Population]&lt;47000,"Rural","Urban")</f>
        <v>Rural</v>
      </c>
      <c r="W3072" s="3">
        <v>0.43430034129692829</v>
      </c>
      <c r="X3072" s="3" t="s">
        <v>5414</v>
      </c>
      <c r="Y3072" s="3">
        <f>COUNTIFS(Table1[Race '#],Table1[[#This Row],[Race '#]],Table1[Gender],"F")</f>
        <v>0</v>
      </c>
      <c r="Z3072" s="3">
        <f>COUNTIFS(Table1[Race '#],Table1[[#This Row],[Race '#]],Table1[Gender],"M")</f>
        <v>3</v>
      </c>
      <c r="AA3072" s="3">
        <f>COUNTIFS(Table1[Race '#],Table1[[#This Row],[Race '#]],Table1[Gender],"~?")</f>
        <v>0</v>
      </c>
      <c r="AB3072" s="3" t="str">
        <f>_xlfn.IFS(Y3072=SUM(Table1[[#This Row],[Race-F candidates]:[Race-? Candidates]]),"All-Female",Z3072=SUM(Table1[[#This Row],[Race-F candidates]:[Race-? Candidates]]),"All-Male",1=1,"Mixed-Gender")</f>
        <v>All-Male</v>
      </c>
      <c r="AC3072" s="3">
        <f>COUNTIFS(Table1[genoffice],Table1[[#This Row],[genoffice]],Table1[Gender],"F")</f>
        <v>216</v>
      </c>
      <c r="AD3072" s="3">
        <f>COUNTIFS(Table1[genoffice],Table1[[#This Row],[genoffice]],Table1[Gender],"M")</f>
        <v>355</v>
      </c>
      <c r="AE3072" s="3">
        <f>COUNTIFS(Table1[genoffice],Table1[[#This Row],[genoffice]],Table1[Gender],"~?")</f>
        <v>29</v>
      </c>
    </row>
    <row r="3073" spans="1:31" x14ac:dyDescent="0.35">
      <c r="A3073">
        <v>3069</v>
      </c>
      <c r="B3073">
        <f>IF(COUNTIF(C$2:C3072,C3073)&gt;0,B3072,B3072+1)</f>
        <v>1049</v>
      </c>
      <c r="C3073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3" t="s">
        <v>3379</v>
      </c>
      <c r="E3073" t="s">
        <v>3355</v>
      </c>
      <c r="F3073" t="s">
        <v>3847</v>
      </c>
      <c r="G3073">
        <v>2014</v>
      </c>
      <c r="H3073" t="s">
        <v>98</v>
      </c>
      <c r="I3073" t="s">
        <v>19</v>
      </c>
      <c r="J3073">
        <v>239</v>
      </c>
      <c r="K3073">
        <v>16</v>
      </c>
      <c r="L3073">
        <f>COUNTIF(Table1[Race],Table1[Race])</f>
        <v>3</v>
      </c>
      <c r="M3073">
        <v>8</v>
      </c>
      <c r="N3073">
        <v>7</v>
      </c>
      <c r="O3073">
        <v>1</v>
      </c>
      <c r="P3073">
        <v>0</v>
      </c>
      <c r="Q3073" t="s">
        <v>20</v>
      </c>
      <c r="R3073" t="s">
        <v>3382</v>
      </c>
      <c r="S3073" t="s">
        <v>3379</v>
      </c>
      <c r="T3073">
        <f>IFERROR(Table1[n_can_adj]/MID(Table1[district],FIND("(",Table1[district])+1,1),Table1[n_can_adj])</f>
        <v>3</v>
      </c>
      <c r="U3073">
        <v>21581</v>
      </c>
      <c r="V3073" t="str">
        <f>IF(Table1[Voting Population]&lt;47000,"Rural","Urban")</f>
        <v>Rural</v>
      </c>
      <c r="W3073" s="3">
        <v>0.43430034129692829</v>
      </c>
      <c r="X3073" s="3" t="s">
        <v>5414</v>
      </c>
      <c r="Y3073" s="3">
        <f>COUNTIFS(Table1[Race '#],Table1[[#This Row],[Race '#]],Table1[Gender],"F")</f>
        <v>0</v>
      </c>
      <c r="Z3073" s="3">
        <f>COUNTIFS(Table1[Race '#],Table1[[#This Row],[Race '#]],Table1[Gender],"M")</f>
        <v>3</v>
      </c>
      <c r="AA3073" s="3">
        <f>COUNTIFS(Table1[Race '#],Table1[[#This Row],[Race '#]],Table1[Gender],"~?")</f>
        <v>0</v>
      </c>
      <c r="AB3073" s="3" t="str">
        <f>_xlfn.IFS(Y3073=SUM(Table1[[#This Row],[Race-F candidates]:[Race-? Candidates]]),"All-Female",Z3073=SUM(Table1[[#This Row],[Race-F candidates]:[Race-? Candidates]]),"All-Male",1=1,"Mixed-Gender")</f>
        <v>All-Male</v>
      </c>
      <c r="AC3073" s="3">
        <f>COUNTIFS(Table1[genoffice],Table1[[#This Row],[genoffice]],Table1[Gender],"F")</f>
        <v>216</v>
      </c>
      <c r="AD3073" s="3">
        <f>COUNTIFS(Table1[genoffice],Table1[[#This Row],[genoffice]],Table1[Gender],"M")</f>
        <v>355</v>
      </c>
      <c r="AE3073" s="3">
        <f>COUNTIFS(Table1[genoffice],Table1[[#This Row],[genoffice]],Table1[Gender],"~?")</f>
        <v>29</v>
      </c>
    </row>
    <row r="3074" spans="1:31" x14ac:dyDescent="0.35">
      <c r="A3074">
        <v>3072</v>
      </c>
      <c r="B3074">
        <f>IF(COUNTIF(C$2:C3073,C3074)&gt;0,B3073,B3073+1)</f>
        <v>1049</v>
      </c>
      <c r="C3074" t="str">
        <f>Table1[[#This Row],[position]]&amp;IF(Table1[district]="NA","","-"&amp;Table1[district])&amp;IF(Table1[parish]="Multi-Parish Race","","-"&amp;Table1[parish])&amp;" ("&amp;Table1[year]&amp;")"</f>
        <v>Member of School Board-District 4-St. James (2014)</v>
      </c>
      <c r="D3074" t="s">
        <v>3379</v>
      </c>
      <c r="E3074" t="s">
        <v>3355</v>
      </c>
      <c r="F3074" t="s">
        <v>3850</v>
      </c>
      <c r="G3074">
        <v>2014</v>
      </c>
      <c r="H3074" t="s">
        <v>98</v>
      </c>
      <c r="I3074" t="s">
        <v>23</v>
      </c>
      <c r="J3074">
        <v>185</v>
      </c>
      <c r="K3074">
        <v>16</v>
      </c>
      <c r="L3074">
        <f>COUNTIF(Table1[Race],Table1[Race])</f>
        <v>3</v>
      </c>
      <c r="M3074">
        <v>8</v>
      </c>
      <c r="N3074">
        <v>7</v>
      </c>
      <c r="O3074">
        <v>1</v>
      </c>
      <c r="P3074">
        <v>0</v>
      </c>
      <c r="Q3074" t="s">
        <v>20</v>
      </c>
      <c r="R3074" t="s">
        <v>3382</v>
      </c>
      <c r="S3074" t="s">
        <v>3379</v>
      </c>
      <c r="T3074">
        <f>IFERROR(Table1[n_can_adj]/MID(Table1[district],FIND("(",Table1[district])+1,1),Table1[n_can_adj])</f>
        <v>3</v>
      </c>
      <c r="U3074">
        <v>21581</v>
      </c>
      <c r="V3074" t="str">
        <f>IF(Table1[Voting Population]&lt;47000,"Rural","Urban")</f>
        <v>Rural</v>
      </c>
      <c r="W3074" s="3">
        <v>0.43430034129692829</v>
      </c>
      <c r="X3074" s="3" t="s">
        <v>5414</v>
      </c>
      <c r="Y3074" s="3">
        <f>COUNTIFS(Table1[Race '#],Table1[[#This Row],[Race '#]],Table1[Gender],"F")</f>
        <v>0</v>
      </c>
      <c r="Z3074" s="3">
        <f>COUNTIFS(Table1[Race '#],Table1[[#This Row],[Race '#]],Table1[Gender],"M")</f>
        <v>3</v>
      </c>
      <c r="AA3074" s="3">
        <f>COUNTIFS(Table1[Race '#],Table1[[#This Row],[Race '#]],Table1[Gender],"~?")</f>
        <v>0</v>
      </c>
      <c r="AB3074" s="3" t="str">
        <f>_xlfn.IFS(Y3074=SUM(Table1[[#This Row],[Race-F candidates]:[Race-? Candidates]]),"All-Female",Z3074=SUM(Table1[[#This Row],[Race-F candidates]:[Race-? Candidates]]),"All-Male",1=1,"Mixed-Gender")</f>
        <v>All-Male</v>
      </c>
      <c r="AC3074" s="3">
        <f>COUNTIFS(Table1[genoffice],Table1[[#This Row],[genoffice]],Table1[Gender],"F")</f>
        <v>216</v>
      </c>
      <c r="AD3074" s="3">
        <f>COUNTIFS(Table1[genoffice],Table1[[#This Row],[genoffice]],Table1[Gender],"M")</f>
        <v>355</v>
      </c>
      <c r="AE3074" s="3">
        <f>COUNTIFS(Table1[genoffice],Table1[[#This Row],[genoffice]],Table1[Gender],"~?")</f>
        <v>29</v>
      </c>
    </row>
    <row r="3075" spans="1:31" x14ac:dyDescent="0.35">
      <c r="A3075">
        <v>3068</v>
      </c>
      <c r="B3075">
        <f>IF(COUNTIF(C$2:C3074,C3075)&gt;0,B3074,B3074+1)</f>
        <v>1050</v>
      </c>
      <c r="C3075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5" t="s">
        <v>3379</v>
      </c>
      <c r="E3075" t="s">
        <v>3355</v>
      </c>
      <c r="F3075" t="s">
        <v>3846</v>
      </c>
      <c r="G3075">
        <v>2014</v>
      </c>
      <c r="H3075" t="s">
        <v>1222</v>
      </c>
      <c r="I3075" t="s">
        <v>19</v>
      </c>
      <c r="J3075">
        <v>387</v>
      </c>
      <c r="K3075">
        <v>16</v>
      </c>
      <c r="L3075">
        <f>COUNTIF(Table1[Race],Table1[Race])</f>
        <v>2</v>
      </c>
      <c r="M3075">
        <v>8</v>
      </c>
      <c r="N3075">
        <v>7</v>
      </c>
      <c r="O3075">
        <v>1</v>
      </c>
      <c r="P3075">
        <v>0</v>
      </c>
      <c r="Q3075" t="s">
        <v>20</v>
      </c>
      <c r="R3075" t="s">
        <v>3382</v>
      </c>
      <c r="S3075" t="s">
        <v>3379</v>
      </c>
      <c r="T3075">
        <f>IFERROR(Table1[n_can_adj]/MID(Table1[district],FIND("(",Table1[district])+1,1),Table1[n_can_adj])</f>
        <v>2</v>
      </c>
      <c r="U3075">
        <v>11370</v>
      </c>
      <c r="V3075" t="str">
        <f>IF(Table1[Voting Population]&lt;47000,"Rural","Urban")</f>
        <v>Rural</v>
      </c>
      <c r="W3075" s="3">
        <v>0.52062868369351678</v>
      </c>
      <c r="X3075" s="3" t="s">
        <v>5415</v>
      </c>
      <c r="Y3075" s="3">
        <f>COUNTIFS(Table1[Race '#],Table1[[#This Row],[Race '#]],Table1[Gender],"F")</f>
        <v>1</v>
      </c>
      <c r="Z3075" s="3">
        <f>COUNTIFS(Table1[Race '#],Table1[[#This Row],[Race '#]],Table1[Gender],"M")</f>
        <v>0</v>
      </c>
      <c r="AA3075" s="3">
        <f>COUNTIFS(Table1[Race '#],Table1[[#This Row],[Race '#]],Table1[Gender],"~?")</f>
        <v>1</v>
      </c>
      <c r="AB3075" s="3" t="str">
        <f>_xlfn.IFS(Y3075=SUM(Table1[[#This Row],[Race-F candidates]:[Race-? Candidates]]),"All-Female",Z3075=SUM(Table1[[#This Row],[Race-F candidates]:[Race-? Candidates]]),"All-Male",1=1,"Mixed-Gender")</f>
        <v>Mixed-Gender</v>
      </c>
      <c r="AC3075" s="3">
        <f>COUNTIFS(Table1[genoffice],Table1[[#This Row],[genoffice]],Table1[Gender],"F")</f>
        <v>216</v>
      </c>
      <c r="AD3075" s="3">
        <f>COUNTIFS(Table1[genoffice],Table1[[#This Row],[genoffice]],Table1[Gender],"M")</f>
        <v>355</v>
      </c>
      <c r="AE3075" s="3">
        <f>COUNTIFS(Table1[genoffice],Table1[[#This Row],[genoffice]],Table1[Gender],"~?")</f>
        <v>29</v>
      </c>
    </row>
    <row r="3076" spans="1:31" x14ac:dyDescent="0.35">
      <c r="A3076">
        <v>3076</v>
      </c>
      <c r="B3076">
        <f>IF(COUNTIF(C$2:C3075,C3076)&gt;0,B3075,B3075+1)</f>
        <v>1050</v>
      </c>
      <c r="C3076" t="str">
        <f>Table1[[#This Row],[position]]&amp;IF(Table1[district]="NA","","-"&amp;Table1[district])&amp;IF(Table1[parish]="Multi-Parish Race","","-"&amp;Table1[parish])&amp;" ("&amp;Table1[year]&amp;")"</f>
        <v>Member of School Board-District 4-West Carroll (2014)</v>
      </c>
      <c r="D3076" t="s">
        <v>3379</v>
      </c>
      <c r="E3076" t="s">
        <v>3355</v>
      </c>
      <c r="F3076" t="s">
        <v>3854</v>
      </c>
      <c r="G3076">
        <v>2014</v>
      </c>
      <c r="H3076" t="s">
        <v>1222</v>
      </c>
      <c r="I3076" t="s">
        <v>19</v>
      </c>
      <c r="J3076">
        <v>122</v>
      </c>
      <c r="K3076">
        <v>16</v>
      </c>
      <c r="L3076">
        <f>COUNTIF(Table1[Race],Table1[Race])</f>
        <v>2</v>
      </c>
      <c r="M3076">
        <v>8</v>
      </c>
      <c r="N3076">
        <v>7</v>
      </c>
      <c r="O3076">
        <v>1</v>
      </c>
      <c r="P3076">
        <v>0</v>
      </c>
      <c r="Q3076" t="s">
        <v>20</v>
      </c>
      <c r="R3076" t="s">
        <v>3382</v>
      </c>
      <c r="S3076" t="s">
        <v>3379</v>
      </c>
      <c r="T3076">
        <f>IFERROR(Table1[n_can_adj]/MID(Table1[district],FIND("(",Table1[district])+1,1),Table1[n_can_adj])</f>
        <v>2</v>
      </c>
      <c r="U3076">
        <v>11370</v>
      </c>
      <c r="V3076" t="str">
        <f>IF(Table1[Voting Population]&lt;47000,"Rural","Urban")</f>
        <v>Rural</v>
      </c>
      <c r="W3076" s="3">
        <v>0.52062868369351678</v>
      </c>
      <c r="X3076" s="3" t="s">
        <v>5413</v>
      </c>
      <c r="Y3076" s="3">
        <f>COUNTIFS(Table1[Race '#],Table1[[#This Row],[Race '#]],Table1[Gender],"F")</f>
        <v>1</v>
      </c>
      <c r="Z3076" s="3">
        <f>COUNTIFS(Table1[Race '#],Table1[[#This Row],[Race '#]],Table1[Gender],"M")</f>
        <v>0</v>
      </c>
      <c r="AA3076" s="3">
        <f>COUNTIFS(Table1[Race '#],Table1[[#This Row],[Race '#]],Table1[Gender],"~?")</f>
        <v>1</v>
      </c>
      <c r="AB3076" s="3" t="str">
        <f>_xlfn.IFS(Y3076=SUM(Table1[[#This Row],[Race-F candidates]:[Race-? Candidates]]),"All-Female",Z3076=SUM(Table1[[#This Row],[Race-F candidates]:[Race-? Candidates]]),"All-Male",1=1,"Mixed-Gender")</f>
        <v>Mixed-Gender</v>
      </c>
      <c r="AC3076" s="3">
        <f>COUNTIFS(Table1[genoffice],Table1[[#This Row],[genoffice]],Table1[Gender],"F")</f>
        <v>216</v>
      </c>
      <c r="AD3076" s="3">
        <f>COUNTIFS(Table1[genoffice],Table1[[#This Row],[genoffice]],Table1[Gender],"M")</f>
        <v>355</v>
      </c>
      <c r="AE3076" s="3">
        <f>COUNTIFS(Table1[genoffice],Table1[[#This Row],[genoffice]],Table1[Gender],"~?")</f>
        <v>29</v>
      </c>
    </row>
    <row r="3077" spans="1:31" x14ac:dyDescent="0.35">
      <c r="A3077">
        <v>3070</v>
      </c>
      <c r="B3077">
        <f>IF(COUNTIF(C$2:C3076,C3077)&gt;0,B3076,B3076+1)</f>
        <v>1051</v>
      </c>
      <c r="C3077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7" t="s">
        <v>3379</v>
      </c>
      <c r="E3077" t="s">
        <v>3355</v>
      </c>
      <c r="F3077" t="s">
        <v>3848</v>
      </c>
      <c r="G3077">
        <v>2016</v>
      </c>
      <c r="H3077" t="s">
        <v>2635</v>
      </c>
      <c r="I3077" t="s">
        <v>23</v>
      </c>
      <c r="J3077">
        <v>11980</v>
      </c>
      <c r="K3077">
        <v>3</v>
      </c>
      <c r="L3077">
        <f>COUNTIF(Table1[Race],Table1[Race])</f>
        <v>3</v>
      </c>
      <c r="M3077">
        <v>3</v>
      </c>
      <c r="N3077">
        <v>0</v>
      </c>
      <c r="O3077">
        <v>0</v>
      </c>
      <c r="P3077">
        <v>0</v>
      </c>
      <c r="Q3077" t="s">
        <v>20</v>
      </c>
      <c r="R3077" t="s">
        <v>3382</v>
      </c>
      <c r="S3077" t="s">
        <v>3379</v>
      </c>
      <c r="T3077">
        <f>IFERROR(Table1[n_can_adj]/MID(Table1[district],FIND("(",Table1[district])+1,1),Table1[n_can_adj])</f>
        <v>3</v>
      </c>
      <c r="U3077">
        <v>382922</v>
      </c>
      <c r="V3077" t="str">
        <f>IF(Table1[Voting Population]&lt;47000,"Rural","Urban")</f>
        <v>Urban</v>
      </c>
      <c r="W3077" s="3">
        <v>0.49783377037966026</v>
      </c>
      <c r="X3077" s="3" t="s">
        <v>5415</v>
      </c>
      <c r="Y3077" s="3">
        <f>COUNTIFS(Table1[Race '#],Table1[[#This Row],[Race '#]],Table1[Gender],"F")</f>
        <v>1</v>
      </c>
      <c r="Z3077" s="3">
        <f>COUNTIFS(Table1[Race '#],Table1[[#This Row],[Race '#]],Table1[Gender],"M")</f>
        <v>2</v>
      </c>
      <c r="AA3077" s="3">
        <f>COUNTIFS(Table1[Race '#],Table1[[#This Row],[Race '#]],Table1[Gender],"~?")</f>
        <v>0</v>
      </c>
      <c r="AB3077" s="3" t="str">
        <f>_xlfn.IFS(Y3077=SUM(Table1[[#This Row],[Race-F candidates]:[Race-? Candidates]]),"All-Female",Z3077=SUM(Table1[[#This Row],[Race-F candidates]:[Race-? Candidates]]),"All-Male",1=1,"Mixed-Gender")</f>
        <v>Mixed-Gender</v>
      </c>
      <c r="AC3077" s="3">
        <f>COUNTIFS(Table1[genoffice],Table1[[#This Row],[genoffice]],Table1[Gender],"F")</f>
        <v>216</v>
      </c>
      <c r="AD3077" s="3">
        <f>COUNTIFS(Table1[genoffice],Table1[[#This Row],[genoffice]],Table1[Gender],"M")</f>
        <v>355</v>
      </c>
      <c r="AE3077" s="3">
        <f>COUNTIFS(Table1[genoffice],Table1[[#This Row],[genoffice]],Table1[Gender],"~?")</f>
        <v>29</v>
      </c>
    </row>
    <row r="3078" spans="1:31" x14ac:dyDescent="0.35">
      <c r="A3078">
        <v>3073</v>
      </c>
      <c r="B3078">
        <f>IF(COUNTIF(C$2:C3077,C3078)&gt;0,B3077,B3077+1)</f>
        <v>1051</v>
      </c>
      <c r="C3078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8" t="s">
        <v>3379</v>
      </c>
      <c r="E3078" t="s">
        <v>3355</v>
      </c>
      <c r="F3078" t="s">
        <v>3851</v>
      </c>
      <c r="G3078">
        <v>2016</v>
      </c>
      <c r="H3078" t="s">
        <v>2635</v>
      </c>
      <c r="I3078" t="s">
        <v>23</v>
      </c>
      <c r="J3078">
        <v>3247</v>
      </c>
      <c r="K3078">
        <v>3</v>
      </c>
      <c r="L3078">
        <f>COUNTIF(Table1[Race],Table1[Race])</f>
        <v>3</v>
      </c>
      <c r="M3078">
        <v>3</v>
      </c>
      <c r="N3078">
        <v>0</v>
      </c>
      <c r="O3078">
        <v>0</v>
      </c>
      <c r="P3078">
        <v>0</v>
      </c>
      <c r="Q3078" t="s">
        <v>20</v>
      </c>
      <c r="R3078" t="s">
        <v>3382</v>
      </c>
      <c r="S3078" t="s">
        <v>3379</v>
      </c>
      <c r="T3078">
        <f>IFERROR(Table1[n_can_adj]/MID(Table1[district],FIND("(",Table1[district])+1,1),Table1[n_can_adj])</f>
        <v>3</v>
      </c>
      <c r="U3078">
        <v>382922</v>
      </c>
      <c r="V3078" t="str">
        <f>IF(Table1[Voting Population]&lt;47000,"Rural","Urban")</f>
        <v>Urban</v>
      </c>
      <c r="W3078" s="3">
        <v>0.49783377037966026</v>
      </c>
      <c r="X3078" s="3" t="s">
        <v>5414</v>
      </c>
      <c r="Y3078" s="3">
        <f>COUNTIFS(Table1[Race '#],Table1[[#This Row],[Race '#]],Table1[Gender],"F")</f>
        <v>1</v>
      </c>
      <c r="Z3078" s="3">
        <f>COUNTIFS(Table1[Race '#],Table1[[#This Row],[Race '#]],Table1[Gender],"M")</f>
        <v>2</v>
      </c>
      <c r="AA3078" s="3">
        <f>COUNTIFS(Table1[Race '#],Table1[[#This Row],[Race '#]],Table1[Gender],"~?")</f>
        <v>0</v>
      </c>
      <c r="AB3078" s="3" t="str">
        <f>_xlfn.IFS(Y3078=SUM(Table1[[#This Row],[Race-F candidates]:[Race-? Candidates]]),"All-Female",Z3078=SUM(Table1[[#This Row],[Race-F candidates]:[Race-? Candidates]]),"All-Male",1=1,"Mixed-Gender")</f>
        <v>Mixed-Gender</v>
      </c>
      <c r="AC3078" s="3">
        <f>COUNTIFS(Table1[genoffice],Table1[[#This Row],[genoffice]],Table1[Gender],"F")</f>
        <v>216</v>
      </c>
      <c r="AD3078" s="3">
        <f>COUNTIFS(Table1[genoffice],Table1[[#This Row],[genoffice]],Table1[Gender],"M")</f>
        <v>355</v>
      </c>
      <c r="AE3078" s="3">
        <f>COUNTIFS(Table1[genoffice],Table1[[#This Row],[genoffice]],Table1[Gender],"~?")</f>
        <v>29</v>
      </c>
    </row>
    <row r="3079" spans="1:31" x14ac:dyDescent="0.35">
      <c r="A3079">
        <v>3077</v>
      </c>
      <c r="B3079">
        <f>IF(COUNTIF(C$2:C3078,C3079)&gt;0,B3078,B3078+1)</f>
        <v>1051</v>
      </c>
      <c r="C3079" t="str">
        <f>Table1[[#This Row],[position]]&amp;IF(Table1[district]="NA","","-"&amp;Table1[district])&amp;IF(Table1[parish]="Multi-Parish Race","","-"&amp;Table1[parish])&amp;" ("&amp;Table1[year]&amp;")"</f>
        <v>Member of School Board-District 4-Orleans (2016)</v>
      </c>
      <c r="D3079" t="s">
        <v>3379</v>
      </c>
      <c r="E3079" t="s">
        <v>3355</v>
      </c>
      <c r="F3079" t="s">
        <v>3855</v>
      </c>
      <c r="G3079">
        <v>2016</v>
      </c>
      <c r="H3079" t="s">
        <v>2635</v>
      </c>
      <c r="I3079" t="s">
        <v>23</v>
      </c>
      <c r="J3079">
        <v>2315</v>
      </c>
      <c r="K3079">
        <v>3</v>
      </c>
      <c r="L3079">
        <f>COUNTIF(Table1[Race],Table1[Race])</f>
        <v>3</v>
      </c>
      <c r="M3079">
        <v>3</v>
      </c>
      <c r="N3079">
        <v>0</v>
      </c>
      <c r="O3079">
        <v>0</v>
      </c>
      <c r="P3079">
        <v>0</v>
      </c>
      <c r="Q3079" t="s">
        <v>20</v>
      </c>
      <c r="R3079" t="s">
        <v>3382</v>
      </c>
      <c r="S3079" t="s">
        <v>3379</v>
      </c>
      <c r="T3079">
        <f>IFERROR(Table1[n_can_adj]/MID(Table1[district],FIND("(",Table1[district])+1,1),Table1[n_can_adj])</f>
        <v>3</v>
      </c>
      <c r="U3079">
        <v>382922</v>
      </c>
      <c r="V3079" t="str">
        <f>IF(Table1[Voting Population]&lt;47000,"Rural","Urban")</f>
        <v>Urban</v>
      </c>
      <c r="W3079" s="3">
        <v>0.49783377037966026</v>
      </c>
      <c r="X3079" s="3" t="s">
        <v>5414</v>
      </c>
      <c r="Y3079" s="3">
        <f>COUNTIFS(Table1[Race '#],Table1[[#This Row],[Race '#]],Table1[Gender],"F")</f>
        <v>1</v>
      </c>
      <c r="Z3079" s="3">
        <f>COUNTIFS(Table1[Race '#],Table1[[#This Row],[Race '#]],Table1[Gender],"M")</f>
        <v>2</v>
      </c>
      <c r="AA3079" s="3">
        <f>COUNTIFS(Table1[Race '#],Table1[[#This Row],[Race '#]],Table1[Gender],"~?")</f>
        <v>0</v>
      </c>
      <c r="AB3079" s="3" t="str">
        <f>_xlfn.IFS(Y3079=SUM(Table1[[#This Row],[Race-F candidates]:[Race-? Candidates]]),"All-Female",Z3079=SUM(Table1[[#This Row],[Race-F candidates]:[Race-? Candidates]]),"All-Male",1=1,"Mixed-Gender")</f>
        <v>Mixed-Gender</v>
      </c>
      <c r="AC3079" s="3">
        <f>COUNTIFS(Table1[genoffice],Table1[[#This Row],[genoffice]],Table1[Gender],"F")</f>
        <v>216</v>
      </c>
      <c r="AD3079" s="3">
        <f>COUNTIFS(Table1[genoffice],Table1[[#This Row],[genoffice]],Table1[Gender],"M")</f>
        <v>355</v>
      </c>
      <c r="AE3079" s="3">
        <f>COUNTIFS(Table1[genoffice],Table1[[#This Row],[genoffice]],Table1[Gender],"~?")</f>
        <v>29</v>
      </c>
    </row>
    <row r="3080" spans="1:31" x14ac:dyDescent="0.35">
      <c r="A3080">
        <v>3079</v>
      </c>
      <c r="B3080">
        <f>IF(COUNTIF(C$2:C3079,C3080)&gt;0,B3079,B3079+1)</f>
        <v>1052</v>
      </c>
      <c r="C3080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0" t="s">
        <v>3379</v>
      </c>
      <c r="E3080" t="s">
        <v>3857</v>
      </c>
      <c r="F3080" t="s">
        <v>3858</v>
      </c>
      <c r="G3080">
        <v>2014</v>
      </c>
      <c r="H3080" t="s">
        <v>519</v>
      </c>
      <c r="I3080" t="s">
        <v>19</v>
      </c>
      <c r="J3080">
        <v>650</v>
      </c>
      <c r="K3080">
        <v>2</v>
      </c>
      <c r="L3080">
        <f>COUNTIF(Table1[Race],Table1[Race])</f>
        <v>2</v>
      </c>
      <c r="M3080">
        <v>0</v>
      </c>
      <c r="N3080">
        <v>1</v>
      </c>
      <c r="O3080">
        <v>1</v>
      </c>
      <c r="P3080">
        <v>0</v>
      </c>
      <c r="Q3080" t="s">
        <v>20</v>
      </c>
      <c r="R3080" t="s">
        <v>3382</v>
      </c>
      <c r="S3080" t="s">
        <v>3379</v>
      </c>
      <c r="T3080">
        <f>IFERROR(Table1[n_can_adj]/MID(Table1[district],FIND("(",Table1[district])+1,1),Table1[n_can_adj])</f>
        <v>2</v>
      </c>
      <c r="U3080">
        <v>46367</v>
      </c>
      <c r="V3080" t="str">
        <f>IF(Table1[Voting Population]&lt;47000,"Rural","Urban")</f>
        <v>Rural</v>
      </c>
      <c r="W3080" s="3">
        <v>0.60098522167487678</v>
      </c>
      <c r="X3080" s="3" t="s">
        <v>5414</v>
      </c>
      <c r="Y3080" s="3">
        <f>COUNTIFS(Table1[Race '#],Table1[[#This Row],[Race '#]],Table1[Gender],"F")</f>
        <v>1</v>
      </c>
      <c r="Z3080" s="3">
        <f>COUNTIFS(Table1[Race '#],Table1[[#This Row],[Race '#]],Table1[Gender],"M")</f>
        <v>1</v>
      </c>
      <c r="AA3080" s="3">
        <f>COUNTIFS(Table1[Race '#],Table1[[#This Row],[Race '#]],Table1[Gender],"~?")</f>
        <v>0</v>
      </c>
      <c r="AB3080" s="3" t="str">
        <f>_xlfn.IFS(Y3080=SUM(Table1[[#This Row],[Race-F candidates]:[Race-? Candidates]]),"All-Female",Z3080=SUM(Table1[[#This Row],[Race-F candidates]:[Race-? Candidates]]),"All-Male",1=1,"Mixed-Gender")</f>
        <v>Mixed-Gender</v>
      </c>
      <c r="AC3080" s="3">
        <f>COUNTIFS(Table1[genoffice],Table1[[#This Row],[genoffice]],Table1[Gender],"F")</f>
        <v>216</v>
      </c>
      <c r="AD3080" s="3">
        <f>COUNTIFS(Table1[genoffice],Table1[[#This Row],[genoffice]],Table1[Gender],"M")</f>
        <v>355</v>
      </c>
      <c r="AE3080" s="3">
        <f>COUNTIFS(Table1[genoffice],Table1[[#This Row],[genoffice]],Table1[Gender],"~?")</f>
        <v>29</v>
      </c>
    </row>
    <row r="3081" spans="1:31" x14ac:dyDescent="0.35">
      <c r="A3081">
        <v>3080</v>
      </c>
      <c r="B3081">
        <f>IF(COUNTIF(C$2:C3080,C3081)&gt;0,B3080,B3080+1)</f>
        <v>1052</v>
      </c>
      <c r="C3081" t="str">
        <f>Table1[[#This Row],[position]]&amp;IF(Table1[district]="NA","","-"&amp;Table1[district])&amp;IF(Table1[parish]="Multi-Parish Race","","-"&amp;Table1[parish])&amp;" ("&amp;Table1[year]&amp;")"</f>
        <v>Member of School Board-District 4, City of Bogalusa-Washington (2014)</v>
      </c>
      <c r="D3081" t="s">
        <v>3379</v>
      </c>
      <c r="E3081" t="s">
        <v>3857</v>
      </c>
      <c r="F3081" t="s">
        <v>3859</v>
      </c>
      <c r="G3081">
        <v>2014</v>
      </c>
      <c r="H3081" t="s">
        <v>519</v>
      </c>
      <c r="I3081" t="s">
        <v>30</v>
      </c>
      <c r="J3081">
        <v>162</v>
      </c>
      <c r="K3081">
        <v>2</v>
      </c>
      <c r="L3081">
        <f>COUNTIF(Table1[Race],Table1[Race])</f>
        <v>2</v>
      </c>
      <c r="M3081">
        <v>0</v>
      </c>
      <c r="N3081">
        <v>1</v>
      </c>
      <c r="O3081">
        <v>1</v>
      </c>
      <c r="P3081">
        <v>0</v>
      </c>
      <c r="Q3081" t="s">
        <v>20</v>
      </c>
      <c r="R3081" t="s">
        <v>3382</v>
      </c>
      <c r="S3081" t="s">
        <v>3379</v>
      </c>
      <c r="T3081">
        <f>IFERROR(Table1[n_can_adj]/MID(Table1[district],FIND("(",Table1[district])+1,1),Table1[n_can_adj])</f>
        <v>2</v>
      </c>
      <c r="U3081">
        <v>46367</v>
      </c>
      <c r="V3081" t="str">
        <f>IF(Table1[Voting Population]&lt;47000,"Rural","Urban")</f>
        <v>Rural</v>
      </c>
      <c r="W3081" s="3">
        <v>0.60098522167487678</v>
      </c>
      <c r="X3081" s="3" t="s">
        <v>5415</v>
      </c>
      <c r="Y3081" s="3">
        <f>COUNTIFS(Table1[Race '#],Table1[[#This Row],[Race '#]],Table1[Gender],"F")</f>
        <v>1</v>
      </c>
      <c r="Z3081" s="3">
        <f>COUNTIFS(Table1[Race '#],Table1[[#This Row],[Race '#]],Table1[Gender],"M")</f>
        <v>1</v>
      </c>
      <c r="AA3081" s="3">
        <f>COUNTIFS(Table1[Race '#],Table1[[#This Row],[Race '#]],Table1[Gender],"~?")</f>
        <v>0</v>
      </c>
      <c r="AB3081" s="3" t="str">
        <f>_xlfn.IFS(Y3081=SUM(Table1[[#This Row],[Race-F candidates]:[Race-? Candidates]]),"All-Female",Z3081=SUM(Table1[[#This Row],[Race-F candidates]:[Race-? Candidates]]),"All-Male",1=1,"Mixed-Gender")</f>
        <v>Mixed-Gender</v>
      </c>
      <c r="AC3081" s="3">
        <f>COUNTIFS(Table1[genoffice],Table1[[#This Row],[genoffice]],Table1[Gender],"F")</f>
        <v>216</v>
      </c>
      <c r="AD3081" s="3">
        <f>COUNTIFS(Table1[genoffice],Table1[[#This Row],[genoffice]],Table1[Gender],"M")</f>
        <v>355</v>
      </c>
      <c r="AE3081" s="3">
        <f>COUNTIFS(Table1[genoffice],Table1[[#This Row],[genoffice]],Table1[Gender],"~?")</f>
        <v>29</v>
      </c>
    </row>
    <row r="3082" spans="1:31" x14ac:dyDescent="0.35">
      <c r="A3082">
        <v>3081</v>
      </c>
      <c r="B3082">
        <f>IF(COUNTIF(C$2:C3081,C3082)&gt;0,B3081,B3081+1)</f>
        <v>1053</v>
      </c>
      <c r="C3082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2" t="s">
        <v>3379</v>
      </c>
      <c r="E3082" t="s">
        <v>3860</v>
      </c>
      <c r="F3082" t="s">
        <v>3861</v>
      </c>
      <c r="G3082">
        <v>2014</v>
      </c>
      <c r="H3082" t="s">
        <v>670</v>
      </c>
      <c r="I3082" t="s">
        <v>23</v>
      </c>
      <c r="J3082">
        <v>781</v>
      </c>
      <c r="K3082">
        <v>2</v>
      </c>
      <c r="L3082">
        <f>COUNTIF(Table1[Race],Table1[Race])</f>
        <v>2</v>
      </c>
      <c r="M3082">
        <v>2</v>
      </c>
      <c r="N3082">
        <v>0</v>
      </c>
      <c r="O3082">
        <v>0</v>
      </c>
      <c r="P3082">
        <v>0</v>
      </c>
      <c r="Q3082" t="s">
        <v>20</v>
      </c>
      <c r="R3082" t="s">
        <v>3382</v>
      </c>
      <c r="S3082" t="s">
        <v>3379</v>
      </c>
      <c r="T3082">
        <f>IFERROR(Table1[n_can_adj]/MID(Table1[district],FIND("(",Table1[district])+1,1),Table1[n_can_adj])</f>
        <v>2</v>
      </c>
      <c r="U3082">
        <v>156398</v>
      </c>
      <c r="V3082" t="str">
        <f>IF(Table1[Voting Population]&lt;47000,"Rural","Urban")</f>
        <v>Urban</v>
      </c>
      <c r="W3082" s="3">
        <v>9.2388146426496176E-2</v>
      </c>
      <c r="X3082" s="3" t="s">
        <v>5414</v>
      </c>
      <c r="Y3082" s="3">
        <f>COUNTIFS(Table1[Race '#],Table1[[#This Row],[Race '#]],Table1[Gender],"F")</f>
        <v>0</v>
      </c>
      <c r="Z3082" s="3">
        <f>COUNTIFS(Table1[Race '#],Table1[[#This Row],[Race '#]],Table1[Gender],"M")</f>
        <v>2</v>
      </c>
      <c r="AA3082" s="3">
        <f>COUNTIFS(Table1[Race '#],Table1[[#This Row],[Race '#]],Table1[Gender],"~?")</f>
        <v>0</v>
      </c>
      <c r="AB3082" s="3" t="str">
        <f>_xlfn.IFS(Y3082=SUM(Table1[[#This Row],[Race-F candidates]:[Race-? Candidates]]),"All-Female",Z3082=SUM(Table1[[#This Row],[Race-F candidates]:[Race-? Candidates]]),"All-Male",1=1,"Mixed-Gender")</f>
        <v>All-Male</v>
      </c>
      <c r="AC3082" s="3">
        <f>COUNTIFS(Table1[genoffice],Table1[[#This Row],[genoffice]],Table1[Gender],"F")</f>
        <v>216</v>
      </c>
      <c r="AD3082" s="3">
        <f>COUNTIFS(Table1[genoffice],Table1[[#This Row],[genoffice]],Table1[Gender],"M")</f>
        <v>355</v>
      </c>
      <c r="AE3082" s="3">
        <f>COUNTIFS(Table1[genoffice],Table1[[#This Row],[genoffice]],Table1[Gender],"~?")</f>
        <v>29</v>
      </c>
    </row>
    <row r="3083" spans="1:31" x14ac:dyDescent="0.35">
      <c r="A3083">
        <v>3082</v>
      </c>
      <c r="B3083">
        <f>IF(COUNTIF(C$2:C3082,C3083)&gt;0,B3082,B3082+1)</f>
        <v>1053</v>
      </c>
      <c r="C3083" t="str">
        <f>Table1[[#This Row],[position]]&amp;IF(Table1[district]="NA","","-"&amp;Table1[district])&amp;IF(Table1[parish]="Multi-Parish Race","","-"&amp;Table1[parish])&amp;" ("&amp;Table1[year]&amp;")"</f>
        <v>Member of School Board-District 4, City of Monroe-Ouachita (2014)</v>
      </c>
      <c r="D3083" t="s">
        <v>3379</v>
      </c>
      <c r="E3083" t="s">
        <v>3860</v>
      </c>
      <c r="F3083" t="s">
        <v>3862</v>
      </c>
      <c r="G3083">
        <v>2014</v>
      </c>
      <c r="H3083" t="s">
        <v>670</v>
      </c>
      <c r="I3083" t="s">
        <v>23</v>
      </c>
      <c r="J3083">
        <v>940</v>
      </c>
      <c r="K3083">
        <v>2</v>
      </c>
      <c r="L3083">
        <f>COUNTIF(Table1[Race],Table1[Race])</f>
        <v>2</v>
      </c>
      <c r="M3083">
        <v>2</v>
      </c>
      <c r="N3083">
        <v>0</v>
      </c>
      <c r="O3083">
        <v>0</v>
      </c>
      <c r="P3083">
        <v>0</v>
      </c>
      <c r="Q3083" t="s">
        <v>20</v>
      </c>
      <c r="R3083" t="s">
        <v>3382</v>
      </c>
      <c r="S3083" t="s">
        <v>3379</v>
      </c>
      <c r="T3083">
        <f>IFERROR(Table1[n_can_adj]/MID(Table1[district],FIND("(",Table1[district])+1,1),Table1[n_can_adj])</f>
        <v>2</v>
      </c>
      <c r="U3083">
        <v>156398</v>
      </c>
      <c r="V3083" t="str">
        <f>IF(Table1[Voting Population]&lt;47000,"Rural","Urban")</f>
        <v>Urban</v>
      </c>
      <c r="W3083" s="3">
        <v>9.2388146426496176E-2</v>
      </c>
      <c r="X3083" s="3" t="s">
        <v>5414</v>
      </c>
      <c r="Y3083" s="3">
        <f>COUNTIFS(Table1[Race '#],Table1[[#This Row],[Race '#]],Table1[Gender],"F")</f>
        <v>0</v>
      </c>
      <c r="Z3083" s="3">
        <f>COUNTIFS(Table1[Race '#],Table1[[#This Row],[Race '#]],Table1[Gender],"M")</f>
        <v>2</v>
      </c>
      <c r="AA3083" s="3">
        <f>COUNTIFS(Table1[Race '#],Table1[[#This Row],[Race '#]],Table1[Gender],"~?")</f>
        <v>0</v>
      </c>
      <c r="AB3083" s="3" t="str">
        <f>_xlfn.IFS(Y3083=SUM(Table1[[#This Row],[Race-F candidates]:[Race-? Candidates]]),"All-Female",Z3083=SUM(Table1[[#This Row],[Race-F candidates]:[Race-? Candidates]]),"All-Male",1=1,"Mixed-Gender")</f>
        <v>All-Male</v>
      </c>
      <c r="AC3083" s="3">
        <f>COUNTIFS(Table1[genoffice],Table1[[#This Row],[genoffice]],Table1[Gender],"F")</f>
        <v>216</v>
      </c>
      <c r="AD3083" s="3">
        <f>COUNTIFS(Table1[genoffice],Table1[[#This Row],[genoffice]],Table1[Gender],"M")</f>
        <v>355</v>
      </c>
      <c r="AE3083" s="3">
        <f>COUNTIFS(Table1[genoffice],Table1[[#This Row],[genoffice]],Table1[Gender],"~?")</f>
        <v>29</v>
      </c>
    </row>
    <row r="3084" spans="1:31" x14ac:dyDescent="0.35">
      <c r="A3084">
        <v>3083</v>
      </c>
      <c r="B3084">
        <f>IF(COUNTIF(C$2:C3083,C3084)&gt;0,B3083,B3083+1)</f>
        <v>1054</v>
      </c>
      <c r="C3084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4" t="s">
        <v>3379</v>
      </c>
      <c r="E3084" t="s">
        <v>3863</v>
      </c>
      <c r="F3084" t="s">
        <v>3864</v>
      </c>
      <c r="G3084">
        <v>2014</v>
      </c>
      <c r="H3084" t="s">
        <v>1340</v>
      </c>
      <c r="I3084" t="s">
        <v>23</v>
      </c>
      <c r="J3084">
        <v>464</v>
      </c>
      <c r="K3084">
        <v>2</v>
      </c>
      <c r="L3084">
        <f>COUNTIF(Table1[Race],Table1[Race])</f>
        <v>2</v>
      </c>
      <c r="M3084">
        <v>1</v>
      </c>
      <c r="N3084">
        <v>1</v>
      </c>
      <c r="O3084">
        <v>0</v>
      </c>
      <c r="P3084">
        <v>0</v>
      </c>
      <c r="Q3084" t="s">
        <v>20</v>
      </c>
      <c r="R3084" t="s">
        <v>3382</v>
      </c>
      <c r="S3084" t="s">
        <v>3379</v>
      </c>
      <c r="T3084">
        <f>IFERROR(Table1[n_can_adj]/MID(Table1[district],FIND("(",Table1[district])+1,1),Table1[n_can_adj])</f>
        <v>2</v>
      </c>
      <c r="U3084">
        <v>20288</v>
      </c>
      <c r="V3084" t="str">
        <f>IF(Table1[Voting Population]&lt;47000,"Rural","Urban")</f>
        <v>Rural</v>
      </c>
      <c r="W3084" s="3">
        <v>0.19861830742659753</v>
      </c>
      <c r="X3084" s="3" t="s">
        <v>5414</v>
      </c>
      <c r="Y3084" s="3">
        <f>COUNTIFS(Table1[Race '#],Table1[[#This Row],[Race '#]],Table1[Gender],"F")</f>
        <v>0</v>
      </c>
      <c r="Z3084" s="3">
        <f>COUNTIFS(Table1[Race '#],Table1[[#This Row],[Race '#]],Table1[Gender],"M")</f>
        <v>2</v>
      </c>
      <c r="AA3084" s="3">
        <f>COUNTIFS(Table1[Race '#],Table1[[#This Row],[Race '#]],Table1[Gender],"~?")</f>
        <v>0</v>
      </c>
      <c r="AB3084" s="3" t="str">
        <f>_xlfn.IFS(Y3084=SUM(Table1[[#This Row],[Race-F candidates]:[Race-? Candidates]]),"All-Female",Z3084=SUM(Table1[[#This Row],[Race-F candidates]:[Race-? Candidates]]),"All-Male",1=1,"Mixed-Gender")</f>
        <v>All-Male</v>
      </c>
      <c r="AC3084" s="3">
        <f>COUNTIFS(Table1[genoffice],Table1[[#This Row],[genoffice]],Table1[Gender],"F")</f>
        <v>216</v>
      </c>
      <c r="AD3084" s="3">
        <f>COUNTIFS(Table1[genoffice],Table1[[#This Row],[genoffice]],Table1[Gender],"M")</f>
        <v>355</v>
      </c>
      <c r="AE3084" s="3">
        <f>COUNTIFS(Table1[genoffice],Table1[[#This Row],[genoffice]],Table1[Gender],"~?")</f>
        <v>29</v>
      </c>
    </row>
    <row r="3085" spans="1:31" x14ac:dyDescent="0.35">
      <c r="A3085">
        <v>3084</v>
      </c>
      <c r="B3085">
        <f>IF(COUNTIF(C$2:C3084,C3085)&gt;0,B3084,B3084+1)</f>
        <v>1054</v>
      </c>
      <c r="C3085" t="str">
        <f>Table1[[#This Row],[position]]&amp;IF(Table1[district]="NA","","-"&amp;Table1[district])&amp;IF(Table1[parish]="Multi-Parish Race","","-"&amp;Table1[parish])&amp;" ("&amp;Table1[year]&amp;")"</f>
        <v>Member of School Board-District 4, Place A-Concordia (2014)</v>
      </c>
      <c r="D3085" t="s">
        <v>3379</v>
      </c>
      <c r="E3085" t="s">
        <v>3863</v>
      </c>
      <c r="F3085" t="s">
        <v>3865</v>
      </c>
      <c r="G3085">
        <v>2014</v>
      </c>
      <c r="H3085" t="s">
        <v>1340</v>
      </c>
      <c r="I3085" t="s">
        <v>19</v>
      </c>
      <c r="J3085">
        <v>694</v>
      </c>
      <c r="K3085">
        <v>2</v>
      </c>
      <c r="L3085">
        <f>COUNTIF(Table1[Race],Table1[Race])</f>
        <v>2</v>
      </c>
      <c r="M3085">
        <v>1</v>
      </c>
      <c r="N3085">
        <v>1</v>
      </c>
      <c r="O3085">
        <v>0</v>
      </c>
      <c r="P3085">
        <v>0</v>
      </c>
      <c r="Q3085" t="s">
        <v>20</v>
      </c>
      <c r="R3085" t="s">
        <v>3382</v>
      </c>
      <c r="S3085" t="s">
        <v>3379</v>
      </c>
      <c r="T3085">
        <f>IFERROR(Table1[n_can_adj]/MID(Table1[district],FIND("(",Table1[district])+1,1),Table1[n_can_adj])</f>
        <v>2</v>
      </c>
      <c r="U3085">
        <v>20288</v>
      </c>
      <c r="V3085" t="str">
        <f>IF(Table1[Voting Population]&lt;47000,"Rural","Urban")</f>
        <v>Rural</v>
      </c>
      <c r="W3085" s="3">
        <v>0.19861830742659753</v>
      </c>
      <c r="X3085" s="3" t="s">
        <v>5414</v>
      </c>
      <c r="Y3085" s="3">
        <f>COUNTIFS(Table1[Race '#],Table1[[#This Row],[Race '#]],Table1[Gender],"F")</f>
        <v>0</v>
      </c>
      <c r="Z3085" s="3">
        <f>COUNTIFS(Table1[Race '#],Table1[[#This Row],[Race '#]],Table1[Gender],"M")</f>
        <v>2</v>
      </c>
      <c r="AA3085" s="3">
        <f>COUNTIFS(Table1[Race '#],Table1[[#This Row],[Race '#]],Table1[Gender],"~?")</f>
        <v>0</v>
      </c>
      <c r="AB3085" s="3" t="str">
        <f>_xlfn.IFS(Y3085=SUM(Table1[[#This Row],[Race-F candidates]:[Race-? Candidates]]),"All-Female",Z3085=SUM(Table1[[#This Row],[Race-F candidates]:[Race-? Candidates]]),"All-Male",1=1,"Mixed-Gender")</f>
        <v>All-Male</v>
      </c>
      <c r="AC3085" s="3">
        <f>COUNTIFS(Table1[genoffice],Table1[[#This Row],[genoffice]],Table1[Gender],"F")</f>
        <v>216</v>
      </c>
      <c r="AD3085" s="3">
        <f>COUNTIFS(Table1[genoffice],Table1[[#This Row],[genoffice]],Table1[Gender],"M")</f>
        <v>355</v>
      </c>
      <c r="AE3085" s="3">
        <f>COUNTIFS(Table1[genoffice],Table1[[#This Row],[genoffice]],Table1[Gender],"~?")</f>
        <v>29</v>
      </c>
    </row>
    <row r="3086" spans="1:31" x14ac:dyDescent="0.35">
      <c r="A3086">
        <v>3096</v>
      </c>
      <c r="B3086">
        <f>IF(COUNTIF(C$2:C3085,C3086)&gt;0,B3085,B3085+1)</f>
        <v>1055</v>
      </c>
      <c r="C3086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6" t="s">
        <v>3379</v>
      </c>
      <c r="E3086" t="s">
        <v>3359</v>
      </c>
      <c r="F3086" t="s">
        <v>3877</v>
      </c>
      <c r="G3086">
        <v>2014</v>
      </c>
      <c r="H3086" t="s">
        <v>1674</v>
      </c>
      <c r="I3086" t="s">
        <v>30</v>
      </c>
      <c r="J3086">
        <v>223</v>
      </c>
      <c r="K3086">
        <v>20</v>
      </c>
      <c r="L3086">
        <f>COUNTIF(Table1[Race],Table1[Race])</f>
        <v>2</v>
      </c>
      <c r="M3086">
        <v>12</v>
      </c>
      <c r="N3086">
        <v>5</v>
      </c>
      <c r="O3086">
        <v>3</v>
      </c>
      <c r="P3086">
        <v>0</v>
      </c>
      <c r="Q3086" t="s">
        <v>20</v>
      </c>
      <c r="R3086" t="s">
        <v>3382</v>
      </c>
      <c r="S3086" t="s">
        <v>3379</v>
      </c>
      <c r="T3086">
        <f>IFERROR(Table1[n_can_adj]/MID(Table1[district],FIND("(",Table1[district])+1,1),Table1[n_can_adj])</f>
        <v>2</v>
      </c>
      <c r="U3086">
        <v>6739</v>
      </c>
      <c r="V3086" t="str">
        <f>IF(Table1[Voting Population]&lt;47000,"Rural","Urban")</f>
        <v>Rural</v>
      </c>
      <c r="W3086" s="3">
        <v>0.10123456790123453</v>
      </c>
      <c r="X3086" s="3" t="s">
        <v>5414</v>
      </c>
      <c r="Y3086" s="3">
        <f>COUNTIFS(Table1[Race '#],Table1[[#This Row],[Race '#]],Table1[Gender],"F")</f>
        <v>1</v>
      </c>
      <c r="Z3086" s="3">
        <f>COUNTIFS(Table1[Race '#],Table1[[#This Row],[Race '#]],Table1[Gender],"M")</f>
        <v>1</v>
      </c>
      <c r="AA3086" s="3">
        <f>COUNTIFS(Table1[Race '#],Table1[[#This Row],[Race '#]],Table1[Gender],"~?")</f>
        <v>0</v>
      </c>
      <c r="AB3086" s="3" t="str">
        <f>_xlfn.IFS(Y3086=SUM(Table1[[#This Row],[Race-F candidates]:[Race-? Candidates]]),"All-Female",Z3086=SUM(Table1[[#This Row],[Race-F candidates]:[Race-? Candidates]]),"All-Male",1=1,"Mixed-Gender")</f>
        <v>Mixed-Gender</v>
      </c>
      <c r="AC3086" s="3">
        <f>COUNTIFS(Table1[genoffice],Table1[[#This Row],[genoffice]],Table1[Gender],"F")</f>
        <v>216</v>
      </c>
      <c r="AD3086" s="3">
        <f>COUNTIFS(Table1[genoffice],Table1[[#This Row],[genoffice]],Table1[Gender],"M")</f>
        <v>355</v>
      </c>
      <c r="AE3086" s="3">
        <f>COUNTIFS(Table1[genoffice],Table1[[#This Row],[genoffice]],Table1[Gender],"~?")</f>
        <v>29</v>
      </c>
    </row>
    <row r="3087" spans="1:31" x14ac:dyDescent="0.35">
      <c r="A3087">
        <v>3105</v>
      </c>
      <c r="B3087">
        <f>IF(COUNTIF(C$2:C3086,C3087)&gt;0,B3086,B3086+1)</f>
        <v>1055</v>
      </c>
      <c r="C3087" t="str">
        <f>Table1[[#This Row],[position]]&amp;IF(Table1[district]="NA","","-"&amp;Table1[district])&amp;IF(Table1[parish]="Multi-Parish Race","","-"&amp;Table1[parish])&amp;" ("&amp;Table1[year]&amp;")"</f>
        <v>Member of School Board-District 5-Cameron (2014)</v>
      </c>
      <c r="D3087" t="s">
        <v>3379</v>
      </c>
      <c r="E3087" t="s">
        <v>3359</v>
      </c>
      <c r="F3087" t="s">
        <v>3886</v>
      </c>
      <c r="G3087">
        <v>2014</v>
      </c>
      <c r="H3087" t="s">
        <v>1674</v>
      </c>
      <c r="I3087" t="s">
        <v>19</v>
      </c>
      <c r="J3087">
        <v>182</v>
      </c>
      <c r="K3087">
        <v>20</v>
      </c>
      <c r="L3087">
        <f>COUNTIF(Table1[Race],Table1[Race])</f>
        <v>2</v>
      </c>
      <c r="M3087">
        <v>12</v>
      </c>
      <c r="N3087">
        <v>5</v>
      </c>
      <c r="O3087">
        <v>3</v>
      </c>
      <c r="P3087">
        <v>0</v>
      </c>
      <c r="Q3087" t="s">
        <v>20</v>
      </c>
      <c r="R3087" t="s">
        <v>3382</v>
      </c>
      <c r="S3087" t="s">
        <v>3379</v>
      </c>
      <c r="T3087">
        <f>IFERROR(Table1[n_can_adj]/MID(Table1[district],FIND("(",Table1[district])+1,1),Table1[n_can_adj])</f>
        <v>2</v>
      </c>
      <c r="U3087">
        <v>6739</v>
      </c>
      <c r="V3087" t="str">
        <f>IF(Table1[Voting Population]&lt;47000,"Rural","Urban")</f>
        <v>Rural</v>
      </c>
      <c r="W3087" s="3">
        <v>0.10123456790123453</v>
      </c>
      <c r="X3087" s="3" t="s">
        <v>5415</v>
      </c>
      <c r="Y3087" s="3">
        <f>COUNTIFS(Table1[Race '#],Table1[[#This Row],[Race '#]],Table1[Gender],"F")</f>
        <v>1</v>
      </c>
      <c r="Z3087" s="3">
        <f>COUNTIFS(Table1[Race '#],Table1[[#This Row],[Race '#]],Table1[Gender],"M")</f>
        <v>1</v>
      </c>
      <c r="AA3087" s="3">
        <f>COUNTIFS(Table1[Race '#],Table1[[#This Row],[Race '#]],Table1[Gender],"~?")</f>
        <v>0</v>
      </c>
      <c r="AB3087" s="3" t="str">
        <f>_xlfn.IFS(Y3087=SUM(Table1[[#This Row],[Race-F candidates]:[Race-? Candidates]]),"All-Female",Z3087=SUM(Table1[[#This Row],[Race-F candidates]:[Race-? Candidates]]),"All-Male",1=1,"Mixed-Gender")</f>
        <v>Mixed-Gender</v>
      </c>
      <c r="AC3087" s="3">
        <f>COUNTIFS(Table1[genoffice],Table1[[#This Row],[genoffice]],Table1[Gender],"F")</f>
        <v>216</v>
      </c>
      <c r="AD3087" s="3">
        <f>COUNTIFS(Table1[genoffice],Table1[[#This Row],[genoffice]],Table1[Gender],"M")</f>
        <v>355</v>
      </c>
      <c r="AE3087" s="3">
        <f>COUNTIFS(Table1[genoffice],Table1[[#This Row],[genoffice]],Table1[Gender],"~?")</f>
        <v>29</v>
      </c>
    </row>
    <row r="3088" spans="1:31" x14ac:dyDescent="0.35">
      <c r="A3088">
        <v>3089</v>
      </c>
      <c r="B3088">
        <f>IF(COUNTIF(C$2:C3087,C3088)&gt;0,B3087,B3087+1)</f>
        <v>1056</v>
      </c>
      <c r="C3088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8" t="s">
        <v>3379</v>
      </c>
      <c r="E3088" t="s">
        <v>3359</v>
      </c>
      <c r="F3088" t="s">
        <v>3870</v>
      </c>
      <c r="G3088">
        <v>2014</v>
      </c>
      <c r="H3088" t="s">
        <v>457</v>
      </c>
      <c r="I3088" t="s">
        <v>30</v>
      </c>
      <c r="J3088">
        <v>354</v>
      </c>
      <c r="K3088">
        <v>20</v>
      </c>
      <c r="L3088">
        <f>COUNTIF(Table1[Race],Table1[Race])</f>
        <v>2</v>
      </c>
      <c r="M3088">
        <v>12</v>
      </c>
      <c r="N3088">
        <v>5</v>
      </c>
      <c r="O3088">
        <v>3</v>
      </c>
      <c r="P3088">
        <v>0</v>
      </c>
      <c r="Q3088" t="s">
        <v>20</v>
      </c>
      <c r="R3088" t="s">
        <v>3382</v>
      </c>
      <c r="S3088" t="s">
        <v>3379</v>
      </c>
      <c r="T3088">
        <f>IFERROR(Table1[n_can_adj]/MID(Table1[district],FIND("(",Table1[district])+1,1),Table1[n_can_adj])</f>
        <v>2</v>
      </c>
      <c r="U3088">
        <v>19756</v>
      </c>
      <c r="V3088" t="str">
        <f>IF(Table1[Voting Population]&lt;47000,"Rural","Urban")</f>
        <v>Rural</v>
      </c>
      <c r="W3088" s="3">
        <v>4.8888888888888926E-2</v>
      </c>
      <c r="X3088" s="3" t="s">
        <v>5414</v>
      </c>
      <c r="Y3088" s="3">
        <f>COUNTIFS(Table1[Race '#],Table1[[#This Row],[Race '#]],Table1[Gender],"F")</f>
        <v>1</v>
      </c>
      <c r="Z3088" s="3">
        <f>COUNTIFS(Table1[Race '#],Table1[[#This Row],[Race '#]],Table1[Gender],"M")</f>
        <v>1</v>
      </c>
      <c r="AA3088" s="3">
        <f>COUNTIFS(Table1[Race '#],Table1[[#This Row],[Race '#]],Table1[Gender],"~?")</f>
        <v>0</v>
      </c>
      <c r="AB3088" s="3" t="str">
        <f>_xlfn.IFS(Y3088=SUM(Table1[[#This Row],[Race-F candidates]:[Race-? Candidates]]),"All-Female",Z3088=SUM(Table1[[#This Row],[Race-F candidates]:[Race-? Candidates]]),"All-Male",1=1,"Mixed-Gender")</f>
        <v>Mixed-Gender</v>
      </c>
      <c r="AC3088" s="3">
        <f>COUNTIFS(Table1[genoffice],Table1[[#This Row],[genoffice]],Table1[Gender],"F")</f>
        <v>216</v>
      </c>
      <c r="AD3088" s="3">
        <f>COUNTIFS(Table1[genoffice],Table1[[#This Row],[genoffice]],Table1[Gender],"M")</f>
        <v>355</v>
      </c>
      <c r="AE3088" s="3">
        <f>COUNTIFS(Table1[genoffice],Table1[[#This Row],[genoffice]],Table1[Gender],"~?")</f>
        <v>29</v>
      </c>
    </row>
    <row r="3089" spans="1:31" x14ac:dyDescent="0.35">
      <c r="A3089">
        <v>3100</v>
      </c>
      <c r="B3089">
        <f>IF(COUNTIF(C$2:C3088,C3089)&gt;0,B3088,B3088+1)</f>
        <v>1056</v>
      </c>
      <c r="C3089" t="str">
        <f>Table1[[#This Row],[position]]&amp;IF(Table1[district]="NA","","-"&amp;Table1[district])&amp;IF(Table1[parish]="Multi-Parish Race","","-"&amp;Table1[parish])&amp;" ("&amp;Table1[year]&amp;")"</f>
        <v>Member of School Board-District 5-East Feliciana (2014)</v>
      </c>
      <c r="D3089" t="s">
        <v>3379</v>
      </c>
      <c r="E3089" t="s">
        <v>3359</v>
      </c>
      <c r="F3089" t="s">
        <v>3881</v>
      </c>
      <c r="G3089">
        <v>2014</v>
      </c>
      <c r="H3089" t="s">
        <v>457</v>
      </c>
      <c r="I3089" t="s">
        <v>23</v>
      </c>
      <c r="J3089">
        <v>321</v>
      </c>
      <c r="K3089">
        <v>20</v>
      </c>
      <c r="L3089">
        <f>COUNTIF(Table1[Race],Table1[Race])</f>
        <v>2</v>
      </c>
      <c r="M3089">
        <v>12</v>
      </c>
      <c r="N3089">
        <v>5</v>
      </c>
      <c r="O3089">
        <v>3</v>
      </c>
      <c r="P3089">
        <v>0</v>
      </c>
      <c r="Q3089" t="s">
        <v>20</v>
      </c>
      <c r="R3089" t="s">
        <v>3382</v>
      </c>
      <c r="S3089" t="s">
        <v>3379</v>
      </c>
      <c r="T3089">
        <f>IFERROR(Table1[n_can_adj]/MID(Table1[district],FIND("(",Table1[district])+1,1),Table1[n_can_adj])</f>
        <v>2</v>
      </c>
      <c r="U3089">
        <v>19756</v>
      </c>
      <c r="V3089" t="str">
        <f>IF(Table1[Voting Population]&lt;47000,"Rural","Urban")</f>
        <v>Rural</v>
      </c>
      <c r="W3089" s="3">
        <v>4.8888888888888926E-2</v>
      </c>
      <c r="X3089" s="3" t="s">
        <v>5415</v>
      </c>
      <c r="Y3089" s="3">
        <f>COUNTIFS(Table1[Race '#],Table1[[#This Row],[Race '#]],Table1[Gender],"F")</f>
        <v>1</v>
      </c>
      <c r="Z3089" s="3">
        <f>COUNTIFS(Table1[Race '#],Table1[[#This Row],[Race '#]],Table1[Gender],"M")</f>
        <v>1</v>
      </c>
      <c r="AA3089" s="3">
        <f>COUNTIFS(Table1[Race '#],Table1[[#This Row],[Race '#]],Table1[Gender],"~?")</f>
        <v>0</v>
      </c>
      <c r="AB3089" s="3" t="str">
        <f>_xlfn.IFS(Y3089=SUM(Table1[[#This Row],[Race-F candidates]:[Race-? Candidates]]),"All-Female",Z3089=SUM(Table1[[#This Row],[Race-F candidates]:[Race-? Candidates]]),"All-Male",1=1,"Mixed-Gender")</f>
        <v>Mixed-Gender</v>
      </c>
      <c r="AC3089" s="3">
        <f>COUNTIFS(Table1[genoffice],Table1[[#This Row],[genoffice]],Table1[Gender],"F")</f>
        <v>216</v>
      </c>
      <c r="AD3089" s="3">
        <f>COUNTIFS(Table1[genoffice],Table1[[#This Row],[genoffice]],Table1[Gender],"M")</f>
        <v>355</v>
      </c>
      <c r="AE3089" s="3">
        <f>COUNTIFS(Table1[genoffice],Table1[[#This Row],[genoffice]],Table1[Gender],"~?")</f>
        <v>29</v>
      </c>
    </row>
    <row r="3090" spans="1:31" x14ac:dyDescent="0.35">
      <c r="A3090">
        <v>3088</v>
      </c>
      <c r="B3090">
        <f>IF(COUNTIF(C$2:C3089,C3090)&gt;0,B3089,B3089+1)</f>
        <v>1057</v>
      </c>
      <c r="C3090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0" t="s">
        <v>3379</v>
      </c>
      <c r="E3090" t="s">
        <v>3359</v>
      </c>
      <c r="F3090" t="s">
        <v>3869</v>
      </c>
      <c r="G3090">
        <v>2014</v>
      </c>
      <c r="H3090" t="s">
        <v>1442</v>
      </c>
      <c r="I3090" t="s">
        <v>23</v>
      </c>
      <c r="J3090">
        <v>6788</v>
      </c>
      <c r="K3090">
        <v>20</v>
      </c>
      <c r="L3090">
        <f>COUNTIF(Table1[Race],Table1[Race])</f>
        <v>3</v>
      </c>
      <c r="M3090">
        <v>12</v>
      </c>
      <c r="N3090">
        <v>5</v>
      </c>
      <c r="O3090">
        <v>3</v>
      </c>
      <c r="P3090">
        <v>0</v>
      </c>
      <c r="Q3090" t="s">
        <v>20</v>
      </c>
      <c r="R3090" t="s">
        <v>3382</v>
      </c>
      <c r="S3090" t="s">
        <v>3379</v>
      </c>
      <c r="T3090">
        <f>IFERROR(Table1[n_can_adj]/MID(Table1[district],FIND("(",Table1[district])+1,1),Table1[n_can_adj])</f>
        <v>3</v>
      </c>
      <c r="U3090">
        <v>435204</v>
      </c>
      <c r="V3090" t="str">
        <f>IF(Table1[Voting Population]&lt;47000,"Rural","Urban")</f>
        <v>Urban</v>
      </c>
      <c r="W3090" s="3">
        <v>0.32070376432078562</v>
      </c>
      <c r="X3090" s="3" t="s">
        <v>5414</v>
      </c>
      <c r="Y3090" s="3">
        <f>COUNTIFS(Table1[Race '#],Table1[[#This Row],[Race '#]],Table1[Gender],"F")</f>
        <v>2</v>
      </c>
      <c r="Z3090" s="3">
        <f>COUNTIFS(Table1[Race '#],Table1[[#This Row],[Race '#]],Table1[Gender],"M")</f>
        <v>1</v>
      </c>
      <c r="AA3090" s="3">
        <f>COUNTIFS(Table1[Race '#],Table1[[#This Row],[Race '#]],Table1[Gender],"~?")</f>
        <v>0</v>
      </c>
      <c r="AB3090" s="3" t="str">
        <f>_xlfn.IFS(Y3090=SUM(Table1[[#This Row],[Race-F candidates]:[Race-? Candidates]]),"All-Female",Z3090=SUM(Table1[[#This Row],[Race-F candidates]:[Race-? Candidates]]),"All-Male",1=1,"Mixed-Gender")</f>
        <v>Mixed-Gender</v>
      </c>
      <c r="AC3090" s="3">
        <f>COUNTIFS(Table1[genoffice],Table1[[#This Row],[genoffice]],Table1[Gender],"F")</f>
        <v>216</v>
      </c>
      <c r="AD3090" s="3">
        <f>COUNTIFS(Table1[genoffice],Table1[[#This Row],[genoffice]],Table1[Gender],"M")</f>
        <v>355</v>
      </c>
      <c r="AE3090" s="3">
        <f>COUNTIFS(Table1[genoffice],Table1[[#This Row],[genoffice]],Table1[Gender],"~?")</f>
        <v>29</v>
      </c>
    </row>
    <row r="3091" spans="1:31" x14ac:dyDescent="0.35">
      <c r="A3091">
        <v>3097</v>
      </c>
      <c r="B3091">
        <f>IF(COUNTIF(C$2:C3090,C3091)&gt;0,B3090,B3090+1)</f>
        <v>1057</v>
      </c>
      <c r="C3091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1" t="s">
        <v>3379</v>
      </c>
      <c r="E3091" t="s">
        <v>3359</v>
      </c>
      <c r="F3091" t="s">
        <v>3878</v>
      </c>
      <c r="G3091">
        <v>2014</v>
      </c>
      <c r="H3091" t="s">
        <v>1442</v>
      </c>
      <c r="I3091" t="s">
        <v>23</v>
      </c>
      <c r="J3091">
        <v>2563</v>
      </c>
      <c r="K3091">
        <v>20</v>
      </c>
      <c r="L3091">
        <f>COUNTIF(Table1[Race],Table1[Race])</f>
        <v>3</v>
      </c>
      <c r="M3091">
        <v>12</v>
      </c>
      <c r="N3091">
        <v>5</v>
      </c>
      <c r="O3091">
        <v>3</v>
      </c>
      <c r="P3091">
        <v>0</v>
      </c>
      <c r="Q3091" t="s">
        <v>20</v>
      </c>
      <c r="R3091" t="s">
        <v>3382</v>
      </c>
      <c r="S3091" t="s">
        <v>3379</v>
      </c>
      <c r="T3091">
        <f>IFERROR(Table1[n_can_adj]/MID(Table1[district],FIND("(",Table1[district])+1,1),Table1[n_can_adj])</f>
        <v>3</v>
      </c>
      <c r="U3091">
        <v>435204</v>
      </c>
      <c r="V3091" t="str">
        <f>IF(Table1[Voting Population]&lt;47000,"Rural","Urban")</f>
        <v>Urban</v>
      </c>
      <c r="W3091" s="3">
        <v>0.32070376432078562</v>
      </c>
      <c r="X3091" s="3" t="s">
        <v>5415</v>
      </c>
      <c r="Y3091" s="3">
        <f>COUNTIFS(Table1[Race '#],Table1[[#This Row],[Race '#]],Table1[Gender],"F")</f>
        <v>2</v>
      </c>
      <c r="Z3091" s="3">
        <f>COUNTIFS(Table1[Race '#],Table1[[#This Row],[Race '#]],Table1[Gender],"M")</f>
        <v>1</v>
      </c>
      <c r="AA3091" s="3">
        <f>COUNTIFS(Table1[Race '#],Table1[[#This Row],[Race '#]],Table1[Gender],"~?")</f>
        <v>0</v>
      </c>
      <c r="AB3091" s="3" t="str">
        <f>_xlfn.IFS(Y3091=SUM(Table1[[#This Row],[Race-F candidates]:[Race-? Candidates]]),"All-Female",Z3091=SUM(Table1[[#This Row],[Race-F candidates]:[Race-? Candidates]]),"All-Male",1=1,"Mixed-Gender")</f>
        <v>Mixed-Gender</v>
      </c>
      <c r="AC3091" s="3">
        <f>COUNTIFS(Table1[genoffice],Table1[[#This Row],[genoffice]],Table1[Gender],"F")</f>
        <v>216</v>
      </c>
      <c r="AD3091" s="3">
        <f>COUNTIFS(Table1[genoffice],Table1[[#This Row],[genoffice]],Table1[Gender],"M")</f>
        <v>355</v>
      </c>
      <c r="AE3091" s="3">
        <f>COUNTIFS(Table1[genoffice],Table1[[#This Row],[genoffice]],Table1[Gender],"~?")</f>
        <v>29</v>
      </c>
    </row>
    <row r="3092" spans="1:31" x14ac:dyDescent="0.35">
      <c r="A3092">
        <v>3104</v>
      </c>
      <c r="B3092">
        <f>IF(COUNTIF(C$2:C3091,C3092)&gt;0,B3091,B3091+1)</f>
        <v>1057</v>
      </c>
      <c r="C3092" t="str">
        <f>Table1[[#This Row],[position]]&amp;IF(Table1[district]="NA","","-"&amp;Table1[district])&amp;IF(Table1[parish]="Multi-Parish Race","","-"&amp;Table1[parish])&amp;" ("&amp;Table1[year]&amp;")"</f>
        <v>Member of School Board-District 5-Jefferson (2014)</v>
      </c>
      <c r="D3092" t="s">
        <v>3379</v>
      </c>
      <c r="E3092" t="s">
        <v>3359</v>
      </c>
      <c r="F3092" t="s">
        <v>3885</v>
      </c>
      <c r="G3092">
        <v>2014</v>
      </c>
      <c r="H3092" t="s">
        <v>1442</v>
      </c>
      <c r="I3092" t="s">
        <v>23</v>
      </c>
      <c r="J3092">
        <v>2869</v>
      </c>
      <c r="K3092">
        <v>20</v>
      </c>
      <c r="L3092">
        <f>COUNTIF(Table1[Race],Table1[Race])</f>
        <v>3</v>
      </c>
      <c r="M3092">
        <v>12</v>
      </c>
      <c r="N3092">
        <v>5</v>
      </c>
      <c r="O3092">
        <v>3</v>
      </c>
      <c r="P3092">
        <v>0</v>
      </c>
      <c r="Q3092" t="s">
        <v>20</v>
      </c>
      <c r="R3092" t="s">
        <v>3382</v>
      </c>
      <c r="S3092" t="s">
        <v>3379</v>
      </c>
      <c r="T3092">
        <f>IFERROR(Table1[n_can_adj]/MID(Table1[district],FIND("(",Table1[district])+1,1),Table1[n_can_adj])</f>
        <v>3</v>
      </c>
      <c r="U3092">
        <v>435204</v>
      </c>
      <c r="V3092" t="str">
        <f>IF(Table1[Voting Population]&lt;47000,"Rural","Urban")</f>
        <v>Urban</v>
      </c>
      <c r="W3092" s="3">
        <v>0.32070376432078562</v>
      </c>
      <c r="X3092" s="3" t="s">
        <v>5415</v>
      </c>
      <c r="Y3092" s="3">
        <f>COUNTIFS(Table1[Race '#],Table1[[#This Row],[Race '#]],Table1[Gender],"F")</f>
        <v>2</v>
      </c>
      <c r="Z3092" s="3">
        <f>COUNTIFS(Table1[Race '#],Table1[[#This Row],[Race '#]],Table1[Gender],"M")</f>
        <v>1</v>
      </c>
      <c r="AA3092" s="3">
        <f>COUNTIFS(Table1[Race '#],Table1[[#This Row],[Race '#]],Table1[Gender],"~?")</f>
        <v>0</v>
      </c>
      <c r="AB3092" s="3" t="str">
        <f>_xlfn.IFS(Y3092=SUM(Table1[[#This Row],[Race-F candidates]:[Race-? Candidates]]),"All-Female",Z3092=SUM(Table1[[#This Row],[Race-F candidates]:[Race-? Candidates]]),"All-Male",1=1,"Mixed-Gender")</f>
        <v>Mixed-Gender</v>
      </c>
      <c r="AC3092" s="3">
        <f>COUNTIFS(Table1[genoffice],Table1[[#This Row],[genoffice]],Table1[Gender],"F")</f>
        <v>216</v>
      </c>
      <c r="AD3092" s="3">
        <f>COUNTIFS(Table1[genoffice],Table1[[#This Row],[genoffice]],Table1[Gender],"M")</f>
        <v>355</v>
      </c>
      <c r="AE3092" s="3">
        <f>COUNTIFS(Table1[genoffice],Table1[[#This Row],[genoffice]],Table1[Gender],"~?")</f>
        <v>29</v>
      </c>
    </row>
    <row r="3093" spans="1:31" x14ac:dyDescent="0.35">
      <c r="A3093">
        <v>3087</v>
      </c>
      <c r="B3093">
        <f>IF(COUNTIF(C$2:C3092,C3093)&gt;0,B3092,B3092+1)</f>
        <v>1058</v>
      </c>
      <c r="C3093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3" t="s">
        <v>3379</v>
      </c>
      <c r="E3093" t="s">
        <v>3359</v>
      </c>
      <c r="F3093" t="s">
        <v>3868</v>
      </c>
      <c r="G3093">
        <v>2014</v>
      </c>
      <c r="H3093" t="s">
        <v>1012</v>
      </c>
      <c r="I3093" t="s">
        <v>19</v>
      </c>
      <c r="J3093">
        <v>4548</v>
      </c>
      <c r="K3093">
        <v>20</v>
      </c>
      <c r="L3093">
        <f>COUNTIF(Table1[Race],Table1[Race])</f>
        <v>2</v>
      </c>
      <c r="M3093">
        <v>12</v>
      </c>
      <c r="N3093">
        <v>5</v>
      </c>
      <c r="O3093">
        <v>3</v>
      </c>
      <c r="P3093">
        <v>0</v>
      </c>
      <c r="Q3093" t="s">
        <v>20</v>
      </c>
      <c r="R3093" t="s">
        <v>3382</v>
      </c>
      <c r="S3093" t="s">
        <v>3379</v>
      </c>
      <c r="T3093">
        <f>IFERROR(Table1[n_can_adj]/MID(Table1[district],FIND("(",Table1[district])+1,1),Table1[n_can_adj])</f>
        <v>2</v>
      </c>
      <c r="U3093">
        <v>234963</v>
      </c>
      <c r="V3093" t="str">
        <f>IF(Table1[Voting Population]&lt;47000,"Rural","Urban")</f>
        <v>Urban</v>
      </c>
      <c r="W3093" s="3">
        <v>0.21021820117083556</v>
      </c>
      <c r="X3093" s="3" t="s">
        <v>5413</v>
      </c>
      <c r="Y3093" s="3">
        <f>COUNTIFS(Table1[Race '#],Table1[[#This Row],[Race '#]],Table1[Gender],"F")</f>
        <v>0</v>
      </c>
      <c r="Z3093" s="3">
        <f>COUNTIFS(Table1[Race '#],Table1[[#This Row],[Race '#]],Table1[Gender],"M")</f>
        <v>1</v>
      </c>
      <c r="AA3093" s="3">
        <f>COUNTIFS(Table1[Race '#],Table1[[#This Row],[Race '#]],Table1[Gender],"~?")</f>
        <v>1</v>
      </c>
      <c r="AB3093" s="3" t="str">
        <f>_xlfn.IFS(Y3093=SUM(Table1[[#This Row],[Race-F candidates]:[Race-? Candidates]]),"All-Female",Z3093=SUM(Table1[[#This Row],[Race-F candidates]:[Race-? Candidates]]),"All-Male",1=1,"Mixed-Gender")</f>
        <v>Mixed-Gender</v>
      </c>
      <c r="AC3093" s="3">
        <f>COUNTIFS(Table1[genoffice],Table1[[#This Row],[genoffice]],Table1[Gender],"F")</f>
        <v>216</v>
      </c>
      <c r="AD3093" s="3">
        <f>COUNTIFS(Table1[genoffice],Table1[[#This Row],[genoffice]],Table1[Gender],"M")</f>
        <v>355</v>
      </c>
      <c r="AE3093" s="3">
        <f>COUNTIFS(Table1[genoffice],Table1[[#This Row],[genoffice]],Table1[Gender],"~?")</f>
        <v>29</v>
      </c>
    </row>
    <row r="3094" spans="1:31" x14ac:dyDescent="0.35">
      <c r="A3094">
        <v>3099</v>
      </c>
      <c r="B3094">
        <f>IF(COUNTIF(C$2:C3093,C3094)&gt;0,B3093,B3093+1)</f>
        <v>1058</v>
      </c>
      <c r="C3094" t="str">
        <f>Table1[[#This Row],[position]]&amp;IF(Table1[district]="NA","","-"&amp;Table1[district])&amp;IF(Table1[parish]="Multi-Parish Race","","-"&amp;Table1[parish])&amp;" ("&amp;Table1[year]&amp;")"</f>
        <v>Member of School Board-District 5-Lafayette (2014)</v>
      </c>
      <c r="D3094" t="s">
        <v>3379</v>
      </c>
      <c r="E3094" t="s">
        <v>3359</v>
      </c>
      <c r="F3094" t="s">
        <v>3880</v>
      </c>
      <c r="G3094">
        <v>2014</v>
      </c>
      <c r="H3094" t="s">
        <v>1012</v>
      </c>
      <c r="I3094" t="s">
        <v>19</v>
      </c>
      <c r="J3094">
        <v>2968</v>
      </c>
      <c r="K3094">
        <v>20</v>
      </c>
      <c r="L3094">
        <f>COUNTIF(Table1[Race],Table1[Race])</f>
        <v>2</v>
      </c>
      <c r="M3094">
        <v>12</v>
      </c>
      <c r="N3094">
        <v>5</v>
      </c>
      <c r="O3094">
        <v>3</v>
      </c>
      <c r="P3094">
        <v>0</v>
      </c>
      <c r="Q3094" t="s">
        <v>20</v>
      </c>
      <c r="R3094" t="s">
        <v>3382</v>
      </c>
      <c r="S3094" t="s">
        <v>3379</v>
      </c>
      <c r="T3094">
        <f>IFERROR(Table1[n_can_adj]/MID(Table1[district],FIND("(",Table1[district])+1,1),Table1[n_can_adj])</f>
        <v>2</v>
      </c>
      <c r="U3094">
        <v>234963</v>
      </c>
      <c r="V3094" t="str">
        <f>IF(Table1[Voting Population]&lt;47000,"Rural","Urban")</f>
        <v>Urban</v>
      </c>
      <c r="W3094" s="3">
        <v>0.21021820117083556</v>
      </c>
      <c r="X3094" s="3" t="s">
        <v>5414</v>
      </c>
      <c r="Y3094" s="3">
        <f>COUNTIFS(Table1[Race '#],Table1[[#This Row],[Race '#]],Table1[Gender],"F")</f>
        <v>0</v>
      </c>
      <c r="Z3094" s="3">
        <f>COUNTIFS(Table1[Race '#],Table1[[#This Row],[Race '#]],Table1[Gender],"M")</f>
        <v>1</v>
      </c>
      <c r="AA3094" s="3">
        <f>COUNTIFS(Table1[Race '#],Table1[[#This Row],[Race '#]],Table1[Gender],"~?")</f>
        <v>1</v>
      </c>
      <c r="AB3094" s="3" t="str">
        <f>_xlfn.IFS(Y3094=SUM(Table1[[#This Row],[Race-F candidates]:[Race-? Candidates]]),"All-Female",Z3094=SUM(Table1[[#This Row],[Race-F candidates]:[Race-? Candidates]]),"All-Male",1=1,"Mixed-Gender")</f>
        <v>Mixed-Gender</v>
      </c>
      <c r="AC3094" s="3">
        <f>COUNTIFS(Table1[genoffice],Table1[[#This Row],[genoffice]],Table1[Gender],"F")</f>
        <v>216</v>
      </c>
      <c r="AD3094" s="3">
        <f>COUNTIFS(Table1[genoffice],Table1[[#This Row],[genoffice]],Table1[Gender],"M")</f>
        <v>355</v>
      </c>
      <c r="AE3094" s="3">
        <f>COUNTIFS(Table1[genoffice],Table1[[#This Row],[genoffice]],Table1[Gender],"~?")</f>
        <v>29</v>
      </c>
    </row>
    <row r="3095" spans="1:31" x14ac:dyDescent="0.35">
      <c r="A3095">
        <v>3090</v>
      </c>
      <c r="B3095">
        <f>IF(COUNTIF(C$2:C3094,C3095)&gt;0,B3094,B3094+1)</f>
        <v>1059</v>
      </c>
      <c r="C3095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5" t="s">
        <v>3379</v>
      </c>
      <c r="E3095" t="s">
        <v>3359</v>
      </c>
      <c r="F3095" t="s">
        <v>3871</v>
      </c>
      <c r="G3095">
        <v>2014</v>
      </c>
      <c r="H3095" t="s">
        <v>98</v>
      </c>
      <c r="I3095" t="s">
        <v>23</v>
      </c>
      <c r="J3095">
        <v>716</v>
      </c>
      <c r="K3095">
        <v>20</v>
      </c>
      <c r="L3095">
        <f>COUNTIF(Table1[Race],Table1[Race])</f>
        <v>2</v>
      </c>
      <c r="M3095">
        <v>12</v>
      </c>
      <c r="N3095">
        <v>5</v>
      </c>
      <c r="O3095">
        <v>3</v>
      </c>
      <c r="P3095">
        <v>0</v>
      </c>
      <c r="Q3095" t="s">
        <v>20</v>
      </c>
      <c r="R3095" t="s">
        <v>3382</v>
      </c>
      <c r="S3095" t="s">
        <v>3379</v>
      </c>
      <c r="T3095">
        <f>IFERROR(Table1[n_can_adj]/MID(Table1[district],FIND("(",Table1[district])+1,1),Table1[n_can_adj])</f>
        <v>2</v>
      </c>
      <c r="U3095">
        <v>21581</v>
      </c>
      <c r="V3095" t="str">
        <f>IF(Table1[Voting Population]&lt;47000,"Rural","Urban")</f>
        <v>Rural</v>
      </c>
      <c r="W3095" s="3">
        <v>2.4320457796852601E-2</v>
      </c>
      <c r="X3095" s="3" t="s">
        <v>5415</v>
      </c>
      <c r="Y3095" s="3">
        <f>COUNTIFS(Table1[Race '#],Table1[[#This Row],[Race '#]],Table1[Gender],"F")</f>
        <v>2</v>
      </c>
      <c r="Z3095" s="3">
        <f>COUNTIFS(Table1[Race '#],Table1[[#This Row],[Race '#]],Table1[Gender],"M")</f>
        <v>0</v>
      </c>
      <c r="AA3095" s="3">
        <f>COUNTIFS(Table1[Race '#],Table1[[#This Row],[Race '#]],Table1[Gender],"~?")</f>
        <v>0</v>
      </c>
      <c r="AB3095" s="3" t="str">
        <f>_xlfn.IFS(Y3095=SUM(Table1[[#This Row],[Race-F candidates]:[Race-? Candidates]]),"All-Female",Z3095=SUM(Table1[[#This Row],[Race-F candidates]:[Race-? Candidates]]),"All-Male",1=1,"Mixed-Gender")</f>
        <v>All-Female</v>
      </c>
      <c r="AC3095" s="3">
        <f>COUNTIFS(Table1[genoffice],Table1[[#This Row],[genoffice]],Table1[Gender],"F")</f>
        <v>216</v>
      </c>
      <c r="AD3095" s="3">
        <f>COUNTIFS(Table1[genoffice],Table1[[#This Row],[genoffice]],Table1[Gender],"M")</f>
        <v>355</v>
      </c>
      <c r="AE3095" s="3">
        <f>COUNTIFS(Table1[genoffice],Table1[[#This Row],[genoffice]],Table1[Gender],"~?")</f>
        <v>29</v>
      </c>
    </row>
    <row r="3096" spans="1:31" x14ac:dyDescent="0.35">
      <c r="A3096">
        <v>3101</v>
      </c>
      <c r="B3096">
        <f>IF(COUNTIF(C$2:C3095,C3096)&gt;0,B3095,B3095+1)</f>
        <v>1059</v>
      </c>
      <c r="C3096" t="str">
        <f>Table1[[#This Row],[position]]&amp;IF(Table1[district]="NA","","-"&amp;Table1[district])&amp;IF(Table1[parish]="Multi-Parish Race","","-"&amp;Table1[parish])&amp;" ("&amp;Table1[year]&amp;")"</f>
        <v>Member of School Board-District 5-St. James (2014)</v>
      </c>
      <c r="D3096" t="s">
        <v>3379</v>
      </c>
      <c r="E3096" t="s">
        <v>3359</v>
      </c>
      <c r="F3096" t="s">
        <v>3882</v>
      </c>
      <c r="G3096">
        <v>2014</v>
      </c>
      <c r="H3096" t="s">
        <v>98</v>
      </c>
      <c r="I3096" t="s">
        <v>23</v>
      </c>
      <c r="J3096">
        <v>682</v>
      </c>
      <c r="K3096">
        <v>20</v>
      </c>
      <c r="L3096">
        <f>COUNTIF(Table1[Race],Table1[Race])</f>
        <v>2</v>
      </c>
      <c r="M3096">
        <v>12</v>
      </c>
      <c r="N3096">
        <v>5</v>
      </c>
      <c r="O3096">
        <v>3</v>
      </c>
      <c r="P3096">
        <v>0</v>
      </c>
      <c r="Q3096" t="s">
        <v>20</v>
      </c>
      <c r="R3096" t="s">
        <v>3382</v>
      </c>
      <c r="S3096" t="s">
        <v>3379</v>
      </c>
      <c r="T3096">
        <f>IFERROR(Table1[n_can_adj]/MID(Table1[district],FIND("(",Table1[district])+1,1),Table1[n_can_adj])</f>
        <v>2</v>
      </c>
      <c r="U3096">
        <v>21581</v>
      </c>
      <c r="V3096" t="str">
        <f>IF(Table1[Voting Population]&lt;47000,"Rural","Urban")</f>
        <v>Rural</v>
      </c>
      <c r="W3096" s="3">
        <v>2.4320457796852601E-2</v>
      </c>
      <c r="X3096" s="3" t="s">
        <v>5415</v>
      </c>
      <c r="Y3096" s="3">
        <f>COUNTIFS(Table1[Race '#],Table1[[#This Row],[Race '#]],Table1[Gender],"F")</f>
        <v>2</v>
      </c>
      <c r="Z3096" s="3">
        <f>COUNTIFS(Table1[Race '#],Table1[[#This Row],[Race '#]],Table1[Gender],"M")</f>
        <v>0</v>
      </c>
      <c r="AA3096" s="3">
        <f>COUNTIFS(Table1[Race '#],Table1[[#This Row],[Race '#]],Table1[Gender],"~?")</f>
        <v>0</v>
      </c>
      <c r="AB3096" s="3" t="str">
        <f>_xlfn.IFS(Y3096=SUM(Table1[[#This Row],[Race-F candidates]:[Race-? Candidates]]),"All-Female",Z3096=SUM(Table1[[#This Row],[Race-F candidates]:[Race-? Candidates]]),"All-Male",1=1,"Mixed-Gender")</f>
        <v>All-Female</v>
      </c>
      <c r="AC3096" s="3">
        <f>COUNTIFS(Table1[genoffice],Table1[[#This Row],[genoffice]],Table1[Gender],"F")</f>
        <v>216</v>
      </c>
      <c r="AD3096" s="3">
        <f>COUNTIFS(Table1[genoffice],Table1[[#This Row],[genoffice]],Table1[Gender],"M")</f>
        <v>355</v>
      </c>
      <c r="AE3096" s="3">
        <f>COUNTIFS(Table1[genoffice],Table1[[#This Row],[genoffice]],Table1[Gender],"~?")</f>
        <v>29</v>
      </c>
    </row>
    <row r="3097" spans="1:31" x14ac:dyDescent="0.35">
      <c r="A3097">
        <v>3086</v>
      </c>
      <c r="B3097">
        <f>IF(COUNTIF(C$2:C3096,C3097)&gt;0,B3096,B3096+1)</f>
        <v>1060</v>
      </c>
      <c r="C3097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7" t="s">
        <v>3379</v>
      </c>
      <c r="E3097" t="s">
        <v>3359</v>
      </c>
      <c r="F3097" t="s">
        <v>3867</v>
      </c>
      <c r="G3097">
        <v>2014</v>
      </c>
      <c r="H3097" t="s">
        <v>1292</v>
      </c>
      <c r="I3097" t="s">
        <v>23</v>
      </c>
      <c r="J3097">
        <v>1639</v>
      </c>
      <c r="K3097">
        <v>20</v>
      </c>
      <c r="L3097">
        <f>COUNTIF(Table1[Race],Table1[Race])</f>
        <v>2</v>
      </c>
      <c r="M3097">
        <v>12</v>
      </c>
      <c r="N3097">
        <v>5</v>
      </c>
      <c r="O3097">
        <v>3</v>
      </c>
      <c r="P3097">
        <v>0</v>
      </c>
      <c r="Q3097" t="s">
        <v>20</v>
      </c>
      <c r="R3097" t="s">
        <v>3382</v>
      </c>
      <c r="S3097" t="s">
        <v>3379</v>
      </c>
      <c r="T3097">
        <f>IFERROR(Table1[n_can_adj]/MID(Table1[district],FIND("(",Table1[district])+1,1),Table1[n_can_adj])</f>
        <v>2</v>
      </c>
      <c r="U3097">
        <v>113099</v>
      </c>
      <c r="V3097" t="str">
        <f>IF(Table1[Voting Population]&lt;47000,"Rural","Urban")</f>
        <v>Urban</v>
      </c>
      <c r="W3097" s="3">
        <v>0.1385897881208753</v>
      </c>
      <c r="X3097" s="3" t="s">
        <v>5415</v>
      </c>
      <c r="Y3097" s="3">
        <f>COUNTIFS(Table1[Race '#],Table1[[#This Row],[Race '#]],Table1[Gender],"F")</f>
        <v>1</v>
      </c>
      <c r="Z3097" s="3">
        <f>COUNTIFS(Table1[Race '#],Table1[[#This Row],[Race '#]],Table1[Gender],"M")</f>
        <v>1</v>
      </c>
      <c r="AA3097" s="3">
        <f>COUNTIFS(Table1[Race '#],Table1[[#This Row],[Race '#]],Table1[Gender],"~?")</f>
        <v>0</v>
      </c>
      <c r="AB3097" s="3" t="str">
        <f>_xlfn.IFS(Y3097=SUM(Table1[[#This Row],[Race-F candidates]:[Race-? Candidates]]),"All-Female",Z3097=SUM(Table1[[#This Row],[Race-F candidates]:[Race-? Candidates]]),"All-Male",1=1,"Mixed-Gender")</f>
        <v>Mixed-Gender</v>
      </c>
      <c r="AC3097" s="3">
        <f>COUNTIFS(Table1[genoffice],Table1[[#This Row],[genoffice]],Table1[Gender],"F")</f>
        <v>216</v>
      </c>
      <c r="AD3097" s="3">
        <f>COUNTIFS(Table1[genoffice],Table1[[#This Row],[genoffice]],Table1[Gender],"M")</f>
        <v>355</v>
      </c>
      <c r="AE3097" s="3">
        <f>COUNTIFS(Table1[genoffice],Table1[[#This Row],[genoffice]],Table1[Gender],"~?")</f>
        <v>29</v>
      </c>
    </row>
    <row r="3098" spans="1:31" x14ac:dyDescent="0.35">
      <c r="A3098">
        <v>3106</v>
      </c>
      <c r="B3098">
        <f>IF(COUNTIF(C$2:C3097,C3098)&gt;0,B3097,B3097+1)</f>
        <v>1060</v>
      </c>
      <c r="C3098" t="str">
        <f>Table1[[#This Row],[position]]&amp;IF(Table1[district]="NA","","-"&amp;Table1[district])&amp;IF(Table1[parish]="Multi-Parish Race","","-"&amp;Table1[parish])&amp;" ("&amp;Table1[year]&amp;")"</f>
        <v>Member of School Board-District 5-Terrebonne (2014)</v>
      </c>
      <c r="D3098" t="s">
        <v>3379</v>
      </c>
      <c r="E3098" t="s">
        <v>3359</v>
      </c>
      <c r="F3098" t="s">
        <v>3887</v>
      </c>
      <c r="G3098">
        <v>2014</v>
      </c>
      <c r="H3098" t="s">
        <v>1292</v>
      </c>
      <c r="I3098" t="s">
        <v>23</v>
      </c>
      <c r="J3098">
        <v>1240</v>
      </c>
      <c r="K3098">
        <v>20</v>
      </c>
      <c r="L3098">
        <f>COUNTIF(Table1[Race],Table1[Race])</f>
        <v>2</v>
      </c>
      <c r="M3098">
        <v>12</v>
      </c>
      <c r="N3098">
        <v>5</v>
      </c>
      <c r="O3098">
        <v>3</v>
      </c>
      <c r="P3098">
        <v>0</v>
      </c>
      <c r="Q3098" t="s">
        <v>20</v>
      </c>
      <c r="R3098" t="s">
        <v>3382</v>
      </c>
      <c r="S3098" t="s">
        <v>3379</v>
      </c>
      <c r="T3098">
        <f>IFERROR(Table1[n_can_adj]/MID(Table1[district],FIND("(",Table1[district])+1,1),Table1[n_can_adj])</f>
        <v>2</v>
      </c>
      <c r="U3098">
        <v>113099</v>
      </c>
      <c r="V3098" t="str">
        <f>IF(Table1[Voting Population]&lt;47000,"Rural","Urban")</f>
        <v>Urban</v>
      </c>
      <c r="W3098" s="3">
        <v>0.1385897881208753</v>
      </c>
      <c r="X3098" s="3" t="s">
        <v>5414</v>
      </c>
      <c r="Y3098" s="3">
        <f>COUNTIFS(Table1[Race '#],Table1[[#This Row],[Race '#]],Table1[Gender],"F")</f>
        <v>1</v>
      </c>
      <c r="Z3098" s="3">
        <f>COUNTIFS(Table1[Race '#],Table1[[#This Row],[Race '#]],Table1[Gender],"M")</f>
        <v>1</v>
      </c>
      <c r="AA3098" s="3">
        <f>COUNTIFS(Table1[Race '#],Table1[[#This Row],[Race '#]],Table1[Gender],"~?")</f>
        <v>0</v>
      </c>
      <c r="AB3098" s="3" t="str">
        <f>_xlfn.IFS(Y3098=SUM(Table1[[#This Row],[Race-F candidates]:[Race-? Candidates]]),"All-Female",Z3098=SUM(Table1[[#This Row],[Race-F candidates]:[Race-? Candidates]]),"All-Male",1=1,"Mixed-Gender")</f>
        <v>Mixed-Gender</v>
      </c>
      <c r="AC3098" s="3">
        <f>COUNTIFS(Table1[genoffice],Table1[[#This Row],[genoffice]],Table1[Gender],"F")</f>
        <v>216</v>
      </c>
      <c r="AD3098" s="3">
        <f>COUNTIFS(Table1[genoffice],Table1[[#This Row],[genoffice]],Table1[Gender],"M")</f>
        <v>355</v>
      </c>
      <c r="AE3098" s="3">
        <f>COUNTIFS(Table1[genoffice],Table1[[#This Row],[genoffice]],Table1[Gender],"~?")</f>
        <v>29</v>
      </c>
    </row>
    <row r="3099" spans="1:31" x14ac:dyDescent="0.35">
      <c r="A3099">
        <v>3098</v>
      </c>
      <c r="B3099">
        <f>IF(COUNTIF(C$2:C3098,C3099)&gt;0,B3098,B3098+1)</f>
        <v>1061</v>
      </c>
      <c r="C3099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099" t="s">
        <v>3379</v>
      </c>
      <c r="E3099" t="s">
        <v>3359</v>
      </c>
      <c r="F3099" t="s">
        <v>3879</v>
      </c>
      <c r="G3099">
        <v>2014</v>
      </c>
      <c r="H3099" t="s">
        <v>157</v>
      </c>
      <c r="I3099" t="s">
        <v>19</v>
      </c>
      <c r="J3099">
        <v>420</v>
      </c>
      <c r="K3099">
        <v>20</v>
      </c>
      <c r="L3099">
        <f>COUNTIF(Table1[Race],Table1[Race])</f>
        <v>2</v>
      </c>
      <c r="M3099">
        <v>12</v>
      </c>
      <c r="N3099">
        <v>5</v>
      </c>
      <c r="O3099">
        <v>3</v>
      </c>
      <c r="P3099">
        <v>0</v>
      </c>
      <c r="Q3099" t="s">
        <v>20</v>
      </c>
      <c r="R3099" t="s">
        <v>3382</v>
      </c>
      <c r="S3099" t="s">
        <v>3379</v>
      </c>
      <c r="T3099">
        <f>IFERROR(Table1[n_can_adj]/MID(Table1[district],FIND("(",Table1[district])+1,1),Table1[n_can_adj])</f>
        <v>2</v>
      </c>
      <c r="U3099">
        <v>22460</v>
      </c>
      <c r="V3099" t="str">
        <f>IF(Table1[Voting Population]&lt;47000,"Rural","Urban")</f>
        <v>Rural</v>
      </c>
      <c r="W3099" s="3">
        <v>0.16996047430830036</v>
      </c>
      <c r="X3099" s="3" t="s">
        <v>5414</v>
      </c>
      <c r="Y3099" s="3">
        <f>COUNTIFS(Table1[Race '#],Table1[[#This Row],[Race '#]],Table1[Gender],"F")</f>
        <v>1</v>
      </c>
      <c r="Z3099" s="3">
        <f>COUNTIFS(Table1[Race '#],Table1[[#This Row],[Race '#]],Table1[Gender],"M")</f>
        <v>1</v>
      </c>
      <c r="AA3099" s="3">
        <f>COUNTIFS(Table1[Race '#],Table1[[#This Row],[Race '#]],Table1[Gender],"~?")</f>
        <v>0</v>
      </c>
      <c r="AB3099" s="3" t="str">
        <f>_xlfn.IFS(Y3099=SUM(Table1[[#This Row],[Race-F candidates]:[Race-? Candidates]]),"All-Female",Z3099=SUM(Table1[[#This Row],[Race-F candidates]:[Race-? Candidates]]),"All-Male",1=1,"Mixed-Gender")</f>
        <v>Mixed-Gender</v>
      </c>
      <c r="AC3099" s="3">
        <f>COUNTIFS(Table1[genoffice],Table1[[#This Row],[genoffice]],Table1[Gender],"F")</f>
        <v>216</v>
      </c>
      <c r="AD3099" s="3">
        <f>COUNTIFS(Table1[genoffice],Table1[[#This Row],[genoffice]],Table1[Gender],"M")</f>
        <v>355</v>
      </c>
      <c r="AE3099" s="3">
        <f>COUNTIFS(Table1[genoffice],Table1[[#This Row],[genoffice]],Table1[Gender],"~?")</f>
        <v>29</v>
      </c>
    </row>
    <row r="3100" spans="1:31" x14ac:dyDescent="0.35">
      <c r="A3100">
        <v>3103</v>
      </c>
      <c r="B3100">
        <f>IF(COUNTIF(C$2:C3099,C3100)&gt;0,B3099,B3099+1)</f>
        <v>1061</v>
      </c>
      <c r="C3100" t="str">
        <f>Table1[[#This Row],[position]]&amp;IF(Table1[district]="NA","","-"&amp;Table1[district])&amp;IF(Table1[parish]="Multi-Parish Race","","-"&amp;Table1[parish])&amp;" ("&amp;Table1[year]&amp;")"</f>
        <v>Member of School Board-District 5-Union (2014)</v>
      </c>
      <c r="D3100" t="s">
        <v>3379</v>
      </c>
      <c r="E3100" t="s">
        <v>3359</v>
      </c>
      <c r="F3100" t="s">
        <v>3884</v>
      </c>
      <c r="G3100">
        <v>2014</v>
      </c>
      <c r="H3100" t="s">
        <v>157</v>
      </c>
      <c r="I3100" t="s">
        <v>19</v>
      </c>
      <c r="J3100">
        <v>592</v>
      </c>
      <c r="K3100">
        <v>20</v>
      </c>
      <c r="L3100">
        <f>COUNTIF(Table1[Race],Table1[Race])</f>
        <v>2</v>
      </c>
      <c r="M3100">
        <v>12</v>
      </c>
      <c r="N3100">
        <v>5</v>
      </c>
      <c r="O3100">
        <v>3</v>
      </c>
      <c r="P3100">
        <v>0</v>
      </c>
      <c r="Q3100" t="s">
        <v>20</v>
      </c>
      <c r="R3100" t="s">
        <v>3382</v>
      </c>
      <c r="S3100" t="s">
        <v>3379</v>
      </c>
      <c r="T3100">
        <f>IFERROR(Table1[n_can_adj]/MID(Table1[district],FIND("(",Table1[district])+1,1),Table1[n_can_adj])</f>
        <v>2</v>
      </c>
      <c r="U3100">
        <v>22460</v>
      </c>
      <c r="V3100" t="str">
        <f>IF(Table1[Voting Population]&lt;47000,"Rural","Urban")</f>
        <v>Rural</v>
      </c>
      <c r="W3100" s="3">
        <v>0.16996047430830036</v>
      </c>
      <c r="X3100" s="3" t="s">
        <v>5415</v>
      </c>
      <c r="Y3100" s="3">
        <f>COUNTIFS(Table1[Race '#],Table1[[#This Row],[Race '#]],Table1[Gender],"F")</f>
        <v>1</v>
      </c>
      <c r="Z3100" s="3">
        <f>COUNTIFS(Table1[Race '#],Table1[[#This Row],[Race '#]],Table1[Gender],"M")</f>
        <v>1</v>
      </c>
      <c r="AA3100" s="3">
        <f>COUNTIFS(Table1[Race '#],Table1[[#This Row],[Race '#]],Table1[Gender],"~?")</f>
        <v>0</v>
      </c>
      <c r="AB3100" s="3" t="str">
        <f>_xlfn.IFS(Y3100=SUM(Table1[[#This Row],[Race-F candidates]:[Race-? Candidates]]),"All-Female",Z3100=SUM(Table1[[#This Row],[Race-F candidates]:[Race-? Candidates]]),"All-Male",1=1,"Mixed-Gender")</f>
        <v>Mixed-Gender</v>
      </c>
      <c r="AC3100" s="3">
        <f>COUNTIFS(Table1[genoffice],Table1[[#This Row],[genoffice]],Table1[Gender],"F")</f>
        <v>216</v>
      </c>
      <c r="AD3100" s="3">
        <f>COUNTIFS(Table1[genoffice],Table1[[#This Row],[genoffice]],Table1[Gender],"M")</f>
        <v>355</v>
      </c>
      <c r="AE3100" s="3">
        <f>COUNTIFS(Table1[genoffice],Table1[[#This Row],[genoffice]],Table1[Gender],"~?")</f>
        <v>29</v>
      </c>
    </row>
    <row r="3101" spans="1:31" x14ac:dyDescent="0.35">
      <c r="A3101">
        <v>3085</v>
      </c>
      <c r="B3101">
        <f>IF(COUNTIF(C$2:C3100,C3101)&gt;0,B3100,B3100+1)</f>
        <v>1062</v>
      </c>
      <c r="C3101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1" t="s">
        <v>3379</v>
      </c>
      <c r="E3101" t="s">
        <v>3359</v>
      </c>
      <c r="F3101" t="s">
        <v>3866</v>
      </c>
      <c r="G3101">
        <v>2014</v>
      </c>
      <c r="H3101" t="s">
        <v>651</v>
      </c>
      <c r="I3101" t="s">
        <v>30</v>
      </c>
      <c r="J3101">
        <v>753</v>
      </c>
      <c r="K3101">
        <v>20</v>
      </c>
      <c r="L3101">
        <f>COUNTIF(Table1[Race],Table1[Race])</f>
        <v>3</v>
      </c>
      <c r="M3101">
        <v>12</v>
      </c>
      <c r="N3101">
        <v>5</v>
      </c>
      <c r="O3101">
        <v>3</v>
      </c>
      <c r="P3101">
        <v>0</v>
      </c>
      <c r="Q3101" t="s">
        <v>20</v>
      </c>
      <c r="R3101" t="s">
        <v>3382</v>
      </c>
      <c r="S3101" t="s">
        <v>3379</v>
      </c>
      <c r="T3101">
        <f>IFERROR(Table1[n_can_adj]/MID(Table1[district],FIND("(",Table1[district])+1,1),Table1[n_can_adj])</f>
        <v>3</v>
      </c>
      <c r="U3101">
        <v>52101</v>
      </c>
      <c r="V3101" t="str">
        <f>IF(Table1[Voting Population]&lt;47000,"Rural","Urban")</f>
        <v>Urban</v>
      </c>
      <c r="W3101" s="3">
        <v>0.40195208518189884</v>
      </c>
      <c r="X3101" s="3" t="s">
        <v>5414</v>
      </c>
      <c r="Y3101" s="3">
        <f>COUNTIFS(Table1[Race '#],Table1[[#This Row],[Race '#]],Table1[Gender],"F")</f>
        <v>0</v>
      </c>
      <c r="Z3101" s="3">
        <f>COUNTIFS(Table1[Race '#],Table1[[#This Row],[Race '#]],Table1[Gender],"M")</f>
        <v>3</v>
      </c>
      <c r="AA3101" s="3">
        <f>COUNTIFS(Table1[Race '#],Table1[[#This Row],[Race '#]],Table1[Gender],"~?")</f>
        <v>0</v>
      </c>
      <c r="AB3101" s="3" t="str">
        <f>_xlfn.IFS(Y3101=SUM(Table1[[#This Row],[Race-F candidates]:[Race-? Candidates]]),"All-Female",Z3101=SUM(Table1[[#This Row],[Race-F candidates]:[Race-? Candidates]]),"All-Male",1=1,"Mixed-Gender")</f>
        <v>All-Male</v>
      </c>
      <c r="AC3101" s="3">
        <f>COUNTIFS(Table1[genoffice],Table1[[#This Row],[genoffice]],Table1[Gender],"F")</f>
        <v>216</v>
      </c>
      <c r="AD3101" s="3">
        <f>COUNTIFS(Table1[genoffice],Table1[[#This Row],[genoffice]],Table1[Gender],"M")</f>
        <v>355</v>
      </c>
      <c r="AE3101" s="3">
        <f>COUNTIFS(Table1[genoffice],Table1[[#This Row],[genoffice]],Table1[Gender],"~?")</f>
        <v>29</v>
      </c>
    </row>
    <row r="3102" spans="1:31" x14ac:dyDescent="0.35">
      <c r="A3102">
        <v>3091</v>
      </c>
      <c r="B3102">
        <f>IF(COUNTIF(C$2:C3101,C3102)&gt;0,B3101,B3101+1)</f>
        <v>1062</v>
      </c>
      <c r="C3102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2" t="s">
        <v>3379</v>
      </c>
      <c r="E3102" t="s">
        <v>3359</v>
      </c>
      <c r="F3102" t="s">
        <v>3872</v>
      </c>
      <c r="G3102">
        <v>2014</v>
      </c>
      <c r="H3102" t="s">
        <v>651</v>
      </c>
      <c r="I3102" t="s">
        <v>23</v>
      </c>
      <c r="J3102">
        <v>74</v>
      </c>
      <c r="K3102">
        <v>20</v>
      </c>
      <c r="L3102">
        <f>COUNTIF(Table1[Race],Table1[Race])</f>
        <v>3</v>
      </c>
      <c r="M3102">
        <v>12</v>
      </c>
      <c r="N3102">
        <v>5</v>
      </c>
      <c r="O3102">
        <v>3</v>
      </c>
      <c r="P3102">
        <v>0</v>
      </c>
      <c r="Q3102" t="s">
        <v>20</v>
      </c>
      <c r="R3102" t="s">
        <v>3382</v>
      </c>
      <c r="S3102" t="s">
        <v>3379</v>
      </c>
      <c r="T3102">
        <f>IFERROR(Table1[n_can_adj]/MID(Table1[district],FIND("(",Table1[district])+1,1),Table1[n_can_adj])</f>
        <v>3</v>
      </c>
      <c r="U3102">
        <v>52101</v>
      </c>
      <c r="V3102" t="str">
        <f>IF(Table1[Voting Population]&lt;47000,"Rural","Urban")</f>
        <v>Urban</v>
      </c>
      <c r="W3102" s="3">
        <v>0.40195208518189884</v>
      </c>
      <c r="X3102" s="3" t="s">
        <v>5414</v>
      </c>
      <c r="Y3102" s="3">
        <f>COUNTIFS(Table1[Race '#],Table1[[#This Row],[Race '#]],Table1[Gender],"F")</f>
        <v>0</v>
      </c>
      <c r="Z3102" s="3">
        <f>COUNTIFS(Table1[Race '#],Table1[[#This Row],[Race '#]],Table1[Gender],"M")</f>
        <v>3</v>
      </c>
      <c r="AA3102" s="3">
        <f>COUNTIFS(Table1[Race '#],Table1[[#This Row],[Race '#]],Table1[Gender],"~?")</f>
        <v>0</v>
      </c>
      <c r="AB3102" s="3" t="str">
        <f>_xlfn.IFS(Y3102=SUM(Table1[[#This Row],[Race-F candidates]:[Race-? Candidates]]),"All-Female",Z3102=SUM(Table1[[#This Row],[Race-F candidates]:[Race-? Candidates]]),"All-Male",1=1,"Mixed-Gender")</f>
        <v>All-Male</v>
      </c>
      <c r="AC3102" s="3">
        <f>COUNTIFS(Table1[genoffice],Table1[[#This Row],[genoffice]],Table1[Gender],"F")</f>
        <v>216</v>
      </c>
      <c r="AD3102" s="3">
        <f>COUNTIFS(Table1[genoffice],Table1[[#This Row],[genoffice]],Table1[Gender],"M")</f>
        <v>355</v>
      </c>
      <c r="AE3102" s="3">
        <f>COUNTIFS(Table1[genoffice],Table1[[#This Row],[genoffice]],Table1[Gender],"~?")</f>
        <v>29</v>
      </c>
    </row>
    <row r="3103" spans="1:31" x14ac:dyDescent="0.35">
      <c r="A3103">
        <v>3095</v>
      </c>
      <c r="B3103">
        <f>IF(COUNTIF(C$2:C3102,C3103)&gt;0,B3102,B3102+1)</f>
        <v>1062</v>
      </c>
      <c r="C3103" t="str">
        <f>Table1[[#This Row],[position]]&amp;IF(Table1[district]="NA","","-"&amp;Table1[district])&amp;IF(Table1[parish]="Multi-Parish Race","","-"&amp;Table1[parish])&amp;" ("&amp;Table1[year]&amp;")"</f>
        <v>Member of School Board-District 5-Vernon (2014)</v>
      </c>
      <c r="D3103" t="s">
        <v>3379</v>
      </c>
      <c r="E3103" t="s">
        <v>3359</v>
      </c>
      <c r="F3103" t="s">
        <v>3876</v>
      </c>
      <c r="G3103">
        <v>2014</v>
      </c>
      <c r="H3103" t="s">
        <v>651</v>
      </c>
      <c r="I3103" t="s">
        <v>23</v>
      </c>
      <c r="J3103">
        <v>300</v>
      </c>
      <c r="K3103">
        <v>20</v>
      </c>
      <c r="L3103">
        <f>COUNTIF(Table1[Race],Table1[Race])</f>
        <v>3</v>
      </c>
      <c r="M3103">
        <v>12</v>
      </c>
      <c r="N3103">
        <v>5</v>
      </c>
      <c r="O3103">
        <v>3</v>
      </c>
      <c r="P3103">
        <v>0</v>
      </c>
      <c r="Q3103" t="s">
        <v>20</v>
      </c>
      <c r="R3103" t="s">
        <v>3382</v>
      </c>
      <c r="S3103" t="s">
        <v>3379</v>
      </c>
      <c r="T3103">
        <f>IFERROR(Table1[n_can_adj]/MID(Table1[district],FIND("(",Table1[district])+1,1),Table1[n_can_adj])</f>
        <v>3</v>
      </c>
      <c r="U3103">
        <v>52101</v>
      </c>
      <c r="V3103" t="str">
        <f>IF(Table1[Voting Population]&lt;47000,"Rural","Urban")</f>
        <v>Urban</v>
      </c>
      <c r="W3103" s="3">
        <v>0.40195208518189884</v>
      </c>
      <c r="X3103" s="3" t="s">
        <v>5414</v>
      </c>
      <c r="Y3103" s="3">
        <f>COUNTIFS(Table1[Race '#],Table1[[#This Row],[Race '#]],Table1[Gender],"F")</f>
        <v>0</v>
      </c>
      <c r="Z3103" s="3">
        <f>COUNTIFS(Table1[Race '#],Table1[[#This Row],[Race '#]],Table1[Gender],"M")</f>
        <v>3</v>
      </c>
      <c r="AA3103" s="3">
        <f>COUNTIFS(Table1[Race '#],Table1[[#This Row],[Race '#]],Table1[Gender],"~?")</f>
        <v>0</v>
      </c>
      <c r="AB3103" s="3" t="str">
        <f>_xlfn.IFS(Y3103=SUM(Table1[[#This Row],[Race-F candidates]:[Race-? Candidates]]),"All-Female",Z3103=SUM(Table1[[#This Row],[Race-F candidates]:[Race-? Candidates]]),"All-Male",1=1,"Mixed-Gender")</f>
        <v>All-Male</v>
      </c>
      <c r="AC3103" s="3">
        <f>COUNTIFS(Table1[genoffice],Table1[[#This Row],[genoffice]],Table1[Gender],"F")</f>
        <v>216</v>
      </c>
      <c r="AD3103" s="3">
        <f>COUNTIFS(Table1[genoffice],Table1[[#This Row],[genoffice]],Table1[Gender],"M")</f>
        <v>355</v>
      </c>
      <c r="AE3103" s="3">
        <f>COUNTIFS(Table1[genoffice],Table1[[#This Row],[genoffice]],Table1[Gender],"~?")</f>
        <v>29</v>
      </c>
    </row>
    <row r="3104" spans="1:31" x14ac:dyDescent="0.35">
      <c r="A3104">
        <v>3092</v>
      </c>
      <c r="B3104">
        <f>IF(COUNTIF(C$2:C3103,C3104)&gt;0,B3103,B3103+1)</f>
        <v>1063</v>
      </c>
      <c r="C3104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4" t="s">
        <v>3379</v>
      </c>
      <c r="E3104" t="s">
        <v>3359</v>
      </c>
      <c r="F3104" t="s">
        <v>3873</v>
      </c>
      <c r="G3104">
        <v>2014</v>
      </c>
      <c r="H3104" t="s">
        <v>1222</v>
      </c>
      <c r="I3104" t="s">
        <v>23</v>
      </c>
      <c r="J3104">
        <v>263</v>
      </c>
      <c r="K3104">
        <v>20</v>
      </c>
      <c r="L3104">
        <f>COUNTIF(Table1[Race],Table1[Race])</f>
        <v>2</v>
      </c>
      <c r="M3104">
        <v>12</v>
      </c>
      <c r="N3104">
        <v>5</v>
      </c>
      <c r="O3104">
        <v>3</v>
      </c>
      <c r="P3104">
        <v>0</v>
      </c>
      <c r="Q3104" t="s">
        <v>20</v>
      </c>
      <c r="R3104" t="s">
        <v>3382</v>
      </c>
      <c r="S3104" t="s">
        <v>3379</v>
      </c>
      <c r="T3104">
        <f>IFERROR(Table1[n_can_adj]/MID(Table1[district],FIND("(",Table1[district])+1,1),Table1[n_can_adj])</f>
        <v>2</v>
      </c>
      <c r="U3104">
        <v>11370</v>
      </c>
      <c r="V3104" t="str">
        <f>IF(Table1[Voting Population]&lt;47000,"Rural","Urban")</f>
        <v>Rural</v>
      </c>
      <c r="W3104" s="3">
        <v>0.21198156682027647</v>
      </c>
      <c r="X3104" s="3" t="s">
        <v>5414</v>
      </c>
      <c r="Y3104" s="3">
        <f>COUNTIFS(Table1[Race '#],Table1[[#This Row],[Race '#]],Table1[Gender],"F")</f>
        <v>0</v>
      </c>
      <c r="Z3104" s="3">
        <f>COUNTIFS(Table1[Race '#],Table1[[#This Row],[Race '#]],Table1[Gender],"M")</f>
        <v>2</v>
      </c>
      <c r="AA3104" s="3">
        <f>COUNTIFS(Table1[Race '#],Table1[[#This Row],[Race '#]],Table1[Gender],"~?")</f>
        <v>0</v>
      </c>
      <c r="AB3104" s="3" t="str">
        <f>_xlfn.IFS(Y3104=SUM(Table1[[#This Row],[Race-F candidates]:[Race-? Candidates]]),"All-Female",Z3104=SUM(Table1[[#This Row],[Race-F candidates]:[Race-? Candidates]]),"All-Male",1=1,"Mixed-Gender")</f>
        <v>All-Male</v>
      </c>
      <c r="AC3104" s="3">
        <f>COUNTIFS(Table1[genoffice],Table1[[#This Row],[genoffice]],Table1[Gender],"F")</f>
        <v>216</v>
      </c>
      <c r="AD3104" s="3">
        <f>COUNTIFS(Table1[genoffice],Table1[[#This Row],[genoffice]],Table1[Gender],"M")</f>
        <v>355</v>
      </c>
      <c r="AE3104" s="3">
        <f>COUNTIFS(Table1[genoffice],Table1[[#This Row],[genoffice]],Table1[Gender],"~?")</f>
        <v>29</v>
      </c>
    </row>
    <row r="3105" spans="1:31" x14ac:dyDescent="0.35">
      <c r="A3105">
        <v>3093</v>
      </c>
      <c r="B3105">
        <f>IF(COUNTIF(C$2:C3104,C3105)&gt;0,B3104,B3104+1)</f>
        <v>1063</v>
      </c>
      <c r="C3105" t="str">
        <f>Table1[[#This Row],[position]]&amp;IF(Table1[district]="NA","","-"&amp;Table1[district])&amp;IF(Table1[parish]="Multi-Parish Race","","-"&amp;Table1[parish])&amp;" ("&amp;Table1[year]&amp;")"</f>
        <v>Member of School Board-District 5-West Carroll (2014)</v>
      </c>
      <c r="D3105" t="s">
        <v>3379</v>
      </c>
      <c r="E3105" t="s">
        <v>3359</v>
      </c>
      <c r="F3105" t="s">
        <v>3874</v>
      </c>
      <c r="G3105">
        <v>2014</v>
      </c>
      <c r="H3105" t="s">
        <v>1222</v>
      </c>
      <c r="I3105" t="s">
        <v>23</v>
      </c>
      <c r="J3105">
        <v>171</v>
      </c>
      <c r="K3105">
        <v>20</v>
      </c>
      <c r="L3105">
        <f>COUNTIF(Table1[Race],Table1[Race])</f>
        <v>2</v>
      </c>
      <c r="M3105">
        <v>12</v>
      </c>
      <c r="N3105">
        <v>5</v>
      </c>
      <c r="O3105">
        <v>3</v>
      </c>
      <c r="P3105">
        <v>0</v>
      </c>
      <c r="Q3105" t="s">
        <v>20</v>
      </c>
      <c r="R3105" t="s">
        <v>3382</v>
      </c>
      <c r="S3105" t="s">
        <v>3379</v>
      </c>
      <c r="T3105">
        <f>IFERROR(Table1[n_can_adj]/MID(Table1[district],FIND("(",Table1[district])+1,1),Table1[n_can_adj])</f>
        <v>2</v>
      </c>
      <c r="U3105">
        <v>11370</v>
      </c>
      <c r="V3105" t="str">
        <f>IF(Table1[Voting Population]&lt;47000,"Rural","Urban")</f>
        <v>Rural</v>
      </c>
      <c r="W3105" s="3">
        <v>0.21198156682027647</v>
      </c>
      <c r="X3105" s="3" t="s">
        <v>5414</v>
      </c>
      <c r="Y3105" s="3">
        <f>COUNTIFS(Table1[Race '#],Table1[[#This Row],[Race '#]],Table1[Gender],"F")</f>
        <v>0</v>
      </c>
      <c r="Z3105" s="3">
        <f>COUNTIFS(Table1[Race '#],Table1[[#This Row],[Race '#]],Table1[Gender],"M")</f>
        <v>2</v>
      </c>
      <c r="AA3105" s="3">
        <f>COUNTIFS(Table1[Race '#],Table1[[#This Row],[Race '#]],Table1[Gender],"~?")</f>
        <v>0</v>
      </c>
      <c r="AB3105" s="3" t="str">
        <f>_xlfn.IFS(Y3105=SUM(Table1[[#This Row],[Race-F candidates]:[Race-? Candidates]]),"All-Female",Z3105=SUM(Table1[[#This Row],[Race-F candidates]:[Race-? Candidates]]),"All-Male",1=1,"Mixed-Gender")</f>
        <v>All-Male</v>
      </c>
      <c r="AC3105" s="3">
        <f>COUNTIFS(Table1[genoffice],Table1[[#This Row],[genoffice]],Table1[Gender],"F")</f>
        <v>216</v>
      </c>
      <c r="AD3105" s="3">
        <f>COUNTIFS(Table1[genoffice],Table1[[#This Row],[genoffice]],Table1[Gender],"M")</f>
        <v>355</v>
      </c>
      <c r="AE3105" s="3">
        <f>COUNTIFS(Table1[genoffice],Table1[[#This Row],[genoffice]],Table1[Gender],"~?")</f>
        <v>29</v>
      </c>
    </row>
    <row r="3106" spans="1:31" x14ac:dyDescent="0.35">
      <c r="A3106">
        <v>3094</v>
      </c>
      <c r="B3106">
        <f>IF(COUNTIF(C$2:C3105,C3106)&gt;0,B3105,B3105+1)</f>
        <v>1064</v>
      </c>
      <c r="C3106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6" t="s">
        <v>3379</v>
      </c>
      <c r="E3106" t="s">
        <v>3359</v>
      </c>
      <c r="F3106" t="s">
        <v>3875</v>
      </c>
      <c r="G3106">
        <v>2016</v>
      </c>
      <c r="H3106" t="s">
        <v>651</v>
      </c>
      <c r="I3106" t="s">
        <v>23</v>
      </c>
      <c r="J3106">
        <v>544</v>
      </c>
      <c r="K3106">
        <v>2</v>
      </c>
      <c r="L3106">
        <f>COUNTIF(Table1[Race],Table1[Race])</f>
        <v>2</v>
      </c>
      <c r="M3106">
        <v>1</v>
      </c>
      <c r="N3106">
        <v>1</v>
      </c>
      <c r="O3106">
        <v>0</v>
      </c>
      <c r="P3106">
        <v>0</v>
      </c>
      <c r="Q3106" t="s">
        <v>20</v>
      </c>
      <c r="R3106" t="s">
        <v>3382</v>
      </c>
      <c r="S3106" t="s">
        <v>3379</v>
      </c>
      <c r="T3106">
        <f>IFERROR(Table1[n_can_adj]/MID(Table1[district],FIND("(",Table1[district])+1,1),Table1[n_can_adj])</f>
        <v>2</v>
      </c>
      <c r="U3106">
        <v>52101</v>
      </c>
      <c r="V3106" t="str">
        <f>IF(Table1[Voting Population]&lt;47000,"Rural","Urban")</f>
        <v>Urban</v>
      </c>
      <c r="W3106" s="3">
        <v>0.25683060109289618</v>
      </c>
      <c r="X3106" s="3" t="s">
        <v>5414</v>
      </c>
      <c r="Y3106" s="3">
        <f>COUNTIFS(Table1[Race '#],Table1[[#This Row],[Race '#]],Table1[Gender],"F")</f>
        <v>0</v>
      </c>
      <c r="Z3106" s="3">
        <f>COUNTIFS(Table1[Race '#],Table1[[#This Row],[Race '#]],Table1[Gender],"M")</f>
        <v>2</v>
      </c>
      <c r="AA3106" s="3">
        <f>COUNTIFS(Table1[Race '#],Table1[[#This Row],[Race '#]],Table1[Gender],"~?")</f>
        <v>0</v>
      </c>
      <c r="AB3106" s="3" t="str">
        <f>_xlfn.IFS(Y3106=SUM(Table1[[#This Row],[Race-F candidates]:[Race-? Candidates]]),"All-Female",Z3106=SUM(Table1[[#This Row],[Race-F candidates]:[Race-? Candidates]]),"All-Male",1=1,"Mixed-Gender")</f>
        <v>All-Male</v>
      </c>
      <c r="AC3106" s="3">
        <f>COUNTIFS(Table1[genoffice],Table1[[#This Row],[genoffice]],Table1[Gender],"F")</f>
        <v>216</v>
      </c>
      <c r="AD3106" s="3">
        <f>COUNTIFS(Table1[genoffice],Table1[[#This Row],[genoffice]],Table1[Gender],"M")</f>
        <v>355</v>
      </c>
      <c r="AE3106" s="3">
        <f>COUNTIFS(Table1[genoffice],Table1[[#This Row],[genoffice]],Table1[Gender],"~?")</f>
        <v>29</v>
      </c>
    </row>
    <row r="3107" spans="1:31" x14ac:dyDescent="0.35">
      <c r="A3107">
        <v>3102</v>
      </c>
      <c r="B3107">
        <f>IF(COUNTIF(C$2:C3106,C3107)&gt;0,B3106,B3106+1)</f>
        <v>1064</v>
      </c>
      <c r="C3107" t="str">
        <f>Table1[[#This Row],[position]]&amp;IF(Table1[district]="NA","","-"&amp;Table1[district])&amp;IF(Table1[parish]="Multi-Parish Race","","-"&amp;Table1[parish])&amp;" ("&amp;Table1[year]&amp;")"</f>
        <v>Member of School Board-District 5-Vernon (2016)</v>
      </c>
      <c r="D3107" t="s">
        <v>3379</v>
      </c>
      <c r="E3107" t="s">
        <v>3359</v>
      </c>
      <c r="F3107" t="s">
        <v>3883</v>
      </c>
      <c r="G3107">
        <v>2016</v>
      </c>
      <c r="H3107" t="s">
        <v>651</v>
      </c>
      <c r="I3107" t="s">
        <v>19</v>
      </c>
      <c r="J3107">
        <v>920</v>
      </c>
      <c r="K3107">
        <v>2</v>
      </c>
      <c r="L3107">
        <f>COUNTIF(Table1[Race],Table1[Race])</f>
        <v>2</v>
      </c>
      <c r="M3107">
        <v>1</v>
      </c>
      <c r="N3107">
        <v>1</v>
      </c>
      <c r="O3107">
        <v>0</v>
      </c>
      <c r="P3107">
        <v>0</v>
      </c>
      <c r="Q3107" t="s">
        <v>20</v>
      </c>
      <c r="R3107" t="s">
        <v>3382</v>
      </c>
      <c r="S3107" t="s">
        <v>3379</v>
      </c>
      <c r="T3107">
        <f>IFERROR(Table1[n_can_adj]/MID(Table1[district],FIND("(",Table1[district])+1,1),Table1[n_can_adj])</f>
        <v>2</v>
      </c>
      <c r="U3107">
        <v>52101</v>
      </c>
      <c r="V3107" t="str">
        <f>IF(Table1[Voting Population]&lt;47000,"Rural","Urban")</f>
        <v>Urban</v>
      </c>
      <c r="W3107" s="3">
        <v>0.25683060109289618</v>
      </c>
      <c r="X3107" s="3" t="s">
        <v>5414</v>
      </c>
      <c r="Y3107" s="3">
        <f>COUNTIFS(Table1[Race '#],Table1[[#This Row],[Race '#]],Table1[Gender],"F")</f>
        <v>0</v>
      </c>
      <c r="Z3107" s="3">
        <f>COUNTIFS(Table1[Race '#],Table1[[#This Row],[Race '#]],Table1[Gender],"M")</f>
        <v>2</v>
      </c>
      <c r="AA3107" s="3">
        <f>COUNTIFS(Table1[Race '#],Table1[[#This Row],[Race '#]],Table1[Gender],"~?")</f>
        <v>0</v>
      </c>
      <c r="AB3107" s="3" t="str">
        <f>_xlfn.IFS(Y3107=SUM(Table1[[#This Row],[Race-F candidates]:[Race-? Candidates]]),"All-Female",Z3107=SUM(Table1[[#This Row],[Race-F candidates]:[Race-? Candidates]]),"All-Male",1=1,"Mixed-Gender")</f>
        <v>All-Male</v>
      </c>
      <c r="AC3107" s="3">
        <f>COUNTIFS(Table1[genoffice],Table1[[#This Row],[genoffice]],Table1[Gender],"F")</f>
        <v>216</v>
      </c>
      <c r="AD3107" s="3">
        <f>COUNTIFS(Table1[genoffice],Table1[[#This Row],[genoffice]],Table1[Gender],"M")</f>
        <v>355</v>
      </c>
      <c r="AE3107" s="3">
        <f>COUNTIFS(Table1[genoffice],Table1[[#This Row],[genoffice]],Table1[Gender],"~?")</f>
        <v>29</v>
      </c>
    </row>
    <row r="3108" spans="1:31" x14ac:dyDescent="0.35">
      <c r="A3108">
        <v>3107</v>
      </c>
      <c r="B3108">
        <f>IF(COUNTIF(C$2:C3107,C3108)&gt;0,B3107,B3107+1)</f>
        <v>1065</v>
      </c>
      <c r="C3108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8" t="s">
        <v>3379</v>
      </c>
      <c r="E3108" t="s">
        <v>3888</v>
      </c>
      <c r="F3108" t="s">
        <v>3889</v>
      </c>
      <c r="G3108">
        <v>2014</v>
      </c>
      <c r="H3108" t="s">
        <v>670</v>
      </c>
      <c r="I3108" t="s">
        <v>23</v>
      </c>
      <c r="J3108">
        <v>599</v>
      </c>
      <c r="K3108">
        <v>2</v>
      </c>
      <c r="L3108">
        <f>COUNTIF(Table1[Race],Table1[Race])</f>
        <v>2</v>
      </c>
      <c r="M3108">
        <v>2</v>
      </c>
      <c r="N3108">
        <v>0</v>
      </c>
      <c r="O3108">
        <v>0</v>
      </c>
      <c r="P3108">
        <v>0</v>
      </c>
      <c r="Q3108" t="s">
        <v>20</v>
      </c>
      <c r="R3108" t="s">
        <v>3382</v>
      </c>
      <c r="S3108" t="s">
        <v>3379</v>
      </c>
      <c r="T3108">
        <f>IFERROR(Table1[n_can_adj]/MID(Table1[district],FIND("(",Table1[district])+1,1),Table1[n_can_adj])</f>
        <v>2</v>
      </c>
      <c r="U3108">
        <v>156398</v>
      </c>
      <c r="V3108" t="str">
        <f>IF(Table1[Voting Population]&lt;47000,"Rural","Urban")</f>
        <v>Urban</v>
      </c>
      <c r="W3108" s="3">
        <v>0.37277486910994767</v>
      </c>
      <c r="X3108" s="3" t="s">
        <v>5415</v>
      </c>
      <c r="Y3108" s="3">
        <f>COUNTIFS(Table1[Race '#],Table1[[#This Row],[Race '#]],Table1[Gender],"F")</f>
        <v>1</v>
      </c>
      <c r="Z3108" s="3">
        <f>COUNTIFS(Table1[Race '#],Table1[[#This Row],[Race '#]],Table1[Gender],"M")</f>
        <v>1</v>
      </c>
      <c r="AA3108" s="3">
        <f>COUNTIFS(Table1[Race '#],Table1[[#This Row],[Race '#]],Table1[Gender],"~?")</f>
        <v>0</v>
      </c>
      <c r="AB3108" s="3" t="str">
        <f>_xlfn.IFS(Y3108=SUM(Table1[[#This Row],[Race-F candidates]:[Race-? Candidates]]),"All-Female",Z3108=SUM(Table1[[#This Row],[Race-F candidates]:[Race-? Candidates]]),"All-Male",1=1,"Mixed-Gender")</f>
        <v>Mixed-Gender</v>
      </c>
      <c r="AC3108" s="3">
        <f>COUNTIFS(Table1[genoffice],Table1[[#This Row],[genoffice]],Table1[Gender],"F")</f>
        <v>216</v>
      </c>
      <c r="AD3108" s="3">
        <f>COUNTIFS(Table1[genoffice],Table1[[#This Row],[genoffice]],Table1[Gender],"M")</f>
        <v>355</v>
      </c>
      <c r="AE3108" s="3">
        <f>COUNTIFS(Table1[genoffice],Table1[[#This Row],[genoffice]],Table1[Gender],"~?")</f>
        <v>29</v>
      </c>
    </row>
    <row r="3109" spans="1:31" x14ac:dyDescent="0.35">
      <c r="A3109">
        <v>3108</v>
      </c>
      <c r="B3109">
        <f>IF(COUNTIF(C$2:C3108,C3109)&gt;0,B3108,B3108+1)</f>
        <v>1065</v>
      </c>
      <c r="C3109" t="str">
        <f>Table1[[#This Row],[position]]&amp;IF(Table1[district]="NA","","-"&amp;Table1[district])&amp;IF(Table1[parish]="Multi-Parish Race","","-"&amp;Table1[parish])&amp;" ("&amp;Table1[year]&amp;")"</f>
        <v>Member of School Board-District 5, City of Monroe-Ouachita (2014)</v>
      </c>
      <c r="D3109" t="s">
        <v>3379</v>
      </c>
      <c r="E3109" t="s">
        <v>3888</v>
      </c>
      <c r="F3109" t="s">
        <v>3890</v>
      </c>
      <c r="G3109">
        <v>2014</v>
      </c>
      <c r="H3109" t="s">
        <v>670</v>
      </c>
      <c r="I3109" t="s">
        <v>23</v>
      </c>
      <c r="J3109">
        <v>1311</v>
      </c>
      <c r="K3109">
        <v>2</v>
      </c>
      <c r="L3109">
        <f>COUNTIF(Table1[Race],Table1[Race])</f>
        <v>2</v>
      </c>
      <c r="M3109">
        <v>2</v>
      </c>
      <c r="N3109">
        <v>0</v>
      </c>
      <c r="O3109">
        <v>0</v>
      </c>
      <c r="P3109">
        <v>0</v>
      </c>
      <c r="Q3109" t="s">
        <v>20</v>
      </c>
      <c r="R3109" t="s">
        <v>3382</v>
      </c>
      <c r="S3109" t="s">
        <v>3379</v>
      </c>
      <c r="T3109">
        <f>IFERROR(Table1[n_can_adj]/MID(Table1[district],FIND("(",Table1[district])+1,1),Table1[n_can_adj])</f>
        <v>2</v>
      </c>
      <c r="U3109">
        <v>156398</v>
      </c>
      <c r="V3109" t="str">
        <f>IF(Table1[Voting Population]&lt;47000,"Rural","Urban")</f>
        <v>Urban</v>
      </c>
      <c r="W3109" s="3">
        <v>0.37277486910994767</v>
      </c>
      <c r="X3109" s="3" t="s">
        <v>5414</v>
      </c>
      <c r="Y3109" s="3">
        <f>COUNTIFS(Table1[Race '#],Table1[[#This Row],[Race '#]],Table1[Gender],"F")</f>
        <v>1</v>
      </c>
      <c r="Z3109" s="3">
        <f>COUNTIFS(Table1[Race '#],Table1[[#This Row],[Race '#]],Table1[Gender],"M")</f>
        <v>1</v>
      </c>
      <c r="AA3109" s="3">
        <f>COUNTIFS(Table1[Race '#],Table1[[#This Row],[Race '#]],Table1[Gender],"~?")</f>
        <v>0</v>
      </c>
      <c r="AB3109" s="3" t="str">
        <f>_xlfn.IFS(Y3109=SUM(Table1[[#This Row],[Race-F candidates]:[Race-? Candidates]]),"All-Female",Z3109=SUM(Table1[[#This Row],[Race-F candidates]:[Race-? Candidates]]),"All-Male",1=1,"Mixed-Gender")</f>
        <v>Mixed-Gender</v>
      </c>
      <c r="AC3109" s="3">
        <f>COUNTIFS(Table1[genoffice],Table1[[#This Row],[genoffice]],Table1[Gender],"F")</f>
        <v>216</v>
      </c>
      <c r="AD3109" s="3">
        <f>COUNTIFS(Table1[genoffice],Table1[[#This Row],[genoffice]],Table1[Gender],"M")</f>
        <v>355</v>
      </c>
      <c r="AE3109" s="3">
        <f>COUNTIFS(Table1[genoffice],Table1[[#This Row],[genoffice]],Table1[Gender],"~?")</f>
        <v>29</v>
      </c>
    </row>
    <row r="3110" spans="1:31" x14ac:dyDescent="0.35">
      <c r="A3110">
        <v>3119</v>
      </c>
      <c r="B3110">
        <f>IF(COUNTIF(C$2:C3109,C3110)&gt;0,B3109,B3109+1)</f>
        <v>1066</v>
      </c>
      <c r="C3110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0" t="s">
        <v>3379</v>
      </c>
      <c r="E3110" t="s">
        <v>3363</v>
      </c>
      <c r="F3110" t="s">
        <v>3901</v>
      </c>
      <c r="G3110">
        <v>2014</v>
      </c>
      <c r="H3110" t="s">
        <v>1442</v>
      </c>
      <c r="I3110" t="s">
        <v>19</v>
      </c>
      <c r="J3110">
        <v>6980</v>
      </c>
      <c r="K3110">
        <v>14</v>
      </c>
      <c r="L3110">
        <f>COUNTIF(Table1[Race],Table1[Race])</f>
        <v>2</v>
      </c>
      <c r="M3110">
        <v>8</v>
      </c>
      <c r="N3110">
        <v>4</v>
      </c>
      <c r="O3110">
        <v>2</v>
      </c>
      <c r="P3110">
        <v>0</v>
      </c>
      <c r="Q3110" t="s">
        <v>20</v>
      </c>
      <c r="R3110" t="s">
        <v>3382</v>
      </c>
      <c r="S3110" t="s">
        <v>3379</v>
      </c>
      <c r="T3110">
        <f>IFERROR(Table1[n_can_adj]/MID(Table1[district],FIND("(",Table1[district])+1,1),Table1[n_can_adj])</f>
        <v>2</v>
      </c>
      <c r="U3110">
        <v>435204</v>
      </c>
      <c r="V3110" t="str">
        <f>IF(Table1[Voting Population]&lt;47000,"Rural","Urban")</f>
        <v>Urban</v>
      </c>
      <c r="W3110" s="3">
        <v>0.13183071185341327</v>
      </c>
      <c r="X3110" s="3" t="s">
        <v>5414</v>
      </c>
      <c r="Y3110" s="3">
        <f>COUNTIFS(Table1[Race '#],Table1[[#This Row],[Race '#]],Table1[Gender],"F")</f>
        <v>1</v>
      </c>
      <c r="Z3110" s="3">
        <f>COUNTIFS(Table1[Race '#],Table1[[#This Row],[Race '#]],Table1[Gender],"M")</f>
        <v>1</v>
      </c>
      <c r="AA3110" s="3">
        <f>COUNTIFS(Table1[Race '#],Table1[[#This Row],[Race '#]],Table1[Gender],"~?")</f>
        <v>0</v>
      </c>
      <c r="AB3110" s="3" t="str">
        <f>_xlfn.IFS(Y3110=SUM(Table1[[#This Row],[Race-F candidates]:[Race-? Candidates]]),"All-Female",Z3110=SUM(Table1[[#This Row],[Race-F candidates]:[Race-? Candidates]]),"All-Male",1=1,"Mixed-Gender")</f>
        <v>Mixed-Gender</v>
      </c>
      <c r="AC3110" s="3">
        <f>COUNTIFS(Table1[genoffice],Table1[[#This Row],[genoffice]],Table1[Gender],"F")</f>
        <v>216</v>
      </c>
      <c r="AD3110" s="3">
        <f>COUNTIFS(Table1[genoffice],Table1[[#This Row],[genoffice]],Table1[Gender],"M")</f>
        <v>355</v>
      </c>
      <c r="AE3110" s="3">
        <f>COUNTIFS(Table1[genoffice],Table1[[#This Row],[genoffice]],Table1[Gender],"~?")</f>
        <v>29</v>
      </c>
    </row>
    <row r="3111" spans="1:31" x14ac:dyDescent="0.35">
      <c r="A3111">
        <v>3120</v>
      </c>
      <c r="B3111">
        <f>IF(COUNTIF(C$2:C3110,C3111)&gt;0,B3110,B3110+1)</f>
        <v>1066</v>
      </c>
      <c r="C3111" t="str">
        <f>Table1[[#This Row],[position]]&amp;IF(Table1[district]="NA","","-"&amp;Table1[district])&amp;IF(Table1[parish]="Multi-Parish Race","","-"&amp;Table1[parish])&amp;" ("&amp;Table1[year]&amp;")"</f>
        <v>Member of School Board-District 6-Jefferson (2014)</v>
      </c>
      <c r="D3111" t="s">
        <v>3379</v>
      </c>
      <c r="E3111" t="s">
        <v>3363</v>
      </c>
      <c r="F3111" t="s">
        <v>3902</v>
      </c>
      <c r="G3111">
        <v>2014</v>
      </c>
      <c r="H3111" t="s">
        <v>1442</v>
      </c>
      <c r="I3111" t="s">
        <v>23</v>
      </c>
      <c r="J3111">
        <v>5354</v>
      </c>
      <c r="K3111">
        <v>14</v>
      </c>
      <c r="L3111">
        <f>COUNTIF(Table1[Race],Table1[Race])</f>
        <v>2</v>
      </c>
      <c r="M3111">
        <v>8</v>
      </c>
      <c r="N3111">
        <v>4</v>
      </c>
      <c r="O3111">
        <v>2</v>
      </c>
      <c r="P3111">
        <v>0</v>
      </c>
      <c r="Q3111" t="s">
        <v>20</v>
      </c>
      <c r="R3111" t="s">
        <v>3382</v>
      </c>
      <c r="S3111" t="s">
        <v>3379</v>
      </c>
      <c r="T3111">
        <f>IFERROR(Table1[n_can_adj]/MID(Table1[district],FIND("(",Table1[district])+1,1),Table1[n_can_adj])</f>
        <v>2</v>
      </c>
      <c r="U3111">
        <v>435204</v>
      </c>
      <c r="V3111" t="str">
        <f>IF(Table1[Voting Population]&lt;47000,"Rural","Urban")</f>
        <v>Urban</v>
      </c>
      <c r="W3111" s="3">
        <v>0.13183071185341327</v>
      </c>
      <c r="X3111" s="3" t="s">
        <v>5415</v>
      </c>
      <c r="Y3111" s="3">
        <f>COUNTIFS(Table1[Race '#],Table1[[#This Row],[Race '#]],Table1[Gender],"F")</f>
        <v>1</v>
      </c>
      <c r="Z3111" s="3">
        <f>COUNTIFS(Table1[Race '#],Table1[[#This Row],[Race '#]],Table1[Gender],"M")</f>
        <v>1</v>
      </c>
      <c r="AA3111" s="3">
        <f>COUNTIFS(Table1[Race '#],Table1[[#This Row],[Race '#]],Table1[Gender],"~?")</f>
        <v>0</v>
      </c>
      <c r="AB3111" s="3" t="str">
        <f>_xlfn.IFS(Y3111=SUM(Table1[[#This Row],[Race-F candidates]:[Race-? Candidates]]),"All-Female",Z3111=SUM(Table1[[#This Row],[Race-F candidates]:[Race-? Candidates]]),"All-Male",1=1,"Mixed-Gender")</f>
        <v>Mixed-Gender</v>
      </c>
      <c r="AC3111" s="3">
        <f>COUNTIFS(Table1[genoffice],Table1[[#This Row],[genoffice]],Table1[Gender],"F")</f>
        <v>216</v>
      </c>
      <c r="AD3111" s="3">
        <f>COUNTIFS(Table1[genoffice],Table1[[#This Row],[genoffice]],Table1[Gender],"M")</f>
        <v>355</v>
      </c>
      <c r="AE3111" s="3">
        <f>COUNTIFS(Table1[genoffice],Table1[[#This Row],[genoffice]],Table1[Gender],"~?")</f>
        <v>29</v>
      </c>
    </row>
    <row r="3112" spans="1:31" x14ac:dyDescent="0.35">
      <c r="A3112">
        <v>3116</v>
      </c>
      <c r="B3112">
        <f>IF(COUNTIF(C$2:C3111,C3112)&gt;0,B3111,B3111+1)</f>
        <v>1067</v>
      </c>
      <c r="C3112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2" t="s">
        <v>3379</v>
      </c>
      <c r="E3112" t="s">
        <v>3363</v>
      </c>
      <c r="F3112" t="s">
        <v>3898</v>
      </c>
      <c r="G3112">
        <v>2014</v>
      </c>
      <c r="H3112" t="s">
        <v>1012</v>
      </c>
      <c r="I3112" t="s">
        <v>19</v>
      </c>
      <c r="J3112">
        <v>4206</v>
      </c>
      <c r="K3112">
        <v>14</v>
      </c>
      <c r="L3112">
        <f>COUNTIF(Table1[Race],Table1[Race])</f>
        <v>2</v>
      </c>
      <c r="M3112">
        <v>8</v>
      </c>
      <c r="N3112">
        <v>4</v>
      </c>
      <c r="O3112">
        <v>2</v>
      </c>
      <c r="P3112">
        <v>0</v>
      </c>
      <c r="Q3112" t="s">
        <v>20</v>
      </c>
      <c r="R3112" t="s">
        <v>3382</v>
      </c>
      <c r="S3112" t="s">
        <v>3379</v>
      </c>
      <c r="T3112">
        <f>IFERROR(Table1[n_can_adj]/MID(Table1[district],FIND("(",Table1[district])+1,1),Table1[n_can_adj])</f>
        <v>2</v>
      </c>
      <c r="U3112">
        <v>234963</v>
      </c>
      <c r="V3112" t="str">
        <f>IF(Table1[Voting Population]&lt;47000,"Rural","Urban")</f>
        <v>Urban</v>
      </c>
      <c r="W3112" s="3">
        <v>2.8487590169947452E-2</v>
      </c>
      <c r="X3112" s="3" t="s">
        <v>5414</v>
      </c>
      <c r="Y3112" s="3">
        <f>COUNTIFS(Table1[Race '#],Table1[[#This Row],[Race '#]],Table1[Gender],"F")</f>
        <v>1</v>
      </c>
      <c r="Z3112" s="3">
        <f>COUNTIFS(Table1[Race '#],Table1[[#This Row],[Race '#]],Table1[Gender],"M")</f>
        <v>1</v>
      </c>
      <c r="AA3112" s="3">
        <f>COUNTIFS(Table1[Race '#],Table1[[#This Row],[Race '#]],Table1[Gender],"~?")</f>
        <v>0</v>
      </c>
      <c r="AB3112" s="3" t="str">
        <f>_xlfn.IFS(Y3112=SUM(Table1[[#This Row],[Race-F candidates]:[Race-? Candidates]]),"All-Female",Z3112=SUM(Table1[[#This Row],[Race-F candidates]:[Race-? Candidates]]),"All-Male",1=1,"Mixed-Gender")</f>
        <v>Mixed-Gender</v>
      </c>
      <c r="AC3112" s="3">
        <f>COUNTIFS(Table1[genoffice],Table1[[#This Row],[genoffice]],Table1[Gender],"F")</f>
        <v>216</v>
      </c>
      <c r="AD3112" s="3">
        <f>COUNTIFS(Table1[genoffice],Table1[[#This Row],[genoffice]],Table1[Gender],"M")</f>
        <v>355</v>
      </c>
      <c r="AE3112" s="3">
        <f>COUNTIFS(Table1[genoffice],Table1[[#This Row],[genoffice]],Table1[Gender],"~?")</f>
        <v>29</v>
      </c>
    </row>
    <row r="3113" spans="1:31" x14ac:dyDescent="0.35">
      <c r="A3113">
        <v>3117</v>
      </c>
      <c r="B3113">
        <f>IF(COUNTIF(C$2:C3112,C3113)&gt;0,B3112,B3112+1)</f>
        <v>1067</v>
      </c>
      <c r="C3113" t="str">
        <f>Table1[[#This Row],[position]]&amp;IF(Table1[district]="NA","","-"&amp;Table1[district])&amp;IF(Table1[parish]="Multi-Parish Race","","-"&amp;Table1[parish])&amp;" ("&amp;Table1[year]&amp;")"</f>
        <v>Member of School Board-District 6-Lafayette (2014)</v>
      </c>
      <c r="D3113" t="s">
        <v>3379</v>
      </c>
      <c r="E3113" t="s">
        <v>3363</v>
      </c>
      <c r="F3113" t="s">
        <v>3899</v>
      </c>
      <c r="G3113">
        <v>2014</v>
      </c>
      <c r="H3113" t="s">
        <v>1012</v>
      </c>
      <c r="I3113" t="s">
        <v>30</v>
      </c>
      <c r="J3113">
        <v>3973</v>
      </c>
      <c r="K3113">
        <v>14</v>
      </c>
      <c r="L3113">
        <f>COUNTIF(Table1[Race],Table1[Race])</f>
        <v>2</v>
      </c>
      <c r="M3113">
        <v>8</v>
      </c>
      <c r="N3113">
        <v>4</v>
      </c>
      <c r="O3113">
        <v>2</v>
      </c>
      <c r="P3113">
        <v>0</v>
      </c>
      <c r="Q3113" t="s">
        <v>20</v>
      </c>
      <c r="R3113" t="s">
        <v>3382</v>
      </c>
      <c r="S3113" t="s">
        <v>3379</v>
      </c>
      <c r="T3113">
        <f>IFERROR(Table1[n_can_adj]/MID(Table1[district],FIND("(",Table1[district])+1,1),Table1[n_can_adj])</f>
        <v>2</v>
      </c>
      <c r="U3113">
        <v>234963</v>
      </c>
      <c r="V3113" t="str">
        <f>IF(Table1[Voting Population]&lt;47000,"Rural","Urban")</f>
        <v>Urban</v>
      </c>
      <c r="W3113" s="3">
        <v>2.8487590169947452E-2</v>
      </c>
      <c r="X3113" s="3" t="s">
        <v>5415</v>
      </c>
      <c r="Y3113" s="3">
        <f>COUNTIFS(Table1[Race '#],Table1[[#This Row],[Race '#]],Table1[Gender],"F")</f>
        <v>1</v>
      </c>
      <c r="Z3113" s="3">
        <f>COUNTIFS(Table1[Race '#],Table1[[#This Row],[Race '#]],Table1[Gender],"M")</f>
        <v>1</v>
      </c>
      <c r="AA3113" s="3">
        <f>COUNTIFS(Table1[Race '#],Table1[[#This Row],[Race '#]],Table1[Gender],"~?")</f>
        <v>0</v>
      </c>
      <c r="AB3113" s="3" t="str">
        <f>_xlfn.IFS(Y3113=SUM(Table1[[#This Row],[Race-F candidates]:[Race-? Candidates]]),"All-Female",Z3113=SUM(Table1[[#This Row],[Race-F candidates]:[Race-? Candidates]]),"All-Male",1=1,"Mixed-Gender")</f>
        <v>Mixed-Gender</v>
      </c>
      <c r="AC3113" s="3">
        <f>COUNTIFS(Table1[genoffice],Table1[[#This Row],[genoffice]],Table1[Gender],"F")</f>
        <v>216</v>
      </c>
      <c r="AD3113" s="3">
        <f>COUNTIFS(Table1[genoffice],Table1[[#This Row],[genoffice]],Table1[Gender],"M")</f>
        <v>355</v>
      </c>
      <c r="AE3113" s="3">
        <f>COUNTIFS(Table1[genoffice],Table1[[#This Row],[genoffice]],Table1[Gender],"~?")</f>
        <v>29</v>
      </c>
    </row>
    <row r="3114" spans="1:31" x14ac:dyDescent="0.35">
      <c r="A3114">
        <v>3110</v>
      </c>
      <c r="B3114">
        <f>IF(COUNTIF(C$2:C3113,C3114)&gt;0,B3113,B3113+1)</f>
        <v>1068</v>
      </c>
      <c r="C3114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4" t="s">
        <v>3379</v>
      </c>
      <c r="E3114" t="s">
        <v>3363</v>
      </c>
      <c r="F3114" t="s">
        <v>3892</v>
      </c>
      <c r="G3114">
        <v>2014</v>
      </c>
      <c r="H3114" t="s">
        <v>1197</v>
      </c>
      <c r="I3114" t="s">
        <v>23</v>
      </c>
      <c r="J3114">
        <v>423</v>
      </c>
      <c r="K3114">
        <v>14</v>
      </c>
      <c r="L3114">
        <f>COUNTIF(Table1[Race],Table1[Race])</f>
        <v>2</v>
      </c>
      <c r="M3114">
        <v>8</v>
      </c>
      <c r="N3114">
        <v>4</v>
      </c>
      <c r="O3114">
        <v>2</v>
      </c>
      <c r="P3114">
        <v>0</v>
      </c>
      <c r="Q3114" t="s">
        <v>20</v>
      </c>
      <c r="R3114" t="s">
        <v>3382</v>
      </c>
      <c r="S3114" t="s">
        <v>3379</v>
      </c>
      <c r="T3114">
        <f>IFERROR(Table1[n_can_adj]/MID(Table1[district],FIND("(",Table1[district])+1,1),Table1[n_can_adj])</f>
        <v>2</v>
      </c>
      <c r="U3114">
        <v>24144</v>
      </c>
      <c r="V3114" t="str">
        <f>IF(Table1[Voting Population]&lt;47000,"Rural","Urban")</f>
        <v>Rural</v>
      </c>
      <c r="W3114" s="3">
        <v>8.6393088552915775E-2</v>
      </c>
      <c r="X3114" s="3" t="s">
        <v>5414</v>
      </c>
      <c r="Y3114" s="3">
        <f>COUNTIFS(Table1[Race '#],Table1[[#This Row],[Race '#]],Table1[Gender],"F")</f>
        <v>0</v>
      </c>
      <c r="Z3114" s="3">
        <f>COUNTIFS(Table1[Race '#],Table1[[#This Row],[Race '#]],Table1[Gender],"M")</f>
        <v>2</v>
      </c>
      <c r="AA3114" s="3">
        <f>COUNTIFS(Table1[Race '#],Table1[[#This Row],[Race '#]],Table1[Gender],"~?")</f>
        <v>0</v>
      </c>
      <c r="AB3114" s="3" t="str">
        <f>_xlfn.IFS(Y3114=SUM(Table1[[#This Row],[Race-F candidates]:[Race-? Candidates]]),"All-Female",Z3114=SUM(Table1[[#This Row],[Race-F candidates]:[Race-? Candidates]]),"All-Male",1=1,"Mixed-Gender")</f>
        <v>All-Male</v>
      </c>
      <c r="AC3114" s="3">
        <f>COUNTIFS(Table1[genoffice],Table1[[#This Row],[genoffice]],Table1[Gender],"F")</f>
        <v>216</v>
      </c>
      <c r="AD3114" s="3">
        <f>COUNTIFS(Table1[genoffice],Table1[[#This Row],[genoffice]],Table1[Gender],"M")</f>
        <v>355</v>
      </c>
      <c r="AE3114" s="3">
        <f>COUNTIFS(Table1[genoffice],Table1[[#This Row],[genoffice]],Table1[Gender],"~?")</f>
        <v>29</v>
      </c>
    </row>
    <row r="3115" spans="1:31" x14ac:dyDescent="0.35">
      <c r="A3115">
        <v>3113</v>
      </c>
      <c r="B3115">
        <f>IF(COUNTIF(C$2:C3114,C3115)&gt;0,B3114,B3114+1)</f>
        <v>1068</v>
      </c>
      <c r="C3115" t="str">
        <f>Table1[[#This Row],[position]]&amp;IF(Table1[district]="NA","","-"&amp;Table1[district])&amp;IF(Table1[parish]="Multi-Parish Race","","-"&amp;Table1[parish])&amp;" ("&amp;Table1[year]&amp;")"</f>
        <v>Member of School Board-District 6-Sabine (2014)</v>
      </c>
      <c r="D3115" t="s">
        <v>3379</v>
      </c>
      <c r="E3115" t="s">
        <v>3363</v>
      </c>
      <c r="F3115" t="s">
        <v>3895</v>
      </c>
      <c r="G3115">
        <v>2014</v>
      </c>
      <c r="H3115" t="s">
        <v>1197</v>
      </c>
      <c r="I3115" t="s">
        <v>23</v>
      </c>
      <c r="J3115">
        <v>503</v>
      </c>
      <c r="K3115">
        <v>14</v>
      </c>
      <c r="L3115">
        <f>COUNTIF(Table1[Race],Table1[Race])</f>
        <v>2</v>
      </c>
      <c r="M3115">
        <v>8</v>
      </c>
      <c r="N3115">
        <v>4</v>
      </c>
      <c r="O3115">
        <v>2</v>
      </c>
      <c r="P3115">
        <v>0</v>
      </c>
      <c r="Q3115" t="s">
        <v>20</v>
      </c>
      <c r="R3115" t="s">
        <v>3382</v>
      </c>
      <c r="S3115" t="s">
        <v>3379</v>
      </c>
      <c r="T3115">
        <f>IFERROR(Table1[n_can_adj]/MID(Table1[district],FIND("(",Table1[district])+1,1),Table1[n_can_adj])</f>
        <v>2</v>
      </c>
      <c r="U3115">
        <v>24144</v>
      </c>
      <c r="V3115" t="str">
        <f>IF(Table1[Voting Population]&lt;47000,"Rural","Urban")</f>
        <v>Rural</v>
      </c>
      <c r="W3115" s="3">
        <v>8.6393088552915775E-2</v>
      </c>
      <c r="X3115" s="3" t="s">
        <v>5414</v>
      </c>
      <c r="Y3115" s="3">
        <f>COUNTIFS(Table1[Race '#],Table1[[#This Row],[Race '#]],Table1[Gender],"F")</f>
        <v>0</v>
      </c>
      <c r="Z3115" s="3">
        <f>COUNTIFS(Table1[Race '#],Table1[[#This Row],[Race '#]],Table1[Gender],"M")</f>
        <v>2</v>
      </c>
      <c r="AA3115" s="3">
        <f>COUNTIFS(Table1[Race '#],Table1[[#This Row],[Race '#]],Table1[Gender],"~?")</f>
        <v>0</v>
      </c>
      <c r="AB3115" s="3" t="str">
        <f>_xlfn.IFS(Y3115=SUM(Table1[[#This Row],[Race-F candidates]:[Race-? Candidates]]),"All-Female",Z3115=SUM(Table1[[#This Row],[Race-F candidates]:[Race-? Candidates]]),"All-Male",1=1,"Mixed-Gender")</f>
        <v>All-Male</v>
      </c>
      <c r="AC3115" s="3">
        <f>COUNTIFS(Table1[genoffice],Table1[[#This Row],[genoffice]],Table1[Gender],"F")</f>
        <v>216</v>
      </c>
      <c r="AD3115" s="3">
        <f>COUNTIFS(Table1[genoffice],Table1[[#This Row],[genoffice]],Table1[Gender],"M")</f>
        <v>355</v>
      </c>
      <c r="AE3115" s="3">
        <f>COUNTIFS(Table1[genoffice],Table1[[#This Row],[genoffice]],Table1[Gender],"~?")</f>
        <v>29</v>
      </c>
    </row>
    <row r="3116" spans="1:31" x14ac:dyDescent="0.35">
      <c r="A3116">
        <v>3114</v>
      </c>
      <c r="B3116">
        <f>IF(COUNTIF(C$2:C3115,C3116)&gt;0,B3115,B3115+1)</f>
        <v>1069</v>
      </c>
      <c r="C3116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6" t="s">
        <v>3379</v>
      </c>
      <c r="E3116" t="s">
        <v>3363</v>
      </c>
      <c r="F3116" t="s">
        <v>3896</v>
      </c>
      <c r="G3116">
        <v>2014</v>
      </c>
      <c r="H3116" t="s">
        <v>98</v>
      </c>
      <c r="I3116" t="s">
        <v>23</v>
      </c>
      <c r="J3116">
        <v>676</v>
      </c>
      <c r="K3116">
        <v>14</v>
      </c>
      <c r="L3116">
        <f>COUNTIF(Table1[Race],Table1[Race])</f>
        <v>2</v>
      </c>
      <c r="M3116">
        <v>8</v>
      </c>
      <c r="N3116">
        <v>4</v>
      </c>
      <c r="O3116">
        <v>2</v>
      </c>
      <c r="P3116">
        <v>0</v>
      </c>
      <c r="Q3116" t="s">
        <v>20</v>
      </c>
      <c r="R3116" t="s">
        <v>3382</v>
      </c>
      <c r="S3116" t="s">
        <v>3379</v>
      </c>
      <c r="T3116">
        <f>IFERROR(Table1[n_can_adj]/MID(Table1[district],FIND("(",Table1[district])+1,1),Table1[n_can_adj])</f>
        <v>2</v>
      </c>
      <c r="U3116">
        <v>21581</v>
      </c>
      <c r="V3116" t="str">
        <f>IF(Table1[Voting Population]&lt;47000,"Rural","Urban")</f>
        <v>Rural</v>
      </c>
      <c r="W3116" s="3">
        <v>5.5865921787709549E-2</v>
      </c>
      <c r="X3116" s="3" t="s">
        <v>5415</v>
      </c>
      <c r="Y3116" s="3">
        <f>COUNTIFS(Table1[Race '#],Table1[[#This Row],[Race '#]],Table1[Gender],"F")</f>
        <v>1</v>
      </c>
      <c r="Z3116" s="3">
        <f>COUNTIFS(Table1[Race '#],Table1[[#This Row],[Race '#]],Table1[Gender],"M")</f>
        <v>1</v>
      </c>
      <c r="AA3116" s="3">
        <f>COUNTIFS(Table1[Race '#],Table1[[#This Row],[Race '#]],Table1[Gender],"~?")</f>
        <v>0</v>
      </c>
      <c r="AB3116" s="3" t="str">
        <f>_xlfn.IFS(Y3116=SUM(Table1[[#This Row],[Race-F candidates]:[Race-? Candidates]]),"All-Female",Z3116=SUM(Table1[[#This Row],[Race-F candidates]:[Race-? Candidates]]),"All-Male",1=1,"Mixed-Gender")</f>
        <v>Mixed-Gender</v>
      </c>
      <c r="AC3116" s="3">
        <f>COUNTIFS(Table1[genoffice],Table1[[#This Row],[genoffice]],Table1[Gender],"F")</f>
        <v>216</v>
      </c>
      <c r="AD3116" s="3">
        <f>COUNTIFS(Table1[genoffice],Table1[[#This Row],[genoffice]],Table1[Gender],"M")</f>
        <v>355</v>
      </c>
      <c r="AE3116" s="3">
        <f>COUNTIFS(Table1[genoffice],Table1[[#This Row],[genoffice]],Table1[Gender],"~?")</f>
        <v>29</v>
      </c>
    </row>
    <row r="3117" spans="1:31" x14ac:dyDescent="0.35">
      <c r="A3117">
        <v>3122</v>
      </c>
      <c r="B3117">
        <f>IF(COUNTIF(C$2:C3116,C3117)&gt;0,B3116,B3116+1)</f>
        <v>1069</v>
      </c>
      <c r="C3117" t="str">
        <f>Table1[[#This Row],[position]]&amp;IF(Table1[district]="NA","","-"&amp;Table1[district])&amp;IF(Table1[parish]="Multi-Parish Race","","-"&amp;Table1[parish])&amp;" ("&amp;Table1[year]&amp;")"</f>
        <v>Member of School Board-District 6-St. James (2014)</v>
      </c>
      <c r="D3117" t="s">
        <v>3379</v>
      </c>
      <c r="E3117" t="s">
        <v>3363</v>
      </c>
      <c r="F3117" t="s">
        <v>3904</v>
      </c>
      <c r="G3117">
        <v>2014</v>
      </c>
      <c r="H3117" t="s">
        <v>98</v>
      </c>
      <c r="I3117" t="s">
        <v>30</v>
      </c>
      <c r="J3117">
        <v>756</v>
      </c>
      <c r="K3117">
        <v>14</v>
      </c>
      <c r="L3117">
        <f>COUNTIF(Table1[Race],Table1[Race])</f>
        <v>2</v>
      </c>
      <c r="M3117">
        <v>8</v>
      </c>
      <c r="N3117">
        <v>4</v>
      </c>
      <c r="O3117">
        <v>2</v>
      </c>
      <c r="P3117">
        <v>0</v>
      </c>
      <c r="Q3117" t="s">
        <v>20</v>
      </c>
      <c r="R3117" t="s">
        <v>3382</v>
      </c>
      <c r="S3117" t="s">
        <v>3379</v>
      </c>
      <c r="T3117">
        <f>IFERROR(Table1[n_can_adj]/MID(Table1[district],FIND("(",Table1[district])+1,1),Table1[n_can_adj])</f>
        <v>2</v>
      </c>
      <c r="U3117">
        <v>21581</v>
      </c>
      <c r="V3117" t="str">
        <f>IF(Table1[Voting Population]&lt;47000,"Rural","Urban")</f>
        <v>Rural</v>
      </c>
      <c r="W3117" s="3">
        <v>5.5865921787709549E-2</v>
      </c>
      <c r="X3117" s="3" t="s">
        <v>5414</v>
      </c>
      <c r="Y3117" s="3">
        <f>COUNTIFS(Table1[Race '#],Table1[[#This Row],[Race '#]],Table1[Gender],"F")</f>
        <v>1</v>
      </c>
      <c r="Z3117" s="3">
        <f>COUNTIFS(Table1[Race '#],Table1[[#This Row],[Race '#]],Table1[Gender],"M")</f>
        <v>1</v>
      </c>
      <c r="AA3117" s="3">
        <f>COUNTIFS(Table1[Race '#],Table1[[#This Row],[Race '#]],Table1[Gender],"~?")</f>
        <v>0</v>
      </c>
      <c r="AB3117" s="3" t="str">
        <f>_xlfn.IFS(Y3117=SUM(Table1[[#This Row],[Race-F candidates]:[Race-? Candidates]]),"All-Female",Z3117=SUM(Table1[[#This Row],[Race-F candidates]:[Race-? Candidates]]),"All-Male",1=1,"Mixed-Gender")</f>
        <v>Mixed-Gender</v>
      </c>
      <c r="AC3117" s="3">
        <f>COUNTIFS(Table1[genoffice],Table1[[#This Row],[genoffice]],Table1[Gender],"F")</f>
        <v>216</v>
      </c>
      <c r="AD3117" s="3">
        <f>COUNTIFS(Table1[genoffice],Table1[[#This Row],[genoffice]],Table1[Gender],"M")</f>
        <v>355</v>
      </c>
      <c r="AE3117" s="3">
        <f>COUNTIFS(Table1[genoffice],Table1[[#This Row],[genoffice]],Table1[Gender],"~?")</f>
        <v>29</v>
      </c>
    </row>
    <row r="3118" spans="1:31" x14ac:dyDescent="0.35">
      <c r="A3118">
        <v>3109</v>
      </c>
      <c r="B3118">
        <f>IF(COUNTIF(C$2:C3117,C3118)&gt;0,B3117,B3117+1)</f>
        <v>1070</v>
      </c>
      <c r="C3118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8" t="s">
        <v>3379</v>
      </c>
      <c r="E3118" t="s">
        <v>3363</v>
      </c>
      <c r="F3118" t="s">
        <v>3891</v>
      </c>
      <c r="G3118">
        <v>2014</v>
      </c>
      <c r="H3118" t="s">
        <v>1292</v>
      </c>
      <c r="I3118" t="s">
        <v>19</v>
      </c>
      <c r="J3118">
        <v>3194</v>
      </c>
      <c r="K3118">
        <v>14</v>
      </c>
      <c r="L3118">
        <f>COUNTIF(Table1[Race],Table1[Race])</f>
        <v>2</v>
      </c>
      <c r="M3118">
        <v>8</v>
      </c>
      <c r="N3118">
        <v>4</v>
      </c>
      <c r="O3118">
        <v>2</v>
      </c>
      <c r="P3118">
        <v>0</v>
      </c>
      <c r="Q3118" t="s">
        <v>20</v>
      </c>
      <c r="R3118" t="s">
        <v>3382</v>
      </c>
      <c r="S3118" t="s">
        <v>3379</v>
      </c>
      <c r="T3118">
        <f>IFERROR(Table1[n_can_adj]/MID(Table1[district],FIND("(",Table1[district])+1,1),Table1[n_can_adj])</f>
        <v>2</v>
      </c>
      <c r="U3118">
        <v>113099</v>
      </c>
      <c r="V3118" t="str">
        <f>IF(Table1[Voting Population]&lt;47000,"Rural","Urban")</f>
        <v>Urban</v>
      </c>
      <c r="W3118" s="3">
        <v>0.17426470588235299</v>
      </c>
      <c r="X3118" s="3" t="s">
        <v>5413</v>
      </c>
      <c r="Y3118" s="3">
        <f>COUNTIFS(Table1[Race '#],Table1[[#This Row],[Race '#]],Table1[Gender],"F")</f>
        <v>0</v>
      </c>
      <c r="Z3118" s="3">
        <f>COUNTIFS(Table1[Race '#],Table1[[#This Row],[Race '#]],Table1[Gender],"M")</f>
        <v>1</v>
      </c>
      <c r="AA3118" s="3">
        <f>COUNTIFS(Table1[Race '#],Table1[[#This Row],[Race '#]],Table1[Gender],"~?")</f>
        <v>1</v>
      </c>
      <c r="AB3118" s="3" t="str">
        <f>_xlfn.IFS(Y3118=SUM(Table1[[#This Row],[Race-F candidates]:[Race-? Candidates]]),"All-Female",Z3118=SUM(Table1[[#This Row],[Race-F candidates]:[Race-? Candidates]]),"All-Male",1=1,"Mixed-Gender")</f>
        <v>Mixed-Gender</v>
      </c>
      <c r="AC3118" s="3">
        <f>COUNTIFS(Table1[genoffice],Table1[[#This Row],[genoffice]],Table1[Gender],"F")</f>
        <v>216</v>
      </c>
      <c r="AD3118" s="3">
        <f>COUNTIFS(Table1[genoffice],Table1[[#This Row],[genoffice]],Table1[Gender],"M")</f>
        <v>355</v>
      </c>
      <c r="AE3118" s="3">
        <f>COUNTIFS(Table1[genoffice],Table1[[#This Row],[genoffice]],Table1[Gender],"~?")</f>
        <v>29</v>
      </c>
    </row>
    <row r="3119" spans="1:31" x14ac:dyDescent="0.35">
      <c r="A3119">
        <v>3111</v>
      </c>
      <c r="B3119">
        <f>IF(COUNTIF(C$2:C3118,C3119)&gt;0,B3118,B3118+1)</f>
        <v>1070</v>
      </c>
      <c r="C3119" t="str">
        <f>Table1[[#This Row],[position]]&amp;IF(Table1[district]="NA","","-"&amp;Table1[district])&amp;IF(Table1[parish]="Multi-Parish Race","","-"&amp;Table1[parish])&amp;" ("&amp;Table1[year]&amp;")"</f>
        <v>Member of School Board-District 6-Terrebonne (2014)</v>
      </c>
      <c r="D3119" t="s">
        <v>3379</v>
      </c>
      <c r="E3119" t="s">
        <v>3363</v>
      </c>
      <c r="F3119" t="s">
        <v>3893</v>
      </c>
      <c r="G3119">
        <v>2014</v>
      </c>
      <c r="H3119" t="s">
        <v>1292</v>
      </c>
      <c r="I3119" t="s">
        <v>23</v>
      </c>
      <c r="J3119">
        <v>2246</v>
      </c>
      <c r="K3119">
        <v>14</v>
      </c>
      <c r="L3119">
        <f>COUNTIF(Table1[Race],Table1[Race])</f>
        <v>2</v>
      </c>
      <c r="M3119">
        <v>8</v>
      </c>
      <c r="N3119">
        <v>4</v>
      </c>
      <c r="O3119">
        <v>2</v>
      </c>
      <c r="P3119">
        <v>0</v>
      </c>
      <c r="Q3119" t="s">
        <v>20</v>
      </c>
      <c r="R3119" t="s">
        <v>3382</v>
      </c>
      <c r="S3119" t="s">
        <v>3379</v>
      </c>
      <c r="T3119">
        <f>IFERROR(Table1[n_can_adj]/MID(Table1[district],FIND("(",Table1[district])+1,1),Table1[n_can_adj])</f>
        <v>2</v>
      </c>
      <c r="U3119">
        <v>113099</v>
      </c>
      <c r="V3119" t="str">
        <f>IF(Table1[Voting Population]&lt;47000,"Rural","Urban")</f>
        <v>Urban</v>
      </c>
      <c r="W3119" s="3">
        <v>0.17426470588235299</v>
      </c>
      <c r="X3119" s="3" t="s">
        <v>5414</v>
      </c>
      <c r="Y3119" s="3">
        <f>COUNTIFS(Table1[Race '#],Table1[[#This Row],[Race '#]],Table1[Gender],"F")</f>
        <v>0</v>
      </c>
      <c r="Z3119" s="3">
        <f>COUNTIFS(Table1[Race '#],Table1[[#This Row],[Race '#]],Table1[Gender],"M")</f>
        <v>1</v>
      </c>
      <c r="AA3119" s="3">
        <f>COUNTIFS(Table1[Race '#],Table1[[#This Row],[Race '#]],Table1[Gender],"~?")</f>
        <v>1</v>
      </c>
      <c r="AB3119" s="3" t="str">
        <f>_xlfn.IFS(Y3119=SUM(Table1[[#This Row],[Race-F candidates]:[Race-? Candidates]]),"All-Female",Z3119=SUM(Table1[[#This Row],[Race-F candidates]:[Race-? Candidates]]),"All-Male",1=1,"Mixed-Gender")</f>
        <v>Mixed-Gender</v>
      </c>
      <c r="AC3119" s="3">
        <f>COUNTIFS(Table1[genoffice],Table1[[#This Row],[genoffice]],Table1[Gender],"F")</f>
        <v>216</v>
      </c>
      <c r="AD3119" s="3">
        <f>COUNTIFS(Table1[genoffice],Table1[[#This Row],[genoffice]],Table1[Gender],"M")</f>
        <v>355</v>
      </c>
      <c r="AE3119" s="3">
        <f>COUNTIFS(Table1[genoffice],Table1[[#This Row],[genoffice]],Table1[Gender],"~?")</f>
        <v>29</v>
      </c>
    </row>
    <row r="3120" spans="1:31" x14ac:dyDescent="0.35">
      <c r="A3120">
        <v>3121</v>
      </c>
      <c r="B3120">
        <f>IF(COUNTIF(C$2:C3119,C3120)&gt;0,B3119,B3119+1)</f>
        <v>1071</v>
      </c>
      <c r="C3120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0" t="s">
        <v>3379</v>
      </c>
      <c r="E3120" t="s">
        <v>3363</v>
      </c>
      <c r="F3120" t="s">
        <v>3903</v>
      </c>
      <c r="G3120">
        <v>2014</v>
      </c>
      <c r="H3120" t="s">
        <v>651</v>
      </c>
      <c r="I3120" t="s">
        <v>23</v>
      </c>
      <c r="J3120">
        <v>302</v>
      </c>
      <c r="K3120">
        <v>14</v>
      </c>
      <c r="L3120">
        <f>COUNTIF(Table1[Race],Table1[Race])</f>
        <v>2</v>
      </c>
      <c r="M3120">
        <v>8</v>
      </c>
      <c r="N3120">
        <v>4</v>
      </c>
      <c r="O3120">
        <v>2</v>
      </c>
      <c r="P3120">
        <v>0</v>
      </c>
      <c r="Q3120" t="s">
        <v>20</v>
      </c>
      <c r="R3120" t="s">
        <v>3382</v>
      </c>
      <c r="S3120" t="s">
        <v>3379</v>
      </c>
      <c r="T3120">
        <f>IFERROR(Table1[n_can_adj]/MID(Table1[district],FIND("(",Table1[district])+1,1),Table1[n_can_adj])</f>
        <v>2</v>
      </c>
      <c r="U3120">
        <v>52101</v>
      </c>
      <c r="V3120" t="str">
        <f>IF(Table1[Voting Population]&lt;47000,"Rural","Urban")</f>
        <v>Urban</v>
      </c>
      <c r="W3120" s="3">
        <v>0.31674208144796379</v>
      </c>
      <c r="X3120" s="3" t="s">
        <v>5414</v>
      </c>
      <c r="Y3120" s="3">
        <f>COUNTIFS(Table1[Race '#],Table1[[#This Row],[Race '#]],Table1[Gender],"F")</f>
        <v>0</v>
      </c>
      <c r="Z3120" s="3">
        <f>COUNTIFS(Table1[Race '#],Table1[[#This Row],[Race '#]],Table1[Gender],"M")</f>
        <v>2</v>
      </c>
      <c r="AA3120" s="3">
        <f>COUNTIFS(Table1[Race '#],Table1[[#This Row],[Race '#]],Table1[Gender],"~?")</f>
        <v>0</v>
      </c>
      <c r="AB3120" s="3" t="str">
        <f>_xlfn.IFS(Y3120=SUM(Table1[[#This Row],[Race-F candidates]:[Race-? Candidates]]),"All-Female",Z3120=SUM(Table1[[#This Row],[Race-F candidates]:[Race-? Candidates]]),"All-Male",1=1,"Mixed-Gender")</f>
        <v>All-Male</v>
      </c>
      <c r="AC3120" s="3">
        <f>COUNTIFS(Table1[genoffice],Table1[[#This Row],[genoffice]],Table1[Gender],"F")</f>
        <v>216</v>
      </c>
      <c r="AD3120" s="3">
        <f>COUNTIFS(Table1[genoffice],Table1[[#This Row],[genoffice]],Table1[Gender],"M")</f>
        <v>355</v>
      </c>
      <c r="AE3120" s="3">
        <f>COUNTIFS(Table1[genoffice],Table1[[#This Row],[genoffice]],Table1[Gender],"~?")</f>
        <v>29</v>
      </c>
    </row>
    <row r="3121" spans="1:31" x14ac:dyDescent="0.35">
      <c r="A3121">
        <v>3123</v>
      </c>
      <c r="B3121">
        <f>IF(COUNTIF(C$2:C3120,C3121)&gt;0,B3120,B3120+1)</f>
        <v>1071</v>
      </c>
      <c r="C3121" t="str">
        <f>Table1[[#This Row],[position]]&amp;IF(Table1[district]="NA","","-"&amp;Table1[district])&amp;IF(Table1[parish]="Multi-Parish Race","","-"&amp;Table1[parish])&amp;" ("&amp;Table1[year]&amp;")"</f>
        <v>Member of School Board-District 6-Vernon (2014)</v>
      </c>
      <c r="D3121" t="s">
        <v>3379</v>
      </c>
      <c r="E3121" t="s">
        <v>3363</v>
      </c>
      <c r="F3121" t="s">
        <v>3905</v>
      </c>
      <c r="G3121">
        <v>2014</v>
      </c>
      <c r="H3121" t="s">
        <v>651</v>
      </c>
      <c r="I3121" t="s">
        <v>23</v>
      </c>
      <c r="J3121">
        <v>582</v>
      </c>
      <c r="K3121">
        <v>14</v>
      </c>
      <c r="L3121">
        <f>COUNTIF(Table1[Race],Table1[Race])</f>
        <v>2</v>
      </c>
      <c r="M3121">
        <v>8</v>
      </c>
      <c r="N3121">
        <v>4</v>
      </c>
      <c r="O3121">
        <v>2</v>
      </c>
      <c r="P3121">
        <v>0</v>
      </c>
      <c r="Q3121" t="s">
        <v>20</v>
      </c>
      <c r="R3121" t="s">
        <v>3382</v>
      </c>
      <c r="S3121" t="s">
        <v>3379</v>
      </c>
      <c r="T3121">
        <f>IFERROR(Table1[n_can_adj]/MID(Table1[district],FIND("(",Table1[district])+1,1),Table1[n_can_adj])</f>
        <v>2</v>
      </c>
      <c r="U3121">
        <v>52101</v>
      </c>
      <c r="V3121" t="str">
        <f>IF(Table1[Voting Population]&lt;47000,"Rural","Urban")</f>
        <v>Urban</v>
      </c>
      <c r="W3121" s="3">
        <v>0.31674208144796379</v>
      </c>
      <c r="X3121" s="3" t="s">
        <v>5414</v>
      </c>
      <c r="Y3121" s="3">
        <f>COUNTIFS(Table1[Race '#],Table1[[#This Row],[Race '#]],Table1[Gender],"F")</f>
        <v>0</v>
      </c>
      <c r="Z3121" s="3">
        <f>COUNTIFS(Table1[Race '#],Table1[[#This Row],[Race '#]],Table1[Gender],"M")</f>
        <v>2</v>
      </c>
      <c r="AA3121" s="3">
        <f>COUNTIFS(Table1[Race '#],Table1[[#This Row],[Race '#]],Table1[Gender],"~?")</f>
        <v>0</v>
      </c>
      <c r="AB3121" s="3" t="str">
        <f>_xlfn.IFS(Y3121=SUM(Table1[[#This Row],[Race-F candidates]:[Race-? Candidates]]),"All-Female",Z3121=SUM(Table1[[#This Row],[Race-F candidates]:[Race-? Candidates]]),"All-Male",1=1,"Mixed-Gender")</f>
        <v>All-Male</v>
      </c>
      <c r="AC3121" s="3">
        <f>COUNTIFS(Table1[genoffice],Table1[[#This Row],[genoffice]],Table1[Gender],"F")</f>
        <v>216</v>
      </c>
      <c r="AD3121" s="3">
        <f>COUNTIFS(Table1[genoffice],Table1[[#This Row],[genoffice]],Table1[Gender],"M")</f>
        <v>355</v>
      </c>
      <c r="AE3121" s="3">
        <f>COUNTIFS(Table1[genoffice],Table1[[#This Row],[genoffice]],Table1[Gender],"~?")</f>
        <v>29</v>
      </c>
    </row>
    <row r="3122" spans="1:31" x14ac:dyDescent="0.35">
      <c r="A3122">
        <v>3115</v>
      </c>
      <c r="B3122">
        <f>IF(COUNTIF(C$2:C3121,C3122)&gt;0,B3121,B3121+1)</f>
        <v>1072</v>
      </c>
      <c r="C3122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2" t="s">
        <v>3379</v>
      </c>
      <c r="E3122" t="s">
        <v>3363</v>
      </c>
      <c r="F3122" t="s">
        <v>3897</v>
      </c>
      <c r="G3122">
        <v>2014</v>
      </c>
      <c r="H3122" t="s">
        <v>394</v>
      </c>
      <c r="I3122" t="s">
        <v>23</v>
      </c>
      <c r="J3122">
        <v>253</v>
      </c>
      <c r="K3122">
        <v>14</v>
      </c>
      <c r="L3122">
        <f>COUNTIF(Table1[Race],Table1[Race])</f>
        <v>2</v>
      </c>
      <c r="M3122">
        <v>8</v>
      </c>
      <c r="N3122">
        <v>4</v>
      </c>
      <c r="O3122">
        <v>2</v>
      </c>
      <c r="P3122">
        <v>0</v>
      </c>
      <c r="Q3122" t="s">
        <v>20</v>
      </c>
      <c r="R3122" t="s">
        <v>3382</v>
      </c>
      <c r="S3122" t="s">
        <v>3379</v>
      </c>
      <c r="T3122">
        <f>IFERROR(Table1[n_can_adj]/MID(Table1[district],FIND("(",Table1[district])+1,1),Table1[n_can_adj])</f>
        <v>2</v>
      </c>
      <c r="U3122">
        <v>15384</v>
      </c>
      <c r="V3122" t="str">
        <f>IF(Table1[Voting Population]&lt;47000,"Rural","Urban")</f>
        <v>Rural</v>
      </c>
      <c r="W3122" s="3">
        <v>0.34961439588688942</v>
      </c>
      <c r="X3122" s="3" t="s">
        <v>5415</v>
      </c>
      <c r="Y3122" s="3">
        <f>COUNTIFS(Table1[Race '#],Table1[[#This Row],[Race '#]],Table1[Gender],"F")</f>
        <v>2</v>
      </c>
      <c r="Z3122" s="3">
        <f>COUNTIFS(Table1[Race '#],Table1[[#This Row],[Race '#]],Table1[Gender],"M")</f>
        <v>0</v>
      </c>
      <c r="AA3122" s="3">
        <f>COUNTIFS(Table1[Race '#],Table1[[#This Row],[Race '#]],Table1[Gender],"~?")</f>
        <v>0</v>
      </c>
      <c r="AB3122" s="3" t="str">
        <f>_xlfn.IFS(Y3122=SUM(Table1[[#This Row],[Race-F candidates]:[Race-? Candidates]]),"All-Female",Z3122=SUM(Table1[[#This Row],[Race-F candidates]:[Race-? Candidates]]),"All-Male",1=1,"Mixed-Gender")</f>
        <v>All-Female</v>
      </c>
      <c r="AC3122" s="3">
        <f>COUNTIFS(Table1[genoffice],Table1[[#This Row],[genoffice]],Table1[Gender],"F")</f>
        <v>216</v>
      </c>
      <c r="AD3122" s="3">
        <f>COUNTIFS(Table1[genoffice],Table1[[#This Row],[genoffice]],Table1[Gender],"M")</f>
        <v>355</v>
      </c>
      <c r="AE3122" s="3">
        <f>COUNTIFS(Table1[genoffice],Table1[[#This Row],[genoffice]],Table1[Gender],"~?")</f>
        <v>29</v>
      </c>
    </row>
    <row r="3123" spans="1:31" x14ac:dyDescent="0.35">
      <c r="A3123">
        <v>3118</v>
      </c>
      <c r="B3123">
        <f>IF(COUNTIF(C$2:C3122,C3123)&gt;0,B3122,B3122+1)</f>
        <v>1072</v>
      </c>
      <c r="C3123" t="str">
        <f>Table1[[#This Row],[position]]&amp;IF(Table1[district]="NA","","-"&amp;Table1[district])&amp;IF(Table1[parish]="Multi-Parish Race","","-"&amp;Table1[parish])&amp;" ("&amp;Table1[year]&amp;")"</f>
        <v>Member of School Board-District 6-West Feliciana (2014)</v>
      </c>
      <c r="D3123" t="s">
        <v>3379</v>
      </c>
      <c r="E3123" t="s">
        <v>3363</v>
      </c>
      <c r="F3123" t="s">
        <v>3900</v>
      </c>
      <c r="G3123">
        <v>2014</v>
      </c>
      <c r="H3123" t="s">
        <v>394</v>
      </c>
      <c r="I3123" t="s">
        <v>19</v>
      </c>
      <c r="J3123">
        <v>525</v>
      </c>
      <c r="K3123">
        <v>14</v>
      </c>
      <c r="L3123">
        <f>COUNTIF(Table1[Race],Table1[Race])</f>
        <v>2</v>
      </c>
      <c r="M3123">
        <v>8</v>
      </c>
      <c r="N3123">
        <v>4</v>
      </c>
      <c r="O3123">
        <v>2</v>
      </c>
      <c r="P3123">
        <v>0</v>
      </c>
      <c r="Q3123" t="s">
        <v>20</v>
      </c>
      <c r="R3123" t="s">
        <v>3382</v>
      </c>
      <c r="S3123" t="s">
        <v>3379</v>
      </c>
      <c r="T3123">
        <f>IFERROR(Table1[n_can_adj]/MID(Table1[district],FIND("(",Table1[district])+1,1),Table1[n_can_adj])</f>
        <v>2</v>
      </c>
      <c r="U3123">
        <v>15384</v>
      </c>
      <c r="V3123" t="str">
        <f>IF(Table1[Voting Population]&lt;47000,"Rural","Urban")</f>
        <v>Rural</v>
      </c>
      <c r="W3123" s="3">
        <v>0.34961439588688942</v>
      </c>
      <c r="X3123" s="3" t="s">
        <v>5415</v>
      </c>
      <c r="Y3123" s="3">
        <f>COUNTIFS(Table1[Race '#],Table1[[#This Row],[Race '#]],Table1[Gender],"F")</f>
        <v>2</v>
      </c>
      <c r="Z3123" s="3">
        <f>COUNTIFS(Table1[Race '#],Table1[[#This Row],[Race '#]],Table1[Gender],"M")</f>
        <v>0</v>
      </c>
      <c r="AA3123" s="3">
        <f>COUNTIFS(Table1[Race '#],Table1[[#This Row],[Race '#]],Table1[Gender],"~?")</f>
        <v>0</v>
      </c>
      <c r="AB3123" s="3" t="str">
        <f>_xlfn.IFS(Y3123=SUM(Table1[[#This Row],[Race-F candidates]:[Race-? Candidates]]),"All-Female",Z3123=SUM(Table1[[#This Row],[Race-F candidates]:[Race-? Candidates]]),"All-Male",1=1,"Mixed-Gender")</f>
        <v>All-Female</v>
      </c>
      <c r="AC3123" s="3">
        <f>COUNTIFS(Table1[genoffice],Table1[[#This Row],[genoffice]],Table1[Gender],"F")</f>
        <v>216</v>
      </c>
      <c r="AD3123" s="3">
        <f>COUNTIFS(Table1[genoffice],Table1[[#This Row],[genoffice]],Table1[Gender],"M")</f>
        <v>355</v>
      </c>
      <c r="AE3123" s="3">
        <f>COUNTIFS(Table1[genoffice],Table1[[#This Row],[genoffice]],Table1[Gender],"~?")</f>
        <v>29</v>
      </c>
    </row>
    <row r="3124" spans="1:31" x14ac:dyDescent="0.35">
      <c r="A3124">
        <v>3112</v>
      </c>
      <c r="B3124">
        <f>IF(COUNTIF(C$2:C3123,C3124)&gt;0,B3123,B3123+1)</f>
        <v>1073</v>
      </c>
      <c r="C3124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4" t="s">
        <v>3379</v>
      </c>
      <c r="E3124" t="s">
        <v>3363</v>
      </c>
      <c r="F3124" t="s">
        <v>3894</v>
      </c>
      <c r="G3124">
        <v>2016</v>
      </c>
      <c r="H3124" t="s">
        <v>2635</v>
      </c>
      <c r="I3124" t="s">
        <v>23</v>
      </c>
      <c r="J3124">
        <v>9101</v>
      </c>
      <c r="K3124">
        <v>2</v>
      </c>
      <c r="L3124">
        <f>COUNTIF(Table1[Race],Table1[Race])</f>
        <v>2</v>
      </c>
      <c r="M3124">
        <v>2</v>
      </c>
      <c r="N3124">
        <v>0</v>
      </c>
      <c r="O3124">
        <v>0</v>
      </c>
      <c r="P3124">
        <v>0</v>
      </c>
      <c r="Q3124" t="s">
        <v>20</v>
      </c>
      <c r="R3124" t="s">
        <v>3382</v>
      </c>
      <c r="S3124" t="s">
        <v>3379</v>
      </c>
      <c r="T3124">
        <f>IFERROR(Table1[n_can_adj]/MID(Table1[district],FIND("(",Table1[district])+1,1),Table1[n_can_adj])</f>
        <v>2</v>
      </c>
      <c r="U3124">
        <v>382922</v>
      </c>
      <c r="V3124" t="str">
        <f>IF(Table1[Voting Population]&lt;47000,"Rural","Urban")</f>
        <v>Urban</v>
      </c>
      <c r="W3124" s="3">
        <v>6.766378118117089E-2</v>
      </c>
      <c r="X3124" s="3" t="s">
        <v>5414</v>
      </c>
      <c r="Y3124" s="3">
        <f>COUNTIFS(Table1[Race '#],Table1[[#This Row],[Race '#]],Table1[Gender],"F")</f>
        <v>0</v>
      </c>
      <c r="Z3124" s="3">
        <f>COUNTIFS(Table1[Race '#],Table1[[#This Row],[Race '#]],Table1[Gender],"M")</f>
        <v>2</v>
      </c>
      <c r="AA3124" s="3">
        <f>COUNTIFS(Table1[Race '#],Table1[[#This Row],[Race '#]],Table1[Gender],"~?")</f>
        <v>0</v>
      </c>
      <c r="AB3124" s="3" t="str">
        <f>_xlfn.IFS(Y3124=SUM(Table1[[#This Row],[Race-F candidates]:[Race-? Candidates]]),"All-Female",Z3124=SUM(Table1[[#This Row],[Race-F candidates]:[Race-? Candidates]]),"All-Male",1=1,"Mixed-Gender")</f>
        <v>All-Male</v>
      </c>
      <c r="AC3124" s="3">
        <f>COUNTIFS(Table1[genoffice],Table1[[#This Row],[genoffice]],Table1[Gender],"F")</f>
        <v>216</v>
      </c>
      <c r="AD3124" s="3">
        <f>COUNTIFS(Table1[genoffice],Table1[[#This Row],[genoffice]],Table1[Gender],"M")</f>
        <v>355</v>
      </c>
      <c r="AE3124" s="3">
        <f>COUNTIFS(Table1[genoffice],Table1[[#This Row],[genoffice]],Table1[Gender],"~?")</f>
        <v>29</v>
      </c>
    </row>
    <row r="3125" spans="1:31" x14ac:dyDescent="0.35">
      <c r="A3125">
        <v>3124</v>
      </c>
      <c r="B3125">
        <f>IF(COUNTIF(C$2:C3124,C3125)&gt;0,B3124,B3124+1)</f>
        <v>1073</v>
      </c>
      <c r="C3125" t="str">
        <f>Table1[[#This Row],[position]]&amp;IF(Table1[district]="NA","","-"&amp;Table1[district])&amp;IF(Table1[parish]="Multi-Parish Race","","-"&amp;Table1[parish])&amp;" ("&amp;Table1[year]&amp;")"</f>
        <v>Member of School Board-District 6-Orleans (2016)</v>
      </c>
      <c r="D3125" t="s">
        <v>3379</v>
      </c>
      <c r="E3125" t="s">
        <v>3363</v>
      </c>
      <c r="F3125" t="s">
        <v>3906</v>
      </c>
      <c r="G3125">
        <v>2016</v>
      </c>
      <c r="H3125" t="s">
        <v>2635</v>
      </c>
      <c r="I3125" t="s">
        <v>23</v>
      </c>
      <c r="J3125">
        <v>10422</v>
      </c>
      <c r="K3125">
        <v>2</v>
      </c>
      <c r="L3125">
        <f>COUNTIF(Table1[Race],Table1[Race])</f>
        <v>2</v>
      </c>
      <c r="M3125">
        <v>2</v>
      </c>
      <c r="N3125">
        <v>0</v>
      </c>
      <c r="O3125">
        <v>0</v>
      </c>
      <c r="P3125">
        <v>0</v>
      </c>
      <c r="Q3125" t="s">
        <v>20</v>
      </c>
      <c r="R3125" t="s">
        <v>3382</v>
      </c>
      <c r="S3125" t="s">
        <v>3379</v>
      </c>
      <c r="T3125">
        <f>IFERROR(Table1[n_can_adj]/MID(Table1[district],FIND("(",Table1[district])+1,1),Table1[n_can_adj])</f>
        <v>2</v>
      </c>
      <c r="U3125">
        <v>382922</v>
      </c>
      <c r="V3125" t="str">
        <f>IF(Table1[Voting Population]&lt;47000,"Rural","Urban")</f>
        <v>Urban</v>
      </c>
      <c r="W3125" s="3">
        <v>6.766378118117089E-2</v>
      </c>
      <c r="X3125" s="3" t="s">
        <v>5414</v>
      </c>
      <c r="Y3125" s="3">
        <f>COUNTIFS(Table1[Race '#],Table1[[#This Row],[Race '#]],Table1[Gender],"F")</f>
        <v>0</v>
      </c>
      <c r="Z3125" s="3">
        <f>COUNTIFS(Table1[Race '#],Table1[[#This Row],[Race '#]],Table1[Gender],"M")</f>
        <v>2</v>
      </c>
      <c r="AA3125" s="3">
        <f>COUNTIFS(Table1[Race '#],Table1[[#This Row],[Race '#]],Table1[Gender],"~?")</f>
        <v>0</v>
      </c>
      <c r="AB3125" s="3" t="str">
        <f>_xlfn.IFS(Y3125=SUM(Table1[[#This Row],[Race-F candidates]:[Race-? Candidates]]),"All-Female",Z3125=SUM(Table1[[#This Row],[Race-F candidates]:[Race-? Candidates]]),"All-Male",1=1,"Mixed-Gender")</f>
        <v>All-Male</v>
      </c>
      <c r="AC3125" s="3">
        <f>COUNTIFS(Table1[genoffice],Table1[[#This Row],[genoffice]],Table1[Gender],"F")</f>
        <v>216</v>
      </c>
      <c r="AD3125" s="3">
        <f>COUNTIFS(Table1[genoffice],Table1[[#This Row],[genoffice]],Table1[Gender],"M")</f>
        <v>355</v>
      </c>
      <c r="AE3125" s="3">
        <f>COUNTIFS(Table1[genoffice],Table1[[#This Row],[genoffice]],Table1[Gender],"~?")</f>
        <v>29</v>
      </c>
    </row>
    <row r="3126" spans="1:31" x14ac:dyDescent="0.35">
      <c r="A3126">
        <v>3125</v>
      </c>
      <c r="B3126">
        <f>IF(COUNTIF(C$2:C3125,C3126)&gt;0,B3125,B3125+1)</f>
        <v>1074</v>
      </c>
      <c r="C3126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6" t="s">
        <v>3379</v>
      </c>
      <c r="E3126" t="s">
        <v>3907</v>
      </c>
      <c r="F3126" t="s">
        <v>3908</v>
      </c>
      <c r="G3126">
        <v>2014</v>
      </c>
      <c r="H3126" t="s">
        <v>670</v>
      </c>
      <c r="I3126" t="s">
        <v>23</v>
      </c>
      <c r="J3126">
        <v>895</v>
      </c>
      <c r="K3126">
        <v>2</v>
      </c>
      <c r="L3126">
        <f>COUNTIF(Table1[Race],Table1[Race])</f>
        <v>2</v>
      </c>
      <c r="M3126">
        <v>2</v>
      </c>
      <c r="N3126">
        <v>0</v>
      </c>
      <c r="O3126">
        <v>0</v>
      </c>
      <c r="P3126">
        <v>0</v>
      </c>
      <c r="Q3126" t="s">
        <v>20</v>
      </c>
      <c r="R3126" t="s">
        <v>3382</v>
      </c>
      <c r="S3126" t="s">
        <v>3379</v>
      </c>
      <c r="T3126">
        <f>IFERROR(Table1[n_can_adj]/MID(Table1[district],FIND("(",Table1[district])+1,1),Table1[n_can_adj])</f>
        <v>2</v>
      </c>
      <c r="U3126">
        <v>156398</v>
      </c>
      <c r="V3126" t="str">
        <f>IF(Table1[Voting Population]&lt;47000,"Rural","Urban")</f>
        <v>Urban</v>
      </c>
      <c r="W3126" s="3">
        <v>0.27857142857142853</v>
      </c>
      <c r="X3126" s="3" t="s">
        <v>5414</v>
      </c>
      <c r="Y3126" s="3">
        <f>COUNTIFS(Table1[Race '#],Table1[[#This Row],[Race '#]],Table1[Gender],"F")</f>
        <v>0</v>
      </c>
      <c r="Z3126" s="3">
        <f>COUNTIFS(Table1[Race '#],Table1[[#This Row],[Race '#]],Table1[Gender],"M")</f>
        <v>2</v>
      </c>
      <c r="AA3126" s="3">
        <f>COUNTIFS(Table1[Race '#],Table1[[#This Row],[Race '#]],Table1[Gender],"~?")</f>
        <v>0</v>
      </c>
      <c r="AB3126" s="3" t="str">
        <f>_xlfn.IFS(Y3126=SUM(Table1[[#This Row],[Race-F candidates]:[Race-? Candidates]]),"All-Female",Z3126=SUM(Table1[[#This Row],[Race-F candidates]:[Race-? Candidates]]),"All-Male",1=1,"Mixed-Gender")</f>
        <v>All-Male</v>
      </c>
      <c r="AC3126" s="3">
        <f>COUNTIFS(Table1[genoffice],Table1[[#This Row],[genoffice]],Table1[Gender],"F")</f>
        <v>216</v>
      </c>
      <c r="AD3126" s="3">
        <f>COUNTIFS(Table1[genoffice],Table1[[#This Row],[genoffice]],Table1[Gender],"M")</f>
        <v>355</v>
      </c>
      <c r="AE3126" s="3">
        <f>COUNTIFS(Table1[genoffice],Table1[[#This Row],[genoffice]],Table1[Gender],"~?")</f>
        <v>29</v>
      </c>
    </row>
    <row r="3127" spans="1:31" x14ac:dyDescent="0.35">
      <c r="A3127">
        <v>3126</v>
      </c>
      <c r="B3127">
        <f>IF(COUNTIF(C$2:C3126,C3127)&gt;0,B3126,B3126+1)</f>
        <v>1074</v>
      </c>
      <c r="C3127" t="str">
        <f>Table1[[#This Row],[position]]&amp;IF(Table1[district]="NA","","-"&amp;Table1[district])&amp;IF(Table1[parish]="Multi-Parish Race","","-"&amp;Table1[parish])&amp;" ("&amp;Table1[year]&amp;")"</f>
        <v>Member of School Board-District 6, City of Monroe-Ouachita (2014)</v>
      </c>
      <c r="D3127" t="s">
        <v>3379</v>
      </c>
      <c r="E3127" t="s">
        <v>3907</v>
      </c>
      <c r="F3127" t="s">
        <v>3909</v>
      </c>
      <c r="G3127">
        <v>2014</v>
      </c>
      <c r="H3127" t="s">
        <v>670</v>
      </c>
      <c r="I3127" t="s">
        <v>23</v>
      </c>
      <c r="J3127">
        <v>505</v>
      </c>
      <c r="K3127">
        <v>2</v>
      </c>
      <c r="L3127">
        <f>COUNTIF(Table1[Race],Table1[Race])</f>
        <v>2</v>
      </c>
      <c r="M3127">
        <v>2</v>
      </c>
      <c r="N3127">
        <v>0</v>
      </c>
      <c r="O3127">
        <v>0</v>
      </c>
      <c r="P3127">
        <v>0</v>
      </c>
      <c r="Q3127" t="s">
        <v>20</v>
      </c>
      <c r="R3127" t="s">
        <v>3382</v>
      </c>
      <c r="S3127" t="s">
        <v>3379</v>
      </c>
      <c r="T3127">
        <f>IFERROR(Table1[n_can_adj]/MID(Table1[district],FIND("(",Table1[district])+1,1),Table1[n_can_adj])</f>
        <v>2</v>
      </c>
      <c r="U3127">
        <v>156398</v>
      </c>
      <c r="V3127" t="str">
        <f>IF(Table1[Voting Population]&lt;47000,"Rural","Urban")</f>
        <v>Urban</v>
      </c>
      <c r="W3127" s="3">
        <v>0.27857142857142853</v>
      </c>
      <c r="X3127" s="3" t="s">
        <v>5414</v>
      </c>
      <c r="Y3127" s="3">
        <f>COUNTIFS(Table1[Race '#],Table1[[#This Row],[Race '#]],Table1[Gender],"F")</f>
        <v>0</v>
      </c>
      <c r="Z3127" s="3">
        <f>COUNTIFS(Table1[Race '#],Table1[[#This Row],[Race '#]],Table1[Gender],"M")</f>
        <v>2</v>
      </c>
      <c r="AA3127" s="3">
        <f>COUNTIFS(Table1[Race '#],Table1[[#This Row],[Race '#]],Table1[Gender],"~?")</f>
        <v>0</v>
      </c>
      <c r="AB3127" s="3" t="str">
        <f>_xlfn.IFS(Y3127=SUM(Table1[[#This Row],[Race-F candidates]:[Race-? Candidates]]),"All-Female",Z3127=SUM(Table1[[#This Row],[Race-F candidates]:[Race-? Candidates]]),"All-Male",1=1,"Mixed-Gender")</f>
        <v>All-Male</v>
      </c>
      <c r="AC3127" s="3">
        <f>COUNTIFS(Table1[genoffice],Table1[[#This Row],[genoffice]],Table1[Gender],"F")</f>
        <v>216</v>
      </c>
      <c r="AD3127" s="3">
        <f>COUNTIFS(Table1[genoffice],Table1[[#This Row],[genoffice]],Table1[Gender],"M")</f>
        <v>355</v>
      </c>
      <c r="AE3127" s="3">
        <f>COUNTIFS(Table1[genoffice],Table1[[#This Row],[genoffice]],Table1[Gender],"~?")</f>
        <v>29</v>
      </c>
    </row>
    <row r="3128" spans="1:31" x14ac:dyDescent="0.35">
      <c r="A3128">
        <v>3127</v>
      </c>
      <c r="B3128">
        <f>IF(COUNTIF(C$2:C3127,C3128)&gt;0,B3127,B3127+1)</f>
        <v>1075</v>
      </c>
      <c r="C3128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8" t="s">
        <v>3379</v>
      </c>
      <c r="E3128" t="s">
        <v>3910</v>
      </c>
      <c r="F3128" t="s">
        <v>3911</v>
      </c>
      <c r="G3128">
        <v>2014</v>
      </c>
      <c r="H3128" t="s">
        <v>457</v>
      </c>
      <c r="I3128" t="s">
        <v>23</v>
      </c>
      <c r="J3128">
        <v>983</v>
      </c>
      <c r="K3128">
        <v>2</v>
      </c>
      <c r="L3128">
        <f>COUNTIF(Table1[Race],Table1[Race])</f>
        <v>2</v>
      </c>
      <c r="M3128">
        <v>2</v>
      </c>
      <c r="N3128">
        <v>0</v>
      </c>
      <c r="O3128">
        <v>0</v>
      </c>
      <c r="P3128">
        <v>0</v>
      </c>
      <c r="Q3128" t="s">
        <v>20</v>
      </c>
      <c r="R3128" t="s">
        <v>3382</v>
      </c>
      <c r="S3128" t="s">
        <v>3379</v>
      </c>
      <c r="T3128">
        <f>IFERROR(Table1[n_can_adj]/MID(Table1[district],FIND("(",Table1[district])+1,1),Table1[n_can_adj])</f>
        <v>2</v>
      </c>
      <c r="U3128">
        <v>19756</v>
      </c>
      <c r="V3128" t="str">
        <f>IF(Table1[Voting Population]&lt;47000,"Rural","Urban")</f>
        <v>Rural</v>
      </c>
      <c r="W3128" s="3">
        <v>9.6091954022988535E-2</v>
      </c>
      <c r="X3128" s="3" t="s">
        <v>5415</v>
      </c>
      <c r="Y3128" s="3">
        <f>COUNTIFS(Table1[Race '#],Table1[[#This Row],[Race '#]],Table1[Gender],"F")</f>
        <v>2</v>
      </c>
      <c r="Z3128" s="3">
        <f>COUNTIFS(Table1[Race '#],Table1[[#This Row],[Race '#]],Table1[Gender],"M")</f>
        <v>0</v>
      </c>
      <c r="AA3128" s="3">
        <f>COUNTIFS(Table1[Race '#],Table1[[#This Row],[Race '#]],Table1[Gender],"~?")</f>
        <v>0</v>
      </c>
      <c r="AB3128" s="3" t="str">
        <f>_xlfn.IFS(Y3128=SUM(Table1[[#This Row],[Race-F candidates]:[Race-? Candidates]]),"All-Female",Z3128=SUM(Table1[[#This Row],[Race-F candidates]:[Race-? Candidates]]),"All-Male",1=1,"Mixed-Gender")</f>
        <v>All-Female</v>
      </c>
      <c r="AC3128" s="3">
        <f>COUNTIFS(Table1[genoffice],Table1[[#This Row],[genoffice]],Table1[Gender],"F")</f>
        <v>216</v>
      </c>
      <c r="AD3128" s="3">
        <f>COUNTIFS(Table1[genoffice],Table1[[#This Row],[genoffice]],Table1[Gender],"M")</f>
        <v>355</v>
      </c>
      <c r="AE3128" s="3">
        <f>COUNTIFS(Table1[genoffice],Table1[[#This Row],[genoffice]],Table1[Gender],"~?")</f>
        <v>29</v>
      </c>
    </row>
    <row r="3129" spans="1:31" x14ac:dyDescent="0.35">
      <c r="A3129">
        <v>3128</v>
      </c>
      <c r="B3129">
        <f>IF(COUNTIF(C$2:C3128,C3129)&gt;0,B3128,B3128+1)</f>
        <v>1075</v>
      </c>
      <c r="C3129" t="str">
        <f>Table1[[#This Row],[position]]&amp;IF(Table1[district]="NA","","-"&amp;Table1[district])&amp;IF(Table1[parish]="Multi-Parish Race","","-"&amp;Table1[parish])&amp;" ("&amp;Table1[year]&amp;")"</f>
        <v>Member of School Board-District 6, Division 1-East Feliciana (2014)</v>
      </c>
      <c r="D3129" t="s">
        <v>3379</v>
      </c>
      <c r="E3129" t="s">
        <v>3910</v>
      </c>
      <c r="F3129" t="s">
        <v>3912</v>
      </c>
      <c r="G3129">
        <v>2014</v>
      </c>
      <c r="H3129" t="s">
        <v>457</v>
      </c>
      <c r="I3129" t="s">
        <v>23</v>
      </c>
      <c r="J3129">
        <v>1192</v>
      </c>
      <c r="K3129">
        <v>2</v>
      </c>
      <c r="L3129">
        <f>COUNTIF(Table1[Race],Table1[Race])</f>
        <v>2</v>
      </c>
      <c r="M3129">
        <v>2</v>
      </c>
      <c r="N3129">
        <v>0</v>
      </c>
      <c r="O3129">
        <v>0</v>
      </c>
      <c r="P3129">
        <v>0</v>
      </c>
      <c r="Q3129" t="s">
        <v>20</v>
      </c>
      <c r="R3129" t="s">
        <v>3382</v>
      </c>
      <c r="S3129" t="s">
        <v>3379</v>
      </c>
      <c r="T3129">
        <f>IFERROR(Table1[n_can_adj]/MID(Table1[district],FIND("(",Table1[district])+1,1),Table1[n_can_adj])</f>
        <v>2</v>
      </c>
      <c r="U3129">
        <v>19756</v>
      </c>
      <c r="V3129" t="str">
        <f>IF(Table1[Voting Population]&lt;47000,"Rural","Urban")</f>
        <v>Rural</v>
      </c>
      <c r="W3129" s="3">
        <v>9.6091954022988535E-2</v>
      </c>
      <c r="X3129" s="3" t="s">
        <v>5415</v>
      </c>
      <c r="Y3129" s="3">
        <f>COUNTIFS(Table1[Race '#],Table1[[#This Row],[Race '#]],Table1[Gender],"F")</f>
        <v>2</v>
      </c>
      <c r="Z3129" s="3">
        <f>COUNTIFS(Table1[Race '#],Table1[[#This Row],[Race '#]],Table1[Gender],"M")</f>
        <v>0</v>
      </c>
      <c r="AA3129" s="3">
        <f>COUNTIFS(Table1[Race '#],Table1[[#This Row],[Race '#]],Table1[Gender],"~?")</f>
        <v>0</v>
      </c>
      <c r="AB3129" s="3" t="str">
        <f>_xlfn.IFS(Y3129=SUM(Table1[[#This Row],[Race-F candidates]:[Race-? Candidates]]),"All-Female",Z3129=SUM(Table1[[#This Row],[Race-F candidates]:[Race-? Candidates]]),"All-Male",1=1,"Mixed-Gender")</f>
        <v>All-Female</v>
      </c>
      <c r="AC3129" s="3">
        <f>COUNTIFS(Table1[genoffice],Table1[[#This Row],[genoffice]],Table1[Gender],"F")</f>
        <v>216</v>
      </c>
      <c r="AD3129" s="3">
        <f>COUNTIFS(Table1[genoffice],Table1[[#This Row],[genoffice]],Table1[Gender],"M")</f>
        <v>355</v>
      </c>
      <c r="AE3129" s="3">
        <f>COUNTIFS(Table1[genoffice],Table1[[#This Row],[genoffice]],Table1[Gender],"~?")</f>
        <v>29</v>
      </c>
    </row>
    <row r="3130" spans="1:31" x14ac:dyDescent="0.35">
      <c r="A3130">
        <v>3129</v>
      </c>
      <c r="B3130">
        <f>IF(COUNTIF(C$2:C3129,C3130)&gt;0,B3129,B3129+1)</f>
        <v>1076</v>
      </c>
      <c r="C3130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0" t="s">
        <v>3379</v>
      </c>
      <c r="E3130" t="s">
        <v>3913</v>
      </c>
      <c r="F3130" t="s">
        <v>3914</v>
      </c>
      <c r="G3130">
        <v>2014</v>
      </c>
      <c r="H3130" t="s">
        <v>457</v>
      </c>
      <c r="I3130" t="s">
        <v>19</v>
      </c>
      <c r="J3130">
        <v>977</v>
      </c>
      <c r="K3130">
        <v>3</v>
      </c>
      <c r="L3130">
        <f>COUNTIF(Table1[Race],Table1[Race])</f>
        <v>3</v>
      </c>
      <c r="M3130">
        <v>2</v>
      </c>
      <c r="N3130">
        <v>1</v>
      </c>
      <c r="O3130">
        <v>0</v>
      </c>
      <c r="P3130">
        <v>0</v>
      </c>
      <c r="Q3130" t="s">
        <v>20</v>
      </c>
      <c r="R3130" t="s">
        <v>3382</v>
      </c>
      <c r="S3130" t="s">
        <v>3379</v>
      </c>
      <c r="T3130">
        <f>IFERROR(Table1[n_can_adj]/MID(Table1[district],FIND("(",Table1[district])+1,1),Table1[n_can_adj])</f>
        <v>3</v>
      </c>
      <c r="U3130">
        <v>19756</v>
      </c>
      <c r="V3130" t="str">
        <f>IF(Table1[Voting Population]&lt;47000,"Rural","Urban")</f>
        <v>Rural</v>
      </c>
      <c r="W3130" s="3">
        <v>4.9670329670329638E-2</v>
      </c>
      <c r="X3130" s="3" t="s">
        <v>5414</v>
      </c>
      <c r="Y3130" s="3">
        <f>COUNTIFS(Table1[Race '#],Table1[[#This Row],[Race '#]],Table1[Gender],"F")</f>
        <v>1</v>
      </c>
      <c r="Z3130" s="3">
        <f>COUNTIFS(Table1[Race '#],Table1[[#This Row],[Race '#]],Table1[Gender],"M")</f>
        <v>2</v>
      </c>
      <c r="AA3130" s="3">
        <f>COUNTIFS(Table1[Race '#],Table1[[#This Row],[Race '#]],Table1[Gender],"~?")</f>
        <v>0</v>
      </c>
      <c r="AB3130" s="3" t="str">
        <f>_xlfn.IFS(Y3130=SUM(Table1[[#This Row],[Race-F candidates]:[Race-? Candidates]]),"All-Female",Z3130=SUM(Table1[[#This Row],[Race-F candidates]:[Race-? Candidates]]),"All-Male",1=1,"Mixed-Gender")</f>
        <v>Mixed-Gender</v>
      </c>
      <c r="AC3130" s="3">
        <f>COUNTIFS(Table1[genoffice],Table1[[#This Row],[genoffice]],Table1[Gender],"F")</f>
        <v>216</v>
      </c>
      <c r="AD3130" s="3">
        <f>COUNTIFS(Table1[genoffice],Table1[[#This Row],[genoffice]],Table1[Gender],"M")</f>
        <v>355</v>
      </c>
      <c r="AE3130" s="3">
        <f>COUNTIFS(Table1[genoffice],Table1[[#This Row],[genoffice]],Table1[Gender],"~?")</f>
        <v>29</v>
      </c>
    </row>
    <row r="3131" spans="1:31" x14ac:dyDescent="0.35">
      <c r="A3131">
        <v>3130</v>
      </c>
      <c r="B3131">
        <f>IF(COUNTIF(C$2:C3130,C3131)&gt;0,B3130,B3130+1)</f>
        <v>1076</v>
      </c>
      <c r="C3131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1" t="s">
        <v>3379</v>
      </c>
      <c r="E3131" t="s">
        <v>3913</v>
      </c>
      <c r="F3131" t="s">
        <v>3915</v>
      </c>
      <c r="G3131">
        <v>2014</v>
      </c>
      <c r="H3131" t="s">
        <v>457</v>
      </c>
      <c r="I3131" t="s">
        <v>23</v>
      </c>
      <c r="J3131">
        <v>434</v>
      </c>
      <c r="K3131">
        <v>3</v>
      </c>
      <c r="L3131">
        <f>COUNTIF(Table1[Race],Table1[Race])</f>
        <v>3</v>
      </c>
      <c r="M3131">
        <v>2</v>
      </c>
      <c r="N3131">
        <v>1</v>
      </c>
      <c r="O3131">
        <v>0</v>
      </c>
      <c r="P3131">
        <v>0</v>
      </c>
      <c r="Q3131" t="s">
        <v>20</v>
      </c>
      <c r="R3131" t="s">
        <v>3382</v>
      </c>
      <c r="S3131" t="s">
        <v>3379</v>
      </c>
      <c r="T3131">
        <f>IFERROR(Table1[n_can_adj]/MID(Table1[district],FIND("(",Table1[district])+1,1),Table1[n_can_adj])</f>
        <v>3</v>
      </c>
      <c r="U3131">
        <v>19756</v>
      </c>
      <c r="V3131" t="str">
        <f>IF(Table1[Voting Population]&lt;47000,"Rural","Urban")</f>
        <v>Rural</v>
      </c>
      <c r="W3131" s="3">
        <v>4.9670329670329638E-2</v>
      </c>
      <c r="X3131" s="3" t="s">
        <v>5415</v>
      </c>
      <c r="Y3131" s="3">
        <f>COUNTIFS(Table1[Race '#],Table1[[#This Row],[Race '#]],Table1[Gender],"F")</f>
        <v>1</v>
      </c>
      <c r="Z3131" s="3">
        <f>COUNTIFS(Table1[Race '#],Table1[[#This Row],[Race '#]],Table1[Gender],"M")</f>
        <v>2</v>
      </c>
      <c r="AA3131" s="3">
        <f>COUNTIFS(Table1[Race '#],Table1[[#This Row],[Race '#]],Table1[Gender],"~?")</f>
        <v>0</v>
      </c>
      <c r="AB3131" s="3" t="str">
        <f>_xlfn.IFS(Y3131=SUM(Table1[[#This Row],[Race-F candidates]:[Race-? Candidates]]),"All-Female",Z3131=SUM(Table1[[#This Row],[Race-F candidates]:[Race-? Candidates]]),"All-Male",1=1,"Mixed-Gender")</f>
        <v>Mixed-Gender</v>
      </c>
      <c r="AC3131" s="3">
        <f>COUNTIFS(Table1[genoffice],Table1[[#This Row],[genoffice]],Table1[Gender],"F")</f>
        <v>216</v>
      </c>
      <c r="AD3131" s="3">
        <f>COUNTIFS(Table1[genoffice],Table1[[#This Row],[genoffice]],Table1[Gender],"M")</f>
        <v>355</v>
      </c>
      <c r="AE3131" s="3">
        <f>COUNTIFS(Table1[genoffice],Table1[[#This Row],[genoffice]],Table1[Gender],"~?")</f>
        <v>29</v>
      </c>
    </row>
    <row r="3132" spans="1:31" x14ac:dyDescent="0.35">
      <c r="A3132">
        <v>3131</v>
      </c>
      <c r="B3132">
        <f>IF(COUNTIF(C$2:C3131,C3132)&gt;0,B3131,B3131+1)</f>
        <v>1076</v>
      </c>
      <c r="C3132" t="str">
        <f>Table1[[#This Row],[position]]&amp;IF(Table1[district]="NA","","-"&amp;Table1[district])&amp;IF(Table1[parish]="Multi-Parish Race","","-"&amp;Table1[parish])&amp;" ("&amp;Table1[year]&amp;")"</f>
        <v>Member of School Board-District 6, Division 3-East Feliciana (2014)</v>
      </c>
      <c r="D3132" t="s">
        <v>3379</v>
      </c>
      <c r="E3132" t="s">
        <v>3913</v>
      </c>
      <c r="F3132" t="s">
        <v>3916</v>
      </c>
      <c r="G3132">
        <v>2014</v>
      </c>
      <c r="H3132" t="s">
        <v>457</v>
      </c>
      <c r="I3132" t="s">
        <v>23</v>
      </c>
      <c r="J3132">
        <v>864</v>
      </c>
      <c r="K3132">
        <v>3</v>
      </c>
      <c r="L3132">
        <f>COUNTIF(Table1[Race],Table1[Race])</f>
        <v>3</v>
      </c>
      <c r="M3132">
        <v>2</v>
      </c>
      <c r="N3132">
        <v>1</v>
      </c>
      <c r="O3132">
        <v>0</v>
      </c>
      <c r="P3132">
        <v>0</v>
      </c>
      <c r="Q3132" t="s">
        <v>20</v>
      </c>
      <c r="R3132" t="s">
        <v>3382</v>
      </c>
      <c r="S3132" t="s">
        <v>3379</v>
      </c>
      <c r="T3132">
        <f>IFERROR(Table1[n_can_adj]/MID(Table1[district],FIND("(",Table1[district])+1,1),Table1[n_can_adj])</f>
        <v>3</v>
      </c>
      <c r="U3132">
        <v>19756</v>
      </c>
      <c r="V3132" t="str">
        <f>IF(Table1[Voting Population]&lt;47000,"Rural","Urban")</f>
        <v>Rural</v>
      </c>
      <c r="W3132" s="3">
        <v>4.9670329670329638E-2</v>
      </c>
      <c r="X3132" s="3" t="s">
        <v>5414</v>
      </c>
      <c r="Y3132" s="3">
        <f>COUNTIFS(Table1[Race '#],Table1[[#This Row],[Race '#]],Table1[Gender],"F")</f>
        <v>1</v>
      </c>
      <c r="Z3132" s="3">
        <f>COUNTIFS(Table1[Race '#],Table1[[#This Row],[Race '#]],Table1[Gender],"M")</f>
        <v>2</v>
      </c>
      <c r="AA3132" s="3">
        <f>COUNTIFS(Table1[Race '#],Table1[[#This Row],[Race '#]],Table1[Gender],"~?")</f>
        <v>0</v>
      </c>
      <c r="AB3132" s="3" t="str">
        <f>_xlfn.IFS(Y3132=SUM(Table1[[#This Row],[Race-F candidates]:[Race-? Candidates]]),"All-Female",Z3132=SUM(Table1[[#This Row],[Race-F candidates]:[Race-? Candidates]]),"All-Male",1=1,"Mixed-Gender")</f>
        <v>Mixed-Gender</v>
      </c>
      <c r="AC3132" s="3">
        <f>COUNTIFS(Table1[genoffice],Table1[[#This Row],[genoffice]],Table1[Gender],"F")</f>
        <v>216</v>
      </c>
      <c r="AD3132" s="3">
        <f>COUNTIFS(Table1[genoffice],Table1[[#This Row],[genoffice]],Table1[Gender],"M")</f>
        <v>355</v>
      </c>
      <c r="AE3132" s="3">
        <f>COUNTIFS(Table1[genoffice],Table1[[#This Row],[genoffice]],Table1[Gender],"~?")</f>
        <v>29</v>
      </c>
    </row>
    <row r="3133" spans="1:31" x14ac:dyDescent="0.35">
      <c r="A3133">
        <v>3134</v>
      </c>
      <c r="B3133">
        <f>IF(COUNTIF(C$2:C3132,C3133)&gt;0,B3132,B3132+1)</f>
        <v>1077</v>
      </c>
      <c r="C3133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3" t="s">
        <v>3379</v>
      </c>
      <c r="E3133" t="s">
        <v>3366</v>
      </c>
      <c r="F3133" t="s">
        <v>3919</v>
      </c>
      <c r="G3133">
        <v>2014</v>
      </c>
      <c r="H3133" t="s">
        <v>1674</v>
      </c>
      <c r="I3133" t="s">
        <v>19</v>
      </c>
      <c r="J3133">
        <v>73</v>
      </c>
      <c r="K3133">
        <v>17</v>
      </c>
      <c r="L3133">
        <f>COUNTIF(Table1[Race],Table1[Race])</f>
        <v>3</v>
      </c>
      <c r="M3133">
        <v>4</v>
      </c>
      <c r="N3133">
        <v>8</v>
      </c>
      <c r="O3133">
        <v>2</v>
      </c>
      <c r="P3133">
        <v>3</v>
      </c>
      <c r="Q3133" t="s">
        <v>20</v>
      </c>
      <c r="R3133" t="s">
        <v>3382</v>
      </c>
      <c r="S3133" t="s">
        <v>3379</v>
      </c>
      <c r="T3133">
        <f>IFERROR(Table1[n_can_adj]/MID(Table1[district],FIND("(",Table1[district])+1,1),Table1[n_can_adj])</f>
        <v>3</v>
      </c>
      <c r="U3133">
        <v>6739</v>
      </c>
      <c r="V3133" t="str">
        <f>IF(Table1[Voting Population]&lt;47000,"Rural","Urban")</f>
        <v>Rural</v>
      </c>
      <c r="W3133" s="3">
        <v>7.3426573426573438E-2</v>
      </c>
      <c r="X3133" s="3" t="s">
        <v>5414</v>
      </c>
      <c r="Y3133" s="3">
        <f>COUNTIFS(Table1[Race '#],Table1[[#This Row],[Race '#]],Table1[Gender],"F")</f>
        <v>1</v>
      </c>
      <c r="Z3133" s="3">
        <f>COUNTIFS(Table1[Race '#],Table1[[#This Row],[Race '#]],Table1[Gender],"M")</f>
        <v>2</v>
      </c>
      <c r="AA3133" s="3">
        <f>COUNTIFS(Table1[Race '#],Table1[[#This Row],[Race '#]],Table1[Gender],"~?")</f>
        <v>0</v>
      </c>
      <c r="AB3133" s="3" t="str">
        <f>_xlfn.IFS(Y3133=SUM(Table1[[#This Row],[Race-F candidates]:[Race-? Candidates]]),"All-Female",Z3133=SUM(Table1[[#This Row],[Race-F candidates]:[Race-? Candidates]]),"All-Male",1=1,"Mixed-Gender")</f>
        <v>Mixed-Gender</v>
      </c>
      <c r="AC3133" s="3">
        <f>COUNTIFS(Table1[genoffice],Table1[[#This Row],[genoffice]],Table1[Gender],"F")</f>
        <v>216</v>
      </c>
      <c r="AD3133" s="3">
        <f>COUNTIFS(Table1[genoffice],Table1[[#This Row],[genoffice]],Table1[Gender],"M")</f>
        <v>355</v>
      </c>
      <c r="AE3133" s="3">
        <f>COUNTIFS(Table1[genoffice],Table1[[#This Row],[genoffice]],Table1[Gender],"~?")</f>
        <v>29</v>
      </c>
    </row>
    <row r="3134" spans="1:31" x14ac:dyDescent="0.35">
      <c r="A3134">
        <v>3138</v>
      </c>
      <c r="B3134">
        <f>IF(COUNTIF(C$2:C3133,C3134)&gt;0,B3133,B3133+1)</f>
        <v>1077</v>
      </c>
      <c r="C3134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4" t="s">
        <v>3379</v>
      </c>
      <c r="E3134" t="s">
        <v>3366</v>
      </c>
      <c r="F3134" t="s">
        <v>3923</v>
      </c>
      <c r="G3134">
        <v>2014</v>
      </c>
      <c r="H3134" t="s">
        <v>1674</v>
      </c>
      <c r="I3134" t="s">
        <v>19</v>
      </c>
      <c r="J3134">
        <v>96</v>
      </c>
      <c r="K3134">
        <v>17</v>
      </c>
      <c r="L3134">
        <f>COUNTIF(Table1[Race],Table1[Race])</f>
        <v>3</v>
      </c>
      <c r="M3134">
        <v>4</v>
      </c>
      <c r="N3134">
        <v>8</v>
      </c>
      <c r="O3134">
        <v>2</v>
      </c>
      <c r="P3134">
        <v>3</v>
      </c>
      <c r="Q3134" t="s">
        <v>20</v>
      </c>
      <c r="R3134" t="s">
        <v>3382</v>
      </c>
      <c r="S3134" t="s">
        <v>3379</v>
      </c>
      <c r="T3134">
        <f>IFERROR(Table1[n_can_adj]/MID(Table1[district],FIND("(",Table1[district])+1,1),Table1[n_can_adj])</f>
        <v>3</v>
      </c>
      <c r="U3134">
        <v>6739</v>
      </c>
      <c r="V3134" t="str">
        <f>IF(Table1[Voting Population]&lt;47000,"Rural","Urban")</f>
        <v>Rural</v>
      </c>
      <c r="W3134" s="3">
        <v>7.3426573426573438E-2</v>
      </c>
      <c r="X3134" s="3" t="s">
        <v>5414</v>
      </c>
      <c r="Y3134" s="3">
        <f>COUNTIFS(Table1[Race '#],Table1[[#This Row],[Race '#]],Table1[Gender],"F")</f>
        <v>1</v>
      </c>
      <c r="Z3134" s="3">
        <f>COUNTIFS(Table1[Race '#],Table1[[#This Row],[Race '#]],Table1[Gender],"M")</f>
        <v>2</v>
      </c>
      <c r="AA3134" s="3">
        <f>COUNTIFS(Table1[Race '#],Table1[[#This Row],[Race '#]],Table1[Gender],"~?")</f>
        <v>0</v>
      </c>
      <c r="AB3134" s="3" t="str">
        <f>_xlfn.IFS(Y3134=SUM(Table1[[#This Row],[Race-F candidates]:[Race-? Candidates]]),"All-Female",Z3134=SUM(Table1[[#This Row],[Race-F candidates]:[Race-? Candidates]]),"All-Male",1=1,"Mixed-Gender")</f>
        <v>Mixed-Gender</v>
      </c>
      <c r="AC3134" s="3">
        <f>COUNTIFS(Table1[genoffice],Table1[[#This Row],[genoffice]],Table1[Gender],"F")</f>
        <v>216</v>
      </c>
      <c r="AD3134" s="3">
        <f>COUNTIFS(Table1[genoffice],Table1[[#This Row],[genoffice]],Table1[Gender],"M")</f>
        <v>355</v>
      </c>
      <c r="AE3134" s="3">
        <f>COUNTIFS(Table1[genoffice],Table1[[#This Row],[genoffice]],Table1[Gender],"~?")</f>
        <v>29</v>
      </c>
    </row>
    <row r="3135" spans="1:31" x14ac:dyDescent="0.35">
      <c r="A3135">
        <v>3139</v>
      </c>
      <c r="B3135">
        <f>IF(COUNTIF(C$2:C3134,C3135)&gt;0,B3134,B3134+1)</f>
        <v>1077</v>
      </c>
      <c r="C3135" t="str">
        <f>Table1[[#This Row],[position]]&amp;IF(Table1[district]="NA","","-"&amp;Table1[district])&amp;IF(Table1[parish]="Multi-Parish Race","","-"&amp;Table1[parish])&amp;" ("&amp;Table1[year]&amp;")"</f>
        <v>Member of School Board-District 7-Cameron (2014)</v>
      </c>
      <c r="D3135" t="s">
        <v>3379</v>
      </c>
      <c r="E3135" t="s">
        <v>3366</v>
      </c>
      <c r="F3135" t="s">
        <v>3924</v>
      </c>
      <c r="G3135">
        <v>2014</v>
      </c>
      <c r="H3135" t="s">
        <v>1674</v>
      </c>
      <c r="I3135" t="s">
        <v>30</v>
      </c>
      <c r="J3135">
        <v>117</v>
      </c>
      <c r="K3135">
        <v>17</v>
      </c>
      <c r="L3135">
        <f>COUNTIF(Table1[Race],Table1[Race])</f>
        <v>3</v>
      </c>
      <c r="M3135">
        <v>4</v>
      </c>
      <c r="N3135">
        <v>8</v>
      </c>
      <c r="O3135">
        <v>2</v>
      </c>
      <c r="P3135">
        <v>3</v>
      </c>
      <c r="Q3135" t="s">
        <v>20</v>
      </c>
      <c r="R3135" t="s">
        <v>3382</v>
      </c>
      <c r="S3135" t="s">
        <v>3379</v>
      </c>
      <c r="T3135">
        <f>IFERROR(Table1[n_can_adj]/MID(Table1[district],FIND("(",Table1[district])+1,1),Table1[n_can_adj])</f>
        <v>3</v>
      </c>
      <c r="U3135">
        <v>6739</v>
      </c>
      <c r="V3135" t="str">
        <f>IF(Table1[Voting Population]&lt;47000,"Rural","Urban")</f>
        <v>Rural</v>
      </c>
      <c r="W3135" s="3">
        <v>7.3426573426573438E-2</v>
      </c>
      <c r="X3135" s="3" t="s">
        <v>5415</v>
      </c>
      <c r="Y3135" s="3">
        <f>COUNTIFS(Table1[Race '#],Table1[[#This Row],[Race '#]],Table1[Gender],"F")</f>
        <v>1</v>
      </c>
      <c r="Z3135" s="3">
        <f>COUNTIFS(Table1[Race '#],Table1[[#This Row],[Race '#]],Table1[Gender],"M")</f>
        <v>2</v>
      </c>
      <c r="AA3135" s="3">
        <f>COUNTIFS(Table1[Race '#],Table1[[#This Row],[Race '#]],Table1[Gender],"~?")</f>
        <v>0</v>
      </c>
      <c r="AB3135" s="3" t="str">
        <f>_xlfn.IFS(Y3135=SUM(Table1[[#This Row],[Race-F candidates]:[Race-? Candidates]]),"All-Female",Z3135=SUM(Table1[[#This Row],[Race-F candidates]:[Race-? Candidates]]),"All-Male",1=1,"Mixed-Gender")</f>
        <v>Mixed-Gender</v>
      </c>
      <c r="AC3135" s="3">
        <f>COUNTIFS(Table1[genoffice],Table1[[#This Row],[genoffice]],Table1[Gender],"F")</f>
        <v>216</v>
      </c>
      <c r="AD3135" s="3">
        <f>COUNTIFS(Table1[genoffice],Table1[[#This Row],[genoffice]],Table1[Gender],"M")</f>
        <v>355</v>
      </c>
      <c r="AE3135" s="3">
        <f>COUNTIFS(Table1[genoffice],Table1[[#This Row],[genoffice]],Table1[Gender],"~?")</f>
        <v>29</v>
      </c>
    </row>
    <row r="3136" spans="1:31" x14ac:dyDescent="0.35">
      <c r="A3136">
        <v>3133</v>
      </c>
      <c r="B3136">
        <f>IF(COUNTIF(C$2:C3135,C3136)&gt;0,B3135,B3135+1)</f>
        <v>1078</v>
      </c>
      <c r="C3136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6" t="s">
        <v>3379</v>
      </c>
      <c r="E3136" t="s">
        <v>3366</v>
      </c>
      <c r="F3136" t="s">
        <v>3918</v>
      </c>
      <c r="G3136">
        <v>2014</v>
      </c>
      <c r="H3136" t="s">
        <v>457</v>
      </c>
      <c r="I3136" t="s">
        <v>127</v>
      </c>
      <c r="J3136">
        <v>245</v>
      </c>
      <c r="K3136">
        <v>17</v>
      </c>
      <c r="L3136">
        <f>COUNTIF(Table1[Race],Table1[Race])</f>
        <v>2</v>
      </c>
      <c r="M3136">
        <v>4</v>
      </c>
      <c r="N3136">
        <v>8</v>
      </c>
      <c r="O3136">
        <v>2</v>
      </c>
      <c r="P3136">
        <v>3</v>
      </c>
      <c r="Q3136" t="s">
        <v>20</v>
      </c>
      <c r="R3136" t="s">
        <v>3382</v>
      </c>
      <c r="S3136" t="s">
        <v>3379</v>
      </c>
      <c r="T3136">
        <f>IFERROR(Table1[n_can_adj]/MID(Table1[district],FIND("(",Table1[district])+1,1),Table1[n_can_adj])</f>
        <v>2</v>
      </c>
      <c r="U3136">
        <v>19756</v>
      </c>
      <c r="V3136" t="str">
        <f>IF(Table1[Voting Population]&lt;47000,"Rural","Urban")</f>
        <v>Rural</v>
      </c>
      <c r="W3136" s="3">
        <v>0.2794117647058823</v>
      </c>
      <c r="X3136" s="3" t="s">
        <v>5414</v>
      </c>
      <c r="Y3136" s="3">
        <f>COUNTIFS(Table1[Race '#],Table1[[#This Row],[Race '#]],Table1[Gender],"F")</f>
        <v>0</v>
      </c>
      <c r="Z3136" s="3">
        <f>COUNTIFS(Table1[Race '#],Table1[[#This Row],[Race '#]],Table1[Gender],"M")</f>
        <v>2</v>
      </c>
      <c r="AA3136" s="3">
        <f>COUNTIFS(Table1[Race '#],Table1[[#This Row],[Race '#]],Table1[Gender],"~?")</f>
        <v>0</v>
      </c>
      <c r="AB3136" s="3" t="str">
        <f>_xlfn.IFS(Y3136=SUM(Table1[[#This Row],[Race-F candidates]:[Race-? Candidates]]),"All-Female",Z3136=SUM(Table1[[#This Row],[Race-F candidates]:[Race-? Candidates]]),"All-Male",1=1,"Mixed-Gender")</f>
        <v>All-Male</v>
      </c>
      <c r="AC3136" s="3">
        <f>COUNTIFS(Table1[genoffice],Table1[[#This Row],[genoffice]],Table1[Gender],"F")</f>
        <v>216</v>
      </c>
      <c r="AD3136" s="3">
        <f>COUNTIFS(Table1[genoffice],Table1[[#This Row],[genoffice]],Table1[Gender],"M")</f>
        <v>355</v>
      </c>
      <c r="AE3136" s="3">
        <f>COUNTIFS(Table1[genoffice],Table1[[#This Row],[genoffice]],Table1[Gender],"~?")</f>
        <v>29</v>
      </c>
    </row>
    <row r="3137" spans="1:31" x14ac:dyDescent="0.35">
      <c r="A3137">
        <v>3145</v>
      </c>
      <c r="B3137">
        <f>IF(COUNTIF(C$2:C3136,C3137)&gt;0,B3136,B3136+1)</f>
        <v>1078</v>
      </c>
      <c r="C3137" t="str">
        <f>Table1[[#This Row],[position]]&amp;IF(Table1[district]="NA","","-"&amp;Table1[district])&amp;IF(Table1[parish]="Multi-Parish Race","","-"&amp;Table1[parish])&amp;" ("&amp;Table1[year]&amp;")"</f>
        <v>Member of School Board-District 7-East Feliciana (2014)</v>
      </c>
      <c r="D3137" t="s">
        <v>3379</v>
      </c>
      <c r="E3137" t="s">
        <v>3366</v>
      </c>
      <c r="F3137" t="s">
        <v>3930</v>
      </c>
      <c r="G3137">
        <v>2014</v>
      </c>
      <c r="H3137" t="s">
        <v>457</v>
      </c>
      <c r="I3137" t="s">
        <v>127</v>
      </c>
      <c r="J3137">
        <v>435</v>
      </c>
      <c r="K3137">
        <v>17</v>
      </c>
      <c r="L3137">
        <f>COUNTIF(Table1[Race],Table1[Race])</f>
        <v>2</v>
      </c>
      <c r="M3137">
        <v>4</v>
      </c>
      <c r="N3137">
        <v>8</v>
      </c>
      <c r="O3137">
        <v>2</v>
      </c>
      <c r="P3137">
        <v>3</v>
      </c>
      <c r="Q3137" t="s">
        <v>20</v>
      </c>
      <c r="R3137" t="s">
        <v>3382</v>
      </c>
      <c r="S3137" t="s">
        <v>3379</v>
      </c>
      <c r="T3137">
        <f>IFERROR(Table1[n_can_adj]/MID(Table1[district],FIND("(",Table1[district])+1,1),Table1[n_can_adj])</f>
        <v>2</v>
      </c>
      <c r="U3137">
        <v>19756</v>
      </c>
      <c r="V3137" t="str">
        <f>IF(Table1[Voting Population]&lt;47000,"Rural","Urban")</f>
        <v>Rural</v>
      </c>
      <c r="W3137" s="3">
        <v>0.2794117647058823</v>
      </c>
      <c r="X3137" s="3" t="s">
        <v>5414</v>
      </c>
      <c r="Y3137" s="3">
        <f>COUNTIFS(Table1[Race '#],Table1[[#This Row],[Race '#]],Table1[Gender],"F")</f>
        <v>0</v>
      </c>
      <c r="Z3137" s="3">
        <f>COUNTIFS(Table1[Race '#],Table1[[#This Row],[Race '#]],Table1[Gender],"M")</f>
        <v>2</v>
      </c>
      <c r="AA3137" s="3">
        <f>COUNTIFS(Table1[Race '#],Table1[[#This Row],[Race '#]],Table1[Gender],"~?")</f>
        <v>0</v>
      </c>
      <c r="AB3137" s="3" t="str">
        <f>_xlfn.IFS(Y3137=SUM(Table1[[#This Row],[Race-F candidates]:[Race-? Candidates]]),"All-Female",Z3137=SUM(Table1[[#This Row],[Race-F candidates]:[Race-? Candidates]]),"All-Male",1=1,"Mixed-Gender")</f>
        <v>All-Male</v>
      </c>
      <c r="AC3137" s="3">
        <f>COUNTIFS(Table1[genoffice],Table1[[#This Row],[genoffice]],Table1[Gender],"F")</f>
        <v>216</v>
      </c>
      <c r="AD3137" s="3">
        <f>COUNTIFS(Table1[genoffice],Table1[[#This Row],[genoffice]],Table1[Gender],"M")</f>
        <v>355</v>
      </c>
      <c r="AE3137" s="3">
        <f>COUNTIFS(Table1[genoffice],Table1[[#This Row],[genoffice]],Table1[Gender],"~?")</f>
        <v>29</v>
      </c>
    </row>
    <row r="3138" spans="1:31" x14ac:dyDescent="0.35">
      <c r="A3138">
        <v>3137</v>
      </c>
      <c r="B3138">
        <f>IF(COUNTIF(C$2:C3137,C3138)&gt;0,B3137,B3137+1)</f>
        <v>1079</v>
      </c>
      <c r="C3138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8" t="s">
        <v>3379</v>
      </c>
      <c r="E3138" t="s">
        <v>3366</v>
      </c>
      <c r="F3138" t="s">
        <v>3922</v>
      </c>
      <c r="G3138">
        <v>2014</v>
      </c>
      <c r="H3138" t="s">
        <v>1442</v>
      </c>
      <c r="I3138" t="s">
        <v>127</v>
      </c>
      <c r="J3138">
        <v>1758</v>
      </c>
      <c r="K3138">
        <v>17</v>
      </c>
      <c r="L3138">
        <f>COUNTIF(Table1[Race],Table1[Race])</f>
        <v>3</v>
      </c>
      <c r="M3138">
        <v>4</v>
      </c>
      <c r="N3138">
        <v>8</v>
      </c>
      <c r="O3138">
        <v>2</v>
      </c>
      <c r="P3138">
        <v>3</v>
      </c>
      <c r="Q3138" t="s">
        <v>20</v>
      </c>
      <c r="R3138" t="s">
        <v>3382</v>
      </c>
      <c r="S3138" t="s">
        <v>3379</v>
      </c>
      <c r="T3138">
        <f>IFERROR(Table1[n_can_adj]/MID(Table1[district],FIND("(",Table1[district])+1,1),Table1[n_can_adj])</f>
        <v>3</v>
      </c>
      <c r="U3138">
        <v>435204</v>
      </c>
      <c r="V3138" t="str">
        <f>IF(Table1[Voting Population]&lt;47000,"Rural","Urban")</f>
        <v>Urban</v>
      </c>
      <c r="W3138" s="3">
        <v>3.081611920081273E-2</v>
      </c>
      <c r="X3138" s="3" t="s">
        <v>5415</v>
      </c>
      <c r="Y3138" s="3">
        <f>COUNTIFS(Table1[Race '#],Table1[[#This Row],[Race '#]],Table1[Gender],"F")</f>
        <v>2</v>
      </c>
      <c r="Z3138" s="3">
        <f>COUNTIFS(Table1[Race '#],Table1[[#This Row],[Race '#]],Table1[Gender],"M")</f>
        <v>1</v>
      </c>
      <c r="AA3138" s="3">
        <f>COUNTIFS(Table1[Race '#],Table1[[#This Row],[Race '#]],Table1[Gender],"~?")</f>
        <v>0</v>
      </c>
      <c r="AB3138" s="3" t="str">
        <f>_xlfn.IFS(Y3138=SUM(Table1[[#This Row],[Race-F candidates]:[Race-? Candidates]]),"All-Female",Z3138=SUM(Table1[[#This Row],[Race-F candidates]:[Race-? Candidates]]),"All-Male",1=1,"Mixed-Gender")</f>
        <v>Mixed-Gender</v>
      </c>
      <c r="AC3138" s="3">
        <f>COUNTIFS(Table1[genoffice],Table1[[#This Row],[genoffice]],Table1[Gender],"F")</f>
        <v>216</v>
      </c>
      <c r="AD3138" s="3">
        <f>COUNTIFS(Table1[genoffice],Table1[[#This Row],[genoffice]],Table1[Gender],"M")</f>
        <v>355</v>
      </c>
      <c r="AE3138" s="3">
        <f>COUNTIFS(Table1[genoffice],Table1[[#This Row],[genoffice]],Table1[Gender],"~?")</f>
        <v>29</v>
      </c>
    </row>
    <row r="3139" spans="1:31" x14ac:dyDescent="0.35">
      <c r="A3139">
        <v>3142</v>
      </c>
      <c r="B3139">
        <f>IF(COUNTIF(C$2:C3138,C3139)&gt;0,B3138,B3138+1)</f>
        <v>1079</v>
      </c>
      <c r="C3139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39" t="s">
        <v>3379</v>
      </c>
      <c r="E3139" t="s">
        <v>3366</v>
      </c>
      <c r="F3139" t="s">
        <v>3927</v>
      </c>
      <c r="G3139">
        <v>2014</v>
      </c>
      <c r="H3139" t="s">
        <v>1442</v>
      </c>
      <c r="I3139" t="s">
        <v>19</v>
      </c>
      <c r="J3139">
        <v>6276</v>
      </c>
      <c r="K3139">
        <v>17</v>
      </c>
      <c r="L3139">
        <f>COUNTIF(Table1[Race],Table1[Race])</f>
        <v>3</v>
      </c>
      <c r="M3139">
        <v>4</v>
      </c>
      <c r="N3139">
        <v>8</v>
      </c>
      <c r="O3139">
        <v>2</v>
      </c>
      <c r="P3139">
        <v>3</v>
      </c>
      <c r="Q3139" t="s">
        <v>20</v>
      </c>
      <c r="R3139" t="s">
        <v>3382</v>
      </c>
      <c r="S3139" t="s">
        <v>3379</v>
      </c>
      <c r="T3139">
        <f>IFERROR(Table1[n_can_adj]/MID(Table1[district],FIND("(",Table1[district])+1,1),Table1[n_can_adj])</f>
        <v>3</v>
      </c>
      <c r="U3139">
        <v>435204</v>
      </c>
      <c r="V3139" t="str">
        <f>IF(Table1[Voting Population]&lt;47000,"Rural","Urban")</f>
        <v>Urban</v>
      </c>
      <c r="W3139" s="3">
        <v>3.081611920081273E-2</v>
      </c>
      <c r="X3139" s="3" t="s">
        <v>5414</v>
      </c>
      <c r="Y3139" s="3">
        <f>COUNTIFS(Table1[Race '#],Table1[[#This Row],[Race '#]],Table1[Gender],"F")</f>
        <v>2</v>
      </c>
      <c r="Z3139" s="3">
        <f>COUNTIFS(Table1[Race '#],Table1[[#This Row],[Race '#]],Table1[Gender],"M")</f>
        <v>1</v>
      </c>
      <c r="AA3139" s="3">
        <f>COUNTIFS(Table1[Race '#],Table1[[#This Row],[Race '#]],Table1[Gender],"~?")</f>
        <v>0</v>
      </c>
      <c r="AB3139" s="3" t="str">
        <f>_xlfn.IFS(Y3139=SUM(Table1[[#This Row],[Race-F candidates]:[Race-? Candidates]]),"All-Female",Z3139=SUM(Table1[[#This Row],[Race-F candidates]:[Race-? Candidates]]),"All-Male",1=1,"Mixed-Gender")</f>
        <v>Mixed-Gender</v>
      </c>
      <c r="AC3139" s="3">
        <f>COUNTIFS(Table1[genoffice],Table1[[#This Row],[genoffice]],Table1[Gender],"F")</f>
        <v>216</v>
      </c>
      <c r="AD3139" s="3">
        <f>COUNTIFS(Table1[genoffice],Table1[[#This Row],[genoffice]],Table1[Gender],"M")</f>
        <v>355</v>
      </c>
      <c r="AE3139" s="3">
        <f>COUNTIFS(Table1[genoffice],Table1[[#This Row],[genoffice]],Table1[Gender],"~?")</f>
        <v>29</v>
      </c>
    </row>
    <row r="3140" spans="1:31" x14ac:dyDescent="0.35">
      <c r="A3140">
        <v>3143</v>
      </c>
      <c r="B3140">
        <f>IF(COUNTIF(C$2:C3139,C3140)&gt;0,B3139,B3139+1)</f>
        <v>1079</v>
      </c>
      <c r="C3140" t="str">
        <f>Table1[[#This Row],[position]]&amp;IF(Table1[district]="NA","","-"&amp;Table1[district])&amp;IF(Table1[parish]="Multi-Parish Race","","-"&amp;Table1[parish])&amp;" ("&amp;Table1[year]&amp;")"</f>
        <v>Member of School Board-District 7-Jefferson (2014)</v>
      </c>
      <c r="D3140" t="s">
        <v>3379</v>
      </c>
      <c r="E3140" t="s">
        <v>3366</v>
      </c>
      <c r="F3140" t="s">
        <v>3928</v>
      </c>
      <c r="G3140">
        <v>2014</v>
      </c>
      <c r="H3140" t="s">
        <v>1442</v>
      </c>
      <c r="I3140" t="s">
        <v>19</v>
      </c>
      <c r="J3140">
        <v>6731</v>
      </c>
      <c r="K3140">
        <v>17</v>
      </c>
      <c r="L3140">
        <f>COUNTIF(Table1[Race],Table1[Race])</f>
        <v>3</v>
      </c>
      <c r="M3140">
        <v>4</v>
      </c>
      <c r="N3140">
        <v>8</v>
      </c>
      <c r="O3140">
        <v>2</v>
      </c>
      <c r="P3140">
        <v>3</v>
      </c>
      <c r="Q3140" t="s">
        <v>20</v>
      </c>
      <c r="R3140" t="s">
        <v>3382</v>
      </c>
      <c r="S3140" t="s">
        <v>3379</v>
      </c>
      <c r="T3140">
        <f>IFERROR(Table1[n_can_adj]/MID(Table1[district],FIND("(",Table1[district])+1,1),Table1[n_can_adj])</f>
        <v>3</v>
      </c>
      <c r="U3140">
        <v>435204</v>
      </c>
      <c r="V3140" t="str">
        <f>IF(Table1[Voting Population]&lt;47000,"Rural","Urban")</f>
        <v>Urban</v>
      </c>
      <c r="W3140" s="3">
        <v>3.081611920081273E-2</v>
      </c>
      <c r="X3140" s="3" t="s">
        <v>5415</v>
      </c>
      <c r="Y3140" s="3">
        <f>COUNTIFS(Table1[Race '#],Table1[[#This Row],[Race '#]],Table1[Gender],"F")</f>
        <v>2</v>
      </c>
      <c r="Z3140" s="3">
        <f>COUNTIFS(Table1[Race '#],Table1[[#This Row],[Race '#]],Table1[Gender],"M")</f>
        <v>1</v>
      </c>
      <c r="AA3140" s="3">
        <f>COUNTIFS(Table1[Race '#],Table1[[#This Row],[Race '#]],Table1[Gender],"~?")</f>
        <v>0</v>
      </c>
      <c r="AB3140" s="3" t="str">
        <f>_xlfn.IFS(Y3140=SUM(Table1[[#This Row],[Race-F candidates]:[Race-? Candidates]]),"All-Female",Z3140=SUM(Table1[[#This Row],[Race-F candidates]:[Race-? Candidates]]),"All-Male",1=1,"Mixed-Gender")</f>
        <v>Mixed-Gender</v>
      </c>
      <c r="AC3140" s="3">
        <f>COUNTIFS(Table1[genoffice],Table1[[#This Row],[genoffice]],Table1[Gender],"F")</f>
        <v>216</v>
      </c>
      <c r="AD3140" s="3">
        <f>COUNTIFS(Table1[genoffice],Table1[[#This Row],[genoffice]],Table1[Gender],"M")</f>
        <v>355</v>
      </c>
      <c r="AE3140" s="3">
        <f>COUNTIFS(Table1[genoffice],Table1[[#This Row],[genoffice]],Table1[Gender],"~?")</f>
        <v>29</v>
      </c>
    </row>
    <row r="3141" spans="1:31" x14ac:dyDescent="0.35">
      <c r="A3141">
        <v>3136</v>
      </c>
      <c r="B3141">
        <f>IF(COUNTIF(C$2:C3140,C3141)&gt;0,B3140,B3140+1)</f>
        <v>1080</v>
      </c>
      <c r="C3141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1" t="s">
        <v>3379</v>
      </c>
      <c r="E3141" t="s">
        <v>3366</v>
      </c>
      <c r="F3141" t="s">
        <v>3921</v>
      </c>
      <c r="G3141">
        <v>2014</v>
      </c>
      <c r="H3141" t="s">
        <v>1012</v>
      </c>
      <c r="I3141" t="s">
        <v>19</v>
      </c>
      <c r="J3141">
        <v>3996</v>
      </c>
      <c r="K3141">
        <v>17</v>
      </c>
      <c r="L3141">
        <f>COUNTIF(Table1[Race],Table1[Race])</f>
        <v>2</v>
      </c>
      <c r="M3141">
        <v>4</v>
      </c>
      <c r="N3141">
        <v>8</v>
      </c>
      <c r="O3141">
        <v>2</v>
      </c>
      <c r="P3141">
        <v>3</v>
      </c>
      <c r="Q3141" t="s">
        <v>20</v>
      </c>
      <c r="R3141" t="s">
        <v>3382</v>
      </c>
      <c r="S3141" t="s">
        <v>3379</v>
      </c>
      <c r="T3141">
        <f>IFERROR(Table1[n_can_adj]/MID(Table1[district],FIND("(",Table1[district])+1,1),Table1[n_can_adj])</f>
        <v>2</v>
      </c>
      <c r="U3141">
        <v>234963</v>
      </c>
      <c r="V3141" t="str">
        <f>IF(Table1[Voting Population]&lt;47000,"Rural","Urban")</f>
        <v>Urban</v>
      </c>
      <c r="W3141" s="3">
        <v>4.1845913179507255E-2</v>
      </c>
      <c r="X3141" s="3" t="s">
        <v>5415</v>
      </c>
      <c r="Y3141" s="3">
        <f>COUNTIFS(Table1[Race '#],Table1[[#This Row],[Race '#]],Table1[Gender],"F")</f>
        <v>1</v>
      </c>
      <c r="Z3141" s="3">
        <f>COUNTIFS(Table1[Race '#],Table1[[#This Row],[Race '#]],Table1[Gender],"M")</f>
        <v>1</v>
      </c>
      <c r="AA3141" s="3">
        <f>COUNTIFS(Table1[Race '#],Table1[[#This Row],[Race '#]],Table1[Gender],"~?")</f>
        <v>0</v>
      </c>
      <c r="AB3141" s="3" t="str">
        <f>_xlfn.IFS(Y3141=SUM(Table1[[#This Row],[Race-F candidates]:[Race-? Candidates]]),"All-Female",Z3141=SUM(Table1[[#This Row],[Race-F candidates]:[Race-? Candidates]]),"All-Male",1=1,"Mixed-Gender")</f>
        <v>Mixed-Gender</v>
      </c>
      <c r="AC3141" s="3">
        <f>COUNTIFS(Table1[genoffice],Table1[[#This Row],[genoffice]],Table1[Gender],"F")</f>
        <v>216</v>
      </c>
      <c r="AD3141" s="3">
        <f>COUNTIFS(Table1[genoffice],Table1[[#This Row],[genoffice]],Table1[Gender],"M")</f>
        <v>355</v>
      </c>
      <c r="AE3141" s="3">
        <f>COUNTIFS(Table1[genoffice],Table1[[#This Row],[genoffice]],Table1[Gender],"~?")</f>
        <v>29</v>
      </c>
    </row>
    <row r="3142" spans="1:31" x14ac:dyDescent="0.35">
      <c r="A3142">
        <v>3141</v>
      </c>
      <c r="B3142">
        <f>IF(COUNTIF(C$2:C3141,C3142)&gt;0,B3141,B3141+1)</f>
        <v>1080</v>
      </c>
      <c r="C3142" t="str">
        <f>Table1[[#This Row],[position]]&amp;IF(Table1[district]="NA","","-"&amp;Table1[district])&amp;IF(Table1[parish]="Multi-Parish Race","","-"&amp;Table1[parish])&amp;" ("&amp;Table1[year]&amp;")"</f>
        <v>Member of School Board-District 7-Lafayette (2014)</v>
      </c>
      <c r="D3142" t="s">
        <v>3379</v>
      </c>
      <c r="E3142" t="s">
        <v>3366</v>
      </c>
      <c r="F3142" t="s">
        <v>3926</v>
      </c>
      <c r="G3142">
        <v>2014</v>
      </c>
      <c r="H3142" t="s">
        <v>1012</v>
      </c>
      <c r="I3142" t="s">
        <v>19</v>
      </c>
      <c r="J3142">
        <v>3675</v>
      </c>
      <c r="K3142">
        <v>17</v>
      </c>
      <c r="L3142">
        <f>COUNTIF(Table1[Race],Table1[Race])</f>
        <v>2</v>
      </c>
      <c r="M3142">
        <v>4</v>
      </c>
      <c r="N3142">
        <v>8</v>
      </c>
      <c r="O3142">
        <v>2</v>
      </c>
      <c r="P3142">
        <v>3</v>
      </c>
      <c r="Q3142" t="s">
        <v>20</v>
      </c>
      <c r="R3142" t="s">
        <v>3382</v>
      </c>
      <c r="S3142" t="s">
        <v>3379</v>
      </c>
      <c r="T3142">
        <f>IFERROR(Table1[n_can_adj]/MID(Table1[district],FIND("(",Table1[district])+1,1),Table1[n_can_adj])</f>
        <v>2</v>
      </c>
      <c r="U3142">
        <v>234963</v>
      </c>
      <c r="V3142" t="str">
        <f>IF(Table1[Voting Population]&lt;47000,"Rural","Urban")</f>
        <v>Urban</v>
      </c>
      <c r="W3142" s="3">
        <v>4.1845913179507255E-2</v>
      </c>
      <c r="X3142" s="3" t="s">
        <v>5414</v>
      </c>
      <c r="Y3142" s="3">
        <f>COUNTIFS(Table1[Race '#],Table1[[#This Row],[Race '#]],Table1[Gender],"F")</f>
        <v>1</v>
      </c>
      <c r="Z3142" s="3">
        <f>COUNTIFS(Table1[Race '#],Table1[[#This Row],[Race '#]],Table1[Gender],"M")</f>
        <v>1</v>
      </c>
      <c r="AA3142" s="3">
        <f>COUNTIFS(Table1[Race '#],Table1[[#This Row],[Race '#]],Table1[Gender],"~?")</f>
        <v>0</v>
      </c>
      <c r="AB3142" s="3" t="str">
        <f>_xlfn.IFS(Y3142=SUM(Table1[[#This Row],[Race-F candidates]:[Race-? Candidates]]),"All-Female",Z3142=SUM(Table1[[#This Row],[Race-F candidates]:[Race-? Candidates]]),"All-Male",1=1,"Mixed-Gender")</f>
        <v>Mixed-Gender</v>
      </c>
      <c r="AC3142" s="3">
        <f>COUNTIFS(Table1[genoffice],Table1[[#This Row],[genoffice]],Table1[Gender],"F")</f>
        <v>216</v>
      </c>
      <c r="AD3142" s="3">
        <f>COUNTIFS(Table1[genoffice],Table1[[#This Row],[genoffice]],Table1[Gender],"M")</f>
        <v>355</v>
      </c>
      <c r="AE3142" s="3">
        <f>COUNTIFS(Table1[genoffice],Table1[[#This Row],[genoffice]],Table1[Gender],"~?")</f>
        <v>29</v>
      </c>
    </row>
    <row r="3143" spans="1:31" x14ac:dyDescent="0.35">
      <c r="A3143">
        <v>3135</v>
      </c>
      <c r="B3143">
        <f>IF(COUNTIF(C$2:C3142,C3143)&gt;0,B3142,B3142+1)</f>
        <v>1081</v>
      </c>
      <c r="C3143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3" t="s">
        <v>3379</v>
      </c>
      <c r="E3143" t="s">
        <v>3366</v>
      </c>
      <c r="F3143" t="s">
        <v>3920</v>
      </c>
      <c r="G3143">
        <v>2014</v>
      </c>
      <c r="H3143" t="s">
        <v>98</v>
      </c>
      <c r="I3143" t="s">
        <v>23</v>
      </c>
      <c r="J3143">
        <v>44</v>
      </c>
      <c r="K3143">
        <v>17</v>
      </c>
      <c r="L3143">
        <f>COUNTIF(Table1[Race],Table1[Race])</f>
        <v>3</v>
      </c>
      <c r="M3143">
        <v>4</v>
      </c>
      <c r="N3143">
        <v>8</v>
      </c>
      <c r="O3143">
        <v>2</v>
      </c>
      <c r="P3143">
        <v>3</v>
      </c>
      <c r="Q3143" t="s">
        <v>20</v>
      </c>
      <c r="R3143" t="s">
        <v>3382</v>
      </c>
      <c r="S3143" t="s">
        <v>3379</v>
      </c>
      <c r="T3143">
        <f>IFERROR(Table1[n_can_adj]/MID(Table1[district],FIND("(",Table1[district])+1,1),Table1[n_can_adj])</f>
        <v>3</v>
      </c>
      <c r="U3143">
        <v>21581</v>
      </c>
      <c r="V3143" t="str">
        <f>IF(Table1[Voting Population]&lt;47000,"Rural","Urban")</f>
        <v>Rural</v>
      </c>
      <c r="W3143" s="3">
        <v>0.35778546712802761</v>
      </c>
      <c r="X3143" s="3" t="s">
        <v>5414</v>
      </c>
      <c r="Y3143" s="3">
        <f>COUNTIFS(Table1[Race '#],Table1[[#This Row],[Race '#]],Table1[Gender],"F")</f>
        <v>0</v>
      </c>
      <c r="Z3143" s="3">
        <f>COUNTIFS(Table1[Race '#],Table1[[#This Row],[Race '#]],Table1[Gender],"M")</f>
        <v>3</v>
      </c>
      <c r="AA3143" s="3">
        <f>COUNTIFS(Table1[Race '#],Table1[[#This Row],[Race '#]],Table1[Gender],"~?")</f>
        <v>0</v>
      </c>
      <c r="AB3143" s="3" t="str">
        <f>_xlfn.IFS(Y3143=SUM(Table1[[#This Row],[Race-F candidates]:[Race-? Candidates]]),"All-Female",Z3143=SUM(Table1[[#This Row],[Race-F candidates]:[Race-? Candidates]]),"All-Male",1=1,"Mixed-Gender")</f>
        <v>All-Male</v>
      </c>
      <c r="AC3143" s="3">
        <f>COUNTIFS(Table1[genoffice],Table1[[#This Row],[genoffice]],Table1[Gender],"F")</f>
        <v>216</v>
      </c>
      <c r="AD3143" s="3">
        <f>COUNTIFS(Table1[genoffice],Table1[[#This Row],[genoffice]],Table1[Gender],"M")</f>
        <v>355</v>
      </c>
      <c r="AE3143" s="3">
        <f>COUNTIFS(Table1[genoffice],Table1[[#This Row],[genoffice]],Table1[Gender],"~?")</f>
        <v>29</v>
      </c>
    </row>
    <row r="3144" spans="1:31" x14ac:dyDescent="0.35">
      <c r="A3144">
        <v>3146</v>
      </c>
      <c r="B3144">
        <f>IF(COUNTIF(C$2:C3143,C3144)&gt;0,B3143,B3143+1)</f>
        <v>1081</v>
      </c>
      <c r="C3144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4" t="s">
        <v>3379</v>
      </c>
      <c r="E3144" t="s">
        <v>3366</v>
      </c>
      <c r="F3144" t="s">
        <v>3931</v>
      </c>
      <c r="G3144">
        <v>2014</v>
      </c>
      <c r="H3144" t="s">
        <v>98</v>
      </c>
      <c r="I3144" t="s">
        <v>23</v>
      </c>
      <c r="J3144">
        <v>959</v>
      </c>
      <c r="K3144">
        <v>17</v>
      </c>
      <c r="L3144">
        <f>COUNTIF(Table1[Race],Table1[Race])</f>
        <v>3</v>
      </c>
      <c r="M3144">
        <v>4</v>
      </c>
      <c r="N3144">
        <v>8</v>
      </c>
      <c r="O3144">
        <v>2</v>
      </c>
      <c r="P3144">
        <v>3</v>
      </c>
      <c r="Q3144" t="s">
        <v>20</v>
      </c>
      <c r="R3144" t="s">
        <v>3382</v>
      </c>
      <c r="S3144" t="s">
        <v>3379</v>
      </c>
      <c r="T3144">
        <f>IFERROR(Table1[n_can_adj]/MID(Table1[district],FIND("(",Table1[district])+1,1),Table1[n_can_adj])</f>
        <v>3</v>
      </c>
      <c r="U3144">
        <v>21581</v>
      </c>
      <c r="V3144" t="str">
        <f>IF(Table1[Voting Population]&lt;47000,"Rural","Urban")</f>
        <v>Rural</v>
      </c>
      <c r="W3144" s="3">
        <v>0.35778546712802761</v>
      </c>
      <c r="X3144" s="3" t="s">
        <v>5414</v>
      </c>
      <c r="Y3144" s="3">
        <f>COUNTIFS(Table1[Race '#],Table1[[#This Row],[Race '#]],Table1[Gender],"F")</f>
        <v>0</v>
      </c>
      <c r="Z3144" s="3">
        <f>COUNTIFS(Table1[Race '#],Table1[[#This Row],[Race '#]],Table1[Gender],"M")</f>
        <v>3</v>
      </c>
      <c r="AA3144" s="3">
        <f>COUNTIFS(Table1[Race '#],Table1[[#This Row],[Race '#]],Table1[Gender],"~?")</f>
        <v>0</v>
      </c>
      <c r="AB3144" s="3" t="str">
        <f>_xlfn.IFS(Y3144=SUM(Table1[[#This Row],[Race-F candidates]:[Race-? Candidates]]),"All-Female",Z3144=SUM(Table1[[#This Row],[Race-F candidates]:[Race-? Candidates]]),"All-Male",1=1,"Mixed-Gender")</f>
        <v>All-Male</v>
      </c>
      <c r="AC3144" s="3">
        <f>COUNTIFS(Table1[genoffice],Table1[[#This Row],[genoffice]],Table1[Gender],"F")</f>
        <v>216</v>
      </c>
      <c r="AD3144" s="3">
        <f>COUNTIFS(Table1[genoffice],Table1[[#This Row],[genoffice]],Table1[Gender],"M")</f>
        <v>355</v>
      </c>
      <c r="AE3144" s="3">
        <f>COUNTIFS(Table1[genoffice],Table1[[#This Row],[genoffice]],Table1[Gender],"~?")</f>
        <v>29</v>
      </c>
    </row>
    <row r="3145" spans="1:31" x14ac:dyDescent="0.35">
      <c r="A3145">
        <v>3147</v>
      </c>
      <c r="B3145">
        <f>IF(COUNTIF(C$2:C3144,C3145)&gt;0,B3144,B3144+1)</f>
        <v>1081</v>
      </c>
      <c r="C3145" t="str">
        <f>Table1[[#This Row],[position]]&amp;IF(Table1[district]="NA","","-"&amp;Table1[district])&amp;IF(Table1[parish]="Multi-Parish Race","","-"&amp;Table1[parish])&amp;" ("&amp;Table1[year]&amp;")"</f>
        <v>Member of School Board-District 7-St. James (2014)</v>
      </c>
      <c r="D3145" t="s">
        <v>3379</v>
      </c>
      <c r="E3145" t="s">
        <v>3366</v>
      </c>
      <c r="F3145" t="s">
        <v>3932</v>
      </c>
      <c r="G3145">
        <v>2014</v>
      </c>
      <c r="H3145" t="s">
        <v>98</v>
      </c>
      <c r="I3145" t="s">
        <v>23</v>
      </c>
      <c r="J3145">
        <v>442</v>
      </c>
      <c r="K3145">
        <v>17</v>
      </c>
      <c r="L3145">
        <f>COUNTIF(Table1[Race],Table1[Race])</f>
        <v>3</v>
      </c>
      <c r="M3145">
        <v>4</v>
      </c>
      <c r="N3145">
        <v>8</v>
      </c>
      <c r="O3145">
        <v>2</v>
      </c>
      <c r="P3145">
        <v>3</v>
      </c>
      <c r="Q3145" t="s">
        <v>20</v>
      </c>
      <c r="R3145" t="s">
        <v>3382</v>
      </c>
      <c r="S3145" t="s">
        <v>3379</v>
      </c>
      <c r="T3145">
        <f>IFERROR(Table1[n_can_adj]/MID(Table1[district],FIND("(",Table1[district])+1,1),Table1[n_can_adj])</f>
        <v>3</v>
      </c>
      <c r="U3145">
        <v>21581</v>
      </c>
      <c r="V3145" t="str">
        <f>IF(Table1[Voting Population]&lt;47000,"Rural","Urban")</f>
        <v>Rural</v>
      </c>
      <c r="W3145" s="3">
        <v>0.35778546712802761</v>
      </c>
      <c r="X3145" s="3" t="s">
        <v>5414</v>
      </c>
      <c r="Y3145" s="3">
        <f>COUNTIFS(Table1[Race '#],Table1[[#This Row],[Race '#]],Table1[Gender],"F")</f>
        <v>0</v>
      </c>
      <c r="Z3145" s="3">
        <f>COUNTIFS(Table1[Race '#],Table1[[#This Row],[Race '#]],Table1[Gender],"M")</f>
        <v>3</v>
      </c>
      <c r="AA3145" s="3">
        <f>COUNTIFS(Table1[Race '#],Table1[[#This Row],[Race '#]],Table1[Gender],"~?")</f>
        <v>0</v>
      </c>
      <c r="AB3145" s="3" t="str">
        <f>_xlfn.IFS(Y3145=SUM(Table1[[#This Row],[Race-F candidates]:[Race-? Candidates]]),"All-Female",Z3145=SUM(Table1[[#This Row],[Race-F candidates]:[Race-? Candidates]]),"All-Male",1=1,"Mixed-Gender")</f>
        <v>All-Male</v>
      </c>
      <c r="AC3145" s="3">
        <f>COUNTIFS(Table1[genoffice],Table1[[#This Row],[genoffice]],Table1[Gender],"F")</f>
        <v>216</v>
      </c>
      <c r="AD3145" s="3">
        <f>COUNTIFS(Table1[genoffice],Table1[[#This Row],[genoffice]],Table1[Gender],"M")</f>
        <v>355</v>
      </c>
      <c r="AE3145" s="3">
        <f>COUNTIFS(Table1[genoffice],Table1[[#This Row],[genoffice]],Table1[Gender],"~?")</f>
        <v>29</v>
      </c>
    </row>
    <row r="3146" spans="1:31" x14ac:dyDescent="0.35">
      <c r="A3146">
        <v>3148</v>
      </c>
      <c r="B3146">
        <f>IF(COUNTIF(C$2:C3145,C3146)&gt;0,B3145,B3145+1)</f>
        <v>1082</v>
      </c>
      <c r="C3146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6" t="s">
        <v>3379</v>
      </c>
      <c r="E3146" t="s">
        <v>3366</v>
      </c>
      <c r="F3146" t="s">
        <v>3933</v>
      </c>
      <c r="G3146">
        <v>2014</v>
      </c>
      <c r="H3146" t="s">
        <v>1292</v>
      </c>
      <c r="I3146" t="s">
        <v>23</v>
      </c>
      <c r="J3146">
        <v>1531</v>
      </c>
      <c r="K3146">
        <v>17</v>
      </c>
      <c r="L3146">
        <f>COUNTIF(Table1[Race],Table1[Race])</f>
        <v>2</v>
      </c>
      <c r="M3146">
        <v>4</v>
      </c>
      <c r="N3146">
        <v>8</v>
      </c>
      <c r="O3146">
        <v>2</v>
      </c>
      <c r="P3146">
        <v>3</v>
      </c>
      <c r="Q3146" t="s">
        <v>20</v>
      </c>
      <c r="R3146" t="s">
        <v>3382</v>
      </c>
      <c r="S3146" t="s">
        <v>3379</v>
      </c>
      <c r="T3146">
        <f>IFERROR(Table1[n_can_adj]/MID(Table1[district],FIND("(",Table1[district])+1,1),Table1[n_can_adj])</f>
        <v>2</v>
      </c>
      <c r="U3146">
        <v>113099</v>
      </c>
      <c r="V3146" t="str">
        <f>IF(Table1[Voting Population]&lt;47000,"Rural","Urban")</f>
        <v>Urban</v>
      </c>
      <c r="W3146" s="3">
        <v>2.8897849462365566E-2</v>
      </c>
      <c r="X3146" s="3" t="s">
        <v>5414</v>
      </c>
      <c r="Y3146" s="3">
        <f>COUNTIFS(Table1[Race '#],Table1[[#This Row],[Race '#]],Table1[Gender],"F")</f>
        <v>1</v>
      </c>
      <c r="Z3146" s="3">
        <f>COUNTIFS(Table1[Race '#],Table1[[#This Row],[Race '#]],Table1[Gender],"M")</f>
        <v>1</v>
      </c>
      <c r="AA3146" s="3">
        <f>COUNTIFS(Table1[Race '#],Table1[[#This Row],[Race '#]],Table1[Gender],"~?")</f>
        <v>0</v>
      </c>
      <c r="AB3146" s="3" t="str">
        <f>_xlfn.IFS(Y3146=SUM(Table1[[#This Row],[Race-F candidates]:[Race-? Candidates]]),"All-Female",Z3146=SUM(Table1[[#This Row],[Race-F candidates]:[Race-? Candidates]]),"All-Male",1=1,"Mixed-Gender")</f>
        <v>Mixed-Gender</v>
      </c>
      <c r="AC3146" s="3">
        <f>COUNTIFS(Table1[genoffice],Table1[[#This Row],[genoffice]],Table1[Gender],"F")</f>
        <v>216</v>
      </c>
      <c r="AD3146" s="3">
        <f>COUNTIFS(Table1[genoffice],Table1[[#This Row],[genoffice]],Table1[Gender],"M")</f>
        <v>355</v>
      </c>
      <c r="AE3146" s="3">
        <f>COUNTIFS(Table1[genoffice],Table1[[#This Row],[genoffice]],Table1[Gender],"~?")</f>
        <v>29</v>
      </c>
    </row>
    <row r="3147" spans="1:31" x14ac:dyDescent="0.35">
      <c r="A3147">
        <v>3151</v>
      </c>
      <c r="B3147">
        <f>IF(COUNTIF(C$2:C3146,C3147)&gt;0,B3146,B3146+1)</f>
        <v>1082</v>
      </c>
      <c r="C3147" t="str">
        <f>Table1[[#This Row],[position]]&amp;IF(Table1[district]="NA","","-"&amp;Table1[district])&amp;IF(Table1[parish]="Multi-Parish Race","","-"&amp;Table1[parish])&amp;" ("&amp;Table1[year]&amp;")"</f>
        <v>Member of School Board-District 7-Terrebonne (2014)</v>
      </c>
      <c r="D3147" t="s">
        <v>3379</v>
      </c>
      <c r="E3147" t="s">
        <v>3366</v>
      </c>
      <c r="F3147" t="s">
        <v>3936</v>
      </c>
      <c r="G3147">
        <v>2014</v>
      </c>
      <c r="H3147" t="s">
        <v>1292</v>
      </c>
      <c r="I3147" t="s">
        <v>19</v>
      </c>
      <c r="J3147">
        <v>1445</v>
      </c>
      <c r="K3147">
        <v>17</v>
      </c>
      <c r="L3147">
        <f>COUNTIF(Table1[Race],Table1[Race])</f>
        <v>2</v>
      </c>
      <c r="M3147">
        <v>4</v>
      </c>
      <c r="N3147">
        <v>8</v>
      </c>
      <c r="O3147">
        <v>2</v>
      </c>
      <c r="P3147">
        <v>3</v>
      </c>
      <c r="Q3147" t="s">
        <v>20</v>
      </c>
      <c r="R3147" t="s">
        <v>3382</v>
      </c>
      <c r="S3147" t="s">
        <v>3379</v>
      </c>
      <c r="T3147">
        <f>IFERROR(Table1[n_can_adj]/MID(Table1[district],FIND("(",Table1[district])+1,1),Table1[n_can_adj])</f>
        <v>2</v>
      </c>
      <c r="U3147">
        <v>113099</v>
      </c>
      <c r="V3147" t="str">
        <f>IF(Table1[Voting Population]&lt;47000,"Rural","Urban")</f>
        <v>Urban</v>
      </c>
      <c r="W3147" s="3">
        <v>2.8897849462365566E-2</v>
      </c>
      <c r="X3147" s="3" t="s">
        <v>5415</v>
      </c>
      <c r="Y3147" s="3">
        <f>COUNTIFS(Table1[Race '#],Table1[[#This Row],[Race '#]],Table1[Gender],"F")</f>
        <v>1</v>
      </c>
      <c r="Z3147" s="3">
        <f>COUNTIFS(Table1[Race '#],Table1[[#This Row],[Race '#]],Table1[Gender],"M")</f>
        <v>1</v>
      </c>
      <c r="AA3147" s="3">
        <f>COUNTIFS(Table1[Race '#],Table1[[#This Row],[Race '#]],Table1[Gender],"~?")</f>
        <v>0</v>
      </c>
      <c r="AB3147" s="3" t="str">
        <f>_xlfn.IFS(Y3147=SUM(Table1[[#This Row],[Race-F candidates]:[Race-? Candidates]]),"All-Female",Z3147=SUM(Table1[[#This Row],[Race-F candidates]:[Race-? Candidates]]),"All-Male",1=1,"Mixed-Gender")</f>
        <v>Mixed-Gender</v>
      </c>
      <c r="AC3147" s="3">
        <f>COUNTIFS(Table1[genoffice],Table1[[#This Row],[genoffice]],Table1[Gender],"F")</f>
        <v>216</v>
      </c>
      <c r="AD3147" s="3">
        <f>COUNTIFS(Table1[genoffice],Table1[[#This Row],[genoffice]],Table1[Gender],"M")</f>
        <v>355</v>
      </c>
      <c r="AE3147" s="3">
        <f>COUNTIFS(Table1[genoffice],Table1[[#This Row],[genoffice]],Table1[Gender],"~?")</f>
        <v>29</v>
      </c>
    </row>
    <row r="3148" spans="1:31" x14ac:dyDescent="0.35">
      <c r="A3148">
        <v>3149</v>
      </c>
      <c r="B3148">
        <f>IF(COUNTIF(C$2:C3147,C3148)&gt;0,B3147,B3147+1)</f>
        <v>1083</v>
      </c>
      <c r="C3148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8" t="s">
        <v>3379</v>
      </c>
      <c r="E3148" t="s">
        <v>3366</v>
      </c>
      <c r="F3148" t="s">
        <v>3934</v>
      </c>
      <c r="G3148">
        <v>2014</v>
      </c>
      <c r="H3148" t="s">
        <v>1222</v>
      </c>
      <c r="I3148" t="s">
        <v>19</v>
      </c>
      <c r="J3148">
        <v>196</v>
      </c>
      <c r="K3148">
        <v>17</v>
      </c>
      <c r="L3148">
        <f>COUNTIF(Table1[Race],Table1[Race])</f>
        <v>2</v>
      </c>
      <c r="M3148">
        <v>4</v>
      </c>
      <c r="N3148">
        <v>8</v>
      </c>
      <c r="O3148">
        <v>2</v>
      </c>
      <c r="P3148">
        <v>3</v>
      </c>
      <c r="Q3148" t="s">
        <v>20</v>
      </c>
      <c r="R3148" t="s">
        <v>3382</v>
      </c>
      <c r="S3148" t="s">
        <v>3379</v>
      </c>
      <c r="T3148">
        <f>IFERROR(Table1[n_can_adj]/MID(Table1[district],FIND("(",Table1[district])+1,1),Table1[n_can_adj])</f>
        <v>2</v>
      </c>
      <c r="U3148">
        <v>11370</v>
      </c>
      <c r="V3148" t="str">
        <f>IF(Table1[Voting Population]&lt;47000,"Rural","Urban")</f>
        <v>Rural</v>
      </c>
      <c r="W3148" s="3">
        <v>0.19672131147540983</v>
      </c>
      <c r="X3148" s="3" t="s">
        <v>5414</v>
      </c>
      <c r="Y3148" s="3">
        <f>COUNTIFS(Table1[Race '#],Table1[[#This Row],[Race '#]],Table1[Gender],"F")</f>
        <v>0</v>
      </c>
      <c r="Z3148" s="3">
        <f>COUNTIFS(Table1[Race '#],Table1[[#This Row],[Race '#]],Table1[Gender],"M")</f>
        <v>2</v>
      </c>
      <c r="AA3148" s="3">
        <f>COUNTIFS(Table1[Race '#],Table1[[#This Row],[Race '#]],Table1[Gender],"~?")</f>
        <v>0</v>
      </c>
      <c r="AB3148" s="3" t="str">
        <f>_xlfn.IFS(Y3148=SUM(Table1[[#This Row],[Race-F candidates]:[Race-? Candidates]]),"All-Female",Z3148=SUM(Table1[[#This Row],[Race-F candidates]:[Race-? Candidates]]),"All-Male",1=1,"Mixed-Gender")</f>
        <v>All-Male</v>
      </c>
      <c r="AC3148" s="3">
        <f>COUNTIFS(Table1[genoffice],Table1[[#This Row],[genoffice]],Table1[Gender],"F")</f>
        <v>216</v>
      </c>
      <c r="AD3148" s="3">
        <f>COUNTIFS(Table1[genoffice],Table1[[#This Row],[genoffice]],Table1[Gender],"M")</f>
        <v>355</v>
      </c>
      <c r="AE3148" s="3">
        <f>COUNTIFS(Table1[genoffice],Table1[[#This Row],[genoffice]],Table1[Gender],"~?")</f>
        <v>29</v>
      </c>
    </row>
    <row r="3149" spans="1:31" x14ac:dyDescent="0.35">
      <c r="A3149">
        <v>3150</v>
      </c>
      <c r="B3149">
        <f>IF(COUNTIF(C$2:C3148,C3149)&gt;0,B3148,B3148+1)</f>
        <v>1083</v>
      </c>
      <c r="C3149" t="str">
        <f>Table1[[#This Row],[position]]&amp;IF(Table1[district]="NA","","-"&amp;Table1[district])&amp;IF(Table1[parish]="Multi-Parish Race","","-"&amp;Table1[parish])&amp;" ("&amp;Table1[year]&amp;")"</f>
        <v>Member of School Board-District 7-West Carroll (2014)</v>
      </c>
      <c r="D3149" t="s">
        <v>3379</v>
      </c>
      <c r="E3149" t="s">
        <v>3366</v>
      </c>
      <c r="F3149" t="s">
        <v>3935</v>
      </c>
      <c r="G3149">
        <v>2014</v>
      </c>
      <c r="H3149" t="s">
        <v>1222</v>
      </c>
      <c r="I3149" t="s">
        <v>30</v>
      </c>
      <c r="J3149">
        <v>292</v>
      </c>
      <c r="K3149">
        <v>17</v>
      </c>
      <c r="L3149">
        <f>COUNTIF(Table1[Race],Table1[Race])</f>
        <v>2</v>
      </c>
      <c r="M3149">
        <v>4</v>
      </c>
      <c r="N3149">
        <v>8</v>
      </c>
      <c r="O3149">
        <v>2</v>
      </c>
      <c r="P3149">
        <v>3</v>
      </c>
      <c r="Q3149" t="s">
        <v>20</v>
      </c>
      <c r="R3149" t="s">
        <v>3382</v>
      </c>
      <c r="S3149" t="s">
        <v>3379</v>
      </c>
      <c r="T3149">
        <f>IFERROR(Table1[n_can_adj]/MID(Table1[district],FIND("(",Table1[district])+1,1),Table1[n_can_adj])</f>
        <v>2</v>
      </c>
      <c r="U3149">
        <v>11370</v>
      </c>
      <c r="V3149" t="str">
        <f>IF(Table1[Voting Population]&lt;47000,"Rural","Urban")</f>
        <v>Rural</v>
      </c>
      <c r="W3149" s="3">
        <v>0.19672131147540983</v>
      </c>
      <c r="X3149" s="3" t="s">
        <v>5414</v>
      </c>
      <c r="Y3149" s="3">
        <f>COUNTIFS(Table1[Race '#],Table1[[#This Row],[Race '#]],Table1[Gender],"F")</f>
        <v>0</v>
      </c>
      <c r="Z3149" s="3">
        <f>COUNTIFS(Table1[Race '#],Table1[[#This Row],[Race '#]],Table1[Gender],"M")</f>
        <v>2</v>
      </c>
      <c r="AA3149" s="3">
        <f>COUNTIFS(Table1[Race '#],Table1[[#This Row],[Race '#]],Table1[Gender],"~?")</f>
        <v>0</v>
      </c>
      <c r="AB3149" s="3" t="str">
        <f>_xlfn.IFS(Y3149=SUM(Table1[[#This Row],[Race-F candidates]:[Race-? Candidates]]),"All-Female",Z3149=SUM(Table1[[#This Row],[Race-F candidates]:[Race-? Candidates]]),"All-Male",1=1,"Mixed-Gender")</f>
        <v>All-Male</v>
      </c>
      <c r="AC3149" s="3">
        <f>COUNTIFS(Table1[genoffice],Table1[[#This Row],[genoffice]],Table1[Gender],"F")</f>
        <v>216</v>
      </c>
      <c r="AD3149" s="3">
        <f>COUNTIFS(Table1[genoffice],Table1[[#This Row],[genoffice]],Table1[Gender],"M")</f>
        <v>355</v>
      </c>
      <c r="AE3149" s="3">
        <f>COUNTIFS(Table1[genoffice],Table1[[#This Row],[genoffice]],Table1[Gender],"~?")</f>
        <v>29</v>
      </c>
    </row>
    <row r="3150" spans="1:31" x14ac:dyDescent="0.35">
      <c r="A3150">
        <v>3132</v>
      </c>
      <c r="B3150">
        <f>IF(COUNTIF(C$2:C3149,C3150)&gt;0,B3149,B3149+1)</f>
        <v>1084</v>
      </c>
      <c r="C3150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0" t="s">
        <v>3379</v>
      </c>
      <c r="E3150" t="s">
        <v>3366</v>
      </c>
      <c r="F3150" t="s">
        <v>3917</v>
      </c>
      <c r="G3150">
        <v>2016</v>
      </c>
      <c r="H3150" t="s">
        <v>2635</v>
      </c>
      <c r="I3150" t="s">
        <v>23</v>
      </c>
      <c r="J3150">
        <v>3515</v>
      </c>
      <c r="K3150">
        <v>3</v>
      </c>
      <c r="L3150">
        <f>COUNTIF(Table1[Race],Table1[Race])</f>
        <v>3</v>
      </c>
      <c r="M3150">
        <v>3</v>
      </c>
      <c r="N3150">
        <v>0</v>
      </c>
      <c r="O3150">
        <v>0</v>
      </c>
      <c r="P3150">
        <v>0</v>
      </c>
      <c r="Q3150" t="s">
        <v>20</v>
      </c>
      <c r="R3150" t="s">
        <v>3382</v>
      </c>
      <c r="S3150" t="s">
        <v>3379</v>
      </c>
      <c r="T3150">
        <f>IFERROR(Table1[n_can_adj]/MID(Table1[district],FIND("(",Table1[district])+1,1),Table1[n_can_adj])</f>
        <v>3</v>
      </c>
      <c r="U3150">
        <v>382922</v>
      </c>
      <c r="V3150" t="str">
        <f>IF(Table1[Voting Population]&lt;47000,"Rural","Urban")</f>
        <v>Urban</v>
      </c>
      <c r="W3150" s="3">
        <v>0.28229956288385988</v>
      </c>
      <c r="X3150" s="3" t="s">
        <v>5414</v>
      </c>
      <c r="Y3150" s="3">
        <f>COUNTIFS(Table1[Race '#],Table1[[#This Row],[Race '#]],Table1[Gender],"F")</f>
        <v>0</v>
      </c>
      <c r="Z3150" s="3">
        <f>COUNTIFS(Table1[Race '#],Table1[[#This Row],[Race '#]],Table1[Gender],"M")</f>
        <v>3</v>
      </c>
      <c r="AA3150" s="3">
        <f>COUNTIFS(Table1[Race '#],Table1[[#This Row],[Race '#]],Table1[Gender],"~?")</f>
        <v>0</v>
      </c>
      <c r="AB3150" s="3" t="str">
        <f>_xlfn.IFS(Y3150=SUM(Table1[[#This Row],[Race-F candidates]:[Race-? Candidates]]),"All-Female",Z3150=SUM(Table1[[#This Row],[Race-F candidates]:[Race-? Candidates]]),"All-Male",1=1,"Mixed-Gender")</f>
        <v>All-Male</v>
      </c>
      <c r="AC3150" s="3">
        <f>COUNTIFS(Table1[genoffice],Table1[[#This Row],[genoffice]],Table1[Gender],"F")</f>
        <v>216</v>
      </c>
      <c r="AD3150" s="3">
        <f>COUNTIFS(Table1[genoffice],Table1[[#This Row],[genoffice]],Table1[Gender],"M")</f>
        <v>355</v>
      </c>
      <c r="AE3150" s="3">
        <f>COUNTIFS(Table1[genoffice],Table1[[#This Row],[genoffice]],Table1[Gender],"~?")</f>
        <v>29</v>
      </c>
    </row>
    <row r="3151" spans="1:31" x14ac:dyDescent="0.35">
      <c r="A3151">
        <v>3140</v>
      </c>
      <c r="B3151">
        <f>IF(COUNTIF(C$2:C3150,C3151)&gt;0,B3150,B3150+1)</f>
        <v>1084</v>
      </c>
      <c r="C3151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1" t="s">
        <v>3379</v>
      </c>
      <c r="E3151" t="s">
        <v>3366</v>
      </c>
      <c r="F3151" t="s">
        <v>3925</v>
      </c>
      <c r="G3151">
        <v>2016</v>
      </c>
      <c r="H3151" t="s">
        <v>2635</v>
      </c>
      <c r="I3151" t="s">
        <v>23</v>
      </c>
      <c r="J3151">
        <v>4728</v>
      </c>
      <c r="K3151">
        <v>3</v>
      </c>
      <c r="L3151">
        <f>COUNTIF(Table1[Race],Table1[Race])</f>
        <v>3</v>
      </c>
      <c r="M3151">
        <v>3</v>
      </c>
      <c r="N3151">
        <v>0</v>
      </c>
      <c r="O3151">
        <v>0</v>
      </c>
      <c r="P3151">
        <v>0</v>
      </c>
      <c r="Q3151" t="s">
        <v>20</v>
      </c>
      <c r="R3151" t="s">
        <v>3382</v>
      </c>
      <c r="S3151" t="s">
        <v>3379</v>
      </c>
      <c r="T3151">
        <f>IFERROR(Table1[n_can_adj]/MID(Table1[district],FIND("(",Table1[district])+1,1),Table1[n_can_adj])</f>
        <v>3</v>
      </c>
      <c r="U3151">
        <v>382922</v>
      </c>
      <c r="V3151" t="str">
        <f>IF(Table1[Voting Population]&lt;47000,"Rural","Urban")</f>
        <v>Urban</v>
      </c>
      <c r="W3151" s="3">
        <v>0.28229956288385988</v>
      </c>
      <c r="X3151" s="3" t="s">
        <v>5414</v>
      </c>
      <c r="Y3151" s="3">
        <f>COUNTIFS(Table1[Race '#],Table1[[#This Row],[Race '#]],Table1[Gender],"F")</f>
        <v>0</v>
      </c>
      <c r="Z3151" s="3">
        <f>COUNTIFS(Table1[Race '#],Table1[[#This Row],[Race '#]],Table1[Gender],"M")</f>
        <v>3</v>
      </c>
      <c r="AA3151" s="3">
        <f>COUNTIFS(Table1[Race '#],Table1[[#This Row],[Race '#]],Table1[Gender],"~?")</f>
        <v>0</v>
      </c>
      <c r="AB3151" s="3" t="str">
        <f>_xlfn.IFS(Y3151=SUM(Table1[[#This Row],[Race-F candidates]:[Race-? Candidates]]),"All-Female",Z3151=SUM(Table1[[#This Row],[Race-F candidates]:[Race-? Candidates]]),"All-Male",1=1,"Mixed-Gender")</f>
        <v>All-Male</v>
      </c>
      <c r="AC3151" s="3">
        <f>COUNTIFS(Table1[genoffice],Table1[[#This Row],[genoffice]],Table1[Gender],"F")</f>
        <v>216</v>
      </c>
      <c r="AD3151" s="3">
        <f>COUNTIFS(Table1[genoffice],Table1[[#This Row],[genoffice]],Table1[Gender],"M")</f>
        <v>355</v>
      </c>
      <c r="AE3151" s="3">
        <f>COUNTIFS(Table1[genoffice],Table1[[#This Row],[genoffice]],Table1[Gender],"~?")</f>
        <v>29</v>
      </c>
    </row>
    <row r="3152" spans="1:31" x14ac:dyDescent="0.35">
      <c r="A3152">
        <v>3144</v>
      </c>
      <c r="B3152">
        <f>IF(COUNTIF(C$2:C3151,C3152)&gt;0,B3151,B3151+1)</f>
        <v>1084</v>
      </c>
      <c r="C3152" t="str">
        <f>Table1[[#This Row],[position]]&amp;IF(Table1[district]="NA","","-"&amp;Table1[district])&amp;IF(Table1[parish]="Multi-Parish Race","","-"&amp;Table1[parish])&amp;" ("&amp;Table1[year]&amp;")"</f>
        <v>Member of School Board-District 7-Orleans (2016)</v>
      </c>
      <c r="D3152" t="s">
        <v>3379</v>
      </c>
      <c r="E3152" t="s">
        <v>3366</v>
      </c>
      <c r="F3152" t="s">
        <v>3929</v>
      </c>
      <c r="G3152">
        <v>2016</v>
      </c>
      <c r="H3152" t="s">
        <v>2635</v>
      </c>
      <c r="I3152" t="s">
        <v>23</v>
      </c>
      <c r="J3152">
        <v>9830</v>
      </c>
      <c r="K3152">
        <v>3</v>
      </c>
      <c r="L3152">
        <f>COUNTIF(Table1[Race],Table1[Race])</f>
        <v>3</v>
      </c>
      <c r="M3152">
        <v>3</v>
      </c>
      <c r="N3152">
        <v>0</v>
      </c>
      <c r="O3152">
        <v>0</v>
      </c>
      <c r="P3152">
        <v>0</v>
      </c>
      <c r="Q3152" t="s">
        <v>20</v>
      </c>
      <c r="R3152" t="s">
        <v>3382</v>
      </c>
      <c r="S3152" t="s">
        <v>3379</v>
      </c>
      <c r="T3152">
        <f>IFERROR(Table1[n_can_adj]/MID(Table1[district],FIND("(",Table1[district])+1,1),Table1[n_can_adj])</f>
        <v>3</v>
      </c>
      <c r="U3152">
        <v>382922</v>
      </c>
      <c r="V3152" t="str">
        <f>IF(Table1[Voting Population]&lt;47000,"Rural","Urban")</f>
        <v>Urban</v>
      </c>
      <c r="W3152" s="3">
        <v>0.28229956288385988</v>
      </c>
      <c r="X3152" s="3" t="s">
        <v>5414</v>
      </c>
      <c r="Y3152" s="3">
        <f>COUNTIFS(Table1[Race '#],Table1[[#This Row],[Race '#]],Table1[Gender],"F")</f>
        <v>0</v>
      </c>
      <c r="Z3152" s="3">
        <f>COUNTIFS(Table1[Race '#],Table1[[#This Row],[Race '#]],Table1[Gender],"M")</f>
        <v>3</v>
      </c>
      <c r="AA3152" s="3">
        <f>COUNTIFS(Table1[Race '#],Table1[[#This Row],[Race '#]],Table1[Gender],"~?")</f>
        <v>0</v>
      </c>
      <c r="AB3152" s="3" t="str">
        <f>_xlfn.IFS(Y3152=SUM(Table1[[#This Row],[Race-F candidates]:[Race-? Candidates]]),"All-Female",Z3152=SUM(Table1[[#This Row],[Race-F candidates]:[Race-? Candidates]]),"All-Male",1=1,"Mixed-Gender")</f>
        <v>All-Male</v>
      </c>
      <c r="AC3152" s="3">
        <f>COUNTIFS(Table1[genoffice],Table1[[#This Row],[genoffice]],Table1[Gender],"F")</f>
        <v>216</v>
      </c>
      <c r="AD3152" s="3">
        <f>COUNTIFS(Table1[genoffice],Table1[[#This Row],[genoffice]],Table1[Gender],"M")</f>
        <v>355</v>
      </c>
      <c r="AE3152" s="3">
        <f>COUNTIFS(Table1[genoffice],Table1[[#This Row],[genoffice]],Table1[Gender],"~?")</f>
        <v>29</v>
      </c>
    </row>
    <row r="3153" spans="1:31" x14ac:dyDescent="0.35">
      <c r="A3153">
        <v>3152</v>
      </c>
      <c r="B3153">
        <f>IF(COUNTIF(C$2:C3152,C3153)&gt;0,B3152,B3152+1)</f>
        <v>1085</v>
      </c>
      <c r="C3153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3" t="s">
        <v>3379</v>
      </c>
      <c r="E3153" t="s">
        <v>3937</v>
      </c>
      <c r="F3153" t="s">
        <v>3938</v>
      </c>
      <c r="G3153">
        <v>2014</v>
      </c>
      <c r="H3153" t="s">
        <v>670</v>
      </c>
      <c r="I3153" t="s">
        <v>30</v>
      </c>
      <c r="J3153">
        <v>793</v>
      </c>
      <c r="K3153">
        <v>3</v>
      </c>
      <c r="L3153">
        <f>COUNTIF(Table1[Race],Table1[Race])</f>
        <v>3</v>
      </c>
      <c r="M3153">
        <v>2</v>
      </c>
      <c r="N3153">
        <v>0</v>
      </c>
      <c r="O3153">
        <v>1</v>
      </c>
      <c r="P3153">
        <v>0</v>
      </c>
      <c r="Q3153" t="s">
        <v>20</v>
      </c>
      <c r="R3153" t="s">
        <v>3382</v>
      </c>
      <c r="S3153" t="s">
        <v>3379</v>
      </c>
      <c r="T3153">
        <f>IFERROR(Table1[n_can_adj]/MID(Table1[district],FIND("(",Table1[district])+1,1),Table1[n_can_adj])</f>
        <v>3</v>
      </c>
      <c r="U3153">
        <v>156398</v>
      </c>
      <c r="V3153" t="str">
        <f>IF(Table1[Voting Population]&lt;47000,"Rural","Urban")</f>
        <v>Urban</v>
      </c>
      <c r="W3153" s="3">
        <v>0.32269503546099287</v>
      </c>
      <c r="X3153" s="3" t="s">
        <v>5415</v>
      </c>
      <c r="Y3153" s="3">
        <f>COUNTIFS(Table1[Race '#],Table1[[#This Row],[Race '#]],Table1[Gender],"F")</f>
        <v>1</v>
      </c>
      <c r="Z3153" s="3">
        <f>COUNTIFS(Table1[Race '#],Table1[[#This Row],[Race '#]],Table1[Gender],"M")</f>
        <v>2</v>
      </c>
      <c r="AA3153" s="3">
        <f>COUNTIFS(Table1[Race '#],Table1[[#This Row],[Race '#]],Table1[Gender],"~?")</f>
        <v>0</v>
      </c>
      <c r="AB3153" s="3" t="str">
        <f>_xlfn.IFS(Y3153=SUM(Table1[[#This Row],[Race-F candidates]:[Race-? Candidates]]),"All-Female",Z3153=SUM(Table1[[#This Row],[Race-F candidates]:[Race-? Candidates]]),"All-Male",1=1,"Mixed-Gender")</f>
        <v>Mixed-Gender</v>
      </c>
      <c r="AC3153" s="3">
        <f>COUNTIFS(Table1[genoffice],Table1[[#This Row],[genoffice]],Table1[Gender],"F")</f>
        <v>216</v>
      </c>
      <c r="AD3153" s="3">
        <f>COUNTIFS(Table1[genoffice],Table1[[#This Row],[genoffice]],Table1[Gender],"M")</f>
        <v>355</v>
      </c>
      <c r="AE3153" s="3">
        <f>COUNTIFS(Table1[genoffice],Table1[[#This Row],[genoffice]],Table1[Gender],"~?")</f>
        <v>29</v>
      </c>
    </row>
    <row r="3154" spans="1:31" x14ac:dyDescent="0.35">
      <c r="A3154">
        <v>3153</v>
      </c>
      <c r="B3154">
        <f>IF(COUNTIF(C$2:C3153,C3154)&gt;0,B3153,B3153+1)</f>
        <v>1085</v>
      </c>
      <c r="C3154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4" t="s">
        <v>3379</v>
      </c>
      <c r="E3154" t="s">
        <v>3937</v>
      </c>
      <c r="F3154" t="s">
        <v>3939</v>
      </c>
      <c r="G3154">
        <v>2014</v>
      </c>
      <c r="H3154" t="s">
        <v>670</v>
      </c>
      <c r="I3154" t="s">
        <v>23</v>
      </c>
      <c r="J3154">
        <v>338</v>
      </c>
      <c r="K3154">
        <v>3</v>
      </c>
      <c r="L3154">
        <f>COUNTIF(Table1[Race],Table1[Race])</f>
        <v>3</v>
      </c>
      <c r="M3154">
        <v>2</v>
      </c>
      <c r="N3154">
        <v>0</v>
      </c>
      <c r="O3154">
        <v>1</v>
      </c>
      <c r="P3154">
        <v>0</v>
      </c>
      <c r="Q3154" t="s">
        <v>20</v>
      </c>
      <c r="R3154" t="s">
        <v>3382</v>
      </c>
      <c r="S3154" t="s">
        <v>3379</v>
      </c>
      <c r="T3154">
        <f>IFERROR(Table1[n_can_adj]/MID(Table1[district],FIND("(",Table1[district])+1,1),Table1[n_can_adj])</f>
        <v>3</v>
      </c>
      <c r="U3154">
        <v>156398</v>
      </c>
      <c r="V3154" t="str">
        <f>IF(Table1[Voting Population]&lt;47000,"Rural","Urban")</f>
        <v>Urban</v>
      </c>
      <c r="W3154" s="3">
        <v>0.32269503546099287</v>
      </c>
      <c r="X3154" s="3" t="s">
        <v>5414</v>
      </c>
      <c r="Y3154" s="3">
        <f>COUNTIFS(Table1[Race '#],Table1[[#This Row],[Race '#]],Table1[Gender],"F")</f>
        <v>1</v>
      </c>
      <c r="Z3154" s="3">
        <f>COUNTIFS(Table1[Race '#],Table1[[#This Row],[Race '#]],Table1[Gender],"M")</f>
        <v>2</v>
      </c>
      <c r="AA3154" s="3">
        <f>COUNTIFS(Table1[Race '#],Table1[[#This Row],[Race '#]],Table1[Gender],"~?")</f>
        <v>0</v>
      </c>
      <c r="AB3154" s="3" t="str">
        <f>_xlfn.IFS(Y3154=SUM(Table1[[#This Row],[Race-F candidates]:[Race-? Candidates]]),"All-Female",Z3154=SUM(Table1[[#This Row],[Race-F candidates]:[Race-? Candidates]]),"All-Male",1=1,"Mixed-Gender")</f>
        <v>Mixed-Gender</v>
      </c>
      <c r="AC3154" s="3">
        <f>COUNTIFS(Table1[genoffice],Table1[[#This Row],[genoffice]],Table1[Gender],"F")</f>
        <v>216</v>
      </c>
      <c r="AD3154" s="3">
        <f>COUNTIFS(Table1[genoffice],Table1[[#This Row],[genoffice]],Table1[Gender],"M")</f>
        <v>355</v>
      </c>
      <c r="AE3154" s="3">
        <f>COUNTIFS(Table1[genoffice],Table1[[#This Row],[genoffice]],Table1[Gender],"~?")</f>
        <v>29</v>
      </c>
    </row>
    <row r="3155" spans="1:31" x14ac:dyDescent="0.35">
      <c r="A3155">
        <v>3154</v>
      </c>
      <c r="B3155">
        <f>IF(COUNTIF(C$2:C3154,C3155)&gt;0,B3154,B3154+1)</f>
        <v>1085</v>
      </c>
      <c r="C3155" t="str">
        <f>Table1[[#This Row],[position]]&amp;IF(Table1[district]="NA","","-"&amp;Table1[district])&amp;IF(Table1[parish]="Multi-Parish Race","","-"&amp;Table1[parish])&amp;" ("&amp;Table1[year]&amp;")"</f>
        <v>Member of School Board-District 7, City of Monroe-Ouachita (2014)</v>
      </c>
      <c r="D3155" t="s">
        <v>3379</v>
      </c>
      <c r="E3155" t="s">
        <v>3937</v>
      </c>
      <c r="F3155" t="s">
        <v>3940</v>
      </c>
      <c r="G3155">
        <v>2014</v>
      </c>
      <c r="H3155" t="s">
        <v>670</v>
      </c>
      <c r="I3155" t="s">
        <v>23</v>
      </c>
      <c r="J3155">
        <v>279</v>
      </c>
      <c r="K3155">
        <v>3</v>
      </c>
      <c r="L3155">
        <f>COUNTIF(Table1[Race],Table1[Race])</f>
        <v>3</v>
      </c>
      <c r="M3155">
        <v>2</v>
      </c>
      <c r="N3155">
        <v>0</v>
      </c>
      <c r="O3155">
        <v>1</v>
      </c>
      <c r="P3155">
        <v>0</v>
      </c>
      <c r="Q3155" t="s">
        <v>20</v>
      </c>
      <c r="R3155" t="s">
        <v>3382</v>
      </c>
      <c r="S3155" t="s">
        <v>3379</v>
      </c>
      <c r="T3155">
        <f>IFERROR(Table1[n_can_adj]/MID(Table1[district],FIND("(",Table1[district])+1,1),Table1[n_can_adj])</f>
        <v>3</v>
      </c>
      <c r="U3155">
        <v>156398</v>
      </c>
      <c r="V3155" t="str">
        <f>IF(Table1[Voting Population]&lt;47000,"Rural","Urban")</f>
        <v>Urban</v>
      </c>
      <c r="W3155" s="3">
        <v>0.32269503546099287</v>
      </c>
      <c r="X3155" s="3" t="s">
        <v>5414</v>
      </c>
      <c r="Y3155" s="3">
        <f>COUNTIFS(Table1[Race '#],Table1[[#This Row],[Race '#]],Table1[Gender],"F")</f>
        <v>1</v>
      </c>
      <c r="Z3155" s="3">
        <f>COUNTIFS(Table1[Race '#],Table1[[#This Row],[Race '#]],Table1[Gender],"M")</f>
        <v>2</v>
      </c>
      <c r="AA3155" s="3">
        <f>COUNTIFS(Table1[Race '#],Table1[[#This Row],[Race '#]],Table1[Gender],"~?")</f>
        <v>0</v>
      </c>
      <c r="AB3155" s="3" t="str">
        <f>_xlfn.IFS(Y3155=SUM(Table1[[#This Row],[Race-F candidates]:[Race-? Candidates]]),"All-Female",Z3155=SUM(Table1[[#This Row],[Race-F candidates]:[Race-? Candidates]]),"All-Male",1=1,"Mixed-Gender")</f>
        <v>Mixed-Gender</v>
      </c>
      <c r="AC3155" s="3">
        <f>COUNTIFS(Table1[genoffice],Table1[[#This Row],[genoffice]],Table1[Gender],"F")</f>
        <v>216</v>
      </c>
      <c r="AD3155" s="3">
        <f>COUNTIFS(Table1[genoffice],Table1[[#This Row],[genoffice]],Table1[Gender],"M")</f>
        <v>355</v>
      </c>
      <c r="AE3155" s="3">
        <f>COUNTIFS(Table1[genoffice],Table1[[#This Row],[genoffice]],Table1[Gender],"~?")</f>
        <v>29</v>
      </c>
    </row>
    <row r="3156" spans="1:31" x14ac:dyDescent="0.35">
      <c r="A3156">
        <v>3163</v>
      </c>
      <c r="B3156">
        <f>IF(COUNTIF(C$2:C3155,C3156)&gt;0,B3155,B3155+1)</f>
        <v>1086</v>
      </c>
      <c r="C3156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6" t="s">
        <v>3379</v>
      </c>
      <c r="E3156" t="s">
        <v>3371</v>
      </c>
      <c r="F3156" t="s">
        <v>3949</v>
      </c>
      <c r="G3156">
        <v>2014</v>
      </c>
      <c r="H3156" t="s">
        <v>1442</v>
      </c>
      <c r="I3156" t="s">
        <v>19</v>
      </c>
      <c r="J3156">
        <v>7707</v>
      </c>
      <c r="K3156">
        <v>10</v>
      </c>
      <c r="L3156">
        <f>COUNTIF(Table1[Race],Table1[Race])</f>
        <v>2</v>
      </c>
      <c r="M3156">
        <v>2</v>
      </c>
      <c r="N3156">
        <v>6</v>
      </c>
      <c r="O3156">
        <v>1</v>
      </c>
      <c r="P3156">
        <v>1</v>
      </c>
      <c r="Q3156" t="s">
        <v>20</v>
      </c>
      <c r="R3156" t="s">
        <v>3382</v>
      </c>
      <c r="S3156" t="s">
        <v>3379</v>
      </c>
      <c r="T3156">
        <f>IFERROR(Table1[n_can_adj]/MID(Table1[district],FIND("(",Table1[district])+1,1),Table1[n_can_adj])</f>
        <v>2</v>
      </c>
      <c r="U3156">
        <v>435204</v>
      </c>
      <c r="V3156" t="str">
        <f>IF(Table1[Voting Population]&lt;47000,"Rural","Urban")</f>
        <v>Urban</v>
      </c>
      <c r="W3156" s="3">
        <v>0.10589754627636672</v>
      </c>
      <c r="X3156" s="3" t="s">
        <v>5415</v>
      </c>
      <c r="Y3156" s="3">
        <f>COUNTIFS(Table1[Race '#],Table1[[#This Row],[Race '#]],Table1[Gender],"F")</f>
        <v>1</v>
      </c>
      <c r="Z3156" s="3">
        <f>COUNTIFS(Table1[Race '#],Table1[[#This Row],[Race '#]],Table1[Gender],"M")</f>
        <v>1</v>
      </c>
      <c r="AA3156" s="3">
        <f>COUNTIFS(Table1[Race '#],Table1[[#This Row],[Race '#]],Table1[Gender],"~?")</f>
        <v>0</v>
      </c>
      <c r="AB3156" s="3" t="str">
        <f>_xlfn.IFS(Y3156=SUM(Table1[[#This Row],[Race-F candidates]:[Race-? Candidates]]),"All-Female",Z3156=SUM(Table1[[#This Row],[Race-F candidates]:[Race-? Candidates]]),"All-Male",1=1,"Mixed-Gender")</f>
        <v>Mixed-Gender</v>
      </c>
      <c r="AC3156" s="3">
        <f>COUNTIFS(Table1[genoffice],Table1[[#This Row],[genoffice]],Table1[Gender],"F")</f>
        <v>216</v>
      </c>
      <c r="AD3156" s="3">
        <f>COUNTIFS(Table1[genoffice],Table1[[#This Row],[genoffice]],Table1[Gender],"M")</f>
        <v>355</v>
      </c>
      <c r="AE3156" s="3">
        <f>COUNTIFS(Table1[genoffice],Table1[[#This Row],[genoffice]],Table1[Gender],"~?")</f>
        <v>29</v>
      </c>
    </row>
    <row r="3157" spans="1:31" x14ac:dyDescent="0.35">
      <c r="A3157">
        <v>3164</v>
      </c>
      <c r="B3157">
        <f>IF(COUNTIF(C$2:C3156,C3157)&gt;0,B3156,B3156+1)</f>
        <v>1086</v>
      </c>
      <c r="C3157" t="str">
        <f>Table1[[#This Row],[position]]&amp;IF(Table1[district]="NA","","-"&amp;Table1[district])&amp;IF(Table1[parish]="Multi-Parish Race","","-"&amp;Table1[parish])&amp;" ("&amp;Table1[year]&amp;")"</f>
        <v>Member of School Board-District 8-Jefferson (2014)</v>
      </c>
      <c r="D3157" t="s">
        <v>3379</v>
      </c>
      <c r="E3157" t="s">
        <v>3371</v>
      </c>
      <c r="F3157" t="s">
        <v>3950</v>
      </c>
      <c r="G3157">
        <v>2014</v>
      </c>
      <c r="H3157" t="s">
        <v>1442</v>
      </c>
      <c r="I3157" t="s">
        <v>19</v>
      </c>
      <c r="J3157">
        <v>6231</v>
      </c>
      <c r="K3157">
        <v>10</v>
      </c>
      <c r="L3157">
        <f>COUNTIF(Table1[Race],Table1[Race])</f>
        <v>2</v>
      </c>
      <c r="M3157">
        <v>2</v>
      </c>
      <c r="N3157">
        <v>6</v>
      </c>
      <c r="O3157">
        <v>1</v>
      </c>
      <c r="P3157">
        <v>1</v>
      </c>
      <c r="Q3157" t="s">
        <v>20</v>
      </c>
      <c r="R3157" t="s">
        <v>3382</v>
      </c>
      <c r="S3157" t="s">
        <v>3379</v>
      </c>
      <c r="T3157">
        <f>IFERROR(Table1[n_can_adj]/MID(Table1[district],FIND("(",Table1[district])+1,1),Table1[n_can_adj])</f>
        <v>2</v>
      </c>
      <c r="U3157">
        <v>435204</v>
      </c>
      <c r="V3157" t="str">
        <f>IF(Table1[Voting Population]&lt;47000,"Rural","Urban")</f>
        <v>Urban</v>
      </c>
      <c r="W3157" s="3">
        <v>0.10589754627636672</v>
      </c>
      <c r="X3157" s="3" t="s">
        <v>5414</v>
      </c>
      <c r="Y3157" s="3">
        <f>COUNTIFS(Table1[Race '#],Table1[[#This Row],[Race '#]],Table1[Gender],"F")</f>
        <v>1</v>
      </c>
      <c r="Z3157" s="3">
        <f>COUNTIFS(Table1[Race '#],Table1[[#This Row],[Race '#]],Table1[Gender],"M")</f>
        <v>1</v>
      </c>
      <c r="AA3157" s="3">
        <f>COUNTIFS(Table1[Race '#],Table1[[#This Row],[Race '#]],Table1[Gender],"~?")</f>
        <v>0</v>
      </c>
      <c r="AB3157" s="3" t="str">
        <f>_xlfn.IFS(Y3157=SUM(Table1[[#This Row],[Race-F candidates]:[Race-? Candidates]]),"All-Female",Z3157=SUM(Table1[[#This Row],[Race-F candidates]:[Race-? Candidates]]),"All-Male",1=1,"Mixed-Gender")</f>
        <v>Mixed-Gender</v>
      </c>
      <c r="AC3157" s="3">
        <f>COUNTIFS(Table1[genoffice],Table1[[#This Row],[genoffice]],Table1[Gender],"F")</f>
        <v>216</v>
      </c>
      <c r="AD3157" s="3">
        <f>COUNTIFS(Table1[genoffice],Table1[[#This Row],[genoffice]],Table1[Gender],"M")</f>
        <v>355</v>
      </c>
      <c r="AE3157" s="3">
        <f>COUNTIFS(Table1[genoffice],Table1[[#This Row],[genoffice]],Table1[Gender],"~?")</f>
        <v>29</v>
      </c>
    </row>
    <row r="3158" spans="1:31" x14ac:dyDescent="0.35">
      <c r="A3158">
        <v>3158</v>
      </c>
      <c r="B3158">
        <f>IF(COUNTIF(C$2:C3157,C3158)&gt;0,B3157,B3157+1)</f>
        <v>1087</v>
      </c>
      <c r="C3158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8" t="s">
        <v>3379</v>
      </c>
      <c r="E3158" t="s">
        <v>3371</v>
      </c>
      <c r="F3158" t="s">
        <v>3944</v>
      </c>
      <c r="G3158">
        <v>2014</v>
      </c>
      <c r="H3158" t="s">
        <v>1012</v>
      </c>
      <c r="I3158" t="s">
        <v>19</v>
      </c>
      <c r="J3158">
        <v>8012</v>
      </c>
      <c r="K3158">
        <v>10</v>
      </c>
      <c r="L3158">
        <f>COUNTIF(Table1[Race],Table1[Race])</f>
        <v>2</v>
      </c>
      <c r="M3158">
        <v>2</v>
      </c>
      <c r="N3158">
        <v>6</v>
      </c>
      <c r="O3158">
        <v>1</v>
      </c>
      <c r="P3158">
        <v>1</v>
      </c>
      <c r="Q3158" t="s">
        <v>20</v>
      </c>
      <c r="R3158" t="s">
        <v>3382</v>
      </c>
      <c r="S3158" t="s">
        <v>3379</v>
      </c>
      <c r="T3158">
        <f>IFERROR(Table1[n_can_adj]/MID(Table1[district],FIND("(",Table1[district])+1,1),Table1[n_can_adj])</f>
        <v>2</v>
      </c>
      <c r="U3158">
        <v>234963</v>
      </c>
      <c r="V3158" t="str">
        <f>IF(Table1[Voting Population]&lt;47000,"Rural","Urban")</f>
        <v>Urban</v>
      </c>
      <c r="W3158" s="3">
        <v>0.50502488964027425</v>
      </c>
      <c r="X3158" s="3" t="s">
        <v>5414</v>
      </c>
      <c r="Y3158" s="3">
        <f>COUNTIFS(Table1[Race '#],Table1[[#This Row],[Race '#]],Table1[Gender],"F")</f>
        <v>0</v>
      </c>
      <c r="Z3158" s="3">
        <f>COUNTIFS(Table1[Race '#],Table1[[#This Row],[Race '#]],Table1[Gender],"M")</f>
        <v>2</v>
      </c>
      <c r="AA3158" s="3">
        <f>COUNTIFS(Table1[Race '#],Table1[[#This Row],[Race '#]],Table1[Gender],"~?")</f>
        <v>0</v>
      </c>
      <c r="AB3158" s="3" t="str">
        <f>_xlfn.IFS(Y3158=SUM(Table1[[#This Row],[Race-F candidates]:[Race-? Candidates]]),"All-Female",Z3158=SUM(Table1[[#This Row],[Race-F candidates]:[Race-? Candidates]]),"All-Male",1=1,"Mixed-Gender")</f>
        <v>All-Male</v>
      </c>
      <c r="AC3158" s="3">
        <f>COUNTIFS(Table1[genoffice],Table1[[#This Row],[genoffice]],Table1[Gender],"F")</f>
        <v>216</v>
      </c>
      <c r="AD3158" s="3">
        <f>COUNTIFS(Table1[genoffice],Table1[[#This Row],[genoffice]],Table1[Gender],"M")</f>
        <v>355</v>
      </c>
      <c r="AE3158" s="3">
        <f>COUNTIFS(Table1[genoffice],Table1[[#This Row],[genoffice]],Table1[Gender],"~?")</f>
        <v>29</v>
      </c>
    </row>
    <row r="3159" spans="1:31" x14ac:dyDescent="0.35">
      <c r="A3159">
        <v>3160</v>
      </c>
      <c r="B3159">
        <f>IF(COUNTIF(C$2:C3158,C3159)&gt;0,B3158,B3158+1)</f>
        <v>1087</v>
      </c>
      <c r="C3159" t="str">
        <f>Table1[[#This Row],[position]]&amp;IF(Table1[district]="NA","","-"&amp;Table1[district])&amp;IF(Table1[parish]="Multi-Parish Race","","-"&amp;Table1[parish])&amp;" ("&amp;Table1[year]&amp;")"</f>
        <v>Member of School Board-District 8-Lafayette (2014)</v>
      </c>
      <c r="D3159" t="s">
        <v>3379</v>
      </c>
      <c r="E3159" t="s">
        <v>3371</v>
      </c>
      <c r="F3159" t="s">
        <v>3946</v>
      </c>
      <c r="G3159">
        <v>2014</v>
      </c>
      <c r="H3159" t="s">
        <v>1012</v>
      </c>
      <c r="I3159" t="s">
        <v>127</v>
      </c>
      <c r="J3159">
        <v>2635</v>
      </c>
      <c r="K3159">
        <v>10</v>
      </c>
      <c r="L3159">
        <f>COUNTIF(Table1[Race],Table1[Race])</f>
        <v>2</v>
      </c>
      <c r="M3159">
        <v>2</v>
      </c>
      <c r="N3159">
        <v>6</v>
      </c>
      <c r="O3159">
        <v>1</v>
      </c>
      <c r="P3159">
        <v>1</v>
      </c>
      <c r="Q3159" t="s">
        <v>20</v>
      </c>
      <c r="R3159" t="s">
        <v>3382</v>
      </c>
      <c r="S3159" t="s">
        <v>3379</v>
      </c>
      <c r="T3159">
        <f>IFERROR(Table1[n_can_adj]/MID(Table1[district],FIND("(",Table1[district])+1,1),Table1[n_can_adj])</f>
        <v>2</v>
      </c>
      <c r="U3159">
        <v>234963</v>
      </c>
      <c r="V3159" t="str">
        <f>IF(Table1[Voting Population]&lt;47000,"Rural","Urban")</f>
        <v>Urban</v>
      </c>
      <c r="W3159" s="3">
        <v>0.50502488964027425</v>
      </c>
      <c r="X3159" s="3" t="s">
        <v>5414</v>
      </c>
      <c r="Y3159" s="3">
        <f>COUNTIFS(Table1[Race '#],Table1[[#This Row],[Race '#]],Table1[Gender],"F")</f>
        <v>0</v>
      </c>
      <c r="Z3159" s="3">
        <f>COUNTIFS(Table1[Race '#],Table1[[#This Row],[Race '#]],Table1[Gender],"M")</f>
        <v>2</v>
      </c>
      <c r="AA3159" s="3">
        <f>COUNTIFS(Table1[Race '#],Table1[[#This Row],[Race '#]],Table1[Gender],"~?")</f>
        <v>0</v>
      </c>
      <c r="AB3159" s="3" t="str">
        <f>_xlfn.IFS(Y3159=SUM(Table1[[#This Row],[Race-F candidates]:[Race-? Candidates]]),"All-Female",Z3159=SUM(Table1[[#This Row],[Race-F candidates]:[Race-? Candidates]]),"All-Male",1=1,"Mixed-Gender")</f>
        <v>All-Male</v>
      </c>
      <c r="AC3159" s="3">
        <f>COUNTIFS(Table1[genoffice],Table1[[#This Row],[genoffice]],Table1[Gender],"F")</f>
        <v>216</v>
      </c>
      <c r="AD3159" s="3">
        <f>COUNTIFS(Table1[genoffice],Table1[[#This Row],[genoffice]],Table1[Gender],"M")</f>
        <v>355</v>
      </c>
      <c r="AE3159" s="3">
        <f>COUNTIFS(Table1[genoffice],Table1[[#This Row],[genoffice]],Table1[Gender],"~?")</f>
        <v>29</v>
      </c>
    </row>
    <row r="3160" spans="1:31" x14ac:dyDescent="0.35">
      <c r="A3160">
        <v>3157</v>
      </c>
      <c r="B3160">
        <f>IF(COUNTIF(C$2:C3159,C3160)&gt;0,B3159,B3159+1)</f>
        <v>1088</v>
      </c>
      <c r="C3160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0" t="s">
        <v>3379</v>
      </c>
      <c r="E3160" t="s">
        <v>3371</v>
      </c>
      <c r="F3160" t="s">
        <v>3943</v>
      </c>
      <c r="G3160">
        <v>2014</v>
      </c>
      <c r="H3160" t="s">
        <v>1002</v>
      </c>
      <c r="I3160" t="s">
        <v>23</v>
      </c>
      <c r="J3160">
        <v>1634</v>
      </c>
      <c r="K3160">
        <v>10</v>
      </c>
      <c r="L3160">
        <f>COUNTIF(Table1[Race],Table1[Race])</f>
        <v>2</v>
      </c>
      <c r="M3160">
        <v>2</v>
      </c>
      <c r="N3160">
        <v>6</v>
      </c>
      <c r="O3160">
        <v>1</v>
      </c>
      <c r="P3160">
        <v>1</v>
      </c>
      <c r="Q3160" t="s">
        <v>20</v>
      </c>
      <c r="R3160" t="s">
        <v>3382</v>
      </c>
      <c r="S3160" t="s">
        <v>3379</v>
      </c>
      <c r="T3160">
        <f>IFERROR(Table1[n_can_adj]/MID(Table1[district],FIND("(",Table1[district])+1,1),Table1[n_can_adj])</f>
        <v>2</v>
      </c>
      <c r="U3160">
        <v>135925</v>
      </c>
      <c r="V3160" t="str">
        <f>IF(Table1[Voting Population]&lt;47000,"Rural","Urban")</f>
        <v>Urban</v>
      </c>
      <c r="W3160" s="3">
        <v>0.32297493267039568</v>
      </c>
      <c r="X3160" s="3" t="s">
        <v>5414</v>
      </c>
      <c r="Y3160" s="3">
        <f>COUNTIFS(Table1[Race '#],Table1[[#This Row],[Race '#]],Table1[Gender],"F")</f>
        <v>0</v>
      </c>
      <c r="Z3160" s="3">
        <f>COUNTIFS(Table1[Race '#],Table1[[#This Row],[Race '#]],Table1[Gender],"M")</f>
        <v>2</v>
      </c>
      <c r="AA3160" s="3">
        <f>COUNTIFS(Table1[Race '#],Table1[[#This Row],[Race '#]],Table1[Gender],"~?")</f>
        <v>0</v>
      </c>
      <c r="AB3160" s="3" t="str">
        <f>_xlfn.IFS(Y3160=SUM(Table1[[#This Row],[Race-F candidates]:[Race-? Candidates]]),"All-Female",Z3160=SUM(Table1[[#This Row],[Race-F candidates]:[Race-? Candidates]]),"All-Male",1=1,"Mixed-Gender")</f>
        <v>All-Male</v>
      </c>
      <c r="AC3160" s="3">
        <f>COUNTIFS(Table1[genoffice],Table1[[#This Row],[genoffice]],Table1[Gender],"F")</f>
        <v>216</v>
      </c>
      <c r="AD3160" s="3">
        <f>COUNTIFS(Table1[genoffice],Table1[[#This Row],[genoffice]],Table1[Gender],"M")</f>
        <v>355</v>
      </c>
      <c r="AE3160" s="3">
        <f>COUNTIFS(Table1[genoffice],Table1[[#This Row],[genoffice]],Table1[Gender],"~?")</f>
        <v>29</v>
      </c>
    </row>
    <row r="3161" spans="1:31" x14ac:dyDescent="0.35">
      <c r="A3161">
        <v>3161</v>
      </c>
      <c r="B3161">
        <f>IF(COUNTIF(C$2:C3160,C3161)&gt;0,B3160,B3160+1)</f>
        <v>1088</v>
      </c>
      <c r="C3161" t="str">
        <f>Table1[[#This Row],[position]]&amp;IF(Table1[district]="NA","","-"&amp;Table1[district])&amp;IF(Table1[parish]="Multi-Parish Race","","-"&amp;Table1[parish])&amp;" ("&amp;Table1[year]&amp;")"</f>
        <v>Member of School Board-District 8-Livingston (2014)</v>
      </c>
      <c r="D3161" t="s">
        <v>3379</v>
      </c>
      <c r="E3161" t="s">
        <v>3371</v>
      </c>
      <c r="F3161" t="s">
        <v>3947</v>
      </c>
      <c r="G3161">
        <v>2014</v>
      </c>
      <c r="H3161" t="s">
        <v>1002</v>
      </c>
      <c r="I3161" t="s">
        <v>30</v>
      </c>
      <c r="J3161">
        <v>3193</v>
      </c>
      <c r="K3161">
        <v>10</v>
      </c>
      <c r="L3161">
        <f>COUNTIF(Table1[Race],Table1[Race])</f>
        <v>2</v>
      </c>
      <c r="M3161">
        <v>2</v>
      </c>
      <c r="N3161">
        <v>6</v>
      </c>
      <c r="O3161">
        <v>1</v>
      </c>
      <c r="P3161">
        <v>1</v>
      </c>
      <c r="Q3161" t="s">
        <v>20</v>
      </c>
      <c r="R3161" t="s">
        <v>3382</v>
      </c>
      <c r="S3161" t="s">
        <v>3379</v>
      </c>
      <c r="T3161">
        <f>IFERROR(Table1[n_can_adj]/MID(Table1[district],FIND("(",Table1[district])+1,1),Table1[n_can_adj])</f>
        <v>2</v>
      </c>
      <c r="U3161">
        <v>135925</v>
      </c>
      <c r="V3161" t="str">
        <f>IF(Table1[Voting Population]&lt;47000,"Rural","Urban")</f>
        <v>Urban</v>
      </c>
      <c r="W3161" s="3">
        <v>0.32297493267039568</v>
      </c>
      <c r="X3161" s="3" t="s">
        <v>5414</v>
      </c>
      <c r="Y3161" s="3">
        <f>COUNTIFS(Table1[Race '#],Table1[[#This Row],[Race '#]],Table1[Gender],"F")</f>
        <v>0</v>
      </c>
      <c r="Z3161" s="3">
        <f>COUNTIFS(Table1[Race '#],Table1[[#This Row],[Race '#]],Table1[Gender],"M")</f>
        <v>2</v>
      </c>
      <c r="AA3161" s="3">
        <f>COUNTIFS(Table1[Race '#],Table1[[#This Row],[Race '#]],Table1[Gender],"~?")</f>
        <v>0</v>
      </c>
      <c r="AB3161" s="3" t="str">
        <f>_xlfn.IFS(Y3161=SUM(Table1[[#This Row],[Race-F candidates]:[Race-? Candidates]]),"All-Female",Z3161=SUM(Table1[[#This Row],[Race-F candidates]:[Race-? Candidates]]),"All-Male",1=1,"Mixed-Gender")</f>
        <v>All-Male</v>
      </c>
      <c r="AC3161" s="3">
        <f>COUNTIFS(Table1[genoffice],Table1[[#This Row],[genoffice]],Table1[Gender],"F")</f>
        <v>216</v>
      </c>
      <c r="AD3161" s="3">
        <f>COUNTIFS(Table1[genoffice],Table1[[#This Row],[genoffice]],Table1[Gender],"M")</f>
        <v>355</v>
      </c>
      <c r="AE3161" s="3">
        <f>COUNTIFS(Table1[genoffice],Table1[[#This Row],[genoffice]],Table1[Gender],"~?")</f>
        <v>29</v>
      </c>
    </row>
    <row r="3162" spans="1:31" x14ac:dyDescent="0.35">
      <c r="A3162">
        <v>3155</v>
      </c>
      <c r="B3162">
        <f>IF(COUNTIF(C$2:C3161,C3162)&gt;0,B3161,B3161+1)</f>
        <v>1089</v>
      </c>
      <c r="C3162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2" t="s">
        <v>3379</v>
      </c>
      <c r="E3162" t="s">
        <v>3371</v>
      </c>
      <c r="F3162" t="s">
        <v>3941</v>
      </c>
      <c r="G3162">
        <v>2014</v>
      </c>
      <c r="H3162" t="s">
        <v>157</v>
      </c>
      <c r="I3162" t="s">
        <v>19</v>
      </c>
      <c r="J3162">
        <v>498</v>
      </c>
      <c r="K3162">
        <v>10</v>
      </c>
      <c r="L3162">
        <f>COUNTIF(Table1[Race],Table1[Race])</f>
        <v>2</v>
      </c>
      <c r="M3162">
        <v>2</v>
      </c>
      <c r="N3162">
        <v>6</v>
      </c>
      <c r="O3162">
        <v>1</v>
      </c>
      <c r="P3162">
        <v>1</v>
      </c>
      <c r="Q3162" t="s">
        <v>20</v>
      </c>
      <c r="R3162" t="s">
        <v>3382</v>
      </c>
      <c r="S3162" t="s">
        <v>3379</v>
      </c>
      <c r="T3162">
        <f>IFERROR(Table1[n_can_adj]/MID(Table1[district],FIND("(",Table1[district])+1,1),Table1[n_can_adj])</f>
        <v>2</v>
      </c>
      <c r="U3162">
        <v>22460</v>
      </c>
      <c r="V3162" t="str">
        <f>IF(Table1[Voting Population]&lt;47000,"Rural","Urban")</f>
        <v>Rural</v>
      </c>
      <c r="W3162" s="3">
        <v>1.7364657814096018E-2</v>
      </c>
      <c r="X3162" s="3" t="s">
        <v>5413</v>
      </c>
      <c r="Y3162" s="3">
        <f>COUNTIFS(Table1[Race '#],Table1[[#This Row],[Race '#]],Table1[Gender],"F")</f>
        <v>0</v>
      </c>
      <c r="Z3162" s="3">
        <f>COUNTIFS(Table1[Race '#],Table1[[#This Row],[Race '#]],Table1[Gender],"M")</f>
        <v>1</v>
      </c>
      <c r="AA3162" s="3">
        <f>COUNTIFS(Table1[Race '#],Table1[[#This Row],[Race '#]],Table1[Gender],"~?")</f>
        <v>1</v>
      </c>
      <c r="AB3162" s="3" t="str">
        <f>_xlfn.IFS(Y3162=SUM(Table1[[#This Row],[Race-F candidates]:[Race-? Candidates]]),"All-Female",Z3162=SUM(Table1[[#This Row],[Race-F candidates]:[Race-? Candidates]]),"All-Male",1=1,"Mixed-Gender")</f>
        <v>Mixed-Gender</v>
      </c>
      <c r="AC3162" s="3">
        <f>COUNTIFS(Table1[genoffice],Table1[[#This Row],[genoffice]],Table1[Gender],"F")</f>
        <v>216</v>
      </c>
      <c r="AD3162" s="3">
        <f>COUNTIFS(Table1[genoffice],Table1[[#This Row],[genoffice]],Table1[Gender],"M")</f>
        <v>355</v>
      </c>
      <c r="AE3162" s="3">
        <f>COUNTIFS(Table1[genoffice],Table1[[#This Row],[genoffice]],Table1[Gender],"~?")</f>
        <v>29</v>
      </c>
    </row>
    <row r="3163" spans="1:31" x14ac:dyDescent="0.35">
      <c r="A3163">
        <v>3156</v>
      </c>
      <c r="B3163">
        <f>IF(COUNTIF(C$2:C3162,C3163)&gt;0,B3162,B3162+1)</f>
        <v>1089</v>
      </c>
      <c r="C3163" t="str">
        <f>Table1[[#This Row],[position]]&amp;IF(Table1[district]="NA","","-"&amp;Table1[district])&amp;IF(Table1[parish]="Multi-Parish Race","","-"&amp;Table1[parish])&amp;" ("&amp;Table1[year]&amp;")"</f>
        <v>Member of School Board-District 8-Union (2014)</v>
      </c>
      <c r="D3163" t="s">
        <v>3379</v>
      </c>
      <c r="E3163" t="s">
        <v>3371</v>
      </c>
      <c r="F3163" t="s">
        <v>3942</v>
      </c>
      <c r="G3163">
        <v>2014</v>
      </c>
      <c r="H3163" t="s">
        <v>157</v>
      </c>
      <c r="I3163" t="s">
        <v>19</v>
      </c>
      <c r="J3163">
        <v>481</v>
      </c>
      <c r="K3163">
        <v>10</v>
      </c>
      <c r="L3163">
        <f>COUNTIF(Table1[Race],Table1[Race])</f>
        <v>2</v>
      </c>
      <c r="M3163">
        <v>2</v>
      </c>
      <c r="N3163">
        <v>6</v>
      </c>
      <c r="O3163">
        <v>1</v>
      </c>
      <c r="P3163">
        <v>1</v>
      </c>
      <c r="Q3163" t="s">
        <v>20</v>
      </c>
      <c r="R3163" t="s">
        <v>3382</v>
      </c>
      <c r="S3163" t="s">
        <v>3379</v>
      </c>
      <c r="T3163">
        <f>IFERROR(Table1[n_can_adj]/MID(Table1[district],FIND("(",Table1[district])+1,1),Table1[n_can_adj])</f>
        <v>2</v>
      </c>
      <c r="U3163">
        <v>22460</v>
      </c>
      <c r="V3163" t="str">
        <f>IF(Table1[Voting Population]&lt;47000,"Rural","Urban")</f>
        <v>Rural</v>
      </c>
      <c r="W3163" s="3">
        <v>1.7364657814096018E-2</v>
      </c>
      <c r="X3163" s="3" t="s">
        <v>5414</v>
      </c>
      <c r="Y3163" s="3">
        <f>COUNTIFS(Table1[Race '#],Table1[[#This Row],[Race '#]],Table1[Gender],"F")</f>
        <v>0</v>
      </c>
      <c r="Z3163" s="3">
        <f>COUNTIFS(Table1[Race '#],Table1[[#This Row],[Race '#]],Table1[Gender],"M")</f>
        <v>1</v>
      </c>
      <c r="AA3163" s="3">
        <f>COUNTIFS(Table1[Race '#],Table1[[#This Row],[Race '#]],Table1[Gender],"~?")</f>
        <v>1</v>
      </c>
      <c r="AB3163" s="3" t="str">
        <f>_xlfn.IFS(Y3163=SUM(Table1[[#This Row],[Race-F candidates]:[Race-? Candidates]]),"All-Female",Z3163=SUM(Table1[[#This Row],[Race-F candidates]:[Race-? Candidates]]),"All-Male",1=1,"Mixed-Gender")</f>
        <v>Mixed-Gender</v>
      </c>
      <c r="AC3163" s="3">
        <f>COUNTIFS(Table1[genoffice],Table1[[#This Row],[genoffice]],Table1[Gender],"F")</f>
        <v>216</v>
      </c>
      <c r="AD3163" s="3">
        <f>COUNTIFS(Table1[genoffice],Table1[[#This Row],[genoffice]],Table1[Gender],"M")</f>
        <v>355</v>
      </c>
      <c r="AE3163" s="3">
        <f>COUNTIFS(Table1[genoffice],Table1[[#This Row],[genoffice]],Table1[Gender],"~?")</f>
        <v>29</v>
      </c>
    </row>
    <row r="3164" spans="1:31" x14ac:dyDescent="0.35">
      <c r="A3164">
        <v>3159</v>
      </c>
      <c r="B3164">
        <f>IF(COUNTIF(C$2:C3163,C3164)&gt;0,B3163,B3163+1)</f>
        <v>1090</v>
      </c>
      <c r="C3164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4" t="s">
        <v>3379</v>
      </c>
      <c r="E3164" t="s">
        <v>3371</v>
      </c>
      <c r="F3164" t="s">
        <v>3945</v>
      </c>
      <c r="G3164">
        <v>2014</v>
      </c>
      <c r="H3164" t="s">
        <v>651</v>
      </c>
      <c r="I3164" t="s">
        <v>19</v>
      </c>
      <c r="J3164">
        <v>789</v>
      </c>
      <c r="K3164">
        <v>10</v>
      </c>
      <c r="L3164">
        <f>COUNTIF(Table1[Race],Table1[Race])</f>
        <v>2</v>
      </c>
      <c r="M3164">
        <v>2</v>
      </c>
      <c r="N3164">
        <v>6</v>
      </c>
      <c r="O3164">
        <v>1</v>
      </c>
      <c r="P3164">
        <v>1</v>
      </c>
      <c r="Q3164" t="s">
        <v>20</v>
      </c>
      <c r="R3164" t="s">
        <v>3382</v>
      </c>
      <c r="S3164" t="s">
        <v>3379</v>
      </c>
      <c r="T3164">
        <f>IFERROR(Table1[n_can_adj]/MID(Table1[district],FIND("(",Table1[district])+1,1),Table1[n_can_adj])</f>
        <v>2</v>
      </c>
      <c r="U3164">
        <v>52101</v>
      </c>
      <c r="V3164" t="str">
        <f>IF(Table1[Voting Population]&lt;47000,"Rural","Urban")</f>
        <v>Urban</v>
      </c>
      <c r="W3164" s="3">
        <v>0.13606911447084236</v>
      </c>
      <c r="X3164" s="3" t="s">
        <v>5414</v>
      </c>
      <c r="Y3164" s="3">
        <f>COUNTIFS(Table1[Race '#],Table1[[#This Row],[Race '#]],Table1[Gender],"F")</f>
        <v>0</v>
      </c>
      <c r="Z3164" s="3">
        <f>COUNTIFS(Table1[Race '#],Table1[[#This Row],[Race '#]],Table1[Gender],"M")</f>
        <v>2</v>
      </c>
      <c r="AA3164" s="3">
        <f>COUNTIFS(Table1[Race '#],Table1[[#This Row],[Race '#]],Table1[Gender],"~?")</f>
        <v>0</v>
      </c>
      <c r="AB3164" s="3" t="str">
        <f>_xlfn.IFS(Y3164=SUM(Table1[[#This Row],[Race-F candidates]:[Race-? Candidates]]),"All-Female",Z3164=SUM(Table1[[#This Row],[Race-F candidates]:[Race-? Candidates]]),"All-Male",1=1,"Mixed-Gender")</f>
        <v>All-Male</v>
      </c>
      <c r="AC3164" s="3">
        <f>COUNTIFS(Table1[genoffice],Table1[[#This Row],[genoffice]],Table1[Gender],"F")</f>
        <v>216</v>
      </c>
      <c r="AD3164" s="3">
        <f>COUNTIFS(Table1[genoffice],Table1[[#This Row],[genoffice]],Table1[Gender],"M")</f>
        <v>355</v>
      </c>
      <c r="AE3164" s="3">
        <f>COUNTIFS(Table1[genoffice],Table1[[#This Row],[genoffice]],Table1[Gender],"~?")</f>
        <v>29</v>
      </c>
    </row>
    <row r="3165" spans="1:31" x14ac:dyDescent="0.35">
      <c r="A3165">
        <v>3162</v>
      </c>
      <c r="B3165">
        <f>IF(COUNTIF(C$2:C3164,C3165)&gt;0,B3164,B3164+1)</f>
        <v>1090</v>
      </c>
      <c r="C3165" t="str">
        <f>Table1[[#This Row],[position]]&amp;IF(Table1[district]="NA","","-"&amp;Table1[district])&amp;IF(Table1[parish]="Multi-Parish Race","","-"&amp;Table1[parish])&amp;" ("&amp;Table1[year]&amp;")"</f>
        <v>Member of School Board-District 8-Vernon (2014)</v>
      </c>
      <c r="D3165" t="s">
        <v>3379</v>
      </c>
      <c r="E3165" t="s">
        <v>3371</v>
      </c>
      <c r="F3165" t="s">
        <v>3948</v>
      </c>
      <c r="G3165">
        <v>2014</v>
      </c>
      <c r="H3165" t="s">
        <v>651</v>
      </c>
      <c r="I3165" t="s">
        <v>23</v>
      </c>
      <c r="J3165">
        <v>600</v>
      </c>
      <c r="K3165">
        <v>10</v>
      </c>
      <c r="L3165">
        <f>COUNTIF(Table1[Race],Table1[Race])</f>
        <v>2</v>
      </c>
      <c r="M3165">
        <v>2</v>
      </c>
      <c r="N3165">
        <v>6</v>
      </c>
      <c r="O3165">
        <v>1</v>
      </c>
      <c r="P3165">
        <v>1</v>
      </c>
      <c r="Q3165" t="s">
        <v>20</v>
      </c>
      <c r="R3165" t="s">
        <v>3382</v>
      </c>
      <c r="S3165" t="s">
        <v>3379</v>
      </c>
      <c r="T3165">
        <f>IFERROR(Table1[n_can_adj]/MID(Table1[district],FIND("(",Table1[district])+1,1),Table1[n_can_adj])</f>
        <v>2</v>
      </c>
      <c r="U3165">
        <v>52101</v>
      </c>
      <c r="V3165" t="str">
        <f>IF(Table1[Voting Population]&lt;47000,"Rural","Urban")</f>
        <v>Urban</v>
      </c>
      <c r="W3165" s="3">
        <v>0.13606911447084236</v>
      </c>
      <c r="X3165" s="3" t="s">
        <v>5414</v>
      </c>
      <c r="Y3165" s="3">
        <f>COUNTIFS(Table1[Race '#],Table1[[#This Row],[Race '#]],Table1[Gender],"F")</f>
        <v>0</v>
      </c>
      <c r="Z3165" s="3">
        <f>COUNTIFS(Table1[Race '#],Table1[[#This Row],[Race '#]],Table1[Gender],"M")</f>
        <v>2</v>
      </c>
      <c r="AA3165" s="3">
        <f>COUNTIFS(Table1[Race '#],Table1[[#This Row],[Race '#]],Table1[Gender],"~?")</f>
        <v>0</v>
      </c>
      <c r="AB3165" s="3" t="str">
        <f>_xlfn.IFS(Y3165=SUM(Table1[[#This Row],[Race-F candidates]:[Race-? Candidates]]),"All-Female",Z3165=SUM(Table1[[#This Row],[Race-F candidates]:[Race-? Candidates]]),"All-Male",1=1,"Mixed-Gender")</f>
        <v>All-Male</v>
      </c>
      <c r="AC3165" s="3">
        <f>COUNTIFS(Table1[genoffice],Table1[[#This Row],[genoffice]],Table1[Gender],"F")</f>
        <v>216</v>
      </c>
      <c r="AD3165" s="3">
        <f>COUNTIFS(Table1[genoffice],Table1[[#This Row],[genoffice]],Table1[Gender],"M")</f>
        <v>355</v>
      </c>
      <c r="AE3165" s="3">
        <f>COUNTIFS(Table1[genoffice],Table1[[#This Row],[genoffice]],Table1[Gender],"~?")</f>
        <v>29</v>
      </c>
    </row>
    <row r="3166" spans="1:31" x14ac:dyDescent="0.35">
      <c r="A3166">
        <v>3165</v>
      </c>
      <c r="B3166">
        <f>IF(COUNTIF(C$2:C3165,C3166)&gt;0,B3165,B3165+1)</f>
        <v>1091</v>
      </c>
      <c r="C3166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6" t="s">
        <v>3379</v>
      </c>
      <c r="E3166" t="s">
        <v>3374</v>
      </c>
      <c r="F3166" t="s">
        <v>3951</v>
      </c>
      <c r="G3166">
        <v>2014</v>
      </c>
      <c r="H3166" t="s">
        <v>1442</v>
      </c>
      <c r="I3166" t="s">
        <v>19</v>
      </c>
      <c r="J3166">
        <v>5897</v>
      </c>
      <c r="K3166">
        <v>9</v>
      </c>
      <c r="L3166">
        <f>COUNTIF(Table1[Race],Table1[Race])</f>
        <v>2</v>
      </c>
      <c r="M3166">
        <v>3</v>
      </c>
      <c r="N3166">
        <v>5</v>
      </c>
      <c r="O3166">
        <v>1</v>
      </c>
      <c r="P3166">
        <v>0</v>
      </c>
      <c r="Q3166" t="s">
        <v>20</v>
      </c>
      <c r="R3166" t="s">
        <v>3382</v>
      </c>
      <c r="S3166" t="s">
        <v>3379</v>
      </c>
      <c r="T3166">
        <f>IFERROR(Table1[n_can_adj]/MID(Table1[district],FIND("(",Table1[district])+1,1),Table1[n_can_adj])</f>
        <v>2</v>
      </c>
      <c r="U3166">
        <v>435204</v>
      </c>
      <c r="V3166" t="str">
        <f>IF(Table1[Voting Population]&lt;47000,"Rural","Urban")</f>
        <v>Urban</v>
      </c>
      <c r="W3166" s="3">
        <v>0.11065072040681795</v>
      </c>
      <c r="X3166" s="3" t="s">
        <v>5415</v>
      </c>
      <c r="Y3166" s="3">
        <f>COUNTIFS(Table1[Race '#],Table1[[#This Row],[Race '#]],Table1[Gender],"F")</f>
        <v>1</v>
      </c>
      <c r="Z3166" s="3">
        <f>COUNTIFS(Table1[Race '#],Table1[[#This Row],[Race '#]],Table1[Gender],"M")</f>
        <v>1</v>
      </c>
      <c r="AA3166" s="3">
        <f>COUNTIFS(Table1[Race '#],Table1[[#This Row],[Race '#]],Table1[Gender],"~?")</f>
        <v>0</v>
      </c>
      <c r="AB3166" s="3" t="str">
        <f>_xlfn.IFS(Y3166=SUM(Table1[[#This Row],[Race-F candidates]:[Race-? Candidates]]),"All-Female",Z3166=SUM(Table1[[#This Row],[Race-F candidates]:[Race-? Candidates]]),"All-Male",1=1,"Mixed-Gender")</f>
        <v>Mixed-Gender</v>
      </c>
      <c r="AC3166" s="3">
        <f>COUNTIFS(Table1[genoffice],Table1[[#This Row],[genoffice]],Table1[Gender],"F")</f>
        <v>216</v>
      </c>
      <c r="AD3166" s="3">
        <f>COUNTIFS(Table1[genoffice],Table1[[#This Row],[genoffice]],Table1[Gender],"M")</f>
        <v>355</v>
      </c>
      <c r="AE3166" s="3">
        <f>COUNTIFS(Table1[genoffice],Table1[[#This Row],[genoffice]],Table1[Gender],"~?")</f>
        <v>29</v>
      </c>
    </row>
    <row r="3167" spans="1:31" x14ac:dyDescent="0.35">
      <c r="A3167">
        <v>3169</v>
      </c>
      <c r="B3167">
        <f>IF(COUNTIF(C$2:C3166,C3167)&gt;0,B3166,B3166+1)</f>
        <v>1091</v>
      </c>
      <c r="C3167" t="str">
        <f>Table1[[#This Row],[position]]&amp;IF(Table1[district]="NA","","-"&amp;Table1[district])&amp;IF(Table1[parish]="Multi-Parish Race","","-"&amp;Table1[parish])&amp;" ("&amp;Table1[year]&amp;")"</f>
        <v>Member of School Board-District 9-Jefferson (2014)</v>
      </c>
      <c r="D3167" t="s">
        <v>3379</v>
      </c>
      <c r="E3167" t="s">
        <v>3374</v>
      </c>
      <c r="F3167" t="s">
        <v>3955</v>
      </c>
      <c r="G3167">
        <v>2014</v>
      </c>
      <c r="H3167" t="s">
        <v>1442</v>
      </c>
      <c r="I3167" t="s">
        <v>19</v>
      </c>
      <c r="J3167">
        <v>4722</v>
      </c>
      <c r="K3167">
        <v>9</v>
      </c>
      <c r="L3167">
        <f>COUNTIF(Table1[Race],Table1[Race])</f>
        <v>2</v>
      </c>
      <c r="M3167">
        <v>3</v>
      </c>
      <c r="N3167">
        <v>5</v>
      </c>
      <c r="O3167">
        <v>1</v>
      </c>
      <c r="P3167">
        <v>0</v>
      </c>
      <c r="Q3167" t="s">
        <v>20</v>
      </c>
      <c r="R3167" t="s">
        <v>3382</v>
      </c>
      <c r="S3167" t="s">
        <v>3379</v>
      </c>
      <c r="T3167">
        <f>IFERROR(Table1[n_can_adj]/MID(Table1[district],FIND("(",Table1[district])+1,1),Table1[n_can_adj])</f>
        <v>2</v>
      </c>
      <c r="U3167">
        <v>435204</v>
      </c>
      <c r="V3167" t="str">
        <f>IF(Table1[Voting Population]&lt;47000,"Rural","Urban")</f>
        <v>Urban</v>
      </c>
      <c r="W3167" s="3">
        <v>0.11065072040681795</v>
      </c>
      <c r="X3167" s="3" t="s">
        <v>5414</v>
      </c>
      <c r="Y3167" s="3">
        <f>COUNTIFS(Table1[Race '#],Table1[[#This Row],[Race '#]],Table1[Gender],"F")</f>
        <v>1</v>
      </c>
      <c r="Z3167" s="3">
        <f>COUNTIFS(Table1[Race '#],Table1[[#This Row],[Race '#]],Table1[Gender],"M")</f>
        <v>1</v>
      </c>
      <c r="AA3167" s="3">
        <f>COUNTIFS(Table1[Race '#],Table1[[#This Row],[Race '#]],Table1[Gender],"~?")</f>
        <v>0</v>
      </c>
      <c r="AB3167" s="3" t="str">
        <f>_xlfn.IFS(Y3167=SUM(Table1[[#This Row],[Race-F candidates]:[Race-? Candidates]]),"All-Female",Z3167=SUM(Table1[[#This Row],[Race-F candidates]:[Race-? Candidates]]),"All-Male",1=1,"Mixed-Gender")</f>
        <v>Mixed-Gender</v>
      </c>
      <c r="AC3167" s="3">
        <f>COUNTIFS(Table1[genoffice],Table1[[#This Row],[genoffice]],Table1[Gender],"F")</f>
        <v>216</v>
      </c>
      <c r="AD3167" s="3">
        <f>COUNTIFS(Table1[genoffice],Table1[[#This Row],[genoffice]],Table1[Gender],"M")</f>
        <v>355</v>
      </c>
      <c r="AE3167" s="3">
        <f>COUNTIFS(Table1[genoffice],Table1[[#This Row],[genoffice]],Table1[Gender],"~?")</f>
        <v>29</v>
      </c>
    </row>
    <row r="3168" spans="1:31" x14ac:dyDescent="0.35">
      <c r="A3168">
        <v>3166</v>
      </c>
      <c r="B3168">
        <f>IF(COUNTIF(C$2:C3167,C3168)&gt;0,B3167,B3167+1)</f>
        <v>1092</v>
      </c>
      <c r="C3168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8" t="s">
        <v>3379</v>
      </c>
      <c r="E3168" t="s">
        <v>3374</v>
      </c>
      <c r="F3168" t="s">
        <v>3952</v>
      </c>
      <c r="G3168">
        <v>2014</v>
      </c>
      <c r="H3168" t="s">
        <v>1012</v>
      </c>
      <c r="I3168" t="s">
        <v>19</v>
      </c>
      <c r="J3168">
        <v>3759</v>
      </c>
      <c r="K3168">
        <v>9</v>
      </c>
      <c r="L3168">
        <f>COUNTIF(Table1[Race],Table1[Race])</f>
        <v>2</v>
      </c>
      <c r="M3168">
        <v>3</v>
      </c>
      <c r="N3168">
        <v>5</v>
      </c>
      <c r="O3168">
        <v>1</v>
      </c>
      <c r="P3168">
        <v>0</v>
      </c>
      <c r="Q3168" t="s">
        <v>20</v>
      </c>
      <c r="R3168" t="s">
        <v>3382</v>
      </c>
      <c r="S3168" t="s">
        <v>3379</v>
      </c>
      <c r="T3168">
        <f>IFERROR(Table1[n_can_adj]/MID(Table1[district],FIND("(",Table1[district])+1,1),Table1[n_can_adj])</f>
        <v>2</v>
      </c>
      <c r="U3168">
        <v>234963</v>
      </c>
      <c r="V3168" t="str">
        <f>IF(Table1[Voting Population]&lt;47000,"Rural","Urban")</f>
        <v>Urban</v>
      </c>
      <c r="W3168" s="3">
        <v>0.22446874355271307</v>
      </c>
      <c r="X3168" s="3" t="s">
        <v>5414</v>
      </c>
      <c r="Y3168" s="3">
        <f>COUNTIFS(Table1[Race '#],Table1[[#This Row],[Race '#]],Table1[Gender],"F")</f>
        <v>0</v>
      </c>
      <c r="Z3168" s="3">
        <f>COUNTIFS(Table1[Race '#],Table1[[#This Row],[Race '#]],Table1[Gender],"M")</f>
        <v>2</v>
      </c>
      <c r="AA3168" s="3">
        <f>COUNTIFS(Table1[Race '#],Table1[[#This Row],[Race '#]],Table1[Gender],"~?")</f>
        <v>0</v>
      </c>
      <c r="AB3168" s="3" t="str">
        <f>_xlfn.IFS(Y3168=SUM(Table1[[#This Row],[Race-F candidates]:[Race-? Candidates]]),"All-Female",Z3168=SUM(Table1[[#This Row],[Race-F candidates]:[Race-? Candidates]]),"All-Male",1=1,"Mixed-Gender")</f>
        <v>All-Male</v>
      </c>
      <c r="AC3168" s="3">
        <f>COUNTIFS(Table1[genoffice],Table1[[#This Row],[genoffice]],Table1[Gender],"F")</f>
        <v>216</v>
      </c>
      <c r="AD3168" s="3">
        <f>COUNTIFS(Table1[genoffice],Table1[[#This Row],[genoffice]],Table1[Gender],"M")</f>
        <v>355</v>
      </c>
      <c r="AE3168" s="3">
        <f>COUNTIFS(Table1[genoffice],Table1[[#This Row],[genoffice]],Table1[Gender],"~?")</f>
        <v>29</v>
      </c>
    </row>
    <row r="3169" spans="1:31" x14ac:dyDescent="0.35">
      <c r="A3169">
        <v>3172</v>
      </c>
      <c r="B3169">
        <f>IF(COUNTIF(C$2:C3168,C3169)&gt;0,B3168,B3168+1)</f>
        <v>1092</v>
      </c>
      <c r="C3169" t="str">
        <f>Table1[[#This Row],[position]]&amp;IF(Table1[district]="NA","","-"&amp;Table1[district])&amp;IF(Table1[parish]="Multi-Parish Race","","-"&amp;Table1[parish])&amp;" ("&amp;Table1[year]&amp;")"</f>
        <v>Member of School Board-District 9-Lafayette (2014)</v>
      </c>
      <c r="D3169" t="s">
        <v>3379</v>
      </c>
      <c r="E3169" t="s">
        <v>3374</v>
      </c>
      <c r="F3169" t="s">
        <v>3958</v>
      </c>
      <c r="G3169">
        <v>2014</v>
      </c>
      <c r="H3169" t="s">
        <v>1012</v>
      </c>
      <c r="I3169" t="s">
        <v>19</v>
      </c>
      <c r="J3169">
        <v>5935</v>
      </c>
      <c r="K3169">
        <v>9</v>
      </c>
      <c r="L3169">
        <f>COUNTIF(Table1[Race],Table1[Race])</f>
        <v>2</v>
      </c>
      <c r="M3169">
        <v>3</v>
      </c>
      <c r="N3169">
        <v>5</v>
      </c>
      <c r="O3169">
        <v>1</v>
      </c>
      <c r="P3169">
        <v>0</v>
      </c>
      <c r="Q3169" t="s">
        <v>20</v>
      </c>
      <c r="R3169" t="s">
        <v>3382</v>
      </c>
      <c r="S3169" t="s">
        <v>3379</v>
      </c>
      <c r="T3169">
        <f>IFERROR(Table1[n_can_adj]/MID(Table1[district],FIND("(",Table1[district])+1,1),Table1[n_can_adj])</f>
        <v>2</v>
      </c>
      <c r="U3169">
        <v>234963</v>
      </c>
      <c r="V3169" t="str">
        <f>IF(Table1[Voting Population]&lt;47000,"Rural","Urban")</f>
        <v>Urban</v>
      </c>
      <c r="W3169" s="3">
        <v>0.22446874355271307</v>
      </c>
      <c r="X3169" s="3" t="s">
        <v>5414</v>
      </c>
      <c r="Y3169" s="3">
        <f>COUNTIFS(Table1[Race '#],Table1[[#This Row],[Race '#]],Table1[Gender],"F")</f>
        <v>0</v>
      </c>
      <c r="Z3169" s="3">
        <f>COUNTIFS(Table1[Race '#],Table1[[#This Row],[Race '#]],Table1[Gender],"M")</f>
        <v>2</v>
      </c>
      <c r="AA3169" s="3">
        <f>COUNTIFS(Table1[Race '#],Table1[[#This Row],[Race '#]],Table1[Gender],"~?")</f>
        <v>0</v>
      </c>
      <c r="AB3169" s="3" t="str">
        <f>_xlfn.IFS(Y3169=SUM(Table1[[#This Row],[Race-F candidates]:[Race-? Candidates]]),"All-Female",Z3169=SUM(Table1[[#This Row],[Race-F candidates]:[Race-? Candidates]]),"All-Male",1=1,"Mixed-Gender")</f>
        <v>All-Male</v>
      </c>
      <c r="AC3169" s="3">
        <f>COUNTIFS(Table1[genoffice],Table1[[#This Row],[genoffice]],Table1[Gender],"F")</f>
        <v>216</v>
      </c>
      <c r="AD3169" s="3">
        <f>COUNTIFS(Table1[genoffice],Table1[[#This Row],[genoffice]],Table1[Gender],"M")</f>
        <v>355</v>
      </c>
      <c r="AE3169" s="3">
        <f>COUNTIFS(Table1[genoffice],Table1[[#This Row],[genoffice]],Table1[Gender],"~?")</f>
        <v>29</v>
      </c>
    </row>
    <row r="3170" spans="1:31" x14ac:dyDescent="0.35">
      <c r="A3170">
        <v>3168</v>
      </c>
      <c r="B3170">
        <f>IF(COUNTIF(C$2:C3169,C3170)&gt;0,B3169,B3169+1)</f>
        <v>1093</v>
      </c>
      <c r="C3170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0" t="s">
        <v>3379</v>
      </c>
      <c r="E3170" t="s">
        <v>3374</v>
      </c>
      <c r="F3170" t="s">
        <v>3954</v>
      </c>
      <c r="G3170">
        <v>2014</v>
      </c>
      <c r="H3170" t="s">
        <v>1197</v>
      </c>
      <c r="I3170" t="s">
        <v>23</v>
      </c>
      <c r="J3170">
        <v>492</v>
      </c>
      <c r="K3170">
        <v>9</v>
      </c>
      <c r="L3170">
        <f>COUNTIF(Table1[Race],Table1[Race])</f>
        <v>2</v>
      </c>
      <c r="M3170">
        <v>3</v>
      </c>
      <c r="N3170">
        <v>5</v>
      </c>
      <c r="O3170">
        <v>1</v>
      </c>
      <c r="P3170">
        <v>0</v>
      </c>
      <c r="Q3170" t="s">
        <v>20</v>
      </c>
      <c r="R3170" t="s">
        <v>3382</v>
      </c>
      <c r="S3170" t="s">
        <v>3379</v>
      </c>
      <c r="T3170">
        <f>IFERROR(Table1[n_can_adj]/MID(Table1[district],FIND("(",Table1[district])+1,1),Table1[n_can_adj])</f>
        <v>2</v>
      </c>
      <c r="U3170">
        <v>24144</v>
      </c>
      <c r="V3170" t="str">
        <f>IF(Table1[Voting Population]&lt;47000,"Rural","Urban")</f>
        <v>Rural</v>
      </c>
      <c r="W3170" s="3">
        <v>0.40772532188841204</v>
      </c>
      <c r="X3170" s="3" t="s">
        <v>5414</v>
      </c>
      <c r="Y3170" s="3">
        <f>COUNTIFS(Table1[Race '#],Table1[[#This Row],[Race '#]],Table1[Gender],"F")</f>
        <v>1</v>
      </c>
      <c r="Z3170" s="3">
        <f>COUNTIFS(Table1[Race '#],Table1[[#This Row],[Race '#]],Table1[Gender],"M")</f>
        <v>1</v>
      </c>
      <c r="AA3170" s="3">
        <f>COUNTIFS(Table1[Race '#],Table1[[#This Row],[Race '#]],Table1[Gender],"~?")</f>
        <v>0</v>
      </c>
      <c r="AB3170" s="3" t="str">
        <f>_xlfn.IFS(Y3170=SUM(Table1[[#This Row],[Race-F candidates]:[Race-? Candidates]]),"All-Female",Z3170=SUM(Table1[[#This Row],[Race-F candidates]:[Race-? Candidates]]),"All-Male",1=1,"Mixed-Gender")</f>
        <v>Mixed-Gender</v>
      </c>
      <c r="AC3170" s="3">
        <f>COUNTIFS(Table1[genoffice],Table1[[#This Row],[genoffice]],Table1[Gender],"F")</f>
        <v>216</v>
      </c>
      <c r="AD3170" s="3">
        <f>COUNTIFS(Table1[genoffice],Table1[[#This Row],[genoffice]],Table1[Gender],"M")</f>
        <v>355</v>
      </c>
      <c r="AE3170" s="3">
        <f>COUNTIFS(Table1[genoffice],Table1[[#This Row],[genoffice]],Table1[Gender],"~?")</f>
        <v>29</v>
      </c>
    </row>
    <row r="3171" spans="1:31" x14ac:dyDescent="0.35">
      <c r="A3171">
        <v>3170</v>
      </c>
      <c r="B3171">
        <f>IF(COUNTIF(C$2:C3170,C3171)&gt;0,B3170,B3170+1)</f>
        <v>1093</v>
      </c>
      <c r="C3171" t="str">
        <f>Table1[[#This Row],[position]]&amp;IF(Table1[district]="NA","","-"&amp;Table1[district])&amp;IF(Table1[parish]="Multi-Parish Race","","-"&amp;Table1[parish])&amp;" ("&amp;Table1[year]&amp;")"</f>
        <v>Member of School Board-District 9-Sabine (2014)</v>
      </c>
      <c r="D3171" t="s">
        <v>3379</v>
      </c>
      <c r="E3171" t="s">
        <v>3374</v>
      </c>
      <c r="F3171" t="s">
        <v>3956</v>
      </c>
      <c r="G3171">
        <v>2014</v>
      </c>
      <c r="H3171" t="s">
        <v>1197</v>
      </c>
      <c r="I3171" t="s">
        <v>23</v>
      </c>
      <c r="J3171">
        <v>207</v>
      </c>
      <c r="K3171">
        <v>9</v>
      </c>
      <c r="L3171">
        <f>COUNTIF(Table1[Race],Table1[Race])</f>
        <v>2</v>
      </c>
      <c r="M3171">
        <v>3</v>
      </c>
      <c r="N3171">
        <v>5</v>
      </c>
      <c r="O3171">
        <v>1</v>
      </c>
      <c r="P3171">
        <v>0</v>
      </c>
      <c r="Q3171" t="s">
        <v>20</v>
      </c>
      <c r="R3171" t="s">
        <v>3382</v>
      </c>
      <c r="S3171" t="s">
        <v>3379</v>
      </c>
      <c r="T3171">
        <f>IFERROR(Table1[n_can_adj]/MID(Table1[district],FIND("(",Table1[district])+1,1),Table1[n_can_adj])</f>
        <v>2</v>
      </c>
      <c r="U3171">
        <v>24144</v>
      </c>
      <c r="V3171" t="str">
        <f>IF(Table1[Voting Population]&lt;47000,"Rural","Urban")</f>
        <v>Rural</v>
      </c>
      <c r="W3171" s="3">
        <v>0.40772532188841204</v>
      </c>
      <c r="X3171" s="3" t="s">
        <v>5415</v>
      </c>
      <c r="Y3171" s="3">
        <f>COUNTIFS(Table1[Race '#],Table1[[#This Row],[Race '#]],Table1[Gender],"F")</f>
        <v>1</v>
      </c>
      <c r="Z3171" s="3">
        <f>COUNTIFS(Table1[Race '#],Table1[[#This Row],[Race '#]],Table1[Gender],"M")</f>
        <v>1</v>
      </c>
      <c r="AA3171" s="3">
        <f>COUNTIFS(Table1[Race '#],Table1[[#This Row],[Race '#]],Table1[Gender],"~?")</f>
        <v>0</v>
      </c>
      <c r="AB3171" s="3" t="str">
        <f>_xlfn.IFS(Y3171=SUM(Table1[[#This Row],[Race-F candidates]:[Race-? Candidates]]),"All-Female",Z3171=SUM(Table1[[#This Row],[Race-F candidates]:[Race-? Candidates]]),"All-Male",1=1,"Mixed-Gender")</f>
        <v>Mixed-Gender</v>
      </c>
      <c r="AC3171" s="3">
        <f>COUNTIFS(Table1[genoffice],Table1[[#This Row],[genoffice]],Table1[Gender],"F")</f>
        <v>216</v>
      </c>
      <c r="AD3171" s="3">
        <f>COUNTIFS(Table1[genoffice],Table1[[#This Row],[genoffice]],Table1[Gender],"M")</f>
        <v>355</v>
      </c>
      <c r="AE3171" s="3">
        <f>COUNTIFS(Table1[genoffice],Table1[[#This Row],[genoffice]],Table1[Gender],"~?")</f>
        <v>29</v>
      </c>
    </row>
    <row r="3172" spans="1:31" x14ac:dyDescent="0.35">
      <c r="A3172">
        <v>3167</v>
      </c>
      <c r="B3172">
        <f>IF(COUNTIF(C$2:C3171,C3172)&gt;0,B3171,B3171+1)</f>
        <v>1094</v>
      </c>
      <c r="C3172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2" t="s">
        <v>3379</v>
      </c>
      <c r="E3172" t="s">
        <v>3374</v>
      </c>
      <c r="F3172" t="s">
        <v>3953</v>
      </c>
      <c r="G3172">
        <v>2014</v>
      </c>
      <c r="H3172" t="s">
        <v>1292</v>
      </c>
      <c r="I3172" t="s">
        <v>30</v>
      </c>
      <c r="J3172">
        <v>862</v>
      </c>
      <c r="K3172">
        <v>9</v>
      </c>
      <c r="L3172">
        <f>COUNTIF(Table1[Race],Table1[Race])</f>
        <v>3</v>
      </c>
      <c r="M3172">
        <v>3</v>
      </c>
      <c r="N3172">
        <v>5</v>
      </c>
      <c r="O3172">
        <v>1</v>
      </c>
      <c r="P3172">
        <v>0</v>
      </c>
      <c r="Q3172" t="s">
        <v>20</v>
      </c>
      <c r="R3172" t="s">
        <v>3382</v>
      </c>
      <c r="S3172" t="s">
        <v>3379</v>
      </c>
      <c r="T3172">
        <f>IFERROR(Table1[n_can_adj]/MID(Table1[district],FIND("(",Table1[district])+1,1),Table1[n_can_adj])</f>
        <v>3</v>
      </c>
      <c r="U3172">
        <v>113099</v>
      </c>
      <c r="V3172" t="str">
        <f>IF(Table1[Voting Population]&lt;47000,"Rural","Urban")</f>
        <v>Urban</v>
      </c>
      <c r="W3172" s="3">
        <v>0.11492392359987053</v>
      </c>
      <c r="X3172" s="3" t="s">
        <v>5415</v>
      </c>
      <c r="Y3172" s="3">
        <f>COUNTIFS(Table1[Race '#],Table1[[#This Row],[Race '#]],Table1[Gender],"F")</f>
        <v>2</v>
      </c>
      <c r="Z3172" s="3">
        <f>COUNTIFS(Table1[Race '#],Table1[[#This Row],[Race '#]],Table1[Gender],"M")</f>
        <v>1</v>
      </c>
      <c r="AA3172" s="3">
        <f>COUNTIFS(Table1[Race '#],Table1[[#This Row],[Race '#]],Table1[Gender],"~?")</f>
        <v>0</v>
      </c>
      <c r="AB3172" s="3" t="str">
        <f>_xlfn.IFS(Y3172=SUM(Table1[[#This Row],[Race-F candidates]:[Race-? Candidates]]),"All-Female",Z3172=SUM(Table1[[#This Row],[Race-F candidates]:[Race-? Candidates]]),"All-Male",1=1,"Mixed-Gender")</f>
        <v>Mixed-Gender</v>
      </c>
      <c r="AC3172" s="3">
        <f>COUNTIFS(Table1[genoffice],Table1[[#This Row],[genoffice]],Table1[Gender],"F")</f>
        <v>216</v>
      </c>
      <c r="AD3172" s="3">
        <f>COUNTIFS(Table1[genoffice],Table1[[#This Row],[genoffice]],Table1[Gender],"M")</f>
        <v>355</v>
      </c>
      <c r="AE3172" s="3">
        <f>COUNTIFS(Table1[genoffice],Table1[[#This Row],[genoffice]],Table1[Gender],"~?")</f>
        <v>29</v>
      </c>
    </row>
    <row r="3173" spans="1:31" x14ac:dyDescent="0.35">
      <c r="A3173">
        <v>3171</v>
      </c>
      <c r="B3173">
        <f>IF(COUNTIF(C$2:C3172,C3173)&gt;0,B3172,B3172+1)</f>
        <v>1094</v>
      </c>
      <c r="C3173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3" t="s">
        <v>3379</v>
      </c>
      <c r="E3173" t="s">
        <v>3374</v>
      </c>
      <c r="F3173" t="s">
        <v>3957</v>
      </c>
      <c r="G3173">
        <v>2014</v>
      </c>
      <c r="H3173" t="s">
        <v>1292</v>
      </c>
      <c r="I3173" t="s">
        <v>23</v>
      </c>
      <c r="J3173">
        <v>936</v>
      </c>
      <c r="K3173">
        <v>9</v>
      </c>
      <c r="L3173">
        <f>COUNTIF(Table1[Race],Table1[Race])</f>
        <v>3</v>
      </c>
      <c r="M3173">
        <v>3</v>
      </c>
      <c r="N3173">
        <v>5</v>
      </c>
      <c r="O3173">
        <v>1</v>
      </c>
      <c r="P3173">
        <v>0</v>
      </c>
      <c r="Q3173" t="s">
        <v>20</v>
      </c>
      <c r="R3173" t="s">
        <v>3382</v>
      </c>
      <c r="S3173" t="s">
        <v>3379</v>
      </c>
      <c r="T3173">
        <f>IFERROR(Table1[n_can_adj]/MID(Table1[district],FIND("(",Table1[district])+1,1),Table1[n_can_adj])</f>
        <v>3</v>
      </c>
      <c r="U3173">
        <v>113099</v>
      </c>
      <c r="V3173" t="str">
        <f>IF(Table1[Voting Population]&lt;47000,"Rural","Urban")</f>
        <v>Urban</v>
      </c>
      <c r="W3173" s="3">
        <v>0.11492392359987053</v>
      </c>
      <c r="X3173" s="3" t="s">
        <v>5414</v>
      </c>
      <c r="Y3173" s="3">
        <f>COUNTIFS(Table1[Race '#],Table1[[#This Row],[Race '#]],Table1[Gender],"F")</f>
        <v>2</v>
      </c>
      <c r="Z3173" s="3">
        <f>COUNTIFS(Table1[Race '#],Table1[[#This Row],[Race '#]],Table1[Gender],"M")</f>
        <v>1</v>
      </c>
      <c r="AA3173" s="3">
        <f>COUNTIFS(Table1[Race '#],Table1[[#This Row],[Race '#]],Table1[Gender],"~?")</f>
        <v>0</v>
      </c>
      <c r="AB3173" s="3" t="str">
        <f>_xlfn.IFS(Y3173=SUM(Table1[[#This Row],[Race-F candidates]:[Race-? Candidates]]),"All-Female",Z3173=SUM(Table1[[#This Row],[Race-F candidates]:[Race-? Candidates]]),"All-Male",1=1,"Mixed-Gender")</f>
        <v>Mixed-Gender</v>
      </c>
      <c r="AC3173" s="3">
        <f>COUNTIFS(Table1[genoffice],Table1[[#This Row],[genoffice]],Table1[Gender],"F")</f>
        <v>216</v>
      </c>
      <c r="AD3173" s="3">
        <f>COUNTIFS(Table1[genoffice],Table1[[#This Row],[genoffice]],Table1[Gender],"M")</f>
        <v>355</v>
      </c>
      <c r="AE3173" s="3">
        <f>COUNTIFS(Table1[genoffice],Table1[[#This Row],[genoffice]],Table1[Gender],"~?")</f>
        <v>29</v>
      </c>
    </row>
    <row r="3174" spans="1:31" x14ac:dyDescent="0.35">
      <c r="A3174">
        <v>3173</v>
      </c>
      <c r="B3174">
        <f>IF(COUNTIF(C$2:C3173,C3174)&gt;0,B3173,B3173+1)</f>
        <v>1094</v>
      </c>
      <c r="C3174" t="str">
        <f>Table1[[#This Row],[position]]&amp;IF(Table1[district]="NA","","-"&amp;Table1[district])&amp;IF(Table1[parish]="Multi-Parish Race","","-"&amp;Table1[parish])&amp;" ("&amp;Table1[year]&amp;")"</f>
        <v>Member of School Board-District 9-Terrebonne (2014)</v>
      </c>
      <c r="D3174" t="s">
        <v>3379</v>
      </c>
      <c r="E3174" t="s">
        <v>3374</v>
      </c>
      <c r="F3174" t="s">
        <v>3959</v>
      </c>
      <c r="G3174">
        <v>2014</v>
      </c>
      <c r="H3174" t="s">
        <v>1292</v>
      </c>
      <c r="I3174" t="s">
        <v>19</v>
      </c>
      <c r="J3174">
        <v>1291</v>
      </c>
      <c r="K3174">
        <v>9</v>
      </c>
      <c r="L3174">
        <f>COUNTIF(Table1[Race],Table1[Race])</f>
        <v>3</v>
      </c>
      <c r="M3174">
        <v>3</v>
      </c>
      <c r="N3174">
        <v>5</v>
      </c>
      <c r="O3174">
        <v>1</v>
      </c>
      <c r="P3174">
        <v>0</v>
      </c>
      <c r="Q3174" t="s">
        <v>20</v>
      </c>
      <c r="R3174" t="s">
        <v>3382</v>
      </c>
      <c r="S3174" t="s">
        <v>3379</v>
      </c>
      <c r="T3174">
        <f>IFERROR(Table1[n_can_adj]/MID(Table1[district],FIND("(",Table1[district])+1,1),Table1[n_can_adj])</f>
        <v>3</v>
      </c>
      <c r="U3174">
        <v>113099</v>
      </c>
      <c r="V3174" t="str">
        <f>IF(Table1[Voting Population]&lt;47000,"Rural","Urban")</f>
        <v>Urban</v>
      </c>
      <c r="W3174" s="3">
        <v>0.11492392359987053</v>
      </c>
      <c r="X3174" s="3" t="s">
        <v>5415</v>
      </c>
      <c r="Y3174" s="3">
        <f>COUNTIFS(Table1[Race '#],Table1[[#This Row],[Race '#]],Table1[Gender],"F")</f>
        <v>2</v>
      </c>
      <c r="Z3174" s="3">
        <f>COUNTIFS(Table1[Race '#],Table1[[#This Row],[Race '#]],Table1[Gender],"M")</f>
        <v>1</v>
      </c>
      <c r="AA3174" s="3">
        <f>COUNTIFS(Table1[Race '#],Table1[[#This Row],[Race '#]],Table1[Gender],"~?")</f>
        <v>0</v>
      </c>
      <c r="AB3174" s="3" t="str">
        <f>_xlfn.IFS(Y3174=SUM(Table1[[#This Row],[Race-F candidates]:[Race-? Candidates]]),"All-Female",Z3174=SUM(Table1[[#This Row],[Race-F candidates]:[Race-? Candidates]]),"All-Male",1=1,"Mixed-Gender")</f>
        <v>Mixed-Gender</v>
      </c>
      <c r="AC3174" s="3">
        <f>COUNTIFS(Table1[genoffice],Table1[[#This Row],[genoffice]],Table1[Gender],"F")</f>
        <v>216</v>
      </c>
      <c r="AD3174" s="3">
        <f>COUNTIFS(Table1[genoffice],Table1[[#This Row],[genoffice]],Table1[Gender],"M")</f>
        <v>355</v>
      </c>
      <c r="AE3174" s="3">
        <f>COUNTIFS(Table1[genoffice],Table1[[#This Row],[genoffice]],Table1[Gender],"~?")</f>
        <v>29</v>
      </c>
    </row>
    <row r="3175" spans="1:31" x14ac:dyDescent="0.35">
      <c r="A3175">
        <v>3178</v>
      </c>
      <c r="B3175">
        <f>IF(COUNTIF(C$2:C3174,C3175)&gt;0,B3174,B3174+1)</f>
        <v>1095</v>
      </c>
      <c r="C3175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5" t="s">
        <v>3379</v>
      </c>
      <c r="E3175" t="s">
        <v>3960</v>
      </c>
      <c r="F3175" t="s">
        <v>3965</v>
      </c>
      <c r="G3175">
        <v>2014</v>
      </c>
      <c r="H3175" t="s">
        <v>231</v>
      </c>
      <c r="I3175" t="s">
        <v>19</v>
      </c>
      <c r="J3175">
        <v>120</v>
      </c>
      <c r="K3175">
        <v>11</v>
      </c>
      <c r="L3175">
        <f>COUNTIF(Table1[Race],Table1[Race])</f>
        <v>4</v>
      </c>
      <c r="M3175">
        <v>8</v>
      </c>
      <c r="N3175">
        <v>3</v>
      </c>
      <c r="O3175">
        <v>0</v>
      </c>
      <c r="P3175">
        <v>0</v>
      </c>
      <c r="Q3175" t="s">
        <v>20</v>
      </c>
      <c r="R3175" t="s">
        <v>3382</v>
      </c>
      <c r="S3175" t="s">
        <v>3379</v>
      </c>
      <c r="T3175">
        <f>IFERROR(Table1[n_can_adj]/MID(Table1[district],FIND("(",Table1[district])+1,1),Table1[n_can_adj])</f>
        <v>4</v>
      </c>
      <c r="U3175">
        <v>33159</v>
      </c>
      <c r="V3175" t="str">
        <f>IF(Table1[Voting Population]&lt;47000,"Rural","Urban")</f>
        <v>Rural</v>
      </c>
      <c r="W3175" s="3">
        <v>9.6805421103581812E-3</v>
      </c>
      <c r="X3175" s="3" t="s">
        <v>5415</v>
      </c>
      <c r="Y3175" s="3">
        <f>COUNTIFS(Table1[Race '#],Table1[[#This Row],[Race '#]],Table1[Gender],"F")</f>
        <v>3</v>
      </c>
      <c r="Z3175" s="3">
        <f>COUNTIFS(Table1[Race '#],Table1[[#This Row],[Race '#]],Table1[Gender],"M")</f>
        <v>1</v>
      </c>
      <c r="AA3175" s="3">
        <f>COUNTIFS(Table1[Race '#],Table1[[#This Row],[Race '#]],Table1[Gender],"~?")</f>
        <v>0</v>
      </c>
      <c r="AB3175" s="3" t="str">
        <f>_xlfn.IFS(Y3175=SUM(Table1[[#This Row],[Race-F candidates]:[Race-? Candidates]]),"All-Female",Z3175=SUM(Table1[[#This Row],[Race-F candidates]:[Race-? Candidates]]),"All-Male",1=1,"Mixed-Gender")</f>
        <v>Mixed-Gender</v>
      </c>
      <c r="AC3175" s="3">
        <f>COUNTIFS(Table1[genoffice],Table1[[#This Row],[genoffice]],Table1[Gender],"F")</f>
        <v>216</v>
      </c>
      <c r="AD3175" s="3">
        <f>COUNTIFS(Table1[genoffice],Table1[[#This Row],[genoffice]],Table1[Gender],"M")</f>
        <v>355</v>
      </c>
      <c r="AE3175" s="3">
        <f>COUNTIFS(Table1[genoffice],Table1[[#This Row],[genoffice]],Table1[Gender],"~?")</f>
        <v>29</v>
      </c>
    </row>
    <row r="3176" spans="1:31" x14ac:dyDescent="0.35">
      <c r="A3176">
        <v>3179</v>
      </c>
      <c r="B3176">
        <f>IF(COUNTIF(C$2:C3175,C3176)&gt;0,B3175,B3175+1)</f>
        <v>1095</v>
      </c>
      <c r="C3176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6" t="s">
        <v>3379</v>
      </c>
      <c r="E3176" t="s">
        <v>3960</v>
      </c>
      <c r="F3176" t="s">
        <v>3966</v>
      </c>
      <c r="G3176">
        <v>2014</v>
      </c>
      <c r="H3176" t="s">
        <v>231</v>
      </c>
      <c r="I3176" t="s">
        <v>23</v>
      </c>
      <c r="J3176">
        <v>195</v>
      </c>
      <c r="K3176">
        <v>11</v>
      </c>
      <c r="L3176">
        <f>COUNTIF(Table1[Race],Table1[Race])</f>
        <v>4</v>
      </c>
      <c r="M3176">
        <v>8</v>
      </c>
      <c r="N3176">
        <v>3</v>
      </c>
      <c r="O3176">
        <v>0</v>
      </c>
      <c r="P3176">
        <v>0</v>
      </c>
      <c r="Q3176" t="s">
        <v>20</v>
      </c>
      <c r="R3176" t="s">
        <v>3382</v>
      </c>
      <c r="S3176" t="s">
        <v>3379</v>
      </c>
      <c r="T3176">
        <f>IFERROR(Table1[n_can_adj]/MID(Table1[district],FIND("(",Table1[district])+1,1),Table1[n_can_adj])</f>
        <v>4</v>
      </c>
      <c r="U3176">
        <v>33159</v>
      </c>
      <c r="V3176" t="str">
        <f>IF(Table1[Voting Population]&lt;47000,"Rural","Urban")</f>
        <v>Rural</v>
      </c>
      <c r="W3176" s="3">
        <v>9.6805421103581812E-3</v>
      </c>
      <c r="X3176" s="3" t="s">
        <v>5414</v>
      </c>
      <c r="Y3176" s="3">
        <f>COUNTIFS(Table1[Race '#],Table1[[#This Row],[Race '#]],Table1[Gender],"F")</f>
        <v>3</v>
      </c>
      <c r="Z3176" s="3">
        <f>COUNTIFS(Table1[Race '#],Table1[[#This Row],[Race '#]],Table1[Gender],"M")</f>
        <v>1</v>
      </c>
      <c r="AA3176" s="3">
        <f>COUNTIFS(Table1[Race '#],Table1[[#This Row],[Race '#]],Table1[Gender],"~?")</f>
        <v>0</v>
      </c>
      <c r="AB3176" s="3" t="str">
        <f>_xlfn.IFS(Y3176=SUM(Table1[[#This Row],[Race-F candidates]:[Race-? Candidates]]),"All-Female",Z3176=SUM(Table1[[#This Row],[Race-F candidates]:[Race-? Candidates]]),"All-Male",1=1,"Mixed-Gender")</f>
        <v>Mixed-Gender</v>
      </c>
      <c r="AC3176" s="3">
        <f>COUNTIFS(Table1[genoffice],Table1[[#This Row],[genoffice]],Table1[Gender],"F")</f>
        <v>216</v>
      </c>
      <c r="AD3176" s="3">
        <f>COUNTIFS(Table1[genoffice],Table1[[#This Row],[genoffice]],Table1[Gender],"M")</f>
        <v>355</v>
      </c>
      <c r="AE3176" s="3">
        <f>COUNTIFS(Table1[genoffice],Table1[[#This Row],[genoffice]],Table1[Gender],"~?")</f>
        <v>29</v>
      </c>
    </row>
    <row r="3177" spans="1:31" x14ac:dyDescent="0.35">
      <c r="A3177">
        <v>3182</v>
      </c>
      <c r="B3177">
        <f>IF(COUNTIF(C$2:C3176,C3177)&gt;0,B3176,B3176+1)</f>
        <v>1095</v>
      </c>
      <c r="C3177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7" t="s">
        <v>3379</v>
      </c>
      <c r="E3177" t="s">
        <v>3960</v>
      </c>
      <c r="F3177" t="s">
        <v>3969</v>
      </c>
      <c r="G3177">
        <v>2014</v>
      </c>
      <c r="H3177" t="s">
        <v>231</v>
      </c>
      <c r="I3177" t="s">
        <v>19</v>
      </c>
      <c r="J3177">
        <v>364</v>
      </c>
      <c r="K3177">
        <v>11</v>
      </c>
      <c r="L3177">
        <f>COUNTIF(Table1[Race],Table1[Race])</f>
        <v>4</v>
      </c>
      <c r="M3177">
        <v>8</v>
      </c>
      <c r="N3177">
        <v>3</v>
      </c>
      <c r="O3177">
        <v>0</v>
      </c>
      <c r="P3177">
        <v>0</v>
      </c>
      <c r="Q3177" t="s">
        <v>20</v>
      </c>
      <c r="R3177" t="s">
        <v>3382</v>
      </c>
      <c r="S3177" t="s">
        <v>3379</v>
      </c>
      <c r="T3177">
        <f>IFERROR(Table1[n_can_adj]/MID(Table1[district],FIND("(",Table1[district])+1,1),Table1[n_can_adj])</f>
        <v>4</v>
      </c>
      <c r="U3177">
        <v>33159</v>
      </c>
      <c r="V3177" t="str">
        <f>IF(Table1[Voting Population]&lt;47000,"Rural","Urban")</f>
        <v>Rural</v>
      </c>
      <c r="W3177" s="3">
        <v>9.6805421103581812E-3</v>
      </c>
      <c r="X3177" s="3" t="s">
        <v>5415</v>
      </c>
      <c r="Y3177" s="3">
        <f>COUNTIFS(Table1[Race '#],Table1[[#This Row],[Race '#]],Table1[Gender],"F")</f>
        <v>3</v>
      </c>
      <c r="Z3177" s="3">
        <f>COUNTIFS(Table1[Race '#],Table1[[#This Row],[Race '#]],Table1[Gender],"M")</f>
        <v>1</v>
      </c>
      <c r="AA3177" s="3">
        <f>COUNTIFS(Table1[Race '#],Table1[[#This Row],[Race '#]],Table1[Gender],"~?")</f>
        <v>0</v>
      </c>
      <c r="AB3177" s="3" t="str">
        <f>_xlfn.IFS(Y3177=SUM(Table1[[#This Row],[Race-F candidates]:[Race-? Candidates]]),"All-Female",Z3177=SUM(Table1[[#This Row],[Race-F candidates]:[Race-? Candidates]]),"All-Male",1=1,"Mixed-Gender")</f>
        <v>Mixed-Gender</v>
      </c>
      <c r="AC3177" s="3">
        <f>COUNTIFS(Table1[genoffice],Table1[[#This Row],[genoffice]],Table1[Gender],"F")</f>
        <v>216</v>
      </c>
      <c r="AD3177" s="3">
        <f>COUNTIFS(Table1[genoffice],Table1[[#This Row],[genoffice]],Table1[Gender],"M")</f>
        <v>355</v>
      </c>
      <c r="AE3177" s="3">
        <f>COUNTIFS(Table1[genoffice],Table1[[#This Row],[genoffice]],Table1[Gender],"~?")</f>
        <v>29</v>
      </c>
    </row>
    <row r="3178" spans="1:31" x14ac:dyDescent="0.35">
      <c r="A3178">
        <v>3183</v>
      </c>
      <c r="B3178">
        <f>IF(COUNTIF(C$2:C3177,C3178)&gt;0,B3177,B3177+1)</f>
        <v>1095</v>
      </c>
      <c r="C3178" t="str">
        <f>Table1[[#This Row],[position]]&amp;IF(Table1[district]="NA","","-"&amp;Table1[district])&amp;IF(Table1[parish]="Multi-Parish Race","","-"&amp;Table1[parish])&amp;" ("&amp;Table1[year]&amp;")"</f>
        <v>Member of School Board-District A-Iberville (2014)</v>
      </c>
      <c r="D3178" t="s">
        <v>3379</v>
      </c>
      <c r="E3178" t="s">
        <v>3960</v>
      </c>
      <c r="F3178" t="s">
        <v>3970</v>
      </c>
      <c r="G3178">
        <v>2014</v>
      </c>
      <c r="H3178" t="s">
        <v>231</v>
      </c>
      <c r="I3178" t="s">
        <v>19</v>
      </c>
      <c r="J3178">
        <v>354</v>
      </c>
      <c r="K3178">
        <v>11</v>
      </c>
      <c r="L3178">
        <f>COUNTIF(Table1[Race],Table1[Race])</f>
        <v>4</v>
      </c>
      <c r="M3178">
        <v>8</v>
      </c>
      <c r="N3178">
        <v>3</v>
      </c>
      <c r="O3178">
        <v>0</v>
      </c>
      <c r="P3178">
        <v>0</v>
      </c>
      <c r="Q3178" t="s">
        <v>20</v>
      </c>
      <c r="R3178" t="s">
        <v>3382</v>
      </c>
      <c r="S3178" t="s">
        <v>3379</v>
      </c>
      <c r="T3178">
        <f>IFERROR(Table1[n_can_adj]/MID(Table1[district],FIND("(",Table1[district])+1,1),Table1[n_can_adj])</f>
        <v>4</v>
      </c>
      <c r="U3178">
        <v>33159</v>
      </c>
      <c r="V3178" t="str">
        <f>IF(Table1[Voting Population]&lt;47000,"Rural","Urban")</f>
        <v>Rural</v>
      </c>
      <c r="W3178" s="3">
        <v>9.6805421103581812E-3</v>
      </c>
      <c r="X3178" s="3" t="s">
        <v>5415</v>
      </c>
      <c r="Y3178" s="3">
        <f>COUNTIFS(Table1[Race '#],Table1[[#This Row],[Race '#]],Table1[Gender],"F")</f>
        <v>3</v>
      </c>
      <c r="Z3178" s="3">
        <f>COUNTIFS(Table1[Race '#],Table1[[#This Row],[Race '#]],Table1[Gender],"M")</f>
        <v>1</v>
      </c>
      <c r="AA3178" s="3">
        <f>COUNTIFS(Table1[Race '#],Table1[[#This Row],[Race '#]],Table1[Gender],"~?")</f>
        <v>0</v>
      </c>
      <c r="AB3178" s="3" t="str">
        <f>_xlfn.IFS(Y3178=SUM(Table1[[#This Row],[Race-F candidates]:[Race-? Candidates]]),"All-Female",Z3178=SUM(Table1[[#This Row],[Race-F candidates]:[Race-? Candidates]]),"All-Male",1=1,"Mixed-Gender")</f>
        <v>Mixed-Gender</v>
      </c>
      <c r="AC3178" s="3">
        <f>COUNTIFS(Table1[genoffice],Table1[[#This Row],[genoffice]],Table1[Gender],"F")</f>
        <v>216</v>
      </c>
      <c r="AD3178" s="3">
        <f>COUNTIFS(Table1[genoffice],Table1[[#This Row],[genoffice]],Table1[Gender],"M")</f>
        <v>355</v>
      </c>
      <c r="AE3178" s="3">
        <f>COUNTIFS(Table1[genoffice],Table1[[#This Row],[genoffice]],Table1[Gender],"~?")</f>
        <v>29</v>
      </c>
    </row>
    <row r="3179" spans="1:31" x14ac:dyDescent="0.35">
      <c r="A3179">
        <v>3175</v>
      </c>
      <c r="B3179">
        <f>IF(COUNTIF(C$2:C3178,C3179)&gt;0,B3178,B3178+1)</f>
        <v>1096</v>
      </c>
      <c r="C3179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79" t="s">
        <v>3379</v>
      </c>
      <c r="E3179" t="s">
        <v>3960</v>
      </c>
      <c r="F3179" t="s">
        <v>3962</v>
      </c>
      <c r="G3179">
        <v>2014</v>
      </c>
      <c r="H3179" t="s">
        <v>1494</v>
      </c>
      <c r="I3179" t="s">
        <v>23</v>
      </c>
      <c r="J3179">
        <v>342</v>
      </c>
      <c r="K3179">
        <v>11</v>
      </c>
      <c r="L3179">
        <f>COUNTIF(Table1[Race],Table1[Race])</f>
        <v>2</v>
      </c>
      <c r="M3179">
        <v>8</v>
      </c>
      <c r="N3179">
        <v>3</v>
      </c>
      <c r="O3179">
        <v>0</v>
      </c>
      <c r="P3179">
        <v>0</v>
      </c>
      <c r="Q3179" t="s">
        <v>20</v>
      </c>
      <c r="R3179" t="s">
        <v>3382</v>
      </c>
      <c r="S3179" t="s">
        <v>3379</v>
      </c>
      <c r="T3179">
        <f>IFERROR(Table1[n_can_adj]/MID(Table1[district],FIND("(",Table1[district])+1,1),Table1[n_can_adj])</f>
        <v>2</v>
      </c>
      <c r="U3179">
        <v>22366</v>
      </c>
      <c r="V3179" t="str">
        <f>IF(Table1[Voting Population]&lt;47000,"Rural","Urban")</f>
        <v>Rural</v>
      </c>
      <c r="W3179" s="3">
        <v>0.21288837744533945</v>
      </c>
      <c r="X3179" s="3" t="s">
        <v>5415</v>
      </c>
      <c r="Y3179" s="3">
        <f>COUNTIFS(Table1[Race '#],Table1[[#This Row],[Race '#]],Table1[Gender],"F")</f>
        <v>2</v>
      </c>
      <c r="Z3179" s="3">
        <f>COUNTIFS(Table1[Race '#],Table1[[#This Row],[Race '#]],Table1[Gender],"M")</f>
        <v>0</v>
      </c>
      <c r="AA3179" s="3">
        <f>COUNTIFS(Table1[Race '#],Table1[[#This Row],[Race '#]],Table1[Gender],"~?")</f>
        <v>0</v>
      </c>
      <c r="AB3179" s="3" t="str">
        <f>_xlfn.IFS(Y3179=SUM(Table1[[#This Row],[Race-F candidates]:[Race-? Candidates]]),"All-Female",Z3179=SUM(Table1[[#This Row],[Race-F candidates]:[Race-? Candidates]]),"All-Male",1=1,"Mixed-Gender")</f>
        <v>All-Female</v>
      </c>
      <c r="AC3179" s="3">
        <f>COUNTIFS(Table1[genoffice],Table1[[#This Row],[genoffice]],Table1[Gender],"F")</f>
        <v>216</v>
      </c>
      <c r="AD3179" s="3">
        <f>COUNTIFS(Table1[genoffice],Table1[[#This Row],[genoffice]],Table1[Gender],"M")</f>
        <v>355</v>
      </c>
      <c r="AE3179" s="3">
        <f>COUNTIFS(Table1[genoffice],Table1[[#This Row],[genoffice]],Table1[Gender],"~?")</f>
        <v>29</v>
      </c>
    </row>
    <row r="3180" spans="1:31" x14ac:dyDescent="0.35">
      <c r="A3180">
        <v>3180</v>
      </c>
      <c r="B3180">
        <f>IF(COUNTIF(C$2:C3179,C3180)&gt;0,B3179,B3179+1)</f>
        <v>1096</v>
      </c>
      <c r="C3180" t="str">
        <f>Table1[[#This Row],[position]]&amp;IF(Table1[district]="NA","","-"&amp;Table1[district])&amp;IF(Table1[parish]="Multi-Parish Race","","-"&amp;Table1[parish])&amp;" ("&amp;Table1[year]&amp;")"</f>
        <v>Member of School Board-District A-Pointe Coupee (2014)</v>
      </c>
      <c r="D3180" t="s">
        <v>3379</v>
      </c>
      <c r="E3180" t="s">
        <v>3960</v>
      </c>
      <c r="F3180" t="s">
        <v>3967</v>
      </c>
      <c r="G3180">
        <v>2014</v>
      </c>
      <c r="H3180" t="s">
        <v>1494</v>
      </c>
      <c r="I3180" t="s">
        <v>23</v>
      </c>
      <c r="J3180">
        <v>527</v>
      </c>
      <c r="K3180">
        <v>11</v>
      </c>
      <c r="L3180">
        <f>COUNTIF(Table1[Race],Table1[Race])</f>
        <v>2</v>
      </c>
      <c r="M3180">
        <v>8</v>
      </c>
      <c r="N3180">
        <v>3</v>
      </c>
      <c r="O3180">
        <v>0</v>
      </c>
      <c r="P3180">
        <v>0</v>
      </c>
      <c r="Q3180" t="s">
        <v>20</v>
      </c>
      <c r="R3180" t="s">
        <v>3382</v>
      </c>
      <c r="S3180" t="s">
        <v>3379</v>
      </c>
      <c r="T3180">
        <f>IFERROR(Table1[n_can_adj]/MID(Table1[district],FIND("(",Table1[district])+1,1),Table1[n_can_adj])</f>
        <v>2</v>
      </c>
      <c r="U3180">
        <v>22366</v>
      </c>
      <c r="V3180" t="str">
        <f>IF(Table1[Voting Population]&lt;47000,"Rural","Urban")</f>
        <v>Rural</v>
      </c>
      <c r="W3180" s="3">
        <v>0.21288837744533945</v>
      </c>
      <c r="X3180" s="3" t="s">
        <v>5415</v>
      </c>
      <c r="Y3180" s="3">
        <f>COUNTIFS(Table1[Race '#],Table1[[#This Row],[Race '#]],Table1[Gender],"F")</f>
        <v>2</v>
      </c>
      <c r="Z3180" s="3">
        <f>COUNTIFS(Table1[Race '#],Table1[[#This Row],[Race '#]],Table1[Gender],"M")</f>
        <v>0</v>
      </c>
      <c r="AA3180" s="3">
        <f>COUNTIFS(Table1[Race '#],Table1[[#This Row],[Race '#]],Table1[Gender],"~?")</f>
        <v>0</v>
      </c>
      <c r="AB3180" s="3" t="str">
        <f>_xlfn.IFS(Y3180=SUM(Table1[[#This Row],[Race-F candidates]:[Race-? Candidates]]),"All-Female",Z3180=SUM(Table1[[#This Row],[Race-F candidates]:[Race-? Candidates]]),"All-Male",1=1,"Mixed-Gender")</f>
        <v>All-Female</v>
      </c>
      <c r="AC3180" s="3">
        <f>COUNTIFS(Table1[genoffice],Table1[[#This Row],[genoffice]],Table1[Gender],"F")</f>
        <v>216</v>
      </c>
      <c r="AD3180" s="3">
        <f>COUNTIFS(Table1[genoffice],Table1[[#This Row],[genoffice]],Table1[Gender],"M")</f>
        <v>355</v>
      </c>
      <c r="AE3180" s="3">
        <f>COUNTIFS(Table1[genoffice],Table1[[#This Row],[genoffice]],Table1[Gender],"~?")</f>
        <v>29</v>
      </c>
    </row>
    <row r="3181" spans="1:31" x14ac:dyDescent="0.35">
      <c r="A3181">
        <v>3176</v>
      </c>
      <c r="B3181">
        <f>IF(COUNTIF(C$2:C3180,C3181)&gt;0,B3180,B3180+1)</f>
        <v>1097</v>
      </c>
      <c r="C3181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1" t="s">
        <v>3379</v>
      </c>
      <c r="E3181" t="s">
        <v>3960</v>
      </c>
      <c r="F3181" t="s">
        <v>3963</v>
      </c>
      <c r="G3181">
        <v>2014</v>
      </c>
      <c r="H3181" t="s">
        <v>640</v>
      </c>
      <c r="I3181" t="s">
        <v>23</v>
      </c>
      <c r="J3181">
        <v>1287</v>
      </c>
      <c r="K3181">
        <v>11</v>
      </c>
      <c r="L3181">
        <f>COUNTIF(Table1[Race],Table1[Race])</f>
        <v>3</v>
      </c>
      <c r="M3181">
        <v>8</v>
      </c>
      <c r="N3181">
        <v>3</v>
      </c>
      <c r="O3181">
        <v>0</v>
      </c>
      <c r="P3181">
        <v>0</v>
      </c>
      <c r="Q3181" t="s">
        <v>20</v>
      </c>
      <c r="R3181" t="s">
        <v>3382</v>
      </c>
      <c r="S3181" t="s">
        <v>3379</v>
      </c>
      <c r="T3181">
        <f>IFERROR(Table1[n_can_adj]/MID(Table1[district],FIND("(",Table1[district])+1,1),Table1[n_can_adj])</f>
        <v>3</v>
      </c>
      <c r="U3181">
        <v>127115</v>
      </c>
      <c r="V3181" t="str">
        <f>IF(Table1[Voting Population]&lt;47000,"Rural","Urban")</f>
        <v>Urban</v>
      </c>
      <c r="W3181" s="3">
        <v>0.10612745098039217</v>
      </c>
      <c r="X3181" s="3" t="s">
        <v>5414</v>
      </c>
      <c r="Y3181" s="3">
        <f>COUNTIFS(Table1[Race '#],Table1[[#This Row],[Race '#]],Table1[Gender],"F")</f>
        <v>0</v>
      </c>
      <c r="Z3181" s="3">
        <f>COUNTIFS(Table1[Race '#],Table1[[#This Row],[Race '#]],Table1[Gender],"M")</f>
        <v>3</v>
      </c>
      <c r="AA3181" s="3">
        <f>COUNTIFS(Table1[Race '#],Table1[[#This Row],[Race '#]],Table1[Gender],"~?")</f>
        <v>0</v>
      </c>
      <c r="AB3181" s="3" t="str">
        <f>_xlfn.IFS(Y3181=SUM(Table1[[#This Row],[Race-F candidates]:[Race-? Candidates]]),"All-Female",Z3181=SUM(Table1[[#This Row],[Race-F candidates]:[Race-? Candidates]]),"All-Male",1=1,"Mixed-Gender")</f>
        <v>All-Male</v>
      </c>
      <c r="AC3181" s="3">
        <f>COUNTIFS(Table1[genoffice],Table1[[#This Row],[genoffice]],Table1[Gender],"F")</f>
        <v>216</v>
      </c>
      <c r="AD3181" s="3">
        <f>COUNTIFS(Table1[genoffice],Table1[[#This Row],[genoffice]],Table1[Gender],"M")</f>
        <v>355</v>
      </c>
      <c r="AE3181" s="3">
        <f>COUNTIFS(Table1[genoffice],Table1[[#This Row],[genoffice]],Table1[Gender],"~?")</f>
        <v>29</v>
      </c>
    </row>
    <row r="3182" spans="1:31" x14ac:dyDescent="0.35">
      <c r="A3182">
        <v>3177</v>
      </c>
      <c r="B3182">
        <f>IF(COUNTIF(C$2:C3181,C3182)&gt;0,B3181,B3181+1)</f>
        <v>1097</v>
      </c>
      <c r="C3182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2" t="s">
        <v>3379</v>
      </c>
      <c r="E3182" t="s">
        <v>3960</v>
      </c>
      <c r="F3182" t="s">
        <v>3964</v>
      </c>
      <c r="G3182">
        <v>2014</v>
      </c>
      <c r="H3182" t="s">
        <v>640</v>
      </c>
      <c r="I3182" t="s">
        <v>23</v>
      </c>
      <c r="J3182">
        <v>1073</v>
      </c>
      <c r="K3182">
        <v>11</v>
      </c>
      <c r="L3182">
        <f>COUNTIF(Table1[Race],Table1[Race])</f>
        <v>3</v>
      </c>
      <c r="M3182">
        <v>8</v>
      </c>
      <c r="N3182">
        <v>3</v>
      </c>
      <c r="O3182">
        <v>0</v>
      </c>
      <c r="P3182">
        <v>0</v>
      </c>
      <c r="Q3182" t="s">
        <v>20</v>
      </c>
      <c r="R3182" t="s">
        <v>3382</v>
      </c>
      <c r="S3182" t="s">
        <v>3379</v>
      </c>
      <c r="T3182">
        <f>IFERROR(Table1[n_can_adj]/MID(Table1[district],FIND("(",Table1[district])+1,1),Table1[n_can_adj])</f>
        <v>3</v>
      </c>
      <c r="U3182">
        <v>127115</v>
      </c>
      <c r="V3182" t="str">
        <f>IF(Table1[Voting Population]&lt;47000,"Rural","Urban")</f>
        <v>Urban</v>
      </c>
      <c r="W3182" s="3">
        <v>0.10612745098039217</v>
      </c>
      <c r="X3182" s="3" t="s">
        <v>5414</v>
      </c>
      <c r="Y3182" s="3">
        <f>COUNTIFS(Table1[Race '#],Table1[[#This Row],[Race '#]],Table1[Gender],"F")</f>
        <v>0</v>
      </c>
      <c r="Z3182" s="3">
        <f>COUNTIFS(Table1[Race '#],Table1[[#This Row],[Race '#]],Table1[Gender],"M")</f>
        <v>3</v>
      </c>
      <c r="AA3182" s="3">
        <f>COUNTIFS(Table1[Race '#],Table1[[#This Row],[Race '#]],Table1[Gender],"~?")</f>
        <v>0</v>
      </c>
      <c r="AB3182" s="3" t="str">
        <f>_xlfn.IFS(Y3182=SUM(Table1[[#This Row],[Race-F candidates]:[Race-? Candidates]]),"All-Female",Z3182=SUM(Table1[[#This Row],[Race-F candidates]:[Race-? Candidates]]),"All-Male",1=1,"Mixed-Gender")</f>
        <v>All-Male</v>
      </c>
      <c r="AC3182" s="3">
        <f>COUNTIFS(Table1[genoffice],Table1[[#This Row],[genoffice]],Table1[Gender],"F")</f>
        <v>216</v>
      </c>
      <c r="AD3182" s="3">
        <f>COUNTIFS(Table1[genoffice],Table1[[#This Row],[genoffice]],Table1[Gender],"M")</f>
        <v>355</v>
      </c>
      <c r="AE3182" s="3">
        <f>COUNTIFS(Table1[genoffice],Table1[[#This Row],[genoffice]],Table1[Gender],"~?")</f>
        <v>29</v>
      </c>
    </row>
    <row r="3183" spans="1:31" x14ac:dyDescent="0.35">
      <c r="A3183">
        <v>3184</v>
      </c>
      <c r="B3183">
        <f>IF(COUNTIF(C$2:C3182,C3183)&gt;0,B3182,B3182+1)</f>
        <v>1097</v>
      </c>
      <c r="C3183" t="str">
        <f>Table1[[#This Row],[position]]&amp;IF(Table1[district]="NA","","-"&amp;Table1[district])&amp;IF(Table1[parish]="Multi-Parish Race","","-"&amp;Table1[parish])&amp;" ("&amp;Table1[year]&amp;")"</f>
        <v>Member of School Board-District A-Tangipahoa (2014)</v>
      </c>
      <c r="D3183" t="s">
        <v>3379</v>
      </c>
      <c r="E3183" t="s">
        <v>3960</v>
      </c>
      <c r="F3183" t="s">
        <v>3041</v>
      </c>
      <c r="G3183">
        <v>2014</v>
      </c>
      <c r="H3183" t="s">
        <v>640</v>
      </c>
      <c r="I3183" t="s">
        <v>23</v>
      </c>
      <c r="J3183">
        <v>1720</v>
      </c>
      <c r="K3183">
        <v>11</v>
      </c>
      <c r="L3183">
        <f>COUNTIF(Table1[Race],Table1[Race])</f>
        <v>3</v>
      </c>
      <c r="M3183">
        <v>8</v>
      </c>
      <c r="N3183">
        <v>3</v>
      </c>
      <c r="O3183">
        <v>0</v>
      </c>
      <c r="P3183">
        <v>0</v>
      </c>
      <c r="Q3183" t="s">
        <v>20</v>
      </c>
      <c r="R3183" t="s">
        <v>3382</v>
      </c>
      <c r="S3183" t="s">
        <v>3379</v>
      </c>
      <c r="T3183">
        <f>IFERROR(Table1[n_can_adj]/MID(Table1[district],FIND("(",Table1[district])+1,1),Table1[n_can_adj])</f>
        <v>3</v>
      </c>
      <c r="U3183">
        <v>127115</v>
      </c>
      <c r="V3183" t="str">
        <f>IF(Table1[Voting Population]&lt;47000,"Rural","Urban")</f>
        <v>Urban</v>
      </c>
      <c r="W3183" s="3">
        <v>0.10612745098039217</v>
      </c>
      <c r="X3183" s="3" t="s">
        <v>5414</v>
      </c>
      <c r="Y3183" s="3">
        <f>COUNTIFS(Table1[Race '#],Table1[[#This Row],[Race '#]],Table1[Gender],"F")</f>
        <v>0</v>
      </c>
      <c r="Z3183" s="3">
        <f>COUNTIFS(Table1[Race '#],Table1[[#This Row],[Race '#]],Table1[Gender],"M")</f>
        <v>3</v>
      </c>
      <c r="AA3183" s="3">
        <f>COUNTIFS(Table1[Race '#],Table1[[#This Row],[Race '#]],Table1[Gender],"~?")</f>
        <v>0</v>
      </c>
      <c r="AB3183" s="3" t="str">
        <f>_xlfn.IFS(Y3183=SUM(Table1[[#This Row],[Race-F candidates]:[Race-? Candidates]]),"All-Female",Z3183=SUM(Table1[[#This Row],[Race-F candidates]:[Race-? Candidates]]),"All-Male",1=1,"Mixed-Gender")</f>
        <v>All-Male</v>
      </c>
      <c r="AC3183" s="3">
        <f>COUNTIFS(Table1[genoffice],Table1[[#This Row],[genoffice]],Table1[Gender],"F")</f>
        <v>216</v>
      </c>
      <c r="AD3183" s="3">
        <f>COUNTIFS(Table1[genoffice],Table1[[#This Row],[genoffice]],Table1[Gender],"M")</f>
        <v>355</v>
      </c>
      <c r="AE3183" s="3">
        <f>COUNTIFS(Table1[genoffice],Table1[[#This Row],[genoffice]],Table1[Gender],"~?")</f>
        <v>29</v>
      </c>
    </row>
    <row r="3184" spans="1:31" x14ac:dyDescent="0.35">
      <c r="A3184">
        <v>3174</v>
      </c>
      <c r="B3184">
        <f>IF(COUNTIF(C$2:C3183,C3184)&gt;0,B3183,B3183+1)</f>
        <v>1098</v>
      </c>
      <c r="C3184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4" t="s">
        <v>3379</v>
      </c>
      <c r="E3184" t="s">
        <v>3960</v>
      </c>
      <c r="F3184" t="s">
        <v>3961</v>
      </c>
      <c r="G3184">
        <v>2014</v>
      </c>
      <c r="H3184" t="s">
        <v>94</v>
      </c>
      <c r="I3184" t="s">
        <v>23</v>
      </c>
      <c r="J3184">
        <v>949</v>
      </c>
      <c r="K3184">
        <v>11</v>
      </c>
      <c r="L3184">
        <f>COUNTIF(Table1[Race],Table1[Race])</f>
        <v>2</v>
      </c>
      <c r="M3184">
        <v>8</v>
      </c>
      <c r="N3184">
        <v>3</v>
      </c>
      <c r="O3184">
        <v>0</v>
      </c>
      <c r="P3184">
        <v>0</v>
      </c>
      <c r="Q3184" t="s">
        <v>20</v>
      </c>
      <c r="R3184" t="s">
        <v>3382</v>
      </c>
      <c r="S3184" t="s">
        <v>3379</v>
      </c>
      <c r="T3184">
        <f>IFERROR(Table1[n_can_adj]/MID(Table1[district],FIND("(",Table1[district])+1,1),Table1[n_can_adj])</f>
        <v>2</v>
      </c>
      <c r="U3184">
        <v>59524</v>
      </c>
      <c r="V3184" t="str">
        <f>IF(Table1[Voting Population]&lt;47000,"Rural","Urban")</f>
        <v>Urban</v>
      </c>
      <c r="W3184" s="3">
        <v>0.17117903930131001</v>
      </c>
      <c r="X3184" s="3" t="s">
        <v>5414</v>
      </c>
      <c r="Y3184" s="3">
        <f>COUNTIFS(Table1[Race '#],Table1[[#This Row],[Race '#]],Table1[Gender],"F")</f>
        <v>0</v>
      </c>
      <c r="Z3184" s="3">
        <f>COUNTIFS(Table1[Race '#],Table1[[#This Row],[Race '#]],Table1[Gender],"M")</f>
        <v>2</v>
      </c>
      <c r="AA3184" s="3">
        <f>COUNTIFS(Table1[Race '#],Table1[[#This Row],[Race '#]],Table1[Gender],"~?")</f>
        <v>0</v>
      </c>
      <c r="AB3184" s="3" t="str">
        <f>_xlfn.IFS(Y3184=SUM(Table1[[#This Row],[Race-F candidates]:[Race-? Candidates]]),"All-Female",Z3184=SUM(Table1[[#This Row],[Race-F candidates]:[Race-? Candidates]]),"All-Male",1=1,"Mixed-Gender")</f>
        <v>All-Male</v>
      </c>
      <c r="AC3184" s="3">
        <f>COUNTIFS(Table1[genoffice],Table1[[#This Row],[genoffice]],Table1[Gender],"F")</f>
        <v>216</v>
      </c>
      <c r="AD3184" s="3">
        <f>COUNTIFS(Table1[genoffice],Table1[[#This Row],[genoffice]],Table1[Gender],"M")</f>
        <v>355</v>
      </c>
      <c r="AE3184" s="3">
        <f>COUNTIFS(Table1[genoffice],Table1[[#This Row],[genoffice]],Table1[Gender],"~?")</f>
        <v>29</v>
      </c>
    </row>
    <row r="3185" spans="1:31" x14ac:dyDescent="0.35">
      <c r="A3185">
        <v>3181</v>
      </c>
      <c r="B3185">
        <f>IF(COUNTIF(C$2:C3184,C3185)&gt;0,B3184,B3184+1)</f>
        <v>1098</v>
      </c>
      <c r="C3185" t="str">
        <f>Table1[[#This Row],[position]]&amp;IF(Table1[district]="NA","","-"&amp;Table1[district])&amp;IF(Table1[parish]="Multi-Parish Race","","-"&amp;Table1[parish])&amp;" ("&amp;Table1[year]&amp;")"</f>
        <v>Member of School Board-District A-Vermilion (2014)</v>
      </c>
      <c r="D3185" t="s">
        <v>3379</v>
      </c>
      <c r="E3185" t="s">
        <v>3960</v>
      </c>
      <c r="F3185" t="s">
        <v>3968</v>
      </c>
      <c r="G3185">
        <v>2014</v>
      </c>
      <c r="H3185" t="s">
        <v>94</v>
      </c>
      <c r="I3185" t="s">
        <v>23</v>
      </c>
      <c r="J3185">
        <v>1341</v>
      </c>
      <c r="K3185">
        <v>11</v>
      </c>
      <c r="L3185">
        <f>COUNTIF(Table1[Race],Table1[Race])</f>
        <v>2</v>
      </c>
      <c r="M3185">
        <v>8</v>
      </c>
      <c r="N3185">
        <v>3</v>
      </c>
      <c r="O3185">
        <v>0</v>
      </c>
      <c r="P3185">
        <v>0</v>
      </c>
      <c r="Q3185" t="s">
        <v>20</v>
      </c>
      <c r="R3185" t="s">
        <v>3382</v>
      </c>
      <c r="S3185" t="s">
        <v>3379</v>
      </c>
      <c r="T3185">
        <f>IFERROR(Table1[n_can_adj]/MID(Table1[district],FIND("(",Table1[district])+1,1),Table1[n_can_adj])</f>
        <v>2</v>
      </c>
      <c r="U3185">
        <v>59524</v>
      </c>
      <c r="V3185" t="str">
        <f>IF(Table1[Voting Population]&lt;47000,"Rural","Urban")</f>
        <v>Urban</v>
      </c>
      <c r="W3185" s="3">
        <v>0.17117903930131001</v>
      </c>
      <c r="X3185" s="3" t="s">
        <v>5414</v>
      </c>
      <c r="Y3185" s="3">
        <f>COUNTIFS(Table1[Race '#],Table1[[#This Row],[Race '#]],Table1[Gender],"F")</f>
        <v>0</v>
      </c>
      <c r="Z3185" s="3">
        <f>COUNTIFS(Table1[Race '#],Table1[[#This Row],[Race '#]],Table1[Gender],"M")</f>
        <v>2</v>
      </c>
      <c r="AA3185" s="3">
        <f>COUNTIFS(Table1[Race '#],Table1[[#This Row],[Race '#]],Table1[Gender],"~?")</f>
        <v>0</v>
      </c>
      <c r="AB3185" s="3" t="str">
        <f>_xlfn.IFS(Y3185=SUM(Table1[[#This Row],[Race-F candidates]:[Race-? Candidates]]),"All-Female",Z3185=SUM(Table1[[#This Row],[Race-F candidates]:[Race-? Candidates]]),"All-Male",1=1,"Mixed-Gender")</f>
        <v>All-Male</v>
      </c>
      <c r="AC3185" s="3">
        <f>COUNTIFS(Table1[genoffice],Table1[[#This Row],[genoffice]],Table1[Gender],"F")</f>
        <v>216</v>
      </c>
      <c r="AD3185" s="3">
        <f>COUNTIFS(Table1[genoffice],Table1[[#This Row],[genoffice]],Table1[Gender],"M")</f>
        <v>355</v>
      </c>
      <c r="AE3185" s="3">
        <f>COUNTIFS(Table1[genoffice],Table1[[#This Row],[genoffice]],Table1[Gender],"~?")</f>
        <v>29</v>
      </c>
    </row>
    <row r="3186" spans="1:31" x14ac:dyDescent="0.35">
      <c r="A3186">
        <v>3185</v>
      </c>
      <c r="B3186">
        <f>IF(COUNTIF(C$2:C3185,C3186)&gt;0,B3185,B3185+1)</f>
        <v>1099</v>
      </c>
      <c r="C3186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6" t="s">
        <v>3379</v>
      </c>
      <c r="E3186" t="s">
        <v>3971</v>
      </c>
      <c r="F3186" t="s">
        <v>3972</v>
      </c>
      <c r="G3186">
        <v>2014</v>
      </c>
      <c r="H3186" t="s">
        <v>1494</v>
      </c>
      <c r="I3186" t="s">
        <v>19</v>
      </c>
      <c r="J3186">
        <v>639</v>
      </c>
      <c r="K3186">
        <v>4</v>
      </c>
      <c r="L3186">
        <f>COUNTIF(Table1[Race],Table1[Race])</f>
        <v>2</v>
      </c>
      <c r="M3186">
        <v>1</v>
      </c>
      <c r="N3186">
        <v>3</v>
      </c>
      <c r="O3186">
        <v>0</v>
      </c>
      <c r="P3186">
        <v>0</v>
      </c>
      <c r="Q3186" t="s">
        <v>20</v>
      </c>
      <c r="R3186" t="s">
        <v>3382</v>
      </c>
      <c r="S3186" t="s">
        <v>3379</v>
      </c>
      <c r="T3186">
        <f>IFERROR(Table1[n_can_adj]/MID(Table1[district],FIND("(",Table1[district])+1,1),Table1[n_can_adj])</f>
        <v>2</v>
      </c>
      <c r="U3186">
        <v>22366</v>
      </c>
      <c r="V3186" t="str">
        <f>IF(Table1[Voting Population]&lt;47000,"Rural","Urban")</f>
        <v>Rural</v>
      </c>
      <c r="W3186" s="3">
        <v>0.22413793103448271</v>
      </c>
      <c r="X3186" s="3" t="s">
        <v>5414</v>
      </c>
      <c r="Y3186" s="3">
        <f>COUNTIFS(Table1[Race '#],Table1[[#This Row],[Race '#]],Table1[Gender],"F")</f>
        <v>0</v>
      </c>
      <c r="Z3186" s="3">
        <f>COUNTIFS(Table1[Race '#],Table1[[#This Row],[Race '#]],Table1[Gender],"M")</f>
        <v>2</v>
      </c>
      <c r="AA3186" s="3">
        <f>COUNTIFS(Table1[Race '#],Table1[[#This Row],[Race '#]],Table1[Gender],"~?")</f>
        <v>0</v>
      </c>
      <c r="AB3186" s="3" t="str">
        <f>_xlfn.IFS(Y3186=SUM(Table1[[#This Row],[Race-F candidates]:[Race-? Candidates]]),"All-Female",Z3186=SUM(Table1[[#This Row],[Race-F candidates]:[Race-? Candidates]]),"All-Male",1=1,"Mixed-Gender")</f>
        <v>All-Male</v>
      </c>
      <c r="AC3186" s="3">
        <f>COUNTIFS(Table1[genoffice],Table1[[#This Row],[genoffice]],Table1[Gender],"F")</f>
        <v>216</v>
      </c>
      <c r="AD3186" s="3">
        <f>COUNTIFS(Table1[genoffice],Table1[[#This Row],[genoffice]],Table1[Gender],"M")</f>
        <v>355</v>
      </c>
      <c r="AE3186" s="3">
        <f>COUNTIFS(Table1[genoffice],Table1[[#This Row],[genoffice]],Table1[Gender],"~?")</f>
        <v>29</v>
      </c>
    </row>
    <row r="3187" spans="1:31" x14ac:dyDescent="0.35">
      <c r="A3187">
        <v>3188</v>
      </c>
      <c r="B3187">
        <f>IF(COUNTIF(C$2:C3186,C3187)&gt;0,B3186,B3186+1)</f>
        <v>1099</v>
      </c>
      <c r="C3187" t="str">
        <f>Table1[[#This Row],[position]]&amp;IF(Table1[district]="NA","","-"&amp;Table1[district])&amp;IF(Table1[parish]="Multi-Parish Race","","-"&amp;Table1[parish])&amp;" ("&amp;Table1[year]&amp;")"</f>
        <v>Member of School Board-District B-Pointe Coupee (2014)</v>
      </c>
      <c r="D3187" t="s">
        <v>3379</v>
      </c>
      <c r="E3187" t="s">
        <v>3971</v>
      </c>
      <c r="F3187" t="s">
        <v>3975</v>
      </c>
      <c r="G3187">
        <v>2014</v>
      </c>
      <c r="H3187" t="s">
        <v>1494</v>
      </c>
      <c r="I3187" t="s">
        <v>23</v>
      </c>
      <c r="J3187">
        <v>405</v>
      </c>
      <c r="K3187">
        <v>4</v>
      </c>
      <c r="L3187">
        <f>COUNTIF(Table1[Race],Table1[Race])</f>
        <v>2</v>
      </c>
      <c r="M3187">
        <v>1</v>
      </c>
      <c r="N3187">
        <v>3</v>
      </c>
      <c r="O3187">
        <v>0</v>
      </c>
      <c r="P3187">
        <v>0</v>
      </c>
      <c r="Q3187" t="s">
        <v>20</v>
      </c>
      <c r="R3187" t="s">
        <v>3382</v>
      </c>
      <c r="S3187" t="s">
        <v>3379</v>
      </c>
      <c r="T3187">
        <f>IFERROR(Table1[n_can_adj]/MID(Table1[district],FIND("(",Table1[district])+1,1),Table1[n_can_adj])</f>
        <v>2</v>
      </c>
      <c r="U3187">
        <v>22366</v>
      </c>
      <c r="V3187" t="str">
        <f>IF(Table1[Voting Population]&lt;47000,"Rural","Urban")</f>
        <v>Rural</v>
      </c>
      <c r="W3187" s="3">
        <v>0.22413793103448271</v>
      </c>
      <c r="X3187" s="3" t="s">
        <v>5414</v>
      </c>
      <c r="Y3187" s="3">
        <f>COUNTIFS(Table1[Race '#],Table1[[#This Row],[Race '#]],Table1[Gender],"F")</f>
        <v>0</v>
      </c>
      <c r="Z3187" s="3">
        <f>COUNTIFS(Table1[Race '#],Table1[[#This Row],[Race '#]],Table1[Gender],"M")</f>
        <v>2</v>
      </c>
      <c r="AA3187" s="3">
        <f>COUNTIFS(Table1[Race '#],Table1[[#This Row],[Race '#]],Table1[Gender],"~?")</f>
        <v>0</v>
      </c>
      <c r="AB3187" s="3" t="str">
        <f>_xlfn.IFS(Y3187=SUM(Table1[[#This Row],[Race-F candidates]:[Race-? Candidates]]),"All-Female",Z3187=SUM(Table1[[#This Row],[Race-F candidates]:[Race-? Candidates]]),"All-Male",1=1,"Mixed-Gender")</f>
        <v>All-Male</v>
      </c>
      <c r="AC3187" s="3">
        <f>COUNTIFS(Table1[genoffice],Table1[[#This Row],[genoffice]],Table1[Gender],"F")</f>
        <v>216</v>
      </c>
      <c r="AD3187" s="3">
        <f>COUNTIFS(Table1[genoffice],Table1[[#This Row],[genoffice]],Table1[Gender],"M")</f>
        <v>355</v>
      </c>
      <c r="AE3187" s="3">
        <f>COUNTIFS(Table1[genoffice],Table1[[#This Row],[genoffice]],Table1[Gender],"~?")</f>
        <v>29</v>
      </c>
    </row>
    <row r="3188" spans="1:31" x14ac:dyDescent="0.35">
      <c r="A3188">
        <v>3186</v>
      </c>
      <c r="B3188">
        <f>IF(COUNTIF(C$2:C3187,C3188)&gt;0,B3187,B3187+1)</f>
        <v>1100</v>
      </c>
      <c r="C3188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8" t="s">
        <v>3379</v>
      </c>
      <c r="E3188" t="s">
        <v>3971</v>
      </c>
      <c r="F3188" t="s">
        <v>3973</v>
      </c>
      <c r="G3188">
        <v>2014</v>
      </c>
      <c r="H3188" t="s">
        <v>640</v>
      </c>
      <c r="I3188" t="s">
        <v>19</v>
      </c>
      <c r="J3188">
        <v>1458</v>
      </c>
      <c r="K3188">
        <v>4</v>
      </c>
      <c r="L3188">
        <f>COUNTIF(Table1[Race],Table1[Race])</f>
        <v>2</v>
      </c>
      <c r="M3188">
        <v>1</v>
      </c>
      <c r="N3188">
        <v>3</v>
      </c>
      <c r="O3188">
        <v>0</v>
      </c>
      <c r="P3188">
        <v>0</v>
      </c>
      <c r="Q3188" t="s">
        <v>20</v>
      </c>
      <c r="R3188" t="s">
        <v>3382</v>
      </c>
      <c r="S3188" t="s">
        <v>3379</v>
      </c>
      <c r="T3188">
        <f>IFERROR(Table1[n_can_adj]/MID(Table1[district],FIND("(",Table1[district])+1,1),Table1[n_can_adj])</f>
        <v>2</v>
      </c>
      <c r="U3188">
        <v>127115</v>
      </c>
      <c r="V3188" t="str">
        <f>IF(Table1[Voting Population]&lt;47000,"Rural","Urban")</f>
        <v>Urban</v>
      </c>
      <c r="W3188" s="3">
        <v>0.27027027027027023</v>
      </c>
      <c r="X3188" s="3" t="s">
        <v>5414</v>
      </c>
      <c r="Y3188" s="3">
        <f>COUNTIFS(Table1[Race '#],Table1[[#This Row],[Race '#]],Table1[Gender],"F")</f>
        <v>1</v>
      </c>
      <c r="Z3188" s="3">
        <f>COUNTIFS(Table1[Race '#],Table1[[#This Row],[Race '#]],Table1[Gender],"M")</f>
        <v>1</v>
      </c>
      <c r="AA3188" s="3">
        <f>COUNTIFS(Table1[Race '#],Table1[[#This Row],[Race '#]],Table1[Gender],"~?")</f>
        <v>0</v>
      </c>
      <c r="AB3188" s="3" t="str">
        <f>_xlfn.IFS(Y3188=SUM(Table1[[#This Row],[Race-F candidates]:[Race-? Candidates]]),"All-Female",Z3188=SUM(Table1[[#This Row],[Race-F candidates]:[Race-? Candidates]]),"All-Male",1=1,"Mixed-Gender")</f>
        <v>Mixed-Gender</v>
      </c>
      <c r="AC3188" s="3">
        <f>COUNTIFS(Table1[genoffice],Table1[[#This Row],[genoffice]],Table1[Gender],"F")</f>
        <v>216</v>
      </c>
      <c r="AD3188" s="3">
        <f>COUNTIFS(Table1[genoffice],Table1[[#This Row],[genoffice]],Table1[Gender],"M")</f>
        <v>355</v>
      </c>
      <c r="AE3188" s="3">
        <f>COUNTIFS(Table1[genoffice],Table1[[#This Row],[genoffice]],Table1[Gender],"~?")</f>
        <v>29</v>
      </c>
    </row>
    <row r="3189" spans="1:31" x14ac:dyDescent="0.35">
      <c r="A3189">
        <v>3187</v>
      </c>
      <c r="B3189">
        <f>IF(COUNTIF(C$2:C3188,C3189)&gt;0,B3188,B3188+1)</f>
        <v>1100</v>
      </c>
      <c r="C3189" t="str">
        <f>Table1[[#This Row],[position]]&amp;IF(Table1[district]="NA","","-"&amp;Table1[district])&amp;IF(Table1[parish]="Multi-Parish Race","","-"&amp;Table1[parish])&amp;" ("&amp;Table1[year]&amp;")"</f>
        <v>Member of School Board-District B-Tangipahoa (2014)</v>
      </c>
      <c r="D3189" t="s">
        <v>3379</v>
      </c>
      <c r="E3189" t="s">
        <v>3971</v>
      </c>
      <c r="F3189" t="s">
        <v>3974</v>
      </c>
      <c r="G3189">
        <v>2014</v>
      </c>
      <c r="H3189" t="s">
        <v>640</v>
      </c>
      <c r="I3189" t="s">
        <v>19</v>
      </c>
      <c r="J3189">
        <v>2538</v>
      </c>
      <c r="K3189">
        <v>4</v>
      </c>
      <c r="L3189">
        <f>COUNTIF(Table1[Race],Table1[Race])</f>
        <v>2</v>
      </c>
      <c r="M3189">
        <v>1</v>
      </c>
      <c r="N3189">
        <v>3</v>
      </c>
      <c r="O3189">
        <v>0</v>
      </c>
      <c r="P3189">
        <v>0</v>
      </c>
      <c r="Q3189" t="s">
        <v>20</v>
      </c>
      <c r="R3189" t="s">
        <v>3382</v>
      </c>
      <c r="S3189" t="s">
        <v>3379</v>
      </c>
      <c r="T3189">
        <f>IFERROR(Table1[n_can_adj]/MID(Table1[district],FIND("(",Table1[district])+1,1),Table1[n_can_adj])</f>
        <v>2</v>
      </c>
      <c r="U3189">
        <v>127115</v>
      </c>
      <c r="V3189" t="str">
        <f>IF(Table1[Voting Population]&lt;47000,"Rural","Urban")</f>
        <v>Urban</v>
      </c>
      <c r="W3189" s="3">
        <v>0.27027027027027023</v>
      </c>
      <c r="X3189" s="3" t="s">
        <v>5415</v>
      </c>
      <c r="Y3189" s="3">
        <f>COUNTIFS(Table1[Race '#],Table1[[#This Row],[Race '#]],Table1[Gender],"F")</f>
        <v>1</v>
      </c>
      <c r="Z3189" s="3">
        <f>COUNTIFS(Table1[Race '#],Table1[[#This Row],[Race '#]],Table1[Gender],"M")</f>
        <v>1</v>
      </c>
      <c r="AA3189" s="3">
        <f>COUNTIFS(Table1[Race '#],Table1[[#This Row],[Race '#]],Table1[Gender],"~?")</f>
        <v>0</v>
      </c>
      <c r="AB3189" s="3" t="str">
        <f>_xlfn.IFS(Y3189=SUM(Table1[[#This Row],[Race-F candidates]:[Race-? Candidates]]),"All-Female",Z3189=SUM(Table1[[#This Row],[Race-F candidates]:[Race-? Candidates]]),"All-Male",1=1,"Mixed-Gender")</f>
        <v>Mixed-Gender</v>
      </c>
      <c r="AC3189" s="3">
        <f>COUNTIFS(Table1[genoffice],Table1[[#This Row],[genoffice]],Table1[Gender],"F")</f>
        <v>216</v>
      </c>
      <c r="AD3189" s="3">
        <f>COUNTIFS(Table1[genoffice],Table1[[#This Row],[genoffice]],Table1[Gender],"M")</f>
        <v>355</v>
      </c>
      <c r="AE3189" s="3">
        <f>COUNTIFS(Table1[genoffice],Table1[[#This Row],[genoffice]],Table1[Gender],"~?")</f>
        <v>29</v>
      </c>
    </row>
    <row r="3190" spans="1:31" x14ac:dyDescent="0.35">
      <c r="A3190">
        <v>3191</v>
      </c>
      <c r="B3190">
        <f>IF(COUNTIF(C$2:C3189,C3190)&gt;0,B3189,B3189+1)</f>
        <v>1101</v>
      </c>
      <c r="C3190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0" t="s">
        <v>3379</v>
      </c>
      <c r="E3190" t="s">
        <v>3976</v>
      </c>
      <c r="F3190" t="s">
        <v>3979</v>
      </c>
      <c r="G3190">
        <v>2014</v>
      </c>
      <c r="H3190" t="s">
        <v>231</v>
      </c>
      <c r="I3190" t="s">
        <v>23</v>
      </c>
      <c r="J3190">
        <v>709</v>
      </c>
      <c r="K3190">
        <v>8</v>
      </c>
      <c r="L3190">
        <f>COUNTIF(Table1[Race],Table1[Race])</f>
        <v>4</v>
      </c>
      <c r="M3190">
        <v>5</v>
      </c>
      <c r="N3190">
        <v>0</v>
      </c>
      <c r="O3190">
        <v>1</v>
      </c>
      <c r="P3190">
        <v>2</v>
      </c>
      <c r="Q3190" t="s">
        <v>20</v>
      </c>
      <c r="R3190" t="s">
        <v>3382</v>
      </c>
      <c r="S3190" t="s">
        <v>3379</v>
      </c>
      <c r="T3190">
        <f>IFERROR(Table1[n_can_adj]/MID(Table1[district],FIND("(",Table1[district])+1,1),Table1[n_can_adj])</f>
        <v>4</v>
      </c>
      <c r="U3190">
        <v>33159</v>
      </c>
      <c r="V3190" t="str">
        <f>IF(Table1[Voting Population]&lt;47000,"Rural","Urban")</f>
        <v>Rural</v>
      </c>
      <c r="W3190" s="3">
        <v>0.14204545454545453</v>
      </c>
      <c r="X3190" s="3" t="s">
        <v>5415</v>
      </c>
      <c r="Y3190" s="3">
        <f>COUNTIFS(Table1[Race '#],Table1[[#This Row],[Race '#]],Table1[Gender],"F")</f>
        <v>3</v>
      </c>
      <c r="Z3190" s="3">
        <f>COUNTIFS(Table1[Race '#],Table1[[#This Row],[Race '#]],Table1[Gender],"M")</f>
        <v>1</v>
      </c>
      <c r="AA3190" s="3">
        <f>COUNTIFS(Table1[Race '#],Table1[[#This Row],[Race '#]],Table1[Gender],"~?")</f>
        <v>0</v>
      </c>
      <c r="AB3190" s="3" t="str">
        <f>_xlfn.IFS(Y3190=SUM(Table1[[#This Row],[Race-F candidates]:[Race-? Candidates]]),"All-Female",Z3190=SUM(Table1[[#This Row],[Race-F candidates]:[Race-? Candidates]]),"All-Male",1=1,"Mixed-Gender")</f>
        <v>Mixed-Gender</v>
      </c>
      <c r="AC3190" s="3">
        <f>COUNTIFS(Table1[genoffice],Table1[[#This Row],[genoffice]],Table1[Gender],"F")</f>
        <v>216</v>
      </c>
      <c r="AD3190" s="3">
        <f>COUNTIFS(Table1[genoffice],Table1[[#This Row],[genoffice]],Table1[Gender],"M")</f>
        <v>355</v>
      </c>
      <c r="AE3190" s="3">
        <f>COUNTIFS(Table1[genoffice],Table1[[#This Row],[genoffice]],Table1[Gender],"~?")</f>
        <v>29</v>
      </c>
    </row>
    <row r="3191" spans="1:31" x14ac:dyDescent="0.35">
      <c r="A3191">
        <v>3193</v>
      </c>
      <c r="B3191">
        <f>IF(COUNTIF(C$2:C3190,C3191)&gt;0,B3190,B3190+1)</f>
        <v>1101</v>
      </c>
      <c r="C3191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1" t="s">
        <v>3379</v>
      </c>
      <c r="E3191" t="s">
        <v>3976</v>
      </c>
      <c r="F3191" t="s">
        <v>3981</v>
      </c>
      <c r="G3191">
        <v>2014</v>
      </c>
      <c r="H3191" t="s">
        <v>231</v>
      </c>
      <c r="I3191" t="s">
        <v>23</v>
      </c>
      <c r="J3191">
        <v>157</v>
      </c>
      <c r="K3191">
        <v>8</v>
      </c>
      <c r="L3191">
        <f>COUNTIF(Table1[Race],Table1[Race])</f>
        <v>4</v>
      </c>
      <c r="M3191">
        <v>5</v>
      </c>
      <c r="N3191">
        <v>0</v>
      </c>
      <c r="O3191">
        <v>1</v>
      </c>
      <c r="P3191">
        <v>2</v>
      </c>
      <c r="Q3191" t="s">
        <v>20</v>
      </c>
      <c r="R3191" t="s">
        <v>3382</v>
      </c>
      <c r="S3191" t="s">
        <v>3379</v>
      </c>
      <c r="T3191">
        <f>IFERROR(Table1[n_can_adj]/MID(Table1[district],FIND("(",Table1[district])+1,1),Table1[n_can_adj])</f>
        <v>4</v>
      </c>
      <c r="U3191">
        <v>33159</v>
      </c>
      <c r="V3191" t="str">
        <f>IF(Table1[Voting Population]&lt;47000,"Rural","Urban")</f>
        <v>Rural</v>
      </c>
      <c r="W3191" s="3">
        <v>0.14204545454545453</v>
      </c>
      <c r="X3191" s="3" t="s">
        <v>5415</v>
      </c>
      <c r="Y3191" s="3">
        <f>COUNTIFS(Table1[Race '#],Table1[[#This Row],[Race '#]],Table1[Gender],"F")</f>
        <v>3</v>
      </c>
      <c r="Z3191" s="3">
        <f>COUNTIFS(Table1[Race '#],Table1[[#This Row],[Race '#]],Table1[Gender],"M")</f>
        <v>1</v>
      </c>
      <c r="AA3191" s="3">
        <f>COUNTIFS(Table1[Race '#],Table1[[#This Row],[Race '#]],Table1[Gender],"~?")</f>
        <v>0</v>
      </c>
      <c r="AB3191" s="3" t="str">
        <f>_xlfn.IFS(Y3191=SUM(Table1[[#This Row],[Race-F candidates]:[Race-? Candidates]]),"All-Female",Z3191=SUM(Table1[[#This Row],[Race-F candidates]:[Race-? Candidates]]),"All-Male",1=1,"Mixed-Gender")</f>
        <v>Mixed-Gender</v>
      </c>
      <c r="AC3191" s="3">
        <f>COUNTIFS(Table1[genoffice],Table1[[#This Row],[genoffice]],Table1[Gender],"F")</f>
        <v>216</v>
      </c>
      <c r="AD3191" s="3">
        <f>COUNTIFS(Table1[genoffice],Table1[[#This Row],[genoffice]],Table1[Gender],"M")</f>
        <v>355</v>
      </c>
      <c r="AE3191" s="3">
        <f>COUNTIFS(Table1[genoffice],Table1[[#This Row],[genoffice]],Table1[Gender],"~?")</f>
        <v>29</v>
      </c>
    </row>
    <row r="3192" spans="1:31" x14ac:dyDescent="0.35">
      <c r="A3192">
        <v>3194</v>
      </c>
      <c r="B3192">
        <f>IF(COUNTIF(C$2:C3191,C3192)&gt;0,B3191,B3191+1)</f>
        <v>1101</v>
      </c>
      <c r="C3192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2" t="s">
        <v>3379</v>
      </c>
      <c r="E3192" t="s">
        <v>3976</v>
      </c>
      <c r="F3192" t="s">
        <v>3982</v>
      </c>
      <c r="G3192">
        <v>2014</v>
      </c>
      <c r="H3192" t="s">
        <v>231</v>
      </c>
      <c r="I3192" t="s">
        <v>23</v>
      </c>
      <c r="J3192">
        <v>1009</v>
      </c>
      <c r="K3192">
        <v>8</v>
      </c>
      <c r="L3192">
        <f>COUNTIF(Table1[Race],Table1[Race])</f>
        <v>4</v>
      </c>
      <c r="M3192">
        <v>5</v>
      </c>
      <c r="N3192">
        <v>0</v>
      </c>
      <c r="O3192">
        <v>1</v>
      </c>
      <c r="P3192">
        <v>2</v>
      </c>
      <c r="Q3192" t="s">
        <v>20</v>
      </c>
      <c r="R3192" t="s">
        <v>3382</v>
      </c>
      <c r="S3192" t="s">
        <v>3379</v>
      </c>
      <c r="T3192">
        <f>IFERROR(Table1[n_can_adj]/MID(Table1[district],FIND("(",Table1[district])+1,1),Table1[n_can_adj])</f>
        <v>4</v>
      </c>
      <c r="U3192">
        <v>33159</v>
      </c>
      <c r="V3192" t="str">
        <f>IF(Table1[Voting Population]&lt;47000,"Rural","Urban")</f>
        <v>Rural</v>
      </c>
      <c r="W3192" s="3">
        <v>0.14204545454545453</v>
      </c>
      <c r="X3192" s="3" t="s">
        <v>5415</v>
      </c>
      <c r="Y3192" s="3">
        <f>COUNTIFS(Table1[Race '#],Table1[[#This Row],[Race '#]],Table1[Gender],"F")</f>
        <v>3</v>
      </c>
      <c r="Z3192" s="3">
        <f>COUNTIFS(Table1[Race '#],Table1[[#This Row],[Race '#]],Table1[Gender],"M")</f>
        <v>1</v>
      </c>
      <c r="AA3192" s="3">
        <f>COUNTIFS(Table1[Race '#],Table1[[#This Row],[Race '#]],Table1[Gender],"~?")</f>
        <v>0</v>
      </c>
      <c r="AB3192" s="3" t="str">
        <f>_xlfn.IFS(Y3192=SUM(Table1[[#This Row],[Race-F candidates]:[Race-? Candidates]]),"All-Female",Z3192=SUM(Table1[[#This Row],[Race-F candidates]:[Race-? Candidates]]),"All-Male",1=1,"Mixed-Gender")</f>
        <v>Mixed-Gender</v>
      </c>
      <c r="AC3192" s="3">
        <f>COUNTIFS(Table1[genoffice],Table1[[#This Row],[genoffice]],Table1[Gender],"F")</f>
        <v>216</v>
      </c>
      <c r="AD3192" s="3">
        <f>COUNTIFS(Table1[genoffice],Table1[[#This Row],[genoffice]],Table1[Gender],"M")</f>
        <v>355</v>
      </c>
      <c r="AE3192" s="3">
        <f>COUNTIFS(Table1[genoffice],Table1[[#This Row],[genoffice]],Table1[Gender],"~?")</f>
        <v>29</v>
      </c>
    </row>
    <row r="3193" spans="1:31" x14ac:dyDescent="0.35">
      <c r="A3193">
        <v>3195</v>
      </c>
      <c r="B3193">
        <f>IF(COUNTIF(C$2:C3192,C3193)&gt;0,B3192,B3192+1)</f>
        <v>1101</v>
      </c>
      <c r="C3193" t="str">
        <f>Table1[[#This Row],[position]]&amp;IF(Table1[district]="NA","","-"&amp;Table1[district])&amp;IF(Table1[parish]="Multi-Parish Race","","-"&amp;Table1[parish])&amp;" ("&amp;Table1[year]&amp;")"</f>
        <v>Member of School Board-District C-Iberville (2014)</v>
      </c>
      <c r="D3193" t="s">
        <v>3379</v>
      </c>
      <c r="E3193" t="s">
        <v>3976</v>
      </c>
      <c r="F3193" t="s">
        <v>3983</v>
      </c>
      <c r="G3193">
        <v>2014</v>
      </c>
      <c r="H3193" t="s">
        <v>231</v>
      </c>
      <c r="I3193" t="s">
        <v>30</v>
      </c>
      <c r="J3193">
        <v>237</v>
      </c>
      <c r="K3193">
        <v>8</v>
      </c>
      <c r="L3193">
        <f>COUNTIF(Table1[Race],Table1[Race])</f>
        <v>4</v>
      </c>
      <c r="M3193">
        <v>5</v>
      </c>
      <c r="N3193">
        <v>0</v>
      </c>
      <c r="O3193">
        <v>1</v>
      </c>
      <c r="P3193">
        <v>2</v>
      </c>
      <c r="Q3193" t="s">
        <v>20</v>
      </c>
      <c r="R3193" t="s">
        <v>3382</v>
      </c>
      <c r="S3193" t="s">
        <v>3379</v>
      </c>
      <c r="T3193">
        <f>IFERROR(Table1[n_can_adj]/MID(Table1[district],FIND("(",Table1[district])+1,1),Table1[n_can_adj])</f>
        <v>4</v>
      </c>
      <c r="U3193">
        <v>33159</v>
      </c>
      <c r="V3193" t="str">
        <f>IF(Table1[Voting Population]&lt;47000,"Rural","Urban")</f>
        <v>Rural</v>
      </c>
      <c r="W3193" s="3">
        <v>0.14204545454545453</v>
      </c>
      <c r="X3193" s="3" t="s">
        <v>5414</v>
      </c>
      <c r="Y3193" s="3">
        <f>COUNTIFS(Table1[Race '#],Table1[[#This Row],[Race '#]],Table1[Gender],"F")</f>
        <v>3</v>
      </c>
      <c r="Z3193" s="3">
        <f>COUNTIFS(Table1[Race '#],Table1[[#This Row],[Race '#]],Table1[Gender],"M")</f>
        <v>1</v>
      </c>
      <c r="AA3193" s="3">
        <f>COUNTIFS(Table1[Race '#],Table1[[#This Row],[Race '#]],Table1[Gender],"~?")</f>
        <v>0</v>
      </c>
      <c r="AB3193" s="3" t="str">
        <f>_xlfn.IFS(Y3193=SUM(Table1[[#This Row],[Race-F candidates]:[Race-? Candidates]]),"All-Female",Z3193=SUM(Table1[[#This Row],[Race-F candidates]:[Race-? Candidates]]),"All-Male",1=1,"Mixed-Gender")</f>
        <v>Mixed-Gender</v>
      </c>
      <c r="AC3193" s="3">
        <f>COUNTIFS(Table1[genoffice],Table1[[#This Row],[genoffice]],Table1[Gender],"F")</f>
        <v>216</v>
      </c>
      <c r="AD3193" s="3">
        <f>COUNTIFS(Table1[genoffice],Table1[[#This Row],[genoffice]],Table1[Gender],"M")</f>
        <v>355</v>
      </c>
      <c r="AE3193" s="3">
        <f>COUNTIFS(Table1[genoffice],Table1[[#This Row],[genoffice]],Table1[Gender],"~?")</f>
        <v>29</v>
      </c>
    </row>
    <row r="3194" spans="1:31" x14ac:dyDescent="0.35">
      <c r="A3194">
        <v>3190</v>
      </c>
      <c r="B3194">
        <f>IF(COUNTIF(C$2:C3193,C3194)&gt;0,B3193,B3193+1)</f>
        <v>1102</v>
      </c>
      <c r="C3194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4" t="s">
        <v>3379</v>
      </c>
      <c r="E3194" t="s">
        <v>3976</v>
      </c>
      <c r="F3194" t="s">
        <v>3978</v>
      </c>
      <c r="G3194">
        <v>2014</v>
      </c>
      <c r="H3194" t="s">
        <v>1494</v>
      </c>
      <c r="I3194" t="s">
        <v>127</v>
      </c>
      <c r="J3194">
        <v>236</v>
      </c>
      <c r="K3194">
        <v>8</v>
      </c>
      <c r="L3194">
        <f>COUNTIF(Table1[Race],Table1[Race])</f>
        <v>2</v>
      </c>
      <c r="M3194">
        <v>5</v>
      </c>
      <c r="N3194">
        <v>0</v>
      </c>
      <c r="O3194">
        <v>1</v>
      </c>
      <c r="P3194">
        <v>2</v>
      </c>
      <c r="Q3194" t="s">
        <v>20</v>
      </c>
      <c r="R3194" t="s">
        <v>3382</v>
      </c>
      <c r="S3194" t="s">
        <v>3379</v>
      </c>
      <c r="T3194">
        <f>IFERROR(Table1[n_can_adj]/MID(Table1[district],FIND("(",Table1[district])+1,1),Table1[n_can_adj])</f>
        <v>2</v>
      </c>
      <c r="U3194">
        <v>22366</v>
      </c>
      <c r="V3194" t="str">
        <f>IF(Table1[Voting Population]&lt;47000,"Rural","Urban")</f>
        <v>Rural</v>
      </c>
      <c r="W3194" s="3">
        <v>0.4460093896713615</v>
      </c>
      <c r="X3194" s="3" t="s">
        <v>5415</v>
      </c>
      <c r="Y3194" s="3">
        <f>COUNTIFS(Table1[Race '#],Table1[[#This Row],[Race '#]],Table1[Gender],"F")</f>
        <v>1</v>
      </c>
      <c r="Z3194" s="3">
        <f>COUNTIFS(Table1[Race '#],Table1[[#This Row],[Race '#]],Table1[Gender],"M")</f>
        <v>1</v>
      </c>
      <c r="AA3194" s="3">
        <f>COUNTIFS(Table1[Race '#],Table1[[#This Row],[Race '#]],Table1[Gender],"~?")</f>
        <v>0</v>
      </c>
      <c r="AB3194" s="3" t="str">
        <f>_xlfn.IFS(Y3194=SUM(Table1[[#This Row],[Race-F candidates]:[Race-? Candidates]]),"All-Female",Z3194=SUM(Table1[[#This Row],[Race-F candidates]:[Race-? Candidates]]),"All-Male",1=1,"Mixed-Gender")</f>
        <v>Mixed-Gender</v>
      </c>
      <c r="AC3194" s="3">
        <f>COUNTIFS(Table1[genoffice],Table1[[#This Row],[genoffice]],Table1[Gender],"F")</f>
        <v>216</v>
      </c>
      <c r="AD3194" s="3">
        <f>COUNTIFS(Table1[genoffice],Table1[[#This Row],[genoffice]],Table1[Gender],"M")</f>
        <v>355</v>
      </c>
      <c r="AE3194" s="3">
        <f>COUNTIFS(Table1[genoffice],Table1[[#This Row],[genoffice]],Table1[Gender],"~?")</f>
        <v>29</v>
      </c>
    </row>
    <row r="3195" spans="1:31" x14ac:dyDescent="0.35">
      <c r="A3195">
        <v>3196</v>
      </c>
      <c r="B3195">
        <f>IF(COUNTIF(C$2:C3194,C3195)&gt;0,B3194,B3194+1)</f>
        <v>1102</v>
      </c>
      <c r="C3195" t="str">
        <f>Table1[[#This Row],[position]]&amp;IF(Table1[district]="NA","","-"&amp;Table1[district])&amp;IF(Table1[parish]="Multi-Parish Race","","-"&amp;Table1[parish])&amp;" ("&amp;Table1[year]&amp;")"</f>
        <v>Member of School Board-District C-Pointe Coupee (2014)</v>
      </c>
      <c r="D3195" t="s">
        <v>3379</v>
      </c>
      <c r="E3195" t="s">
        <v>3976</v>
      </c>
      <c r="F3195" t="s">
        <v>3984</v>
      </c>
      <c r="G3195">
        <v>2014</v>
      </c>
      <c r="H3195" t="s">
        <v>1494</v>
      </c>
      <c r="I3195" t="s">
        <v>23</v>
      </c>
      <c r="J3195">
        <v>616</v>
      </c>
      <c r="K3195">
        <v>8</v>
      </c>
      <c r="L3195">
        <f>COUNTIF(Table1[Race],Table1[Race])</f>
        <v>2</v>
      </c>
      <c r="M3195">
        <v>5</v>
      </c>
      <c r="N3195">
        <v>0</v>
      </c>
      <c r="O3195">
        <v>1</v>
      </c>
      <c r="P3195">
        <v>2</v>
      </c>
      <c r="Q3195" t="s">
        <v>20</v>
      </c>
      <c r="R3195" t="s">
        <v>3382</v>
      </c>
      <c r="S3195" t="s">
        <v>3379</v>
      </c>
      <c r="T3195">
        <f>IFERROR(Table1[n_can_adj]/MID(Table1[district],FIND("(",Table1[district])+1,1),Table1[n_can_adj])</f>
        <v>2</v>
      </c>
      <c r="U3195">
        <v>22366</v>
      </c>
      <c r="V3195" t="str">
        <f>IF(Table1[Voting Population]&lt;47000,"Rural","Urban")</f>
        <v>Rural</v>
      </c>
      <c r="W3195" s="3">
        <v>0.4460093896713615</v>
      </c>
      <c r="X3195" s="3" t="s">
        <v>5414</v>
      </c>
      <c r="Y3195" s="3">
        <f>COUNTIFS(Table1[Race '#],Table1[[#This Row],[Race '#]],Table1[Gender],"F")</f>
        <v>1</v>
      </c>
      <c r="Z3195" s="3">
        <f>COUNTIFS(Table1[Race '#],Table1[[#This Row],[Race '#]],Table1[Gender],"M")</f>
        <v>1</v>
      </c>
      <c r="AA3195" s="3">
        <f>COUNTIFS(Table1[Race '#],Table1[[#This Row],[Race '#]],Table1[Gender],"~?")</f>
        <v>0</v>
      </c>
      <c r="AB3195" s="3" t="str">
        <f>_xlfn.IFS(Y3195=SUM(Table1[[#This Row],[Race-F candidates]:[Race-? Candidates]]),"All-Female",Z3195=SUM(Table1[[#This Row],[Race-F candidates]:[Race-? Candidates]]),"All-Male",1=1,"Mixed-Gender")</f>
        <v>Mixed-Gender</v>
      </c>
      <c r="AC3195" s="3">
        <f>COUNTIFS(Table1[genoffice],Table1[[#This Row],[genoffice]],Table1[Gender],"F")</f>
        <v>216</v>
      </c>
      <c r="AD3195" s="3">
        <f>COUNTIFS(Table1[genoffice],Table1[[#This Row],[genoffice]],Table1[Gender],"M")</f>
        <v>355</v>
      </c>
      <c r="AE3195" s="3">
        <f>COUNTIFS(Table1[genoffice],Table1[[#This Row],[genoffice]],Table1[Gender],"~?")</f>
        <v>29</v>
      </c>
    </row>
    <row r="3196" spans="1:31" x14ac:dyDescent="0.35">
      <c r="A3196">
        <v>3189</v>
      </c>
      <c r="B3196">
        <f>IF(COUNTIF(C$2:C3195,C3196)&gt;0,B3195,B3195+1)</f>
        <v>1103</v>
      </c>
      <c r="C3196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6" t="s">
        <v>3379</v>
      </c>
      <c r="E3196" t="s">
        <v>3976</v>
      </c>
      <c r="F3196" t="s">
        <v>3977</v>
      </c>
      <c r="G3196">
        <v>2014</v>
      </c>
      <c r="H3196" t="s">
        <v>94</v>
      </c>
      <c r="I3196" t="s">
        <v>23</v>
      </c>
      <c r="J3196">
        <v>1141</v>
      </c>
      <c r="K3196">
        <v>8</v>
      </c>
      <c r="L3196">
        <f>COUNTIF(Table1[Race],Table1[Race])</f>
        <v>2</v>
      </c>
      <c r="M3196">
        <v>5</v>
      </c>
      <c r="N3196">
        <v>0</v>
      </c>
      <c r="O3196">
        <v>1</v>
      </c>
      <c r="P3196">
        <v>2</v>
      </c>
      <c r="Q3196" t="s">
        <v>20</v>
      </c>
      <c r="R3196" t="s">
        <v>3382</v>
      </c>
      <c r="S3196" t="s">
        <v>3379</v>
      </c>
      <c r="T3196">
        <f>IFERROR(Table1[n_can_adj]/MID(Table1[district],FIND("(",Table1[district])+1,1),Table1[n_can_adj])</f>
        <v>2</v>
      </c>
      <c r="U3196">
        <v>59524</v>
      </c>
      <c r="V3196" t="str">
        <f>IF(Table1[Voting Population]&lt;47000,"Rural","Urban")</f>
        <v>Urban</v>
      </c>
      <c r="W3196" s="3">
        <v>6.9331158238172874E-2</v>
      </c>
      <c r="X3196" s="3" t="s">
        <v>5414</v>
      </c>
      <c r="Y3196" s="3">
        <f>COUNTIFS(Table1[Race '#],Table1[[#This Row],[Race '#]],Table1[Gender],"F")</f>
        <v>1</v>
      </c>
      <c r="Z3196" s="3">
        <f>COUNTIFS(Table1[Race '#],Table1[[#This Row],[Race '#]],Table1[Gender],"M")</f>
        <v>1</v>
      </c>
      <c r="AA3196" s="3">
        <f>COUNTIFS(Table1[Race '#],Table1[[#This Row],[Race '#]],Table1[Gender],"~?")</f>
        <v>0</v>
      </c>
      <c r="AB3196" s="3" t="str">
        <f>_xlfn.IFS(Y3196=SUM(Table1[[#This Row],[Race-F candidates]:[Race-? Candidates]]),"All-Female",Z3196=SUM(Table1[[#This Row],[Race-F candidates]:[Race-? Candidates]]),"All-Male",1=1,"Mixed-Gender")</f>
        <v>Mixed-Gender</v>
      </c>
      <c r="AC3196" s="3">
        <f>COUNTIFS(Table1[genoffice],Table1[[#This Row],[genoffice]],Table1[Gender],"F")</f>
        <v>216</v>
      </c>
      <c r="AD3196" s="3">
        <f>COUNTIFS(Table1[genoffice],Table1[[#This Row],[genoffice]],Table1[Gender],"M")</f>
        <v>355</v>
      </c>
      <c r="AE3196" s="3">
        <f>COUNTIFS(Table1[genoffice],Table1[[#This Row],[genoffice]],Table1[Gender],"~?")</f>
        <v>29</v>
      </c>
    </row>
    <row r="3197" spans="1:31" x14ac:dyDescent="0.35">
      <c r="A3197">
        <v>3192</v>
      </c>
      <c r="B3197">
        <f>IF(COUNTIF(C$2:C3196,C3197)&gt;0,B3196,B3196+1)</f>
        <v>1103</v>
      </c>
      <c r="C3197" t="str">
        <f>Table1[[#This Row],[position]]&amp;IF(Table1[district]="NA","","-"&amp;Table1[district])&amp;IF(Table1[parish]="Multi-Parish Race","","-"&amp;Table1[parish])&amp;" ("&amp;Table1[year]&amp;")"</f>
        <v>Member of School Board-District C-Vermilion (2014)</v>
      </c>
      <c r="D3197" t="s">
        <v>3379</v>
      </c>
      <c r="E3197" t="s">
        <v>3976</v>
      </c>
      <c r="F3197" t="s">
        <v>3980</v>
      </c>
      <c r="G3197">
        <v>2014</v>
      </c>
      <c r="H3197" t="s">
        <v>94</v>
      </c>
      <c r="I3197" t="s">
        <v>127</v>
      </c>
      <c r="J3197">
        <v>1311</v>
      </c>
      <c r="K3197">
        <v>8</v>
      </c>
      <c r="L3197">
        <f>COUNTIF(Table1[Race],Table1[Race])</f>
        <v>2</v>
      </c>
      <c r="M3197">
        <v>5</v>
      </c>
      <c r="N3197">
        <v>0</v>
      </c>
      <c r="O3197">
        <v>1</v>
      </c>
      <c r="P3197">
        <v>2</v>
      </c>
      <c r="Q3197" t="s">
        <v>20</v>
      </c>
      <c r="R3197" t="s">
        <v>3382</v>
      </c>
      <c r="S3197" t="s">
        <v>3379</v>
      </c>
      <c r="T3197">
        <f>IFERROR(Table1[n_can_adj]/MID(Table1[district],FIND("(",Table1[district])+1,1),Table1[n_can_adj])</f>
        <v>2</v>
      </c>
      <c r="U3197">
        <v>59524</v>
      </c>
      <c r="V3197" t="str">
        <f>IF(Table1[Voting Population]&lt;47000,"Rural","Urban")</f>
        <v>Urban</v>
      </c>
      <c r="W3197" s="3">
        <v>6.9331158238172874E-2</v>
      </c>
      <c r="X3197" s="3" t="s">
        <v>5415</v>
      </c>
      <c r="Y3197" s="3">
        <f>COUNTIFS(Table1[Race '#],Table1[[#This Row],[Race '#]],Table1[Gender],"F")</f>
        <v>1</v>
      </c>
      <c r="Z3197" s="3">
        <f>COUNTIFS(Table1[Race '#],Table1[[#This Row],[Race '#]],Table1[Gender],"M")</f>
        <v>1</v>
      </c>
      <c r="AA3197" s="3">
        <f>COUNTIFS(Table1[Race '#],Table1[[#This Row],[Race '#]],Table1[Gender],"~?")</f>
        <v>0</v>
      </c>
      <c r="AB3197" s="3" t="str">
        <f>_xlfn.IFS(Y3197=SUM(Table1[[#This Row],[Race-F candidates]:[Race-? Candidates]]),"All-Female",Z3197=SUM(Table1[[#This Row],[Race-F candidates]:[Race-? Candidates]]),"All-Male",1=1,"Mixed-Gender")</f>
        <v>Mixed-Gender</v>
      </c>
      <c r="AC3197" s="3">
        <f>COUNTIFS(Table1[genoffice],Table1[[#This Row],[genoffice]],Table1[Gender],"F")</f>
        <v>216</v>
      </c>
      <c r="AD3197" s="3">
        <f>COUNTIFS(Table1[genoffice],Table1[[#This Row],[genoffice]],Table1[Gender],"M")</f>
        <v>355</v>
      </c>
      <c r="AE3197" s="3">
        <f>COUNTIFS(Table1[genoffice],Table1[[#This Row],[genoffice]],Table1[Gender],"~?")</f>
        <v>29</v>
      </c>
    </row>
    <row r="3198" spans="1:31" x14ac:dyDescent="0.35">
      <c r="A3198">
        <v>3197</v>
      </c>
      <c r="B3198">
        <f>IF(COUNTIF(C$2:C3197,C3198)&gt;0,B3197,B3197+1)</f>
        <v>1104</v>
      </c>
      <c r="C3198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8" t="s">
        <v>3379</v>
      </c>
      <c r="E3198" t="s">
        <v>3985</v>
      </c>
      <c r="F3198" t="s">
        <v>3986</v>
      </c>
      <c r="G3198">
        <v>2014</v>
      </c>
      <c r="H3198" t="s">
        <v>231</v>
      </c>
      <c r="I3198" t="s">
        <v>19</v>
      </c>
      <c r="J3198">
        <v>536</v>
      </c>
      <c r="K3198">
        <v>6</v>
      </c>
      <c r="L3198">
        <f>COUNTIF(Table1[Race],Table1[Race])</f>
        <v>2</v>
      </c>
      <c r="M3198">
        <v>3</v>
      </c>
      <c r="N3198">
        <v>2</v>
      </c>
      <c r="O3198">
        <v>0</v>
      </c>
      <c r="P3198">
        <v>1</v>
      </c>
      <c r="Q3198" t="s">
        <v>20</v>
      </c>
      <c r="R3198" t="s">
        <v>3382</v>
      </c>
      <c r="S3198" t="s">
        <v>3379</v>
      </c>
      <c r="T3198">
        <f>IFERROR(Table1[n_can_adj]/MID(Table1[district],FIND("(",Table1[district])+1,1),Table1[n_can_adj])</f>
        <v>2</v>
      </c>
      <c r="U3198">
        <v>33159</v>
      </c>
      <c r="V3198" t="str">
        <f>IF(Table1[Voting Population]&lt;47000,"Rural","Urban")</f>
        <v>Rural</v>
      </c>
      <c r="W3198" s="3">
        <v>0.32408575031525855</v>
      </c>
      <c r="X3198" s="3" t="s">
        <v>5415</v>
      </c>
      <c r="Y3198" s="3">
        <f>COUNTIFS(Table1[Race '#],Table1[[#This Row],[Race '#]],Table1[Gender],"F")</f>
        <v>2</v>
      </c>
      <c r="Z3198" s="3">
        <f>COUNTIFS(Table1[Race '#],Table1[[#This Row],[Race '#]],Table1[Gender],"M")</f>
        <v>0</v>
      </c>
      <c r="AA3198" s="3">
        <f>COUNTIFS(Table1[Race '#],Table1[[#This Row],[Race '#]],Table1[Gender],"~?")</f>
        <v>0</v>
      </c>
      <c r="AB3198" s="3" t="str">
        <f>_xlfn.IFS(Y3198=SUM(Table1[[#This Row],[Race-F candidates]:[Race-? Candidates]]),"All-Female",Z3198=SUM(Table1[[#This Row],[Race-F candidates]:[Race-? Candidates]]),"All-Male",1=1,"Mixed-Gender")</f>
        <v>All-Female</v>
      </c>
      <c r="AC3198" s="3">
        <f>COUNTIFS(Table1[genoffice],Table1[[#This Row],[genoffice]],Table1[Gender],"F")</f>
        <v>216</v>
      </c>
      <c r="AD3198" s="3">
        <f>COUNTIFS(Table1[genoffice],Table1[[#This Row],[genoffice]],Table1[Gender],"M")</f>
        <v>355</v>
      </c>
      <c r="AE3198" s="3">
        <f>COUNTIFS(Table1[genoffice],Table1[[#This Row],[genoffice]],Table1[Gender],"~?")</f>
        <v>29</v>
      </c>
    </row>
    <row r="3199" spans="1:31" x14ac:dyDescent="0.35">
      <c r="A3199">
        <v>3198</v>
      </c>
      <c r="B3199">
        <f>IF(COUNTIF(C$2:C3198,C3199)&gt;0,B3198,B3198+1)</f>
        <v>1104</v>
      </c>
      <c r="C3199" t="str">
        <f>Table1[[#This Row],[position]]&amp;IF(Table1[district]="NA","","-"&amp;Table1[district])&amp;IF(Table1[parish]="Multi-Parish Race","","-"&amp;Table1[parish])&amp;" ("&amp;Table1[year]&amp;")"</f>
        <v>Member of School Board-District D-Iberville (2014)</v>
      </c>
      <c r="D3199" t="s">
        <v>3379</v>
      </c>
      <c r="E3199" t="s">
        <v>3985</v>
      </c>
      <c r="F3199" t="s">
        <v>3987</v>
      </c>
      <c r="G3199">
        <v>2014</v>
      </c>
      <c r="H3199" t="s">
        <v>231</v>
      </c>
      <c r="I3199" t="s">
        <v>23</v>
      </c>
      <c r="J3199">
        <v>1050</v>
      </c>
      <c r="K3199">
        <v>6</v>
      </c>
      <c r="L3199">
        <f>COUNTIF(Table1[Race],Table1[Race])</f>
        <v>2</v>
      </c>
      <c r="M3199">
        <v>3</v>
      </c>
      <c r="N3199">
        <v>2</v>
      </c>
      <c r="O3199">
        <v>0</v>
      </c>
      <c r="P3199">
        <v>1</v>
      </c>
      <c r="Q3199" t="s">
        <v>20</v>
      </c>
      <c r="R3199" t="s">
        <v>3382</v>
      </c>
      <c r="S3199" t="s">
        <v>3379</v>
      </c>
      <c r="T3199">
        <f>IFERROR(Table1[n_can_adj]/MID(Table1[district],FIND("(",Table1[district])+1,1),Table1[n_can_adj])</f>
        <v>2</v>
      </c>
      <c r="U3199">
        <v>33159</v>
      </c>
      <c r="V3199" t="str">
        <f>IF(Table1[Voting Population]&lt;47000,"Rural","Urban")</f>
        <v>Rural</v>
      </c>
      <c r="W3199" s="3">
        <v>0.32408575031525855</v>
      </c>
      <c r="X3199" s="3" t="s">
        <v>5415</v>
      </c>
      <c r="Y3199" s="3">
        <f>COUNTIFS(Table1[Race '#],Table1[[#This Row],[Race '#]],Table1[Gender],"F")</f>
        <v>2</v>
      </c>
      <c r="Z3199" s="3">
        <f>COUNTIFS(Table1[Race '#],Table1[[#This Row],[Race '#]],Table1[Gender],"M")</f>
        <v>0</v>
      </c>
      <c r="AA3199" s="3">
        <f>COUNTIFS(Table1[Race '#],Table1[[#This Row],[Race '#]],Table1[Gender],"~?")</f>
        <v>0</v>
      </c>
      <c r="AB3199" s="3" t="str">
        <f>_xlfn.IFS(Y3199=SUM(Table1[[#This Row],[Race-F candidates]:[Race-? Candidates]]),"All-Female",Z3199=SUM(Table1[[#This Row],[Race-F candidates]:[Race-? Candidates]]),"All-Male",1=1,"Mixed-Gender")</f>
        <v>All-Female</v>
      </c>
      <c r="AC3199" s="3">
        <f>COUNTIFS(Table1[genoffice],Table1[[#This Row],[genoffice]],Table1[Gender],"F")</f>
        <v>216</v>
      </c>
      <c r="AD3199" s="3">
        <f>COUNTIFS(Table1[genoffice],Table1[[#This Row],[genoffice]],Table1[Gender],"M")</f>
        <v>355</v>
      </c>
      <c r="AE3199" s="3">
        <f>COUNTIFS(Table1[genoffice],Table1[[#This Row],[genoffice]],Table1[Gender],"~?")</f>
        <v>29</v>
      </c>
    </row>
    <row r="3200" spans="1:31" x14ac:dyDescent="0.35">
      <c r="A3200">
        <v>3199</v>
      </c>
      <c r="B3200">
        <f>IF(COUNTIF(C$2:C3199,C3200)&gt;0,B3199,B3199+1)</f>
        <v>1105</v>
      </c>
      <c r="C3200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0" t="s">
        <v>3379</v>
      </c>
      <c r="E3200" t="s">
        <v>3985</v>
      </c>
      <c r="F3200" t="s">
        <v>3988</v>
      </c>
      <c r="G3200">
        <v>2014</v>
      </c>
      <c r="H3200" t="s">
        <v>238</v>
      </c>
      <c r="I3200" t="s">
        <v>19</v>
      </c>
      <c r="J3200">
        <v>684</v>
      </c>
      <c r="K3200">
        <v>6</v>
      </c>
      <c r="L3200">
        <f>COUNTIF(Table1[Race],Table1[Race])</f>
        <v>2</v>
      </c>
      <c r="M3200">
        <v>3</v>
      </c>
      <c r="N3200">
        <v>2</v>
      </c>
      <c r="O3200">
        <v>0</v>
      </c>
      <c r="P3200">
        <v>1</v>
      </c>
      <c r="Q3200" t="s">
        <v>20</v>
      </c>
      <c r="R3200" t="s">
        <v>3382</v>
      </c>
      <c r="S3200" t="s">
        <v>3379</v>
      </c>
      <c r="T3200">
        <f>IFERROR(Table1[n_can_adj]/MID(Table1[district],FIND("(",Table1[district])+1,1),Table1[n_can_adj])</f>
        <v>2</v>
      </c>
      <c r="U3200">
        <v>132373</v>
      </c>
      <c r="V3200" t="str">
        <f>IF(Table1[Voting Population]&lt;47000,"Rural","Urban")</f>
        <v>Urban</v>
      </c>
      <c r="W3200" s="3">
        <v>0.31428571428571428</v>
      </c>
      <c r="X3200" s="3" t="s">
        <v>5415</v>
      </c>
      <c r="Y3200" s="3">
        <f>COUNTIFS(Table1[Race '#],Table1[[#This Row],[Race '#]],Table1[Gender],"F")</f>
        <v>1</v>
      </c>
      <c r="Z3200" s="3">
        <f>COUNTIFS(Table1[Race '#],Table1[[#This Row],[Race '#]],Table1[Gender],"M")</f>
        <v>1</v>
      </c>
      <c r="AA3200" s="3">
        <f>COUNTIFS(Table1[Race '#],Table1[[#This Row],[Race '#]],Table1[Gender],"~?")</f>
        <v>0</v>
      </c>
      <c r="AB3200" s="3" t="str">
        <f>_xlfn.IFS(Y3200=SUM(Table1[[#This Row],[Race-F candidates]:[Race-? Candidates]]),"All-Female",Z3200=SUM(Table1[[#This Row],[Race-F candidates]:[Race-? Candidates]]),"All-Male",1=1,"Mixed-Gender")</f>
        <v>Mixed-Gender</v>
      </c>
      <c r="AC3200" s="3">
        <f>COUNTIFS(Table1[genoffice],Table1[[#This Row],[genoffice]],Table1[Gender],"F")</f>
        <v>216</v>
      </c>
      <c r="AD3200" s="3">
        <f>COUNTIFS(Table1[genoffice],Table1[[#This Row],[genoffice]],Table1[Gender],"M")</f>
        <v>355</v>
      </c>
      <c r="AE3200" s="3">
        <f>COUNTIFS(Table1[genoffice],Table1[[#This Row],[genoffice]],Table1[Gender],"~?")</f>
        <v>29</v>
      </c>
    </row>
    <row r="3201" spans="1:31" x14ac:dyDescent="0.35">
      <c r="A3201">
        <v>3202</v>
      </c>
      <c r="B3201">
        <f>IF(COUNTIF(C$2:C3200,C3201)&gt;0,B3200,B3200+1)</f>
        <v>1105</v>
      </c>
      <c r="C3201" t="str">
        <f>Table1[[#This Row],[position]]&amp;IF(Table1[district]="NA","","-"&amp;Table1[district])&amp;IF(Table1[parish]="Multi-Parish Race","","-"&amp;Table1[parish])&amp;" ("&amp;Table1[year]&amp;")"</f>
        <v>Member of School Board-District D-Rapides (2014)</v>
      </c>
      <c r="D3201" t="s">
        <v>3379</v>
      </c>
      <c r="E3201" t="s">
        <v>3985</v>
      </c>
      <c r="F3201" t="s">
        <v>3991</v>
      </c>
      <c r="G3201">
        <v>2014</v>
      </c>
      <c r="H3201" t="s">
        <v>238</v>
      </c>
      <c r="I3201" t="s">
        <v>23</v>
      </c>
      <c r="J3201">
        <v>1311</v>
      </c>
      <c r="K3201">
        <v>6</v>
      </c>
      <c r="L3201">
        <f>COUNTIF(Table1[Race],Table1[Race])</f>
        <v>2</v>
      </c>
      <c r="M3201">
        <v>3</v>
      </c>
      <c r="N3201">
        <v>2</v>
      </c>
      <c r="O3201">
        <v>0</v>
      </c>
      <c r="P3201">
        <v>1</v>
      </c>
      <c r="Q3201" t="s">
        <v>20</v>
      </c>
      <c r="R3201" t="s">
        <v>3382</v>
      </c>
      <c r="S3201" t="s">
        <v>3379</v>
      </c>
      <c r="T3201">
        <f>IFERROR(Table1[n_can_adj]/MID(Table1[district],FIND("(",Table1[district])+1,1),Table1[n_can_adj])</f>
        <v>2</v>
      </c>
      <c r="U3201">
        <v>132373</v>
      </c>
      <c r="V3201" t="str">
        <f>IF(Table1[Voting Population]&lt;47000,"Rural","Urban")</f>
        <v>Urban</v>
      </c>
      <c r="W3201" s="3">
        <v>0.31428571428571428</v>
      </c>
      <c r="X3201" s="3" t="s">
        <v>5414</v>
      </c>
      <c r="Y3201" s="3">
        <f>COUNTIFS(Table1[Race '#],Table1[[#This Row],[Race '#]],Table1[Gender],"F")</f>
        <v>1</v>
      </c>
      <c r="Z3201" s="3">
        <f>COUNTIFS(Table1[Race '#],Table1[[#This Row],[Race '#]],Table1[Gender],"M")</f>
        <v>1</v>
      </c>
      <c r="AA3201" s="3">
        <f>COUNTIFS(Table1[Race '#],Table1[[#This Row],[Race '#]],Table1[Gender],"~?")</f>
        <v>0</v>
      </c>
      <c r="AB3201" s="3" t="str">
        <f>_xlfn.IFS(Y3201=SUM(Table1[[#This Row],[Race-F candidates]:[Race-? Candidates]]),"All-Female",Z3201=SUM(Table1[[#This Row],[Race-F candidates]:[Race-? Candidates]]),"All-Male",1=1,"Mixed-Gender")</f>
        <v>Mixed-Gender</v>
      </c>
      <c r="AC3201" s="3">
        <f>COUNTIFS(Table1[genoffice],Table1[[#This Row],[genoffice]],Table1[Gender],"F")</f>
        <v>216</v>
      </c>
      <c r="AD3201" s="3">
        <f>COUNTIFS(Table1[genoffice],Table1[[#This Row],[genoffice]],Table1[Gender],"M")</f>
        <v>355</v>
      </c>
      <c r="AE3201" s="3">
        <f>COUNTIFS(Table1[genoffice],Table1[[#This Row],[genoffice]],Table1[Gender],"~?")</f>
        <v>29</v>
      </c>
    </row>
    <row r="3202" spans="1:31" x14ac:dyDescent="0.35">
      <c r="A3202">
        <v>3200</v>
      </c>
      <c r="B3202">
        <f>IF(COUNTIF(C$2:C3201,C3202)&gt;0,B3201,B3201+1)</f>
        <v>1106</v>
      </c>
      <c r="C3202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2" t="s">
        <v>3379</v>
      </c>
      <c r="E3202" t="s">
        <v>3985</v>
      </c>
      <c r="F3202" t="s">
        <v>3989</v>
      </c>
      <c r="G3202">
        <v>2014</v>
      </c>
      <c r="H3202" t="s">
        <v>640</v>
      </c>
      <c r="I3202" t="s">
        <v>23</v>
      </c>
      <c r="J3202">
        <v>1568</v>
      </c>
      <c r="K3202">
        <v>6</v>
      </c>
      <c r="L3202">
        <f>COUNTIF(Table1[Race],Table1[Race])</f>
        <v>2</v>
      </c>
      <c r="M3202">
        <v>3</v>
      </c>
      <c r="N3202">
        <v>2</v>
      </c>
      <c r="O3202">
        <v>0</v>
      </c>
      <c r="P3202">
        <v>1</v>
      </c>
      <c r="Q3202" t="s">
        <v>20</v>
      </c>
      <c r="R3202" t="s">
        <v>3382</v>
      </c>
      <c r="S3202" t="s">
        <v>3379</v>
      </c>
      <c r="T3202">
        <f>IFERROR(Table1[n_can_adj]/MID(Table1[district],FIND("(",Table1[district])+1,1),Table1[n_can_adj])</f>
        <v>2</v>
      </c>
      <c r="U3202">
        <v>127115</v>
      </c>
      <c r="V3202" t="str">
        <f>IF(Table1[Voting Population]&lt;47000,"Rural","Urban")</f>
        <v>Urban</v>
      </c>
      <c r="W3202" s="3">
        <v>2.244389027431426E-2</v>
      </c>
      <c r="X3202" s="3" t="s">
        <v>5414</v>
      </c>
      <c r="Y3202" s="3">
        <f>COUNTIFS(Table1[Race '#],Table1[[#This Row],[Race '#]],Table1[Gender],"F")</f>
        <v>1</v>
      </c>
      <c r="Z3202" s="3">
        <f>COUNTIFS(Table1[Race '#],Table1[[#This Row],[Race '#]],Table1[Gender],"M")</f>
        <v>1</v>
      </c>
      <c r="AA3202" s="3">
        <f>COUNTIFS(Table1[Race '#],Table1[[#This Row],[Race '#]],Table1[Gender],"~?")</f>
        <v>0</v>
      </c>
      <c r="AB3202" s="3" t="str">
        <f>_xlfn.IFS(Y3202=SUM(Table1[[#This Row],[Race-F candidates]:[Race-? Candidates]]),"All-Female",Z3202=SUM(Table1[[#This Row],[Race-F candidates]:[Race-? Candidates]]),"All-Male",1=1,"Mixed-Gender")</f>
        <v>Mixed-Gender</v>
      </c>
      <c r="AC3202" s="3">
        <f>COUNTIFS(Table1[genoffice],Table1[[#This Row],[genoffice]],Table1[Gender],"F")</f>
        <v>216</v>
      </c>
      <c r="AD3202" s="3">
        <f>COUNTIFS(Table1[genoffice],Table1[[#This Row],[genoffice]],Table1[Gender],"M")</f>
        <v>355</v>
      </c>
      <c r="AE3202" s="3">
        <f>COUNTIFS(Table1[genoffice],Table1[[#This Row],[genoffice]],Table1[Gender],"~?")</f>
        <v>29</v>
      </c>
    </row>
    <row r="3203" spans="1:31" x14ac:dyDescent="0.35">
      <c r="A3203">
        <v>3201</v>
      </c>
      <c r="B3203">
        <f>IF(COUNTIF(C$2:C3202,C3203)&gt;0,B3202,B3202+1)</f>
        <v>1106</v>
      </c>
      <c r="C3203" t="str">
        <f>Table1[[#This Row],[position]]&amp;IF(Table1[district]="NA","","-"&amp;Table1[district])&amp;IF(Table1[parish]="Multi-Parish Race","","-"&amp;Table1[parish])&amp;" ("&amp;Table1[year]&amp;")"</f>
        <v>Member of School Board-District D-Tangipahoa (2014)</v>
      </c>
      <c r="D3203" t="s">
        <v>3379</v>
      </c>
      <c r="E3203" t="s">
        <v>3985</v>
      </c>
      <c r="F3203" t="s">
        <v>3990</v>
      </c>
      <c r="G3203">
        <v>2014</v>
      </c>
      <c r="H3203" t="s">
        <v>640</v>
      </c>
      <c r="I3203" t="s">
        <v>127</v>
      </c>
      <c r="J3203">
        <v>1640</v>
      </c>
      <c r="K3203">
        <v>6</v>
      </c>
      <c r="L3203">
        <f>COUNTIF(Table1[Race],Table1[Race])</f>
        <v>2</v>
      </c>
      <c r="M3203">
        <v>3</v>
      </c>
      <c r="N3203">
        <v>2</v>
      </c>
      <c r="O3203">
        <v>0</v>
      </c>
      <c r="P3203">
        <v>1</v>
      </c>
      <c r="Q3203" t="s">
        <v>20</v>
      </c>
      <c r="R3203" t="s">
        <v>3382</v>
      </c>
      <c r="S3203" t="s">
        <v>3379</v>
      </c>
      <c r="T3203">
        <f>IFERROR(Table1[n_can_adj]/MID(Table1[district],FIND("(",Table1[district])+1,1),Table1[n_can_adj])</f>
        <v>2</v>
      </c>
      <c r="U3203">
        <v>127115</v>
      </c>
      <c r="V3203" t="str">
        <f>IF(Table1[Voting Population]&lt;47000,"Rural","Urban")</f>
        <v>Urban</v>
      </c>
      <c r="W3203" s="3">
        <v>2.244389027431426E-2</v>
      </c>
      <c r="X3203" s="3" t="s">
        <v>5415</v>
      </c>
      <c r="Y3203" s="3">
        <f>COUNTIFS(Table1[Race '#],Table1[[#This Row],[Race '#]],Table1[Gender],"F")</f>
        <v>1</v>
      </c>
      <c r="Z3203" s="3">
        <f>COUNTIFS(Table1[Race '#],Table1[[#This Row],[Race '#]],Table1[Gender],"M")</f>
        <v>1</v>
      </c>
      <c r="AA3203" s="3">
        <f>COUNTIFS(Table1[Race '#],Table1[[#This Row],[Race '#]],Table1[Gender],"~?")</f>
        <v>0</v>
      </c>
      <c r="AB3203" s="3" t="str">
        <f>_xlfn.IFS(Y3203=SUM(Table1[[#This Row],[Race-F candidates]:[Race-? Candidates]]),"All-Female",Z3203=SUM(Table1[[#This Row],[Race-F candidates]:[Race-? Candidates]]),"All-Male",1=1,"Mixed-Gender")</f>
        <v>Mixed-Gender</v>
      </c>
      <c r="AC3203" s="3">
        <f>COUNTIFS(Table1[genoffice],Table1[[#This Row],[genoffice]],Table1[Gender],"F")</f>
        <v>216</v>
      </c>
      <c r="AD3203" s="3">
        <f>COUNTIFS(Table1[genoffice],Table1[[#This Row],[genoffice]],Table1[Gender],"M")</f>
        <v>355</v>
      </c>
      <c r="AE3203" s="3">
        <f>COUNTIFS(Table1[genoffice],Table1[[#This Row],[genoffice]],Table1[Gender],"~?")</f>
        <v>29</v>
      </c>
    </row>
    <row r="3204" spans="1:31" x14ac:dyDescent="0.35">
      <c r="A3204">
        <v>3203</v>
      </c>
      <c r="B3204">
        <f>IF(COUNTIF(C$2:C3203,C3204)&gt;0,B3203,B3203+1)</f>
        <v>1107</v>
      </c>
      <c r="C3204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4" t="s">
        <v>3379</v>
      </c>
      <c r="E3204" t="s">
        <v>3992</v>
      </c>
      <c r="F3204" t="s">
        <v>3993</v>
      </c>
      <c r="G3204">
        <v>2014</v>
      </c>
      <c r="H3204" t="s">
        <v>231</v>
      </c>
      <c r="I3204" t="s">
        <v>23</v>
      </c>
      <c r="J3204">
        <v>585</v>
      </c>
      <c r="K3204">
        <v>2</v>
      </c>
      <c r="L3204">
        <f>COUNTIF(Table1[Race],Table1[Race])</f>
        <v>2</v>
      </c>
      <c r="M3204">
        <v>1</v>
      </c>
      <c r="N3204">
        <v>0</v>
      </c>
      <c r="O3204">
        <v>0</v>
      </c>
      <c r="P3204">
        <v>1</v>
      </c>
      <c r="Q3204" t="s">
        <v>20</v>
      </c>
      <c r="R3204" t="s">
        <v>3382</v>
      </c>
      <c r="S3204" t="s">
        <v>3379</v>
      </c>
      <c r="T3204">
        <f>IFERROR(Table1[n_can_adj]/MID(Table1[district],FIND("(",Table1[district])+1,1),Table1[n_can_adj])</f>
        <v>2</v>
      </c>
      <c r="U3204">
        <v>33159</v>
      </c>
      <c r="V3204" t="str">
        <f>IF(Table1[Voting Population]&lt;47000,"Rural","Urban")</f>
        <v>Rural</v>
      </c>
      <c r="W3204" s="3">
        <v>0.31297709923664119</v>
      </c>
      <c r="X3204" s="3" t="s">
        <v>5415</v>
      </c>
      <c r="Y3204" s="3">
        <f>COUNTIFS(Table1[Race '#],Table1[[#This Row],[Race '#]],Table1[Gender],"F")</f>
        <v>2</v>
      </c>
      <c r="Z3204" s="3">
        <f>COUNTIFS(Table1[Race '#],Table1[[#This Row],[Race '#]],Table1[Gender],"M")</f>
        <v>0</v>
      </c>
      <c r="AA3204" s="3">
        <f>COUNTIFS(Table1[Race '#],Table1[[#This Row],[Race '#]],Table1[Gender],"~?")</f>
        <v>0</v>
      </c>
      <c r="AB3204" s="3" t="str">
        <f>_xlfn.IFS(Y3204=SUM(Table1[[#This Row],[Race-F candidates]:[Race-? Candidates]]),"All-Female",Z3204=SUM(Table1[[#This Row],[Race-F candidates]:[Race-? Candidates]]),"All-Male",1=1,"Mixed-Gender")</f>
        <v>All-Female</v>
      </c>
      <c r="AC3204" s="3">
        <f>COUNTIFS(Table1[genoffice],Table1[[#This Row],[genoffice]],Table1[Gender],"F")</f>
        <v>216</v>
      </c>
      <c r="AD3204" s="3">
        <f>COUNTIFS(Table1[genoffice],Table1[[#This Row],[genoffice]],Table1[Gender],"M")</f>
        <v>355</v>
      </c>
      <c r="AE3204" s="3">
        <f>COUNTIFS(Table1[genoffice],Table1[[#This Row],[genoffice]],Table1[Gender],"~?")</f>
        <v>29</v>
      </c>
    </row>
    <row r="3205" spans="1:31" x14ac:dyDescent="0.35">
      <c r="A3205">
        <v>3204</v>
      </c>
      <c r="B3205">
        <f>IF(COUNTIF(C$2:C3204,C3205)&gt;0,B3204,B3204+1)</f>
        <v>1107</v>
      </c>
      <c r="C3205" t="str">
        <f>Table1[[#This Row],[position]]&amp;IF(Table1[district]="NA","","-"&amp;Table1[district])&amp;IF(Table1[parish]="Multi-Parish Race","","-"&amp;Table1[parish])&amp;" ("&amp;Table1[year]&amp;")"</f>
        <v>Member of School Board-District E-Iberville (2014)</v>
      </c>
      <c r="D3205" t="s">
        <v>3379</v>
      </c>
      <c r="E3205" t="s">
        <v>3992</v>
      </c>
      <c r="F3205" t="s">
        <v>3994</v>
      </c>
      <c r="G3205">
        <v>2014</v>
      </c>
      <c r="H3205" t="s">
        <v>231</v>
      </c>
      <c r="I3205" t="s">
        <v>127</v>
      </c>
      <c r="J3205">
        <v>1118</v>
      </c>
      <c r="K3205">
        <v>2</v>
      </c>
      <c r="L3205">
        <f>COUNTIF(Table1[Race],Table1[Race])</f>
        <v>2</v>
      </c>
      <c r="M3205">
        <v>1</v>
      </c>
      <c r="N3205">
        <v>0</v>
      </c>
      <c r="O3205">
        <v>0</v>
      </c>
      <c r="P3205">
        <v>1</v>
      </c>
      <c r="Q3205" t="s">
        <v>20</v>
      </c>
      <c r="R3205" t="s">
        <v>3382</v>
      </c>
      <c r="S3205" t="s">
        <v>3379</v>
      </c>
      <c r="T3205">
        <f>IFERROR(Table1[n_can_adj]/MID(Table1[district],FIND("(",Table1[district])+1,1),Table1[n_can_adj])</f>
        <v>2</v>
      </c>
      <c r="U3205">
        <v>33159</v>
      </c>
      <c r="V3205" t="str">
        <f>IF(Table1[Voting Population]&lt;47000,"Rural","Urban")</f>
        <v>Rural</v>
      </c>
      <c r="W3205" s="3">
        <v>0.31297709923664119</v>
      </c>
      <c r="X3205" s="3" t="s">
        <v>5415</v>
      </c>
      <c r="Y3205" s="3">
        <f>COUNTIFS(Table1[Race '#],Table1[[#This Row],[Race '#]],Table1[Gender],"F")</f>
        <v>2</v>
      </c>
      <c r="Z3205" s="3">
        <f>COUNTIFS(Table1[Race '#],Table1[[#This Row],[Race '#]],Table1[Gender],"M")</f>
        <v>0</v>
      </c>
      <c r="AA3205" s="3">
        <f>COUNTIFS(Table1[Race '#],Table1[[#This Row],[Race '#]],Table1[Gender],"~?")</f>
        <v>0</v>
      </c>
      <c r="AB3205" s="3" t="str">
        <f>_xlfn.IFS(Y3205=SUM(Table1[[#This Row],[Race-F candidates]:[Race-? Candidates]]),"All-Female",Z3205=SUM(Table1[[#This Row],[Race-F candidates]:[Race-? Candidates]]),"All-Male",1=1,"Mixed-Gender")</f>
        <v>All-Female</v>
      </c>
      <c r="AC3205" s="3">
        <f>COUNTIFS(Table1[genoffice],Table1[[#This Row],[genoffice]],Table1[Gender],"F")</f>
        <v>216</v>
      </c>
      <c r="AD3205" s="3">
        <f>COUNTIFS(Table1[genoffice],Table1[[#This Row],[genoffice]],Table1[Gender],"M")</f>
        <v>355</v>
      </c>
      <c r="AE3205" s="3">
        <f>COUNTIFS(Table1[genoffice],Table1[[#This Row],[genoffice]],Table1[Gender],"~?")</f>
        <v>29</v>
      </c>
    </row>
    <row r="3206" spans="1:31" x14ac:dyDescent="0.35">
      <c r="A3206">
        <v>3205</v>
      </c>
      <c r="B3206">
        <f>IF(COUNTIF(C$2:C3205,C3206)&gt;0,B3205,B3205+1)</f>
        <v>1108</v>
      </c>
      <c r="C3206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6" t="s">
        <v>3379</v>
      </c>
      <c r="E3206" t="s">
        <v>3995</v>
      </c>
      <c r="F3206" t="s">
        <v>3996</v>
      </c>
      <c r="G3206">
        <v>2014</v>
      </c>
      <c r="H3206" t="s">
        <v>640</v>
      </c>
      <c r="I3206" t="s">
        <v>19</v>
      </c>
      <c r="J3206">
        <v>3074</v>
      </c>
      <c r="K3206">
        <v>2</v>
      </c>
      <c r="L3206">
        <f>COUNTIF(Table1[Race],Table1[Race])</f>
        <v>2</v>
      </c>
      <c r="M3206">
        <v>0</v>
      </c>
      <c r="N3206">
        <v>2</v>
      </c>
      <c r="O3206">
        <v>0</v>
      </c>
      <c r="P3206">
        <v>0</v>
      </c>
      <c r="Q3206" t="s">
        <v>20</v>
      </c>
      <c r="R3206" t="s">
        <v>3382</v>
      </c>
      <c r="S3206" t="s">
        <v>3379</v>
      </c>
      <c r="T3206">
        <f>IFERROR(Table1[n_can_adj]/MID(Table1[district],FIND("(",Table1[district])+1,1),Table1[n_can_adj])</f>
        <v>2</v>
      </c>
      <c r="U3206">
        <v>127115</v>
      </c>
      <c r="V3206" t="str">
        <f>IF(Table1[Voting Population]&lt;47000,"Rural","Urban")</f>
        <v>Urban</v>
      </c>
      <c r="W3206" s="3">
        <v>0.32843560933448579</v>
      </c>
      <c r="X3206" s="3" t="s">
        <v>5414</v>
      </c>
      <c r="Y3206" s="3">
        <f>COUNTIFS(Table1[Race '#],Table1[[#This Row],[Race '#]],Table1[Gender],"F")</f>
        <v>1</v>
      </c>
      <c r="Z3206" s="3">
        <f>COUNTIFS(Table1[Race '#],Table1[[#This Row],[Race '#]],Table1[Gender],"M")</f>
        <v>1</v>
      </c>
      <c r="AA3206" s="3">
        <f>COUNTIFS(Table1[Race '#],Table1[[#This Row],[Race '#]],Table1[Gender],"~?")</f>
        <v>0</v>
      </c>
      <c r="AB3206" s="3" t="str">
        <f>_xlfn.IFS(Y3206=SUM(Table1[[#This Row],[Race-F candidates]:[Race-? Candidates]]),"All-Female",Z3206=SUM(Table1[[#This Row],[Race-F candidates]:[Race-? Candidates]]),"All-Male",1=1,"Mixed-Gender")</f>
        <v>Mixed-Gender</v>
      </c>
      <c r="AC3206" s="3">
        <f>COUNTIFS(Table1[genoffice],Table1[[#This Row],[genoffice]],Table1[Gender],"F")</f>
        <v>216</v>
      </c>
      <c r="AD3206" s="3">
        <f>COUNTIFS(Table1[genoffice],Table1[[#This Row],[genoffice]],Table1[Gender],"M")</f>
        <v>355</v>
      </c>
      <c r="AE3206" s="3">
        <f>COUNTIFS(Table1[genoffice],Table1[[#This Row],[genoffice]],Table1[Gender],"~?")</f>
        <v>29</v>
      </c>
    </row>
    <row r="3207" spans="1:31" x14ac:dyDescent="0.35">
      <c r="A3207">
        <v>3206</v>
      </c>
      <c r="B3207">
        <f>IF(COUNTIF(C$2:C3206,C3207)&gt;0,B3206,B3206+1)</f>
        <v>1108</v>
      </c>
      <c r="C3207" t="str">
        <f>Table1[[#This Row],[position]]&amp;IF(Table1[district]="NA","","-"&amp;Table1[district])&amp;IF(Table1[parish]="Multi-Parish Race","","-"&amp;Table1[parish])&amp;" ("&amp;Table1[year]&amp;")"</f>
        <v>Member of School Board-District F-Tangipahoa (2014)</v>
      </c>
      <c r="D3207" t="s">
        <v>3379</v>
      </c>
      <c r="E3207" t="s">
        <v>3995</v>
      </c>
      <c r="F3207" t="s">
        <v>3997</v>
      </c>
      <c r="G3207">
        <v>2014</v>
      </c>
      <c r="H3207" t="s">
        <v>640</v>
      </c>
      <c r="I3207" t="s">
        <v>19</v>
      </c>
      <c r="J3207">
        <v>1554</v>
      </c>
      <c r="K3207">
        <v>2</v>
      </c>
      <c r="L3207">
        <f>COUNTIF(Table1[Race],Table1[Race])</f>
        <v>2</v>
      </c>
      <c r="M3207">
        <v>0</v>
      </c>
      <c r="N3207">
        <v>2</v>
      </c>
      <c r="O3207">
        <v>0</v>
      </c>
      <c r="P3207">
        <v>0</v>
      </c>
      <c r="Q3207" t="s">
        <v>20</v>
      </c>
      <c r="R3207" t="s">
        <v>3382</v>
      </c>
      <c r="S3207" t="s">
        <v>3379</v>
      </c>
      <c r="T3207">
        <f>IFERROR(Table1[n_can_adj]/MID(Table1[district],FIND("(",Table1[district])+1,1),Table1[n_can_adj])</f>
        <v>2</v>
      </c>
      <c r="U3207">
        <v>127115</v>
      </c>
      <c r="V3207" t="str">
        <f>IF(Table1[Voting Population]&lt;47000,"Rural","Urban")</f>
        <v>Urban</v>
      </c>
      <c r="W3207" s="3">
        <v>0.32843560933448579</v>
      </c>
      <c r="X3207" s="3" t="s">
        <v>5415</v>
      </c>
      <c r="Y3207" s="3">
        <f>COUNTIFS(Table1[Race '#],Table1[[#This Row],[Race '#]],Table1[Gender],"F")</f>
        <v>1</v>
      </c>
      <c r="Z3207" s="3">
        <f>COUNTIFS(Table1[Race '#],Table1[[#This Row],[Race '#]],Table1[Gender],"M")</f>
        <v>1</v>
      </c>
      <c r="AA3207" s="3">
        <f>COUNTIFS(Table1[Race '#],Table1[[#This Row],[Race '#]],Table1[Gender],"~?")</f>
        <v>0</v>
      </c>
      <c r="AB3207" s="3" t="str">
        <f>_xlfn.IFS(Y3207=SUM(Table1[[#This Row],[Race-F candidates]:[Race-? Candidates]]),"All-Female",Z3207=SUM(Table1[[#This Row],[Race-F candidates]:[Race-? Candidates]]),"All-Male",1=1,"Mixed-Gender")</f>
        <v>Mixed-Gender</v>
      </c>
      <c r="AC3207" s="3">
        <f>COUNTIFS(Table1[genoffice],Table1[[#This Row],[genoffice]],Table1[Gender],"F")</f>
        <v>216</v>
      </c>
      <c r="AD3207" s="3">
        <f>COUNTIFS(Table1[genoffice],Table1[[#This Row],[genoffice]],Table1[Gender],"M")</f>
        <v>355</v>
      </c>
      <c r="AE3207" s="3">
        <f>COUNTIFS(Table1[genoffice],Table1[[#This Row],[genoffice]],Table1[Gender],"~?")</f>
        <v>29</v>
      </c>
    </row>
    <row r="3208" spans="1:31" x14ac:dyDescent="0.35">
      <c r="A3208">
        <v>3209</v>
      </c>
      <c r="B3208">
        <f>IF(COUNTIF(C$2:C3207,C3208)&gt;0,B3207,B3207+1)</f>
        <v>1109</v>
      </c>
      <c r="C3208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8" t="s">
        <v>3379</v>
      </c>
      <c r="E3208" t="s">
        <v>3998</v>
      </c>
      <c r="F3208" t="s">
        <v>4001</v>
      </c>
      <c r="G3208">
        <v>2014</v>
      </c>
      <c r="H3208" t="s">
        <v>231</v>
      </c>
      <c r="I3208" t="s">
        <v>23</v>
      </c>
      <c r="J3208">
        <v>1140</v>
      </c>
      <c r="K3208">
        <v>10</v>
      </c>
      <c r="L3208">
        <f>COUNTIF(Table1[Race],Table1[Race])</f>
        <v>4</v>
      </c>
      <c r="M3208">
        <v>6</v>
      </c>
      <c r="N3208">
        <v>2</v>
      </c>
      <c r="O3208">
        <v>2</v>
      </c>
      <c r="P3208">
        <v>0</v>
      </c>
      <c r="Q3208" t="s">
        <v>20</v>
      </c>
      <c r="R3208" t="s">
        <v>3382</v>
      </c>
      <c r="S3208" t="s">
        <v>3379</v>
      </c>
      <c r="T3208">
        <f>IFERROR(Table1[n_can_adj]/MID(Table1[district],FIND("(",Table1[district])+1,1),Table1[n_can_adj])</f>
        <v>4</v>
      </c>
      <c r="U3208">
        <v>33159</v>
      </c>
      <c r="V3208" t="str">
        <f>IF(Table1[Voting Population]&lt;47000,"Rural","Urban")</f>
        <v>Rural</v>
      </c>
      <c r="W3208" s="3">
        <v>0.27101123595505616</v>
      </c>
      <c r="X3208" s="3" t="s">
        <v>5414</v>
      </c>
      <c r="Y3208" s="3">
        <f>COUNTIFS(Table1[Race '#],Table1[[#This Row],[Race '#]],Table1[Gender],"F")</f>
        <v>0</v>
      </c>
      <c r="Z3208" s="3">
        <f>COUNTIFS(Table1[Race '#],Table1[[#This Row],[Race '#]],Table1[Gender],"M")</f>
        <v>4</v>
      </c>
      <c r="AA3208" s="3">
        <f>COUNTIFS(Table1[Race '#],Table1[[#This Row],[Race '#]],Table1[Gender],"~?")</f>
        <v>0</v>
      </c>
      <c r="AB3208" s="3" t="str">
        <f>_xlfn.IFS(Y3208=SUM(Table1[[#This Row],[Race-F candidates]:[Race-? Candidates]]),"All-Female",Z3208=SUM(Table1[[#This Row],[Race-F candidates]:[Race-? Candidates]]),"All-Male",1=1,"Mixed-Gender")</f>
        <v>All-Male</v>
      </c>
      <c r="AC3208" s="3">
        <f>COUNTIFS(Table1[genoffice],Table1[[#This Row],[genoffice]],Table1[Gender],"F")</f>
        <v>216</v>
      </c>
      <c r="AD3208" s="3">
        <f>COUNTIFS(Table1[genoffice],Table1[[#This Row],[genoffice]],Table1[Gender],"M")</f>
        <v>355</v>
      </c>
      <c r="AE3208" s="3">
        <f>COUNTIFS(Table1[genoffice],Table1[[#This Row],[genoffice]],Table1[Gender],"~?")</f>
        <v>29</v>
      </c>
    </row>
    <row r="3209" spans="1:31" x14ac:dyDescent="0.35">
      <c r="A3209">
        <v>3212</v>
      </c>
      <c r="B3209">
        <f>IF(COUNTIF(C$2:C3208,C3209)&gt;0,B3208,B3208+1)</f>
        <v>1109</v>
      </c>
      <c r="C3209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09" t="s">
        <v>3379</v>
      </c>
      <c r="E3209" t="s">
        <v>3998</v>
      </c>
      <c r="F3209" t="s">
        <v>4004</v>
      </c>
      <c r="G3209">
        <v>2014</v>
      </c>
      <c r="H3209" t="s">
        <v>231</v>
      </c>
      <c r="I3209" t="s">
        <v>23</v>
      </c>
      <c r="J3209">
        <v>328</v>
      </c>
      <c r="K3209">
        <v>10</v>
      </c>
      <c r="L3209">
        <f>COUNTIF(Table1[Race],Table1[Race])</f>
        <v>4</v>
      </c>
      <c r="M3209">
        <v>6</v>
      </c>
      <c r="N3209">
        <v>2</v>
      </c>
      <c r="O3209">
        <v>2</v>
      </c>
      <c r="P3209">
        <v>0</v>
      </c>
      <c r="Q3209" t="s">
        <v>20</v>
      </c>
      <c r="R3209" t="s">
        <v>3382</v>
      </c>
      <c r="S3209" t="s">
        <v>3379</v>
      </c>
      <c r="T3209">
        <f>IFERROR(Table1[n_can_adj]/MID(Table1[district],FIND("(",Table1[district])+1,1),Table1[n_can_adj])</f>
        <v>4</v>
      </c>
      <c r="U3209">
        <v>33159</v>
      </c>
      <c r="V3209" t="str">
        <f>IF(Table1[Voting Population]&lt;47000,"Rural","Urban")</f>
        <v>Rural</v>
      </c>
      <c r="W3209" s="3">
        <v>0.27101123595505616</v>
      </c>
      <c r="X3209" s="3" t="s">
        <v>5414</v>
      </c>
      <c r="Y3209" s="3">
        <f>COUNTIFS(Table1[Race '#],Table1[[#This Row],[Race '#]],Table1[Gender],"F")</f>
        <v>0</v>
      </c>
      <c r="Z3209" s="3">
        <f>COUNTIFS(Table1[Race '#],Table1[[#This Row],[Race '#]],Table1[Gender],"M")</f>
        <v>4</v>
      </c>
      <c r="AA3209" s="3">
        <f>COUNTIFS(Table1[Race '#],Table1[[#This Row],[Race '#]],Table1[Gender],"~?")</f>
        <v>0</v>
      </c>
      <c r="AB3209" s="3" t="str">
        <f>_xlfn.IFS(Y3209=SUM(Table1[[#This Row],[Race-F candidates]:[Race-? Candidates]]),"All-Female",Z3209=SUM(Table1[[#This Row],[Race-F candidates]:[Race-? Candidates]]),"All-Male",1=1,"Mixed-Gender")</f>
        <v>All-Male</v>
      </c>
      <c r="AC3209" s="3">
        <f>COUNTIFS(Table1[genoffice],Table1[[#This Row],[genoffice]],Table1[Gender],"F")</f>
        <v>216</v>
      </c>
      <c r="AD3209" s="3">
        <f>COUNTIFS(Table1[genoffice],Table1[[#This Row],[genoffice]],Table1[Gender],"M")</f>
        <v>355</v>
      </c>
      <c r="AE3209" s="3">
        <f>COUNTIFS(Table1[genoffice],Table1[[#This Row],[genoffice]],Table1[Gender],"~?")</f>
        <v>29</v>
      </c>
    </row>
    <row r="3210" spans="1:31" x14ac:dyDescent="0.35">
      <c r="A3210">
        <v>3213</v>
      </c>
      <c r="B3210">
        <f>IF(COUNTIF(C$2:C3209,C3210)&gt;0,B3209,B3209+1)</f>
        <v>1109</v>
      </c>
      <c r="C3210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0" t="s">
        <v>3379</v>
      </c>
      <c r="E3210" t="s">
        <v>3998</v>
      </c>
      <c r="F3210" t="s">
        <v>4005</v>
      </c>
      <c r="G3210">
        <v>2014</v>
      </c>
      <c r="H3210" t="s">
        <v>231</v>
      </c>
      <c r="I3210" t="s">
        <v>23</v>
      </c>
      <c r="J3210">
        <v>537</v>
      </c>
      <c r="K3210">
        <v>10</v>
      </c>
      <c r="L3210">
        <f>COUNTIF(Table1[Race],Table1[Race])</f>
        <v>4</v>
      </c>
      <c r="M3210">
        <v>6</v>
      </c>
      <c r="N3210">
        <v>2</v>
      </c>
      <c r="O3210">
        <v>2</v>
      </c>
      <c r="P3210">
        <v>0</v>
      </c>
      <c r="Q3210" t="s">
        <v>20</v>
      </c>
      <c r="R3210" t="s">
        <v>3382</v>
      </c>
      <c r="S3210" t="s">
        <v>3379</v>
      </c>
      <c r="T3210">
        <f>IFERROR(Table1[n_can_adj]/MID(Table1[district],FIND("(",Table1[district])+1,1),Table1[n_can_adj])</f>
        <v>4</v>
      </c>
      <c r="U3210">
        <v>33159</v>
      </c>
      <c r="V3210" t="str">
        <f>IF(Table1[Voting Population]&lt;47000,"Rural","Urban")</f>
        <v>Rural</v>
      </c>
      <c r="W3210" s="3">
        <v>0.27101123595505616</v>
      </c>
      <c r="X3210" s="3" t="s">
        <v>5414</v>
      </c>
      <c r="Y3210" s="3">
        <f>COUNTIFS(Table1[Race '#],Table1[[#This Row],[Race '#]],Table1[Gender],"F")</f>
        <v>0</v>
      </c>
      <c r="Z3210" s="3">
        <f>COUNTIFS(Table1[Race '#],Table1[[#This Row],[Race '#]],Table1[Gender],"M")</f>
        <v>4</v>
      </c>
      <c r="AA3210" s="3">
        <f>COUNTIFS(Table1[Race '#],Table1[[#This Row],[Race '#]],Table1[Gender],"~?")</f>
        <v>0</v>
      </c>
      <c r="AB3210" s="3" t="str">
        <f>_xlfn.IFS(Y3210=SUM(Table1[[#This Row],[Race-F candidates]:[Race-? Candidates]]),"All-Female",Z3210=SUM(Table1[[#This Row],[Race-F candidates]:[Race-? Candidates]]),"All-Male",1=1,"Mixed-Gender")</f>
        <v>All-Male</v>
      </c>
      <c r="AC3210" s="3">
        <f>COUNTIFS(Table1[genoffice],Table1[[#This Row],[genoffice]],Table1[Gender],"F")</f>
        <v>216</v>
      </c>
      <c r="AD3210" s="3">
        <f>COUNTIFS(Table1[genoffice],Table1[[#This Row],[genoffice]],Table1[Gender],"M")</f>
        <v>355</v>
      </c>
      <c r="AE3210" s="3">
        <f>COUNTIFS(Table1[genoffice],Table1[[#This Row],[genoffice]],Table1[Gender],"~?")</f>
        <v>29</v>
      </c>
    </row>
    <row r="3211" spans="1:31" x14ac:dyDescent="0.35">
      <c r="A3211">
        <v>3214</v>
      </c>
      <c r="B3211">
        <f>IF(COUNTIF(C$2:C3210,C3211)&gt;0,B3210,B3210+1)</f>
        <v>1109</v>
      </c>
      <c r="C3211" t="str">
        <f>Table1[[#This Row],[position]]&amp;IF(Table1[district]="NA","","-"&amp;Table1[district])&amp;IF(Table1[parish]="Multi-Parish Race","","-"&amp;Table1[parish])&amp;" ("&amp;Table1[year]&amp;")"</f>
        <v>Member of School Board-District G-Iberville (2014)</v>
      </c>
      <c r="D3211" t="s">
        <v>3379</v>
      </c>
      <c r="E3211" t="s">
        <v>3998</v>
      </c>
      <c r="F3211" t="s">
        <v>4006</v>
      </c>
      <c r="G3211">
        <v>2014</v>
      </c>
      <c r="H3211" t="s">
        <v>231</v>
      </c>
      <c r="I3211" t="s">
        <v>23</v>
      </c>
      <c r="J3211">
        <v>220</v>
      </c>
      <c r="K3211">
        <v>10</v>
      </c>
      <c r="L3211">
        <f>COUNTIF(Table1[Race],Table1[Race])</f>
        <v>4</v>
      </c>
      <c r="M3211">
        <v>6</v>
      </c>
      <c r="N3211">
        <v>2</v>
      </c>
      <c r="O3211">
        <v>2</v>
      </c>
      <c r="P3211">
        <v>0</v>
      </c>
      <c r="Q3211" t="s">
        <v>20</v>
      </c>
      <c r="R3211" t="s">
        <v>3382</v>
      </c>
      <c r="S3211" t="s">
        <v>3379</v>
      </c>
      <c r="T3211">
        <f>IFERROR(Table1[n_can_adj]/MID(Table1[district],FIND("(",Table1[district])+1,1),Table1[n_can_adj])</f>
        <v>4</v>
      </c>
      <c r="U3211">
        <v>33159</v>
      </c>
      <c r="V3211" t="str">
        <f>IF(Table1[Voting Population]&lt;47000,"Rural","Urban")</f>
        <v>Rural</v>
      </c>
      <c r="W3211" s="3">
        <v>0.27101123595505616</v>
      </c>
      <c r="X3211" s="3" t="s">
        <v>5414</v>
      </c>
      <c r="Y3211" s="3">
        <f>COUNTIFS(Table1[Race '#],Table1[[#This Row],[Race '#]],Table1[Gender],"F")</f>
        <v>0</v>
      </c>
      <c r="Z3211" s="3">
        <f>COUNTIFS(Table1[Race '#],Table1[[#This Row],[Race '#]],Table1[Gender],"M")</f>
        <v>4</v>
      </c>
      <c r="AA3211" s="3">
        <f>COUNTIFS(Table1[Race '#],Table1[[#This Row],[Race '#]],Table1[Gender],"~?")</f>
        <v>0</v>
      </c>
      <c r="AB3211" s="3" t="str">
        <f>_xlfn.IFS(Y3211=SUM(Table1[[#This Row],[Race-F candidates]:[Race-? Candidates]]),"All-Female",Z3211=SUM(Table1[[#This Row],[Race-F candidates]:[Race-? Candidates]]),"All-Male",1=1,"Mixed-Gender")</f>
        <v>All-Male</v>
      </c>
      <c r="AC3211" s="3">
        <f>COUNTIFS(Table1[genoffice],Table1[[#This Row],[genoffice]],Table1[Gender],"F")</f>
        <v>216</v>
      </c>
      <c r="AD3211" s="3">
        <f>COUNTIFS(Table1[genoffice],Table1[[#This Row],[genoffice]],Table1[Gender],"M")</f>
        <v>355</v>
      </c>
      <c r="AE3211" s="3">
        <f>COUNTIFS(Table1[genoffice],Table1[[#This Row],[genoffice]],Table1[Gender],"~?")</f>
        <v>29</v>
      </c>
    </row>
    <row r="3212" spans="1:31" x14ac:dyDescent="0.35">
      <c r="A3212">
        <v>3207</v>
      </c>
      <c r="B3212">
        <f>IF(COUNTIF(C$2:C3211,C3212)&gt;0,B3211,B3211+1)</f>
        <v>1110</v>
      </c>
      <c r="C3212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2" t="s">
        <v>3379</v>
      </c>
      <c r="E3212" t="s">
        <v>3998</v>
      </c>
      <c r="F3212" t="s">
        <v>3999</v>
      </c>
      <c r="G3212">
        <v>2014</v>
      </c>
      <c r="H3212" t="s">
        <v>1494</v>
      </c>
      <c r="I3212" t="s">
        <v>19</v>
      </c>
      <c r="J3212">
        <v>1015</v>
      </c>
      <c r="K3212">
        <v>10</v>
      </c>
      <c r="L3212">
        <f>COUNTIF(Table1[Race],Table1[Race])</f>
        <v>2</v>
      </c>
      <c r="M3212">
        <v>6</v>
      </c>
      <c r="N3212">
        <v>2</v>
      </c>
      <c r="O3212">
        <v>2</v>
      </c>
      <c r="P3212">
        <v>0</v>
      </c>
      <c r="Q3212" t="s">
        <v>20</v>
      </c>
      <c r="R3212" t="s">
        <v>3382</v>
      </c>
      <c r="S3212" t="s">
        <v>3379</v>
      </c>
      <c r="T3212">
        <f>IFERROR(Table1[n_can_adj]/MID(Table1[district],FIND("(",Table1[district])+1,1),Table1[n_can_adj])</f>
        <v>2</v>
      </c>
      <c r="U3212">
        <v>22366</v>
      </c>
      <c r="V3212" t="str">
        <f>IF(Table1[Voting Population]&lt;47000,"Rural","Urban")</f>
        <v>Rural</v>
      </c>
      <c r="W3212" s="3">
        <v>0.59465828750981942</v>
      </c>
      <c r="X3212" s="3" t="s">
        <v>5414</v>
      </c>
      <c r="Y3212" s="3">
        <f>COUNTIFS(Table1[Race '#],Table1[[#This Row],[Race '#]],Table1[Gender],"F")</f>
        <v>0</v>
      </c>
      <c r="Z3212" s="3">
        <f>COUNTIFS(Table1[Race '#],Table1[[#This Row],[Race '#]],Table1[Gender],"M")</f>
        <v>2</v>
      </c>
      <c r="AA3212" s="3">
        <f>COUNTIFS(Table1[Race '#],Table1[[#This Row],[Race '#]],Table1[Gender],"~?")</f>
        <v>0</v>
      </c>
      <c r="AB3212" s="3" t="str">
        <f>_xlfn.IFS(Y3212=SUM(Table1[[#This Row],[Race-F candidates]:[Race-? Candidates]]),"All-Female",Z3212=SUM(Table1[[#This Row],[Race-F candidates]:[Race-? Candidates]]),"All-Male",1=1,"Mixed-Gender")</f>
        <v>All-Male</v>
      </c>
      <c r="AC3212" s="3">
        <f>COUNTIFS(Table1[genoffice],Table1[[#This Row],[genoffice]],Table1[Gender],"F")</f>
        <v>216</v>
      </c>
      <c r="AD3212" s="3">
        <f>COUNTIFS(Table1[genoffice],Table1[[#This Row],[genoffice]],Table1[Gender],"M")</f>
        <v>355</v>
      </c>
      <c r="AE3212" s="3">
        <f>COUNTIFS(Table1[genoffice],Table1[[#This Row],[genoffice]],Table1[Gender],"~?")</f>
        <v>29</v>
      </c>
    </row>
    <row r="3213" spans="1:31" x14ac:dyDescent="0.35">
      <c r="A3213">
        <v>3210</v>
      </c>
      <c r="B3213">
        <f>IF(COUNTIF(C$2:C3212,C3213)&gt;0,B3212,B3212+1)</f>
        <v>1110</v>
      </c>
      <c r="C3213" t="str">
        <f>Table1[[#This Row],[position]]&amp;IF(Table1[district]="NA","","-"&amp;Table1[district])&amp;IF(Table1[parish]="Multi-Parish Race","","-"&amp;Table1[parish])&amp;" ("&amp;Table1[year]&amp;")"</f>
        <v>Member of School Board-District G-Pointe Coupee (2014)</v>
      </c>
      <c r="D3213" t="s">
        <v>3379</v>
      </c>
      <c r="E3213" t="s">
        <v>3998</v>
      </c>
      <c r="F3213" t="s">
        <v>4002</v>
      </c>
      <c r="G3213">
        <v>2014</v>
      </c>
      <c r="H3213" t="s">
        <v>1494</v>
      </c>
      <c r="I3213" t="s">
        <v>30</v>
      </c>
      <c r="J3213">
        <v>258</v>
      </c>
      <c r="K3213">
        <v>10</v>
      </c>
      <c r="L3213">
        <f>COUNTIF(Table1[Race],Table1[Race])</f>
        <v>2</v>
      </c>
      <c r="M3213">
        <v>6</v>
      </c>
      <c r="N3213">
        <v>2</v>
      </c>
      <c r="O3213">
        <v>2</v>
      </c>
      <c r="P3213">
        <v>0</v>
      </c>
      <c r="Q3213" t="s">
        <v>20</v>
      </c>
      <c r="R3213" t="s">
        <v>3382</v>
      </c>
      <c r="S3213" t="s">
        <v>3379</v>
      </c>
      <c r="T3213">
        <f>IFERROR(Table1[n_can_adj]/MID(Table1[district],FIND("(",Table1[district])+1,1),Table1[n_can_adj])</f>
        <v>2</v>
      </c>
      <c r="U3213">
        <v>22366</v>
      </c>
      <c r="V3213" t="str">
        <f>IF(Table1[Voting Population]&lt;47000,"Rural","Urban")</f>
        <v>Rural</v>
      </c>
      <c r="W3213" s="3">
        <v>0.59465828750981942</v>
      </c>
      <c r="X3213" s="3" t="s">
        <v>5414</v>
      </c>
      <c r="Y3213" s="3">
        <f>COUNTIFS(Table1[Race '#],Table1[[#This Row],[Race '#]],Table1[Gender],"F")</f>
        <v>0</v>
      </c>
      <c r="Z3213" s="3">
        <f>COUNTIFS(Table1[Race '#],Table1[[#This Row],[Race '#]],Table1[Gender],"M")</f>
        <v>2</v>
      </c>
      <c r="AA3213" s="3">
        <f>COUNTIFS(Table1[Race '#],Table1[[#This Row],[Race '#]],Table1[Gender],"~?")</f>
        <v>0</v>
      </c>
      <c r="AB3213" s="3" t="str">
        <f>_xlfn.IFS(Y3213=SUM(Table1[[#This Row],[Race-F candidates]:[Race-? Candidates]]),"All-Female",Z3213=SUM(Table1[[#This Row],[Race-F candidates]:[Race-? Candidates]]),"All-Male",1=1,"Mixed-Gender")</f>
        <v>All-Male</v>
      </c>
      <c r="AC3213" s="3">
        <f>COUNTIFS(Table1[genoffice],Table1[[#This Row],[genoffice]],Table1[Gender],"F")</f>
        <v>216</v>
      </c>
      <c r="AD3213" s="3">
        <f>COUNTIFS(Table1[genoffice],Table1[[#This Row],[genoffice]],Table1[Gender],"M")</f>
        <v>355</v>
      </c>
      <c r="AE3213" s="3">
        <f>COUNTIFS(Table1[genoffice],Table1[[#This Row],[genoffice]],Table1[Gender],"~?")</f>
        <v>29</v>
      </c>
    </row>
    <row r="3214" spans="1:31" x14ac:dyDescent="0.35">
      <c r="A3214">
        <v>3211</v>
      </c>
      <c r="B3214">
        <f>IF(COUNTIF(C$2:C3213,C3214)&gt;0,B3213,B3213+1)</f>
        <v>1111</v>
      </c>
      <c r="C3214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4" t="s">
        <v>3379</v>
      </c>
      <c r="E3214" t="s">
        <v>3998</v>
      </c>
      <c r="F3214" t="s">
        <v>4003</v>
      </c>
      <c r="G3214">
        <v>2014</v>
      </c>
      <c r="H3214" t="s">
        <v>640</v>
      </c>
      <c r="I3214" t="s">
        <v>23</v>
      </c>
      <c r="J3214">
        <v>1848</v>
      </c>
      <c r="K3214">
        <v>10</v>
      </c>
      <c r="L3214">
        <f>COUNTIF(Table1[Race],Table1[Race])</f>
        <v>2</v>
      </c>
      <c r="M3214">
        <v>6</v>
      </c>
      <c r="N3214">
        <v>2</v>
      </c>
      <c r="O3214">
        <v>2</v>
      </c>
      <c r="P3214">
        <v>0</v>
      </c>
      <c r="Q3214" t="s">
        <v>20</v>
      </c>
      <c r="R3214" t="s">
        <v>3382</v>
      </c>
      <c r="S3214" t="s">
        <v>3379</v>
      </c>
      <c r="T3214">
        <f>IFERROR(Table1[n_can_adj]/MID(Table1[district],FIND("(",Table1[district])+1,1),Table1[n_can_adj])</f>
        <v>2</v>
      </c>
      <c r="U3214">
        <v>127115</v>
      </c>
      <c r="V3214" t="str">
        <f>IF(Table1[Voting Population]&lt;47000,"Rural","Urban")</f>
        <v>Urban</v>
      </c>
      <c r="W3214" s="3">
        <v>0.2963872325499825</v>
      </c>
      <c r="X3214" s="3" t="s">
        <v>5414</v>
      </c>
      <c r="Y3214" s="3">
        <f>COUNTIFS(Table1[Race '#],Table1[[#This Row],[Race '#]],Table1[Gender],"F")</f>
        <v>1</v>
      </c>
      <c r="Z3214" s="3">
        <f>COUNTIFS(Table1[Race '#],Table1[[#This Row],[Race '#]],Table1[Gender],"M")</f>
        <v>1</v>
      </c>
      <c r="AA3214" s="3">
        <f>COUNTIFS(Table1[Race '#],Table1[[#This Row],[Race '#]],Table1[Gender],"~?")</f>
        <v>0</v>
      </c>
      <c r="AB3214" s="3" t="str">
        <f>_xlfn.IFS(Y3214=SUM(Table1[[#This Row],[Race-F candidates]:[Race-? Candidates]]),"All-Female",Z3214=SUM(Table1[[#This Row],[Race-F candidates]:[Race-? Candidates]]),"All-Male",1=1,"Mixed-Gender")</f>
        <v>Mixed-Gender</v>
      </c>
      <c r="AC3214" s="3">
        <f>COUNTIFS(Table1[genoffice],Table1[[#This Row],[genoffice]],Table1[Gender],"F")</f>
        <v>216</v>
      </c>
      <c r="AD3214" s="3">
        <f>COUNTIFS(Table1[genoffice],Table1[[#This Row],[genoffice]],Table1[Gender],"M")</f>
        <v>355</v>
      </c>
      <c r="AE3214" s="3">
        <f>COUNTIFS(Table1[genoffice],Table1[[#This Row],[genoffice]],Table1[Gender],"~?")</f>
        <v>29</v>
      </c>
    </row>
    <row r="3215" spans="1:31" x14ac:dyDescent="0.35">
      <c r="A3215">
        <v>3216</v>
      </c>
      <c r="B3215">
        <f>IF(COUNTIF(C$2:C3214,C3215)&gt;0,B3214,B3214+1)</f>
        <v>1111</v>
      </c>
      <c r="C3215" t="str">
        <f>Table1[[#This Row],[position]]&amp;IF(Table1[district]="NA","","-"&amp;Table1[district])&amp;IF(Table1[parish]="Multi-Parish Race","","-"&amp;Table1[parish])&amp;" ("&amp;Table1[year]&amp;")"</f>
        <v>Member of School Board-District G-Tangipahoa (2014)</v>
      </c>
      <c r="D3215" t="s">
        <v>3379</v>
      </c>
      <c r="E3215" t="s">
        <v>3998</v>
      </c>
      <c r="F3215" t="s">
        <v>4008</v>
      </c>
      <c r="G3215">
        <v>2014</v>
      </c>
      <c r="H3215" t="s">
        <v>640</v>
      </c>
      <c r="I3215" t="s">
        <v>19</v>
      </c>
      <c r="J3215">
        <v>1003</v>
      </c>
      <c r="K3215">
        <v>10</v>
      </c>
      <c r="L3215">
        <f>COUNTIF(Table1[Race],Table1[Race])</f>
        <v>2</v>
      </c>
      <c r="M3215">
        <v>6</v>
      </c>
      <c r="N3215">
        <v>2</v>
      </c>
      <c r="O3215">
        <v>2</v>
      </c>
      <c r="P3215">
        <v>0</v>
      </c>
      <c r="Q3215" t="s">
        <v>20</v>
      </c>
      <c r="R3215" t="s">
        <v>3382</v>
      </c>
      <c r="S3215" t="s">
        <v>3379</v>
      </c>
      <c r="T3215">
        <f>IFERROR(Table1[n_can_adj]/MID(Table1[district],FIND("(",Table1[district])+1,1),Table1[n_can_adj])</f>
        <v>2</v>
      </c>
      <c r="U3215">
        <v>127115</v>
      </c>
      <c r="V3215" t="str">
        <f>IF(Table1[Voting Population]&lt;47000,"Rural","Urban")</f>
        <v>Urban</v>
      </c>
      <c r="W3215" s="3">
        <v>0.2963872325499825</v>
      </c>
      <c r="X3215" s="3" t="s">
        <v>5415</v>
      </c>
      <c r="Y3215" s="3">
        <f>COUNTIFS(Table1[Race '#],Table1[[#This Row],[Race '#]],Table1[Gender],"F")</f>
        <v>1</v>
      </c>
      <c r="Z3215" s="3">
        <f>COUNTIFS(Table1[Race '#],Table1[[#This Row],[Race '#]],Table1[Gender],"M")</f>
        <v>1</v>
      </c>
      <c r="AA3215" s="3">
        <f>COUNTIFS(Table1[Race '#],Table1[[#This Row],[Race '#]],Table1[Gender],"~?")</f>
        <v>0</v>
      </c>
      <c r="AB3215" s="3" t="str">
        <f>_xlfn.IFS(Y3215=SUM(Table1[[#This Row],[Race-F candidates]:[Race-? Candidates]]),"All-Female",Z3215=SUM(Table1[[#This Row],[Race-F candidates]:[Race-? Candidates]]),"All-Male",1=1,"Mixed-Gender")</f>
        <v>Mixed-Gender</v>
      </c>
      <c r="AC3215" s="3">
        <f>COUNTIFS(Table1[genoffice],Table1[[#This Row],[genoffice]],Table1[Gender],"F")</f>
        <v>216</v>
      </c>
      <c r="AD3215" s="3">
        <f>COUNTIFS(Table1[genoffice],Table1[[#This Row],[genoffice]],Table1[Gender],"M")</f>
        <v>355</v>
      </c>
      <c r="AE3215" s="3">
        <f>COUNTIFS(Table1[genoffice],Table1[[#This Row],[genoffice]],Table1[Gender],"~?")</f>
        <v>29</v>
      </c>
    </row>
    <row r="3216" spans="1:31" x14ac:dyDescent="0.35">
      <c r="A3216">
        <v>3208</v>
      </c>
      <c r="B3216">
        <f>IF(COUNTIF(C$2:C3215,C3216)&gt;0,B3215,B3215+1)</f>
        <v>1112</v>
      </c>
      <c r="C3216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6" t="s">
        <v>3379</v>
      </c>
      <c r="E3216" t="s">
        <v>3998</v>
      </c>
      <c r="F3216" t="s">
        <v>4000</v>
      </c>
      <c r="G3216">
        <v>2014</v>
      </c>
      <c r="H3216" t="s">
        <v>94</v>
      </c>
      <c r="I3216" t="s">
        <v>23</v>
      </c>
      <c r="J3216">
        <v>839</v>
      </c>
      <c r="K3216">
        <v>10</v>
      </c>
      <c r="L3216">
        <f>COUNTIF(Table1[Race],Table1[Race])</f>
        <v>2</v>
      </c>
      <c r="M3216">
        <v>6</v>
      </c>
      <c r="N3216">
        <v>2</v>
      </c>
      <c r="O3216">
        <v>2</v>
      </c>
      <c r="P3216">
        <v>0</v>
      </c>
      <c r="Q3216" t="s">
        <v>20</v>
      </c>
      <c r="R3216" t="s">
        <v>3382</v>
      </c>
      <c r="S3216" t="s">
        <v>3379</v>
      </c>
      <c r="T3216">
        <f>IFERROR(Table1[n_can_adj]/MID(Table1[district],FIND("(",Table1[district])+1,1),Table1[n_can_adj])</f>
        <v>2</v>
      </c>
      <c r="U3216">
        <v>59524</v>
      </c>
      <c r="V3216" t="str">
        <f>IF(Table1[Voting Population]&lt;47000,"Rural","Urban")</f>
        <v>Urban</v>
      </c>
      <c r="W3216" s="3">
        <v>0.2036070242050308</v>
      </c>
      <c r="X3216" s="3" t="s">
        <v>5414</v>
      </c>
      <c r="Y3216" s="3">
        <f>COUNTIFS(Table1[Race '#],Table1[[#This Row],[Race '#]],Table1[Gender],"F")</f>
        <v>1</v>
      </c>
      <c r="Z3216" s="3">
        <f>COUNTIFS(Table1[Race '#],Table1[[#This Row],[Race '#]],Table1[Gender],"M")</f>
        <v>1</v>
      </c>
      <c r="AA3216" s="3">
        <f>COUNTIFS(Table1[Race '#],Table1[[#This Row],[Race '#]],Table1[Gender],"~?")</f>
        <v>0</v>
      </c>
      <c r="AB3216" s="3" t="str">
        <f>_xlfn.IFS(Y3216=SUM(Table1[[#This Row],[Race-F candidates]:[Race-? Candidates]]),"All-Female",Z3216=SUM(Table1[[#This Row],[Race-F candidates]:[Race-? Candidates]]),"All-Male",1=1,"Mixed-Gender")</f>
        <v>Mixed-Gender</v>
      </c>
      <c r="AC3216" s="3">
        <f>COUNTIFS(Table1[genoffice],Table1[[#This Row],[genoffice]],Table1[Gender],"F")</f>
        <v>216</v>
      </c>
      <c r="AD3216" s="3">
        <f>COUNTIFS(Table1[genoffice],Table1[[#This Row],[genoffice]],Table1[Gender],"M")</f>
        <v>355</v>
      </c>
      <c r="AE3216" s="3">
        <f>COUNTIFS(Table1[genoffice],Table1[[#This Row],[genoffice]],Table1[Gender],"~?")</f>
        <v>29</v>
      </c>
    </row>
    <row r="3217" spans="1:31" x14ac:dyDescent="0.35">
      <c r="A3217">
        <v>3215</v>
      </c>
      <c r="B3217">
        <f>IF(COUNTIF(C$2:C3216,C3217)&gt;0,B3216,B3216+1)</f>
        <v>1112</v>
      </c>
      <c r="C3217" t="str">
        <f>Table1[[#This Row],[position]]&amp;IF(Table1[district]="NA","","-"&amp;Table1[district])&amp;IF(Table1[parish]="Multi-Parish Race","","-"&amp;Table1[parish])&amp;" ("&amp;Table1[year]&amp;")"</f>
        <v>Member of School Board-District G-Vermilion (2014)</v>
      </c>
      <c r="D3217" t="s">
        <v>3379</v>
      </c>
      <c r="E3217" t="s">
        <v>3998</v>
      </c>
      <c r="F3217" t="s">
        <v>4007</v>
      </c>
      <c r="G3217">
        <v>2014</v>
      </c>
      <c r="H3217" t="s">
        <v>94</v>
      </c>
      <c r="I3217" t="s">
        <v>30</v>
      </c>
      <c r="J3217">
        <v>1268</v>
      </c>
      <c r="K3217">
        <v>10</v>
      </c>
      <c r="L3217">
        <f>COUNTIF(Table1[Race],Table1[Race])</f>
        <v>2</v>
      </c>
      <c r="M3217">
        <v>6</v>
      </c>
      <c r="N3217">
        <v>2</v>
      </c>
      <c r="O3217">
        <v>2</v>
      </c>
      <c r="P3217">
        <v>0</v>
      </c>
      <c r="Q3217" t="s">
        <v>20</v>
      </c>
      <c r="R3217" t="s">
        <v>3382</v>
      </c>
      <c r="S3217" t="s">
        <v>3379</v>
      </c>
      <c r="T3217">
        <f>IFERROR(Table1[n_can_adj]/MID(Table1[district],FIND("(",Table1[district])+1,1),Table1[n_can_adj])</f>
        <v>2</v>
      </c>
      <c r="U3217">
        <v>59524</v>
      </c>
      <c r="V3217" t="str">
        <f>IF(Table1[Voting Population]&lt;47000,"Rural","Urban")</f>
        <v>Urban</v>
      </c>
      <c r="W3217" s="3">
        <v>0.2036070242050308</v>
      </c>
      <c r="X3217" s="3" t="s">
        <v>5415</v>
      </c>
      <c r="Y3217" s="3">
        <f>COUNTIFS(Table1[Race '#],Table1[[#This Row],[Race '#]],Table1[Gender],"F")</f>
        <v>1</v>
      </c>
      <c r="Z3217" s="3">
        <f>COUNTIFS(Table1[Race '#],Table1[[#This Row],[Race '#]],Table1[Gender],"M")</f>
        <v>1</v>
      </c>
      <c r="AA3217" s="3">
        <f>COUNTIFS(Table1[Race '#],Table1[[#This Row],[Race '#]],Table1[Gender],"~?")</f>
        <v>0</v>
      </c>
      <c r="AB3217" s="3" t="str">
        <f>_xlfn.IFS(Y3217=SUM(Table1[[#This Row],[Race-F candidates]:[Race-? Candidates]]),"All-Female",Z3217=SUM(Table1[[#This Row],[Race-F candidates]:[Race-? Candidates]]),"All-Male",1=1,"Mixed-Gender")</f>
        <v>Mixed-Gender</v>
      </c>
      <c r="AC3217" s="3">
        <f>COUNTIFS(Table1[genoffice],Table1[[#This Row],[genoffice]],Table1[Gender],"F")</f>
        <v>216</v>
      </c>
      <c r="AD3217" s="3">
        <f>COUNTIFS(Table1[genoffice],Table1[[#This Row],[genoffice]],Table1[Gender],"M")</f>
        <v>355</v>
      </c>
      <c r="AE3217" s="3">
        <f>COUNTIFS(Table1[genoffice],Table1[[#This Row],[genoffice]],Table1[Gender],"~?")</f>
        <v>29</v>
      </c>
    </row>
    <row r="3218" spans="1:31" x14ac:dyDescent="0.35">
      <c r="A3218">
        <v>3219</v>
      </c>
      <c r="B3218">
        <f>IF(COUNTIF(C$2:C3217,C3218)&gt;0,B3217,B3217+1)</f>
        <v>1113</v>
      </c>
      <c r="C3218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8" t="s">
        <v>3379</v>
      </c>
      <c r="E3218" t="s">
        <v>4009</v>
      </c>
      <c r="F3218" t="s">
        <v>4011</v>
      </c>
      <c r="G3218">
        <v>2014</v>
      </c>
      <c r="H3218" t="s">
        <v>231</v>
      </c>
      <c r="I3218" t="s">
        <v>19</v>
      </c>
      <c r="J3218">
        <v>715</v>
      </c>
      <c r="K3218">
        <v>9</v>
      </c>
      <c r="L3218">
        <f>COUNTIF(Table1[Race],Table1[Race])</f>
        <v>3</v>
      </c>
      <c r="M3218">
        <v>5</v>
      </c>
      <c r="N3218">
        <v>3</v>
      </c>
      <c r="O3218">
        <v>0</v>
      </c>
      <c r="P3218">
        <v>1</v>
      </c>
      <c r="Q3218" t="s">
        <v>20</v>
      </c>
      <c r="R3218" t="s">
        <v>3382</v>
      </c>
      <c r="S3218" t="s">
        <v>3379</v>
      </c>
      <c r="T3218">
        <f>IFERROR(Table1[n_can_adj]/MID(Table1[district],FIND("(",Table1[district])+1,1),Table1[n_can_adj])</f>
        <v>3</v>
      </c>
      <c r="U3218">
        <v>33159</v>
      </c>
      <c r="V3218" t="str">
        <f>IF(Table1[Voting Population]&lt;47000,"Rural","Urban")</f>
        <v>Rural</v>
      </c>
      <c r="W3218" s="3">
        <v>3.9089559623948555E-2</v>
      </c>
      <c r="X3218" s="3" t="s">
        <v>5415</v>
      </c>
      <c r="Y3218" s="3">
        <f>COUNTIFS(Table1[Race '#],Table1[[#This Row],[Race '#]],Table1[Gender],"F")</f>
        <v>2</v>
      </c>
      <c r="Z3218" s="3">
        <f>COUNTIFS(Table1[Race '#],Table1[[#This Row],[Race '#]],Table1[Gender],"M")</f>
        <v>1</v>
      </c>
      <c r="AA3218" s="3">
        <f>COUNTIFS(Table1[Race '#],Table1[[#This Row],[Race '#]],Table1[Gender],"~?")</f>
        <v>0</v>
      </c>
      <c r="AB3218" s="3" t="str">
        <f>_xlfn.IFS(Y3218=SUM(Table1[[#This Row],[Race-F candidates]:[Race-? Candidates]]),"All-Female",Z3218=SUM(Table1[[#This Row],[Race-F candidates]:[Race-? Candidates]]),"All-Male",1=1,"Mixed-Gender")</f>
        <v>Mixed-Gender</v>
      </c>
      <c r="AC3218" s="3">
        <f>COUNTIFS(Table1[genoffice],Table1[[#This Row],[genoffice]],Table1[Gender],"F")</f>
        <v>216</v>
      </c>
      <c r="AD3218" s="3">
        <f>COUNTIFS(Table1[genoffice],Table1[[#This Row],[genoffice]],Table1[Gender],"M")</f>
        <v>355</v>
      </c>
      <c r="AE3218" s="3">
        <f>COUNTIFS(Table1[genoffice],Table1[[#This Row],[genoffice]],Table1[Gender],"~?")</f>
        <v>29</v>
      </c>
    </row>
    <row r="3219" spans="1:31" x14ac:dyDescent="0.35">
      <c r="A3219">
        <v>3224</v>
      </c>
      <c r="B3219">
        <f>IF(COUNTIF(C$2:C3218,C3219)&gt;0,B3218,B3218+1)</f>
        <v>1113</v>
      </c>
      <c r="C3219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19" t="s">
        <v>3379</v>
      </c>
      <c r="E3219" t="s">
        <v>4009</v>
      </c>
      <c r="F3219" t="s">
        <v>4016</v>
      </c>
      <c r="G3219">
        <v>2014</v>
      </c>
      <c r="H3219" t="s">
        <v>231</v>
      </c>
      <c r="I3219" t="s">
        <v>23</v>
      </c>
      <c r="J3219">
        <v>794</v>
      </c>
      <c r="K3219">
        <v>9</v>
      </c>
      <c r="L3219">
        <f>COUNTIF(Table1[Race],Table1[Race])</f>
        <v>3</v>
      </c>
      <c r="M3219">
        <v>5</v>
      </c>
      <c r="N3219">
        <v>3</v>
      </c>
      <c r="O3219">
        <v>0</v>
      </c>
      <c r="P3219">
        <v>1</v>
      </c>
      <c r="Q3219" t="s">
        <v>20</v>
      </c>
      <c r="R3219" t="s">
        <v>3382</v>
      </c>
      <c r="S3219" t="s">
        <v>3379</v>
      </c>
      <c r="T3219">
        <f>IFERROR(Table1[n_can_adj]/MID(Table1[district],FIND("(",Table1[district])+1,1),Table1[n_can_adj])</f>
        <v>3</v>
      </c>
      <c r="U3219">
        <v>33159</v>
      </c>
      <c r="V3219" t="str">
        <f>IF(Table1[Voting Population]&lt;47000,"Rural","Urban")</f>
        <v>Rural</v>
      </c>
      <c r="W3219" s="3">
        <v>3.9089559623948555E-2</v>
      </c>
      <c r="X3219" s="3" t="s">
        <v>5414</v>
      </c>
      <c r="Y3219" s="3">
        <f>COUNTIFS(Table1[Race '#],Table1[[#This Row],[Race '#]],Table1[Gender],"F")</f>
        <v>2</v>
      </c>
      <c r="Z3219" s="3">
        <f>COUNTIFS(Table1[Race '#],Table1[[#This Row],[Race '#]],Table1[Gender],"M")</f>
        <v>1</v>
      </c>
      <c r="AA3219" s="3">
        <f>COUNTIFS(Table1[Race '#],Table1[[#This Row],[Race '#]],Table1[Gender],"~?")</f>
        <v>0</v>
      </c>
      <c r="AB3219" s="3" t="str">
        <f>_xlfn.IFS(Y3219=SUM(Table1[[#This Row],[Race-F candidates]:[Race-? Candidates]]),"All-Female",Z3219=SUM(Table1[[#This Row],[Race-F candidates]:[Race-? Candidates]]),"All-Male",1=1,"Mixed-Gender")</f>
        <v>Mixed-Gender</v>
      </c>
      <c r="AC3219" s="3">
        <f>COUNTIFS(Table1[genoffice],Table1[[#This Row],[genoffice]],Table1[Gender],"F")</f>
        <v>216</v>
      </c>
      <c r="AD3219" s="3">
        <f>COUNTIFS(Table1[genoffice],Table1[[#This Row],[genoffice]],Table1[Gender],"M")</f>
        <v>355</v>
      </c>
      <c r="AE3219" s="3">
        <f>COUNTIFS(Table1[genoffice],Table1[[#This Row],[genoffice]],Table1[Gender],"~?")</f>
        <v>29</v>
      </c>
    </row>
    <row r="3220" spans="1:31" x14ac:dyDescent="0.35">
      <c r="A3220">
        <v>3225</v>
      </c>
      <c r="B3220">
        <f>IF(COUNTIF(C$2:C3219,C3220)&gt;0,B3219,B3219+1)</f>
        <v>1113</v>
      </c>
      <c r="C3220" t="str">
        <f>Table1[[#This Row],[position]]&amp;IF(Table1[district]="NA","","-"&amp;Table1[district])&amp;IF(Table1[parish]="Multi-Parish Race","","-"&amp;Table1[parish])&amp;" ("&amp;Table1[year]&amp;")"</f>
        <v>Member of School Board-District H-Iberville (2014)</v>
      </c>
      <c r="D3220" t="s">
        <v>3379</v>
      </c>
      <c r="E3220" t="s">
        <v>4009</v>
      </c>
      <c r="F3220" t="s">
        <v>4017</v>
      </c>
      <c r="G3220">
        <v>2014</v>
      </c>
      <c r="H3220" t="s">
        <v>231</v>
      </c>
      <c r="I3220" t="s">
        <v>23</v>
      </c>
      <c r="J3220">
        <v>512</v>
      </c>
      <c r="K3220">
        <v>9</v>
      </c>
      <c r="L3220">
        <f>COUNTIF(Table1[Race],Table1[Race])</f>
        <v>3</v>
      </c>
      <c r="M3220">
        <v>5</v>
      </c>
      <c r="N3220">
        <v>3</v>
      </c>
      <c r="O3220">
        <v>0</v>
      </c>
      <c r="P3220">
        <v>1</v>
      </c>
      <c r="Q3220" t="s">
        <v>20</v>
      </c>
      <c r="R3220" t="s">
        <v>3382</v>
      </c>
      <c r="S3220" t="s">
        <v>3379</v>
      </c>
      <c r="T3220">
        <f>IFERROR(Table1[n_can_adj]/MID(Table1[district],FIND("(",Table1[district])+1,1),Table1[n_can_adj])</f>
        <v>3</v>
      </c>
      <c r="U3220">
        <v>33159</v>
      </c>
      <c r="V3220" t="str">
        <f>IF(Table1[Voting Population]&lt;47000,"Rural","Urban")</f>
        <v>Rural</v>
      </c>
      <c r="W3220" s="3">
        <v>3.9089559623948555E-2</v>
      </c>
      <c r="X3220" s="3" t="s">
        <v>5415</v>
      </c>
      <c r="Y3220" s="3">
        <f>COUNTIFS(Table1[Race '#],Table1[[#This Row],[Race '#]],Table1[Gender],"F")</f>
        <v>2</v>
      </c>
      <c r="Z3220" s="3">
        <f>COUNTIFS(Table1[Race '#],Table1[[#This Row],[Race '#]],Table1[Gender],"M")</f>
        <v>1</v>
      </c>
      <c r="AA3220" s="3">
        <f>COUNTIFS(Table1[Race '#],Table1[[#This Row],[Race '#]],Table1[Gender],"~?")</f>
        <v>0</v>
      </c>
      <c r="AB3220" s="3" t="str">
        <f>_xlfn.IFS(Y3220=SUM(Table1[[#This Row],[Race-F candidates]:[Race-? Candidates]]),"All-Female",Z3220=SUM(Table1[[#This Row],[Race-F candidates]:[Race-? Candidates]]),"All-Male",1=1,"Mixed-Gender")</f>
        <v>Mixed-Gender</v>
      </c>
      <c r="AC3220" s="3">
        <f>COUNTIFS(Table1[genoffice],Table1[[#This Row],[genoffice]],Table1[Gender],"F")</f>
        <v>216</v>
      </c>
      <c r="AD3220" s="3">
        <f>COUNTIFS(Table1[genoffice],Table1[[#This Row],[genoffice]],Table1[Gender],"M")</f>
        <v>355</v>
      </c>
      <c r="AE3220" s="3">
        <f>COUNTIFS(Table1[genoffice],Table1[[#This Row],[genoffice]],Table1[Gender],"~?")</f>
        <v>29</v>
      </c>
    </row>
    <row r="3221" spans="1:31" x14ac:dyDescent="0.35">
      <c r="A3221">
        <v>3220</v>
      </c>
      <c r="B3221">
        <f>IF(COUNTIF(C$2:C3220,C3221)&gt;0,B3220,B3220+1)</f>
        <v>1114</v>
      </c>
      <c r="C3221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1" t="s">
        <v>3379</v>
      </c>
      <c r="E3221" t="s">
        <v>4009</v>
      </c>
      <c r="F3221" t="s">
        <v>4012</v>
      </c>
      <c r="G3221">
        <v>2014</v>
      </c>
      <c r="H3221" t="s">
        <v>1494</v>
      </c>
      <c r="I3221" t="s">
        <v>127</v>
      </c>
      <c r="J3221">
        <v>496</v>
      </c>
      <c r="K3221">
        <v>9</v>
      </c>
      <c r="L3221">
        <f>COUNTIF(Table1[Race],Table1[Race])</f>
        <v>2</v>
      </c>
      <c r="M3221">
        <v>5</v>
      </c>
      <c r="N3221">
        <v>3</v>
      </c>
      <c r="O3221">
        <v>0</v>
      </c>
      <c r="P3221">
        <v>1</v>
      </c>
      <c r="Q3221" t="s">
        <v>20</v>
      </c>
      <c r="R3221" t="s">
        <v>3382</v>
      </c>
      <c r="S3221" t="s">
        <v>3379</v>
      </c>
      <c r="T3221">
        <f>IFERROR(Table1[n_can_adj]/MID(Table1[district],FIND("(",Table1[district])+1,1),Table1[n_can_adj])</f>
        <v>2</v>
      </c>
      <c r="U3221">
        <v>22366</v>
      </c>
      <c r="V3221" t="str">
        <f>IF(Table1[Voting Population]&lt;47000,"Rural","Urban")</f>
        <v>Rural</v>
      </c>
      <c r="W3221" s="3">
        <v>0.22196078431372546</v>
      </c>
      <c r="X3221" s="3" t="s">
        <v>5415</v>
      </c>
      <c r="Y3221" s="3">
        <f>COUNTIFS(Table1[Race '#],Table1[[#This Row],[Race '#]],Table1[Gender],"F")</f>
        <v>1</v>
      </c>
      <c r="Z3221" s="3">
        <f>COUNTIFS(Table1[Race '#],Table1[[#This Row],[Race '#]],Table1[Gender],"M")</f>
        <v>1</v>
      </c>
      <c r="AA3221" s="3">
        <f>COUNTIFS(Table1[Race '#],Table1[[#This Row],[Race '#]],Table1[Gender],"~?")</f>
        <v>0</v>
      </c>
      <c r="AB3221" s="3" t="str">
        <f>_xlfn.IFS(Y3221=SUM(Table1[[#This Row],[Race-F candidates]:[Race-? Candidates]]),"All-Female",Z3221=SUM(Table1[[#This Row],[Race-F candidates]:[Race-? Candidates]]),"All-Male",1=1,"Mixed-Gender")</f>
        <v>Mixed-Gender</v>
      </c>
      <c r="AC3221" s="3">
        <f>COUNTIFS(Table1[genoffice],Table1[[#This Row],[genoffice]],Table1[Gender],"F")</f>
        <v>216</v>
      </c>
      <c r="AD3221" s="3">
        <f>COUNTIFS(Table1[genoffice],Table1[[#This Row],[genoffice]],Table1[Gender],"M")</f>
        <v>355</v>
      </c>
      <c r="AE3221" s="3">
        <f>COUNTIFS(Table1[genoffice],Table1[[#This Row],[genoffice]],Table1[Gender],"~?")</f>
        <v>29</v>
      </c>
    </row>
    <row r="3222" spans="1:31" x14ac:dyDescent="0.35">
      <c r="A3222">
        <v>3222</v>
      </c>
      <c r="B3222">
        <f>IF(COUNTIF(C$2:C3221,C3222)&gt;0,B3221,B3221+1)</f>
        <v>1114</v>
      </c>
      <c r="C3222" t="str">
        <f>Table1[[#This Row],[position]]&amp;IF(Table1[district]="NA","","-"&amp;Table1[district])&amp;IF(Table1[parish]="Multi-Parish Race","","-"&amp;Table1[parish])&amp;" ("&amp;Table1[year]&amp;")"</f>
        <v>Member of School Board-District H-Pointe Coupee (2014)</v>
      </c>
      <c r="D3222" t="s">
        <v>3379</v>
      </c>
      <c r="E3222" t="s">
        <v>4009</v>
      </c>
      <c r="F3222" t="s">
        <v>4014</v>
      </c>
      <c r="G3222">
        <v>2014</v>
      </c>
      <c r="H3222" t="s">
        <v>1494</v>
      </c>
      <c r="I3222" t="s">
        <v>23</v>
      </c>
      <c r="J3222">
        <v>779</v>
      </c>
      <c r="K3222">
        <v>9</v>
      </c>
      <c r="L3222">
        <f>COUNTIF(Table1[Race],Table1[Race])</f>
        <v>2</v>
      </c>
      <c r="M3222">
        <v>5</v>
      </c>
      <c r="N3222">
        <v>3</v>
      </c>
      <c r="O3222">
        <v>0</v>
      </c>
      <c r="P3222">
        <v>1</v>
      </c>
      <c r="Q3222" t="s">
        <v>20</v>
      </c>
      <c r="R3222" t="s">
        <v>3382</v>
      </c>
      <c r="S3222" t="s">
        <v>3379</v>
      </c>
      <c r="T3222">
        <f>IFERROR(Table1[n_can_adj]/MID(Table1[district],FIND("(",Table1[district])+1,1),Table1[n_can_adj])</f>
        <v>2</v>
      </c>
      <c r="U3222">
        <v>22366</v>
      </c>
      <c r="V3222" t="str">
        <f>IF(Table1[Voting Population]&lt;47000,"Rural","Urban")</f>
        <v>Rural</v>
      </c>
      <c r="W3222" s="3">
        <v>0.22196078431372546</v>
      </c>
      <c r="X3222" s="3" t="s">
        <v>5414</v>
      </c>
      <c r="Y3222" s="3">
        <f>COUNTIFS(Table1[Race '#],Table1[[#This Row],[Race '#]],Table1[Gender],"F")</f>
        <v>1</v>
      </c>
      <c r="Z3222" s="3">
        <f>COUNTIFS(Table1[Race '#],Table1[[#This Row],[Race '#]],Table1[Gender],"M")</f>
        <v>1</v>
      </c>
      <c r="AA3222" s="3">
        <f>COUNTIFS(Table1[Race '#],Table1[[#This Row],[Race '#]],Table1[Gender],"~?")</f>
        <v>0</v>
      </c>
      <c r="AB3222" s="3" t="str">
        <f>_xlfn.IFS(Y3222=SUM(Table1[[#This Row],[Race-F candidates]:[Race-? Candidates]]),"All-Female",Z3222=SUM(Table1[[#This Row],[Race-F candidates]:[Race-? Candidates]]),"All-Male",1=1,"Mixed-Gender")</f>
        <v>Mixed-Gender</v>
      </c>
      <c r="AC3222" s="3">
        <f>COUNTIFS(Table1[genoffice],Table1[[#This Row],[genoffice]],Table1[Gender],"F")</f>
        <v>216</v>
      </c>
      <c r="AD3222" s="3">
        <f>COUNTIFS(Table1[genoffice],Table1[[#This Row],[genoffice]],Table1[Gender],"M")</f>
        <v>355</v>
      </c>
      <c r="AE3222" s="3">
        <f>COUNTIFS(Table1[genoffice],Table1[[#This Row],[genoffice]],Table1[Gender],"~?")</f>
        <v>29</v>
      </c>
    </row>
    <row r="3223" spans="1:31" x14ac:dyDescent="0.35">
      <c r="A3223">
        <v>3217</v>
      </c>
      <c r="B3223">
        <f>IF(COUNTIF(C$2:C3222,C3223)&gt;0,B3222,B3222+1)</f>
        <v>1115</v>
      </c>
      <c r="C3223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3" t="s">
        <v>3379</v>
      </c>
      <c r="E3223" t="s">
        <v>4009</v>
      </c>
      <c r="F3223" t="s">
        <v>4010</v>
      </c>
      <c r="G3223">
        <v>2014</v>
      </c>
      <c r="H3223" t="s">
        <v>238</v>
      </c>
      <c r="I3223" t="s">
        <v>23</v>
      </c>
      <c r="J3223">
        <v>2397</v>
      </c>
      <c r="K3223">
        <v>9</v>
      </c>
      <c r="L3223">
        <f>COUNTIF(Table1[Race],Table1[Race])</f>
        <v>2</v>
      </c>
      <c r="M3223">
        <v>5</v>
      </c>
      <c r="N3223">
        <v>3</v>
      </c>
      <c r="O3223">
        <v>0</v>
      </c>
      <c r="P3223">
        <v>1</v>
      </c>
      <c r="Q3223" t="s">
        <v>20</v>
      </c>
      <c r="R3223" t="s">
        <v>3382</v>
      </c>
      <c r="S3223" t="s">
        <v>3379</v>
      </c>
      <c r="T3223">
        <f>IFERROR(Table1[n_can_adj]/MID(Table1[district],FIND("(",Table1[district])+1,1),Table1[n_can_adj])</f>
        <v>2</v>
      </c>
      <c r="U3223">
        <v>132373</v>
      </c>
      <c r="V3223" t="str">
        <f>IF(Table1[Voting Population]&lt;47000,"Rural","Urban")</f>
        <v>Urban</v>
      </c>
      <c r="W3223" s="3">
        <v>1.8025399426464528E-2</v>
      </c>
      <c r="X3223" s="3" t="s">
        <v>5414</v>
      </c>
      <c r="Y3223" s="3">
        <f>COUNTIFS(Table1[Race '#],Table1[[#This Row],[Race '#]],Table1[Gender],"F")</f>
        <v>0</v>
      </c>
      <c r="Z3223" s="3">
        <f>COUNTIFS(Table1[Race '#],Table1[[#This Row],[Race '#]],Table1[Gender],"M")</f>
        <v>2</v>
      </c>
      <c r="AA3223" s="3">
        <f>COUNTIFS(Table1[Race '#],Table1[[#This Row],[Race '#]],Table1[Gender],"~?")</f>
        <v>0</v>
      </c>
      <c r="AB3223" s="3" t="str">
        <f>_xlfn.IFS(Y3223=SUM(Table1[[#This Row],[Race-F candidates]:[Race-? Candidates]]),"All-Female",Z3223=SUM(Table1[[#This Row],[Race-F candidates]:[Race-? Candidates]]),"All-Male",1=1,"Mixed-Gender")</f>
        <v>All-Male</v>
      </c>
      <c r="AC3223" s="3">
        <f>COUNTIFS(Table1[genoffice],Table1[[#This Row],[genoffice]],Table1[Gender],"F")</f>
        <v>216</v>
      </c>
      <c r="AD3223" s="3">
        <f>COUNTIFS(Table1[genoffice],Table1[[#This Row],[genoffice]],Table1[Gender],"M")</f>
        <v>355</v>
      </c>
      <c r="AE3223" s="3">
        <f>COUNTIFS(Table1[genoffice],Table1[[#This Row],[genoffice]],Table1[Gender],"~?")</f>
        <v>29</v>
      </c>
    </row>
    <row r="3224" spans="1:31" x14ac:dyDescent="0.35">
      <c r="A3224">
        <v>3221</v>
      </c>
      <c r="B3224">
        <f>IF(COUNTIF(C$2:C3223,C3224)&gt;0,B3223,B3223+1)</f>
        <v>1115</v>
      </c>
      <c r="C3224" t="str">
        <f>Table1[[#This Row],[position]]&amp;IF(Table1[district]="NA","","-"&amp;Table1[district])&amp;IF(Table1[parish]="Multi-Parish Race","","-"&amp;Table1[parish])&amp;" ("&amp;Table1[year]&amp;")"</f>
        <v>Member of School Board-District H-Rapides (2014)</v>
      </c>
      <c r="D3224" t="s">
        <v>3379</v>
      </c>
      <c r="E3224" t="s">
        <v>4009</v>
      </c>
      <c r="F3224" t="s">
        <v>4013</v>
      </c>
      <c r="G3224">
        <v>2014</v>
      </c>
      <c r="H3224" t="s">
        <v>238</v>
      </c>
      <c r="I3224" t="s">
        <v>23</v>
      </c>
      <c r="J3224">
        <v>2485</v>
      </c>
      <c r="K3224">
        <v>9</v>
      </c>
      <c r="L3224">
        <f>COUNTIF(Table1[Race],Table1[Race])</f>
        <v>2</v>
      </c>
      <c r="M3224">
        <v>5</v>
      </c>
      <c r="N3224">
        <v>3</v>
      </c>
      <c r="O3224">
        <v>0</v>
      </c>
      <c r="P3224">
        <v>1</v>
      </c>
      <c r="Q3224" t="s">
        <v>20</v>
      </c>
      <c r="R3224" t="s">
        <v>3382</v>
      </c>
      <c r="S3224" t="s">
        <v>3379</v>
      </c>
      <c r="T3224">
        <f>IFERROR(Table1[n_can_adj]/MID(Table1[district],FIND("(",Table1[district])+1,1),Table1[n_can_adj])</f>
        <v>2</v>
      </c>
      <c r="U3224">
        <v>132373</v>
      </c>
      <c r="V3224" t="str">
        <f>IF(Table1[Voting Population]&lt;47000,"Rural","Urban")</f>
        <v>Urban</v>
      </c>
      <c r="W3224" s="3">
        <v>1.8025399426464528E-2</v>
      </c>
      <c r="X3224" s="3" t="s">
        <v>5414</v>
      </c>
      <c r="Y3224" s="3">
        <f>COUNTIFS(Table1[Race '#],Table1[[#This Row],[Race '#]],Table1[Gender],"F")</f>
        <v>0</v>
      </c>
      <c r="Z3224" s="3">
        <f>COUNTIFS(Table1[Race '#],Table1[[#This Row],[Race '#]],Table1[Gender],"M")</f>
        <v>2</v>
      </c>
      <c r="AA3224" s="3">
        <f>COUNTIFS(Table1[Race '#],Table1[[#This Row],[Race '#]],Table1[Gender],"~?")</f>
        <v>0</v>
      </c>
      <c r="AB3224" s="3" t="str">
        <f>_xlfn.IFS(Y3224=SUM(Table1[[#This Row],[Race-F candidates]:[Race-? Candidates]]),"All-Female",Z3224=SUM(Table1[[#This Row],[Race-F candidates]:[Race-? Candidates]]),"All-Male",1=1,"Mixed-Gender")</f>
        <v>All-Male</v>
      </c>
      <c r="AC3224" s="3">
        <f>COUNTIFS(Table1[genoffice],Table1[[#This Row],[genoffice]],Table1[Gender],"F")</f>
        <v>216</v>
      </c>
      <c r="AD3224" s="3">
        <f>COUNTIFS(Table1[genoffice],Table1[[#This Row],[genoffice]],Table1[Gender],"M")</f>
        <v>355</v>
      </c>
      <c r="AE3224" s="3">
        <f>COUNTIFS(Table1[genoffice],Table1[[#This Row],[genoffice]],Table1[Gender],"~?")</f>
        <v>29</v>
      </c>
    </row>
    <row r="3225" spans="1:31" x14ac:dyDescent="0.35">
      <c r="A3225">
        <v>3226</v>
      </c>
      <c r="B3225">
        <f>IF(COUNTIF(C$2:C3224,C3225)&gt;0,B3224,B3224+1)</f>
        <v>1116</v>
      </c>
      <c r="C3225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5" t="s">
        <v>3379</v>
      </c>
      <c r="E3225" t="s">
        <v>4009</v>
      </c>
      <c r="F3225" t="s">
        <v>4018</v>
      </c>
      <c r="G3225">
        <v>2014</v>
      </c>
      <c r="H3225" t="s">
        <v>640</v>
      </c>
      <c r="I3225" t="s">
        <v>19</v>
      </c>
      <c r="J3225">
        <v>1464</v>
      </c>
      <c r="K3225">
        <v>9</v>
      </c>
      <c r="L3225">
        <f>COUNTIF(Table1[Race],Table1[Race])</f>
        <v>2</v>
      </c>
      <c r="M3225">
        <v>5</v>
      </c>
      <c r="N3225">
        <v>3</v>
      </c>
      <c r="O3225">
        <v>0</v>
      </c>
      <c r="P3225">
        <v>1</v>
      </c>
      <c r="Q3225" t="s">
        <v>20</v>
      </c>
      <c r="R3225" t="s">
        <v>3382</v>
      </c>
      <c r="S3225" t="s">
        <v>3379</v>
      </c>
      <c r="T3225">
        <f>IFERROR(Table1[n_can_adj]/MID(Table1[district],FIND("(",Table1[district])+1,1),Table1[n_can_adj])</f>
        <v>2</v>
      </c>
      <c r="U3225">
        <v>127115</v>
      </c>
      <c r="V3225" t="str">
        <f>IF(Table1[Voting Population]&lt;47000,"Rural","Urban")</f>
        <v>Urban</v>
      </c>
      <c r="W3225" s="3">
        <v>0.30152671755725186</v>
      </c>
      <c r="X3225" s="3" t="s">
        <v>5414</v>
      </c>
      <c r="Y3225" s="3">
        <f>COUNTIFS(Table1[Race '#],Table1[[#This Row],[Race '#]],Table1[Gender],"F")</f>
        <v>1</v>
      </c>
      <c r="Z3225" s="3">
        <f>COUNTIFS(Table1[Race '#],Table1[[#This Row],[Race '#]],Table1[Gender],"M")</f>
        <v>1</v>
      </c>
      <c r="AA3225" s="3">
        <f>COUNTIFS(Table1[Race '#],Table1[[#This Row],[Race '#]],Table1[Gender],"~?")</f>
        <v>0</v>
      </c>
      <c r="AB3225" s="3" t="str">
        <f>_xlfn.IFS(Y3225=SUM(Table1[[#This Row],[Race-F candidates]:[Race-? Candidates]]),"All-Female",Z3225=SUM(Table1[[#This Row],[Race-F candidates]:[Race-? Candidates]]),"All-Male",1=1,"Mixed-Gender")</f>
        <v>Mixed-Gender</v>
      </c>
      <c r="AC3225" s="3">
        <f>COUNTIFS(Table1[genoffice],Table1[[#This Row],[genoffice]],Table1[Gender],"F")</f>
        <v>216</v>
      </c>
      <c r="AD3225" s="3">
        <f>COUNTIFS(Table1[genoffice],Table1[[#This Row],[genoffice]],Table1[Gender],"M")</f>
        <v>355</v>
      </c>
      <c r="AE3225" s="3">
        <f>COUNTIFS(Table1[genoffice],Table1[[#This Row],[genoffice]],Table1[Gender],"~?")</f>
        <v>29</v>
      </c>
    </row>
    <row r="3226" spans="1:31" x14ac:dyDescent="0.35">
      <c r="A3226">
        <v>3227</v>
      </c>
      <c r="B3226">
        <f>IF(COUNTIF(C$2:C3225,C3226)&gt;0,B3225,B3225+1)</f>
        <v>1116</v>
      </c>
      <c r="C3226" t="str">
        <f>Table1[[#This Row],[position]]&amp;IF(Table1[district]="NA","","-"&amp;Table1[district])&amp;IF(Table1[parish]="Multi-Parish Race","","-"&amp;Table1[parish])&amp;" ("&amp;Table1[year]&amp;")"</f>
        <v>Member of School Board-District H-Tangipahoa (2014)</v>
      </c>
      <c r="D3226" t="s">
        <v>3379</v>
      </c>
      <c r="E3226" t="s">
        <v>4009</v>
      </c>
      <c r="F3226" t="s">
        <v>4019</v>
      </c>
      <c r="G3226">
        <v>2014</v>
      </c>
      <c r="H3226" t="s">
        <v>640</v>
      </c>
      <c r="I3226" t="s">
        <v>19</v>
      </c>
      <c r="J3226">
        <v>2728</v>
      </c>
      <c r="K3226">
        <v>9</v>
      </c>
      <c r="L3226">
        <f>COUNTIF(Table1[Race],Table1[Race])</f>
        <v>2</v>
      </c>
      <c r="M3226">
        <v>5</v>
      </c>
      <c r="N3226">
        <v>3</v>
      </c>
      <c r="O3226">
        <v>0</v>
      </c>
      <c r="P3226">
        <v>1</v>
      </c>
      <c r="Q3226" t="s">
        <v>20</v>
      </c>
      <c r="R3226" t="s">
        <v>3382</v>
      </c>
      <c r="S3226" t="s">
        <v>3379</v>
      </c>
      <c r="T3226">
        <f>IFERROR(Table1[n_can_adj]/MID(Table1[district],FIND("(",Table1[district])+1,1),Table1[n_can_adj])</f>
        <v>2</v>
      </c>
      <c r="U3226">
        <v>127115</v>
      </c>
      <c r="V3226" t="str">
        <f>IF(Table1[Voting Population]&lt;47000,"Rural","Urban")</f>
        <v>Urban</v>
      </c>
      <c r="W3226" s="3">
        <v>0.30152671755725186</v>
      </c>
      <c r="X3226" s="3" t="s">
        <v>5415</v>
      </c>
      <c r="Y3226" s="3">
        <f>COUNTIFS(Table1[Race '#],Table1[[#This Row],[Race '#]],Table1[Gender],"F")</f>
        <v>1</v>
      </c>
      <c r="Z3226" s="3">
        <f>COUNTIFS(Table1[Race '#],Table1[[#This Row],[Race '#]],Table1[Gender],"M")</f>
        <v>1</v>
      </c>
      <c r="AA3226" s="3">
        <f>COUNTIFS(Table1[Race '#],Table1[[#This Row],[Race '#]],Table1[Gender],"~?")</f>
        <v>0</v>
      </c>
      <c r="AB3226" s="3" t="str">
        <f>_xlfn.IFS(Y3226=SUM(Table1[[#This Row],[Race-F candidates]:[Race-? Candidates]]),"All-Female",Z3226=SUM(Table1[[#This Row],[Race-F candidates]:[Race-? Candidates]]),"All-Male",1=1,"Mixed-Gender")</f>
        <v>Mixed-Gender</v>
      </c>
      <c r="AC3226" s="3">
        <f>COUNTIFS(Table1[genoffice],Table1[[#This Row],[genoffice]],Table1[Gender],"F")</f>
        <v>216</v>
      </c>
      <c r="AD3226" s="3">
        <f>COUNTIFS(Table1[genoffice],Table1[[#This Row],[genoffice]],Table1[Gender],"M")</f>
        <v>355</v>
      </c>
      <c r="AE3226" s="3">
        <f>COUNTIFS(Table1[genoffice],Table1[[#This Row],[genoffice]],Table1[Gender],"~?")</f>
        <v>29</v>
      </c>
    </row>
    <row r="3227" spans="1:31" x14ac:dyDescent="0.35">
      <c r="A3227">
        <v>3218</v>
      </c>
      <c r="B3227">
        <f>IF(COUNTIF(C$2:C3226,C3227)&gt;0,B3226,B3226+1)</f>
        <v>1117</v>
      </c>
      <c r="C3227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7" t="s">
        <v>3379</v>
      </c>
      <c r="E3227" t="s">
        <v>4009</v>
      </c>
      <c r="F3227" t="s">
        <v>509</v>
      </c>
      <c r="G3227">
        <v>2016</v>
      </c>
      <c r="H3227" t="s">
        <v>94</v>
      </c>
      <c r="I3227" t="s">
        <v>23</v>
      </c>
      <c r="J3227">
        <v>1652</v>
      </c>
      <c r="K3227">
        <v>2</v>
      </c>
      <c r="L3227">
        <f>COUNTIF(Table1[Race],Table1[Race])</f>
        <v>2</v>
      </c>
      <c r="M3227">
        <v>1</v>
      </c>
      <c r="N3227">
        <v>0</v>
      </c>
      <c r="O3227">
        <v>1</v>
      </c>
      <c r="P3227">
        <v>0</v>
      </c>
      <c r="Q3227" t="s">
        <v>20</v>
      </c>
      <c r="R3227" t="s">
        <v>3382</v>
      </c>
      <c r="S3227" t="s">
        <v>3379</v>
      </c>
      <c r="T3227">
        <f>IFERROR(Table1[n_can_adj]/MID(Table1[district],FIND("(",Table1[district])+1,1),Table1[n_can_adj])</f>
        <v>2</v>
      </c>
      <c r="U3227">
        <v>59524</v>
      </c>
      <c r="V3227" t="str">
        <f>IF(Table1[Voting Population]&lt;47000,"Rural","Urban")</f>
        <v>Urban</v>
      </c>
      <c r="W3227" s="3">
        <v>2.8002489110143136E-2</v>
      </c>
      <c r="X3227" s="3" t="s">
        <v>5414</v>
      </c>
      <c r="Y3227" s="3">
        <f>COUNTIFS(Table1[Race '#],Table1[[#This Row],[Race '#]],Table1[Gender],"F")</f>
        <v>1</v>
      </c>
      <c r="Z3227" s="3">
        <f>COUNTIFS(Table1[Race '#],Table1[[#This Row],[Race '#]],Table1[Gender],"M")</f>
        <v>1</v>
      </c>
      <c r="AA3227" s="3">
        <f>COUNTIFS(Table1[Race '#],Table1[[#This Row],[Race '#]],Table1[Gender],"~?")</f>
        <v>0</v>
      </c>
      <c r="AB3227" s="3" t="str">
        <f>_xlfn.IFS(Y3227=SUM(Table1[[#This Row],[Race-F candidates]:[Race-? Candidates]]),"All-Female",Z3227=SUM(Table1[[#This Row],[Race-F candidates]:[Race-? Candidates]]),"All-Male",1=1,"Mixed-Gender")</f>
        <v>Mixed-Gender</v>
      </c>
      <c r="AC3227" s="3">
        <f>COUNTIFS(Table1[genoffice],Table1[[#This Row],[genoffice]],Table1[Gender],"F")</f>
        <v>216</v>
      </c>
      <c r="AD3227" s="3">
        <f>COUNTIFS(Table1[genoffice],Table1[[#This Row],[genoffice]],Table1[Gender],"M")</f>
        <v>355</v>
      </c>
      <c r="AE3227" s="3">
        <f>COUNTIFS(Table1[genoffice],Table1[[#This Row],[genoffice]],Table1[Gender],"~?")</f>
        <v>29</v>
      </c>
    </row>
    <row r="3228" spans="1:31" x14ac:dyDescent="0.35">
      <c r="A3228">
        <v>3223</v>
      </c>
      <c r="B3228">
        <f>IF(COUNTIF(C$2:C3227,C3228)&gt;0,B3227,B3227+1)</f>
        <v>1117</v>
      </c>
      <c r="C3228" t="str">
        <f>Table1[[#This Row],[position]]&amp;IF(Table1[district]="NA","","-"&amp;Table1[district])&amp;IF(Table1[parish]="Multi-Parish Race","","-"&amp;Table1[parish])&amp;" ("&amp;Table1[year]&amp;")"</f>
        <v>Member of School Board-District H-Vermilion (2016)</v>
      </c>
      <c r="D3228" t="s">
        <v>3379</v>
      </c>
      <c r="E3228" t="s">
        <v>4009</v>
      </c>
      <c r="F3228" t="s">
        <v>4015</v>
      </c>
      <c r="G3228">
        <v>2016</v>
      </c>
      <c r="H3228" t="s">
        <v>94</v>
      </c>
      <c r="I3228" t="s">
        <v>30</v>
      </c>
      <c r="J3228">
        <v>1562</v>
      </c>
      <c r="K3228">
        <v>2</v>
      </c>
      <c r="L3228">
        <f>COUNTIF(Table1[Race],Table1[Race])</f>
        <v>2</v>
      </c>
      <c r="M3228">
        <v>1</v>
      </c>
      <c r="N3228">
        <v>0</v>
      </c>
      <c r="O3228">
        <v>1</v>
      </c>
      <c r="P3228">
        <v>0</v>
      </c>
      <c r="Q3228" t="s">
        <v>20</v>
      </c>
      <c r="R3228" t="s">
        <v>3382</v>
      </c>
      <c r="S3228" t="s">
        <v>3379</v>
      </c>
      <c r="T3228">
        <f>IFERROR(Table1[n_can_adj]/MID(Table1[district],FIND("(",Table1[district])+1,1),Table1[n_can_adj])</f>
        <v>2</v>
      </c>
      <c r="U3228">
        <v>59524</v>
      </c>
      <c r="V3228" t="str">
        <f>IF(Table1[Voting Population]&lt;47000,"Rural","Urban")</f>
        <v>Urban</v>
      </c>
      <c r="W3228" s="3">
        <v>2.8002489110143136E-2</v>
      </c>
      <c r="X3228" s="3" t="s">
        <v>5415</v>
      </c>
      <c r="Y3228" s="3">
        <f>COUNTIFS(Table1[Race '#],Table1[[#This Row],[Race '#]],Table1[Gender],"F")</f>
        <v>1</v>
      </c>
      <c r="Z3228" s="3">
        <f>COUNTIFS(Table1[Race '#],Table1[[#This Row],[Race '#]],Table1[Gender],"M")</f>
        <v>1</v>
      </c>
      <c r="AA3228" s="3">
        <f>COUNTIFS(Table1[Race '#],Table1[[#This Row],[Race '#]],Table1[Gender],"~?")</f>
        <v>0</v>
      </c>
      <c r="AB3228" s="3" t="str">
        <f>_xlfn.IFS(Y3228=SUM(Table1[[#This Row],[Race-F candidates]:[Race-? Candidates]]),"All-Female",Z3228=SUM(Table1[[#This Row],[Race-F candidates]:[Race-? Candidates]]),"All-Male",1=1,"Mixed-Gender")</f>
        <v>Mixed-Gender</v>
      </c>
      <c r="AC3228" s="3">
        <f>COUNTIFS(Table1[genoffice],Table1[[#This Row],[genoffice]],Table1[Gender],"F")</f>
        <v>216</v>
      </c>
      <c r="AD3228" s="3">
        <f>COUNTIFS(Table1[genoffice],Table1[[#This Row],[genoffice]],Table1[Gender],"M")</f>
        <v>355</v>
      </c>
      <c r="AE3228" s="3">
        <f>COUNTIFS(Table1[genoffice],Table1[[#This Row],[genoffice]],Table1[Gender],"~?")</f>
        <v>29</v>
      </c>
    </row>
    <row r="3229" spans="1:31" x14ac:dyDescent="0.35">
      <c r="A3229">
        <v>3228</v>
      </c>
      <c r="B3229">
        <f>IF(COUNTIF(C$2:C3228,C3229)&gt;0,B3228,B3228+1)</f>
        <v>1118</v>
      </c>
      <c r="C3229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29" t="s">
        <v>3379</v>
      </c>
      <c r="E3229" t="s">
        <v>4020</v>
      </c>
      <c r="F3229" t="s">
        <v>4021</v>
      </c>
      <c r="G3229">
        <v>2014</v>
      </c>
      <c r="H3229" t="s">
        <v>640</v>
      </c>
      <c r="I3229" t="s">
        <v>19</v>
      </c>
      <c r="J3229">
        <v>1620</v>
      </c>
      <c r="K3229">
        <v>2</v>
      </c>
      <c r="L3229">
        <f>COUNTIF(Table1[Race],Table1[Race])</f>
        <v>2</v>
      </c>
      <c r="M3229">
        <v>0</v>
      </c>
      <c r="N3229">
        <v>2</v>
      </c>
      <c r="O3229">
        <v>0</v>
      </c>
      <c r="P3229">
        <v>0</v>
      </c>
      <c r="Q3229" t="s">
        <v>20</v>
      </c>
      <c r="R3229" t="s">
        <v>3382</v>
      </c>
      <c r="S3229" t="s">
        <v>3379</v>
      </c>
      <c r="T3229">
        <f>IFERROR(Table1[n_can_adj]/MID(Table1[district],FIND("(",Table1[district])+1,1),Table1[n_can_adj])</f>
        <v>2</v>
      </c>
      <c r="U3229">
        <v>127115</v>
      </c>
      <c r="V3229" t="str">
        <f>IF(Table1[Voting Population]&lt;47000,"Rural","Urban")</f>
        <v>Urban</v>
      </c>
      <c r="W3229" s="3">
        <v>0.26530612244897961</v>
      </c>
      <c r="X3229" s="3" t="s">
        <v>5415</v>
      </c>
      <c r="Y3229" s="3">
        <f>COUNTIFS(Table1[Race '#],Table1[[#This Row],[Race '#]],Table1[Gender],"F")</f>
        <v>2</v>
      </c>
      <c r="Z3229" s="3">
        <f>COUNTIFS(Table1[Race '#],Table1[[#This Row],[Race '#]],Table1[Gender],"M")</f>
        <v>0</v>
      </c>
      <c r="AA3229" s="3">
        <f>COUNTIFS(Table1[Race '#],Table1[[#This Row],[Race '#]],Table1[Gender],"~?")</f>
        <v>0</v>
      </c>
      <c r="AB3229" s="3" t="str">
        <f>_xlfn.IFS(Y3229=SUM(Table1[[#This Row],[Race-F candidates]:[Race-? Candidates]]),"All-Female",Z3229=SUM(Table1[[#This Row],[Race-F candidates]:[Race-? Candidates]]),"All-Male",1=1,"Mixed-Gender")</f>
        <v>All-Female</v>
      </c>
      <c r="AC3229" s="3">
        <f>COUNTIFS(Table1[genoffice],Table1[[#This Row],[genoffice]],Table1[Gender],"F")</f>
        <v>216</v>
      </c>
      <c r="AD3229" s="3">
        <f>COUNTIFS(Table1[genoffice],Table1[[#This Row],[genoffice]],Table1[Gender],"M")</f>
        <v>355</v>
      </c>
      <c r="AE3229" s="3">
        <f>COUNTIFS(Table1[genoffice],Table1[[#This Row],[genoffice]],Table1[Gender],"~?")</f>
        <v>29</v>
      </c>
    </row>
    <row r="3230" spans="1:31" x14ac:dyDescent="0.35">
      <c r="A3230">
        <v>3229</v>
      </c>
      <c r="B3230">
        <f>IF(COUNTIF(C$2:C3229,C3230)&gt;0,B3229,B3229+1)</f>
        <v>1118</v>
      </c>
      <c r="C3230" t="str">
        <f>Table1[[#This Row],[position]]&amp;IF(Table1[district]="NA","","-"&amp;Table1[district])&amp;IF(Table1[parish]="Multi-Parish Race","","-"&amp;Table1[parish])&amp;" ("&amp;Table1[year]&amp;")"</f>
        <v>Member of School Board-District I-Tangipahoa (2014)</v>
      </c>
      <c r="D3230" t="s">
        <v>3379</v>
      </c>
      <c r="E3230" t="s">
        <v>4020</v>
      </c>
      <c r="F3230" t="s">
        <v>4022</v>
      </c>
      <c r="G3230">
        <v>2014</v>
      </c>
      <c r="H3230" t="s">
        <v>640</v>
      </c>
      <c r="I3230" t="s">
        <v>19</v>
      </c>
      <c r="J3230">
        <v>2790</v>
      </c>
      <c r="K3230">
        <v>2</v>
      </c>
      <c r="L3230">
        <f>COUNTIF(Table1[Race],Table1[Race])</f>
        <v>2</v>
      </c>
      <c r="M3230">
        <v>0</v>
      </c>
      <c r="N3230">
        <v>2</v>
      </c>
      <c r="O3230">
        <v>0</v>
      </c>
      <c r="P3230">
        <v>0</v>
      </c>
      <c r="Q3230" t="s">
        <v>20</v>
      </c>
      <c r="R3230" t="s">
        <v>3382</v>
      </c>
      <c r="S3230" t="s">
        <v>3379</v>
      </c>
      <c r="T3230">
        <f>IFERROR(Table1[n_can_adj]/MID(Table1[district],FIND("(",Table1[district])+1,1),Table1[n_can_adj])</f>
        <v>2</v>
      </c>
      <c r="U3230">
        <v>127115</v>
      </c>
      <c r="V3230" t="str">
        <f>IF(Table1[Voting Population]&lt;47000,"Rural","Urban")</f>
        <v>Urban</v>
      </c>
      <c r="W3230" s="3">
        <v>0.26530612244897961</v>
      </c>
      <c r="X3230" s="3" t="s">
        <v>5415</v>
      </c>
      <c r="Y3230" s="3">
        <f>COUNTIFS(Table1[Race '#],Table1[[#This Row],[Race '#]],Table1[Gender],"F")</f>
        <v>2</v>
      </c>
      <c r="Z3230" s="3">
        <f>COUNTIFS(Table1[Race '#],Table1[[#This Row],[Race '#]],Table1[Gender],"M")</f>
        <v>0</v>
      </c>
      <c r="AA3230" s="3">
        <f>COUNTIFS(Table1[Race '#],Table1[[#This Row],[Race '#]],Table1[Gender],"~?")</f>
        <v>0</v>
      </c>
      <c r="AB3230" s="3" t="str">
        <f>_xlfn.IFS(Y3230=SUM(Table1[[#This Row],[Race-F candidates]:[Race-? Candidates]]),"All-Female",Z3230=SUM(Table1[[#This Row],[Race-F candidates]:[Race-? Candidates]]),"All-Male",1=1,"Mixed-Gender")</f>
        <v>All-Female</v>
      </c>
      <c r="AC3230" s="3">
        <f>COUNTIFS(Table1[genoffice],Table1[[#This Row],[genoffice]],Table1[Gender],"F")</f>
        <v>216</v>
      </c>
      <c r="AD3230" s="3">
        <f>COUNTIFS(Table1[genoffice],Table1[[#This Row],[genoffice]],Table1[Gender],"M")</f>
        <v>355</v>
      </c>
      <c r="AE3230" s="3">
        <f>COUNTIFS(Table1[genoffice],Table1[[#This Row],[genoffice]],Table1[Gender],"~?")</f>
        <v>29</v>
      </c>
    </row>
    <row r="3231" spans="1:31" x14ac:dyDescent="0.35">
      <c r="A3231">
        <v>3230</v>
      </c>
      <c r="B3231">
        <f>IF(COUNTIF(C$2:C3230,C3231)&gt;0,B3230,B3230+1)</f>
        <v>1119</v>
      </c>
      <c r="C3231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1" t="s">
        <v>3379</v>
      </c>
      <c r="E3231" t="s">
        <v>4023</v>
      </c>
      <c r="F3231" t="s">
        <v>4024</v>
      </c>
      <c r="G3231">
        <v>2014</v>
      </c>
      <c r="H3231" t="s">
        <v>849</v>
      </c>
      <c r="I3231" t="s">
        <v>23</v>
      </c>
      <c r="J3231">
        <v>333</v>
      </c>
      <c r="K3231">
        <v>2</v>
      </c>
      <c r="L3231">
        <f>COUNTIF(Table1[Race],Table1[Race])</f>
        <v>2</v>
      </c>
      <c r="M3231">
        <v>2</v>
      </c>
      <c r="N3231">
        <v>0</v>
      </c>
      <c r="O3231">
        <v>0</v>
      </c>
      <c r="P3231">
        <v>0</v>
      </c>
      <c r="Q3231" t="s">
        <v>20</v>
      </c>
      <c r="R3231" t="s">
        <v>3382</v>
      </c>
      <c r="S3231" t="s">
        <v>3379</v>
      </c>
      <c r="T3231">
        <f>IFERROR(Table1[n_can_adj]/MID(Table1[district],FIND("(",Table1[district])+1,1),Table1[n_can_adj])</f>
        <v>2</v>
      </c>
      <c r="U3231">
        <v>22973</v>
      </c>
      <c r="V3231" t="str">
        <f>IF(Table1[Voting Population]&lt;47000,"Rural","Urban")</f>
        <v>Rural</v>
      </c>
      <c r="W3231" s="3">
        <v>0.36267942583732055</v>
      </c>
      <c r="X3231" s="3" t="s">
        <v>5415</v>
      </c>
      <c r="Y3231" s="3">
        <f>COUNTIFS(Table1[Race '#],Table1[[#This Row],[Race '#]],Table1[Gender],"F")</f>
        <v>1</v>
      </c>
      <c r="Z3231" s="3">
        <f>COUNTIFS(Table1[Race '#],Table1[[#This Row],[Race '#]],Table1[Gender],"M")</f>
        <v>0</v>
      </c>
      <c r="AA3231" s="3">
        <f>COUNTIFS(Table1[Race '#],Table1[[#This Row],[Race '#]],Table1[Gender],"~?")</f>
        <v>1</v>
      </c>
      <c r="AB3231" s="3" t="str">
        <f>_xlfn.IFS(Y3231=SUM(Table1[[#This Row],[Race-F candidates]:[Race-? Candidates]]),"All-Female",Z3231=SUM(Table1[[#This Row],[Race-F candidates]:[Race-? Candidates]]),"All-Male",1=1,"Mixed-Gender")</f>
        <v>Mixed-Gender</v>
      </c>
      <c r="AC3231" s="3">
        <f>COUNTIFS(Table1[genoffice],Table1[[#This Row],[genoffice]],Table1[Gender],"F")</f>
        <v>216</v>
      </c>
      <c r="AD3231" s="3">
        <f>COUNTIFS(Table1[genoffice],Table1[[#This Row],[genoffice]],Table1[Gender],"M")</f>
        <v>355</v>
      </c>
      <c r="AE3231" s="3">
        <f>COUNTIFS(Table1[genoffice],Table1[[#This Row],[genoffice]],Table1[Gender],"~?")</f>
        <v>29</v>
      </c>
    </row>
    <row r="3232" spans="1:31" x14ac:dyDescent="0.35">
      <c r="A3232">
        <v>3231</v>
      </c>
      <c r="B3232">
        <f>IF(COUNTIF(C$2:C3231,C3232)&gt;0,B3231,B3231+1)</f>
        <v>1119</v>
      </c>
      <c r="C3232" t="str">
        <f>Table1[[#This Row],[position]]&amp;IF(Table1[district]="NA","","-"&amp;Table1[district])&amp;IF(Table1[parish]="Multi-Parish Race","","-"&amp;Table1[parish])&amp;" ("&amp;Table1[year]&amp;")"</f>
        <v>Member of School Board-Ward  1-Assumption (2014)</v>
      </c>
      <c r="D3232" t="s">
        <v>3379</v>
      </c>
      <c r="E3232" t="s">
        <v>4023</v>
      </c>
      <c r="F3232" t="s">
        <v>4025</v>
      </c>
      <c r="G3232">
        <v>2014</v>
      </c>
      <c r="H3232" t="s">
        <v>849</v>
      </c>
      <c r="I3232" t="s">
        <v>23</v>
      </c>
      <c r="J3232">
        <v>712</v>
      </c>
      <c r="K3232">
        <v>2</v>
      </c>
      <c r="L3232">
        <f>COUNTIF(Table1[Race],Table1[Race])</f>
        <v>2</v>
      </c>
      <c r="M3232">
        <v>2</v>
      </c>
      <c r="N3232">
        <v>0</v>
      </c>
      <c r="O3232">
        <v>0</v>
      </c>
      <c r="P3232">
        <v>0</v>
      </c>
      <c r="Q3232" t="s">
        <v>20</v>
      </c>
      <c r="R3232" t="s">
        <v>3382</v>
      </c>
      <c r="S3232" t="s">
        <v>3379</v>
      </c>
      <c r="T3232">
        <f>IFERROR(Table1[n_can_adj]/MID(Table1[district],FIND("(",Table1[district])+1,1),Table1[n_can_adj])</f>
        <v>2</v>
      </c>
      <c r="U3232">
        <v>22973</v>
      </c>
      <c r="V3232" t="str">
        <f>IF(Table1[Voting Population]&lt;47000,"Rural","Urban")</f>
        <v>Rural</v>
      </c>
      <c r="W3232" s="3">
        <v>0.36267942583732055</v>
      </c>
      <c r="X3232" s="3" t="s">
        <v>5413</v>
      </c>
      <c r="Y3232" s="3">
        <f>COUNTIFS(Table1[Race '#],Table1[[#This Row],[Race '#]],Table1[Gender],"F")</f>
        <v>1</v>
      </c>
      <c r="Z3232" s="3">
        <f>COUNTIFS(Table1[Race '#],Table1[[#This Row],[Race '#]],Table1[Gender],"M")</f>
        <v>0</v>
      </c>
      <c r="AA3232" s="3">
        <f>COUNTIFS(Table1[Race '#],Table1[[#This Row],[Race '#]],Table1[Gender],"~?")</f>
        <v>1</v>
      </c>
      <c r="AB3232" s="3" t="str">
        <f>_xlfn.IFS(Y3232=SUM(Table1[[#This Row],[Race-F candidates]:[Race-? Candidates]]),"All-Female",Z3232=SUM(Table1[[#This Row],[Race-F candidates]:[Race-? Candidates]]),"All-Male",1=1,"Mixed-Gender")</f>
        <v>Mixed-Gender</v>
      </c>
      <c r="AC3232" s="3">
        <f>COUNTIFS(Table1[genoffice],Table1[[#This Row],[genoffice]],Table1[Gender],"F")</f>
        <v>216</v>
      </c>
      <c r="AD3232" s="3">
        <f>COUNTIFS(Table1[genoffice],Table1[[#This Row],[genoffice]],Table1[Gender],"M")</f>
        <v>355</v>
      </c>
      <c r="AE3232" s="3">
        <f>COUNTIFS(Table1[genoffice],Table1[[#This Row],[genoffice]],Table1[Gender],"~?")</f>
        <v>29</v>
      </c>
    </row>
    <row r="3233" spans="1:31" x14ac:dyDescent="0.35">
      <c r="A3233">
        <v>3232</v>
      </c>
      <c r="B3233">
        <f>IF(COUNTIF(C$2:C3232,C3233)&gt;0,B3232,B3232+1)</f>
        <v>1120</v>
      </c>
      <c r="C3233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3" t="s">
        <v>3379</v>
      </c>
      <c r="E3233" t="s">
        <v>4026</v>
      </c>
      <c r="F3233" t="s">
        <v>4027</v>
      </c>
      <c r="G3233">
        <v>2014</v>
      </c>
      <c r="H3233" t="s">
        <v>849</v>
      </c>
      <c r="I3233" t="s">
        <v>23</v>
      </c>
      <c r="J3233">
        <v>447</v>
      </c>
      <c r="K3233">
        <v>2</v>
      </c>
      <c r="L3233">
        <f>COUNTIF(Table1[Race],Table1[Race])</f>
        <v>2</v>
      </c>
      <c r="M3233">
        <v>2</v>
      </c>
      <c r="N3233">
        <v>0</v>
      </c>
      <c r="O3233">
        <v>0</v>
      </c>
      <c r="P3233">
        <v>0</v>
      </c>
      <c r="Q3233" t="s">
        <v>20</v>
      </c>
      <c r="R3233" t="s">
        <v>3382</v>
      </c>
      <c r="S3233" t="s">
        <v>3379</v>
      </c>
      <c r="T3233">
        <f>IFERROR(Table1[n_can_adj]/MID(Table1[district],FIND("(",Table1[district])+1,1),Table1[n_can_adj])</f>
        <v>2</v>
      </c>
      <c r="U3233">
        <v>22973</v>
      </c>
      <c r="V3233" t="str">
        <f>IF(Table1[Voting Population]&lt;47000,"Rural","Urban")</f>
        <v>Rural</v>
      </c>
      <c r="W3233" s="3">
        <v>0.10867397806580259</v>
      </c>
      <c r="X3233" s="3" t="s">
        <v>5414</v>
      </c>
      <c r="Y3233" s="3">
        <f>COUNTIFS(Table1[Race '#],Table1[[#This Row],[Race '#]],Table1[Gender],"F")</f>
        <v>0</v>
      </c>
      <c r="Z3233" s="3">
        <f>COUNTIFS(Table1[Race '#],Table1[[#This Row],[Race '#]],Table1[Gender],"M")</f>
        <v>2</v>
      </c>
      <c r="AA3233" s="3">
        <f>COUNTIFS(Table1[Race '#],Table1[[#This Row],[Race '#]],Table1[Gender],"~?")</f>
        <v>0</v>
      </c>
      <c r="AB3233" s="3" t="str">
        <f>_xlfn.IFS(Y3233=SUM(Table1[[#This Row],[Race-F candidates]:[Race-? Candidates]]),"All-Female",Z3233=SUM(Table1[[#This Row],[Race-F candidates]:[Race-? Candidates]]),"All-Male",1=1,"Mixed-Gender")</f>
        <v>All-Male</v>
      </c>
      <c r="AC3233" s="3">
        <f>COUNTIFS(Table1[genoffice],Table1[[#This Row],[genoffice]],Table1[Gender],"F")</f>
        <v>216</v>
      </c>
      <c r="AD3233" s="3">
        <f>COUNTIFS(Table1[genoffice],Table1[[#This Row],[genoffice]],Table1[Gender],"M")</f>
        <v>355</v>
      </c>
      <c r="AE3233" s="3">
        <f>COUNTIFS(Table1[genoffice],Table1[[#This Row],[genoffice]],Table1[Gender],"~?")</f>
        <v>29</v>
      </c>
    </row>
    <row r="3234" spans="1:31" x14ac:dyDescent="0.35">
      <c r="A3234">
        <v>3233</v>
      </c>
      <c r="B3234">
        <f>IF(COUNTIF(C$2:C3233,C3234)&gt;0,B3233,B3233+1)</f>
        <v>1120</v>
      </c>
      <c r="C3234" t="str">
        <f>Table1[[#This Row],[position]]&amp;IF(Table1[district]="NA","","-"&amp;Table1[district])&amp;IF(Table1[parish]="Multi-Parish Race","","-"&amp;Table1[parish])&amp;" ("&amp;Table1[year]&amp;")"</f>
        <v>Member of School Board-Ward  5-Assumption (2014)</v>
      </c>
      <c r="D3234" t="s">
        <v>3379</v>
      </c>
      <c r="E3234" t="s">
        <v>4026</v>
      </c>
      <c r="F3234" t="s">
        <v>4028</v>
      </c>
      <c r="G3234">
        <v>2014</v>
      </c>
      <c r="H3234" t="s">
        <v>849</v>
      </c>
      <c r="I3234" t="s">
        <v>23</v>
      </c>
      <c r="J3234">
        <v>556</v>
      </c>
      <c r="K3234">
        <v>2</v>
      </c>
      <c r="L3234">
        <f>COUNTIF(Table1[Race],Table1[Race])</f>
        <v>2</v>
      </c>
      <c r="M3234">
        <v>2</v>
      </c>
      <c r="N3234">
        <v>0</v>
      </c>
      <c r="O3234">
        <v>0</v>
      </c>
      <c r="P3234">
        <v>0</v>
      </c>
      <c r="Q3234" t="s">
        <v>20</v>
      </c>
      <c r="R3234" t="s">
        <v>3382</v>
      </c>
      <c r="S3234" t="s">
        <v>3379</v>
      </c>
      <c r="T3234">
        <f>IFERROR(Table1[n_can_adj]/MID(Table1[district],FIND("(",Table1[district])+1,1),Table1[n_can_adj])</f>
        <v>2</v>
      </c>
      <c r="U3234">
        <v>22973</v>
      </c>
      <c r="V3234" t="str">
        <f>IF(Table1[Voting Population]&lt;47000,"Rural","Urban")</f>
        <v>Rural</v>
      </c>
      <c r="W3234" s="3">
        <v>0.10867397806580259</v>
      </c>
      <c r="X3234" s="3" t="s">
        <v>5414</v>
      </c>
      <c r="Y3234" s="3">
        <f>COUNTIFS(Table1[Race '#],Table1[[#This Row],[Race '#]],Table1[Gender],"F")</f>
        <v>0</v>
      </c>
      <c r="Z3234" s="3">
        <f>COUNTIFS(Table1[Race '#],Table1[[#This Row],[Race '#]],Table1[Gender],"M")</f>
        <v>2</v>
      </c>
      <c r="AA3234" s="3">
        <f>COUNTIFS(Table1[Race '#],Table1[[#This Row],[Race '#]],Table1[Gender],"~?")</f>
        <v>0</v>
      </c>
      <c r="AB3234" s="3" t="str">
        <f>_xlfn.IFS(Y3234=SUM(Table1[[#This Row],[Race-F candidates]:[Race-? Candidates]]),"All-Female",Z3234=SUM(Table1[[#This Row],[Race-F candidates]:[Race-? Candidates]]),"All-Male",1=1,"Mixed-Gender")</f>
        <v>All-Male</v>
      </c>
      <c r="AC3234" s="3">
        <f>COUNTIFS(Table1[genoffice],Table1[[#This Row],[genoffice]],Table1[Gender],"F")</f>
        <v>216</v>
      </c>
      <c r="AD3234" s="3">
        <f>COUNTIFS(Table1[genoffice],Table1[[#This Row],[genoffice]],Table1[Gender],"M")</f>
        <v>355</v>
      </c>
      <c r="AE3234" s="3">
        <f>COUNTIFS(Table1[genoffice],Table1[[#This Row],[genoffice]],Table1[Gender],"~?")</f>
        <v>29</v>
      </c>
    </row>
    <row r="3235" spans="1:31" x14ac:dyDescent="0.35">
      <c r="A3235">
        <v>3234</v>
      </c>
      <c r="B3235">
        <f>IF(COUNTIF(C$2:C3234,C3235)&gt;0,B3234,B3234+1)</f>
        <v>1121</v>
      </c>
      <c r="C3235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5" t="s">
        <v>3379</v>
      </c>
      <c r="E3235" t="s">
        <v>4029</v>
      </c>
      <c r="F3235" t="s">
        <v>4030</v>
      </c>
      <c r="G3235">
        <v>2014</v>
      </c>
      <c r="H3235" t="s">
        <v>849</v>
      </c>
      <c r="I3235" t="s">
        <v>23</v>
      </c>
      <c r="J3235">
        <v>666</v>
      </c>
      <c r="K3235">
        <v>2</v>
      </c>
      <c r="L3235">
        <f>COUNTIF(Table1[Race],Table1[Race])</f>
        <v>2</v>
      </c>
      <c r="M3235">
        <v>2</v>
      </c>
      <c r="N3235">
        <v>0</v>
      </c>
      <c r="O3235">
        <v>0</v>
      </c>
      <c r="P3235">
        <v>0</v>
      </c>
      <c r="Q3235" t="s">
        <v>20</v>
      </c>
      <c r="R3235" t="s">
        <v>3382</v>
      </c>
      <c r="S3235" t="s">
        <v>3379</v>
      </c>
      <c r="T3235">
        <f>IFERROR(Table1[n_can_adj]/MID(Table1[district],FIND("(",Table1[district])+1,1),Table1[n_can_adj])</f>
        <v>2</v>
      </c>
      <c r="U3235">
        <v>22973</v>
      </c>
      <c r="V3235" t="str">
        <f>IF(Table1[Voting Population]&lt;47000,"Rural","Urban")</f>
        <v>Rural</v>
      </c>
      <c r="W3235" s="3">
        <v>0.24953095684803001</v>
      </c>
      <c r="X3235" s="3" t="s">
        <v>5414</v>
      </c>
      <c r="Y3235" s="3">
        <f>COUNTIFS(Table1[Race '#],Table1[[#This Row],[Race '#]],Table1[Gender],"F")</f>
        <v>0</v>
      </c>
      <c r="Z3235" s="3">
        <f>COUNTIFS(Table1[Race '#],Table1[[#This Row],[Race '#]],Table1[Gender],"M")</f>
        <v>2</v>
      </c>
      <c r="AA3235" s="3">
        <f>COUNTIFS(Table1[Race '#],Table1[[#This Row],[Race '#]],Table1[Gender],"~?")</f>
        <v>0</v>
      </c>
      <c r="AB3235" s="3" t="str">
        <f>_xlfn.IFS(Y3235=SUM(Table1[[#This Row],[Race-F candidates]:[Race-? Candidates]]),"All-Female",Z3235=SUM(Table1[[#This Row],[Race-F candidates]:[Race-? Candidates]]),"All-Male",1=1,"Mixed-Gender")</f>
        <v>All-Male</v>
      </c>
      <c r="AC3235" s="3">
        <f>COUNTIFS(Table1[genoffice],Table1[[#This Row],[genoffice]],Table1[Gender],"F")</f>
        <v>216</v>
      </c>
      <c r="AD3235" s="3">
        <f>COUNTIFS(Table1[genoffice],Table1[[#This Row],[genoffice]],Table1[Gender],"M")</f>
        <v>355</v>
      </c>
      <c r="AE3235" s="3">
        <f>COUNTIFS(Table1[genoffice],Table1[[#This Row],[genoffice]],Table1[Gender],"~?")</f>
        <v>29</v>
      </c>
    </row>
    <row r="3236" spans="1:31" x14ac:dyDescent="0.35">
      <c r="A3236">
        <v>3235</v>
      </c>
      <c r="B3236">
        <f>IF(COUNTIF(C$2:C3235,C3236)&gt;0,B3235,B3235+1)</f>
        <v>1121</v>
      </c>
      <c r="C3236" t="str">
        <f>Table1[[#This Row],[position]]&amp;IF(Table1[district]="NA","","-"&amp;Table1[district])&amp;IF(Table1[parish]="Multi-Parish Race","","-"&amp;Table1[parish])&amp;" ("&amp;Table1[year]&amp;")"</f>
        <v>Member of School Board-Ward  6-Assumption (2014)</v>
      </c>
      <c r="D3236" t="s">
        <v>3379</v>
      </c>
      <c r="E3236" t="s">
        <v>4029</v>
      </c>
      <c r="F3236" t="s">
        <v>4031</v>
      </c>
      <c r="G3236">
        <v>2014</v>
      </c>
      <c r="H3236" t="s">
        <v>849</v>
      </c>
      <c r="I3236" t="s">
        <v>23</v>
      </c>
      <c r="J3236">
        <v>400</v>
      </c>
      <c r="K3236">
        <v>2</v>
      </c>
      <c r="L3236">
        <f>COUNTIF(Table1[Race],Table1[Race])</f>
        <v>2</v>
      </c>
      <c r="M3236">
        <v>2</v>
      </c>
      <c r="N3236">
        <v>0</v>
      </c>
      <c r="O3236">
        <v>0</v>
      </c>
      <c r="P3236">
        <v>0</v>
      </c>
      <c r="Q3236" t="s">
        <v>20</v>
      </c>
      <c r="R3236" t="s">
        <v>3382</v>
      </c>
      <c r="S3236" t="s">
        <v>3379</v>
      </c>
      <c r="T3236">
        <f>IFERROR(Table1[n_can_adj]/MID(Table1[district],FIND("(",Table1[district])+1,1),Table1[n_can_adj])</f>
        <v>2</v>
      </c>
      <c r="U3236">
        <v>22973</v>
      </c>
      <c r="V3236" t="str">
        <f>IF(Table1[Voting Population]&lt;47000,"Rural","Urban")</f>
        <v>Rural</v>
      </c>
      <c r="W3236" s="3">
        <v>0.24953095684803001</v>
      </c>
      <c r="X3236" s="3" t="s">
        <v>5414</v>
      </c>
      <c r="Y3236" s="3">
        <f>COUNTIFS(Table1[Race '#],Table1[[#This Row],[Race '#]],Table1[Gender],"F")</f>
        <v>0</v>
      </c>
      <c r="Z3236" s="3">
        <f>COUNTIFS(Table1[Race '#],Table1[[#This Row],[Race '#]],Table1[Gender],"M")</f>
        <v>2</v>
      </c>
      <c r="AA3236" s="3">
        <f>COUNTIFS(Table1[Race '#],Table1[[#This Row],[Race '#]],Table1[Gender],"~?")</f>
        <v>0</v>
      </c>
      <c r="AB3236" s="3" t="str">
        <f>_xlfn.IFS(Y3236=SUM(Table1[[#This Row],[Race-F candidates]:[Race-? Candidates]]),"All-Female",Z3236=SUM(Table1[[#This Row],[Race-F candidates]:[Race-? Candidates]]),"All-Male",1=1,"Mixed-Gender")</f>
        <v>All-Male</v>
      </c>
      <c r="AC3236" s="3">
        <f>COUNTIFS(Table1[genoffice],Table1[[#This Row],[genoffice]],Table1[Gender],"F")</f>
        <v>216</v>
      </c>
      <c r="AD3236" s="3">
        <f>COUNTIFS(Table1[genoffice],Table1[[#This Row],[genoffice]],Table1[Gender],"M")</f>
        <v>355</v>
      </c>
      <c r="AE3236" s="3">
        <f>COUNTIFS(Table1[genoffice],Table1[[#This Row],[genoffice]],Table1[Gender],"~?")</f>
        <v>29</v>
      </c>
    </row>
    <row r="3237" spans="1:31" x14ac:dyDescent="0.35">
      <c r="A3237">
        <v>3236</v>
      </c>
      <c r="B3237">
        <f>IF(COUNTIF(C$2:C3236,C3237)&gt;0,B3236,B3236+1)</f>
        <v>1122</v>
      </c>
      <c r="C3237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7" t="s">
        <v>4032</v>
      </c>
      <c r="E3237" t="s">
        <v>4033</v>
      </c>
      <c r="F3237" t="s">
        <v>4034</v>
      </c>
      <c r="G3237">
        <v>2014</v>
      </c>
      <c r="H3237" t="s">
        <v>651</v>
      </c>
      <c r="I3237" t="s">
        <v>19</v>
      </c>
      <c r="J3237">
        <v>1694</v>
      </c>
      <c r="K3237">
        <v>8</v>
      </c>
      <c r="L3237">
        <f>COUNTIF(Table1[Race],Table1[Race])</f>
        <v>8</v>
      </c>
      <c r="M3237">
        <v>3</v>
      </c>
      <c r="N3237">
        <v>2</v>
      </c>
      <c r="O3237">
        <v>3</v>
      </c>
      <c r="P3237">
        <v>0</v>
      </c>
      <c r="Q3237" t="s">
        <v>20</v>
      </c>
      <c r="R3237" t="s">
        <v>3382</v>
      </c>
      <c r="S3237" t="s">
        <v>3379</v>
      </c>
      <c r="T3237">
        <f>IFERROR(Table1[n_can_adj]/MID(Table1[district],FIND("(",Table1[district])+1,1),Table1[n_can_adj])</f>
        <v>1.6</v>
      </c>
      <c r="U3237">
        <v>52101</v>
      </c>
      <c r="V3237" t="str">
        <f>IF(Table1[Voting Population]&lt;47000,"Rural","Urban")</f>
        <v>Urban</v>
      </c>
      <c r="W3237" s="3">
        <v>9.4762232942799396E-4</v>
      </c>
      <c r="X3237" s="3" t="s">
        <v>5414</v>
      </c>
      <c r="Y3237" s="3">
        <f>COUNTIFS(Table1[Race '#],Table1[[#This Row],[Race '#]],Table1[Gender],"F")</f>
        <v>1</v>
      </c>
      <c r="Z3237" s="3">
        <f>COUNTIFS(Table1[Race '#],Table1[[#This Row],[Race '#]],Table1[Gender],"M")</f>
        <v>7</v>
      </c>
      <c r="AA3237" s="3">
        <f>COUNTIFS(Table1[Race '#],Table1[[#This Row],[Race '#]],Table1[Gender],"~?")</f>
        <v>0</v>
      </c>
      <c r="AB3237" s="3" t="str">
        <f>_xlfn.IFS(Y3237=SUM(Table1[[#This Row],[Race-F candidates]:[Race-? Candidates]]),"All-Female",Z3237=SUM(Table1[[#This Row],[Race-F candidates]:[Race-? Candidates]]),"All-Male",1=1,"Mixed-Gender")</f>
        <v>Mixed-Gender</v>
      </c>
      <c r="AC3237" s="3">
        <f>COUNTIFS(Table1[genoffice],Table1[[#This Row],[genoffice]],Table1[Gender],"F")</f>
        <v>216</v>
      </c>
      <c r="AD3237" s="3">
        <f>COUNTIFS(Table1[genoffice],Table1[[#This Row],[genoffice]],Table1[Gender],"M")</f>
        <v>355</v>
      </c>
      <c r="AE3237" s="3">
        <f>COUNTIFS(Table1[genoffice],Table1[[#This Row],[genoffice]],Table1[Gender],"~?")</f>
        <v>29</v>
      </c>
    </row>
    <row r="3238" spans="1:31" x14ac:dyDescent="0.35">
      <c r="A3238">
        <v>3237</v>
      </c>
      <c r="B3238">
        <f>IF(COUNTIF(C$2:C3237,C3238)&gt;0,B3237,B3237+1)</f>
        <v>1122</v>
      </c>
      <c r="C3238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8" t="s">
        <v>4032</v>
      </c>
      <c r="E3238" t="s">
        <v>4033</v>
      </c>
      <c r="F3238" t="s">
        <v>4035</v>
      </c>
      <c r="G3238">
        <v>2014</v>
      </c>
      <c r="H3238" t="s">
        <v>651</v>
      </c>
      <c r="I3238" t="s">
        <v>30</v>
      </c>
      <c r="J3238">
        <v>1376</v>
      </c>
      <c r="K3238">
        <v>8</v>
      </c>
      <c r="L3238">
        <f>COUNTIF(Table1[Race],Table1[Race])</f>
        <v>8</v>
      </c>
      <c r="M3238">
        <v>3</v>
      </c>
      <c r="N3238">
        <v>2</v>
      </c>
      <c r="O3238">
        <v>3</v>
      </c>
      <c r="P3238">
        <v>0</v>
      </c>
      <c r="Q3238" t="s">
        <v>20</v>
      </c>
      <c r="R3238" t="s">
        <v>3382</v>
      </c>
      <c r="S3238" t="s">
        <v>3379</v>
      </c>
      <c r="T3238">
        <f>IFERROR(Table1[n_can_adj]/MID(Table1[district],FIND("(",Table1[district])+1,1),Table1[n_can_adj])</f>
        <v>1.6</v>
      </c>
      <c r="U3238">
        <v>52101</v>
      </c>
      <c r="V3238" t="str">
        <f>IF(Table1[Voting Population]&lt;47000,"Rural","Urban")</f>
        <v>Urban</v>
      </c>
      <c r="W3238" s="3">
        <v>9.4762232942799396E-4</v>
      </c>
      <c r="X3238" s="3" t="s">
        <v>5414</v>
      </c>
      <c r="Y3238" s="3">
        <f>COUNTIFS(Table1[Race '#],Table1[[#This Row],[Race '#]],Table1[Gender],"F")</f>
        <v>1</v>
      </c>
      <c r="Z3238" s="3">
        <f>COUNTIFS(Table1[Race '#],Table1[[#This Row],[Race '#]],Table1[Gender],"M")</f>
        <v>7</v>
      </c>
      <c r="AA3238" s="3">
        <f>COUNTIFS(Table1[Race '#],Table1[[#This Row],[Race '#]],Table1[Gender],"~?")</f>
        <v>0</v>
      </c>
      <c r="AB3238" s="3" t="str">
        <f>_xlfn.IFS(Y3238=SUM(Table1[[#This Row],[Race-F candidates]:[Race-? Candidates]]),"All-Female",Z3238=SUM(Table1[[#This Row],[Race-F candidates]:[Race-? Candidates]]),"All-Male",1=1,"Mixed-Gender")</f>
        <v>Mixed-Gender</v>
      </c>
      <c r="AC3238" s="3">
        <f>COUNTIFS(Table1[genoffice],Table1[[#This Row],[genoffice]],Table1[Gender],"F")</f>
        <v>216</v>
      </c>
      <c r="AD3238" s="3">
        <f>COUNTIFS(Table1[genoffice],Table1[[#This Row],[genoffice]],Table1[Gender],"M")</f>
        <v>355</v>
      </c>
      <c r="AE3238" s="3">
        <f>COUNTIFS(Table1[genoffice],Table1[[#This Row],[genoffice]],Table1[Gender],"~?")</f>
        <v>29</v>
      </c>
    </row>
    <row r="3239" spans="1:31" x14ac:dyDescent="0.35">
      <c r="A3239">
        <v>3238</v>
      </c>
      <c r="B3239">
        <f>IF(COUNTIF(C$2:C3238,C3239)&gt;0,B3238,B3238+1)</f>
        <v>1122</v>
      </c>
      <c r="C3239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39" t="s">
        <v>4032</v>
      </c>
      <c r="E3239" t="s">
        <v>4033</v>
      </c>
      <c r="F3239" t="s">
        <v>4036</v>
      </c>
      <c r="G3239">
        <v>2014</v>
      </c>
      <c r="H3239" t="s">
        <v>651</v>
      </c>
      <c r="I3239" t="s">
        <v>30</v>
      </c>
      <c r="J3239">
        <v>1833</v>
      </c>
      <c r="K3239">
        <v>8</v>
      </c>
      <c r="L3239">
        <f>COUNTIF(Table1[Race],Table1[Race])</f>
        <v>8</v>
      </c>
      <c r="M3239">
        <v>3</v>
      </c>
      <c r="N3239">
        <v>2</v>
      </c>
      <c r="O3239">
        <v>3</v>
      </c>
      <c r="P3239">
        <v>0</v>
      </c>
      <c r="Q3239" t="s">
        <v>20</v>
      </c>
      <c r="R3239" t="s">
        <v>3382</v>
      </c>
      <c r="S3239" t="s">
        <v>3379</v>
      </c>
      <c r="T3239">
        <f>IFERROR(Table1[n_can_adj]/MID(Table1[district],FIND("(",Table1[district])+1,1),Table1[n_can_adj])</f>
        <v>1.6</v>
      </c>
      <c r="U3239">
        <v>52101</v>
      </c>
      <c r="V3239" t="str">
        <f>IF(Table1[Voting Population]&lt;47000,"Rural","Urban")</f>
        <v>Urban</v>
      </c>
      <c r="W3239" s="3">
        <v>9.4762232942799396E-4</v>
      </c>
      <c r="X3239" s="3" t="s">
        <v>5414</v>
      </c>
      <c r="Y3239" s="3">
        <f>COUNTIFS(Table1[Race '#],Table1[[#This Row],[Race '#]],Table1[Gender],"F")</f>
        <v>1</v>
      </c>
      <c r="Z3239" s="3">
        <f>COUNTIFS(Table1[Race '#],Table1[[#This Row],[Race '#]],Table1[Gender],"M")</f>
        <v>7</v>
      </c>
      <c r="AA3239" s="3">
        <f>COUNTIFS(Table1[Race '#],Table1[[#This Row],[Race '#]],Table1[Gender],"~?")</f>
        <v>0</v>
      </c>
      <c r="AB3239" s="3" t="str">
        <f>_xlfn.IFS(Y3239=SUM(Table1[[#This Row],[Race-F candidates]:[Race-? Candidates]]),"All-Female",Z3239=SUM(Table1[[#This Row],[Race-F candidates]:[Race-? Candidates]]),"All-Male",1=1,"Mixed-Gender")</f>
        <v>Mixed-Gender</v>
      </c>
      <c r="AC3239" s="3">
        <f>COUNTIFS(Table1[genoffice],Table1[[#This Row],[genoffice]],Table1[Gender],"F")</f>
        <v>216</v>
      </c>
      <c r="AD3239" s="3">
        <f>COUNTIFS(Table1[genoffice],Table1[[#This Row],[genoffice]],Table1[Gender],"M")</f>
        <v>355</v>
      </c>
      <c r="AE3239" s="3">
        <f>COUNTIFS(Table1[genoffice],Table1[[#This Row],[genoffice]],Table1[Gender],"~?")</f>
        <v>29</v>
      </c>
    </row>
    <row r="3240" spans="1:31" x14ac:dyDescent="0.35">
      <c r="A3240">
        <v>3239</v>
      </c>
      <c r="B3240">
        <f>IF(COUNTIF(C$2:C3239,C3240)&gt;0,B3239,B3239+1)</f>
        <v>1122</v>
      </c>
      <c r="C3240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0" t="s">
        <v>4032</v>
      </c>
      <c r="E3240" t="s">
        <v>4033</v>
      </c>
      <c r="F3240" t="s">
        <v>4037</v>
      </c>
      <c r="G3240">
        <v>2014</v>
      </c>
      <c r="H3240" t="s">
        <v>651</v>
      </c>
      <c r="I3240" t="s">
        <v>30</v>
      </c>
      <c r="J3240">
        <v>1247</v>
      </c>
      <c r="K3240">
        <v>8</v>
      </c>
      <c r="L3240">
        <f>COUNTIF(Table1[Race],Table1[Race])</f>
        <v>8</v>
      </c>
      <c r="M3240">
        <v>3</v>
      </c>
      <c r="N3240">
        <v>2</v>
      </c>
      <c r="O3240">
        <v>3</v>
      </c>
      <c r="P3240">
        <v>0</v>
      </c>
      <c r="Q3240" t="s">
        <v>20</v>
      </c>
      <c r="R3240" t="s">
        <v>3382</v>
      </c>
      <c r="S3240" t="s">
        <v>3379</v>
      </c>
      <c r="T3240">
        <f>IFERROR(Table1[n_can_adj]/MID(Table1[district],FIND("(",Table1[district])+1,1),Table1[n_can_adj])</f>
        <v>1.6</v>
      </c>
      <c r="U3240">
        <v>52101</v>
      </c>
      <c r="V3240" t="str">
        <f>IF(Table1[Voting Population]&lt;47000,"Rural","Urban")</f>
        <v>Urban</v>
      </c>
      <c r="W3240" s="3">
        <v>9.4762232942799396E-4</v>
      </c>
      <c r="X3240" s="3" t="s">
        <v>5414</v>
      </c>
      <c r="Y3240" s="3">
        <f>COUNTIFS(Table1[Race '#],Table1[[#This Row],[Race '#]],Table1[Gender],"F")</f>
        <v>1</v>
      </c>
      <c r="Z3240" s="3">
        <f>COUNTIFS(Table1[Race '#],Table1[[#This Row],[Race '#]],Table1[Gender],"M")</f>
        <v>7</v>
      </c>
      <c r="AA3240" s="3">
        <f>COUNTIFS(Table1[Race '#],Table1[[#This Row],[Race '#]],Table1[Gender],"~?")</f>
        <v>0</v>
      </c>
      <c r="AB3240" s="3" t="str">
        <f>_xlfn.IFS(Y3240=SUM(Table1[[#This Row],[Race-F candidates]:[Race-? Candidates]]),"All-Female",Z3240=SUM(Table1[[#This Row],[Race-F candidates]:[Race-? Candidates]]),"All-Male",1=1,"Mixed-Gender")</f>
        <v>Mixed-Gender</v>
      </c>
      <c r="AC3240" s="3">
        <f>COUNTIFS(Table1[genoffice],Table1[[#This Row],[genoffice]],Table1[Gender],"F")</f>
        <v>216</v>
      </c>
      <c r="AD3240" s="3">
        <f>COUNTIFS(Table1[genoffice],Table1[[#This Row],[genoffice]],Table1[Gender],"M")</f>
        <v>355</v>
      </c>
      <c r="AE3240" s="3">
        <f>COUNTIFS(Table1[genoffice],Table1[[#This Row],[genoffice]],Table1[Gender],"~?")</f>
        <v>29</v>
      </c>
    </row>
    <row r="3241" spans="1:31" x14ac:dyDescent="0.35">
      <c r="A3241">
        <v>3240</v>
      </c>
      <c r="B3241">
        <f>IF(COUNTIF(C$2:C3240,C3241)&gt;0,B3240,B3240+1)</f>
        <v>1122</v>
      </c>
      <c r="C3241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1" t="s">
        <v>4032</v>
      </c>
      <c r="E3241" t="s">
        <v>4033</v>
      </c>
      <c r="F3241" t="s">
        <v>4038</v>
      </c>
      <c r="G3241">
        <v>2014</v>
      </c>
      <c r="H3241" t="s">
        <v>651</v>
      </c>
      <c r="I3241" t="s">
        <v>23</v>
      </c>
      <c r="J3241">
        <v>956</v>
      </c>
      <c r="K3241">
        <v>8</v>
      </c>
      <c r="L3241">
        <f>COUNTIF(Table1[Race],Table1[Race])</f>
        <v>8</v>
      </c>
      <c r="M3241">
        <v>3</v>
      </c>
      <c r="N3241">
        <v>2</v>
      </c>
      <c r="O3241">
        <v>3</v>
      </c>
      <c r="P3241">
        <v>0</v>
      </c>
      <c r="Q3241" t="s">
        <v>20</v>
      </c>
      <c r="R3241" t="s">
        <v>3382</v>
      </c>
      <c r="S3241" t="s">
        <v>3379</v>
      </c>
      <c r="T3241">
        <f>IFERROR(Table1[n_can_adj]/MID(Table1[district],FIND("(",Table1[district])+1,1),Table1[n_can_adj])</f>
        <v>1.6</v>
      </c>
      <c r="U3241">
        <v>52101</v>
      </c>
      <c r="V3241" t="str">
        <f>IF(Table1[Voting Population]&lt;47000,"Rural","Urban")</f>
        <v>Urban</v>
      </c>
      <c r="W3241" s="3">
        <v>9.4762232942799396E-4</v>
      </c>
      <c r="X3241" s="3" t="s">
        <v>5414</v>
      </c>
      <c r="Y3241" s="3">
        <f>COUNTIFS(Table1[Race '#],Table1[[#This Row],[Race '#]],Table1[Gender],"F")</f>
        <v>1</v>
      </c>
      <c r="Z3241" s="3">
        <f>COUNTIFS(Table1[Race '#],Table1[[#This Row],[Race '#]],Table1[Gender],"M")</f>
        <v>7</v>
      </c>
      <c r="AA3241" s="3">
        <f>COUNTIFS(Table1[Race '#],Table1[[#This Row],[Race '#]],Table1[Gender],"~?")</f>
        <v>0</v>
      </c>
      <c r="AB3241" s="3" t="str">
        <f>_xlfn.IFS(Y3241=SUM(Table1[[#This Row],[Race-F candidates]:[Race-? Candidates]]),"All-Female",Z3241=SUM(Table1[[#This Row],[Race-F candidates]:[Race-? Candidates]]),"All-Male",1=1,"Mixed-Gender")</f>
        <v>Mixed-Gender</v>
      </c>
      <c r="AC3241" s="3">
        <f>COUNTIFS(Table1[genoffice],Table1[[#This Row],[genoffice]],Table1[Gender],"F")</f>
        <v>216</v>
      </c>
      <c r="AD3241" s="3">
        <f>COUNTIFS(Table1[genoffice],Table1[[#This Row],[genoffice]],Table1[Gender],"M")</f>
        <v>355</v>
      </c>
      <c r="AE3241" s="3">
        <f>COUNTIFS(Table1[genoffice],Table1[[#This Row],[genoffice]],Table1[Gender],"~?")</f>
        <v>29</v>
      </c>
    </row>
    <row r="3242" spans="1:31" x14ac:dyDescent="0.35">
      <c r="A3242">
        <v>3241</v>
      </c>
      <c r="B3242">
        <f>IF(COUNTIF(C$2:C3241,C3242)&gt;0,B3241,B3241+1)</f>
        <v>1122</v>
      </c>
      <c r="C3242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2" t="s">
        <v>4032</v>
      </c>
      <c r="E3242" t="s">
        <v>4033</v>
      </c>
      <c r="F3242" t="s">
        <v>4039</v>
      </c>
      <c r="G3242">
        <v>2014</v>
      </c>
      <c r="H3242" t="s">
        <v>651</v>
      </c>
      <c r="I3242" t="s">
        <v>19</v>
      </c>
      <c r="J3242">
        <v>1844</v>
      </c>
      <c r="K3242">
        <v>8</v>
      </c>
      <c r="L3242">
        <f>COUNTIF(Table1[Race],Table1[Race])</f>
        <v>8</v>
      </c>
      <c r="M3242">
        <v>3</v>
      </c>
      <c r="N3242">
        <v>2</v>
      </c>
      <c r="O3242">
        <v>3</v>
      </c>
      <c r="P3242">
        <v>0</v>
      </c>
      <c r="Q3242" t="s">
        <v>20</v>
      </c>
      <c r="R3242" t="s">
        <v>3382</v>
      </c>
      <c r="S3242" t="s">
        <v>3379</v>
      </c>
      <c r="T3242">
        <f>IFERROR(Table1[n_can_adj]/MID(Table1[district],FIND("(",Table1[district])+1,1),Table1[n_can_adj])</f>
        <v>1.6</v>
      </c>
      <c r="U3242">
        <v>52101</v>
      </c>
      <c r="V3242" t="str">
        <f>IF(Table1[Voting Population]&lt;47000,"Rural","Urban")</f>
        <v>Urban</v>
      </c>
      <c r="W3242" s="3">
        <v>9.4762232942799396E-4</v>
      </c>
      <c r="X3242" s="3" t="s">
        <v>5415</v>
      </c>
      <c r="Y3242" s="3">
        <f>COUNTIFS(Table1[Race '#],Table1[[#This Row],[Race '#]],Table1[Gender],"F")</f>
        <v>1</v>
      </c>
      <c r="Z3242" s="3">
        <f>COUNTIFS(Table1[Race '#],Table1[[#This Row],[Race '#]],Table1[Gender],"M")</f>
        <v>7</v>
      </c>
      <c r="AA3242" s="3">
        <f>COUNTIFS(Table1[Race '#],Table1[[#This Row],[Race '#]],Table1[Gender],"~?")</f>
        <v>0</v>
      </c>
      <c r="AB3242" s="3" t="str">
        <f>_xlfn.IFS(Y3242=SUM(Table1[[#This Row],[Race-F candidates]:[Race-? Candidates]]),"All-Female",Z3242=SUM(Table1[[#This Row],[Race-F candidates]:[Race-? Candidates]]),"All-Male",1=1,"Mixed-Gender")</f>
        <v>Mixed-Gender</v>
      </c>
      <c r="AC3242" s="3">
        <f>COUNTIFS(Table1[genoffice],Table1[[#This Row],[genoffice]],Table1[Gender],"F")</f>
        <v>216</v>
      </c>
      <c r="AD3242" s="3">
        <f>COUNTIFS(Table1[genoffice],Table1[[#This Row],[genoffice]],Table1[Gender],"M")</f>
        <v>355</v>
      </c>
      <c r="AE3242" s="3">
        <f>COUNTIFS(Table1[genoffice],Table1[[#This Row],[genoffice]],Table1[Gender],"~?")</f>
        <v>29</v>
      </c>
    </row>
    <row r="3243" spans="1:31" x14ac:dyDescent="0.35">
      <c r="A3243">
        <v>3242</v>
      </c>
      <c r="B3243">
        <f>IF(COUNTIF(C$2:C3242,C3243)&gt;0,B3242,B3242+1)</f>
        <v>1122</v>
      </c>
      <c r="C3243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3" t="s">
        <v>4032</v>
      </c>
      <c r="E3243" t="s">
        <v>4033</v>
      </c>
      <c r="F3243" t="s">
        <v>4040</v>
      </c>
      <c r="G3243">
        <v>2014</v>
      </c>
      <c r="H3243" t="s">
        <v>651</v>
      </c>
      <c r="I3243" t="s">
        <v>23</v>
      </c>
      <c r="J3243">
        <v>1453</v>
      </c>
      <c r="K3243">
        <v>8</v>
      </c>
      <c r="L3243">
        <f>COUNTIF(Table1[Race],Table1[Race])</f>
        <v>8</v>
      </c>
      <c r="M3243">
        <v>3</v>
      </c>
      <c r="N3243">
        <v>2</v>
      </c>
      <c r="O3243">
        <v>3</v>
      </c>
      <c r="P3243">
        <v>0</v>
      </c>
      <c r="Q3243" t="s">
        <v>20</v>
      </c>
      <c r="R3243" t="s">
        <v>3382</v>
      </c>
      <c r="S3243" t="s">
        <v>3379</v>
      </c>
      <c r="T3243">
        <f>IFERROR(Table1[n_can_adj]/MID(Table1[district],FIND("(",Table1[district])+1,1),Table1[n_can_adj])</f>
        <v>1.6</v>
      </c>
      <c r="U3243">
        <v>52101</v>
      </c>
      <c r="V3243" t="str">
        <f>IF(Table1[Voting Population]&lt;47000,"Rural","Urban")</f>
        <v>Urban</v>
      </c>
      <c r="W3243" s="3">
        <v>9.4762232942799396E-4</v>
      </c>
      <c r="X3243" s="3" t="s">
        <v>5414</v>
      </c>
      <c r="Y3243" s="3">
        <f>COUNTIFS(Table1[Race '#],Table1[[#This Row],[Race '#]],Table1[Gender],"F")</f>
        <v>1</v>
      </c>
      <c r="Z3243" s="3">
        <f>COUNTIFS(Table1[Race '#],Table1[[#This Row],[Race '#]],Table1[Gender],"M")</f>
        <v>7</v>
      </c>
      <c r="AA3243" s="3">
        <f>COUNTIFS(Table1[Race '#],Table1[[#This Row],[Race '#]],Table1[Gender],"~?")</f>
        <v>0</v>
      </c>
      <c r="AB3243" s="3" t="str">
        <f>_xlfn.IFS(Y3243=SUM(Table1[[#This Row],[Race-F candidates]:[Race-? Candidates]]),"All-Female",Z3243=SUM(Table1[[#This Row],[Race-F candidates]:[Race-? Candidates]]),"All-Male",1=1,"Mixed-Gender")</f>
        <v>Mixed-Gender</v>
      </c>
      <c r="AC3243" s="3">
        <f>COUNTIFS(Table1[genoffice],Table1[[#This Row],[genoffice]],Table1[Gender],"F")</f>
        <v>216</v>
      </c>
      <c r="AD3243" s="3">
        <f>COUNTIFS(Table1[genoffice],Table1[[#This Row],[genoffice]],Table1[Gender],"M")</f>
        <v>355</v>
      </c>
      <c r="AE3243" s="3">
        <f>COUNTIFS(Table1[genoffice],Table1[[#This Row],[genoffice]],Table1[Gender],"~?")</f>
        <v>29</v>
      </c>
    </row>
    <row r="3244" spans="1:31" x14ac:dyDescent="0.35">
      <c r="A3244">
        <v>3243</v>
      </c>
      <c r="B3244">
        <f>IF(COUNTIF(C$2:C3243,C3244)&gt;0,B3243,B3243+1)</f>
        <v>1122</v>
      </c>
      <c r="C3244" t="str">
        <f>Table1[[#This Row],[position]]&amp;IF(Table1[district]="NA","","-"&amp;Table1[district])&amp;IF(Table1[parish]="Multi-Parish Race","","-"&amp;Table1[parish])&amp;" ("&amp;Table1[year]&amp;")"</f>
        <v>Member(s) of School Board-District 1 (5 to be elected)-Vernon (2014)</v>
      </c>
      <c r="D3244" t="s">
        <v>4032</v>
      </c>
      <c r="E3244" t="s">
        <v>4033</v>
      </c>
      <c r="F3244" t="s">
        <v>4041</v>
      </c>
      <c r="G3244">
        <v>2014</v>
      </c>
      <c r="H3244" t="s">
        <v>651</v>
      </c>
      <c r="I3244" t="s">
        <v>23</v>
      </c>
      <c r="J3244">
        <v>1205</v>
      </c>
      <c r="K3244">
        <v>8</v>
      </c>
      <c r="L3244">
        <f>COUNTIF(Table1[Race],Table1[Race])</f>
        <v>8</v>
      </c>
      <c r="M3244">
        <v>3</v>
      </c>
      <c r="N3244">
        <v>2</v>
      </c>
      <c r="O3244">
        <v>3</v>
      </c>
      <c r="P3244">
        <v>0</v>
      </c>
      <c r="Q3244" t="s">
        <v>20</v>
      </c>
      <c r="R3244" t="s">
        <v>3382</v>
      </c>
      <c r="S3244" t="s">
        <v>3379</v>
      </c>
      <c r="T3244">
        <f>IFERROR(Table1[n_can_adj]/MID(Table1[district],FIND("(",Table1[district])+1,1),Table1[n_can_adj])</f>
        <v>1.6</v>
      </c>
      <c r="U3244">
        <v>52101</v>
      </c>
      <c r="V3244" t="str">
        <f>IF(Table1[Voting Population]&lt;47000,"Rural","Urban")</f>
        <v>Urban</v>
      </c>
      <c r="W3244" s="3">
        <v>9.4762232942799396E-4</v>
      </c>
      <c r="X3244" s="3" t="s">
        <v>5414</v>
      </c>
      <c r="Y3244" s="3">
        <f>COUNTIFS(Table1[Race '#],Table1[[#This Row],[Race '#]],Table1[Gender],"F")</f>
        <v>1</v>
      </c>
      <c r="Z3244" s="3">
        <f>COUNTIFS(Table1[Race '#],Table1[[#This Row],[Race '#]],Table1[Gender],"M")</f>
        <v>7</v>
      </c>
      <c r="AA3244" s="3">
        <f>COUNTIFS(Table1[Race '#],Table1[[#This Row],[Race '#]],Table1[Gender],"~?")</f>
        <v>0</v>
      </c>
      <c r="AB3244" s="3" t="str">
        <f>_xlfn.IFS(Y3244=SUM(Table1[[#This Row],[Race-F candidates]:[Race-? Candidates]]),"All-Female",Z3244=SUM(Table1[[#This Row],[Race-F candidates]:[Race-? Candidates]]),"All-Male",1=1,"Mixed-Gender")</f>
        <v>Mixed-Gender</v>
      </c>
      <c r="AC3244" s="3">
        <f>COUNTIFS(Table1[genoffice],Table1[[#This Row],[genoffice]],Table1[Gender],"F")</f>
        <v>216</v>
      </c>
      <c r="AD3244" s="3">
        <f>COUNTIFS(Table1[genoffice],Table1[[#This Row],[genoffice]],Table1[Gender],"M")</f>
        <v>355</v>
      </c>
      <c r="AE3244" s="3">
        <f>COUNTIFS(Table1[genoffice],Table1[[#This Row],[genoffice]],Table1[Gender],"~?")</f>
        <v>29</v>
      </c>
    </row>
    <row r="3245" spans="1:31" x14ac:dyDescent="0.35">
      <c r="A3245">
        <v>3245</v>
      </c>
      <c r="B3245">
        <f>IF(COUNTIF(C$2:C3244,C3245)&gt;0,B3244,B3244+1)</f>
        <v>1123</v>
      </c>
      <c r="C3245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5" t="s">
        <v>4042</v>
      </c>
      <c r="E3245" t="s">
        <v>938</v>
      </c>
      <c r="F3245" t="s">
        <v>4044</v>
      </c>
      <c r="G3245">
        <v>2014</v>
      </c>
      <c r="H3245" t="s">
        <v>1584</v>
      </c>
      <c r="I3245" t="s">
        <v>19</v>
      </c>
      <c r="J3245">
        <v>2091</v>
      </c>
      <c r="K3245">
        <v>5</v>
      </c>
      <c r="L3245">
        <f>COUNTIF(Table1[Race],Table1[Race])</f>
        <v>5</v>
      </c>
      <c r="M3245">
        <v>2</v>
      </c>
      <c r="N3245">
        <v>3</v>
      </c>
      <c r="O3245">
        <v>0</v>
      </c>
      <c r="P3245">
        <v>0</v>
      </c>
      <c r="Q3245" t="s">
        <v>20</v>
      </c>
      <c r="R3245" t="s">
        <v>2951</v>
      </c>
      <c r="S3245" t="s">
        <v>4042</v>
      </c>
      <c r="T3245">
        <f>IFERROR(Table1[n_can_adj]/MID(Table1[district],FIND("(",Table1[district])+1,1),Table1[n_can_adj])</f>
        <v>5</v>
      </c>
      <c r="U3245">
        <v>23584</v>
      </c>
      <c r="V3245" t="str">
        <f>IF(Table1[Voting Population]&lt;47000,"Rural","Urban")</f>
        <v>Rural</v>
      </c>
      <c r="W3245" s="3">
        <v>8.6827373471952463E-2</v>
      </c>
      <c r="X3245" s="3" t="s">
        <v>5414</v>
      </c>
      <c r="Y3245" s="3">
        <f>COUNTIFS(Table1[Race '#],Table1[[#This Row],[Race '#]],Table1[Gender],"F")</f>
        <v>0</v>
      </c>
      <c r="Z3245" s="3">
        <f>COUNTIFS(Table1[Race '#],Table1[[#This Row],[Race '#]],Table1[Gender],"M")</f>
        <v>4</v>
      </c>
      <c r="AA3245" s="3">
        <f>COUNTIFS(Table1[Race '#],Table1[[#This Row],[Race '#]],Table1[Gender],"~?")</f>
        <v>1</v>
      </c>
      <c r="AB3245" s="3" t="str">
        <f>_xlfn.IFS(Y3245=SUM(Table1[[#This Row],[Race-F candidates]:[Race-? Candidates]]),"All-Female",Z3245=SUM(Table1[[#This Row],[Race-F candidates]:[Race-? Candidates]]),"All-Male",1=1,"Mixed-Gender")</f>
        <v>Mixed-Gender</v>
      </c>
      <c r="AC3245" s="3">
        <f>COUNTIFS(Table1[genoffice],Table1[[#This Row],[genoffice]],Table1[Gender],"F")</f>
        <v>1</v>
      </c>
      <c r="AD3245" s="3">
        <f>COUNTIFS(Table1[genoffice],Table1[[#This Row],[genoffice]],Table1[Gender],"M")</f>
        <v>7</v>
      </c>
      <c r="AE3245" s="3">
        <f>COUNTIFS(Table1[genoffice],Table1[[#This Row],[genoffice]],Table1[Gender],"~?")</f>
        <v>2</v>
      </c>
    </row>
    <row r="3246" spans="1:31" x14ac:dyDescent="0.35">
      <c r="A3246">
        <v>3248</v>
      </c>
      <c r="B3246">
        <f>IF(COUNTIF(C$2:C3245,C3246)&gt;0,B3245,B3245+1)</f>
        <v>1123</v>
      </c>
      <c r="C3246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6" t="s">
        <v>4042</v>
      </c>
      <c r="E3246" t="s">
        <v>938</v>
      </c>
      <c r="F3246" t="s">
        <v>4046</v>
      </c>
      <c r="G3246">
        <v>2014</v>
      </c>
      <c r="H3246" t="s">
        <v>1584</v>
      </c>
      <c r="I3246" t="s">
        <v>23</v>
      </c>
      <c r="J3246">
        <v>1677</v>
      </c>
      <c r="K3246">
        <v>5</v>
      </c>
      <c r="L3246">
        <f>COUNTIF(Table1[Race],Table1[Race])</f>
        <v>5</v>
      </c>
      <c r="M3246">
        <v>2</v>
      </c>
      <c r="N3246">
        <v>3</v>
      </c>
      <c r="O3246">
        <v>0</v>
      </c>
      <c r="P3246">
        <v>0</v>
      </c>
      <c r="Q3246" t="s">
        <v>20</v>
      </c>
      <c r="R3246" t="s">
        <v>2951</v>
      </c>
      <c r="S3246" t="s">
        <v>4042</v>
      </c>
      <c r="T3246">
        <f>IFERROR(Table1[n_can_adj]/MID(Table1[district],FIND("(",Table1[district])+1,1),Table1[n_can_adj])</f>
        <v>5</v>
      </c>
      <c r="U3246">
        <v>23584</v>
      </c>
      <c r="V3246" t="str">
        <f>IF(Table1[Voting Population]&lt;47000,"Rural","Urban")</f>
        <v>Rural</v>
      </c>
      <c r="W3246" s="3">
        <v>8.6827373471952463E-2</v>
      </c>
      <c r="X3246" s="3" t="s">
        <v>5413</v>
      </c>
      <c r="Y3246" s="3">
        <f>COUNTIFS(Table1[Race '#],Table1[[#This Row],[Race '#]],Table1[Gender],"F")</f>
        <v>0</v>
      </c>
      <c r="Z3246" s="3">
        <f>COUNTIFS(Table1[Race '#],Table1[[#This Row],[Race '#]],Table1[Gender],"M")</f>
        <v>4</v>
      </c>
      <c r="AA3246" s="3">
        <f>COUNTIFS(Table1[Race '#],Table1[[#This Row],[Race '#]],Table1[Gender],"~?")</f>
        <v>1</v>
      </c>
      <c r="AB3246" s="3" t="str">
        <f>_xlfn.IFS(Y3246=SUM(Table1[[#This Row],[Race-F candidates]:[Race-? Candidates]]),"All-Female",Z3246=SUM(Table1[[#This Row],[Race-F candidates]:[Race-? Candidates]]),"All-Male",1=1,"Mixed-Gender")</f>
        <v>Mixed-Gender</v>
      </c>
      <c r="AC3246" s="3">
        <f>COUNTIFS(Table1[genoffice],Table1[[#This Row],[genoffice]],Table1[Gender],"F")</f>
        <v>1</v>
      </c>
      <c r="AD3246" s="3">
        <f>COUNTIFS(Table1[genoffice],Table1[[#This Row],[genoffice]],Table1[Gender],"M")</f>
        <v>7</v>
      </c>
      <c r="AE3246" s="3">
        <f>COUNTIFS(Table1[genoffice],Table1[[#This Row],[genoffice]],Table1[Gender],"~?")</f>
        <v>2</v>
      </c>
    </row>
    <row r="3247" spans="1:31" x14ac:dyDescent="0.35">
      <c r="A3247">
        <v>3249</v>
      </c>
      <c r="B3247">
        <f>IF(COUNTIF(C$2:C3246,C3247)&gt;0,B3246,B3246+1)</f>
        <v>1123</v>
      </c>
      <c r="C3247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7" t="s">
        <v>4042</v>
      </c>
      <c r="E3247" t="s">
        <v>938</v>
      </c>
      <c r="F3247" t="s">
        <v>4047</v>
      </c>
      <c r="G3247">
        <v>2014</v>
      </c>
      <c r="H3247" t="s">
        <v>1584</v>
      </c>
      <c r="I3247" t="s">
        <v>23</v>
      </c>
      <c r="J3247">
        <v>1618</v>
      </c>
      <c r="K3247">
        <v>5</v>
      </c>
      <c r="L3247">
        <f>COUNTIF(Table1[Race],Table1[Race])</f>
        <v>5</v>
      </c>
      <c r="M3247">
        <v>2</v>
      </c>
      <c r="N3247">
        <v>3</v>
      </c>
      <c r="O3247">
        <v>0</v>
      </c>
      <c r="P3247">
        <v>0</v>
      </c>
      <c r="Q3247" t="s">
        <v>20</v>
      </c>
      <c r="R3247" t="s">
        <v>2951</v>
      </c>
      <c r="S3247" t="s">
        <v>4042</v>
      </c>
      <c r="T3247">
        <f>IFERROR(Table1[n_can_adj]/MID(Table1[district],FIND("(",Table1[district])+1,1),Table1[n_can_adj])</f>
        <v>5</v>
      </c>
      <c r="U3247">
        <v>23584</v>
      </c>
      <c r="V3247" t="str">
        <f>IF(Table1[Voting Population]&lt;47000,"Rural","Urban")</f>
        <v>Rural</v>
      </c>
      <c r="W3247" s="3">
        <v>8.6827373471952463E-2</v>
      </c>
      <c r="X3247" s="3" t="s">
        <v>5414</v>
      </c>
      <c r="Y3247" s="3">
        <f>COUNTIFS(Table1[Race '#],Table1[[#This Row],[Race '#]],Table1[Gender],"F")</f>
        <v>0</v>
      </c>
      <c r="Z3247" s="3">
        <f>COUNTIFS(Table1[Race '#],Table1[[#This Row],[Race '#]],Table1[Gender],"M")</f>
        <v>4</v>
      </c>
      <c r="AA3247" s="3">
        <f>COUNTIFS(Table1[Race '#],Table1[[#This Row],[Race '#]],Table1[Gender],"~?")</f>
        <v>1</v>
      </c>
      <c r="AB3247" s="3" t="str">
        <f>_xlfn.IFS(Y3247=SUM(Table1[[#This Row],[Race-F candidates]:[Race-? Candidates]]),"All-Female",Z3247=SUM(Table1[[#This Row],[Race-F candidates]:[Race-? Candidates]]),"All-Male",1=1,"Mixed-Gender")</f>
        <v>Mixed-Gender</v>
      </c>
      <c r="AC3247" s="3">
        <f>COUNTIFS(Table1[genoffice],Table1[[#This Row],[genoffice]],Table1[Gender],"F")</f>
        <v>1</v>
      </c>
      <c r="AD3247" s="3">
        <f>COUNTIFS(Table1[genoffice],Table1[[#This Row],[genoffice]],Table1[Gender],"M")</f>
        <v>7</v>
      </c>
      <c r="AE3247" s="3">
        <f>COUNTIFS(Table1[genoffice],Table1[[#This Row],[genoffice]],Table1[Gender],"~?")</f>
        <v>2</v>
      </c>
    </row>
    <row r="3248" spans="1:31" x14ac:dyDescent="0.35">
      <c r="A3248">
        <v>3250</v>
      </c>
      <c r="B3248">
        <f>IF(COUNTIF(C$2:C3247,C3248)&gt;0,B3247,B3247+1)</f>
        <v>1123</v>
      </c>
      <c r="C3248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8" t="s">
        <v>4042</v>
      </c>
      <c r="E3248" t="s">
        <v>938</v>
      </c>
      <c r="F3248" t="s">
        <v>4048</v>
      </c>
      <c r="G3248">
        <v>2014</v>
      </c>
      <c r="H3248" t="s">
        <v>1584</v>
      </c>
      <c r="I3248" t="s">
        <v>19</v>
      </c>
      <c r="J3248">
        <v>2851</v>
      </c>
      <c r="K3248">
        <v>5</v>
      </c>
      <c r="L3248">
        <f>COUNTIF(Table1[Race],Table1[Race])</f>
        <v>5</v>
      </c>
      <c r="M3248">
        <v>2</v>
      </c>
      <c r="N3248">
        <v>3</v>
      </c>
      <c r="O3248">
        <v>0</v>
      </c>
      <c r="P3248">
        <v>0</v>
      </c>
      <c r="Q3248" t="s">
        <v>20</v>
      </c>
      <c r="R3248" t="s">
        <v>2951</v>
      </c>
      <c r="S3248" t="s">
        <v>4042</v>
      </c>
      <c r="T3248">
        <f>IFERROR(Table1[n_can_adj]/MID(Table1[district],FIND("(",Table1[district])+1,1),Table1[n_can_adj])</f>
        <v>5</v>
      </c>
      <c r="U3248">
        <v>23584</v>
      </c>
      <c r="V3248" t="str">
        <f>IF(Table1[Voting Population]&lt;47000,"Rural","Urban")</f>
        <v>Rural</v>
      </c>
      <c r="W3248" s="3">
        <v>8.6827373471952463E-2</v>
      </c>
      <c r="X3248" s="3" t="s">
        <v>5414</v>
      </c>
      <c r="Y3248" s="3">
        <f>COUNTIFS(Table1[Race '#],Table1[[#This Row],[Race '#]],Table1[Gender],"F")</f>
        <v>0</v>
      </c>
      <c r="Z3248" s="3">
        <f>COUNTIFS(Table1[Race '#],Table1[[#This Row],[Race '#]],Table1[Gender],"M")</f>
        <v>4</v>
      </c>
      <c r="AA3248" s="3">
        <f>COUNTIFS(Table1[Race '#],Table1[[#This Row],[Race '#]],Table1[Gender],"~?")</f>
        <v>1</v>
      </c>
      <c r="AB3248" s="3" t="str">
        <f>_xlfn.IFS(Y3248=SUM(Table1[[#This Row],[Race-F candidates]:[Race-? Candidates]]),"All-Female",Z3248=SUM(Table1[[#This Row],[Race-F candidates]:[Race-? Candidates]]),"All-Male",1=1,"Mixed-Gender")</f>
        <v>Mixed-Gender</v>
      </c>
      <c r="AC3248" s="3">
        <f>COUNTIFS(Table1[genoffice],Table1[[#This Row],[genoffice]],Table1[Gender],"F")</f>
        <v>1</v>
      </c>
      <c r="AD3248" s="3">
        <f>COUNTIFS(Table1[genoffice],Table1[[#This Row],[genoffice]],Table1[Gender],"M")</f>
        <v>7</v>
      </c>
      <c r="AE3248" s="3">
        <f>COUNTIFS(Table1[genoffice],Table1[[#This Row],[genoffice]],Table1[Gender],"~?")</f>
        <v>2</v>
      </c>
    </row>
    <row r="3249" spans="1:31" x14ac:dyDescent="0.35">
      <c r="A3249">
        <v>3252</v>
      </c>
      <c r="B3249">
        <f>IF(COUNTIF(C$2:C3248,C3249)&gt;0,B3248,B3248+1)</f>
        <v>1123</v>
      </c>
      <c r="C3249" t="str">
        <f>Table1[[#This Row],[position]]&amp;IF(Table1[district]="NA","","-"&amp;Table1[district])&amp;IF(Table1[parish]="Multi-Parish Race","","-"&amp;Table1[parish])&amp;" ("&amp;Table1[year]&amp;")"</f>
        <v>Parish President-Plaquemines (2014)</v>
      </c>
      <c r="D3249" t="s">
        <v>4042</v>
      </c>
      <c r="E3249" t="s">
        <v>938</v>
      </c>
      <c r="F3249" t="s">
        <v>4050</v>
      </c>
      <c r="G3249">
        <v>2014</v>
      </c>
      <c r="H3249" t="s">
        <v>1584</v>
      </c>
      <c r="I3249" t="s">
        <v>19</v>
      </c>
      <c r="J3249">
        <v>516</v>
      </c>
      <c r="K3249">
        <v>5</v>
      </c>
      <c r="L3249">
        <f>COUNTIF(Table1[Race],Table1[Race])</f>
        <v>5</v>
      </c>
      <c r="M3249">
        <v>2</v>
      </c>
      <c r="N3249">
        <v>3</v>
      </c>
      <c r="O3249">
        <v>0</v>
      </c>
      <c r="P3249">
        <v>0</v>
      </c>
      <c r="Q3249" t="s">
        <v>20</v>
      </c>
      <c r="R3249" t="s">
        <v>2951</v>
      </c>
      <c r="S3249" t="s">
        <v>4042</v>
      </c>
      <c r="T3249">
        <f>IFERROR(Table1[n_can_adj]/MID(Table1[district],FIND("(",Table1[district])+1,1),Table1[n_can_adj])</f>
        <v>5</v>
      </c>
      <c r="U3249">
        <v>23584</v>
      </c>
      <c r="V3249" t="str">
        <f>IF(Table1[Voting Population]&lt;47000,"Rural","Urban")</f>
        <v>Rural</v>
      </c>
      <c r="W3249" s="3">
        <v>8.6827373471952463E-2</v>
      </c>
      <c r="X3249" s="3" t="s">
        <v>5414</v>
      </c>
      <c r="Y3249" s="3">
        <f>COUNTIFS(Table1[Race '#],Table1[[#This Row],[Race '#]],Table1[Gender],"F")</f>
        <v>0</v>
      </c>
      <c r="Z3249" s="3">
        <f>COUNTIFS(Table1[Race '#],Table1[[#This Row],[Race '#]],Table1[Gender],"M")</f>
        <v>4</v>
      </c>
      <c r="AA3249" s="3">
        <f>COUNTIFS(Table1[Race '#],Table1[[#This Row],[Race '#]],Table1[Gender],"~?")</f>
        <v>1</v>
      </c>
      <c r="AB3249" s="3" t="str">
        <f>_xlfn.IFS(Y3249=SUM(Table1[[#This Row],[Race-F candidates]:[Race-? Candidates]]),"All-Female",Z3249=SUM(Table1[[#This Row],[Race-F candidates]:[Race-? Candidates]]),"All-Male",1=1,"Mixed-Gender")</f>
        <v>Mixed-Gender</v>
      </c>
      <c r="AC3249" s="3">
        <f>COUNTIFS(Table1[genoffice],Table1[[#This Row],[genoffice]],Table1[Gender],"F")</f>
        <v>1</v>
      </c>
      <c r="AD3249" s="3">
        <f>COUNTIFS(Table1[genoffice],Table1[[#This Row],[genoffice]],Table1[Gender],"M")</f>
        <v>7</v>
      </c>
      <c r="AE3249" s="3">
        <f>COUNTIFS(Table1[genoffice],Table1[[#This Row],[genoffice]],Table1[Gender],"~?")</f>
        <v>2</v>
      </c>
    </row>
    <row r="3250" spans="1:31" x14ac:dyDescent="0.35">
      <c r="A3250">
        <v>3244</v>
      </c>
      <c r="B3250">
        <f>IF(COUNTIF(C$2:C3249,C3250)&gt;0,B3249,B3249+1)</f>
        <v>1124</v>
      </c>
      <c r="C3250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0" t="s">
        <v>4042</v>
      </c>
      <c r="E3250" t="s">
        <v>938</v>
      </c>
      <c r="F3250" t="s">
        <v>4043</v>
      </c>
      <c r="G3250">
        <v>2016</v>
      </c>
      <c r="H3250" t="s">
        <v>1584</v>
      </c>
      <c r="I3250" t="s">
        <v>19</v>
      </c>
      <c r="J3250">
        <v>2731</v>
      </c>
      <c r="K3250">
        <v>5</v>
      </c>
      <c r="L3250">
        <f>COUNTIF(Table1[Race],Table1[Race])</f>
        <v>5</v>
      </c>
      <c r="M3250">
        <v>2</v>
      </c>
      <c r="N3250">
        <v>2</v>
      </c>
      <c r="O3250">
        <v>0</v>
      </c>
      <c r="P3250">
        <v>1</v>
      </c>
      <c r="Q3250" t="s">
        <v>20</v>
      </c>
      <c r="R3250" t="s">
        <v>2951</v>
      </c>
      <c r="S3250" t="s">
        <v>4042</v>
      </c>
      <c r="T3250">
        <f>IFERROR(Table1[n_can_adj]/MID(Table1[district],FIND("(",Table1[district])+1,1),Table1[n_can_adj])</f>
        <v>5</v>
      </c>
      <c r="U3250">
        <v>23584</v>
      </c>
      <c r="V3250" t="str">
        <f>IF(Table1[Voting Population]&lt;47000,"Rural","Urban")</f>
        <v>Rural</v>
      </c>
      <c r="W3250" s="3">
        <v>5.1259940595956732E-2</v>
      </c>
      <c r="X3250" s="3" t="s">
        <v>5414</v>
      </c>
      <c r="Y3250" s="3">
        <f>COUNTIFS(Table1[Race '#],Table1[[#This Row],[Race '#]],Table1[Gender],"F")</f>
        <v>1</v>
      </c>
      <c r="Z3250" s="3">
        <f>COUNTIFS(Table1[Race '#],Table1[[#This Row],[Race '#]],Table1[Gender],"M")</f>
        <v>3</v>
      </c>
      <c r="AA3250" s="3">
        <f>COUNTIFS(Table1[Race '#],Table1[[#This Row],[Race '#]],Table1[Gender],"~?")</f>
        <v>1</v>
      </c>
      <c r="AB3250" s="3" t="str">
        <f>_xlfn.IFS(Y3250=SUM(Table1[[#This Row],[Race-F candidates]:[Race-? Candidates]]),"All-Female",Z3250=SUM(Table1[[#This Row],[Race-F candidates]:[Race-? Candidates]]),"All-Male",1=1,"Mixed-Gender")</f>
        <v>Mixed-Gender</v>
      </c>
      <c r="AC3250" s="3">
        <f>COUNTIFS(Table1[genoffice],Table1[[#This Row],[genoffice]],Table1[Gender],"F")</f>
        <v>1</v>
      </c>
      <c r="AD3250" s="3">
        <f>COUNTIFS(Table1[genoffice],Table1[[#This Row],[genoffice]],Table1[Gender],"M")</f>
        <v>7</v>
      </c>
      <c r="AE3250" s="3">
        <f>COUNTIFS(Table1[genoffice],Table1[[#This Row],[genoffice]],Table1[Gender],"~?")</f>
        <v>2</v>
      </c>
    </row>
    <row r="3251" spans="1:31" x14ac:dyDescent="0.35">
      <c r="A3251">
        <v>3246</v>
      </c>
      <c r="B3251">
        <f>IF(COUNTIF(C$2:C3250,C3251)&gt;0,B3250,B3250+1)</f>
        <v>1124</v>
      </c>
      <c r="C3251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1" t="s">
        <v>4042</v>
      </c>
      <c r="E3251" t="s">
        <v>938</v>
      </c>
      <c r="F3251" t="s">
        <v>3360</v>
      </c>
      <c r="G3251">
        <v>2016</v>
      </c>
      <c r="H3251" t="s">
        <v>1584</v>
      </c>
      <c r="I3251" t="s">
        <v>127</v>
      </c>
      <c r="J3251">
        <v>1709</v>
      </c>
      <c r="K3251">
        <v>5</v>
      </c>
      <c r="L3251">
        <f>COUNTIF(Table1[Race],Table1[Race])</f>
        <v>5</v>
      </c>
      <c r="M3251">
        <v>2</v>
      </c>
      <c r="N3251">
        <v>2</v>
      </c>
      <c r="O3251">
        <v>0</v>
      </c>
      <c r="P3251">
        <v>1</v>
      </c>
      <c r="Q3251" t="s">
        <v>20</v>
      </c>
      <c r="R3251" t="s">
        <v>2951</v>
      </c>
      <c r="S3251" t="s">
        <v>4042</v>
      </c>
      <c r="T3251">
        <f>IFERROR(Table1[n_can_adj]/MID(Table1[district],FIND("(",Table1[district])+1,1),Table1[n_can_adj])</f>
        <v>5</v>
      </c>
      <c r="U3251">
        <v>23584</v>
      </c>
      <c r="V3251" t="str">
        <f>IF(Table1[Voting Population]&lt;47000,"Rural","Urban")</f>
        <v>Rural</v>
      </c>
      <c r="W3251" s="3">
        <v>5.1259940595956732E-2</v>
      </c>
      <c r="X3251" s="3" t="s">
        <v>5414</v>
      </c>
      <c r="Y3251" s="3">
        <f>COUNTIFS(Table1[Race '#],Table1[[#This Row],[Race '#]],Table1[Gender],"F")</f>
        <v>1</v>
      </c>
      <c r="Z3251" s="3">
        <f>COUNTIFS(Table1[Race '#],Table1[[#This Row],[Race '#]],Table1[Gender],"M")</f>
        <v>3</v>
      </c>
      <c r="AA3251" s="3">
        <f>COUNTIFS(Table1[Race '#],Table1[[#This Row],[Race '#]],Table1[Gender],"~?")</f>
        <v>1</v>
      </c>
      <c r="AB3251" s="3" t="str">
        <f>_xlfn.IFS(Y3251=SUM(Table1[[#This Row],[Race-F candidates]:[Race-? Candidates]]),"All-Female",Z3251=SUM(Table1[[#This Row],[Race-F candidates]:[Race-? Candidates]]),"All-Male",1=1,"Mixed-Gender")</f>
        <v>Mixed-Gender</v>
      </c>
      <c r="AC3251" s="3">
        <f>COUNTIFS(Table1[genoffice],Table1[[#This Row],[genoffice]],Table1[Gender],"F")</f>
        <v>1</v>
      </c>
      <c r="AD3251" s="3">
        <f>COUNTIFS(Table1[genoffice],Table1[[#This Row],[genoffice]],Table1[Gender],"M")</f>
        <v>7</v>
      </c>
      <c r="AE3251" s="3">
        <f>COUNTIFS(Table1[genoffice],Table1[[#This Row],[genoffice]],Table1[Gender],"~?")</f>
        <v>2</v>
      </c>
    </row>
    <row r="3252" spans="1:31" x14ac:dyDescent="0.35">
      <c r="A3252">
        <v>3247</v>
      </c>
      <c r="B3252">
        <f>IF(COUNTIF(C$2:C3251,C3252)&gt;0,B3251,B3251+1)</f>
        <v>1124</v>
      </c>
      <c r="C3252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2" t="s">
        <v>4042</v>
      </c>
      <c r="E3252" t="s">
        <v>938</v>
      </c>
      <c r="F3252" t="s">
        <v>4045</v>
      </c>
      <c r="G3252">
        <v>2016</v>
      </c>
      <c r="H3252" t="s">
        <v>1584</v>
      </c>
      <c r="I3252" t="s">
        <v>23</v>
      </c>
      <c r="J3252">
        <v>2333</v>
      </c>
      <c r="K3252">
        <v>5</v>
      </c>
      <c r="L3252">
        <f>COUNTIF(Table1[Race],Table1[Race])</f>
        <v>5</v>
      </c>
      <c r="M3252">
        <v>2</v>
      </c>
      <c r="N3252">
        <v>2</v>
      </c>
      <c r="O3252">
        <v>0</v>
      </c>
      <c r="P3252">
        <v>1</v>
      </c>
      <c r="Q3252" t="s">
        <v>20</v>
      </c>
      <c r="R3252" t="s">
        <v>2951</v>
      </c>
      <c r="S3252" t="s">
        <v>4042</v>
      </c>
      <c r="T3252">
        <f>IFERROR(Table1[n_can_adj]/MID(Table1[district],FIND("(",Table1[district])+1,1),Table1[n_can_adj])</f>
        <v>5</v>
      </c>
      <c r="U3252">
        <v>23584</v>
      </c>
      <c r="V3252" t="str">
        <f>IF(Table1[Voting Population]&lt;47000,"Rural","Urban")</f>
        <v>Rural</v>
      </c>
      <c r="W3252" s="3">
        <v>5.1259940595956732E-2</v>
      </c>
      <c r="X3252" s="3" t="s">
        <v>5413</v>
      </c>
      <c r="Y3252" s="3">
        <f>COUNTIFS(Table1[Race '#],Table1[[#This Row],[Race '#]],Table1[Gender],"F")</f>
        <v>1</v>
      </c>
      <c r="Z3252" s="3">
        <f>COUNTIFS(Table1[Race '#],Table1[[#This Row],[Race '#]],Table1[Gender],"M")</f>
        <v>3</v>
      </c>
      <c r="AA3252" s="3">
        <f>COUNTIFS(Table1[Race '#],Table1[[#This Row],[Race '#]],Table1[Gender],"~?")</f>
        <v>1</v>
      </c>
      <c r="AB3252" s="3" t="str">
        <f>_xlfn.IFS(Y3252=SUM(Table1[[#This Row],[Race-F candidates]:[Race-? Candidates]]),"All-Female",Z3252=SUM(Table1[[#This Row],[Race-F candidates]:[Race-? Candidates]]),"All-Male",1=1,"Mixed-Gender")</f>
        <v>Mixed-Gender</v>
      </c>
      <c r="AC3252" s="3">
        <f>COUNTIFS(Table1[genoffice],Table1[[#This Row],[genoffice]],Table1[Gender],"F")</f>
        <v>1</v>
      </c>
      <c r="AD3252" s="3">
        <f>COUNTIFS(Table1[genoffice],Table1[[#This Row],[genoffice]],Table1[Gender],"M")</f>
        <v>7</v>
      </c>
      <c r="AE3252" s="3">
        <f>COUNTIFS(Table1[genoffice],Table1[[#This Row],[genoffice]],Table1[Gender],"~?")</f>
        <v>2</v>
      </c>
    </row>
    <row r="3253" spans="1:31" x14ac:dyDescent="0.35">
      <c r="A3253">
        <v>3251</v>
      </c>
      <c r="B3253">
        <f>IF(COUNTIF(C$2:C3252,C3253)&gt;0,B3252,B3252+1)</f>
        <v>1124</v>
      </c>
      <c r="C3253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3" t="s">
        <v>4042</v>
      </c>
      <c r="E3253" t="s">
        <v>938</v>
      </c>
      <c r="F3253" t="s">
        <v>4049</v>
      </c>
      <c r="G3253">
        <v>2016</v>
      </c>
      <c r="H3253" t="s">
        <v>1584</v>
      </c>
      <c r="I3253" t="s">
        <v>19</v>
      </c>
      <c r="J3253">
        <v>3266</v>
      </c>
      <c r="K3253">
        <v>5</v>
      </c>
      <c r="L3253">
        <f>COUNTIF(Table1[Race],Table1[Race])</f>
        <v>5</v>
      </c>
      <c r="M3253">
        <v>2</v>
      </c>
      <c r="N3253">
        <v>2</v>
      </c>
      <c r="O3253">
        <v>0</v>
      </c>
      <c r="P3253">
        <v>1</v>
      </c>
      <c r="Q3253" t="s">
        <v>20</v>
      </c>
      <c r="R3253" t="s">
        <v>2951</v>
      </c>
      <c r="S3253" t="s">
        <v>4042</v>
      </c>
      <c r="T3253">
        <f>IFERROR(Table1[n_can_adj]/MID(Table1[district],FIND("(",Table1[district])+1,1),Table1[n_can_adj])</f>
        <v>5</v>
      </c>
      <c r="U3253">
        <v>23584</v>
      </c>
      <c r="V3253" t="str">
        <f>IF(Table1[Voting Population]&lt;47000,"Rural","Urban")</f>
        <v>Rural</v>
      </c>
      <c r="W3253" s="3">
        <v>5.1259940595956732E-2</v>
      </c>
      <c r="X3253" s="3" t="s">
        <v>5414</v>
      </c>
      <c r="Y3253" s="3">
        <f>COUNTIFS(Table1[Race '#],Table1[[#This Row],[Race '#]],Table1[Gender],"F")</f>
        <v>1</v>
      </c>
      <c r="Z3253" s="3">
        <f>COUNTIFS(Table1[Race '#],Table1[[#This Row],[Race '#]],Table1[Gender],"M")</f>
        <v>3</v>
      </c>
      <c r="AA3253" s="3">
        <f>COUNTIFS(Table1[Race '#],Table1[[#This Row],[Race '#]],Table1[Gender],"~?")</f>
        <v>1</v>
      </c>
      <c r="AB3253" s="3" t="str">
        <f>_xlfn.IFS(Y3253=SUM(Table1[[#This Row],[Race-F candidates]:[Race-? Candidates]]),"All-Female",Z3253=SUM(Table1[[#This Row],[Race-F candidates]:[Race-? Candidates]]),"All-Male",1=1,"Mixed-Gender")</f>
        <v>Mixed-Gender</v>
      </c>
      <c r="AC3253" s="3">
        <f>COUNTIFS(Table1[genoffice],Table1[[#This Row],[genoffice]],Table1[Gender],"F")</f>
        <v>1</v>
      </c>
      <c r="AD3253" s="3">
        <f>COUNTIFS(Table1[genoffice],Table1[[#This Row],[genoffice]],Table1[Gender],"M")</f>
        <v>7</v>
      </c>
      <c r="AE3253" s="3">
        <f>COUNTIFS(Table1[genoffice],Table1[[#This Row],[genoffice]],Table1[Gender],"~?")</f>
        <v>2</v>
      </c>
    </row>
    <row r="3254" spans="1:31" x14ac:dyDescent="0.35">
      <c r="A3254">
        <v>3253</v>
      </c>
      <c r="B3254">
        <f>IF(COUNTIF(C$2:C3253,C3254)&gt;0,B3253,B3253+1)</f>
        <v>1124</v>
      </c>
      <c r="C3254" t="str">
        <f>Table1[[#This Row],[position]]&amp;IF(Table1[district]="NA","","-"&amp;Table1[district])&amp;IF(Table1[parish]="Multi-Parish Race","","-"&amp;Table1[parish])&amp;" ("&amp;Table1[year]&amp;")"</f>
        <v>Parish President-Plaquemines (2016)</v>
      </c>
      <c r="D3254" t="s">
        <v>4042</v>
      </c>
      <c r="E3254" t="s">
        <v>938</v>
      </c>
      <c r="F3254" t="s">
        <v>4051</v>
      </c>
      <c r="G3254">
        <v>2016</v>
      </c>
      <c r="H3254" t="s">
        <v>1584</v>
      </c>
      <c r="I3254" t="s">
        <v>23</v>
      </c>
      <c r="J3254">
        <v>398</v>
      </c>
      <c r="K3254">
        <v>5</v>
      </c>
      <c r="L3254">
        <f>COUNTIF(Table1[Race],Table1[Race])</f>
        <v>5</v>
      </c>
      <c r="M3254">
        <v>2</v>
      </c>
      <c r="N3254">
        <v>2</v>
      </c>
      <c r="O3254">
        <v>0</v>
      </c>
      <c r="P3254">
        <v>1</v>
      </c>
      <c r="Q3254" t="s">
        <v>20</v>
      </c>
      <c r="R3254" t="s">
        <v>2951</v>
      </c>
      <c r="S3254" t="s">
        <v>4042</v>
      </c>
      <c r="T3254">
        <f>IFERROR(Table1[n_can_adj]/MID(Table1[district],FIND("(",Table1[district])+1,1),Table1[n_can_adj])</f>
        <v>5</v>
      </c>
      <c r="U3254">
        <v>23584</v>
      </c>
      <c r="V3254" t="str">
        <f>IF(Table1[Voting Population]&lt;47000,"Rural","Urban")</f>
        <v>Rural</v>
      </c>
      <c r="W3254" s="3">
        <v>5.1259940595956732E-2</v>
      </c>
      <c r="X3254" s="3" t="s">
        <v>5415</v>
      </c>
      <c r="Y3254" s="3">
        <f>COUNTIFS(Table1[Race '#],Table1[[#This Row],[Race '#]],Table1[Gender],"F")</f>
        <v>1</v>
      </c>
      <c r="Z3254" s="3">
        <f>COUNTIFS(Table1[Race '#],Table1[[#This Row],[Race '#]],Table1[Gender],"M")</f>
        <v>3</v>
      </c>
      <c r="AA3254" s="3">
        <f>COUNTIFS(Table1[Race '#],Table1[[#This Row],[Race '#]],Table1[Gender],"~?")</f>
        <v>1</v>
      </c>
      <c r="AB3254" s="3" t="str">
        <f>_xlfn.IFS(Y3254=SUM(Table1[[#This Row],[Race-F candidates]:[Race-? Candidates]]),"All-Female",Z3254=SUM(Table1[[#This Row],[Race-F candidates]:[Race-? Candidates]]),"All-Male",1=1,"Mixed-Gender")</f>
        <v>Mixed-Gender</v>
      </c>
      <c r="AC3254" s="3">
        <f>COUNTIFS(Table1[genoffice],Table1[[#This Row],[genoffice]],Table1[Gender],"F")</f>
        <v>1</v>
      </c>
      <c r="AD3254" s="3">
        <f>COUNTIFS(Table1[genoffice],Table1[[#This Row],[genoffice]],Table1[Gender],"M")</f>
        <v>7</v>
      </c>
      <c r="AE3254" s="3">
        <f>COUNTIFS(Table1[genoffice],Table1[[#This Row],[genoffice]],Table1[Gender],"~?")</f>
        <v>2</v>
      </c>
    </row>
    <row r="3255" spans="1:31" x14ac:dyDescent="0.35">
      <c r="A3255">
        <v>3254</v>
      </c>
      <c r="B3255">
        <f>IF(COUNTIF(C$2:C3254,C3255)&gt;0,B3254,B3254+1)</f>
        <v>1125</v>
      </c>
      <c r="C3255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5" t="s">
        <v>4052</v>
      </c>
      <c r="E3255" t="s">
        <v>3387</v>
      </c>
      <c r="F3255" t="s">
        <v>4053</v>
      </c>
      <c r="G3255">
        <v>2016</v>
      </c>
      <c r="H3255" t="s">
        <v>1094</v>
      </c>
      <c r="I3255" t="s">
        <v>127</v>
      </c>
      <c r="J3255">
        <v>279</v>
      </c>
      <c r="K3255">
        <v>2</v>
      </c>
      <c r="L3255">
        <f>COUNTIF(Table1[Race],Table1[Race])</f>
        <v>2</v>
      </c>
      <c r="M3255">
        <v>0</v>
      </c>
      <c r="N3255">
        <v>0</v>
      </c>
      <c r="O3255">
        <v>0</v>
      </c>
      <c r="P3255">
        <v>2</v>
      </c>
      <c r="Q3255" t="s">
        <v>20</v>
      </c>
      <c r="R3255" t="s">
        <v>21</v>
      </c>
      <c r="S3255" t="s">
        <v>4052</v>
      </c>
      <c r="T3255">
        <f>IFERROR(Table1[n_can_adj]/MID(Table1[district],FIND("(",Table1[district])+1,1),Table1[n_can_adj])</f>
        <v>2</v>
      </c>
      <c r="U3255">
        <v>16452</v>
      </c>
      <c r="V3255" t="str">
        <f>IF(Table1[Voting Population]&lt;47000,"Rural","Urban")</f>
        <v>Rural</v>
      </c>
      <c r="W3255" s="3">
        <v>1.0869565217391353E-2</v>
      </c>
      <c r="X3255" s="3" t="s">
        <v>5414</v>
      </c>
      <c r="Y3255" s="3">
        <f>COUNTIFS(Table1[Race '#],Table1[[#This Row],[Race '#]],Table1[Gender],"F")</f>
        <v>0</v>
      </c>
      <c r="Z3255" s="3">
        <f>COUNTIFS(Table1[Race '#],Table1[[#This Row],[Race '#]],Table1[Gender],"M")</f>
        <v>2</v>
      </c>
      <c r="AA3255" s="3">
        <f>COUNTIFS(Table1[Race '#],Table1[[#This Row],[Race '#]],Table1[Gender],"~?")</f>
        <v>0</v>
      </c>
      <c r="AB3255" s="3" t="str">
        <f>_xlfn.IFS(Y3255=SUM(Table1[[#This Row],[Race-F candidates]:[Race-? Candidates]]),"All-Female",Z3255=SUM(Table1[[#This Row],[Race-F candidates]:[Race-? Candidates]]),"All-Male",1=1,"Mixed-Gender")</f>
        <v>All-Male</v>
      </c>
      <c r="AC3255" s="3">
        <f>COUNTIFS(Table1[genoffice],Table1[[#This Row],[genoffice]],Table1[Gender],"F")</f>
        <v>1</v>
      </c>
      <c r="AD3255" s="3">
        <f>COUNTIFS(Table1[genoffice],Table1[[#This Row],[genoffice]],Table1[Gender],"M")</f>
        <v>5</v>
      </c>
      <c r="AE3255" s="3">
        <f>COUNTIFS(Table1[genoffice],Table1[[#This Row],[genoffice]],Table1[Gender],"~?")</f>
        <v>0</v>
      </c>
    </row>
    <row r="3256" spans="1:31" x14ac:dyDescent="0.35">
      <c r="A3256">
        <v>3255</v>
      </c>
      <c r="B3256">
        <f>IF(COUNTIF(C$2:C3255,C3256)&gt;0,B3255,B3255+1)</f>
        <v>1125</v>
      </c>
      <c r="C3256" t="str">
        <f>Table1[[#This Row],[position]]&amp;IF(Table1[district]="NA","","-"&amp;Table1[district])&amp;IF(Table1[parish]="Multi-Parish Race","","-"&amp;Table1[parish])&amp;" ("&amp;Table1[year]&amp;")"</f>
        <v>Police Juror-District  1-Claiborne (2016)</v>
      </c>
      <c r="D3256" t="s">
        <v>4052</v>
      </c>
      <c r="E3256" t="s">
        <v>3387</v>
      </c>
      <c r="F3256" t="s">
        <v>4054</v>
      </c>
      <c r="G3256">
        <v>2016</v>
      </c>
      <c r="H3256" t="s">
        <v>1094</v>
      </c>
      <c r="I3256" t="s">
        <v>127</v>
      </c>
      <c r="J3256">
        <v>273</v>
      </c>
      <c r="K3256">
        <v>2</v>
      </c>
      <c r="L3256">
        <f>COUNTIF(Table1[Race],Table1[Race])</f>
        <v>2</v>
      </c>
      <c r="M3256">
        <v>0</v>
      </c>
      <c r="N3256">
        <v>0</v>
      </c>
      <c r="O3256">
        <v>0</v>
      </c>
      <c r="P3256">
        <v>2</v>
      </c>
      <c r="Q3256" t="s">
        <v>20</v>
      </c>
      <c r="R3256" t="s">
        <v>21</v>
      </c>
      <c r="S3256" t="s">
        <v>4052</v>
      </c>
      <c r="T3256">
        <f>IFERROR(Table1[n_can_adj]/MID(Table1[district],FIND("(",Table1[district])+1,1),Table1[n_can_adj])</f>
        <v>2</v>
      </c>
      <c r="U3256">
        <v>16452</v>
      </c>
      <c r="V3256" t="str">
        <f>IF(Table1[Voting Population]&lt;47000,"Rural","Urban")</f>
        <v>Rural</v>
      </c>
      <c r="W3256" s="3">
        <v>1.0869565217391353E-2</v>
      </c>
      <c r="X3256" s="3" t="s">
        <v>5414</v>
      </c>
      <c r="Y3256" s="3">
        <f>COUNTIFS(Table1[Race '#],Table1[[#This Row],[Race '#]],Table1[Gender],"F")</f>
        <v>0</v>
      </c>
      <c r="Z3256" s="3">
        <f>COUNTIFS(Table1[Race '#],Table1[[#This Row],[Race '#]],Table1[Gender],"M")</f>
        <v>2</v>
      </c>
      <c r="AA3256" s="3">
        <f>COUNTIFS(Table1[Race '#],Table1[[#This Row],[Race '#]],Table1[Gender],"~?")</f>
        <v>0</v>
      </c>
      <c r="AB3256" s="3" t="str">
        <f>_xlfn.IFS(Y3256=SUM(Table1[[#This Row],[Race-F candidates]:[Race-? Candidates]]),"All-Female",Z3256=SUM(Table1[[#This Row],[Race-F candidates]:[Race-? Candidates]]),"All-Male",1=1,"Mixed-Gender")</f>
        <v>All-Male</v>
      </c>
      <c r="AC3256" s="3">
        <f>COUNTIFS(Table1[genoffice],Table1[[#This Row],[genoffice]],Table1[Gender],"F")</f>
        <v>1</v>
      </c>
      <c r="AD3256" s="3">
        <f>COUNTIFS(Table1[genoffice],Table1[[#This Row],[genoffice]],Table1[Gender],"M")</f>
        <v>5</v>
      </c>
      <c r="AE3256" s="3">
        <f>COUNTIFS(Table1[genoffice],Table1[[#This Row],[genoffice]],Table1[Gender],"~?")</f>
        <v>0</v>
      </c>
    </row>
    <row r="3257" spans="1:31" x14ac:dyDescent="0.35">
      <c r="A3257">
        <v>3256</v>
      </c>
      <c r="B3257">
        <f>IF(COUNTIF(C$2:C3256,C3257)&gt;0,B3256,B3256+1)</f>
        <v>1126</v>
      </c>
      <c r="C3257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7" t="s">
        <v>4052</v>
      </c>
      <c r="E3257" t="s">
        <v>3766</v>
      </c>
      <c r="F3257" t="s">
        <v>4055</v>
      </c>
      <c r="G3257">
        <v>2014</v>
      </c>
      <c r="H3257" t="s">
        <v>695</v>
      </c>
      <c r="I3257" t="s">
        <v>23</v>
      </c>
      <c r="J3257">
        <v>474</v>
      </c>
      <c r="K3257">
        <v>2</v>
      </c>
      <c r="L3257">
        <f>COUNTIF(Table1[Race],Table1[Race])</f>
        <v>2</v>
      </c>
      <c r="M3257">
        <v>2</v>
      </c>
      <c r="N3257">
        <v>0</v>
      </c>
      <c r="O3257">
        <v>0</v>
      </c>
      <c r="P3257">
        <v>0</v>
      </c>
      <c r="Q3257" t="s">
        <v>20</v>
      </c>
      <c r="R3257" t="s">
        <v>21</v>
      </c>
      <c r="S3257" t="s">
        <v>4052</v>
      </c>
      <c r="T3257">
        <f>IFERROR(Table1[n_can_adj]/MID(Table1[district],FIND("(",Table1[district])+1,1),Table1[n_can_adj])</f>
        <v>2</v>
      </c>
      <c r="U3257">
        <v>31399</v>
      </c>
      <c r="V3257" t="str">
        <f>IF(Table1[Voting Population]&lt;47000,"Rural","Urban")</f>
        <v>Rural</v>
      </c>
      <c r="W3257" s="3">
        <v>6.6366704161979762E-2</v>
      </c>
      <c r="X3257" s="3" t="s">
        <v>5414</v>
      </c>
      <c r="Y3257" s="3">
        <f>COUNTIFS(Table1[Race '#],Table1[[#This Row],[Race '#]],Table1[Gender],"F")</f>
        <v>0</v>
      </c>
      <c r="Z3257" s="3">
        <f>COUNTIFS(Table1[Race '#],Table1[[#This Row],[Race '#]],Table1[Gender],"M")</f>
        <v>2</v>
      </c>
      <c r="AA3257" s="3">
        <f>COUNTIFS(Table1[Race '#],Table1[[#This Row],[Race '#]],Table1[Gender],"~?")</f>
        <v>0</v>
      </c>
      <c r="AB3257" s="3" t="str">
        <f>_xlfn.IFS(Y3257=SUM(Table1[[#This Row],[Race-F candidates]:[Race-? Candidates]]),"All-Female",Z3257=SUM(Table1[[#This Row],[Race-F candidates]:[Race-? Candidates]]),"All-Male",1=1,"Mixed-Gender")</f>
        <v>All-Male</v>
      </c>
      <c r="AC3257" s="3">
        <f>COUNTIFS(Table1[genoffice],Table1[[#This Row],[genoffice]],Table1[Gender],"F")</f>
        <v>1</v>
      </c>
      <c r="AD3257" s="3">
        <f>COUNTIFS(Table1[genoffice],Table1[[#This Row],[genoffice]],Table1[Gender],"M")</f>
        <v>5</v>
      </c>
      <c r="AE3257" s="3">
        <f>COUNTIFS(Table1[genoffice],Table1[[#This Row],[genoffice]],Table1[Gender],"~?")</f>
        <v>0</v>
      </c>
    </row>
    <row r="3258" spans="1:31" x14ac:dyDescent="0.35">
      <c r="A3258">
        <v>3257</v>
      </c>
      <c r="B3258">
        <f>IF(COUNTIF(C$2:C3257,C3258)&gt;0,B3257,B3257+1)</f>
        <v>1126</v>
      </c>
      <c r="C3258" t="str">
        <f>Table1[[#This Row],[position]]&amp;IF(Table1[district]="NA","","-"&amp;Table1[district])&amp;IF(Table1[parish]="Multi-Parish Race","","-"&amp;Table1[parish])&amp;" ("&amp;Table1[year]&amp;")"</f>
        <v>Police Juror-District 11-Jefferson Davis (2014)</v>
      </c>
      <c r="D3258" t="s">
        <v>4052</v>
      </c>
      <c r="E3258" t="s">
        <v>3766</v>
      </c>
      <c r="F3258" t="s">
        <v>4056</v>
      </c>
      <c r="G3258">
        <v>2014</v>
      </c>
      <c r="H3258" t="s">
        <v>695</v>
      </c>
      <c r="I3258" t="s">
        <v>23</v>
      </c>
      <c r="J3258">
        <v>415</v>
      </c>
      <c r="K3258">
        <v>2</v>
      </c>
      <c r="L3258">
        <f>COUNTIF(Table1[Race],Table1[Race])</f>
        <v>2</v>
      </c>
      <c r="M3258">
        <v>2</v>
      </c>
      <c r="N3258">
        <v>0</v>
      </c>
      <c r="O3258">
        <v>0</v>
      </c>
      <c r="P3258">
        <v>0</v>
      </c>
      <c r="Q3258" t="s">
        <v>20</v>
      </c>
      <c r="R3258" t="s">
        <v>21</v>
      </c>
      <c r="S3258" t="s">
        <v>4052</v>
      </c>
      <c r="T3258">
        <f>IFERROR(Table1[n_can_adj]/MID(Table1[district],FIND("(",Table1[district])+1,1),Table1[n_can_adj])</f>
        <v>2</v>
      </c>
      <c r="U3258">
        <v>31399</v>
      </c>
      <c r="V3258" t="str">
        <f>IF(Table1[Voting Population]&lt;47000,"Rural","Urban")</f>
        <v>Rural</v>
      </c>
      <c r="W3258" s="3">
        <v>6.6366704161979762E-2</v>
      </c>
      <c r="X3258" s="3" t="s">
        <v>5414</v>
      </c>
      <c r="Y3258" s="3">
        <f>COUNTIFS(Table1[Race '#],Table1[[#This Row],[Race '#]],Table1[Gender],"F")</f>
        <v>0</v>
      </c>
      <c r="Z3258" s="3">
        <f>COUNTIFS(Table1[Race '#],Table1[[#This Row],[Race '#]],Table1[Gender],"M")</f>
        <v>2</v>
      </c>
      <c r="AA3258" s="3">
        <f>COUNTIFS(Table1[Race '#],Table1[[#This Row],[Race '#]],Table1[Gender],"~?")</f>
        <v>0</v>
      </c>
      <c r="AB3258" s="3" t="str">
        <f>_xlfn.IFS(Y3258=SUM(Table1[[#This Row],[Race-F candidates]:[Race-? Candidates]]),"All-Female",Z3258=SUM(Table1[[#This Row],[Race-F candidates]:[Race-? Candidates]]),"All-Male",1=1,"Mixed-Gender")</f>
        <v>All-Male</v>
      </c>
      <c r="AC3258" s="3">
        <f>COUNTIFS(Table1[genoffice],Table1[[#This Row],[genoffice]],Table1[Gender],"F")</f>
        <v>1</v>
      </c>
      <c r="AD3258" s="3">
        <f>COUNTIFS(Table1[genoffice],Table1[[#This Row],[genoffice]],Table1[Gender],"M")</f>
        <v>5</v>
      </c>
      <c r="AE3258" s="3">
        <f>COUNTIFS(Table1[genoffice],Table1[[#This Row],[genoffice]],Table1[Gender],"~?")</f>
        <v>0</v>
      </c>
    </row>
    <row r="3259" spans="1:31" x14ac:dyDescent="0.35">
      <c r="A3259">
        <v>3258</v>
      </c>
      <c r="B3259">
        <f>IF(COUNTIF(C$2:C3258,C3259)&gt;0,B3258,B3258+1)</f>
        <v>1127</v>
      </c>
      <c r="C3259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59" t="s">
        <v>4052</v>
      </c>
      <c r="E3259" t="s">
        <v>3355</v>
      </c>
      <c r="F3259" t="s">
        <v>4057</v>
      </c>
      <c r="G3259">
        <v>2016</v>
      </c>
      <c r="H3259" t="s">
        <v>449</v>
      </c>
      <c r="I3259" t="s">
        <v>19</v>
      </c>
      <c r="J3259">
        <v>277</v>
      </c>
      <c r="K3259">
        <v>2</v>
      </c>
      <c r="L3259">
        <f>COUNTIF(Table1[Race],Table1[Race])</f>
        <v>2</v>
      </c>
      <c r="M3259">
        <v>1</v>
      </c>
      <c r="N3259">
        <v>1</v>
      </c>
      <c r="O3259">
        <v>0</v>
      </c>
      <c r="P3259">
        <v>0</v>
      </c>
      <c r="Q3259" t="s">
        <v>20</v>
      </c>
      <c r="R3259" t="s">
        <v>21</v>
      </c>
      <c r="S3259" t="s">
        <v>4052</v>
      </c>
      <c r="T3259">
        <f>IFERROR(Table1[n_can_adj]/MID(Table1[district],FIND("(",Table1[district])+1,1),Table1[n_can_adj])</f>
        <v>2</v>
      </c>
      <c r="U3259">
        <v>9997</v>
      </c>
      <c r="V3259" t="str">
        <f>IF(Table1[Voting Population]&lt;47000,"Rural","Urban")</f>
        <v>Rural</v>
      </c>
      <c r="W3259" s="3">
        <v>0.21491228070175433</v>
      </c>
      <c r="X3259" s="3" t="s">
        <v>5414</v>
      </c>
      <c r="Y3259" s="3">
        <f>COUNTIFS(Table1[Race '#],Table1[[#This Row],[Race '#]],Table1[Gender],"F")</f>
        <v>1</v>
      </c>
      <c r="Z3259" s="3">
        <f>COUNTIFS(Table1[Race '#],Table1[[#This Row],[Race '#]],Table1[Gender],"M")</f>
        <v>1</v>
      </c>
      <c r="AA3259" s="3">
        <f>COUNTIFS(Table1[Race '#],Table1[[#This Row],[Race '#]],Table1[Gender],"~?")</f>
        <v>0</v>
      </c>
      <c r="AB3259" s="3" t="str">
        <f>_xlfn.IFS(Y3259=SUM(Table1[[#This Row],[Race-F candidates]:[Race-? Candidates]]),"All-Female",Z3259=SUM(Table1[[#This Row],[Race-F candidates]:[Race-? Candidates]]),"All-Male",1=1,"Mixed-Gender")</f>
        <v>Mixed-Gender</v>
      </c>
      <c r="AC3259" s="3">
        <f>COUNTIFS(Table1[genoffice],Table1[[#This Row],[genoffice]],Table1[Gender],"F")</f>
        <v>1</v>
      </c>
      <c r="AD3259" s="3">
        <f>COUNTIFS(Table1[genoffice],Table1[[#This Row],[genoffice]],Table1[Gender],"M")</f>
        <v>5</v>
      </c>
      <c r="AE3259" s="3">
        <f>COUNTIFS(Table1[genoffice],Table1[[#This Row],[genoffice]],Table1[Gender],"~?")</f>
        <v>0</v>
      </c>
    </row>
    <row r="3260" spans="1:31" x14ac:dyDescent="0.35">
      <c r="A3260">
        <v>3259</v>
      </c>
      <c r="B3260">
        <f>IF(COUNTIF(C$2:C3259,C3260)&gt;0,B3259,B3259+1)</f>
        <v>1127</v>
      </c>
      <c r="C3260" t="str">
        <f>Table1[[#This Row],[position]]&amp;IF(Table1[district]="NA","","-"&amp;Table1[district])&amp;IF(Table1[parish]="Multi-Parish Race","","-"&amp;Table1[parish])&amp;" ("&amp;Table1[year]&amp;")"</f>
        <v>Police Juror-District 4-Caldwell (2016)</v>
      </c>
      <c r="D3260" t="s">
        <v>4052</v>
      </c>
      <c r="E3260" t="s">
        <v>3355</v>
      </c>
      <c r="F3260" t="s">
        <v>4058</v>
      </c>
      <c r="G3260">
        <v>2016</v>
      </c>
      <c r="H3260" t="s">
        <v>449</v>
      </c>
      <c r="I3260" t="s">
        <v>23</v>
      </c>
      <c r="J3260">
        <v>179</v>
      </c>
      <c r="K3260">
        <v>2</v>
      </c>
      <c r="L3260">
        <f>COUNTIF(Table1[Race],Table1[Race])</f>
        <v>2</v>
      </c>
      <c r="M3260">
        <v>1</v>
      </c>
      <c r="N3260">
        <v>1</v>
      </c>
      <c r="O3260">
        <v>0</v>
      </c>
      <c r="P3260">
        <v>0</v>
      </c>
      <c r="Q3260" t="s">
        <v>20</v>
      </c>
      <c r="R3260" t="s">
        <v>21</v>
      </c>
      <c r="S3260" t="s">
        <v>4052</v>
      </c>
      <c r="T3260">
        <f>IFERROR(Table1[n_can_adj]/MID(Table1[district],FIND("(",Table1[district])+1,1),Table1[n_can_adj])</f>
        <v>2</v>
      </c>
      <c r="U3260">
        <v>9997</v>
      </c>
      <c r="V3260" t="str">
        <f>IF(Table1[Voting Population]&lt;47000,"Rural","Urban")</f>
        <v>Rural</v>
      </c>
      <c r="W3260" s="3">
        <v>0.21491228070175433</v>
      </c>
      <c r="X3260" s="3" t="s">
        <v>5415</v>
      </c>
      <c r="Y3260" s="3">
        <f>COUNTIFS(Table1[Race '#],Table1[[#This Row],[Race '#]],Table1[Gender],"F")</f>
        <v>1</v>
      </c>
      <c r="Z3260" s="3">
        <f>COUNTIFS(Table1[Race '#],Table1[[#This Row],[Race '#]],Table1[Gender],"M")</f>
        <v>1</v>
      </c>
      <c r="AA3260" s="3">
        <f>COUNTIFS(Table1[Race '#],Table1[[#This Row],[Race '#]],Table1[Gender],"~?")</f>
        <v>0</v>
      </c>
      <c r="AB3260" s="3" t="str">
        <f>_xlfn.IFS(Y3260=SUM(Table1[[#This Row],[Race-F candidates]:[Race-? Candidates]]),"All-Female",Z3260=SUM(Table1[[#This Row],[Race-F candidates]:[Race-? Candidates]]),"All-Male",1=1,"Mixed-Gender")</f>
        <v>Mixed-Gender</v>
      </c>
      <c r="AC3260" s="3">
        <f>COUNTIFS(Table1[genoffice],Table1[[#This Row],[genoffice]],Table1[Gender],"F")</f>
        <v>1</v>
      </c>
      <c r="AD3260" s="3">
        <f>COUNTIFS(Table1[genoffice],Table1[[#This Row],[genoffice]],Table1[Gender],"M")</f>
        <v>5</v>
      </c>
      <c r="AE3260" s="3">
        <f>COUNTIFS(Table1[genoffice],Table1[[#This Row],[genoffice]],Table1[Gender],"~?")</f>
        <v>0</v>
      </c>
    </row>
    <row r="3261" spans="1:31" x14ac:dyDescent="0.35">
      <c r="A3261">
        <v>3260</v>
      </c>
      <c r="B3261">
        <f>IF(COUNTIF(C$2:C3260,C3261)&gt;0,B3260,B3260+1)</f>
        <v>1128</v>
      </c>
      <c r="C326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1" t="s">
        <v>4059</v>
      </c>
      <c r="E3261" t="s">
        <v>938</v>
      </c>
      <c r="F3261" t="s">
        <v>4060</v>
      </c>
      <c r="G3261">
        <v>2016</v>
      </c>
      <c r="H3261" t="s">
        <v>73</v>
      </c>
      <c r="I3261" t="s">
        <v>127</v>
      </c>
      <c r="J3261">
        <v>480</v>
      </c>
      <c r="K3261">
        <v>13</v>
      </c>
      <c r="L3261">
        <f>COUNTIF(Table1[Race],Table1[Race])</f>
        <v>13</v>
      </c>
      <c r="M3261">
        <v>1</v>
      </c>
      <c r="N3261">
        <v>1</v>
      </c>
      <c r="O3261">
        <v>0</v>
      </c>
      <c r="P3261">
        <v>11</v>
      </c>
      <c r="Q3261" t="s">
        <v>4061</v>
      </c>
      <c r="R3261" t="s">
        <v>2951</v>
      </c>
      <c r="S3261" t="s">
        <v>4059</v>
      </c>
      <c r="T3261">
        <f>IFERROR(Table1[n_can_adj]/MID(Table1[district],FIND("(",Table1[district])+1,1),Table1[n_can_adj])</f>
        <v>13</v>
      </c>
      <c r="U3261">
        <v>4645670</v>
      </c>
      <c r="V3261" t="str">
        <f>IF(Table1[Voting Population]&lt;47000,"Rural","Urban")</f>
        <v>Urban</v>
      </c>
      <c r="W3261" s="3">
        <v>0.1963911855505483</v>
      </c>
      <c r="X3261" s="3" t="s">
        <v>5415</v>
      </c>
      <c r="Y3261" s="3">
        <f>COUNTIFS(Table1[Race '#],Table1[[#This Row],[Race '#]],Table1[Gender],"F")</f>
        <v>5</v>
      </c>
      <c r="Z3261" s="3">
        <f>COUNTIFS(Table1[Race '#],Table1[[#This Row],[Race '#]],Table1[Gender],"M")</f>
        <v>8</v>
      </c>
      <c r="AA3261" s="3">
        <f>COUNTIFS(Table1[Race '#],Table1[[#This Row],[Race '#]],Table1[Gender],"~?")</f>
        <v>0</v>
      </c>
      <c r="AB3261" s="3" t="str">
        <f>_xlfn.IFS(Y3261=SUM(Table1[[#This Row],[Race-F candidates]:[Race-? Candidates]]),"All-Female",Z3261=SUM(Table1[[#This Row],[Race-F candidates]:[Race-? Candidates]]),"All-Male",1=1,"Mixed-Gender")</f>
        <v>Mixed-Gender</v>
      </c>
      <c r="AC3261" s="3">
        <f>COUNTIFS(Table1[genoffice],Table1[[#This Row],[genoffice]],Table1[Gender],"F")</f>
        <v>5</v>
      </c>
      <c r="AD3261" s="3">
        <f>COUNTIFS(Table1[genoffice],Table1[[#This Row],[genoffice]],Table1[Gender],"M")</f>
        <v>8</v>
      </c>
      <c r="AE3261" s="3">
        <f>COUNTIFS(Table1[genoffice],Table1[[#This Row],[genoffice]],Table1[Gender],"~?")</f>
        <v>0</v>
      </c>
    </row>
    <row r="3262" spans="1:31" x14ac:dyDescent="0.35">
      <c r="A3262">
        <v>3261</v>
      </c>
      <c r="B3262">
        <f>IF(COUNTIF(C$2:C3261,C3262)&gt;0,B3261,B3261+1)</f>
        <v>1128</v>
      </c>
      <c r="C326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2" t="s">
        <v>4059</v>
      </c>
      <c r="E3262" t="s">
        <v>938</v>
      </c>
      <c r="F3262" t="s">
        <v>4062</v>
      </c>
      <c r="G3262">
        <v>2016</v>
      </c>
      <c r="H3262" t="s">
        <v>73</v>
      </c>
      <c r="I3262" t="s">
        <v>127</v>
      </c>
      <c r="J3262">
        <v>1881</v>
      </c>
      <c r="K3262">
        <v>13</v>
      </c>
      <c r="L3262">
        <f>COUNTIF(Table1[Race],Table1[Race])</f>
        <v>13</v>
      </c>
      <c r="M3262">
        <v>1</v>
      </c>
      <c r="N3262">
        <v>1</v>
      </c>
      <c r="O3262">
        <v>0</v>
      </c>
      <c r="P3262">
        <v>11</v>
      </c>
      <c r="Q3262" t="s">
        <v>4061</v>
      </c>
      <c r="R3262" t="s">
        <v>2951</v>
      </c>
      <c r="S3262" t="s">
        <v>4059</v>
      </c>
      <c r="T3262">
        <f>IFERROR(Table1[n_can_adj]/MID(Table1[district],FIND("(",Table1[district])+1,1),Table1[n_can_adj])</f>
        <v>13</v>
      </c>
      <c r="U3262">
        <v>4645670</v>
      </c>
      <c r="V3262" t="str">
        <f>IF(Table1[Voting Population]&lt;47000,"Rural","Urban")</f>
        <v>Urban</v>
      </c>
      <c r="W3262" s="3">
        <v>0.1963911855505483</v>
      </c>
      <c r="X3262" s="3" t="s">
        <v>5414</v>
      </c>
      <c r="Y3262" s="3">
        <f>COUNTIFS(Table1[Race '#],Table1[[#This Row],[Race '#]],Table1[Gender],"F")</f>
        <v>5</v>
      </c>
      <c r="Z3262" s="3">
        <f>COUNTIFS(Table1[Race '#],Table1[[#This Row],[Race '#]],Table1[Gender],"M")</f>
        <v>8</v>
      </c>
      <c r="AA3262" s="3">
        <f>COUNTIFS(Table1[Race '#],Table1[[#This Row],[Race '#]],Table1[Gender],"~?")</f>
        <v>0</v>
      </c>
      <c r="AB3262" s="3" t="str">
        <f>_xlfn.IFS(Y3262=SUM(Table1[[#This Row],[Race-F candidates]:[Race-? Candidates]]),"All-Female",Z3262=SUM(Table1[[#This Row],[Race-F candidates]:[Race-? Candidates]]),"All-Male",1=1,"Mixed-Gender")</f>
        <v>Mixed-Gender</v>
      </c>
      <c r="AC3262" s="3">
        <f>COUNTIFS(Table1[genoffice],Table1[[#This Row],[genoffice]],Table1[Gender],"F")</f>
        <v>5</v>
      </c>
      <c r="AD3262" s="3">
        <f>COUNTIFS(Table1[genoffice],Table1[[#This Row],[genoffice]],Table1[Gender],"M")</f>
        <v>8</v>
      </c>
      <c r="AE3262" s="3">
        <f>COUNTIFS(Table1[genoffice],Table1[[#This Row],[genoffice]],Table1[Gender],"~?")</f>
        <v>0</v>
      </c>
    </row>
    <row r="3263" spans="1:31" x14ac:dyDescent="0.35">
      <c r="A3263">
        <v>3262</v>
      </c>
      <c r="B3263">
        <f>IF(COUNTIF(C$2:C3262,C3263)&gt;0,B3262,B3262+1)</f>
        <v>1128</v>
      </c>
      <c r="C326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3" t="s">
        <v>4059</v>
      </c>
      <c r="E3263" t="s">
        <v>938</v>
      </c>
      <c r="F3263" t="s">
        <v>4063</v>
      </c>
      <c r="G3263">
        <v>2016</v>
      </c>
      <c r="H3263" t="s">
        <v>73</v>
      </c>
      <c r="I3263" t="s">
        <v>127</v>
      </c>
      <c r="J3263">
        <v>3129</v>
      </c>
      <c r="K3263">
        <v>13</v>
      </c>
      <c r="L3263">
        <f>COUNTIF(Table1[Race],Table1[Race])</f>
        <v>13</v>
      </c>
      <c r="M3263">
        <v>1</v>
      </c>
      <c r="N3263">
        <v>1</v>
      </c>
      <c r="O3263">
        <v>0</v>
      </c>
      <c r="P3263">
        <v>11</v>
      </c>
      <c r="Q3263" t="s">
        <v>4061</v>
      </c>
      <c r="R3263" t="s">
        <v>2951</v>
      </c>
      <c r="S3263" t="s">
        <v>4059</v>
      </c>
      <c r="T3263">
        <f>IFERROR(Table1[n_can_adj]/MID(Table1[district],FIND("(",Table1[district])+1,1),Table1[n_can_adj])</f>
        <v>13</v>
      </c>
      <c r="U3263">
        <v>4645670</v>
      </c>
      <c r="V3263" t="str">
        <f>IF(Table1[Voting Population]&lt;47000,"Rural","Urban")</f>
        <v>Urban</v>
      </c>
      <c r="W3263" s="3">
        <v>0.1963911855505483</v>
      </c>
      <c r="X3263" s="3" t="s">
        <v>5414</v>
      </c>
      <c r="Y3263" s="3">
        <f>COUNTIFS(Table1[Race '#],Table1[[#This Row],[Race '#]],Table1[Gender],"F")</f>
        <v>5</v>
      </c>
      <c r="Z3263" s="3">
        <f>COUNTIFS(Table1[Race '#],Table1[[#This Row],[Race '#]],Table1[Gender],"M")</f>
        <v>8</v>
      </c>
      <c r="AA3263" s="3">
        <f>COUNTIFS(Table1[Race '#],Table1[[#This Row],[Race '#]],Table1[Gender],"~?")</f>
        <v>0</v>
      </c>
      <c r="AB3263" s="3" t="str">
        <f>_xlfn.IFS(Y3263=SUM(Table1[[#This Row],[Race-F candidates]:[Race-? Candidates]]),"All-Female",Z3263=SUM(Table1[[#This Row],[Race-F candidates]:[Race-? Candidates]]),"All-Male",1=1,"Mixed-Gender")</f>
        <v>Mixed-Gender</v>
      </c>
      <c r="AC3263" s="3">
        <f>COUNTIFS(Table1[genoffice],Table1[[#This Row],[genoffice]],Table1[Gender],"F")</f>
        <v>5</v>
      </c>
      <c r="AD3263" s="3">
        <f>COUNTIFS(Table1[genoffice],Table1[[#This Row],[genoffice]],Table1[Gender],"M")</f>
        <v>8</v>
      </c>
      <c r="AE3263" s="3">
        <f>COUNTIFS(Table1[genoffice],Table1[[#This Row],[genoffice]],Table1[Gender],"~?")</f>
        <v>0</v>
      </c>
    </row>
    <row r="3264" spans="1:31" x14ac:dyDescent="0.35">
      <c r="A3264">
        <v>3263</v>
      </c>
      <c r="B3264">
        <f>IF(COUNTIF(C$2:C3263,C3264)&gt;0,B3263,B3263+1)</f>
        <v>1128</v>
      </c>
      <c r="C3264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4" t="s">
        <v>4059</v>
      </c>
      <c r="E3264" t="s">
        <v>938</v>
      </c>
      <c r="F3264" t="s">
        <v>4064</v>
      </c>
      <c r="G3264">
        <v>2016</v>
      </c>
      <c r="H3264" t="s">
        <v>73</v>
      </c>
      <c r="I3264" t="s">
        <v>19</v>
      </c>
      <c r="J3264">
        <v>1178638</v>
      </c>
      <c r="K3264">
        <v>13</v>
      </c>
      <c r="L3264">
        <f>COUNTIF(Table1[Race],Table1[Race])</f>
        <v>13</v>
      </c>
      <c r="M3264">
        <v>1</v>
      </c>
      <c r="N3264">
        <v>1</v>
      </c>
      <c r="O3264">
        <v>0</v>
      </c>
      <c r="P3264">
        <v>11</v>
      </c>
      <c r="Q3264" t="s">
        <v>4061</v>
      </c>
      <c r="R3264" t="s">
        <v>2951</v>
      </c>
      <c r="S3264" t="s">
        <v>4059</v>
      </c>
      <c r="T3264">
        <f>IFERROR(Table1[n_can_adj]/MID(Table1[district],FIND("(",Table1[district])+1,1),Table1[n_can_adj])</f>
        <v>13</v>
      </c>
      <c r="U3264">
        <v>4645670</v>
      </c>
      <c r="V3264" t="str">
        <f>IF(Table1[Voting Population]&lt;47000,"Rural","Urban")</f>
        <v>Urban</v>
      </c>
      <c r="W3264" s="3">
        <v>0.1963911855505483</v>
      </c>
      <c r="X3264" s="3" t="s">
        <v>5414</v>
      </c>
      <c r="Y3264" s="3">
        <f>COUNTIFS(Table1[Race '#],Table1[[#This Row],[Race '#]],Table1[Gender],"F")</f>
        <v>5</v>
      </c>
      <c r="Z3264" s="3">
        <f>COUNTIFS(Table1[Race '#],Table1[[#This Row],[Race '#]],Table1[Gender],"M")</f>
        <v>8</v>
      </c>
      <c r="AA3264" s="3">
        <f>COUNTIFS(Table1[Race '#],Table1[[#This Row],[Race '#]],Table1[Gender],"~?")</f>
        <v>0</v>
      </c>
      <c r="AB3264" s="3" t="str">
        <f>_xlfn.IFS(Y3264=SUM(Table1[[#This Row],[Race-F candidates]:[Race-? Candidates]]),"All-Female",Z3264=SUM(Table1[[#This Row],[Race-F candidates]:[Race-? Candidates]]),"All-Male",1=1,"Mixed-Gender")</f>
        <v>Mixed-Gender</v>
      </c>
      <c r="AC3264" s="3">
        <f>COUNTIFS(Table1[genoffice],Table1[[#This Row],[genoffice]],Table1[Gender],"F")</f>
        <v>5</v>
      </c>
      <c r="AD3264" s="3">
        <f>COUNTIFS(Table1[genoffice],Table1[[#This Row],[genoffice]],Table1[Gender],"M")</f>
        <v>8</v>
      </c>
      <c r="AE3264" s="3">
        <f>COUNTIFS(Table1[genoffice],Table1[[#This Row],[genoffice]],Table1[Gender],"~?")</f>
        <v>0</v>
      </c>
    </row>
    <row r="3265" spans="1:31" x14ac:dyDescent="0.35">
      <c r="A3265">
        <v>3264</v>
      </c>
      <c r="B3265">
        <f>IF(COUNTIF(C$2:C3264,C3265)&gt;0,B3264,B3264+1)</f>
        <v>1128</v>
      </c>
      <c r="C3265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5" t="s">
        <v>4059</v>
      </c>
      <c r="E3265" t="s">
        <v>938</v>
      </c>
      <c r="F3265" t="s">
        <v>4065</v>
      </c>
      <c r="G3265">
        <v>2016</v>
      </c>
      <c r="H3265" t="s">
        <v>73</v>
      </c>
      <c r="I3265" t="s">
        <v>127</v>
      </c>
      <c r="J3265">
        <v>8547</v>
      </c>
      <c r="K3265">
        <v>13</v>
      </c>
      <c r="L3265">
        <f>COUNTIF(Table1[Race],Table1[Race])</f>
        <v>13</v>
      </c>
      <c r="M3265">
        <v>1</v>
      </c>
      <c r="N3265">
        <v>1</v>
      </c>
      <c r="O3265">
        <v>0</v>
      </c>
      <c r="P3265">
        <v>11</v>
      </c>
      <c r="Q3265" t="s">
        <v>4061</v>
      </c>
      <c r="R3265" t="s">
        <v>2951</v>
      </c>
      <c r="S3265" t="s">
        <v>4059</v>
      </c>
      <c r="T3265">
        <f>IFERROR(Table1[n_can_adj]/MID(Table1[district],FIND("(",Table1[district])+1,1),Table1[n_can_adj])</f>
        <v>13</v>
      </c>
      <c r="U3265">
        <v>4645670</v>
      </c>
      <c r="V3265" t="str">
        <f>IF(Table1[Voting Population]&lt;47000,"Rural","Urban")</f>
        <v>Urban</v>
      </c>
      <c r="W3265" s="3">
        <v>0.1963911855505483</v>
      </c>
      <c r="X3265" s="3" t="s">
        <v>5414</v>
      </c>
      <c r="Y3265" s="3">
        <f>COUNTIFS(Table1[Race '#],Table1[[#This Row],[Race '#]],Table1[Gender],"F")</f>
        <v>5</v>
      </c>
      <c r="Z3265" s="3">
        <f>COUNTIFS(Table1[Race '#],Table1[[#This Row],[Race '#]],Table1[Gender],"M")</f>
        <v>8</v>
      </c>
      <c r="AA3265" s="3">
        <f>COUNTIFS(Table1[Race '#],Table1[[#This Row],[Race '#]],Table1[Gender],"~?")</f>
        <v>0</v>
      </c>
      <c r="AB3265" s="3" t="str">
        <f>_xlfn.IFS(Y3265=SUM(Table1[[#This Row],[Race-F candidates]:[Race-? Candidates]]),"All-Female",Z3265=SUM(Table1[[#This Row],[Race-F candidates]:[Race-? Candidates]]),"All-Male",1=1,"Mixed-Gender")</f>
        <v>Mixed-Gender</v>
      </c>
      <c r="AC3265" s="3">
        <f>COUNTIFS(Table1[genoffice],Table1[[#This Row],[genoffice]],Table1[Gender],"F")</f>
        <v>5</v>
      </c>
      <c r="AD3265" s="3">
        <f>COUNTIFS(Table1[genoffice],Table1[[#This Row],[genoffice]],Table1[Gender],"M")</f>
        <v>8</v>
      </c>
      <c r="AE3265" s="3">
        <f>COUNTIFS(Table1[genoffice],Table1[[#This Row],[genoffice]],Table1[Gender],"~?")</f>
        <v>0</v>
      </c>
    </row>
    <row r="3266" spans="1:31" x14ac:dyDescent="0.35">
      <c r="A3266">
        <v>3265</v>
      </c>
      <c r="B3266">
        <f>IF(COUNTIF(C$2:C3265,C3266)&gt;0,B3265,B3265+1)</f>
        <v>1128</v>
      </c>
      <c r="C3266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6" t="s">
        <v>4059</v>
      </c>
      <c r="E3266" t="s">
        <v>938</v>
      </c>
      <c r="F3266" t="s">
        <v>4066</v>
      </c>
      <c r="G3266">
        <v>2016</v>
      </c>
      <c r="H3266" t="s">
        <v>73</v>
      </c>
      <c r="I3266" t="s">
        <v>127</v>
      </c>
      <c r="J3266">
        <v>37978</v>
      </c>
      <c r="K3266">
        <v>13</v>
      </c>
      <c r="L3266">
        <f>COUNTIF(Table1[Race],Table1[Race])</f>
        <v>13</v>
      </c>
      <c r="M3266">
        <v>1</v>
      </c>
      <c r="N3266">
        <v>1</v>
      </c>
      <c r="O3266">
        <v>0</v>
      </c>
      <c r="P3266">
        <v>11</v>
      </c>
      <c r="Q3266" t="s">
        <v>4061</v>
      </c>
      <c r="R3266" t="s">
        <v>2951</v>
      </c>
      <c r="S3266" t="s">
        <v>4059</v>
      </c>
      <c r="T3266">
        <f>IFERROR(Table1[n_can_adj]/MID(Table1[district],FIND("(",Table1[district])+1,1),Table1[n_can_adj])</f>
        <v>13</v>
      </c>
      <c r="U3266">
        <v>4645670</v>
      </c>
      <c r="V3266" t="str">
        <f>IF(Table1[Voting Population]&lt;47000,"Rural","Urban")</f>
        <v>Urban</v>
      </c>
      <c r="W3266" s="3">
        <v>0.1963911855505483</v>
      </c>
      <c r="X3266" s="3" t="s">
        <v>5414</v>
      </c>
      <c r="Y3266" s="3">
        <f>COUNTIFS(Table1[Race '#],Table1[[#This Row],[Race '#]],Table1[Gender],"F")</f>
        <v>5</v>
      </c>
      <c r="Z3266" s="3">
        <f>COUNTIFS(Table1[Race '#],Table1[[#This Row],[Race '#]],Table1[Gender],"M")</f>
        <v>8</v>
      </c>
      <c r="AA3266" s="3">
        <f>COUNTIFS(Table1[Race '#],Table1[[#This Row],[Race '#]],Table1[Gender],"~?")</f>
        <v>0</v>
      </c>
      <c r="AB3266" s="3" t="str">
        <f>_xlfn.IFS(Y3266=SUM(Table1[[#This Row],[Race-F candidates]:[Race-? Candidates]]),"All-Female",Z3266=SUM(Table1[[#This Row],[Race-F candidates]:[Race-? Candidates]]),"All-Male",1=1,"Mixed-Gender")</f>
        <v>Mixed-Gender</v>
      </c>
      <c r="AC3266" s="3">
        <f>COUNTIFS(Table1[genoffice],Table1[[#This Row],[genoffice]],Table1[Gender],"F")</f>
        <v>5</v>
      </c>
      <c r="AD3266" s="3">
        <f>COUNTIFS(Table1[genoffice],Table1[[#This Row],[genoffice]],Table1[Gender],"M")</f>
        <v>8</v>
      </c>
      <c r="AE3266" s="3">
        <f>COUNTIFS(Table1[genoffice],Table1[[#This Row],[genoffice]],Table1[Gender],"~?")</f>
        <v>0</v>
      </c>
    </row>
    <row r="3267" spans="1:31" x14ac:dyDescent="0.35">
      <c r="A3267">
        <v>3266</v>
      </c>
      <c r="B3267">
        <f>IF(COUNTIF(C$2:C3266,C3267)&gt;0,B3266,B3266+1)</f>
        <v>1128</v>
      </c>
      <c r="C3267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7" t="s">
        <v>4059</v>
      </c>
      <c r="E3267" t="s">
        <v>938</v>
      </c>
      <c r="F3267" t="s">
        <v>4067</v>
      </c>
      <c r="G3267">
        <v>2016</v>
      </c>
      <c r="H3267" t="s">
        <v>73</v>
      </c>
      <c r="I3267" t="s">
        <v>127</v>
      </c>
      <c r="J3267">
        <v>446</v>
      </c>
      <c r="K3267">
        <v>13</v>
      </c>
      <c r="L3267">
        <f>COUNTIF(Table1[Race],Table1[Race])</f>
        <v>13</v>
      </c>
      <c r="M3267">
        <v>1</v>
      </c>
      <c r="N3267">
        <v>1</v>
      </c>
      <c r="O3267">
        <v>0</v>
      </c>
      <c r="P3267">
        <v>11</v>
      </c>
      <c r="Q3267" t="s">
        <v>4061</v>
      </c>
      <c r="R3267" t="s">
        <v>2951</v>
      </c>
      <c r="S3267" t="s">
        <v>4059</v>
      </c>
      <c r="T3267">
        <f>IFERROR(Table1[n_can_adj]/MID(Table1[district],FIND("(",Table1[district])+1,1),Table1[n_can_adj])</f>
        <v>13</v>
      </c>
      <c r="U3267">
        <v>4645670</v>
      </c>
      <c r="V3267" t="str">
        <f>IF(Table1[Voting Population]&lt;47000,"Rural","Urban")</f>
        <v>Urban</v>
      </c>
      <c r="W3267" s="3">
        <v>0.1963911855505483</v>
      </c>
      <c r="X3267" s="3" t="s">
        <v>5415</v>
      </c>
      <c r="Y3267" s="3">
        <f>COUNTIFS(Table1[Race '#],Table1[[#This Row],[Race '#]],Table1[Gender],"F")</f>
        <v>5</v>
      </c>
      <c r="Z3267" s="3">
        <f>COUNTIFS(Table1[Race '#],Table1[[#This Row],[Race '#]],Table1[Gender],"M")</f>
        <v>8</v>
      </c>
      <c r="AA3267" s="3">
        <f>COUNTIFS(Table1[Race '#],Table1[[#This Row],[Race '#]],Table1[Gender],"~?")</f>
        <v>0</v>
      </c>
      <c r="AB3267" s="3" t="str">
        <f>_xlfn.IFS(Y3267=SUM(Table1[[#This Row],[Race-F candidates]:[Race-? Candidates]]),"All-Female",Z3267=SUM(Table1[[#This Row],[Race-F candidates]:[Race-? Candidates]]),"All-Male",1=1,"Mixed-Gender")</f>
        <v>Mixed-Gender</v>
      </c>
      <c r="AC3267" s="3">
        <f>COUNTIFS(Table1[genoffice],Table1[[#This Row],[genoffice]],Table1[Gender],"F")</f>
        <v>5</v>
      </c>
      <c r="AD3267" s="3">
        <f>COUNTIFS(Table1[genoffice],Table1[[#This Row],[genoffice]],Table1[Gender],"M")</f>
        <v>8</v>
      </c>
      <c r="AE3267" s="3">
        <f>COUNTIFS(Table1[genoffice],Table1[[#This Row],[genoffice]],Table1[Gender],"~?")</f>
        <v>0</v>
      </c>
    </row>
    <row r="3268" spans="1:31" x14ac:dyDescent="0.35">
      <c r="A3268">
        <v>3267</v>
      </c>
      <c r="B3268">
        <f>IF(COUNTIF(C$2:C3267,C3268)&gt;0,B3267,B3267+1)</f>
        <v>1128</v>
      </c>
      <c r="C3268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8" t="s">
        <v>4059</v>
      </c>
      <c r="E3268" t="s">
        <v>938</v>
      </c>
      <c r="F3268" t="s">
        <v>4068</v>
      </c>
      <c r="G3268">
        <v>2016</v>
      </c>
      <c r="H3268" t="s">
        <v>73</v>
      </c>
      <c r="I3268" t="s">
        <v>23</v>
      </c>
      <c r="J3268">
        <v>780154</v>
      </c>
      <c r="K3268">
        <v>13</v>
      </c>
      <c r="L3268">
        <f>COUNTIF(Table1[Race],Table1[Race])</f>
        <v>13</v>
      </c>
      <c r="M3268">
        <v>1</v>
      </c>
      <c r="N3268">
        <v>1</v>
      </c>
      <c r="O3268">
        <v>0</v>
      </c>
      <c r="P3268">
        <v>11</v>
      </c>
      <c r="Q3268" t="s">
        <v>4061</v>
      </c>
      <c r="R3268" t="s">
        <v>2951</v>
      </c>
      <c r="S3268" t="s">
        <v>4059</v>
      </c>
      <c r="T3268">
        <f>IFERROR(Table1[n_can_adj]/MID(Table1[district],FIND("(",Table1[district])+1,1),Table1[n_can_adj])</f>
        <v>13</v>
      </c>
      <c r="U3268">
        <v>4645670</v>
      </c>
      <c r="V3268" t="str">
        <f>IF(Table1[Voting Population]&lt;47000,"Rural","Urban")</f>
        <v>Urban</v>
      </c>
      <c r="W3268" s="3">
        <v>0.1963911855505483</v>
      </c>
      <c r="X3268" s="3" t="s">
        <v>5415</v>
      </c>
      <c r="Y3268" s="3">
        <f>COUNTIFS(Table1[Race '#],Table1[[#This Row],[Race '#]],Table1[Gender],"F")</f>
        <v>5</v>
      </c>
      <c r="Z3268" s="3">
        <f>COUNTIFS(Table1[Race '#],Table1[[#This Row],[Race '#]],Table1[Gender],"M")</f>
        <v>8</v>
      </c>
      <c r="AA3268" s="3">
        <f>COUNTIFS(Table1[Race '#],Table1[[#This Row],[Race '#]],Table1[Gender],"~?")</f>
        <v>0</v>
      </c>
      <c r="AB3268" s="3" t="str">
        <f>_xlfn.IFS(Y3268=SUM(Table1[[#This Row],[Race-F candidates]:[Race-? Candidates]]),"All-Female",Z3268=SUM(Table1[[#This Row],[Race-F candidates]:[Race-? Candidates]]),"All-Male",1=1,"Mixed-Gender")</f>
        <v>Mixed-Gender</v>
      </c>
      <c r="AC3268" s="3">
        <f>COUNTIFS(Table1[genoffice],Table1[[#This Row],[genoffice]],Table1[Gender],"F")</f>
        <v>5</v>
      </c>
      <c r="AD3268" s="3">
        <f>COUNTIFS(Table1[genoffice],Table1[[#This Row],[genoffice]],Table1[Gender],"M")</f>
        <v>8</v>
      </c>
      <c r="AE3268" s="3">
        <f>COUNTIFS(Table1[genoffice],Table1[[#This Row],[genoffice]],Table1[Gender],"~?")</f>
        <v>0</v>
      </c>
    </row>
    <row r="3269" spans="1:31" x14ac:dyDescent="0.35">
      <c r="A3269">
        <v>3268</v>
      </c>
      <c r="B3269">
        <f>IF(COUNTIF(C$2:C3268,C3269)&gt;0,B3268,B3268+1)</f>
        <v>1128</v>
      </c>
      <c r="C3269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69" t="s">
        <v>4059</v>
      </c>
      <c r="E3269" t="s">
        <v>938</v>
      </c>
      <c r="F3269" t="s">
        <v>4069</v>
      </c>
      <c r="G3269">
        <v>2016</v>
      </c>
      <c r="H3269" t="s">
        <v>73</v>
      </c>
      <c r="I3269" t="s">
        <v>127</v>
      </c>
      <c r="J3269">
        <v>370</v>
      </c>
      <c r="K3269">
        <v>13</v>
      </c>
      <c r="L3269">
        <f>COUNTIF(Table1[Race],Table1[Race])</f>
        <v>13</v>
      </c>
      <c r="M3269">
        <v>1</v>
      </c>
      <c r="N3269">
        <v>1</v>
      </c>
      <c r="O3269">
        <v>0</v>
      </c>
      <c r="P3269">
        <v>11</v>
      </c>
      <c r="Q3269" t="s">
        <v>4061</v>
      </c>
      <c r="R3269" t="s">
        <v>2951</v>
      </c>
      <c r="S3269" t="s">
        <v>4059</v>
      </c>
      <c r="T3269">
        <f>IFERROR(Table1[n_can_adj]/MID(Table1[district],FIND("(",Table1[district])+1,1),Table1[n_can_adj])</f>
        <v>13</v>
      </c>
      <c r="U3269">
        <v>4645670</v>
      </c>
      <c r="V3269" t="str">
        <f>IF(Table1[Voting Population]&lt;47000,"Rural","Urban")</f>
        <v>Urban</v>
      </c>
      <c r="W3269" s="3">
        <v>0.1963911855505483</v>
      </c>
      <c r="X3269" s="3" t="s">
        <v>5414</v>
      </c>
      <c r="Y3269" s="3">
        <f>COUNTIFS(Table1[Race '#],Table1[[#This Row],[Race '#]],Table1[Gender],"F")</f>
        <v>5</v>
      </c>
      <c r="Z3269" s="3">
        <f>COUNTIFS(Table1[Race '#],Table1[[#This Row],[Race '#]],Table1[Gender],"M")</f>
        <v>8</v>
      </c>
      <c r="AA3269" s="3">
        <f>COUNTIFS(Table1[Race '#],Table1[[#This Row],[Race '#]],Table1[Gender],"~?")</f>
        <v>0</v>
      </c>
      <c r="AB3269" s="3" t="str">
        <f>_xlfn.IFS(Y3269=SUM(Table1[[#This Row],[Race-F candidates]:[Race-? Candidates]]),"All-Female",Z3269=SUM(Table1[[#This Row],[Race-F candidates]:[Race-? Candidates]]),"All-Male",1=1,"Mixed-Gender")</f>
        <v>Mixed-Gender</v>
      </c>
      <c r="AC3269" s="3">
        <f>COUNTIFS(Table1[genoffice],Table1[[#This Row],[genoffice]],Table1[Gender],"F")</f>
        <v>5</v>
      </c>
      <c r="AD3269" s="3">
        <f>COUNTIFS(Table1[genoffice],Table1[[#This Row],[genoffice]],Table1[Gender],"M")</f>
        <v>8</v>
      </c>
      <c r="AE3269" s="3">
        <f>COUNTIFS(Table1[genoffice],Table1[[#This Row],[genoffice]],Table1[Gender],"~?")</f>
        <v>0</v>
      </c>
    </row>
    <row r="3270" spans="1:31" x14ac:dyDescent="0.35">
      <c r="A3270">
        <v>3269</v>
      </c>
      <c r="B3270">
        <f>IF(COUNTIF(C$2:C3269,C3270)&gt;0,B3269,B3269+1)</f>
        <v>1128</v>
      </c>
      <c r="C3270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0" t="s">
        <v>4059</v>
      </c>
      <c r="E3270" t="s">
        <v>938</v>
      </c>
      <c r="F3270" t="s">
        <v>4070</v>
      </c>
      <c r="G3270">
        <v>2016</v>
      </c>
      <c r="H3270" t="s">
        <v>73</v>
      </c>
      <c r="I3270" t="s">
        <v>127</v>
      </c>
      <c r="J3270">
        <v>14031</v>
      </c>
      <c r="K3270">
        <v>13</v>
      </c>
      <c r="L3270">
        <f>COUNTIF(Table1[Race],Table1[Race])</f>
        <v>13</v>
      </c>
      <c r="M3270">
        <v>1</v>
      </c>
      <c r="N3270">
        <v>1</v>
      </c>
      <c r="O3270">
        <v>0</v>
      </c>
      <c r="P3270">
        <v>11</v>
      </c>
      <c r="Q3270" t="s">
        <v>4061</v>
      </c>
      <c r="R3270" t="s">
        <v>2951</v>
      </c>
      <c r="S3270" t="s">
        <v>4059</v>
      </c>
      <c r="T3270">
        <f>IFERROR(Table1[n_can_adj]/MID(Table1[district],FIND("(",Table1[district])+1,1),Table1[n_can_adj])</f>
        <v>13</v>
      </c>
      <c r="U3270">
        <v>4645670</v>
      </c>
      <c r="V3270" t="str">
        <f>IF(Table1[Voting Population]&lt;47000,"Rural","Urban")</f>
        <v>Urban</v>
      </c>
      <c r="W3270" s="3">
        <v>0.1963911855505483</v>
      </c>
      <c r="X3270" s="3" t="s">
        <v>5415</v>
      </c>
      <c r="Y3270" s="3">
        <f>COUNTIFS(Table1[Race '#],Table1[[#This Row],[Race '#]],Table1[Gender],"F")</f>
        <v>5</v>
      </c>
      <c r="Z3270" s="3">
        <f>COUNTIFS(Table1[Race '#],Table1[[#This Row],[Race '#]],Table1[Gender],"M")</f>
        <v>8</v>
      </c>
      <c r="AA3270" s="3">
        <f>COUNTIFS(Table1[Race '#],Table1[[#This Row],[Race '#]],Table1[Gender],"~?")</f>
        <v>0</v>
      </c>
      <c r="AB3270" s="3" t="str">
        <f>_xlfn.IFS(Y3270=SUM(Table1[[#This Row],[Race-F candidates]:[Race-? Candidates]]),"All-Female",Z3270=SUM(Table1[[#This Row],[Race-F candidates]:[Race-? Candidates]]),"All-Male",1=1,"Mixed-Gender")</f>
        <v>Mixed-Gender</v>
      </c>
      <c r="AC3270" s="3">
        <f>COUNTIFS(Table1[genoffice],Table1[[#This Row],[genoffice]],Table1[Gender],"F")</f>
        <v>5</v>
      </c>
      <c r="AD3270" s="3">
        <f>COUNTIFS(Table1[genoffice],Table1[[#This Row],[genoffice]],Table1[Gender],"M")</f>
        <v>8</v>
      </c>
      <c r="AE3270" s="3">
        <f>COUNTIFS(Table1[genoffice],Table1[[#This Row],[genoffice]],Table1[Gender],"~?")</f>
        <v>0</v>
      </c>
    </row>
    <row r="3271" spans="1:31" x14ac:dyDescent="0.35">
      <c r="A3271">
        <v>3270</v>
      </c>
      <c r="B3271">
        <f>IF(COUNTIF(C$2:C3270,C3271)&gt;0,B3270,B3270+1)</f>
        <v>1128</v>
      </c>
      <c r="C3271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1" t="s">
        <v>4059</v>
      </c>
      <c r="E3271" t="s">
        <v>938</v>
      </c>
      <c r="F3271" t="s">
        <v>4071</v>
      </c>
      <c r="G3271">
        <v>2016</v>
      </c>
      <c r="H3271" t="s">
        <v>73</v>
      </c>
      <c r="I3271" t="s">
        <v>127</v>
      </c>
      <c r="J3271">
        <v>1048</v>
      </c>
      <c r="K3271">
        <v>13</v>
      </c>
      <c r="L3271">
        <f>COUNTIF(Table1[Race],Table1[Race])</f>
        <v>13</v>
      </c>
      <c r="M3271">
        <v>1</v>
      </c>
      <c r="N3271">
        <v>1</v>
      </c>
      <c r="O3271">
        <v>0</v>
      </c>
      <c r="P3271">
        <v>11</v>
      </c>
      <c r="Q3271" t="s">
        <v>4061</v>
      </c>
      <c r="R3271" t="s">
        <v>2951</v>
      </c>
      <c r="S3271" t="s">
        <v>4059</v>
      </c>
      <c r="T3271">
        <f>IFERROR(Table1[n_can_adj]/MID(Table1[district],FIND("(",Table1[district])+1,1),Table1[n_can_adj])</f>
        <v>13</v>
      </c>
      <c r="U3271">
        <v>4645670</v>
      </c>
      <c r="V3271" t="str">
        <f>IF(Table1[Voting Population]&lt;47000,"Rural","Urban")</f>
        <v>Urban</v>
      </c>
      <c r="W3271" s="3">
        <v>0.1963911855505483</v>
      </c>
      <c r="X3271" s="3" t="s">
        <v>5414</v>
      </c>
      <c r="Y3271" s="3">
        <f>COUNTIFS(Table1[Race '#],Table1[[#This Row],[Race '#]],Table1[Gender],"F")</f>
        <v>5</v>
      </c>
      <c r="Z3271" s="3">
        <f>COUNTIFS(Table1[Race '#],Table1[[#This Row],[Race '#]],Table1[Gender],"M")</f>
        <v>8</v>
      </c>
      <c r="AA3271" s="3">
        <f>COUNTIFS(Table1[Race '#],Table1[[#This Row],[Race '#]],Table1[Gender],"~?")</f>
        <v>0</v>
      </c>
      <c r="AB3271" s="3" t="str">
        <f>_xlfn.IFS(Y3271=SUM(Table1[[#This Row],[Race-F candidates]:[Race-? Candidates]]),"All-Female",Z3271=SUM(Table1[[#This Row],[Race-F candidates]:[Race-? Candidates]]),"All-Male",1=1,"Mixed-Gender")</f>
        <v>Mixed-Gender</v>
      </c>
      <c r="AC3271" s="3">
        <f>COUNTIFS(Table1[genoffice],Table1[[#This Row],[genoffice]],Table1[Gender],"F")</f>
        <v>5</v>
      </c>
      <c r="AD3271" s="3">
        <f>COUNTIFS(Table1[genoffice],Table1[[#This Row],[genoffice]],Table1[Gender],"M")</f>
        <v>8</v>
      </c>
      <c r="AE3271" s="3">
        <f>COUNTIFS(Table1[genoffice],Table1[[#This Row],[genoffice]],Table1[Gender],"~?")</f>
        <v>0</v>
      </c>
    </row>
    <row r="3272" spans="1:31" x14ac:dyDescent="0.35">
      <c r="A3272">
        <v>3271</v>
      </c>
      <c r="B3272">
        <f>IF(COUNTIF(C$2:C3271,C3272)&gt;0,B3271,B3271+1)</f>
        <v>1128</v>
      </c>
      <c r="C3272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2" t="s">
        <v>4059</v>
      </c>
      <c r="E3272" t="s">
        <v>938</v>
      </c>
      <c r="F3272" t="s">
        <v>4072</v>
      </c>
      <c r="G3272">
        <v>2016</v>
      </c>
      <c r="H3272" t="s">
        <v>73</v>
      </c>
      <c r="I3272" t="s">
        <v>127</v>
      </c>
      <c r="J3272">
        <v>749</v>
      </c>
      <c r="K3272">
        <v>13</v>
      </c>
      <c r="L3272">
        <f>COUNTIF(Table1[Race],Table1[Race])</f>
        <v>13</v>
      </c>
      <c r="M3272">
        <v>1</v>
      </c>
      <c r="N3272">
        <v>1</v>
      </c>
      <c r="O3272">
        <v>0</v>
      </c>
      <c r="P3272">
        <v>11</v>
      </c>
      <c r="Q3272" t="s">
        <v>4061</v>
      </c>
      <c r="R3272" t="s">
        <v>2951</v>
      </c>
      <c r="S3272" t="s">
        <v>4059</v>
      </c>
      <c r="T3272">
        <f>IFERROR(Table1[n_can_adj]/MID(Table1[district],FIND("(",Table1[district])+1,1),Table1[n_can_adj])</f>
        <v>13</v>
      </c>
      <c r="U3272">
        <v>4645670</v>
      </c>
      <c r="V3272" t="str">
        <f>IF(Table1[Voting Population]&lt;47000,"Rural","Urban")</f>
        <v>Urban</v>
      </c>
      <c r="W3272" s="3">
        <v>0.1963911855505483</v>
      </c>
      <c r="X3272" s="3" t="s">
        <v>5415</v>
      </c>
      <c r="Y3272" s="3">
        <f>COUNTIFS(Table1[Race '#],Table1[[#This Row],[Race '#]],Table1[Gender],"F")</f>
        <v>5</v>
      </c>
      <c r="Z3272" s="3">
        <f>COUNTIFS(Table1[Race '#],Table1[[#This Row],[Race '#]],Table1[Gender],"M")</f>
        <v>8</v>
      </c>
      <c r="AA3272" s="3">
        <f>COUNTIFS(Table1[Race '#],Table1[[#This Row],[Race '#]],Table1[Gender],"~?")</f>
        <v>0</v>
      </c>
      <c r="AB3272" s="3" t="str">
        <f>_xlfn.IFS(Y3272=SUM(Table1[[#This Row],[Race-F candidates]:[Race-? Candidates]]),"All-Female",Z3272=SUM(Table1[[#This Row],[Race-F candidates]:[Race-? Candidates]]),"All-Male",1=1,"Mixed-Gender")</f>
        <v>Mixed-Gender</v>
      </c>
      <c r="AC3272" s="3">
        <f>COUNTIFS(Table1[genoffice],Table1[[#This Row],[genoffice]],Table1[Gender],"F")</f>
        <v>5</v>
      </c>
      <c r="AD3272" s="3">
        <f>COUNTIFS(Table1[genoffice],Table1[[#This Row],[genoffice]],Table1[Gender],"M")</f>
        <v>8</v>
      </c>
      <c r="AE3272" s="3">
        <f>COUNTIFS(Table1[genoffice],Table1[[#This Row],[genoffice]],Table1[Gender],"~?")</f>
        <v>0</v>
      </c>
    </row>
    <row r="3273" spans="1:31" x14ac:dyDescent="0.35">
      <c r="A3273">
        <v>3272</v>
      </c>
      <c r="B3273">
        <f>IF(COUNTIF(C$2:C3272,C3273)&gt;0,B3272,B3272+1)</f>
        <v>1128</v>
      </c>
      <c r="C3273" t="str">
        <f>Table1[[#This Row],[position]]&amp;IF(Table1[district]="NA","","-"&amp;Table1[district])&amp;IF(Table1[parish]="Multi-Parish Race","","-"&amp;Table1[parish])&amp;" ("&amp;Table1[year]&amp;")"</f>
        <v>Presidential Electors (2016)</v>
      </c>
      <c r="D3273" t="s">
        <v>4059</v>
      </c>
      <c r="E3273" t="s">
        <v>938</v>
      </c>
      <c r="F3273" t="s">
        <v>4073</v>
      </c>
      <c r="G3273">
        <v>2016</v>
      </c>
      <c r="H3273" t="s">
        <v>73</v>
      </c>
      <c r="I3273" t="s">
        <v>127</v>
      </c>
      <c r="J3273">
        <v>1581</v>
      </c>
      <c r="K3273">
        <v>13</v>
      </c>
      <c r="L3273">
        <f>COUNTIF(Table1[Race],Table1[Race])</f>
        <v>13</v>
      </c>
      <c r="M3273">
        <v>1</v>
      </c>
      <c r="N3273">
        <v>1</v>
      </c>
      <c r="O3273">
        <v>0</v>
      </c>
      <c r="P3273">
        <v>11</v>
      </c>
      <c r="Q3273" t="s">
        <v>4061</v>
      </c>
      <c r="R3273" t="s">
        <v>2951</v>
      </c>
      <c r="S3273" t="s">
        <v>4059</v>
      </c>
      <c r="T3273">
        <f>IFERROR(Table1[n_can_adj]/MID(Table1[district],FIND("(",Table1[district])+1,1),Table1[n_can_adj])</f>
        <v>13</v>
      </c>
      <c r="U3273">
        <v>4645670</v>
      </c>
      <c r="V3273" t="str">
        <f>IF(Table1[Voting Population]&lt;47000,"Rural","Urban")</f>
        <v>Urban</v>
      </c>
      <c r="W3273" s="3">
        <v>0.1963911855505483</v>
      </c>
      <c r="X3273" s="3" t="s">
        <v>5414</v>
      </c>
      <c r="Y3273" s="3">
        <f>COUNTIFS(Table1[Race '#],Table1[[#This Row],[Race '#]],Table1[Gender],"F")</f>
        <v>5</v>
      </c>
      <c r="Z3273" s="3">
        <f>COUNTIFS(Table1[Race '#],Table1[[#This Row],[Race '#]],Table1[Gender],"M")</f>
        <v>8</v>
      </c>
      <c r="AA3273" s="3">
        <f>COUNTIFS(Table1[Race '#],Table1[[#This Row],[Race '#]],Table1[Gender],"~?")</f>
        <v>0</v>
      </c>
      <c r="AB3273" s="3" t="str">
        <f>_xlfn.IFS(Y3273=SUM(Table1[[#This Row],[Race-F candidates]:[Race-? Candidates]]),"All-Female",Z3273=SUM(Table1[[#This Row],[Race-F candidates]:[Race-? Candidates]]),"All-Male",1=1,"Mixed-Gender")</f>
        <v>Mixed-Gender</v>
      </c>
      <c r="AC3273" s="3">
        <f>COUNTIFS(Table1[genoffice],Table1[[#This Row],[genoffice]],Table1[Gender],"F")</f>
        <v>5</v>
      </c>
      <c r="AD3273" s="3">
        <f>COUNTIFS(Table1[genoffice],Table1[[#This Row],[genoffice]],Table1[Gender],"M")</f>
        <v>8</v>
      </c>
      <c r="AE3273" s="3">
        <f>COUNTIFS(Table1[genoffice],Table1[[#This Row],[genoffice]],Table1[Gender],"~?")</f>
        <v>0</v>
      </c>
    </row>
    <row r="3274" spans="1:31" x14ac:dyDescent="0.35">
      <c r="A3274">
        <v>3273</v>
      </c>
      <c r="B3274">
        <f>IF(COUNTIF(C$2:C3273,C3274)&gt;0,B3273,B3273+1)</f>
        <v>1129</v>
      </c>
      <c r="C3274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4" t="s">
        <v>4074</v>
      </c>
      <c r="E3274" t="s">
        <v>3348</v>
      </c>
      <c r="F3274" t="s">
        <v>4075</v>
      </c>
      <c r="G3274">
        <v>2014</v>
      </c>
      <c r="H3274" t="s">
        <v>73</v>
      </c>
      <c r="I3274" t="s">
        <v>19</v>
      </c>
      <c r="J3274">
        <v>63622</v>
      </c>
      <c r="K3274">
        <v>3</v>
      </c>
      <c r="L3274">
        <f>COUNTIF(Table1[Race],Table1[Race])</f>
        <v>3</v>
      </c>
      <c r="M3274">
        <v>0</v>
      </c>
      <c r="N3274">
        <v>3</v>
      </c>
      <c r="O3274">
        <v>0</v>
      </c>
      <c r="P3274">
        <v>0</v>
      </c>
      <c r="Q3274" t="s">
        <v>946</v>
      </c>
      <c r="R3274" t="s">
        <v>2951</v>
      </c>
      <c r="S3274" t="s">
        <v>4074</v>
      </c>
      <c r="T3274">
        <f>IFERROR(Table1[n_can_adj]/MID(Table1[district],FIND("(",Table1[district])+1,1),Table1[n_can_adj])</f>
        <v>3</v>
      </c>
      <c r="U3274">
        <v>4645670</v>
      </c>
      <c r="V3274" t="str">
        <f>IF(Table1[Voting Population]&lt;47000,"Rural","Urban")</f>
        <v>Urban</v>
      </c>
      <c r="W3274" s="3">
        <v>1.4574376446138904E-2</v>
      </c>
      <c r="X3274" s="3" t="s">
        <v>5414</v>
      </c>
      <c r="Y3274" s="3">
        <f>COUNTIFS(Table1[Race '#],Table1[[#This Row],[Race '#]],Table1[Gender],"F")</f>
        <v>0</v>
      </c>
      <c r="Z3274" s="3">
        <f>COUNTIFS(Table1[Race '#],Table1[[#This Row],[Race '#]],Table1[Gender],"M")</f>
        <v>3</v>
      </c>
      <c r="AA3274" s="3">
        <f>COUNTIFS(Table1[Race '#],Table1[[#This Row],[Race '#]],Table1[Gender],"~?")</f>
        <v>0</v>
      </c>
      <c r="AB3274" s="3" t="str">
        <f>_xlfn.IFS(Y3274=SUM(Table1[[#This Row],[Race-F candidates]:[Race-? Candidates]]),"All-Female",Z3274=SUM(Table1[[#This Row],[Race-F candidates]:[Race-? Candidates]]),"All-Male",1=1,"Mixed-Gender")</f>
        <v>All-Male</v>
      </c>
      <c r="AC3274" s="3">
        <f>COUNTIFS(Table1[genoffice],Table1[[#This Row],[genoffice]],Table1[Gender],"F")</f>
        <v>1</v>
      </c>
      <c r="AD3274" s="3">
        <f>COUNTIFS(Table1[genoffice],Table1[[#This Row],[genoffice]],Table1[Gender],"M")</f>
        <v>7</v>
      </c>
      <c r="AE3274" s="3">
        <f>COUNTIFS(Table1[genoffice],Table1[[#This Row],[genoffice]],Table1[Gender],"~?")</f>
        <v>0</v>
      </c>
    </row>
    <row r="3275" spans="1:31" x14ac:dyDescent="0.35">
      <c r="A3275">
        <v>3274</v>
      </c>
      <c r="B3275">
        <f>IF(COUNTIF(C$2:C3274,C3275)&gt;0,B3274,B3274+1)</f>
        <v>1129</v>
      </c>
      <c r="C3275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5" t="s">
        <v>4074</v>
      </c>
      <c r="E3275" t="s">
        <v>3348</v>
      </c>
      <c r="F3275" t="s">
        <v>4076</v>
      </c>
      <c r="G3275">
        <v>2014</v>
      </c>
      <c r="H3275" t="s">
        <v>73</v>
      </c>
      <c r="I3275" t="s">
        <v>19</v>
      </c>
      <c r="J3275">
        <v>95742</v>
      </c>
      <c r="K3275">
        <v>3</v>
      </c>
      <c r="L3275">
        <f>COUNTIF(Table1[Race],Table1[Race])</f>
        <v>3</v>
      </c>
      <c r="M3275">
        <v>0</v>
      </c>
      <c r="N3275">
        <v>3</v>
      </c>
      <c r="O3275">
        <v>0</v>
      </c>
      <c r="P3275">
        <v>0</v>
      </c>
      <c r="Q3275" t="s">
        <v>946</v>
      </c>
      <c r="R3275" t="s">
        <v>2951</v>
      </c>
      <c r="S3275" t="s">
        <v>4074</v>
      </c>
      <c r="T3275">
        <f>IFERROR(Table1[n_can_adj]/MID(Table1[district],FIND("(",Table1[district])+1,1),Table1[n_can_adj])</f>
        <v>3</v>
      </c>
      <c r="U3275">
        <v>4645670</v>
      </c>
      <c r="V3275" t="str">
        <f>IF(Table1[Voting Population]&lt;47000,"Rural","Urban")</f>
        <v>Urban</v>
      </c>
      <c r="W3275" s="3">
        <v>1.4574376446138904E-2</v>
      </c>
      <c r="X3275" s="3" t="s">
        <v>5414</v>
      </c>
      <c r="Y3275" s="3">
        <f>COUNTIFS(Table1[Race '#],Table1[[#This Row],[Race '#]],Table1[Gender],"F")</f>
        <v>0</v>
      </c>
      <c r="Z3275" s="3">
        <f>COUNTIFS(Table1[Race '#],Table1[[#This Row],[Race '#]],Table1[Gender],"M")</f>
        <v>3</v>
      </c>
      <c r="AA3275" s="3">
        <f>COUNTIFS(Table1[Race '#],Table1[[#This Row],[Race '#]],Table1[Gender],"~?")</f>
        <v>0</v>
      </c>
      <c r="AB3275" s="3" t="str">
        <f>_xlfn.IFS(Y3275=SUM(Table1[[#This Row],[Race-F candidates]:[Race-? Candidates]]),"All-Female",Z3275=SUM(Table1[[#This Row],[Race-F candidates]:[Race-? Candidates]]),"All-Male",1=1,"Mixed-Gender")</f>
        <v>All-Male</v>
      </c>
      <c r="AC3275" s="3">
        <f>COUNTIFS(Table1[genoffice],Table1[[#This Row],[genoffice]],Table1[Gender],"F")</f>
        <v>1</v>
      </c>
      <c r="AD3275" s="3">
        <f>COUNTIFS(Table1[genoffice],Table1[[#This Row],[genoffice]],Table1[Gender],"M")</f>
        <v>7</v>
      </c>
      <c r="AE3275" s="3">
        <f>COUNTIFS(Table1[genoffice],Table1[[#This Row],[genoffice]],Table1[Gender],"~?")</f>
        <v>0</v>
      </c>
    </row>
    <row r="3276" spans="1:31" x14ac:dyDescent="0.35">
      <c r="A3276">
        <v>3275</v>
      </c>
      <c r="B3276">
        <f>IF(COUNTIF(C$2:C3275,C3276)&gt;0,B3275,B3275+1)</f>
        <v>1129</v>
      </c>
      <c r="C3276" t="str">
        <f>Table1[[#This Row],[position]]&amp;IF(Table1[district]="NA","","-"&amp;Table1[district])&amp;IF(Table1[parish]="Multi-Parish Race","","-"&amp;Table1[parish])&amp;" ("&amp;Table1[year]&amp;")"</f>
        <v>PSC-District 1 (2014)</v>
      </c>
      <c r="D3276" t="s">
        <v>4074</v>
      </c>
      <c r="E3276" t="s">
        <v>3348</v>
      </c>
      <c r="F3276" t="s">
        <v>4077</v>
      </c>
      <c r="G3276">
        <v>2014</v>
      </c>
      <c r="H3276" t="s">
        <v>73</v>
      </c>
      <c r="I3276" t="s">
        <v>19</v>
      </c>
      <c r="J3276">
        <v>99515</v>
      </c>
      <c r="K3276">
        <v>3</v>
      </c>
      <c r="L3276">
        <f>COUNTIF(Table1[Race],Table1[Race])</f>
        <v>3</v>
      </c>
      <c r="M3276">
        <v>0</v>
      </c>
      <c r="N3276">
        <v>3</v>
      </c>
      <c r="O3276">
        <v>0</v>
      </c>
      <c r="P3276">
        <v>0</v>
      </c>
      <c r="Q3276" t="s">
        <v>946</v>
      </c>
      <c r="R3276" t="s">
        <v>2951</v>
      </c>
      <c r="S3276" t="s">
        <v>4074</v>
      </c>
      <c r="T3276">
        <f>IFERROR(Table1[n_can_adj]/MID(Table1[district],FIND("(",Table1[district])+1,1),Table1[n_can_adj])</f>
        <v>3</v>
      </c>
      <c r="U3276">
        <v>4645670</v>
      </c>
      <c r="V3276" t="str">
        <f>IF(Table1[Voting Population]&lt;47000,"Rural","Urban")</f>
        <v>Urban</v>
      </c>
      <c r="W3276" s="3">
        <v>1.4574376446138904E-2</v>
      </c>
      <c r="X3276" s="3" t="s">
        <v>5414</v>
      </c>
      <c r="Y3276" s="3">
        <f>COUNTIFS(Table1[Race '#],Table1[[#This Row],[Race '#]],Table1[Gender],"F")</f>
        <v>0</v>
      </c>
      <c r="Z3276" s="3">
        <f>COUNTIFS(Table1[Race '#],Table1[[#This Row],[Race '#]],Table1[Gender],"M")</f>
        <v>3</v>
      </c>
      <c r="AA3276" s="3">
        <f>COUNTIFS(Table1[Race '#],Table1[[#This Row],[Race '#]],Table1[Gender],"~?")</f>
        <v>0</v>
      </c>
      <c r="AB3276" s="3" t="str">
        <f>_xlfn.IFS(Y3276=SUM(Table1[[#This Row],[Race-F candidates]:[Race-? Candidates]]),"All-Female",Z3276=SUM(Table1[[#This Row],[Race-F candidates]:[Race-? Candidates]]),"All-Male",1=1,"Mixed-Gender")</f>
        <v>All-Male</v>
      </c>
      <c r="AC3276" s="3">
        <f>COUNTIFS(Table1[genoffice],Table1[[#This Row],[genoffice]],Table1[Gender],"F")</f>
        <v>1</v>
      </c>
      <c r="AD3276" s="3">
        <f>COUNTIFS(Table1[genoffice],Table1[[#This Row],[genoffice]],Table1[Gender],"M")</f>
        <v>7</v>
      </c>
      <c r="AE3276" s="3">
        <f>COUNTIFS(Table1[genoffice],Table1[[#This Row],[genoffice]],Table1[Gender],"~?")</f>
        <v>0</v>
      </c>
    </row>
    <row r="3277" spans="1:31" x14ac:dyDescent="0.35">
      <c r="A3277">
        <v>3276</v>
      </c>
      <c r="B3277">
        <f>IF(COUNTIF(C$2:C3276,C3277)&gt;0,B3276,B3276+1)</f>
        <v>1130</v>
      </c>
      <c r="C3277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7" t="s">
        <v>4074</v>
      </c>
      <c r="E3277" t="s">
        <v>3355</v>
      </c>
      <c r="F3277" t="s">
        <v>4078</v>
      </c>
      <c r="G3277">
        <v>2016</v>
      </c>
      <c r="H3277" t="s">
        <v>73</v>
      </c>
      <c r="I3277" t="s">
        <v>19</v>
      </c>
      <c r="J3277">
        <v>175274</v>
      </c>
      <c r="K3277">
        <v>3</v>
      </c>
      <c r="L3277">
        <f>COUNTIF(Table1[Race],Table1[Race])</f>
        <v>3</v>
      </c>
      <c r="M3277">
        <v>1</v>
      </c>
      <c r="N3277">
        <v>2</v>
      </c>
      <c r="O3277">
        <v>0</v>
      </c>
      <c r="P3277">
        <v>0</v>
      </c>
      <c r="Q3277" t="s">
        <v>946</v>
      </c>
      <c r="R3277" t="s">
        <v>2951</v>
      </c>
      <c r="S3277" t="s">
        <v>4074</v>
      </c>
      <c r="T3277">
        <f>IFERROR(Table1[n_can_adj]/MID(Table1[district],FIND("(",Table1[district])+1,1),Table1[n_can_adj])</f>
        <v>3</v>
      </c>
      <c r="U3277">
        <v>4645670</v>
      </c>
      <c r="V3277" t="str">
        <f>IF(Table1[Voting Population]&lt;47000,"Rural","Urban")</f>
        <v>Urban</v>
      </c>
      <c r="W3277" s="3">
        <v>0.20522437182929548</v>
      </c>
      <c r="X3277" s="3" t="s">
        <v>5414</v>
      </c>
      <c r="Y3277" s="3">
        <f>COUNTIFS(Table1[Race '#],Table1[[#This Row],[Race '#]],Table1[Gender],"F")</f>
        <v>1</v>
      </c>
      <c r="Z3277" s="3">
        <f>COUNTIFS(Table1[Race '#],Table1[[#This Row],[Race '#]],Table1[Gender],"M")</f>
        <v>2</v>
      </c>
      <c r="AA3277" s="3">
        <f>COUNTIFS(Table1[Race '#],Table1[[#This Row],[Race '#]],Table1[Gender],"~?")</f>
        <v>0</v>
      </c>
      <c r="AB3277" s="3" t="str">
        <f>_xlfn.IFS(Y3277=SUM(Table1[[#This Row],[Race-F candidates]:[Race-? Candidates]]),"All-Female",Z3277=SUM(Table1[[#This Row],[Race-F candidates]:[Race-? Candidates]]),"All-Male",1=1,"Mixed-Gender")</f>
        <v>Mixed-Gender</v>
      </c>
      <c r="AC3277" s="3">
        <f>COUNTIFS(Table1[genoffice],Table1[[#This Row],[genoffice]],Table1[Gender],"F")</f>
        <v>1</v>
      </c>
      <c r="AD3277" s="3">
        <f>COUNTIFS(Table1[genoffice],Table1[[#This Row],[genoffice]],Table1[Gender],"M")</f>
        <v>7</v>
      </c>
      <c r="AE3277" s="3">
        <f>COUNTIFS(Table1[genoffice],Table1[[#This Row],[genoffice]],Table1[Gender],"~?")</f>
        <v>0</v>
      </c>
    </row>
    <row r="3278" spans="1:31" x14ac:dyDescent="0.35">
      <c r="A3278">
        <v>3277</v>
      </c>
      <c r="B3278">
        <f>IF(COUNTIF(C$2:C3277,C3278)&gt;0,B3277,B3277+1)</f>
        <v>1130</v>
      </c>
      <c r="C3278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8" t="s">
        <v>4074</v>
      </c>
      <c r="E3278" t="s">
        <v>3355</v>
      </c>
      <c r="F3278" t="s">
        <v>4079</v>
      </c>
      <c r="G3278">
        <v>2016</v>
      </c>
      <c r="H3278" t="s">
        <v>73</v>
      </c>
      <c r="I3278" t="s">
        <v>23</v>
      </c>
      <c r="J3278">
        <v>108243</v>
      </c>
      <c r="K3278">
        <v>3</v>
      </c>
      <c r="L3278">
        <f>COUNTIF(Table1[Race],Table1[Race])</f>
        <v>3</v>
      </c>
      <c r="M3278">
        <v>1</v>
      </c>
      <c r="N3278">
        <v>2</v>
      </c>
      <c r="O3278">
        <v>0</v>
      </c>
      <c r="P3278">
        <v>0</v>
      </c>
      <c r="Q3278" t="s">
        <v>946</v>
      </c>
      <c r="R3278" t="s">
        <v>2951</v>
      </c>
      <c r="S3278" t="s">
        <v>4074</v>
      </c>
      <c r="T3278">
        <f>IFERROR(Table1[n_can_adj]/MID(Table1[district],FIND("(",Table1[district])+1,1),Table1[n_can_adj])</f>
        <v>3</v>
      </c>
      <c r="U3278">
        <v>4645670</v>
      </c>
      <c r="V3278" t="str">
        <f>IF(Table1[Voting Population]&lt;47000,"Rural","Urban")</f>
        <v>Urban</v>
      </c>
      <c r="W3278" s="3">
        <v>0.20522437182929548</v>
      </c>
      <c r="X3278" s="3" t="s">
        <v>5415</v>
      </c>
      <c r="Y3278" s="3">
        <f>COUNTIFS(Table1[Race '#],Table1[[#This Row],[Race '#]],Table1[Gender],"F")</f>
        <v>1</v>
      </c>
      <c r="Z3278" s="3">
        <f>COUNTIFS(Table1[Race '#],Table1[[#This Row],[Race '#]],Table1[Gender],"M")</f>
        <v>2</v>
      </c>
      <c r="AA3278" s="3">
        <f>COUNTIFS(Table1[Race '#],Table1[[#This Row],[Race '#]],Table1[Gender],"~?")</f>
        <v>0</v>
      </c>
      <c r="AB3278" s="3" t="str">
        <f>_xlfn.IFS(Y3278=SUM(Table1[[#This Row],[Race-F candidates]:[Race-? Candidates]]),"All-Female",Z3278=SUM(Table1[[#This Row],[Race-F candidates]:[Race-? Candidates]]),"All-Male",1=1,"Mixed-Gender")</f>
        <v>Mixed-Gender</v>
      </c>
      <c r="AC3278" s="3">
        <f>COUNTIFS(Table1[genoffice],Table1[[#This Row],[genoffice]],Table1[Gender],"F")</f>
        <v>1</v>
      </c>
      <c r="AD3278" s="3">
        <f>COUNTIFS(Table1[genoffice],Table1[[#This Row],[genoffice]],Table1[Gender],"M")</f>
        <v>7</v>
      </c>
      <c r="AE3278" s="3">
        <f>COUNTIFS(Table1[genoffice],Table1[[#This Row],[genoffice]],Table1[Gender],"~?")</f>
        <v>0</v>
      </c>
    </row>
    <row r="3279" spans="1:31" x14ac:dyDescent="0.35">
      <c r="A3279">
        <v>3278</v>
      </c>
      <c r="B3279">
        <f>IF(COUNTIF(C$2:C3278,C3279)&gt;0,B3278,B3278+1)</f>
        <v>1130</v>
      </c>
      <c r="C3279" t="str">
        <f>Table1[[#This Row],[position]]&amp;IF(Table1[district]="NA","","-"&amp;Table1[district])&amp;IF(Table1[parish]="Multi-Parish Race","","-"&amp;Table1[parish])&amp;" ("&amp;Table1[year]&amp;")"</f>
        <v>PSC-District 4 (2016)</v>
      </c>
      <c r="D3279" t="s">
        <v>4074</v>
      </c>
      <c r="E3279" t="s">
        <v>3355</v>
      </c>
      <c r="F3279" t="s">
        <v>4080</v>
      </c>
      <c r="G3279">
        <v>2016</v>
      </c>
      <c r="H3279" t="s">
        <v>73</v>
      </c>
      <c r="I3279" t="s">
        <v>19</v>
      </c>
      <c r="J3279">
        <v>43106</v>
      </c>
      <c r="K3279">
        <v>3</v>
      </c>
      <c r="L3279">
        <f>COUNTIF(Table1[Race],Table1[Race])</f>
        <v>3</v>
      </c>
      <c r="M3279">
        <v>1</v>
      </c>
      <c r="N3279">
        <v>2</v>
      </c>
      <c r="O3279">
        <v>0</v>
      </c>
      <c r="P3279">
        <v>0</v>
      </c>
      <c r="Q3279" t="s">
        <v>946</v>
      </c>
      <c r="R3279" t="s">
        <v>2951</v>
      </c>
      <c r="S3279" t="s">
        <v>4074</v>
      </c>
      <c r="T3279">
        <f>IFERROR(Table1[n_can_adj]/MID(Table1[district],FIND("(",Table1[district])+1,1),Table1[n_can_adj])</f>
        <v>3</v>
      </c>
      <c r="U3279">
        <v>4645670</v>
      </c>
      <c r="V3279" t="str">
        <f>IF(Table1[Voting Population]&lt;47000,"Rural","Urban")</f>
        <v>Urban</v>
      </c>
      <c r="W3279" s="3">
        <v>0.20522437182929548</v>
      </c>
      <c r="X3279" s="3" t="s">
        <v>5414</v>
      </c>
      <c r="Y3279" s="3">
        <f>COUNTIFS(Table1[Race '#],Table1[[#This Row],[Race '#]],Table1[Gender],"F")</f>
        <v>1</v>
      </c>
      <c r="Z3279" s="3">
        <f>COUNTIFS(Table1[Race '#],Table1[[#This Row],[Race '#]],Table1[Gender],"M")</f>
        <v>2</v>
      </c>
      <c r="AA3279" s="3">
        <f>COUNTIFS(Table1[Race '#],Table1[[#This Row],[Race '#]],Table1[Gender],"~?")</f>
        <v>0</v>
      </c>
      <c r="AB3279" s="3" t="str">
        <f>_xlfn.IFS(Y3279=SUM(Table1[[#This Row],[Race-F candidates]:[Race-? Candidates]]),"All-Female",Z3279=SUM(Table1[[#This Row],[Race-F candidates]:[Race-? Candidates]]),"All-Male",1=1,"Mixed-Gender")</f>
        <v>Mixed-Gender</v>
      </c>
      <c r="AC3279" s="3">
        <f>COUNTIFS(Table1[genoffice],Table1[[#This Row],[genoffice]],Table1[Gender],"F")</f>
        <v>1</v>
      </c>
      <c r="AD3279" s="3">
        <f>COUNTIFS(Table1[genoffice],Table1[[#This Row],[genoffice]],Table1[Gender],"M")</f>
        <v>7</v>
      </c>
      <c r="AE3279" s="3">
        <f>COUNTIFS(Table1[genoffice],Table1[[#This Row],[genoffice]],Table1[Gender],"~?")</f>
        <v>0</v>
      </c>
    </row>
    <row r="3280" spans="1:31" x14ac:dyDescent="0.35">
      <c r="A3280">
        <v>3279</v>
      </c>
      <c r="B3280">
        <f>IF(COUNTIF(C$2:C3279,C3280)&gt;0,B3279,B3279+1)</f>
        <v>1131</v>
      </c>
      <c r="C3280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0" t="s">
        <v>4074</v>
      </c>
      <c r="E3280" t="s">
        <v>3359</v>
      </c>
      <c r="F3280" t="s">
        <v>4081</v>
      </c>
      <c r="G3280">
        <v>2014</v>
      </c>
      <c r="H3280" t="s">
        <v>73</v>
      </c>
      <c r="I3280" t="s">
        <v>23</v>
      </c>
      <c r="J3280">
        <v>169098</v>
      </c>
      <c r="K3280">
        <v>2</v>
      </c>
      <c r="L3280">
        <f>COUNTIF(Table1[Race],Table1[Race])</f>
        <v>2</v>
      </c>
      <c r="M3280">
        <v>1</v>
      </c>
      <c r="N3280">
        <v>1</v>
      </c>
      <c r="O3280">
        <v>0</v>
      </c>
      <c r="P3280">
        <v>0</v>
      </c>
      <c r="Q3280" t="s">
        <v>946</v>
      </c>
      <c r="R3280" t="s">
        <v>2951</v>
      </c>
      <c r="S3280" t="s">
        <v>4074</v>
      </c>
      <c r="T3280">
        <f>IFERROR(Table1[n_can_adj]/MID(Table1[district],FIND("(",Table1[district])+1,1),Table1[n_can_adj])</f>
        <v>2</v>
      </c>
      <c r="U3280">
        <v>4645670</v>
      </c>
      <c r="V3280" t="str">
        <f>IF(Table1[Voting Population]&lt;47000,"Rural","Urban")</f>
        <v>Urban</v>
      </c>
      <c r="W3280" s="3">
        <v>0.22973208831486169</v>
      </c>
      <c r="X3280" s="3" t="s">
        <v>5414</v>
      </c>
      <c r="Y3280" s="3">
        <f>COUNTIFS(Table1[Race '#],Table1[[#This Row],[Race '#]],Table1[Gender],"F")</f>
        <v>0</v>
      </c>
      <c r="Z3280" s="3">
        <f>COUNTIFS(Table1[Race '#],Table1[[#This Row],[Race '#]],Table1[Gender],"M")</f>
        <v>2</v>
      </c>
      <c r="AA3280" s="3">
        <f>COUNTIFS(Table1[Race '#],Table1[[#This Row],[Race '#]],Table1[Gender],"~?")</f>
        <v>0</v>
      </c>
      <c r="AB3280" s="3" t="str">
        <f>_xlfn.IFS(Y3280=SUM(Table1[[#This Row],[Race-F candidates]:[Race-? Candidates]]),"All-Female",Z3280=SUM(Table1[[#This Row],[Race-F candidates]:[Race-? Candidates]]),"All-Male",1=1,"Mixed-Gender")</f>
        <v>All-Male</v>
      </c>
      <c r="AC3280" s="3">
        <f>COUNTIFS(Table1[genoffice],Table1[[#This Row],[genoffice]],Table1[Gender],"F")</f>
        <v>1</v>
      </c>
      <c r="AD3280" s="3">
        <f>COUNTIFS(Table1[genoffice],Table1[[#This Row],[genoffice]],Table1[Gender],"M")</f>
        <v>7</v>
      </c>
      <c r="AE3280" s="3">
        <f>COUNTIFS(Table1[genoffice],Table1[[#This Row],[genoffice]],Table1[Gender],"~?")</f>
        <v>0</v>
      </c>
    </row>
    <row r="3281" spans="1:31" x14ac:dyDescent="0.35">
      <c r="A3281">
        <v>3280</v>
      </c>
      <c r="B3281">
        <f>IF(COUNTIF(C$2:C3280,C3281)&gt;0,B3280,B3280+1)</f>
        <v>1131</v>
      </c>
      <c r="C3281" t="str">
        <f>Table1[[#This Row],[position]]&amp;IF(Table1[district]="NA","","-"&amp;Table1[district])&amp;IF(Table1[parish]="Multi-Parish Race","","-"&amp;Table1[parish])&amp;" ("&amp;Table1[year]&amp;")"</f>
        <v>PSC-District 5 (2014)</v>
      </c>
      <c r="D3281" t="s">
        <v>4074</v>
      </c>
      <c r="E3281" t="s">
        <v>3359</v>
      </c>
      <c r="F3281" t="s">
        <v>4082</v>
      </c>
      <c r="G3281">
        <v>2014</v>
      </c>
      <c r="H3281" t="s">
        <v>73</v>
      </c>
      <c r="I3281" t="s">
        <v>19</v>
      </c>
      <c r="J3281">
        <v>105918</v>
      </c>
      <c r="K3281">
        <v>2</v>
      </c>
      <c r="L3281">
        <f>COUNTIF(Table1[Race],Table1[Race])</f>
        <v>2</v>
      </c>
      <c r="M3281">
        <v>1</v>
      </c>
      <c r="N3281">
        <v>1</v>
      </c>
      <c r="O3281">
        <v>0</v>
      </c>
      <c r="P3281">
        <v>0</v>
      </c>
      <c r="Q3281" t="s">
        <v>946</v>
      </c>
      <c r="R3281" t="s">
        <v>2951</v>
      </c>
      <c r="S3281" t="s">
        <v>4074</v>
      </c>
      <c r="T3281">
        <f>IFERROR(Table1[n_can_adj]/MID(Table1[district],FIND("(",Table1[district])+1,1),Table1[n_can_adj])</f>
        <v>2</v>
      </c>
      <c r="U3281">
        <v>4645670</v>
      </c>
      <c r="V3281" t="str">
        <f>IF(Table1[Voting Population]&lt;47000,"Rural","Urban")</f>
        <v>Urban</v>
      </c>
      <c r="W3281" s="3">
        <v>0.22973208831486169</v>
      </c>
      <c r="X3281" s="3" t="s">
        <v>5414</v>
      </c>
      <c r="Y3281" s="3">
        <f>COUNTIFS(Table1[Race '#],Table1[[#This Row],[Race '#]],Table1[Gender],"F")</f>
        <v>0</v>
      </c>
      <c r="Z3281" s="3">
        <f>COUNTIFS(Table1[Race '#],Table1[[#This Row],[Race '#]],Table1[Gender],"M")</f>
        <v>2</v>
      </c>
      <c r="AA3281" s="3">
        <f>COUNTIFS(Table1[Race '#],Table1[[#This Row],[Race '#]],Table1[Gender],"~?")</f>
        <v>0</v>
      </c>
      <c r="AB3281" s="3" t="str">
        <f>_xlfn.IFS(Y3281=SUM(Table1[[#This Row],[Race-F candidates]:[Race-? Candidates]]),"All-Female",Z3281=SUM(Table1[[#This Row],[Race-F candidates]:[Race-? Candidates]]),"All-Male",1=1,"Mixed-Gender")</f>
        <v>All-Male</v>
      </c>
      <c r="AC3281" s="3">
        <f>COUNTIFS(Table1[genoffice],Table1[[#This Row],[genoffice]],Table1[Gender],"F")</f>
        <v>1</v>
      </c>
      <c r="AD3281" s="3">
        <f>COUNTIFS(Table1[genoffice],Table1[[#This Row],[genoffice]],Table1[Gender],"M")</f>
        <v>7</v>
      </c>
      <c r="AE3281" s="3">
        <f>COUNTIFS(Table1[genoffice],Table1[[#This Row],[genoffice]],Table1[Gender],"~?")</f>
        <v>0</v>
      </c>
    </row>
    <row r="3282" spans="1:31" x14ac:dyDescent="0.35">
      <c r="A3282">
        <v>3281</v>
      </c>
      <c r="B3282">
        <f>IF(COUNTIF(C$2:C3281,C3282)&gt;0,B3281,B3281+1)</f>
        <v>1132</v>
      </c>
      <c r="C3282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2" t="s">
        <v>4083</v>
      </c>
      <c r="E3282" t="s">
        <v>4084</v>
      </c>
      <c r="F3282" t="s">
        <v>4085</v>
      </c>
      <c r="G3282">
        <v>2014</v>
      </c>
      <c r="H3282" t="s">
        <v>1094</v>
      </c>
      <c r="I3282" t="s">
        <v>127</v>
      </c>
      <c r="J3282">
        <v>86</v>
      </c>
      <c r="K3282">
        <v>3</v>
      </c>
      <c r="L3282">
        <f>COUNTIF(Table1[Race],Table1[Race])</f>
        <v>3</v>
      </c>
      <c r="M3282">
        <v>0</v>
      </c>
      <c r="N3282">
        <v>0</v>
      </c>
      <c r="O3282">
        <v>0</v>
      </c>
      <c r="P3282">
        <v>3</v>
      </c>
      <c r="Q3282" t="s">
        <v>20</v>
      </c>
      <c r="R3282" t="s">
        <v>21</v>
      </c>
      <c r="S3282" t="s">
        <v>4083</v>
      </c>
      <c r="T3282">
        <f>IFERROR(Table1[n_can_adj]/MID(Table1[district],FIND("(",Table1[district])+1,1),Table1[n_can_adj])</f>
        <v>3</v>
      </c>
      <c r="U3282">
        <v>16452</v>
      </c>
      <c r="V3282" t="str">
        <f>IF(Table1[Voting Population]&lt;47000,"Rural","Urban")</f>
        <v>Rural</v>
      </c>
      <c r="W3282" s="3">
        <v>5.6603773584905648E-2</v>
      </c>
      <c r="X3282" s="3" t="s">
        <v>5415</v>
      </c>
      <c r="Y3282" s="3">
        <f>COUNTIFS(Table1[Race '#],Table1[[#This Row],[Race '#]],Table1[Gender],"F")</f>
        <v>1</v>
      </c>
      <c r="Z3282" s="3">
        <f>COUNTIFS(Table1[Race '#],Table1[[#This Row],[Race '#]],Table1[Gender],"M")</f>
        <v>2</v>
      </c>
      <c r="AA3282" s="3">
        <f>COUNTIFS(Table1[Race '#],Table1[[#This Row],[Race '#]],Table1[Gender],"~?")</f>
        <v>0</v>
      </c>
      <c r="AB3282" s="3" t="str">
        <f>_xlfn.IFS(Y3282=SUM(Table1[[#This Row],[Race-F candidates]:[Race-? Candidates]]),"All-Female",Z3282=SUM(Table1[[#This Row],[Race-F candidates]:[Race-? Candidates]]),"All-Male",1=1,"Mixed-Gender")</f>
        <v>Mixed-Gender</v>
      </c>
      <c r="AC3282" s="3">
        <f>COUNTIFS(Table1[genoffice],Table1[[#This Row],[genoffice]],Table1[Gender],"F")</f>
        <v>1</v>
      </c>
      <c r="AD3282" s="3">
        <f>COUNTIFS(Table1[genoffice],Table1[[#This Row],[genoffice]],Table1[Gender],"M")</f>
        <v>15</v>
      </c>
      <c r="AE3282" s="3">
        <f>COUNTIFS(Table1[genoffice],Table1[[#This Row],[genoffice]],Table1[Gender],"~?")</f>
        <v>2</v>
      </c>
    </row>
    <row r="3283" spans="1:31" x14ac:dyDescent="0.35">
      <c r="A3283">
        <v>3282</v>
      </c>
      <c r="B3283">
        <f>IF(COUNTIF(C$2:C3282,C3283)&gt;0,B3282,B3282+1)</f>
        <v>1132</v>
      </c>
      <c r="C3283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3" t="s">
        <v>4083</v>
      </c>
      <c r="E3283" t="s">
        <v>4084</v>
      </c>
      <c r="F3283" t="s">
        <v>4086</v>
      </c>
      <c r="G3283">
        <v>2014</v>
      </c>
      <c r="H3283" t="s">
        <v>1094</v>
      </c>
      <c r="I3283" t="s">
        <v>127</v>
      </c>
      <c r="J3283">
        <v>28</v>
      </c>
      <c r="K3283">
        <v>3</v>
      </c>
      <c r="L3283">
        <f>COUNTIF(Table1[Race],Table1[Race])</f>
        <v>3</v>
      </c>
      <c r="M3283">
        <v>0</v>
      </c>
      <c r="N3283">
        <v>0</v>
      </c>
      <c r="O3283">
        <v>0</v>
      </c>
      <c r="P3283">
        <v>3</v>
      </c>
      <c r="Q3283" t="s">
        <v>20</v>
      </c>
      <c r="R3283" t="s">
        <v>21</v>
      </c>
      <c r="S3283" t="s">
        <v>4083</v>
      </c>
      <c r="T3283">
        <f>IFERROR(Table1[n_can_adj]/MID(Table1[district],FIND("(",Table1[district])+1,1),Table1[n_can_adj])</f>
        <v>3</v>
      </c>
      <c r="U3283">
        <v>16452</v>
      </c>
      <c r="V3283" t="str">
        <f>IF(Table1[Voting Population]&lt;47000,"Rural","Urban")</f>
        <v>Rural</v>
      </c>
      <c r="W3283" s="3">
        <v>5.6603773584905648E-2</v>
      </c>
      <c r="X3283" s="3" t="s">
        <v>5414</v>
      </c>
      <c r="Y3283" s="3">
        <f>COUNTIFS(Table1[Race '#],Table1[[#This Row],[Race '#]],Table1[Gender],"F")</f>
        <v>1</v>
      </c>
      <c r="Z3283" s="3">
        <f>COUNTIFS(Table1[Race '#],Table1[[#This Row],[Race '#]],Table1[Gender],"M")</f>
        <v>2</v>
      </c>
      <c r="AA3283" s="3">
        <f>COUNTIFS(Table1[Race '#],Table1[[#This Row],[Race '#]],Table1[Gender],"~?")</f>
        <v>0</v>
      </c>
      <c r="AB3283" s="3" t="str">
        <f>_xlfn.IFS(Y3283=SUM(Table1[[#This Row],[Race-F candidates]:[Race-? Candidates]]),"All-Female",Z3283=SUM(Table1[[#This Row],[Race-F candidates]:[Race-? Candidates]]),"All-Male",1=1,"Mixed-Gender")</f>
        <v>Mixed-Gender</v>
      </c>
      <c r="AC3283" s="3">
        <f>COUNTIFS(Table1[genoffice],Table1[[#This Row],[genoffice]],Table1[Gender],"F")</f>
        <v>1</v>
      </c>
      <c r="AD3283" s="3">
        <f>COUNTIFS(Table1[genoffice],Table1[[#This Row],[genoffice]],Table1[Gender],"M")</f>
        <v>15</v>
      </c>
      <c r="AE3283" s="3">
        <f>COUNTIFS(Table1[genoffice],Table1[[#This Row],[genoffice]],Table1[Gender],"~?")</f>
        <v>2</v>
      </c>
    </row>
    <row r="3284" spans="1:31" x14ac:dyDescent="0.35">
      <c r="A3284">
        <v>3283</v>
      </c>
      <c r="B3284">
        <f>IF(COUNTIF(C$2:C3283,C3284)&gt;0,B3283,B3283+1)</f>
        <v>1132</v>
      </c>
      <c r="C3284" t="str">
        <f>Table1[[#This Row],[position]]&amp;IF(Table1[district]="NA","","-"&amp;Table1[district])&amp;IF(Table1[parish]="Multi-Parish Race","","-"&amp;Table1[parish])&amp;" ("&amp;Table1[year]&amp;")"</f>
        <v>Selectman-District  1, Town of Homer-Claiborne (2014)</v>
      </c>
      <c r="D3284" t="s">
        <v>4083</v>
      </c>
      <c r="E3284" t="s">
        <v>4084</v>
      </c>
      <c r="F3284" t="s">
        <v>4087</v>
      </c>
      <c r="G3284">
        <v>2014</v>
      </c>
      <c r="H3284" t="s">
        <v>1094</v>
      </c>
      <c r="I3284" t="s">
        <v>127</v>
      </c>
      <c r="J3284">
        <v>98</v>
      </c>
      <c r="K3284">
        <v>3</v>
      </c>
      <c r="L3284">
        <f>COUNTIF(Table1[Race],Table1[Race])</f>
        <v>3</v>
      </c>
      <c r="M3284">
        <v>0</v>
      </c>
      <c r="N3284">
        <v>0</v>
      </c>
      <c r="O3284">
        <v>0</v>
      </c>
      <c r="P3284">
        <v>3</v>
      </c>
      <c r="Q3284" t="s">
        <v>20</v>
      </c>
      <c r="R3284" t="s">
        <v>21</v>
      </c>
      <c r="S3284" t="s">
        <v>4083</v>
      </c>
      <c r="T3284">
        <f>IFERROR(Table1[n_can_adj]/MID(Table1[district],FIND("(",Table1[district])+1,1),Table1[n_can_adj])</f>
        <v>3</v>
      </c>
      <c r="U3284">
        <v>16452</v>
      </c>
      <c r="V3284" t="str">
        <f>IF(Table1[Voting Population]&lt;47000,"Rural","Urban")</f>
        <v>Rural</v>
      </c>
      <c r="W3284" s="3">
        <v>5.6603773584905648E-2</v>
      </c>
      <c r="X3284" s="3" t="s">
        <v>5414</v>
      </c>
      <c r="Y3284" s="3">
        <f>COUNTIFS(Table1[Race '#],Table1[[#This Row],[Race '#]],Table1[Gender],"F")</f>
        <v>1</v>
      </c>
      <c r="Z3284" s="3">
        <f>COUNTIFS(Table1[Race '#],Table1[[#This Row],[Race '#]],Table1[Gender],"M")</f>
        <v>2</v>
      </c>
      <c r="AA3284" s="3">
        <f>COUNTIFS(Table1[Race '#],Table1[[#This Row],[Race '#]],Table1[Gender],"~?")</f>
        <v>0</v>
      </c>
      <c r="AB3284" s="3" t="str">
        <f>_xlfn.IFS(Y3284=SUM(Table1[[#This Row],[Race-F candidates]:[Race-? Candidates]]),"All-Female",Z3284=SUM(Table1[[#This Row],[Race-F candidates]:[Race-? Candidates]]),"All-Male",1=1,"Mixed-Gender")</f>
        <v>Mixed-Gender</v>
      </c>
      <c r="AC3284" s="3">
        <f>COUNTIFS(Table1[genoffice],Table1[[#This Row],[genoffice]],Table1[Gender],"F")</f>
        <v>1</v>
      </c>
      <c r="AD3284" s="3">
        <f>COUNTIFS(Table1[genoffice],Table1[[#This Row],[genoffice]],Table1[Gender],"M")</f>
        <v>15</v>
      </c>
      <c r="AE3284" s="3">
        <f>COUNTIFS(Table1[genoffice],Table1[[#This Row],[genoffice]],Table1[Gender],"~?")</f>
        <v>2</v>
      </c>
    </row>
    <row r="3285" spans="1:31" x14ac:dyDescent="0.35">
      <c r="A3285">
        <v>3284</v>
      </c>
      <c r="B3285">
        <f>IF(COUNTIF(C$2:C3284,C3285)&gt;0,B3284,B3284+1)</f>
        <v>1133</v>
      </c>
      <c r="C3285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5" t="s">
        <v>4083</v>
      </c>
      <c r="E3285" t="s">
        <v>4088</v>
      </c>
      <c r="F3285" t="s">
        <v>4089</v>
      </c>
      <c r="G3285">
        <v>2014</v>
      </c>
      <c r="H3285" t="s">
        <v>1094</v>
      </c>
      <c r="I3285" t="s">
        <v>23</v>
      </c>
      <c r="J3285">
        <v>115</v>
      </c>
      <c r="K3285">
        <v>2</v>
      </c>
      <c r="L3285">
        <f>COUNTIF(Table1[Race],Table1[Race])</f>
        <v>2</v>
      </c>
      <c r="M3285">
        <v>1</v>
      </c>
      <c r="N3285">
        <v>0</v>
      </c>
      <c r="O3285">
        <v>1</v>
      </c>
      <c r="P3285">
        <v>0</v>
      </c>
      <c r="Q3285" t="s">
        <v>20</v>
      </c>
      <c r="R3285" t="s">
        <v>21</v>
      </c>
      <c r="S3285" t="s">
        <v>4083</v>
      </c>
      <c r="T3285">
        <f>IFERROR(Table1[n_can_adj]/MID(Table1[district],FIND("(",Table1[district])+1,1),Table1[n_can_adj])</f>
        <v>2</v>
      </c>
      <c r="U3285">
        <v>16452</v>
      </c>
      <c r="V3285" t="str">
        <f>IF(Table1[Voting Population]&lt;47000,"Rural","Urban")</f>
        <v>Rural</v>
      </c>
      <c r="W3285" s="3">
        <v>0.23655913978494625</v>
      </c>
      <c r="X3285" s="3" t="s">
        <v>5414</v>
      </c>
      <c r="Y3285" s="3">
        <f>COUNTIFS(Table1[Race '#],Table1[[#This Row],[Race '#]],Table1[Gender],"F")</f>
        <v>0</v>
      </c>
      <c r="Z3285" s="3">
        <f>COUNTIFS(Table1[Race '#],Table1[[#This Row],[Race '#]],Table1[Gender],"M")</f>
        <v>2</v>
      </c>
      <c r="AA3285" s="3">
        <f>COUNTIFS(Table1[Race '#],Table1[[#This Row],[Race '#]],Table1[Gender],"~?")</f>
        <v>0</v>
      </c>
      <c r="AB3285" s="3" t="str">
        <f>_xlfn.IFS(Y3285=SUM(Table1[[#This Row],[Race-F candidates]:[Race-? Candidates]]),"All-Female",Z3285=SUM(Table1[[#This Row],[Race-F candidates]:[Race-? Candidates]]),"All-Male",1=1,"Mixed-Gender")</f>
        <v>All-Male</v>
      </c>
      <c r="AC3285" s="3">
        <f>COUNTIFS(Table1[genoffice],Table1[[#This Row],[genoffice]],Table1[Gender],"F")</f>
        <v>1</v>
      </c>
      <c r="AD3285" s="3">
        <f>COUNTIFS(Table1[genoffice],Table1[[#This Row],[genoffice]],Table1[Gender],"M")</f>
        <v>15</v>
      </c>
      <c r="AE3285" s="3">
        <f>COUNTIFS(Table1[genoffice],Table1[[#This Row],[genoffice]],Table1[Gender],"~?")</f>
        <v>2</v>
      </c>
    </row>
    <row r="3286" spans="1:31" x14ac:dyDescent="0.35">
      <c r="A3286">
        <v>3285</v>
      </c>
      <c r="B3286">
        <f>IF(COUNTIF(C$2:C3285,C3286)&gt;0,B3285,B3285+1)</f>
        <v>1133</v>
      </c>
      <c r="C3286" t="str">
        <f>Table1[[#This Row],[position]]&amp;IF(Table1[district]="NA","","-"&amp;Table1[district])&amp;IF(Table1[parish]="Multi-Parish Race","","-"&amp;Table1[parish])&amp;" ("&amp;Table1[year]&amp;")"</f>
        <v>Selectman-District  2, Town of Homer-Claiborne (2014)</v>
      </c>
      <c r="D3286" t="s">
        <v>4083</v>
      </c>
      <c r="E3286" t="s">
        <v>4088</v>
      </c>
      <c r="F3286" t="s">
        <v>4090</v>
      </c>
      <c r="G3286">
        <v>2014</v>
      </c>
      <c r="H3286" t="s">
        <v>1094</v>
      </c>
      <c r="I3286" t="s">
        <v>30</v>
      </c>
      <c r="J3286">
        <v>71</v>
      </c>
      <c r="K3286">
        <v>2</v>
      </c>
      <c r="L3286">
        <f>COUNTIF(Table1[Race],Table1[Race])</f>
        <v>2</v>
      </c>
      <c r="M3286">
        <v>1</v>
      </c>
      <c r="N3286">
        <v>0</v>
      </c>
      <c r="O3286">
        <v>1</v>
      </c>
      <c r="P3286">
        <v>0</v>
      </c>
      <c r="Q3286" t="s">
        <v>20</v>
      </c>
      <c r="R3286" t="s">
        <v>21</v>
      </c>
      <c r="S3286" t="s">
        <v>4083</v>
      </c>
      <c r="T3286">
        <f>IFERROR(Table1[n_can_adj]/MID(Table1[district],FIND("(",Table1[district])+1,1),Table1[n_can_adj])</f>
        <v>2</v>
      </c>
      <c r="U3286">
        <v>16452</v>
      </c>
      <c r="V3286" t="str">
        <f>IF(Table1[Voting Population]&lt;47000,"Rural","Urban")</f>
        <v>Rural</v>
      </c>
      <c r="W3286" s="3">
        <v>0.23655913978494625</v>
      </c>
      <c r="X3286" s="3" t="s">
        <v>5414</v>
      </c>
      <c r="Y3286" s="3">
        <f>COUNTIFS(Table1[Race '#],Table1[[#This Row],[Race '#]],Table1[Gender],"F")</f>
        <v>0</v>
      </c>
      <c r="Z3286" s="3">
        <f>COUNTIFS(Table1[Race '#],Table1[[#This Row],[Race '#]],Table1[Gender],"M")</f>
        <v>2</v>
      </c>
      <c r="AA3286" s="3">
        <f>COUNTIFS(Table1[Race '#],Table1[[#This Row],[Race '#]],Table1[Gender],"~?")</f>
        <v>0</v>
      </c>
      <c r="AB3286" s="3" t="str">
        <f>_xlfn.IFS(Y3286=SUM(Table1[[#This Row],[Race-F candidates]:[Race-? Candidates]]),"All-Female",Z3286=SUM(Table1[[#This Row],[Race-F candidates]:[Race-? Candidates]]),"All-Male",1=1,"Mixed-Gender")</f>
        <v>All-Male</v>
      </c>
      <c r="AC3286" s="3">
        <f>COUNTIFS(Table1[genoffice],Table1[[#This Row],[genoffice]],Table1[Gender],"F")</f>
        <v>1</v>
      </c>
      <c r="AD3286" s="3">
        <f>COUNTIFS(Table1[genoffice],Table1[[#This Row],[genoffice]],Table1[Gender],"M")</f>
        <v>15</v>
      </c>
      <c r="AE3286" s="3">
        <f>COUNTIFS(Table1[genoffice],Table1[[#This Row],[genoffice]],Table1[Gender],"~?")</f>
        <v>2</v>
      </c>
    </row>
    <row r="3287" spans="1:31" x14ac:dyDescent="0.35">
      <c r="A3287">
        <v>3286</v>
      </c>
      <c r="B3287">
        <f>IF(COUNTIF(C$2:C3286,C3287)&gt;0,B3286,B3286+1)</f>
        <v>1134</v>
      </c>
      <c r="C3287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7" t="s">
        <v>4083</v>
      </c>
      <c r="E3287" t="s">
        <v>4091</v>
      </c>
      <c r="F3287" t="s">
        <v>4092</v>
      </c>
      <c r="G3287">
        <v>2014</v>
      </c>
      <c r="H3287" t="s">
        <v>1094</v>
      </c>
      <c r="I3287" t="s">
        <v>127</v>
      </c>
      <c r="J3287">
        <v>80</v>
      </c>
      <c r="K3287">
        <v>2</v>
      </c>
      <c r="L3287">
        <f>COUNTIF(Table1[Race],Table1[Race])</f>
        <v>2</v>
      </c>
      <c r="M3287">
        <v>1</v>
      </c>
      <c r="N3287">
        <v>0</v>
      </c>
      <c r="O3287">
        <v>0</v>
      </c>
      <c r="P3287">
        <v>1</v>
      </c>
      <c r="Q3287" t="s">
        <v>20</v>
      </c>
      <c r="R3287" t="s">
        <v>21</v>
      </c>
      <c r="S3287" t="s">
        <v>4083</v>
      </c>
      <c r="T3287">
        <f>IFERROR(Table1[n_can_adj]/MID(Table1[district],FIND("(",Table1[district])+1,1),Table1[n_can_adj])</f>
        <v>2</v>
      </c>
      <c r="U3287">
        <v>16452</v>
      </c>
      <c r="V3287" t="str">
        <f>IF(Table1[Voting Population]&lt;47000,"Rural","Urban")</f>
        <v>Rural</v>
      </c>
      <c r="W3287" s="3">
        <v>0.34426229508196721</v>
      </c>
      <c r="X3287" s="3" t="s">
        <v>5414</v>
      </c>
      <c r="Y3287" s="3">
        <f>COUNTIFS(Table1[Race '#],Table1[[#This Row],[Race '#]],Table1[Gender],"F")</f>
        <v>0</v>
      </c>
      <c r="Z3287" s="3">
        <f>COUNTIFS(Table1[Race '#],Table1[[#This Row],[Race '#]],Table1[Gender],"M")</f>
        <v>1</v>
      </c>
      <c r="AA3287" s="3">
        <f>COUNTIFS(Table1[Race '#],Table1[[#This Row],[Race '#]],Table1[Gender],"~?")</f>
        <v>1</v>
      </c>
      <c r="AB3287" s="3" t="str">
        <f>_xlfn.IFS(Y3287=SUM(Table1[[#This Row],[Race-F candidates]:[Race-? Candidates]]),"All-Female",Z3287=SUM(Table1[[#This Row],[Race-F candidates]:[Race-? Candidates]]),"All-Male",1=1,"Mixed-Gender")</f>
        <v>Mixed-Gender</v>
      </c>
      <c r="AC3287" s="3">
        <f>COUNTIFS(Table1[genoffice],Table1[[#This Row],[genoffice]],Table1[Gender],"F")</f>
        <v>1</v>
      </c>
      <c r="AD3287" s="3">
        <f>COUNTIFS(Table1[genoffice],Table1[[#This Row],[genoffice]],Table1[Gender],"M")</f>
        <v>15</v>
      </c>
      <c r="AE3287" s="3">
        <f>COUNTIFS(Table1[genoffice],Table1[[#This Row],[genoffice]],Table1[Gender],"~?")</f>
        <v>2</v>
      </c>
    </row>
    <row r="3288" spans="1:31" x14ac:dyDescent="0.35">
      <c r="A3288">
        <v>3287</v>
      </c>
      <c r="B3288">
        <f>IF(COUNTIF(C$2:C3287,C3288)&gt;0,B3287,B3287+1)</f>
        <v>1134</v>
      </c>
      <c r="C3288" t="str">
        <f>Table1[[#This Row],[position]]&amp;IF(Table1[district]="NA","","-"&amp;Table1[district])&amp;IF(Table1[parish]="Multi-Parish Race","","-"&amp;Table1[parish])&amp;" ("&amp;Table1[year]&amp;")"</f>
        <v>Selectman-District  3, Town of Homer-Claiborne (2014)</v>
      </c>
      <c r="D3288" t="s">
        <v>4083</v>
      </c>
      <c r="E3288" t="s">
        <v>4091</v>
      </c>
      <c r="F3288" t="s">
        <v>4093</v>
      </c>
      <c r="G3288">
        <v>2014</v>
      </c>
      <c r="H3288" t="s">
        <v>1094</v>
      </c>
      <c r="I3288" t="s">
        <v>23</v>
      </c>
      <c r="J3288">
        <v>164</v>
      </c>
      <c r="K3288">
        <v>2</v>
      </c>
      <c r="L3288">
        <f>COUNTIF(Table1[Race],Table1[Race])</f>
        <v>2</v>
      </c>
      <c r="M3288">
        <v>1</v>
      </c>
      <c r="N3288">
        <v>0</v>
      </c>
      <c r="O3288">
        <v>0</v>
      </c>
      <c r="P3288">
        <v>1</v>
      </c>
      <c r="Q3288" t="s">
        <v>20</v>
      </c>
      <c r="R3288" t="s">
        <v>21</v>
      </c>
      <c r="S3288" t="s">
        <v>4083</v>
      </c>
      <c r="T3288">
        <f>IFERROR(Table1[n_can_adj]/MID(Table1[district],FIND("(",Table1[district])+1,1),Table1[n_can_adj])</f>
        <v>2</v>
      </c>
      <c r="U3288">
        <v>16452</v>
      </c>
      <c r="V3288" t="str">
        <f>IF(Table1[Voting Population]&lt;47000,"Rural","Urban")</f>
        <v>Rural</v>
      </c>
      <c r="W3288" s="3">
        <v>0.34426229508196721</v>
      </c>
      <c r="X3288" s="3" t="s">
        <v>5413</v>
      </c>
      <c r="Y3288" s="3">
        <f>COUNTIFS(Table1[Race '#],Table1[[#This Row],[Race '#]],Table1[Gender],"F")</f>
        <v>0</v>
      </c>
      <c r="Z3288" s="3">
        <f>COUNTIFS(Table1[Race '#],Table1[[#This Row],[Race '#]],Table1[Gender],"M")</f>
        <v>1</v>
      </c>
      <c r="AA3288" s="3">
        <f>COUNTIFS(Table1[Race '#],Table1[[#This Row],[Race '#]],Table1[Gender],"~?")</f>
        <v>1</v>
      </c>
      <c r="AB3288" s="3" t="str">
        <f>_xlfn.IFS(Y3288=SUM(Table1[[#This Row],[Race-F candidates]:[Race-? Candidates]]),"All-Female",Z3288=SUM(Table1[[#This Row],[Race-F candidates]:[Race-? Candidates]]),"All-Male",1=1,"Mixed-Gender")</f>
        <v>Mixed-Gender</v>
      </c>
      <c r="AC3288" s="3">
        <f>COUNTIFS(Table1[genoffice],Table1[[#This Row],[genoffice]],Table1[Gender],"F")</f>
        <v>1</v>
      </c>
      <c r="AD3288" s="3">
        <f>COUNTIFS(Table1[genoffice],Table1[[#This Row],[genoffice]],Table1[Gender],"M")</f>
        <v>15</v>
      </c>
      <c r="AE3288" s="3">
        <f>COUNTIFS(Table1[genoffice],Table1[[#This Row],[genoffice]],Table1[Gender],"~?")</f>
        <v>2</v>
      </c>
    </row>
    <row r="3289" spans="1:31" x14ac:dyDescent="0.35">
      <c r="A3289">
        <v>3288</v>
      </c>
      <c r="B3289">
        <f>IF(COUNTIF(C$2:C3288,C3289)&gt;0,B3288,B3288+1)</f>
        <v>1135</v>
      </c>
      <c r="C3289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89" t="s">
        <v>4083</v>
      </c>
      <c r="E3289" t="s">
        <v>4094</v>
      </c>
      <c r="F3289" t="s">
        <v>4095</v>
      </c>
      <c r="G3289">
        <v>2014</v>
      </c>
      <c r="H3289" t="s">
        <v>1094</v>
      </c>
      <c r="I3289" t="s">
        <v>127</v>
      </c>
      <c r="J3289">
        <v>75</v>
      </c>
      <c r="K3289">
        <v>3</v>
      </c>
      <c r="L3289">
        <f>COUNTIF(Table1[Race],Table1[Race])</f>
        <v>3</v>
      </c>
      <c r="M3289">
        <v>0</v>
      </c>
      <c r="N3289">
        <v>2</v>
      </c>
      <c r="O3289">
        <v>0</v>
      </c>
      <c r="P3289">
        <v>1</v>
      </c>
      <c r="Q3289" t="s">
        <v>20</v>
      </c>
      <c r="R3289" t="s">
        <v>21</v>
      </c>
      <c r="S3289" t="s">
        <v>4083</v>
      </c>
      <c r="T3289">
        <f>IFERROR(Table1[n_can_adj]/MID(Table1[district],FIND("(",Table1[district])+1,1),Table1[n_can_adj])</f>
        <v>3</v>
      </c>
      <c r="U3289">
        <v>16452</v>
      </c>
      <c r="V3289" t="str">
        <f>IF(Table1[Voting Population]&lt;47000,"Rural","Urban")</f>
        <v>Rural</v>
      </c>
      <c r="W3289" s="3">
        <v>6.6037735849056645E-2</v>
      </c>
      <c r="X3289" s="3" t="s">
        <v>5414</v>
      </c>
      <c r="Y3289" s="3">
        <f>COUNTIFS(Table1[Race '#],Table1[[#This Row],[Race '#]],Table1[Gender],"F")</f>
        <v>0</v>
      </c>
      <c r="Z3289" s="3">
        <f>COUNTIFS(Table1[Race '#],Table1[[#This Row],[Race '#]],Table1[Gender],"M")</f>
        <v>3</v>
      </c>
      <c r="AA3289" s="3">
        <f>COUNTIFS(Table1[Race '#],Table1[[#This Row],[Race '#]],Table1[Gender],"~?")</f>
        <v>0</v>
      </c>
      <c r="AB3289" s="3" t="str">
        <f>_xlfn.IFS(Y3289=SUM(Table1[[#This Row],[Race-F candidates]:[Race-? Candidates]]),"All-Female",Z3289=SUM(Table1[[#This Row],[Race-F candidates]:[Race-? Candidates]]),"All-Male",1=1,"Mixed-Gender")</f>
        <v>All-Male</v>
      </c>
      <c r="AC3289" s="3">
        <f>COUNTIFS(Table1[genoffice],Table1[[#This Row],[genoffice]],Table1[Gender],"F")</f>
        <v>1</v>
      </c>
      <c r="AD3289" s="3">
        <f>COUNTIFS(Table1[genoffice],Table1[[#This Row],[genoffice]],Table1[Gender],"M")</f>
        <v>15</v>
      </c>
      <c r="AE3289" s="3">
        <f>COUNTIFS(Table1[genoffice],Table1[[#This Row],[genoffice]],Table1[Gender],"~?")</f>
        <v>2</v>
      </c>
    </row>
    <row r="3290" spans="1:31" x14ac:dyDescent="0.35">
      <c r="A3290">
        <v>3289</v>
      </c>
      <c r="B3290">
        <f>IF(COUNTIF(C$2:C3289,C3290)&gt;0,B3289,B3289+1)</f>
        <v>1135</v>
      </c>
      <c r="C3290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0" t="s">
        <v>4083</v>
      </c>
      <c r="E3290" t="s">
        <v>4094</v>
      </c>
      <c r="F3290" t="s">
        <v>4096</v>
      </c>
      <c r="G3290">
        <v>2014</v>
      </c>
      <c r="H3290" t="s">
        <v>1094</v>
      </c>
      <c r="I3290" t="s">
        <v>19</v>
      </c>
      <c r="J3290">
        <v>89</v>
      </c>
      <c r="K3290">
        <v>3</v>
      </c>
      <c r="L3290">
        <f>COUNTIF(Table1[Race],Table1[Race])</f>
        <v>3</v>
      </c>
      <c r="M3290">
        <v>0</v>
      </c>
      <c r="N3290">
        <v>2</v>
      </c>
      <c r="O3290">
        <v>0</v>
      </c>
      <c r="P3290">
        <v>1</v>
      </c>
      <c r="Q3290" t="s">
        <v>20</v>
      </c>
      <c r="R3290" t="s">
        <v>21</v>
      </c>
      <c r="S3290" t="s">
        <v>4083</v>
      </c>
      <c r="T3290">
        <f>IFERROR(Table1[n_can_adj]/MID(Table1[district],FIND("(",Table1[district])+1,1),Table1[n_can_adj])</f>
        <v>3</v>
      </c>
      <c r="U3290">
        <v>16452</v>
      </c>
      <c r="V3290" t="str">
        <f>IF(Table1[Voting Population]&lt;47000,"Rural","Urban")</f>
        <v>Rural</v>
      </c>
      <c r="W3290" s="3">
        <v>6.6037735849056645E-2</v>
      </c>
      <c r="X3290" s="3" t="s">
        <v>5414</v>
      </c>
      <c r="Y3290" s="3">
        <f>COUNTIFS(Table1[Race '#],Table1[[#This Row],[Race '#]],Table1[Gender],"F")</f>
        <v>0</v>
      </c>
      <c r="Z3290" s="3">
        <f>COUNTIFS(Table1[Race '#],Table1[[#This Row],[Race '#]],Table1[Gender],"M")</f>
        <v>3</v>
      </c>
      <c r="AA3290" s="3">
        <f>COUNTIFS(Table1[Race '#],Table1[[#This Row],[Race '#]],Table1[Gender],"~?")</f>
        <v>0</v>
      </c>
      <c r="AB3290" s="3" t="str">
        <f>_xlfn.IFS(Y3290=SUM(Table1[[#This Row],[Race-F candidates]:[Race-? Candidates]]),"All-Female",Z3290=SUM(Table1[[#This Row],[Race-F candidates]:[Race-? Candidates]]),"All-Male",1=1,"Mixed-Gender")</f>
        <v>All-Male</v>
      </c>
      <c r="AC3290" s="3">
        <f>COUNTIFS(Table1[genoffice],Table1[[#This Row],[genoffice]],Table1[Gender],"F")</f>
        <v>1</v>
      </c>
      <c r="AD3290" s="3">
        <f>COUNTIFS(Table1[genoffice],Table1[[#This Row],[genoffice]],Table1[Gender],"M")</f>
        <v>15</v>
      </c>
      <c r="AE3290" s="3">
        <f>COUNTIFS(Table1[genoffice],Table1[[#This Row],[genoffice]],Table1[Gender],"~?")</f>
        <v>2</v>
      </c>
    </row>
    <row r="3291" spans="1:31" x14ac:dyDescent="0.35">
      <c r="A3291">
        <v>3290</v>
      </c>
      <c r="B3291">
        <f>IF(COUNTIF(C$2:C3290,C3291)&gt;0,B3290,B3290+1)</f>
        <v>1135</v>
      </c>
      <c r="C3291" t="str">
        <f>Table1[[#This Row],[position]]&amp;IF(Table1[district]="NA","","-"&amp;Table1[district])&amp;IF(Table1[parish]="Multi-Parish Race","","-"&amp;Table1[parish])&amp;" ("&amp;Table1[year]&amp;")"</f>
        <v>Selectman-District  4, Town of Homer-Claiborne (2014)</v>
      </c>
      <c r="D3291" t="s">
        <v>4083</v>
      </c>
      <c r="E3291" t="s">
        <v>4094</v>
      </c>
      <c r="F3291" t="s">
        <v>4097</v>
      </c>
      <c r="G3291">
        <v>2014</v>
      </c>
      <c r="H3291" t="s">
        <v>1094</v>
      </c>
      <c r="I3291" t="s">
        <v>19</v>
      </c>
      <c r="J3291">
        <v>48</v>
      </c>
      <c r="K3291">
        <v>3</v>
      </c>
      <c r="L3291">
        <f>COUNTIF(Table1[Race],Table1[Race])</f>
        <v>3</v>
      </c>
      <c r="M3291">
        <v>0</v>
      </c>
      <c r="N3291">
        <v>2</v>
      </c>
      <c r="O3291">
        <v>0</v>
      </c>
      <c r="P3291">
        <v>1</v>
      </c>
      <c r="Q3291" t="s">
        <v>20</v>
      </c>
      <c r="R3291" t="s">
        <v>21</v>
      </c>
      <c r="S3291" t="s">
        <v>4083</v>
      </c>
      <c r="T3291">
        <f>IFERROR(Table1[n_can_adj]/MID(Table1[district],FIND("(",Table1[district])+1,1),Table1[n_can_adj])</f>
        <v>3</v>
      </c>
      <c r="U3291">
        <v>16452</v>
      </c>
      <c r="V3291" t="str">
        <f>IF(Table1[Voting Population]&lt;47000,"Rural","Urban")</f>
        <v>Rural</v>
      </c>
      <c r="W3291" s="3">
        <v>6.6037735849056645E-2</v>
      </c>
      <c r="X3291" s="3" t="s">
        <v>5414</v>
      </c>
      <c r="Y3291" s="3">
        <f>COUNTIFS(Table1[Race '#],Table1[[#This Row],[Race '#]],Table1[Gender],"F")</f>
        <v>0</v>
      </c>
      <c r="Z3291" s="3">
        <f>COUNTIFS(Table1[Race '#],Table1[[#This Row],[Race '#]],Table1[Gender],"M")</f>
        <v>3</v>
      </c>
      <c r="AA3291" s="3">
        <f>COUNTIFS(Table1[Race '#],Table1[[#This Row],[Race '#]],Table1[Gender],"~?")</f>
        <v>0</v>
      </c>
      <c r="AB3291" s="3" t="str">
        <f>_xlfn.IFS(Y3291=SUM(Table1[[#This Row],[Race-F candidates]:[Race-? Candidates]]),"All-Female",Z3291=SUM(Table1[[#This Row],[Race-F candidates]:[Race-? Candidates]]),"All-Male",1=1,"Mixed-Gender")</f>
        <v>All-Male</v>
      </c>
      <c r="AC3291" s="3">
        <f>COUNTIFS(Table1[genoffice],Table1[[#This Row],[genoffice]],Table1[Gender],"F")</f>
        <v>1</v>
      </c>
      <c r="AD3291" s="3">
        <f>COUNTIFS(Table1[genoffice],Table1[[#This Row],[genoffice]],Table1[Gender],"M")</f>
        <v>15</v>
      </c>
      <c r="AE3291" s="3">
        <f>COUNTIFS(Table1[genoffice],Table1[[#This Row],[genoffice]],Table1[Gender],"~?")</f>
        <v>2</v>
      </c>
    </row>
    <row r="3292" spans="1:31" x14ac:dyDescent="0.35">
      <c r="A3292">
        <v>3291</v>
      </c>
      <c r="B3292">
        <f>IF(COUNTIF(C$2:C3291,C3292)&gt;0,B3291,B3291+1)</f>
        <v>1136</v>
      </c>
      <c r="C3292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2" t="s">
        <v>4083</v>
      </c>
      <c r="E3292" t="s">
        <v>4098</v>
      </c>
      <c r="F3292" t="s">
        <v>4099</v>
      </c>
      <c r="G3292">
        <v>2014</v>
      </c>
      <c r="H3292" t="s">
        <v>1094</v>
      </c>
      <c r="I3292" t="s">
        <v>23</v>
      </c>
      <c r="J3292">
        <v>87</v>
      </c>
      <c r="K3292">
        <v>2</v>
      </c>
      <c r="L3292">
        <f>COUNTIF(Table1[Race],Table1[Race])</f>
        <v>2</v>
      </c>
      <c r="M3292">
        <v>1</v>
      </c>
      <c r="N3292">
        <v>0</v>
      </c>
      <c r="O3292">
        <v>1</v>
      </c>
      <c r="P3292">
        <v>0</v>
      </c>
      <c r="Q3292" t="s">
        <v>20</v>
      </c>
      <c r="R3292" t="s">
        <v>21</v>
      </c>
      <c r="S3292" t="s">
        <v>4083</v>
      </c>
      <c r="T3292">
        <f>IFERROR(Table1[n_can_adj]/MID(Table1[district],FIND("(",Table1[district])+1,1),Table1[n_can_adj])</f>
        <v>2</v>
      </c>
      <c r="U3292">
        <v>16452</v>
      </c>
      <c r="V3292" t="str">
        <f>IF(Table1[Voting Population]&lt;47000,"Rural","Urban")</f>
        <v>Rural</v>
      </c>
      <c r="W3292" s="3">
        <v>3.3333333333333381E-2</v>
      </c>
      <c r="X3292" s="3" t="s">
        <v>5413</v>
      </c>
      <c r="Y3292" s="3">
        <f>COUNTIFS(Table1[Race '#],Table1[[#This Row],[Race '#]],Table1[Gender],"F")</f>
        <v>0</v>
      </c>
      <c r="Z3292" s="3">
        <f>COUNTIFS(Table1[Race '#],Table1[[#This Row],[Race '#]],Table1[Gender],"M")</f>
        <v>1</v>
      </c>
      <c r="AA3292" s="3">
        <f>COUNTIFS(Table1[Race '#],Table1[[#This Row],[Race '#]],Table1[Gender],"~?")</f>
        <v>1</v>
      </c>
      <c r="AB3292" s="3" t="str">
        <f>_xlfn.IFS(Y3292=SUM(Table1[[#This Row],[Race-F candidates]:[Race-? Candidates]]),"All-Female",Z3292=SUM(Table1[[#This Row],[Race-F candidates]:[Race-? Candidates]]),"All-Male",1=1,"Mixed-Gender")</f>
        <v>Mixed-Gender</v>
      </c>
      <c r="AC3292" s="3">
        <f>COUNTIFS(Table1[genoffice],Table1[[#This Row],[genoffice]],Table1[Gender],"F")</f>
        <v>1</v>
      </c>
      <c r="AD3292" s="3">
        <f>COUNTIFS(Table1[genoffice],Table1[[#This Row],[genoffice]],Table1[Gender],"M")</f>
        <v>15</v>
      </c>
      <c r="AE3292" s="3">
        <f>COUNTIFS(Table1[genoffice],Table1[[#This Row],[genoffice]],Table1[Gender],"~?")</f>
        <v>2</v>
      </c>
    </row>
    <row r="3293" spans="1:31" x14ac:dyDescent="0.35">
      <c r="A3293">
        <v>3292</v>
      </c>
      <c r="B3293">
        <f>IF(COUNTIF(C$2:C3292,C3293)&gt;0,B3292,B3292+1)</f>
        <v>1136</v>
      </c>
      <c r="C3293" t="str">
        <f>Table1[[#This Row],[position]]&amp;IF(Table1[district]="NA","","-"&amp;Table1[district])&amp;IF(Table1[parish]="Multi-Parish Race","","-"&amp;Table1[parish])&amp;" ("&amp;Table1[year]&amp;")"</f>
        <v>Selectman-District  5, Town of Homer-Claiborne (2014)</v>
      </c>
      <c r="D3293" t="s">
        <v>4083</v>
      </c>
      <c r="E3293" t="s">
        <v>4098</v>
      </c>
      <c r="F3293" t="s">
        <v>4100</v>
      </c>
      <c r="G3293">
        <v>2014</v>
      </c>
      <c r="H3293" t="s">
        <v>1094</v>
      </c>
      <c r="I3293" t="s">
        <v>30</v>
      </c>
      <c r="J3293">
        <v>93</v>
      </c>
      <c r="K3293">
        <v>2</v>
      </c>
      <c r="L3293">
        <f>COUNTIF(Table1[Race],Table1[Race])</f>
        <v>2</v>
      </c>
      <c r="M3293">
        <v>1</v>
      </c>
      <c r="N3293">
        <v>0</v>
      </c>
      <c r="O3293">
        <v>1</v>
      </c>
      <c r="P3293">
        <v>0</v>
      </c>
      <c r="Q3293" t="s">
        <v>20</v>
      </c>
      <c r="R3293" t="s">
        <v>21</v>
      </c>
      <c r="S3293" t="s">
        <v>4083</v>
      </c>
      <c r="T3293">
        <f>IFERROR(Table1[n_can_adj]/MID(Table1[district],FIND("(",Table1[district])+1,1),Table1[n_can_adj])</f>
        <v>2</v>
      </c>
      <c r="U3293">
        <v>16452</v>
      </c>
      <c r="V3293" t="str">
        <f>IF(Table1[Voting Population]&lt;47000,"Rural","Urban")</f>
        <v>Rural</v>
      </c>
      <c r="W3293" s="3">
        <v>3.3333333333333381E-2</v>
      </c>
      <c r="X3293" s="3" t="s">
        <v>5414</v>
      </c>
      <c r="Y3293" s="3">
        <f>COUNTIFS(Table1[Race '#],Table1[[#This Row],[Race '#]],Table1[Gender],"F")</f>
        <v>0</v>
      </c>
      <c r="Z3293" s="3">
        <f>COUNTIFS(Table1[Race '#],Table1[[#This Row],[Race '#]],Table1[Gender],"M")</f>
        <v>1</v>
      </c>
      <c r="AA3293" s="3">
        <f>COUNTIFS(Table1[Race '#],Table1[[#This Row],[Race '#]],Table1[Gender],"~?")</f>
        <v>1</v>
      </c>
      <c r="AB3293" s="3" t="str">
        <f>_xlfn.IFS(Y3293=SUM(Table1[[#This Row],[Race-F candidates]:[Race-? Candidates]]),"All-Female",Z3293=SUM(Table1[[#This Row],[Race-F candidates]:[Race-? Candidates]]),"All-Male",1=1,"Mixed-Gender")</f>
        <v>Mixed-Gender</v>
      </c>
      <c r="AC3293" s="3">
        <f>COUNTIFS(Table1[genoffice],Table1[[#This Row],[genoffice]],Table1[Gender],"F")</f>
        <v>1</v>
      </c>
      <c r="AD3293" s="3">
        <f>COUNTIFS(Table1[genoffice],Table1[[#This Row],[genoffice]],Table1[Gender],"M")</f>
        <v>15</v>
      </c>
      <c r="AE3293" s="3">
        <f>COUNTIFS(Table1[genoffice],Table1[[#This Row],[genoffice]],Table1[Gender],"~?")</f>
        <v>2</v>
      </c>
    </row>
    <row r="3294" spans="1:31" x14ac:dyDescent="0.35">
      <c r="A3294">
        <v>3293</v>
      </c>
      <c r="B3294">
        <f>IF(COUNTIF(C$2:C3293,C3294)&gt;0,B3293,B3293+1)</f>
        <v>1137</v>
      </c>
      <c r="C3294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4" t="s">
        <v>4083</v>
      </c>
      <c r="E3294" t="s">
        <v>4101</v>
      </c>
      <c r="F3294" t="s">
        <v>4102</v>
      </c>
      <c r="G3294">
        <v>2016</v>
      </c>
      <c r="H3294" t="s">
        <v>231</v>
      </c>
      <c r="I3294" t="s">
        <v>23</v>
      </c>
      <c r="J3294">
        <v>182</v>
      </c>
      <c r="K3294">
        <v>2</v>
      </c>
      <c r="L3294">
        <f>COUNTIF(Table1[Race],Table1[Race])</f>
        <v>2</v>
      </c>
      <c r="M3294">
        <v>2</v>
      </c>
      <c r="N3294">
        <v>0</v>
      </c>
      <c r="O3294">
        <v>0</v>
      </c>
      <c r="P3294">
        <v>0</v>
      </c>
      <c r="Q3294" t="s">
        <v>20</v>
      </c>
      <c r="R3294" t="s">
        <v>21</v>
      </c>
      <c r="S3294" t="s">
        <v>4083</v>
      </c>
      <c r="T3294">
        <f>IFERROR(Table1[n_can_adj]/MID(Table1[district],FIND("(",Table1[district])+1,1),Table1[n_can_adj])</f>
        <v>2</v>
      </c>
      <c r="U3294">
        <v>33159</v>
      </c>
      <c r="V3294" t="str">
        <f>IF(Table1[Voting Population]&lt;47000,"Rural","Urban")</f>
        <v>Rural</v>
      </c>
      <c r="W3294" s="3">
        <v>0.34883720930232553</v>
      </c>
      <c r="X3294" s="3" t="s">
        <v>5414</v>
      </c>
      <c r="Y3294" s="3">
        <f>COUNTIFS(Table1[Race '#],Table1[[#This Row],[Race '#]],Table1[Gender],"F")</f>
        <v>0</v>
      </c>
      <c r="Z3294" s="3">
        <f>COUNTIFS(Table1[Race '#],Table1[[#This Row],[Race '#]],Table1[Gender],"M")</f>
        <v>2</v>
      </c>
      <c r="AA3294" s="3">
        <f>COUNTIFS(Table1[Race '#],Table1[[#This Row],[Race '#]],Table1[Gender],"~?")</f>
        <v>0</v>
      </c>
      <c r="AB3294" s="3" t="str">
        <f>_xlfn.IFS(Y3294=SUM(Table1[[#This Row],[Race-F candidates]:[Race-? Candidates]]),"All-Female",Z3294=SUM(Table1[[#This Row],[Race-F candidates]:[Race-? Candidates]]),"All-Male",1=1,"Mixed-Gender")</f>
        <v>All-Male</v>
      </c>
      <c r="AC3294" s="3">
        <f>COUNTIFS(Table1[genoffice],Table1[[#This Row],[genoffice]],Table1[Gender],"F")</f>
        <v>1</v>
      </c>
      <c r="AD3294" s="3">
        <f>COUNTIFS(Table1[genoffice],Table1[[#This Row],[genoffice]],Table1[Gender],"M")</f>
        <v>15</v>
      </c>
      <c r="AE3294" s="3">
        <f>COUNTIFS(Table1[genoffice],Table1[[#This Row],[genoffice]],Table1[Gender],"~?")</f>
        <v>2</v>
      </c>
    </row>
    <row r="3295" spans="1:31" x14ac:dyDescent="0.35">
      <c r="A3295">
        <v>3294</v>
      </c>
      <c r="B3295">
        <f>IF(COUNTIF(C$2:C3294,C3295)&gt;0,B3294,B3294+1)</f>
        <v>1137</v>
      </c>
      <c r="C3295" t="str">
        <f>Table1[[#This Row],[position]]&amp;IF(Table1[district]="NA","","-"&amp;Table1[district])&amp;IF(Table1[parish]="Multi-Parish Race","","-"&amp;Table1[parish])&amp;" ("&amp;Table1[year]&amp;")"</f>
        <v>Selectman-District III, City of Plaquemine-Iberville (2016)</v>
      </c>
      <c r="D3295" t="s">
        <v>4083</v>
      </c>
      <c r="E3295" t="s">
        <v>4101</v>
      </c>
      <c r="F3295" t="s">
        <v>4103</v>
      </c>
      <c r="G3295">
        <v>2016</v>
      </c>
      <c r="H3295" t="s">
        <v>231</v>
      </c>
      <c r="I3295" t="s">
        <v>23</v>
      </c>
      <c r="J3295">
        <v>377</v>
      </c>
      <c r="K3295">
        <v>2</v>
      </c>
      <c r="L3295">
        <f>COUNTIF(Table1[Race],Table1[Race])</f>
        <v>2</v>
      </c>
      <c r="M3295">
        <v>2</v>
      </c>
      <c r="N3295">
        <v>0</v>
      </c>
      <c r="O3295">
        <v>0</v>
      </c>
      <c r="P3295">
        <v>0</v>
      </c>
      <c r="Q3295" t="s">
        <v>20</v>
      </c>
      <c r="R3295" t="s">
        <v>21</v>
      </c>
      <c r="S3295" t="s">
        <v>4083</v>
      </c>
      <c r="T3295">
        <f>IFERROR(Table1[n_can_adj]/MID(Table1[district],FIND("(",Table1[district])+1,1),Table1[n_can_adj])</f>
        <v>2</v>
      </c>
      <c r="U3295">
        <v>33159</v>
      </c>
      <c r="V3295" t="str">
        <f>IF(Table1[Voting Population]&lt;47000,"Rural","Urban")</f>
        <v>Rural</v>
      </c>
      <c r="W3295" s="3">
        <v>0.34883720930232553</v>
      </c>
      <c r="X3295" s="3" t="s">
        <v>5414</v>
      </c>
      <c r="Y3295" s="3">
        <f>COUNTIFS(Table1[Race '#],Table1[[#This Row],[Race '#]],Table1[Gender],"F")</f>
        <v>0</v>
      </c>
      <c r="Z3295" s="3">
        <f>COUNTIFS(Table1[Race '#],Table1[[#This Row],[Race '#]],Table1[Gender],"M")</f>
        <v>2</v>
      </c>
      <c r="AA3295" s="3">
        <f>COUNTIFS(Table1[Race '#],Table1[[#This Row],[Race '#]],Table1[Gender],"~?")</f>
        <v>0</v>
      </c>
      <c r="AB3295" s="3" t="str">
        <f>_xlfn.IFS(Y3295=SUM(Table1[[#This Row],[Race-F candidates]:[Race-? Candidates]]),"All-Female",Z3295=SUM(Table1[[#This Row],[Race-F candidates]:[Race-? Candidates]]),"All-Male",1=1,"Mixed-Gender")</f>
        <v>All-Male</v>
      </c>
      <c r="AC3295" s="3">
        <f>COUNTIFS(Table1[genoffice],Table1[[#This Row],[genoffice]],Table1[Gender],"F")</f>
        <v>1</v>
      </c>
      <c r="AD3295" s="3">
        <f>COUNTIFS(Table1[genoffice],Table1[[#This Row],[genoffice]],Table1[Gender],"M")</f>
        <v>15</v>
      </c>
      <c r="AE3295" s="3">
        <f>COUNTIFS(Table1[genoffice],Table1[[#This Row],[genoffice]],Table1[Gender],"~?")</f>
        <v>2</v>
      </c>
    </row>
    <row r="3296" spans="1:31" x14ac:dyDescent="0.35">
      <c r="A3296">
        <v>3295</v>
      </c>
      <c r="B3296">
        <f>IF(COUNTIF(C$2:C3295,C3296)&gt;0,B3295,B3295+1)</f>
        <v>1138</v>
      </c>
      <c r="C3296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6" t="s">
        <v>4083</v>
      </c>
      <c r="E3296" t="s">
        <v>4104</v>
      </c>
      <c r="F3296" t="s">
        <v>4105</v>
      </c>
      <c r="G3296">
        <v>2016</v>
      </c>
      <c r="H3296" t="s">
        <v>231</v>
      </c>
      <c r="I3296" t="s">
        <v>30</v>
      </c>
      <c r="J3296">
        <v>69</v>
      </c>
      <c r="K3296">
        <v>2</v>
      </c>
      <c r="L3296">
        <f>COUNTIF(Table1[Race],Table1[Race])</f>
        <v>2</v>
      </c>
      <c r="M3296">
        <v>1</v>
      </c>
      <c r="N3296">
        <v>0</v>
      </c>
      <c r="O3296">
        <v>1</v>
      </c>
      <c r="P3296">
        <v>0</v>
      </c>
      <c r="Q3296" t="s">
        <v>20</v>
      </c>
      <c r="R3296" t="s">
        <v>21</v>
      </c>
      <c r="S3296" t="s">
        <v>4083</v>
      </c>
      <c r="T3296">
        <f>IFERROR(Table1[n_can_adj]/MID(Table1[district],FIND("(",Table1[district])+1,1),Table1[n_can_adj])</f>
        <v>2</v>
      </c>
      <c r="U3296">
        <v>33159</v>
      </c>
      <c r="V3296" t="str">
        <f>IF(Table1[Voting Population]&lt;47000,"Rural","Urban")</f>
        <v>Rural</v>
      </c>
      <c r="W3296" s="3">
        <v>0.73307543520309482</v>
      </c>
      <c r="X3296" s="3" t="s">
        <v>5414</v>
      </c>
      <c r="Y3296" s="3">
        <f>COUNTIFS(Table1[Race '#],Table1[[#This Row],[Race '#]],Table1[Gender],"F")</f>
        <v>0</v>
      </c>
      <c r="Z3296" s="3">
        <f>COUNTIFS(Table1[Race '#],Table1[[#This Row],[Race '#]],Table1[Gender],"M")</f>
        <v>2</v>
      </c>
      <c r="AA3296" s="3">
        <f>COUNTIFS(Table1[Race '#],Table1[[#This Row],[Race '#]],Table1[Gender],"~?")</f>
        <v>0</v>
      </c>
      <c r="AB3296" s="3" t="str">
        <f>_xlfn.IFS(Y3296=SUM(Table1[[#This Row],[Race-F candidates]:[Race-? Candidates]]),"All-Female",Z3296=SUM(Table1[[#This Row],[Race-F candidates]:[Race-? Candidates]]),"All-Male",1=1,"Mixed-Gender")</f>
        <v>All-Male</v>
      </c>
      <c r="AC3296" s="3">
        <f>COUNTIFS(Table1[genoffice],Table1[[#This Row],[genoffice]],Table1[Gender],"F")</f>
        <v>1</v>
      </c>
      <c r="AD3296" s="3">
        <f>COUNTIFS(Table1[genoffice],Table1[[#This Row],[genoffice]],Table1[Gender],"M")</f>
        <v>15</v>
      </c>
      <c r="AE3296" s="3">
        <f>COUNTIFS(Table1[genoffice],Table1[[#This Row],[genoffice]],Table1[Gender],"~?")</f>
        <v>2</v>
      </c>
    </row>
    <row r="3297" spans="1:31" x14ac:dyDescent="0.35">
      <c r="A3297">
        <v>3296</v>
      </c>
      <c r="B3297">
        <f>IF(COUNTIF(C$2:C3296,C3297)&gt;0,B3296,B3296+1)</f>
        <v>1138</v>
      </c>
      <c r="C3297" t="str">
        <f>Table1[[#This Row],[position]]&amp;IF(Table1[district]="NA","","-"&amp;Table1[district])&amp;IF(Table1[parish]="Multi-Parish Race","","-"&amp;Table1[parish])&amp;" ("&amp;Table1[year]&amp;")"</f>
        <v>Selectman-District IV, City of Plaquemine-Iberville (2016)</v>
      </c>
      <c r="D3297" t="s">
        <v>4083</v>
      </c>
      <c r="E3297" t="s">
        <v>4104</v>
      </c>
      <c r="F3297" t="s">
        <v>4106</v>
      </c>
      <c r="G3297">
        <v>2016</v>
      </c>
      <c r="H3297" t="s">
        <v>231</v>
      </c>
      <c r="I3297" t="s">
        <v>23</v>
      </c>
      <c r="J3297">
        <v>448</v>
      </c>
      <c r="K3297">
        <v>2</v>
      </c>
      <c r="L3297">
        <f>COUNTIF(Table1[Race],Table1[Race])</f>
        <v>2</v>
      </c>
      <c r="M3297">
        <v>1</v>
      </c>
      <c r="N3297">
        <v>0</v>
      </c>
      <c r="O3297">
        <v>1</v>
      </c>
      <c r="P3297">
        <v>0</v>
      </c>
      <c r="Q3297" t="s">
        <v>20</v>
      </c>
      <c r="R3297" t="s">
        <v>21</v>
      </c>
      <c r="S3297" t="s">
        <v>4083</v>
      </c>
      <c r="T3297">
        <f>IFERROR(Table1[n_can_adj]/MID(Table1[district],FIND("(",Table1[district])+1,1),Table1[n_can_adj])</f>
        <v>2</v>
      </c>
      <c r="U3297">
        <v>33159</v>
      </c>
      <c r="V3297" t="str">
        <f>IF(Table1[Voting Population]&lt;47000,"Rural","Urban")</f>
        <v>Rural</v>
      </c>
      <c r="W3297" s="3">
        <v>0.73307543520309482</v>
      </c>
      <c r="X3297" s="3" t="s">
        <v>5414</v>
      </c>
      <c r="Y3297" s="3">
        <f>COUNTIFS(Table1[Race '#],Table1[[#This Row],[Race '#]],Table1[Gender],"F")</f>
        <v>0</v>
      </c>
      <c r="Z3297" s="3">
        <f>COUNTIFS(Table1[Race '#],Table1[[#This Row],[Race '#]],Table1[Gender],"M")</f>
        <v>2</v>
      </c>
      <c r="AA3297" s="3">
        <f>COUNTIFS(Table1[Race '#],Table1[[#This Row],[Race '#]],Table1[Gender],"~?")</f>
        <v>0</v>
      </c>
      <c r="AB3297" s="3" t="str">
        <f>_xlfn.IFS(Y3297=SUM(Table1[[#This Row],[Race-F candidates]:[Race-? Candidates]]),"All-Female",Z3297=SUM(Table1[[#This Row],[Race-F candidates]:[Race-? Candidates]]),"All-Male",1=1,"Mixed-Gender")</f>
        <v>All-Male</v>
      </c>
      <c r="AC3297" s="3">
        <f>COUNTIFS(Table1[genoffice],Table1[[#This Row],[genoffice]],Table1[Gender],"F")</f>
        <v>1</v>
      </c>
      <c r="AD3297" s="3">
        <f>COUNTIFS(Table1[genoffice],Table1[[#This Row],[genoffice]],Table1[Gender],"M")</f>
        <v>15</v>
      </c>
      <c r="AE3297" s="3">
        <f>COUNTIFS(Table1[genoffice],Table1[[#This Row],[genoffice]],Table1[Gender],"~?")</f>
        <v>2</v>
      </c>
    </row>
    <row r="3298" spans="1:31" x14ac:dyDescent="0.35">
      <c r="A3298">
        <v>3297</v>
      </c>
      <c r="B3298">
        <f>IF(COUNTIF(C$2:C3297,C3298)&gt;0,B3297,B3297+1)</f>
        <v>1139</v>
      </c>
      <c r="C3298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8" t="s">
        <v>4083</v>
      </c>
      <c r="E3298" t="s">
        <v>4107</v>
      </c>
      <c r="F3298" t="s">
        <v>4108</v>
      </c>
      <c r="G3298">
        <v>2016</v>
      </c>
      <c r="H3298" t="s">
        <v>231</v>
      </c>
      <c r="I3298" t="s">
        <v>23</v>
      </c>
      <c r="J3298">
        <v>262</v>
      </c>
      <c r="K3298">
        <v>2</v>
      </c>
      <c r="L3298">
        <f>COUNTIF(Table1[Race],Table1[Race])</f>
        <v>2</v>
      </c>
      <c r="M3298">
        <v>2</v>
      </c>
      <c r="N3298">
        <v>0</v>
      </c>
      <c r="O3298">
        <v>0</v>
      </c>
      <c r="P3298">
        <v>0</v>
      </c>
      <c r="Q3298" t="s">
        <v>20</v>
      </c>
      <c r="R3298" t="s">
        <v>21</v>
      </c>
      <c r="S3298" t="s">
        <v>4083</v>
      </c>
      <c r="T3298">
        <f>IFERROR(Table1[n_can_adj]/MID(Table1[district],FIND("(",Table1[district])+1,1),Table1[n_can_adj])</f>
        <v>2</v>
      </c>
      <c r="U3298">
        <v>33159</v>
      </c>
      <c r="V3298" t="str">
        <f>IF(Table1[Voting Population]&lt;47000,"Rural","Urban")</f>
        <v>Rural</v>
      </c>
      <c r="W3298" s="3">
        <v>0.22255192878338281</v>
      </c>
      <c r="X3298" s="3" t="s">
        <v>5414</v>
      </c>
      <c r="Y3298" s="3">
        <f>COUNTIFS(Table1[Race '#],Table1[[#This Row],[Race '#]],Table1[Gender],"F")</f>
        <v>0</v>
      </c>
      <c r="Z3298" s="3">
        <f>COUNTIFS(Table1[Race '#],Table1[[#This Row],[Race '#]],Table1[Gender],"M")</f>
        <v>2</v>
      </c>
      <c r="AA3298" s="3">
        <f>COUNTIFS(Table1[Race '#],Table1[[#This Row],[Race '#]],Table1[Gender],"~?")</f>
        <v>0</v>
      </c>
      <c r="AB3298" s="3" t="str">
        <f>_xlfn.IFS(Y3298=SUM(Table1[[#This Row],[Race-F candidates]:[Race-? Candidates]]),"All-Female",Z3298=SUM(Table1[[#This Row],[Race-F candidates]:[Race-? Candidates]]),"All-Male",1=1,"Mixed-Gender")</f>
        <v>All-Male</v>
      </c>
      <c r="AC3298" s="3">
        <f>COUNTIFS(Table1[genoffice],Table1[[#This Row],[genoffice]],Table1[Gender],"F")</f>
        <v>1</v>
      </c>
      <c r="AD3298" s="3">
        <f>COUNTIFS(Table1[genoffice],Table1[[#This Row],[genoffice]],Table1[Gender],"M")</f>
        <v>15</v>
      </c>
      <c r="AE3298" s="3">
        <f>COUNTIFS(Table1[genoffice],Table1[[#This Row],[genoffice]],Table1[Gender],"~?")</f>
        <v>2</v>
      </c>
    </row>
    <row r="3299" spans="1:31" x14ac:dyDescent="0.35">
      <c r="A3299">
        <v>3298</v>
      </c>
      <c r="B3299">
        <f>IF(COUNTIF(C$2:C3298,C3299)&gt;0,B3298,B3298+1)</f>
        <v>1139</v>
      </c>
      <c r="C3299" t="str">
        <f>Table1[[#This Row],[position]]&amp;IF(Table1[district]="NA","","-"&amp;Table1[district])&amp;IF(Table1[parish]="Multi-Parish Race","","-"&amp;Table1[parish])&amp;" ("&amp;Table1[year]&amp;")"</f>
        <v>Selectman-District VI, City of Plaquemine-Iberville (2016)</v>
      </c>
      <c r="D3299" t="s">
        <v>4083</v>
      </c>
      <c r="E3299" t="s">
        <v>4107</v>
      </c>
      <c r="F3299" t="s">
        <v>4109</v>
      </c>
      <c r="G3299">
        <v>2016</v>
      </c>
      <c r="H3299" t="s">
        <v>231</v>
      </c>
      <c r="I3299" t="s">
        <v>23</v>
      </c>
      <c r="J3299">
        <v>412</v>
      </c>
      <c r="K3299">
        <v>2</v>
      </c>
      <c r="L3299">
        <f>COUNTIF(Table1[Race],Table1[Race])</f>
        <v>2</v>
      </c>
      <c r="M3299">
        <v>2</v>
      </c>
      <c r="N3299">
        <v>0</v>
      </c>
      <c r="O3299">
        <v>0</v>
      </c>
      <c r="P3299">
        <v>0</v>
      </c>
      <c r="Q3299" t="s">
        <v>20</v>
      </c>
      <c r="R3299" t="s">
        <v>21</v>
      </c>
      <c r="S3299" t="s">
        <v>4083</v>
      </c>
      <c r="T3299">
        <f>IFERROR(Table1[n_can_adj]/MID(Table1[district],FIND("(",Table1[district])+1,1),Table1[n_can_adj])</f>
        <v>2</v>
      </c>
      <c r="U3299">
        <v>33159</v>
      </c>
      <c r="V3299" t="str">
        <f>IF(Table1[Voting Population]&lt;47000,"Rural","Urban")</f>
        <v>Rural</v>
      </c>
      <c r="W3299" s="3">
        <v>0.22255192878338281</v>
      </c>
      <c r="X3299" s="3" t="s">
        <v>5414</v>
      </c>
      <c r="Y3299" s="3">
        <f>COUNTIFS(Table1[Race '#],Table1[[#This Row],[Race '#]],Table1[Gender],"F")</f>
        <v>0</v>
      </c>
      <c r="Z3299" s="3">
        <f>COUNTIFS(Table1[Race '#],Table1[[#This Row],[Race '#]],Table1[Gender],"M")</f>
        <v>2</v>
      </c>
      <c r="AA3299" s="3">
        <f>COUNTIFS(Table1[Race '#],Table1[[#This Row],[Race '#]],Table1[Gender],"~?")</f>
        <v>0</v>
      </c>
      <c r="AB3299" s="3" t="str">
        <f>_xlfn.IFS(Y3299=SUM(Table1[[#This Row],[Race-F candidates]:[Race-? Candidates]]),"All-Female",Z3299=SUM(Table1[[#This Row],[Race-F candidates]:[Race-? Candidates]]),"All-Male",1=1,"Mixed-Gender")</f>
        <v>All-Male</v>
      </c>
      <c r="AC3299" s="3">
        <f>COUNTIFS(Table1[genoffice],Table1[[#This Row],[genoffice]],Table1[Gender],"F")</f>
        <v>1</v>
      </c>
      <c r="AD3299" s="3">
        <f>COUNTIFS(Table1[genoffice],Table1[[#This Row],[genoffice]],Table1[Gender],"M")</f>
        <v>15</v>
      </c>
      <c r="AE3299" s="3">
        <f>COUNTIFS(Table1[genoffice],Table1[[#This Row],[genoffice]],Table1[Gender],"~?")</f>
        <v>2</v>
      </c>
    </row>
    <row r="3300" spans="1:31" x14ac:dyDescent="0.35">
      <c r="A3300">
        <v>3303</v>
      </c>
      <c r="B3300">
        <f>IF(COUNTIF(C$2:C3299,C3300)&gt;0,B3299,B3299+1)</f>
        <v>1140</v>
      </c>
      <c r="C330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0" t="s">
        <v>4110</v>
      </c>
      <c r="E3300" t="s">
        <v>4111</v>
      </c>
      <c r="F3300" t="s">
        <v>4117</v>
      </c>
      <c r="G3300">
        <v>2014</v>
      </c>
      <c r="H3300" t="s">
        <v>73</v>
      </c>
      <c r="I3300" t="s">
        <v>127</v>
      </c>
      <c r="J3300">
        <v>8707</v>
      </c>
      <c r="K3300">
        <v>4</v>
      </c>
      <c r="L3300">
        <f>COUNTIF(Table1[Race],Table1[Race])</f>
        <v>4</v>
      </c>
      <c r="M3300">
        <v>2</v>
      </c>
      <c r="N3300">
        <v>1</v>
      </c>
      <c r="O3300">
        <v>0</v>
      </c>
      <c r="P3300">
        <v>1</v>
      </c>
      <c r="Q3300" t="s">
        <v>4061</v>
      </c>
      <c r="R3300" t="s">
        <v>4113</v>
      </c>
      <c r="S3300" t="s">
        <v>4110</v>
      </c>
      <c r="T3300">
        <f>IFERROR(Table1[n_can_adj]/MID(Table1[district],FIND("(",Table1[district])+1,1),Table1[n_can_adj])</f>
        <v>4</v>
      </c>
      <c r="U3300">
        <v>4645670</v>
      </c>
      <c r="V3300" t="str">
        <f>IF(Table1[Voting Population]&lt;47000,"Rural","Urban")</f>
        <v>Urban</v>
      </c>
      <c r="W3300" s="3">
        <v>0.67412419468533302</v>
      </c>
      <c r="X3300" s="3" t="s">
        <v>5414</v>
      </c>
      <c r="Y3300" s="3">
        <f>COUNTIFS(Table1[Race '#],Table1[[#This Row],[Race '#]],Table1[Gender],"F")</f>
        <v>0</v>
      </c>
      <c r="Z3300" s="3">
        <f>COUNTIFS(Table1[Race '#],Table1[[#This Row],[Race '#]],Table1[Gender],"M")</f>
        <v>3</v>
      </c>
      <c r="AA3300" s="3">
        <f>COUNTIFS(Table1[Race '#],Table1[[#This Row],[Race '#]],Table1[Gender],"~?")</f>
        <v>1</v>
      </c>
      <c r="AB3300" s="3" t="str">
        <f>_xlfn.IFS(Y3300=SUM(Table1[[#This Row],[Race-F candidates]:[Race-? Candidates]]),"All-Female",Z3300=SUM(Table1[[#This Row],[Race-F candidates]:[Race-? Candidates]]),"All-Male",1=1,"Mixed-Gender")</f>
        <v>Mixed-Gender</v>
      </c>
      <c r="AC3300" s="3">
        <f>COUNTIFS(Table1[genoffice],Table1[[#This Row],[genoffice]],Table1[Gender],"F")</f>
        <v>2</v>
      </c>
      <c r="AD3300" s="3">
        <f>COUNTIFS(Table1[genoffice],Table1[[#This Row],[genoffice]],Table1[Gender],"M")</f>
        <v>68</v>
      </c>
      <c r="AE3300" s="3">
        <f>COUNTIFS(Table1[genoffice],Table1[[#This Row],[genoffice]],Table1[Gender],"~?")</f>
        <v>2</v>
      </c>
    </row>
    <row r="3301" spans="1:31" x14ac:dyDescent="0.35">
      <c r="A3301">
        <v>3305</v>
      </c>
      <c r="B3301">
        <f>IF(COUNTIF(C$2:C3300,C3301)&gt;0,B3300,B3300+1)</f>
        <v>1140</v>
      </c>
      <c r="C3301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1" t="s">
        <v>4110</v>
      </c>
      <c r="E3301" t="s">
        <v>4111</v>
      </c>
      <c r="F3301" t="s">
        <v>4119</v>
      </c>
      <c r="G3301">
        <v>2014</v>
      </c>
      <c r="H3301" t="s">
        <v>73</v>
      </c>
      <c r="I3301" t="s">
        <v>23</v>
      </c>
      <c r="J3301">
        <v>21286</v>
      </c>
      <c r="K3301">
        <v>4</v>
      </c>
      <c r="L3301">
        <f>COUNTIF(Table1[Race],Table1[Race])</f>
        <v>4</v>
      </c>
      <c r="M3301">
        <v>2</v>
      </c>
      <c r="N3301">
        <v>1</v>
      </c>
      <c r="O3301">
        <v>0</v>
      </c>
      <c r="P3301">
        <v>1</v>
      </c>
      <c r="Q3301" t="s">
        <v>4061</v>
      </c>
      <c r="R3301" t="s">
        <v>4113</v>
      </c>
      <c r="S3301" t="s">
        <v>4110</v>
      </c>
      <c r="T3301">
        <f>IFERROR(Table1[n_can_adj]/MID(Table1[district],FIND("(",Table1[district])+1,1),Table1[n_can_adj])</f>
        <v>4</v>
      </c>
      <c r="U3301">
        <v>4645670</v>
      </c>
      <c r="V3301" t="str">
        <f>IF(Table1[Voting Population]&lt;47000,"Rural","Urban")</f>
        <v>Urban</v>
      </c>
      <c r="W3301" s="3">
        <v>0.67412419468533302</v>
      </c>
      <c r="X3301" s="3" t="s">
        <v>5414</v>
      </c>
      <c r="Y3301" s="3">
        <f>COUNTIFS(Table1[Race '#],Table1[[#This Row],[Race '#]],Table1[Gender],"F")</f>
        <v>0</v>
      </c>
      <c r="Z3301" s="3">
        <f>COUNTIFS(Table1[Race '#],Table1[[#This Row],[Race '#]],Table1[Gender],"M")</f>
        <v>3</v>
      </c>
      <c r="AA3301" s="3">
        <f>COUNTIFS(Table1[Race '#],Table1[[#This Row],[Race '#]],Table1[Gender],"~?")</f>
        <v>1</v>
      </c>
      <c r="AB3301" s="3" t="str">
        <f>_xlfn.IFS(Y3301=SUM(Table1[[#This Row],[Race-F candidates]:[Race-? Candidates]]),"All-Female",Z3301=SUM(Table1[[#This Row],[Race-F candidates]:[Race-? Candidates]]),"All-Male",1=1,"Mixed-Gender")</f>
        <v>Mixed-Gender</v>
      </c>
      <c r="AC3301" s="3">
        <f>COUNTIFS(Table1[genoffice],Table1[[#This Row],[genoffice]],Table1[Gender],"F")</f>
        <v>2</v>
      </c>
      <c r="AD3301" s="3">
        <f>COUNTIFS(Table1[genoffice],Table1[[#This Row],[genoffice]],Table1[Gender],"M")</f>
        <v>68</v>
      </c>
      <c r="AE3301" s="3">
        <f>COUNTIFS(Table1[genoffice],Table1[[#This Row],[genoffice]],Table1[Gender],"~?")</f>
        <v>2</v>
      </c>
    </row>
    <row r="3302" spans="1:31" x14ac:dyDescent="0.35">
      <c r="A3302">
        <v>3307</v>
      </c>
      <c r="B3302">
        <f>IF(COUNTIF(C$2:C3301,C3302)&gt;0,B3301,B3301+1)</f>
        <v>1140</v>
      </c>
      <c r="C3302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2" t="s">
        <v>4110</v>
      </c>
      <c r="E3302" t="s">
        <v>4111</v>
      </c>
      <c r="F3302" t="s">
        <v>4121</v>
      </c>
      <c r="G3302">
        <v>2014</v>
      </c>
      <c r="H3302" t="s">
        <v>73</v>
      </c>
      <c r="I3302" t="s">
        <v>23</v>
      </c>
      <c r="J3302">
        <v>24761</v>
      </c>
      <c r="K3302">
        <v>4</v>
      </c>
      <c r="L3302">
        <f>COUNTIF(Table1[Race],Table1[Race])</f>
        <v>4</v>
      </c>
      <c r="M3302">
        <v>2</v>
      </c>
      <c r="N3302">
        <v>1</v>
      </c>
      <c r="O3302">
        <v>0</v>
      </c>
      <c r="P3302">
        <v>1</v>
      </c>
      <c r="Q3302" t="s">
        <v>4061</v>
      </c>
      <c r="R3302" t="s">
        <v>4113</v>
      </c>
      <c r="S3302" t="s">
        <v>4110</v>
      </c>
      <c r="T3302">
        <f>IFERROR(Table1[n_can_adj]/MID(Table1[district],FIND("(",Table1[district])+1,1),Table1[n_can_adj])</f>
        <v>4</v>
      </c>
      <c r="U3302">
        <v>4645670</v>
      </c>
      <c r="V3302" t="str">
        <f>IF(Table1[Voting Population]&lt;47000,"Rural","Urban")</f>
        <v>Urban</v>
      </c>
      <c r="W3302" s="3">
        <v>0.67412419468533302</v>
      </c>
      <c r="X3302" s="3" t="s">
        <v>5413</v>
      </c>
      <c r="Y3302" s="3">
        <f>COUNTIFS(Table1[Race '#],Table1[[#This Row],[Race '#]],Table1[Gender],"F")</f>
        <v>0</v>
      </c>
      <c r="Z3302" s="3">
        <f>COUNTIFS(Table1[Race '#],Table1[[#This Row],[Race '#]],Table1[Gender],"M")</f>
        <v>3</v>
      </c>
      <c r="AA3302" s="3">
        <f>COUNTIFS(Table1[Race '#],Table1[[#This Row],[Race '#]],Table1[Gender],"~?")</f>
        <v>1</v>
      </c>
      <c r="AB3302" s="3" t="str">
        <f>_xlfn.IFS(Y3302=SUM(Table1[[#This Row],[Race-F candidates]:[Race-? Candidates]]),"All-Female",Z3302=SUM(Table1[[#This Row],[Race-F candidates]:[Race-? Candidates]]),"All-Male",1=1,"Mixed-Gender")</f>
        <v>Mixed-Gender</v>
      </c>
      <c r="AC3302" s="3">
        <f>COUNTIFS(Table1[genoffice],Table1[[#This Row],[genoffice]],Table1[Gender],"F")</f>
        <v>2</v>
      </c>
      <c r="AD3302" s="3">
        <f>COUNTIFS(Table1[genoffice],Table1[[#This Row],[genoffice]],Table1[Gender],"M")</f>
        <v>68</v>
      </c>
      <c r="AE3302" s="3">
        <f>COUNTIFS(Table1[genoffice],Table1[[#This Row],[genoffice]],Table1[Gender],"~?")</f>
        <v>2</v>
      </c>
    </row>
    <row r="3303" spans="1:31" x14ac:dyDescent="0.35">
      <c r="A3303">
        <v>3308</v>
      </c>
      <c r="B3303">
        <f>IF(COUNTIF(C$2:C3302,C3303)&gt;0,B3302,B3302+1)</f>
        <v>1140</v>
      </c>
      <c r="C3303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(2014)</v>
      </c>
      <c r="D3303" t="s">
        <v>4110</v>
      </c>
      <c r="E3303" t="s">
        <v>4111</v>
      </c>
      <c r="F3303" t="s">
        <v>4122</v>
      </c>
      <c r="G3303">
        <v>2014</v>
      </c>
      <c r="H3303" t="s">
        <v>73</v>
      </c>
      <c r="I3303" t="s">
        <v>19</v>
      </c>
      <c r="J3303">
        <v>189250</v>
      </c>
      <c r="K3303">
        <v>4</v>
      </c>
      <c r="L3303">
        <f>COUNTIF(Table1[Race],Table1[Race])</f>
        <v>4</v>
      </c>
      <c r="M3303">
        <v>2</v>
      </c>
      <c r="N3303">
        <v>1</v>
      </c>
      <c r="O3303">
        <v>0</v>
      </c>
      <c r="P3303">
        <v>1</v>
      </c>
      <c r="Q3303" t="s">
        <v>4061</v>
      </c>
      <c r="R3303" t="s">
        <v>4113</v>
      </c>
      <c r="S3303" t="s">
        <v>4110</v>
      </c>
      <c r="T3303">
        <f>IFERROR(Table1[n_can_adj]/MID(Table1[district],FIND("(",Table1[district])+1,1),Table1[n_can_adj])</f>
        <v>4</v>
      </c>
      <c r="U3303">
        <v>4645670</v>
      </c>
      <c r="V3303" t="str">
        <f>IF(Table1[Voting Population]&lt;47000,"Rural","Urban")</f>
        <v>Urban</v>
      </c>
      <c r="W3303" s="3">
        <v>0.67412419468533302</v>
      </c>
      <c r="X3303" s="3" t="s">
        <v>5414</v>
      </c>
      <c r="Y3303" s="3">
        <f>COUNTIFS(Table1[Race '#],Table1[[#This Row],[Race '#]],Table1[Gender],"F")</f>
        <v>0</v>
      </c>
      <c r="Z3303" s="3">
        <f>COUNTIFS(Table1[Race '#],Table1[[#This Row],[Race '#]],Table1[Gender],"M")</f>
        <v>3</v>
      </c>
      <c r="AA3303" s="3">
        <f>COUNTIFS(Table1[Race '#],Table1[[#This Row],[Race '#]],Table1[Gender],"~?")</f>
        <v>1</v>
      </c>
      <c r="AB3303" s="3" t="str">
        <f>_xlfn.IFS(Y3303=SUM(Table1[[#This Row],[Race-F candidates]:[Race-? Candidates]]),"All-Female",Z3303=SUM(Table1[[#This Row],[Race-F candidates]:[Race-? Candidates]]),"All-Male",1=1,"Mixed-Gender")</f>
        <v>Mixed-Gender</v>
      </c>
      <c r="AC3303" s="3">
        <f>COUNTIFS(Table1[genoffice],Table1[[#This Row],[genoffice]],Table1[Gender],"F")</f>
        <v>2</v>
      </c>
      <c r="AD3303" s="3">
        <f>COUNTIFS(Table1[genoffice],Table1[[#This Row],[genoffice]],Table1[Gender],"M")</f>
        <v>68</v>
      </c>
      <c r="AE3303" s="3">
        <f>COUNTIFS(Table1[genoffice],Table1[[#This Row],[genoffice]],Table1[Gender],"~?")</f>
        <v>2</v>
      </c>
    </row>
    <row r="3304" spans="1:31" x14ac:dyDescent="0.35">
      <c r="A3304">
        <v>3299</v>
      </c>
      <c r="B3304">
        <f>IF(COUNTIF(C$2:C3303,C3304)&gt;0,B3303,B3303+1)</f>
        <v>1141</v>
      </c>
      <c r="C3304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4" t="s">
        <v>4110</v>
      </c>
      <c r="E3304" t="s">
        <v>4111</v>
      </c>
      <c r="F3304" t="s">
        <v>4112</v>
      </c>
      <c r="G3304">
        <v>2016</v>
      </c>
      <c r="H3304" t="s">
        <v>73</v>
      </c>
      <c r="I3304" t="s">
        <v>30</v>
      </c>
      <c r="J3304">
        <v>3236</v>
      </c>
      <c r="K3304">
        <v>7</v>
      </c>
      <c r="L3304">
        <f>COUNTIF(Table1[Race],Table1[Race])</f>
        <v>7</v>
      </c>
      <c r="M3304">
        <v>3</v>
      </c>
      <c r="N3304">
        <v>1</v>
      </c>
      <c r="O3304">
        <v>1</v>
      </c>
      <c r="P3304">
        <v>2</v>
      </c>
      <c r="Q3304" t="s">
        <v>4061</v>
      </c>
      <c r="R3304" t="s">
        <v>4113</v>
      </c>
      <c r="S3304" t="s">
        <v>4110</v>
      </c>
      <c r="T3304">
        <f>IFERROR(Table1[n_can_adj]/MID(Table1[district],FIND("(",Table1[district])+1,1),Table1[n_can_adj])</f>
        <v>7</v>
      </c>
      <c r="U3304">
        <v>4645670</v>
      </c>
      <c r="V3304" t="str">
        <f>IF(Table1[Voting Population]&lt;47000,"Rural","Urban")</f>
        <v>Urban</v>
      </c>
      <c r="W3304" s="3">
        <v>0.61754103577854758</v>
      </c>
      <c r="X3304" s="3" t="s">
        <v>5413</v>
      </c>
      <c r="Y3304" s="3">
        <f>COUNTIFS(Table1[Race '#],Table1[[#This Row],[Race '#]],Table1[Gender],"F")</f>
        <v>0</v>
      </c>
      <c r="Z3304" s="3">
        <f>COUNTIFS(Table1[Race '#],Table1[[#This Row],[Race '#]],Table1[Gender],"M")</f>
        <v>6</v>
      </c>
      <c r="AA3304" s="3">
        <f>COUNTIFS(Table1[Race '#],Table1[[#This Row],[Race '#]],Table1[Gender],"~?")</f>
        <v>1</v>
      </c>
      <c r="AB3304" s="3" t="str">
        <f>_xlfn.IFS(Y3304=SUM(Table1[[#This Row],[Race-F candidates]:[Race-? Candidates]]),"All-Female",Z3304=SUM(Table1[[#This Row],[Race-F candidates]:[Race-? Candidates]]),"All-Male",1=1,"Mixed-Gender")</f>
        <v>Mixed-Gender</v>
      </c>
      <c r="AC3304" s="3">
        <f>COUNTIFS(Table1[genoffice],Table1[[#This Row],[genoffice]],Table1[Gender],"F")</f>
        <v>2</v>
      </c>
      <c r="AD3304" s="3">
        <f>COUNTIFS(Table1[genoffice],Table1[[#This Row],[genoffice]],Table1[Gender],"M")</f>
        <v>68</v>
      </c>
      <c r="AE3304" s="3">
        <f>COUNTIFS(Table1[genoffice],Table1[[#This Row],[genoffice]],Table1[Gender],"~?")</f>
        <v>2</v>
      </c>
    </row>
    <row r="3305" spans="1:31" x14ac:dyDescent="0.35">
      <c r="A3305">
        <v>3300</v>
      </c>
      <c r="B3305">
        <f>IF(COUNTIF(C$2:C3304,C3305)&gt;0,B3304,B3304+1)</f>
        <v>1141</v>
      </c>
      <c r="C3305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5" t="s">
        <v>4110</v>
      </c>
      <c r="E3305" t="s">
        <v>4111</v>
      </c>
      <c r="F3305" t="s">
        <v>4114</v>
      </c>
      <c r="G3305">
        <v>2016</v>
      </c>
      <c r="H3305" t="s">
        <v>73</v>
      </c>
      <c r="I3305" t="s">
        <v>23</v>
      </c>
      <c r="J3305">
        <v>12708</v>
      </c>
      <c r="K3305">
        <v>7</v>
      </c>
      <c r="L3305">
        <f>COUNTIF(Table1[Race],Table1[Race])</f>
        <v>7</v>
      </c>
      <c r="M3305">
        <v>3</v>
      </c>
      <c r="N3305">
        <v>1</v>
      </c>
      <c r="O3305">
        <v>1</v>
      </c>
      <c r="P3305">
        <v>2</v>
      </c>
      <c r="Q3305" t="s">
        <v>4061</v>
      </c>
      <c r="R3305" t="s">
        <v>4113</v>
      </c>
      <c r="S3305" t="s">
        <v>4110</v>
      </c>
      <c r="T3305">
        <f>IFERROR(Table1[n_can_adj]/MID(Table1[district],FIND("(",Table1[district])+1,1),Table1[n_can_adj])</f>
        <v>7</v>
      </c>
      <c r="U3305">
        <v>4645670</v>
      </c>
      <c r="V3305" t="str">
        <f>IF(Table1[Voting Population]&lt;47000,"Rural","Urban")</f>
        <v>Urban</v>
      </c>
      <c r="W3305" s="3">
        <v>0.61754103577854758</v>
      </c>
      <c r="X3305" s="3" t="s">
        <v>5414</v>
      </c>
      <c r="Y3305" s="3">
        <f>COUNTIFS(Table1[Race '#],Table1[[#This Row],[Race '#]],Table1[Gender],"F")</f>
        <v>0</v>
      </c>
      <c r="Z3305" s="3">
        <f>COUNTIFS(Table1[Race '#],Table1[[#This Row],[Race '#]],Table1[Gender],"M")</f>
        <v>6</v>
      </c>
      <c r="AA3305" s="3">
        <f>COUNTIFS(Table1[Race '#],Table1[[#This Row],[Race '#]],Table1[Gender],"~?")</f>
        <v>1</v>
      </c>
      <c r="AB3305" s="3" t="str">
        <f>_xlfn.IFS(Y3305=SUM(Table1[[#This Row],[Race-F candidates]:[Race-? Candidates]]),"All-Female",Z3305=SUM(Table1[[#This Row],[Race-F candidates]:[Race-? Candidates]]),"All-Male",1=1,"Mixed-Gender")</f>
        <v>Mixed-Gender</v>
      </c>
      <c r="AC3305" s="3">
        <f>COUNTIFS(Table1[genoffice],Table1[[#This Row],[genoffice]],Table1[Gender],"F")</f>
        <v>2</v>
      </c>
      <c r="AD3305" s="3">
        <f>COUNTIFS(Table1[genoffice],Table1[[#This Row],[genoffice]],Table1[Gender],"M")</f>
        <v>68</v>
      </c>
      <c r="AE3305" s="3">
        <f>COUNTIFS(Table1[genoffice],Table1[[#This Row],[genoffice]],Table1[Gender],"~?")</f>
        <v>2</v>
      </c>
    </row>
    <row r="3306" spans="1:31" x14ac:dyDescent="0.35">
      <c r="A3306">
        <v>3301</v>
      </c>
      <c r="B3306">
        <f>IF(COUNTIF(C$2:C3305,C3306)&gt;0,B3305,B3305+1)</f>
        <v>1141</v>
      </c>
      <c r="C3306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6" t="s">
        <v>4110</v>
      </c>
      <c r="E3306" t="s">
        <v>4111</v>
      </c>
      <c r="F3306" t="s">
        <v>4115</v>
      </c>
      <c r="G3306">
        <v>2016</v>
      </c>
      <c r="H3306" t="s">
        <v>73</v>
      </c>
      <c r="I3306" t="s">
        <v>127</v>
      </c>
      <c r="J3306">
        <v>6717</v>
      </c>
      <c r="K3306">
        <v>7</v>
      </c>
      <c r="L3306">
        <f>COUNTIF(Table1[Race],Table1[Race])</f>
        <v>7</v>
      </c>
      <c r="M3306">
        <v>3</v>
      </c>
      <c r="N3306">
        <v>1</v>
      </c>
      <c r="O3306">
        <v>1</v>
      </c>
      <c r="P3306">
        <v>2</v>
      </c>
      <c r="Q3306" t="s">
        <v>4061</v>
      </c>
      <c r="R3306" t="s">
        <v>4113</v>
      </c>
      <c r="S3306" t="s">
        <v>4110</v>
      </c>
      <c r="T3306">
        <f>IFERROR(Table1[n_can_adj]/MID(Table1[district],FIND("(",Table1[district])+1,1),Table1[n_can_adj])</f>
        <v>7</v>
      </c>
      <c r="U3306">
        <v>4645670</v>
      </c>
      <c r="V3306" t="str">
        <f>IF(Table1[Voting Population]&lt;47000,"Rural","Urban")</f>
        <v>Urban</v>
      </c>
      <c r="W3306" s="3">
        <v>0.61754103577854758</v>
      </c>
      <c r="X3306" s="3" t="s">
        <v>5414</v>
      </c>
      <c r="Y3306" s="3">
        <f>COUNTIFS(Table1[Race '#],Table1[[#This Row],[Race '#]],Table1[Gender],"F")</f>
        <v>0</v>
      </c>
      <c r="Z3306" s="3">
        <f>COUNTIFS(Table1[Race '#],Table1[[#This Row],[Race '#]],Table1[Gender],"M")</f>
        <v>6</v>
      </c>
      <c r="AA3306" s="3">
        <f>COUNTIFS(Table1[Race '#],Table1[[#This Row],[Race '#]],Table1[Gender],"~?")</f>
        <v>1</v>
      </c>
      <c r="AB3306" s="3" t="str">
        <f>_xlfn.IFS(Y3306=SUM(Table1[[#This Row],[Race-F candidates]:[Race-? Candidates]]),"All-Female",Z3306=SUM(Table1[[#This Row],[Race-F candidates]:[Race-? Candidates]]),"All-Male",1=1,"Mixed-Gender")</f>
        <v>Mixed-Gender</v>
      </c>
      <c r="AC3306" s="3">
        <f>COUNTIFS(Table1[genoffice],Table1[[#This Row],[genoffice]],Table1[Gender],"F")</f>
        <v>2</v>
      </c>
      <c r="AD3306" s="3">
        <f>COUNTIFS(Table1[genoffice],Table1[[#This Row],[genoffice]],Table1[Gender],"M")</f>
        <v>68</v>
      </c>
      <c r="AE3306" s="3">
        <f>COUNTIFS(Table1[genoffice],Table1[[#This Row],[genoffice]],Table1[Gender],"~?")</f>
        <v>2</v>
      </c>
    </row>
    <row r="3307" spans="1:31" x14ac:dyDescent="0.35">
      <c r="A3307">
        <v>3302</v>
      </c>
      <c r="B3307">
        <f>IF(COUNTIF(C$2:C3306,C3307)&gt;0,B3306,B3306+1)</f>
        <v>1141</v>
      </c>
      <c r="C3307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7" t="s">
        <v>4110</v>
      </c>
      <c r="E3307" t="s">
        <v>4111</v>
      </c>
      <c r="F3307" t="s">
        <v>4116</v>
      </c>
      <c r="G3307">
        <v>2016</v>
      </c>
      <c r="H3307" t="s">
        <v>73</v>
      </c>
      <c r="I3307" t="s">
        <v>127</v>
      </c>
      <c r="J3307">
        <v>9405</v>
      </c>
      <c r="K3307">
        <v>7</v>
      </c>
      <c r="L3307">
        <f>COUNTIF(Table1[Race],Table1[Race])</f>
        <v>7</v>
      </c>
      <c r="M3307">
        <v>3</v>
      </c>
      <c r="N3307">
        <v>1</v>
      </c>
      <c r="O3307">
        <v>1</v>
      </c>
      <c r="P3307">
        <v>2</v>
      </c>
      <c r="Q3307" t="s">
        <v>4061</v>
      </c>
      <c r="R3307" t="s">
        <v>4113</v>
      </c>
      <c r="S3307" t="s">
        <v>4110</v>
      </c>
      <c r="T3307">
        <f>IFERROR(Table1[n_can_adj]/MID(Table1[district],FIND("(",Table1[district])+1,1),Table1[n_can_adj])</f>
        <v>7</v>
      </c>
      <c r="U3307">
        <v>4645670</v>
      </c>
      <c r="V3307" t="str">
        <f>IF(Table1[Voting Population]&lt;47000,"Rural","Urban")</f>
        <v>Urban</v>
      </c>
      <c r="W3307" s="3">
        <v>0.61754103577854758</v>
      </c>
      <c r="X3307" s="3" t="s">
        <v>5414</v>
      </c>
      <c r="Y3307" s="3">
        <f>COUNTIFS(Table1[Race '#],Table1[[#This Row],[Race '#]],Table1[Gender],"F")</f>
        <v>0</v>
      </c>
      <c r="Z3307" s="3">
        <f>COUNTIFS(Table1[Race '#],Table1[[#This Row],[Race '#]],Table1[Gender],"M")</f>
        <v>6</v>
      </c>
      <c r="AA3307" s="3">
        <f>COUNTIFS(Table1[Race '#],Table1[[#This Row],[Race '#]],Table1[Gender],"~?")</f>
        <v>1</v>
      </c>
      <c r="AB3307" s="3" t="str">
        <f>_xlfn.IFS(Y3307=SUM(Table1[[#This Row],[Race-F candidates]:[Race-? Candidates]]),"All-Female",Z3307=SUM(Table1[[#This Row],[Race-F candidates]:[Race-? Candidates]]),"All-Male",1=1,"Mixed-Gender")</f>
        <v>Mixed-Gender</v>
      </c>
      <c r="AC3307" s="3">
        <f>COUNTIFS(Table1[genoffice],Table1[[#This Row],[genoffice]],Table1[Gender],"F")</f>
        <v>2</v>
      </c>
      <c r="AD3307" s="3">
        <f>COUNTIFS(Table1[genoffice],Table1[[#This Row],[genoffice]],Table1[Gender],"M")</f>
        <v>68</v>
      </c>
      <c r="AE3307" s="3">
        <f>COUNTIFS(Table1[genoffice],Table1[[#This Row],[genoffice]],Table1[Gender],"~?")</f>
        <v>2</v>
      </c>
    </row>
    <row r="3308" spans="1:31" x14ac:dyDescent="0.35">
      <c r="A3308">
        <v>3304</v>
      </c>
      <c r="B3308">
        <f>IF(COUNTIF(C$2:C3307,C3308)&gt;0,B3307,B3307+1)</f>
        <v>1141</v>
      </c>
      <c r="C3308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8" t="s">
        <v>4110</v>
      </c>
      <c r="E3308" t="s">
        <v>4111</v>
      </c>
      <c r="F3308" t="s">
        <v>4118</v>
      </c>
      <c r="G3308">
        <v>2016</v>
      </c>
      <c r="H3308" t="s">
        <v>73</v>
      </c>
      <c r="I3308" t="s">
        <v>23</v>
      </c>
      <c r="J3308">
        <v>9237</v>
      </c>
      <c r="K3308">
        <v>7</v>
      </c>
      <c r="L3308">
        <f>COUNTIF(Table1[Race],Table1[Race])</f>
        <v>7</v>
      </c>
      <c r="M3308">
        <v>3</v>
      </c>
      <c r="N3308">
        <v>1</v>
      </c>
      <c r="O3308">
        <v>1</v>
      </c>
      <c r="P3308">
        <v>2</v>
      </c>
      <c r="Q3308" t="s">
        <v>4061</v>
      </c>
      <c r="R3308" t="s">
        <v>4113</v>
      </c>
      <c r="S3308" t="s">
        <v>4110</v>
      </c>
      <c r="T3308">
        <f>IFERROR(Table1[n_can_adj]/MID(Table1[district],FIND("(",Table1[district])+1,1),Table1[n_can_adj])</f>
        <v>7</v>
      </c>
      <c r="U3308">
        <v>4645670</v>
      </c>
      <c r="V3308" t="str">
        <f>IF(Table1[Voting Population]&lt;47000,"Rural","Urban")</f>
        <v>Urban</v>
      </c>
      <c r="W3308" s="3">
        <v>0.61754103577854758</v>
      </c>
      <c r="X3308" s="3" t="s">
        <v>5414</v>
      </c>
      <c r="Y3308" s="3">
        <f>COUNTIFS(Table1[Race '#],Table1[[#This Row],[Race '#]],Table1[Gender],"F")</f>
        <v>0</v>
      </c>
      <c r="Z3308" s="3">
        <f>COUNTIFS(Table1[Race '#],Table1[[#This Row],[Race '#]],Table1[Gender],"M")</f>
        <v>6</v>
      </c>
      <c r="AA3308" s="3">
        <f>COUNTIFS(Table1[Race '#],Table1[[#This Row],[Race '#]],Table1[Gender],"~?")</f>
        <v>1</v>
      </c>
      <c r="AB3308" s="3" t="str">
        <f>_xlfn.IFS(Y3308=SUM(Table1[[#This Row],[Race-F candidates]:[Race-? Candidates]]),"All-Female",Z3308=SUM(Table1[[#This Row],[Race-F candidates]:[Race-? Candidates]]),"All-Male",1=1,"Mixed-Gender")</f>
        <v>Mixed-Gender</v>
      </c>
      <c r="AC3308" s="3">
        <f>COUNTIFS(Table1[genoffice],Table1[[#This Row],[genoffice]],Table1[Gender],"F")</f>
        <v>2</v>
      </c>
      <c r="AD3308" s="3">
        <f>COUNTIFS(Table1[genoffice],Table1[[#This Row],[genoffice]],Table1[Gender],"M")</f>
        <v>68</v>
      </c>
      <c r="AE3308" s="3">
        <f>COUNTIFS(Table1[genoffice],Table1[[#This Row],[genoffice]],Table1[Gender],"~?")</f>
        <v>2</v>
      </c>
    </row>
    <row r="3309" spans="1:31" x14ac:dyDescent="0.35">
      <c r="A3309">
        <v>3306</v>
      </c>
      <c r="B3309">
        <f>IF(COUNTIF(C$2:C3308,C3309)&gt;0,B3308,B3308+1)</f>
        <v>1141</v>
      </c>
      <c r="C3309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09" t="s">
        <v>4110</v>
      </c>
      <c r="E3309" t="s">
        <v>4111</v>
      </c>
      <c r="F3309" t="s">
        <v>4120</v>
      </c>
      <c r="G3309">
        <v>2016</v>
      </c>
      <c r="H3309" t="s">
        <v>73</v>
      </c>
      <c r="I3309" t="s">
        <v>23</v>
      </c>
      <c r="J3309">
        <v>41840</v>
      </c>
      <c r="K3309">
        <v>7</v>
      </c>
      <c r="L3309">
        <f>COUNTIF(Table1[Race],Table1[Race])</f>
        <v>7</v>
      </c>
      <c r="M3309">
        <v>3</v>
      </c>
      <c r="N3309">
        <v>1</v>
      </c>
      <c r="O3309">
        <v>1</v>
      </c>
      <c r="P3309">
        <v>2</v>
      </c>
      <c r="Q3309" t="s">
        <v>4061</v>
      </c>
      <c r="R3309" t="s">
        <v>4113</v>
      </c>
      <c r="S3309" t="s">
        <v>4110</v>
      </c>
      <c r="T3309">
        <f>IFERROR(Table1[n_can_adj]/MID(Table1[district],FIND("(",Table1[district])+1,1),Table1[n_can_adj])</f>
        <v>7</v>
      </c>
      <c r="U3309">
        <v>4645670</v>
      </c>
      <c r="V3309" t="str">
        <f>IF(Table1[Voting Population]&lt;47000,"Rural","Urban")</f>
        <v>Urban</v>
      </c>
      <c r="W3309" s="3">
        <v>0.61754103577854758</v>
      </c>
      <c r="X3309" s="3" t="s">
        <v>5414</v>
      </c>
      <c r="Y3309" s="3">
        <f>COUNTIFS(Table1[Race '#],Table1[[#This Row],[Race '#]],Table1[Gender],"F")</f>
        <v>0</v>
      </c>
      <c r="Z3309" s="3">
        <f>COUNTIFS(Table1[Race '#],Table1[[#This Row],[Race '#]],Table1[Gender],"M")</f>
        <v>6</v>
      </c>
      <c r="AA3309" s="3">
        <f>COUNTIFS(Table1[Race '#],Table1[[#This Row],[Race '#]],Table1[Gender],"~?")</f>
        <v>1</v>
      </c>
      <c r="AB3309" s="3" t="str">
        <f>_xlfn.IFS(Y3309=SUM(Table1[[#This Row],[Race-F candidates]:[Race-? Candidates]]),"All-Female",Z3309=SUM(Table1[[#This Row],[Race-F candidates]:[Race-? Candidates]]),"All-Male",1=1,"Mixed-Gender")</f>
        <v>Mixed-Gender</v>
      </c>
      <c r="AC3309" s="3">
        <f>COUNTIFS(Table1[genoffice],Table1[[#This Row],[genoffice]],Table1[Gender],"F")</f>
        <v>2</v>
      </c>
      <c r="AD3309" s="3">
        <f>COUNTIFS(Table1[genoffice],Table1[[#This Row],[genoffice]],Table1[Gender],"M")</f>
        <v>68</v>
      </c>
      <c r="AE3309" s="3">
        <f>COUNTIFS(Table1[genoffice],Table1[[#This Row],[genoffice]],Table1[Gender],"~?")</f>
        <v>2</v>
      </c>
    </row>
    <row r="3310" spans="1:31" x14ac:dyDescent="0.35">
      <c r="A3310">
        <v>3309</v>
      </c>
      <c r="B3310">
        <f>IF(COUNTIF(C$2:C3309,C3310)&gt;0,B3309,B3309+1)</f>
        <v>1141</v>
      </c>
      <c r="C3310" t="str">
        <f>Table1[[#This Row],[position]]&amp;IF(Table1[district]="NA","","-"&amp;Table1[district])&amp;IF(Table1[parish]="Multi-Parish Race","","-"&amp;Table1[parish])&amp;" ("&amp;Table1[year]&amp;")"</f>
        <v>U. S. Representative-1st Congressional District (2016)</v>
      </c>
      <c r="D3310" t="s">
        <v>4110</v>
      </c>
      <c r="E3310" t="s">
        <v>4111</v>
      </c>
      <c r="F3310" t="s">
        <v>4122</v>
      </c>
      <c r="G3310">
        <v>2016</v>
      </c>
      <c r="H3310" t="s">
        <v>73</v>
      </c>
      <c r="I3310" t="s">
        <v>19</v>
      </c>
      <c r="J3310">
        <v>243645</v>
      </c>
      <c r="K3310">
        <v>7</v>
      </c>
      <c r="L3310">
        <f>COUNTIF(Table1[Race],Table1[Race])</f>
        <v>7</v>
      </c>
      <c r="M3310">
        <v>3</v>
      </c>
      <c r="N3310">
        <v>1</v>
      </c>
      <c r="O3310">
        <v>1</v>
      </c>
      <c r="P3310">
        <v>2</v>
      </c>
      <c r="Q3310" t="s">
        <v>4061</v>
      </c>
      <c r="R3310" t="s">
        <v>4113</v>
      </c>
      <c r="S3310" t="s">
        <v>4110</v>
      </c>
      <c r="T3310">
        <f>IFERROR(Table1[n_can_adj]/MID(Table1[district],FIND("(",Table1[district])+1,1),Table1[n_can_adj])</f>
        <v>7</v>
      </c>
      <c r="U3310">
        <v>4645670</v>
      </c>
      <c r="V3310" t="str">
        <f>IF(Table1[Voting Population]&lt;47000,"Rural","Urban")</f>
        <v>Urban</v>
      </c>
      <c r="W3310" s="3">
        <v>0.61754103577854758</v>
      </c>
      <c r="X3310" s="3" t="s">
        <v>5414</v>
      </c>
      <c r="Y3310" s="3">
        <f>COUNTIFS(Table1[Race '#],Table1[[#This Row],[Race '#]],Table1[Gender],"F")</f>
        <v>0</v>
      </c>
      <c r="Z3310" s="3">
        <f>COUNTIFS(Table1[Race '#],Table1[[#This Row],[Race '#]],Table1[Gender],"M")</f>
        <v>6</v>
      </c>
      <c r="AA3310" s="3">
        <f>COUNTIFS(Table1[Race '#],Table1[[#This Row],[Race '#]],Table1[Gender],"~?")</f>
        <v>1</v>
      </c>
      <c r="AB3310" s="3" t="str">
        <f>_xlfn.IFS(Y3310=SUM(Table1[[#This Row],[Race-F candidates]:[Race-? Candidates]]),"All-Female",Z3310=SUM(Table1[[#This Row],[Race-F candidates]:[Race-? Candidates]]),"All-Male",1=1,"Mixed-Gender")</f>
        <v>Mixed-Gender</v>
      </c>
      <c r="AC3310" s="3">
        <f>COUNTIFS(Table1[genoffice],Table1[[#This Row],[genoffice]],Table1[Gender],"F")</f>
        <v>2</v>
      </c>
      <c r="AD3310" s="3">
        <f>COUNTIFS(Table1[genoffice],Table1[[#This Row],[genoffice]],Table1[Gender],"M")</f>
        <v>68</v>
      </c>
      <c r="AE3310" s="3">
        <f>COUNTIFS(Table1[genoffice],Table1[[#This Row],[genoffice]],Table1[Gender],"~?")</f>
        <v>2</v>
      </c>
    </row>
    <row r="3311" spans="1:31" x14ac:dyDescent="0.35">
      <c r="A3311">
        <v>3310</v>
      </c>
      <c r="B3311">
        <f>IF(COUNTIF(C$2:C3310,C3311)&gt;0,B3310,B3310+1)</f>
        <v>1142</v>
      </c>
      <c r="C3311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1" t="s">
        <v>4110</v>
      </c>
      <c r="E3311" t="s">
        <v>4123</v>
      </c>
      <c r="F3311" t="s">
        <v>4124</v>
      </c>
      <c r="G3311">
        <v>2014</v>
      </c>
      <c r="H3311" t="s">
        <v>73</v>
      </c>
      <c r="I3311" t="s">
        <v>23</v>
      </c>
      <c r="J3311">
        <v>152201</v>
      </c>
      <c r="K3311">
        <v>4</v>
      </c>
      <c r="L3311">
        <f>COUNTIF(Table1[Race],Table1[Race])</f>
        <v>4</v>
      </c>
      <c r="M3311">
        <v>2</v>
      </c>
      <c r="N3311">
        <v>0</v>
      </c>
      <c r="O3311">
        <v>1</v>
      </c>
      <c r="P3311">
        <v>1</v>
      </c>
      <c r="Q3311" t="s">
        <v>4061</v>
      </c>
      <c r="R3311" t="s">
        <v>4113</v>
      </c>
      <c r="S3311" t="s">
        <v>4110</v>
      </c>
      <c r="T3311">
        <f>IFERROR(Table1[n_can_adj]/MID(Table1[district],FIND("(",Table1[district])+1,1),Table1[n_can_adj])</f>
        <v>4</v>
      </c>
      <c r="U3311">
        <v>4645670</v>
      </c>
      <c r="V3311" t="str">
        <f>IF(Table1[Voting Population]&lt;47000,"Rural","Urban")</f>
        <v>Urban</v>
      </c>
      <c r="W3311" s="3">
        <v>0.51629733267139055</v>
      </c>
      <c r="X3311" s="3" t="s">
        <v>5414</v>
      </c>
      <c r="Y3311" s="3">
        <f>COUNTIFS(Table1[Race '#],Table1[[#This Row],[Race '#]],Table1[Gender],"F")</f>
        <v>0</v>
      </c>
      <c r="Z3311" s="3">
        <f>COUNTIFS(Table1[Race '#],Table1[[#This Row],[Race '#]],Table1[Gender],"M")</f>
        <v>4</v>
      </c>
      <c r="AA3311" s="3">
        <f>COUNTIFS(Table1[Race '#],Table1[[#This Row],[Race '#]],Table1[Gender],"~?")</f>
        <v>0</v>
      </c>
      <c r="AB3311" s="3" t="str">
        <f>_xlfn.IFS(Y3311=SUM(Table1[[#This Row],[Race-F candidates]:[Race-? Candidates]]),"All-Female",Z3311=SUM(Table1[[#This Row],[Race-F candidates]:[Race-? Candidates]]),"All-Male",1=1,"Mixed-Gender")</f>
        <v>All-Male</v>
      </c>
      <c r="AC3311" s="3">
        <f>COUNTIFS(Table1[genoffice],Table1[[#This Row],[genoffice]],Table1[Gender],"F")</f>
        <v>2</v>
      </c>
      <c r="AD3311" s="3">
        <f>COUNTIFS(Table1[genoffice],Table1[[#This Row],[genoffice]],Table1[Gender],"M")</f>
        <v>68</v>
      </c>
      <c r="AE3311" s="3">
        <f>COUNTIFS(Table1[genoffice],Table1[[#This Row],[genoffice]],Table1[Gender],"~?")</f>
        <v>2</v>
      </c>
    </row>
    <row r="3312" spans="1:31" x14ac:dyDescent="0.35">
      <c r="A3312">
        <v>3312</v>
      </c>
      <c r="B3312">
        <f>IF(COUNTIF(C$2:C3311,C3312)&gt;0,B3311,B3311+1)</f>
        <v>1142</v>
      </c>
      <c r="C3312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2" t="s">
        <v>4110</v>
      </c>
      <c r="E3312" t="s">
        <v>4123</v>
      </c>
      <c r="F3312" t="s">
        <v>4125</v>
      </c>
      <c r="G3312">
        <v>2014</v>
      </c>
      <c r="H3312" t="s">
        <v>73</v>
      </c>
      <c r="I3312" t="s">
        <v>30</v>
      </c>
      <c r="J3312">
        <v>16327</v>
      </c>
      <c r="K3312">
        <v>4</v>
      </c>
      <c r="L3312">
        <f>COUNTIF(Table1[Race],Table1[Race])</f>
        <v>4</v>
      </c>
      <c r="M3312">
        <v>2</v>
      </c>
      <c r="N3312">
        <v>0</v>
      </c>
      <c r="O3312">
        <v>1</v>
      </c>
      <c r="P3312">
        <v>1</v>
      </c>
      <c r="Q3312" t="s">
        <v>4061</v>
      </c>
      <c r="R3312" t="s">
        <v>4113</v>
      </c>
      <c r="S3312" t="s">
        <v>4110</v>
      </c>
      <c r="T3312">
        <f>IFERROR(Table1[n_can_adj]/MID(Table1[district],FIND("(",Table1[district])+1,1),Table1[n_can_adj])</f>
        <v>4</v>
      </c>
      <c r="U3312">
        <v>4645670</v>
      </c>
      <c r="V3312" t="str">
        <f>IF(Table1[Voting Population]&lt;47000,"Rural","Urban")</f>
        <v>Urban</v>
      </c>
      <c r="W3312" s="3">
        <v>0.51629733267139055</v>
      </c>
      <c r="X3312" s="3" t="s">
        <v>5414</v>
      </c>
      <c r="Y3312" s="3">
        <f>COUNTIFS(Table1[Race '#],Table1[[#This Row],[Race '#]],Table1[Gender],"F")</f>
        <v>0</v>
      </c>
      <c r="Z3312" s="3">
        <f>COUNTIFS(Table1[Race '#],Table1[[#This Row],[Race '#]],Table1[Gender],"M")</f>
        <v>4</v>
      </c>
      <c r="AA3312" s="3">
        <f>COUNTIFS(Table1[Race '#],Table1[[#This Row],[Race '#]],Table1[Gender],"~?")</f>
        <v>0</v>
      </c>
      <c r="AB3312" s="3" t="str">
        <f>_xlfn.IFS(Y3312=SUM(Table1[[#This Row],[Race-F candidates]:[Race-? Candidates]]),"All-Female",Z3312=SUM(Table1[[#This Row],[Race-F candidates]:[Race-? Candidates]]),"All-Male",1=1,"Mixed-Gender")</f>
        <v>All-Male</v>
      </c>
      <c r="AC3312" s="3">
        <f>COUNTIFS(Table1[genoffice],Table1[[#This Row],[genoffice]],Table1[Gender],"F")</f>
        <v>2</v>
      </c>
      <c r="AD3312" s="3">
        <f>COUNTIFS(Table1[genoffice],Table1[[#This Row],[genoffice]],Table1[Gender],"M")</f>
        <v>68</v>
      </c>
      <c r="AE3312" s="3">
        <f>COUNTIFS(Table1[genoffice],Table1[[#This Row],[genoffice]],Table1[Gender],"~?")</f>
        <v>2</v>
      </c>
    </row>
    <row r="3313" spans="1:31" x14ac:dyDescent="0.35">
      <c r="A3313">
        <v>3313</v>
      </c>
      <c r="B3313">
        <f>IF(COUNTIF(C$2:C3312,C3313)&gt;0,B3312,B3312+1)</f>
        <v>1142</v>
      </c>
      <c r="C3313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3" t="s">
        <v>4110</v>
      </c>
      <c r="E3313" t="s">
        <v>4123</v>
      </c>
      <c r="F3313" t="s">
        <v>4126</v>
      </c>
      <c r="G3313">
        <v>2014</v>
      </c>
      <c r="H3313" t="s">
        <v>73</v>
      </c>
      <c r="I3313" t="s">
        <v>23</v>
      </c>
      <c r="J3313">
        <v>37805</v>
      </c>
      <c r="K3313">
        <v>4</v>
      </c>
      <c r="L3313">
        <f>COUNTIF(Table1[Race],Table1[Race])</f>
        <v>4</v>
      </c>
      <c r="M3313">
        <v>2</v>
      </c>
      <c r="N3313">
        <v>0</v>
      </c>
      <c r="O3313">
        <v>1</v>
      </c>
      <c r="P3313">
        <v>1</v>
      </c>
      <c r="Q3313" t="s">
        <v>4061</v>
      </c>
      <c r="R3313" t="s">
        <v>4113</v>
      </c>
      <c r="S3313" t="s">
        <v>4110</v>
      </c>
      <c r="T3313">
        <f>IFERROR(Table1[n_can_adj]/MID(Table1[district],FIND("(",Table1[district])+1,1),Table1[n_can_adj])</f>
        <v>4</v>
      </c>
      <c r="U3313">
        <v>4645670</v>
      </c>
      <c r="V3313" t="str">
        <f>IF(Table1[Voting Population]&lt;47000,"Rural","Urban")</f>
        <v>Urban</v>
      </c>
      <c r="W3313" s="3">
        <v>0.51629733267139055</v>
      </c>
      <c r="X3313" s="3" t="s">
        <v>5414</v>
      </c>
      <c r="Y3313" s="3">
        <f>COUNTIFS(Table1[Race '#],Table1[[#This Row],[Race '#]],Table1[Gender],"F")</f>
        <v>0</v>
      </c>
      <c r="Z3313" s="3">
        <f>COUNTIFS(Table1[Race '#],Table1[[#This Row],[Race '#]],Table1[Gender],"M")</f>
        <v>4</v>
      </c>
      <c r="AA3313" s="3">
        <f>COUNTIFS(Table1[Race '#],Table1[[#This Row],[Race '#]],Table1[Gender],"~?")</f>
        <v>0</v>
      </c>
      <c r="AB3313" s="3" t="str">
        <f>_xlfn.IFS(Y3313=SUM(Table1[[#This Row],[Race-F candidates]:[Race-? Candidates]]),"All-Female",Z3313=SUM(Table1[[#This Row],[Race-F candidates]:[Race-? Candidates]]),"All-Male",1=1,"Mixed-Gender")</f>
        <v>All-Male</v>
      </c>
      <c r="AC3313" s="3">
        <f>COUNTIFS(Table1[genoffice],Table1[[#This Row],[genoffice]],Table1[Gender],"F")</f>
        <v>2</v>
      </c>
      <c r="AD3313" s="3">
        <f>COUNTIFS(Table1[genoffice],Table1[[#This Row],[genoffice]],Table1[Gender],"M")</f>
        <v>68</v>
      </c>
      <c r="AE3313" s="3">
        <f>COUNTIFS(Table1[genoffice],Table1[[#This Row],[genoffice]],Table1[Gender],"~?")</f>
        <v>2</v>
      </c>
    </row>
    <row r="3314" spans="1:31" x14ac:dyDescent="0.35">
      <c r="A3314">
        <v>3316</v>
      </c>
      <c r="B3314">
        <f>IF(COUNTIF(C$2:C3313,C3314)&gt;0,B3313,B3313+1)</f>
        <v>1142</v>
      </c>
      <c r="C3314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(2014)</v>
      </c>
      <c r="D3314" t="s">
        <v>4110</v>
      </c>
      <c r="E3314" t="s">
        <v>4123</v>
      </c>
      <c r="F3314" t="s">
        <v>4129</v>
      </c>
      <c r="G3314">
        <v>2014</v>
      </c>
      <c r="H3314" t="s">
        <v>73</v>
      </c>
      <c r="I3314" t="s">
        <v>127</v>
      </c>
      <c r="J3314">
        <v>15237</v>
      </c>
      <c r="K3314">
        <v>4</v>
      </c>
      <c r="L3314">
        <f>COUNTIF(Table1[Race],Table1[Race])</f>
        <v>4</v>
      </c>
      <c r="M3314">
        <v>2</v>
      </c>
      <c r="N3314">
        <v>0</v>
      </c>
      <c r="O3314">
        <v>1</v>
      </c>
      <c r="P3314">
        <v>1</v>
      </c>
      <c r="Q3314" t="s">
        <v>4061</v>
      </c>
      <c r="R3314" t="s">
        <v>4113</v>
      </c>
      <c r="S3314" t="s">
        <v>4110</v>
      </c>
      <c r="T3314">
        <f>IFERROR(Table1[n_can_adj]/MID(Table1[district],FIND("(",Table1[district])+1,1),Table1[n_can_adj])</f>
        <v>4</v>
      </c>
      <c r="U3314">
        <v>4645670</v>
      </c>
      <c r="V3314" t="str">
        <f>IF(Table1[Voting Population]&lt;47000,"Rural","Urban")</f>
        <v>Urban</v>
      </c>
      <c r="W3314" s="3">
        <v>0.51629733267139055</v>
      </c>
      <c r="X3314" s="3" t="s">
        <v>5414</v>
      </c>
      <c r="Y3314" s="3">
        <f>COUNTIFS(Table1[Race '#],Table1[[#This Row],[Race '#]],Table1[Gender],"F")</f>
        <v>0</v>
      </c>
      <c r="Z3314" s="3">
        <f>COUNTIFS(Table1[Race '#],Table1[[#This Row],[Race '#]],Table1[Gender],"M")</f>
        <v>4</v>
      </c>
      <c r="AA3314" s="3">
        <f>COUNTIFS(Table1[Race '#],Table1[[#This Row],[Race '#]],Table1[Gender],"~?")</f>
        <v>0</v>
      </c>
      <c r="AB3314" s="3" t="str">
        <f>_xlfn.IFS(Y3314=SUM(Table1[[#This Row],[Race-F candidates]:[Race-? Candidates]]),"All-Female",Z3314=SUM(Table1[[#This Row],[Race-F candidates]:[Race-? Candidates]]),"All-Male",1=1,"Mixed-Gender")</f>
        <v>All-Male</v>
      </c>
      <c r="AC3314" s="3">
        <f>COUNTIFS(Table1[genoffice],Table1[[#This Row],[genoffice]],Table1[Gender],"F")</f>
        <v>2</v>
      </c>
      <c r="AD3314" s="3">
        <f>COUNTIFS(Table1[genoffice],Table1[[#This Row],[genoffice]],Table1[Gender],"M")</f>
        <v>68</v>
      </c>
      <c r="AE3314" s="3">
        <f>COUNTIFS(Table1[genoffice],Table1[[#This Row],[genoffice]],Table1[Gender],"~?")</f>
        <v>2</v>
      </c>
    </row>
    <row r="3315" spans="1:31" x14ac:dyDescent="0.35">
      <c r="A3315">
        <v>3311</v>
      </c>
      <c r="B3315">
        <f>IF(COUNTIF(C$2:C3314,C3315)&gt;0,B3314,B3314+1)</f>
        <v>1143</v>
      </c>
      <c r="C3315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5" t="s">
        <v>4110</v>
      </c>
      <c r="E3315" t="s">
        <v>4123</v>
      </c>
      <c r="F3315" t="s">
        <v>4124</v>
      </c>
      <c r="G3315">
        <v>2016</v>
      </c>
      <c r="H3315" t="s">
        <v>73</v>
      </c>
      <c r="I3315" t="s">
        <v>23</v>
      </c>
      <c r="J3315">
        <v>198289</v>
      </c>
      <c r="K3315">
        <v>3</v>
      </c>
      <c r="L3315">
        <f>COUNTIF(Table1[Race],Table1[Race])</f>
        <v>3</v>
      </c>
      <c r="M3315">
        <v>3</v>
      </c>
      <c r="N3315">
        <v>0</v>
      </c>
      <c r="O3315">
        <v>0</v>
      </c>
      <c r="P3315">
        <v>0</v>
      </c>
      <c r="Q3315" t="s">
        <v>4061</v>
      </c>
      <c r="R3315" t="s">
        <v>4113</v>
      </c>
      <c r="S3315" t="s">
        <v>4110</v>
      </c>
      <c r="T3315">
        <f>IFERROR(Table1[n_can_adj]/MID(Table1[district],FIND("(",Table1[district])+1,1),Table1[n_can_adj])</f>
        <v>3</v>
      </c>
      <c r="U3315">
        <v>4645670</v>
      </c>
      <c r="V3315" t="str">
        <f>IF(Table1[Voting Population]&lt;47000,"Rural","Urban")</f>
        <v>Urban</v>
      </c>
      <c r="W3315" s="3">
        <v>0.49658598018074429</v>
      </c>
      <c r="X3315" s="3" t="s">
        <v>5414</v>
      </c>
      <c r="Y3315" s="3">
        <f>COUNTIFS(Table1[Race '#],Table1[[#This Row],[Race '#]],Table1[Gender],"F")</f>
        <v>0</v>
      </c>
      <c r="Z3315" s="3">
        <f>COUNTIFS(Table1[Race '#],Table1[[#This Row],[Race '#]],Table1[Gender],"M")</f>
        <v>3</v>
      </c>
      <c r="AA3315" s="3">
        <f>COUNTIFS(Table1[Race '#],Table1[[#This Row],[Race '#]],Table1[Gender],"~?")</f>
        <v>0</v>
      </c>
      <c r="AB3315" s="3" t="str">
        <f>_xlfn.IFS(Y3315=SUM(Table1[[#This Row],[Race-F candidates]:[Race-? Candidates]]),"All-Female",Z3315=SUM(Table1[[#This Row],[Race-F candidates]:[Race-? Candidates]]),"All-Male",1=1,"Mixed-Gender")</f>
        <v>All-Male</v>
      </c>
      <c r="AC3315" s="3">
        <f>COUNTIFS(Table1[genoffice],Table1[[#This Row],[genoffice]],Table1[Gender],"F")</f>
        <v>2</v>
      </c>
      <c r="AD3315" s="3">
        <f>COUNTIFS(Table1[genoffice],Table1[[#This Row],[genoffice]],Table1[Gender],"M")</f>
        <v>68</v>
      </c>
      <c r="AE3315" s="3">
        <f>COUNTIFS(Table1[genoffice],Table1[[#This Row],[genoffice]],Table1[Gender],"~?")</f>
        <v>2</v>
      </c>
    </row>
    <row r="3316" spans="1:31" x14ac:dyDescent="0.35">
      <c r="A3316">
        <v>3314</v>
      </c>
      <c r="B3316">
        <f>IF(COUNTIF(C$2:C3315,C3316)&gt;0,B3315,B3315+1)</f>
        <v>1143</v>
      </c>
      <c r="C3316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6" t="s">
        <v>4110</v>
      </c>
      <c r="E3316" t="s">
        <v>4123</v>
      </c>
      <c r="F3316" t="s">
        <v>4127</v>
      </c>
      <c r="G3316">
        <v>2016</v>
      </c>
      <c r="H3316" t="s">
        <v>73</v>
      </c>
      <c r="I3316" t="s">
        <v>23</v>
      </c>
      <c r="J3316">
        <v>28855</v>
      </c>
      <c r="K3316">
        <v>3</v>
      </c>
      <c r="L3316">
        <f>COUNTIF(Table1[Race],Table1[Race])</f>
        <v>3</v>
      </c>
      <c r="M3316">
        <v>3</v>
      </c>
      <c r="N3316">
        <v>0</v>
      </c>
      <c r="O3316">
        <v>0</v>
      </c>
      <c r="P3316">
        <v>0</v>
      </c>
      <c r="Q3316" t="s">
        <v>4061</v>
      </c>
      <c r="R3316" t="s">
        <v>4113</v>
      </c>
      <c r="S3316" t="s">
        <v>4110</v>
      </c>
      <c r="T3316">
        <f>IFERROR(Table1[n_can_adj]/MID(Table1[district],FIND("(",Table1[district])+1,1),Table1[n_can_adj])</f>
        <v>3</v>
      </c>
      <c r="U3316">
        <v>4645670</v>
      </c>
      <c r="V3316" t="str">
        <f>IF(Table1[Voting Population]&lt;47000,"Rural","Urban")</f>
        <v>Urban</v>
      </c>
      <c r="W3316" s="3">
        <v>0.49658598018074429</v>
      </c>
      <c r="X3316" s="3" t="s">
        <v>5414</v>
      </c>
      <c r="Y3316" s="3">
        <f>COUNTIFS(Table1[Race '#],Table1[[#This Row],[Race '#]],Table1[Gender],"F")</f>
        <v>0</v>
      </c>
      <c r="Z3316" s="3">
        <f>COUNTIFS(Table1[Race '#],Table1[[#This Row],[Race '#]],Table1[Gender],"M")</f>
        <v>3</v>
      </c>
      <c r="AA3316" s="3">
        <f>COUNTIFS(Table1[Race '#],Table1[[#This Row],[Race '#]],Table1[Gender],"~?")</f>
        <v>0</v>
      </c>
      <c r="AB3316" s="3" t="str">
        <f>_xlfn.IFS(Y3316=SUM(Table1[[#This Row],[Race-F candidates]:[Race-? Candidates]]),"All-Female",Z3316=SUM(Table1[[#This Row],[Race-F candidates]:[Race-? Candidates]]),"All-Male",1=1,"Mixed-Gender")</f>
        <v>All-Male</v>
      </c>
      <c r="AC3316" s="3">
        <f>COUNTIFS(Table1[genoffice],Table1[[#This Row],[genoffice]],Table1[Gender],"F")</f>
        <v>2</v>
      </c>
      <c r="AD3316" s="3">
        <f>COUNTIFS(Table1[genoffice],Table1[[#This Row],[genoffice]],Table1[Gender],"M")</f>
        <v>68</v>
      </c>
      <c r="AE3316" s="3">
        <f>COUNTIFS(Table1[genoffice],Table1[[#This Row],[genoffice]],Table1[Gender],"~?")</f>
        <v>2</v>
      </c>
    </row>
    <row r="3317" spans="1:31" x14ac:dyDescent="0.35">
      <c r="A3317">
        <v>3315</v>
      </c>
      <c r="B3317">
        <f>IF(COUNTIF(C$2:C3316,C3317)&gt;0,B3316,B3316+1)</f>
        <v>1143</v>
      </c>
      <c r="C3317" t="str">
        <f>Table1[[#This Row],[position]]&amp;IF(Table1[district]="NA","","-"&amp;Table1[district])&amp;IF(Table1[parish]="Multi-Parish Race","","-"&amp;Table1[parish])&amp;" ("&amp;Table1[year]&amp;")"</f>
        <v>U. S. Representative-2nd Congressional District (2016)</v>
      </c>
      <c r="D3317" t="s">
        <v>4110</v>
      </c>
      <c r="E3317" t="s">
        <v>4123</v>
      </c>
      <c r="F3317" t="s">
        <v>4128</v>
      </c>
      <c r="G3317">
        <v>2016</v>
      </c>
      <c r="H3317" t="s">
        <v>73</v>
      </c>
      <c r="I3317" t="s">
        <v>23</v>
      </c>
      <c r="J3317">
        <v>57125</v>
      </c>
      <c r="K3317">
        <v>3</v>
      </c>
      <c r="L3317">
        <f>COUNTIF(Table1[Race],Table1[Race])</f>
        <v>3</v>
      </c>
      <c r="M3317">
        <v>3</v>
      </c>
      <c r="N3317">
        <v>0</v>
      </c>
      <c r="O3317">
        <v>0</v>
      </c>
      <c r="P3317">
        <v>0</v>
      </c>
      <c r="Q3317" t="s">
        <v>4061</v>
      </c>
      <c r="R3317" t="s">
        <v>4113</v>
      </c>
      <c r="S3317" t="s">
        <v>4110</v>
      </c>
      <c r="T3317">
        <f>IFERROR(Table1[n_can_adj]/MID(Table1[district],FIND("(",Table1[district])+1,1),Table1[n_can_adj])</f>
        <v>3</v>
      </c>
      <c r="U3317">
        <v>4645670</v>
      </c>
      <c r="V3317" t="str">
        <f>IF(Table1[Voting Population]&lt;47000,"Rural","Urban")</f>
        <v>Urban</v>
      </c>
      <c r="W3317" s="3">
        <v>0.49658598018074429</v>
      </c>
      <c r="X3317" s="3" t="s">
        <v>5414</v>
      </c>
      <c r="Y3317" s="3">
        <f>COUNTIFS(Table1[Race '#],Table1[[#This Row],[Race '#]],Table1[Gender],"F")</f>
        <v>0</v>
      </c>
      <c r="Z3317" s="3">
        <f>COUNTIFS(Table1[Race '#],Table1[[#This Row],[Race '#]],Table1[Gender],"M")</f>
        <v>3</v>
      </c>
      <c r="AA3317" s="3">
        <f>COUNTIFS(Table1[Race '#],Table1[[#This Row],[Race '#]],Table1[Gender],"~?")</f>
        <v>0</v>
      </c>
      <c r="AB3317" s="3" t="str">
        <f>_xlfn.IFS(Y3317=SUM(Table1[[#This Row],[Race-F candidates]:[Race-? Candidates]]),"All-Female",Z3317=SUM(Table1[[#This Row],[Race-F candidates]:[Race-? Candidates]]),"All-Male",1=1,"Mixed-Gender")</f>
        <v>All-Male</v>
      </c>
      <c r="AC3317" s="3">
        <f>COUNTIFS(Table1[genoffice],Table1[[#This Row],[genoffice]],Table1[Gender],"F")</f>
        <v>2</v>
      </c>
      <c r="AD3317" s="3">
        <f>COUNTIFS(Table1[genoffice],Table1[[#This Row],[genoffice]],Table1[Gender],"M")</f>
        <v>68</v>
      </c>
      <c r="AE3317" s="3">
        <f>COUNTIFS(Table1[genoffice],Table1[[#This Row],[genoffice]],Table1[Gender],"~?")</f>
        <v>2</v>
      </c>
    </row>
    <row r="3318" spans="1:31" x14ac:dyDescent="0.35">
      <c r="A3318">
        <v>3320</v>
      </c>
      <c r="B3318">
        <f>IF(COUNTIF(C$2:C3317,C3318)&gt;0,B3317,B3317+1)</f>
        <v>1144</v>
      </c>
      <c r="C331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8" t="s">
        <v>4110</v>
      </c>
      <c r="E3318" t="s">
        <v>4130</v>
      </c>
      <c r="F3318" t="s">
        <v>4134</v>
      </c>
      <c r="G3318">
        <v>2014</v>
      </c>
      <c r="H3318" t="s">
        <v>73</v>
      </c>
      <c r="I3318" t="s">
        <v>19</v>
      </c>
      <c r="J3318">
        <v>22059</v>
      </c>
      <c r="K3318">
        <v>3</v>
      </c>
      <c r="L3318">
        <f>COUNTIF(Table1[Race],Table1[Race])</f>
        <v>3</v>
      </c>
      <c r="M3318">
        <v>0</v>
      </c>
      <c r="N3318">
        <v>2</v>
      </c>
      <c r="O3318">
        <v>1</v>
      </c>
      <c r="P3318">
        <v>0</v>
      </c>
      <c r="Q3318" t="s">
        <v>4061</v>
      </c>
      <c r="R3318" t="s">
        <v>4113</v>
      </c>
      <c r="S3318" t="s">
        <v>4110</v>
      </c>
      <c r="T3318">
        <f>IFERROR(Table1[n_can_adj]/MID(Table1[district],FIND("(",Table1[district])+1,1),Table1[n_can_adj])</f>
        <v>3</v>
      </c>
      <c r="U3318">
        <v>4645670</v>
      </c>
      <c r="V3318" t="str">
        <f>IF(Table1[Voting Population]&lt;47000,"Rural","Urban")</f>
        <v>Urban</v>
      </c>
      <c r="W3318" s="3">
        <v>0.66672168892952077</v>
      </c>
      <c r="X3318" s="3" t="s">
        <v>5414</v>
      </c>
      <c r="Y3318" s="3">
        <f>COUNTIFS(Table1[Race '#],Table1[[#This Row],[Race '#]],Table1[Gender],"F")</f>
        <v>0</v>
      </c>
      <c r="Z3318" s="3">
        <f>COUNTIFS(Table1[Race '#],Table1[[#This Row],[Race '#]],Table1[Gender],"M")</f>
        <v>3</v>
      </c>
      <c r="AA3318" s="3">
        <f>COUNTIFS(Table1[Race '#],Table1[[#This Row],[Race '#]],Table1[Gender],"~?")</f>
        <v>0</v>
      </c>
      <c r="AB3318" s="3" t="str">
        <f>_xlfn.IFS(Y3318=SUM(Table1[[#This Row],[Race-F candidates]:[Race-? Candidates]]),"All-Female",Z3318=SUM(Table1[[#This Row],[Race-F candidates]:[Race-? Candidates]]),"All-Male",1=1,"Mixed-Gender")</f>
        <v>All-Male</v>
      </c>
      <c r="AC3318" s="3">
        <f>COUNTIFS(Table1[genoffice],Table1[[#This Row],[genoffice]],Table1[Gender],"F")</f>
        <v>2</v>
      </c>
      <c r="AD3318" s="3">
        <f>COUNTIFS(Table1[genoffice],Table1[[#This Row],[genoffice]],Table1[Gender],"M")</f>
        <v>68</v>
      </c>
      <c r="AE3318" s="3">
        <f>COUNTIFS(Table1[genoffice],Table1[[#This Row],[genoffice]],Table1[Gender],"~?")</f>
        <v>2</v>
      </c>
    </row>
    <row r="3319" spans="1:31" x14ac:dyDescent="0.35">
      <c r="A3319">
        <v>3322</v>
      </c>
      <c r="B3319">
        <f>IF(COUNTIF(C$2:C3318,C3319)&gt;0,B3318,B3318+1)</f>
        <v>1144</v>
      </c>
      <c r="C331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19" t="s">
        <v>4110</v>
      </c>
      <c r="E3319" t="s">
        <v>4130</v>
      </c>
      <c r="F3319" t="s">
        <v>4135</v>
      </c>
      <c r="G3319">
        <v>2014</v>
      </c>
      <c r="H3319" t="s">
        <v>73</v>
      </c>
      <c r="I3319" t="s">
        <v>19</v>
      </c>
      <c r="J3319">
        <v>185867</v>
      </c>
      <c r="K3319">
        <v>3</v>
      </c>
      <c r="L3319">
        <f>COUNTIF(Table1[Race],Table1[Race])</f>
        <v>3</v>
      </c>
      <c r="M3319">
        <v>0</v>
      </c>
      <c r="N3319">
        <v>2</v>
      </c>
      <c r="O3319">
        <v>1</v>
      </c>
      <c r="P3319">
        <v>0</v>
      </c>
      <c r="Q3319" t="s">
        <v>4061</v>
      </c>
      <c r="R3319" t="s">
        <v>4113</v>
      </c>
      <c r="S3319" t="s">
        <v>4110</v>
      </c>
      <c r="T3319">
        <f>IFERROR(Table1[n_can_adj]/MID(Table1[district],FIND("(",Table1[district])+1,1),Table1[n_can_adj])</f>
        <v>3</v>
      </c>
      <c r="U3319">
        <v>4645670</v>
      </c>
      <c r="V3319" t="str">
        <f>IF(Table1[Voting Population]&lt;47000,"Rural","Urban")</f>
        <v>Urban</v>
      </c>
      <c r="W3319" s="3">
        <v>0.66672168892952077</v>
      </c>
      <c r="X3319" s="3" t="s">
        <v>5414</v>
      </c>
      <c r="Y3319" s="3">
        <f>COUNTIFS(Table1[Race '#],Table1[[#This Row],[Race '#]],Table1[Gender],"F")</f>
        <v>0</v>
      </c>
      <c r="Z3319" s="3">
        <f>COUNTIFS(Table1[Race '#],Table1[[#This Row],[Race '#]],Table1[Gender],"M")</f>
        <v>3</v>
      </c>
      <c r="AA3319" s="3">
        <f>COUNTIFS(Table1[Race '#],Table1[[#This Row],[Race '#]],Table1[Gender],"~?")</f>
        <v>0</v>
      </c>
      <c r="AB3319" s="3" t="str">
        <f>_xlfn.IFS(Y3319=SUM(Table1[[#This Row],[Race-F candidates]:[Race-? Candidates]]),"All-Female",Z3319=SUM(Table1[[#This Row],[Race-F candidates]:[Race-? Candidates]]),"All-Male",1=1,"Mixed-Gender")</f>
        <v>All-Male</v>
      </c>
      <c r="AC3319" s="3">
        <f>COUNTIFS(Table1[genoffice],Table1[[#This Row],[genoffice]],Table1[Gender],"F")</f>
        <v>2</v>
      </c>
      <c r="AD3319" s="3">
        <f>COUNTIFS(Table1[genoffice],Table1[[#This Row],[genoffice]],Table1[Gender],"M")</f>
        <v>68</v>
      </c>
      <c r="AE3319" s="3">
        <f>COUNTIFS(Table1[genoffice],Table1[[#This Row],[genoffice]],Table1[Gender],"~?")</f>
        <v>2</v>
      </c>
    </row>
    <row r="3320" spans="1:31" x14ac:dyDescent="0.35">
      <c r="A3320">
        <v>3330</v>
      </c>
      <c r="B3320">
        <f>IF(COUNTIF(C$2:C3319,C3320)&gt;0,B3319,B3319+1)</f>
        <v>1144</v>
      </c>
      <c r="C332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(2014)</v>
      </c>
      <c r="D3320" t="s">
        <v>4110</v>
      </c>
      <c r="E3320" t="s">
        <v>4130</v>
      </c>
      <c r="F3320" t="s">
        <v>4143</v>
      </c>
      <c r="G3320">
        <v>2014</v>
      </c>
      <c r="H3320" t="s">
        <v>73</v>
      </c>
      <c r="I3320" t="s">
        <v>30</v>
      </c>
      <c r="J3320">
        <v>28342</v>
      </c>
      <c r="K3320">
        <v>3</v>
      </c>
      <c r="L3320">
        <f>COUNTIF(Table1[Race],Table1[Race])</f>
        <v>3</v>
      </c>
      <c r="M3320">
        <v>0</v>
      </c>
      <c r="N3320">
        <v>2</v>
      </c>
      <c r="O3320">
        <v>1</v>
      </c>
      <c r="P3320">
        <v>0</v>
      </c>
      <c r="Q3320" t="s">
        <v>4061</v>
      </c>
      <c r="R3320" t="s">
        <v>4113</v>
      </c>
      <c r="S3320" t="s">
        <v>4110</v>
      </c>
      <c r="T3320">
        <f>IFERROR(Table1[n_can_adj]/MID(Table1[district],FIND("(",Table1[district])+1,1),Table1[n_can_adj])</f>
        <v>3</v>
      </c>
      <c r="U3320">
        <v>4645670</v>
      </c>
      <c r="V3320" t="str">
        <f>IF(Table1[Voting Population]&lt;47000,"Rural","Urban")</f>
        <v>Urban</v>
      </c>
      <c r="W3320" s="3">
        <v>0.66672168892952077</v>
      </c>
      <c r="X3320" s="3" t="s">
        <v>5414</v>
      </c>
      <c r="Y3320" s="3">
        <f>COUNTIFS(Table1[Race '#],Table1[[#This Row],[Race '#]],Table1[Gender],"F")</f>
        <v>0</v>
      </c>
      <c r="Z3320" s="3">
        <f>COUNTIFS(Table1[Race '#],Table1[[#This Row],[Race '#]],Table1[Gender],"M")</f>
        <v>3</v>
      </c>
      <c r="AA3320" s="3">
        <f>COUNTIFS(Table1[Race '#],Table1[[#This Row],[Race '#]],Table1[Gender],"~?")</f>
        <v>0</v>
      </c>
      <c r="AB3320" s="3" t="str">
        <f>_xlfn.IFS(Y3320=SUM(Table1[[#This Row],[Race-F candidates]:[Race-? Candidates]]),"All-Female",Z3320=SUM(Table1[[#This Row],[Race-F candidates]:[Race-? Candidates]]),"All-Male",1=1,"Mixed-Gender")</f>
        <v>All-Male</v>
      </c>
      <c r="AC3320" s="3">
        <f>COUNTIFS(Table1[genoffice],Table1[[#This Row],[genoffice]],Table1[Gender],"F")</f>
        <v>2</v>
      </c>
      <c r="AD3320" s="3">
        <f>COUNTIFS(Table1[genoffice],Table1[[#This Row],[genoffice]],Table1[Gender],"M")</f>
        <v>68</v>
      </c>
      <c r="AE3320" s="3">
        <f>COUNTIFS(Table1[genoffice],Table1[[#This Row],[genoffice]],Table1[Gender],"~?")</f>
        <v>2</v>
      </c>
    </row>
    <row r="3321" spans="1:31" x14ac:dyDescent="0.35">
      <c r="A3321">
        <v>3317</v>
      </c>
      <c r="B3321">
        <f>IF(COUNTIF(C$2:C3320,C3321)&gt;0,B3320,B3320+1)</f>
        <v>1145</v>
      </c>
      <c r="C332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1" t="s">
        <v>4110</v>
      </c>
      <c r="E3321" t="s">
        <v>4130</v>
      </c>
      <c r="F3321" t="s">
        <v>4131</v>
      </c>
      <c r="G3321">
        <v>2016</v>
      </c>
      <c r="H3321" t="s">
        <v>73</v>
      </c>
      <c r="I3321" t="s">
        <v>19</v>
      </c>
      <c r="J3321">
        <v>24882</v>
      </c>
      <c r="K3321">
        <v>12</v>
      </c>
      <c r="L3321">
        <f>COUNTIF(Table1[Race],Table1[Race])</f>
        <v>12</v>
      </c>
      <c r="M3321">
        <v>2</v>
      </c>
      <c r="N3321">
        <v>8</v>
      </c>
      <c r="O3321">
        <v>1</v>
      </c>
      <c r="P3321">
        <v>1</v>
      </c>
      <c r="Q3321" t="s">
        <v>4061</v>
      </c>
      <c r="R3321" t="s">
        <v>4113</v>
      </c>
      <c r="S3321" t="s">
        <v>4110</v>
      </c>
      <c r="T3321">
        <f>IFERROR(Table1[n_can_adj]/MID(Table1[district],FIND("(",Table1[district])+1,1),Table1[n_can_adj])</f>
        <v>12</v>
      </c>
      <c r="U3321">
        <v>4645670</v>
      </c>
      <c r="V3321" t="str">
        <f>IF(Table1[Voting Population]&lt;47000,"Rural","Urban")</f>
        <v>Urban</v>
      </c>
      <c r="W3321" s="3">
        <v>2.0658191191247399E-2</v>
      </c>
      <c r="X3321" s="3" t="s">
        <v>5414</v>
      </c>
      <c r="Y3321" s="3">
        <f>COUNTIFS(Table1[Race '#],Table1[[#This Row],[Race '#]],Table1[Gender],"F")</f>
        <v>0</v>
      </c>
      <c r="Z3321" s="3">
        <f>COUNTIFS(Table1[Race '#],Table1[[#This Row],[Race '#]],Table1[Gender],"M")</f>
        <v>12</v>
      </c>
      <c r="AA3321" s="3">
        <f>COUNTIFS(Table1[Race '#],Table1[[#This Row],[Race '#]],Table1[Gender],"~?")</f>
        <v>0</v>
      </c>
      <c r="AB3321" s="3" t="str">
        <f>_xlfn.IFS(Y3321=SUM(Table1[[#This Row],[Race-F candidates]:[Race-? Candidates]]),"All-Female",Z3321=SUM(Table1[[#This Row],[Race-F candidates]:[Race-? Candidates]]),"All-Male",1=1,"Mixed-Gender")</f>
        <v>All-Male</v>
      </c>
      <c r="AC3321" s="3">
        <f>COUNTIFS(Table1[genoffice],Table1[[#This Row],[genoffice]],Table1[Gender],"F")</f>
        <v>2</v>
      </c>
      <c r="AD3321" s="3">
        <f>COUNTIFS(Table1[genoffice],Table1[[#This Row],[genoffice]],Table1[Gender],"M")</f>
        <v>68</v>
      </c>
      <c r="AE3321" s="3">
        <f>COUNTIFS(Table1[genoffice],Table1[[#This Row],[genoffice]],Table1[Gender],"~?")</f>
        <v>2</v>
      </c>
    </row>
    <row r="3322" spans="1:31" x14ac:dyDescent="0.35">
      <c r="A3322">
        <v>3318</v>
      </c>
      <c r="B3322">
        <f>IF(COUNTIF(C$2:C3321,C3322)&gt;0,B3321,B3321+1)</f>
        <v>1145</v>
      </c>
      <c r="C332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2" t="s">
        <v>4110</v>
      </c>
      <c r="E3322" t="s">
        <v>4130</v>
      </c>
      <c r="F3322" t="s">
        <v>4132</v>
      </c>
      <c r="G3322">
        <v>2016</v>
      </c>
      <c r="H3322" t="s">
        <v>73</v>
      </c>
      <c r="I3322" t="s">
        <v>19</v>
      </c>
      <c r="J3322">
        <v>25662</v>
      </c>
      <c r="K3322">
        <v>12</v>
      </c>
      <c r="L3322">
        <f>COUNTIF(Table1[Race],Table1[Race])</f>
        <v>12</v>
      </c>
      <c r="M3322">
        <v>2</v>
      </c>
      <c r="N3322">
        <v>8</v>
      </c>
      <c r="O3322">
        <v>1</v>
      </c>
      <c r="P3322">
        <v>1</v>
      </c>
      <c r="Q3322" t="s">
        <v>4061</v>
      </c>
      <c r="R3322" t="s">
        <v>4113</v>
      </c>
      <c r="S3322" t="s">
        <v>4110</v>
      </c>
      <c r="T3322">
        <f>IFERROR(Table1[n_can_adj]/MID(Table1[district],FIND("(",Table1[district])+1,1),Table1[n_can_adj])</f>
        <v>12</v>
      </c>
      <c r="U3322">
        <v>4645670</v>
      </c>
      <c r="V3322" t="str">
        <f>IF(Table1[Voting Population]&lt;47000,"Rural","Urban")</f>
        <v>Urban</v>
      </c>
      <c r="W3322" s="3">
        <v>2.0658191191247399E-2</v>
      </c>
      <c r="X3322" s="3" t="s">
        <v>5414</v>
      </c>
      <c r="Y3322" s="3">
        <f>COUNTIFS(Table1[Race '#],Table1[[#This Row],[Race '#]],Table1[Gender],"F")</f>
        <v>0</v>
      </c>
      <c r="Z3322" s="3">
        <f>COUNTIFS(Table1[Race '#],Table1[[#This Row],[Race '#]],Table1[Gender],"M")</f>
        <v>12</v>
      </c>
      <c r="AA3322" s="3">
        <f>COUNTIFS(Table1[Race '#],Table1[[#This Row],[Race '#]],Table1[Gender],"~?")</f>
        <v>0</v>
      </c>
      <c r="AB3322" s="3" t="str">
        <f>_xlfn.IFS(Y3322=SUM(Table1[[#This Row],[Race-F candidates]:[Race-? Candidates]]),"All-Female",Z3322=SUM(Table1[[#This Row],[Race-F candidates]:[Race-? Candidates]]),"All-Male",1=1,"Mixed-Gender")</f>
        <v>All-Male</v>
      </c>
      <c r="AC3322" s="3">
        <f>COUNTIFS(Table1[genoffice],Table1[[#This Row],[genoffice]],Table1[Gender],"F")</f>
        <v>2</v>
      </c>
      <c r="AD3322" s="3">
        <f>COUNTIFS(Table1[genoffice],Table1[[#This Row],[genoffice]],Table1[Gender],"M")</f>
        <v>68</v>
      </c>
      <c r="AE3322" s="3">
        <f>COUNTIFS(Table1[genoffice],Table1[[#This Row],[genoffice]],Table1[Gender],"~?")</f>
        <v>2</v>
      </c>
    </row>
    <row r="3323" spans="1:31" x14ac:dyDescent="0.35">
      <c r="A3323">
        <v>3319</v>
      </c>
      <c r="B3323">
        <f>IF(COUNTIF(C$2:C3322,C3323)&gt;0,B3322,B3322+1)</f>
        <v>1145</v>
      </c>
      <c r="C3323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3" t="s">
        <v>4110</v>
      </c>
      <c r="E3323" t="s">
        <v>4130</v>
      </c>
      <c r="F3323" t="s">
        <v>4133</v>
      </c>
      <c r="G3323">
        <v>2016</v>
      </c>
      <c r="H3323" t="s">
        <v>73</v>
      </c>
      <c r="I3323" t="s">
        <v>19</v>
      </c>
      <c r="J3323">
        <v>21607</v>
      </c>
      <c r="K3323">
        <v>12</v>
      </c>
      <c r="L3323">
        <f>COUNTIF(Table1[Race],Table1[Race])</f>
        <v>12</v>
      </c>
      <c r="M3323">
        <v>2</v>
      </c>
      <c r="N3323">
        <v>8</v>
      </c>
      <c r="O3323">
        <v>1</v>
      </c>
      <c r="P3323">
        <v>1</v>
      </c>
      <c r="Q3323" t="s">
        <v>4061</v>
      </c>
      <c r="R3323" t="s">
        <v>4113</v>
      </c>
      <c r="S3323" t="s">
        <v>4110</v>
      </c>
      <c r="T3323">
        <f>IFERROR(Table1[n_can_adj]/MID(Table1[district],FIND("(",Table1[district])+1,1),Table1[n_can_adj])</f>
        <v>12</v>
      </c>
      <c r="U3323">
        <v>4645670</v>
      </c>
      <c r="V3323" t="str">
        <f>IF(Table1[Voting Population]&lt;47000,"Rural","Urban")</f>
        <v>Urban</v>
      </c>
      <c r="W3323" s="3">
        <v>2.0658191191247399E-2</v>
      </c>
      <c r="X3323" s="3" t="s">
        <v>5414</v>
      </c>
      <c r="Y3323" s="3">
        <f>COUNTIFS(Table1[Race '#],Table1[[#This Row],[Race '#]],Table1[Gender],"F")</f>
        <v>0</v>
      </c>
      <c r="Z3323" s="3">
        <f>COUNTIFS(Table1[Race '#],Table1[[#This Row],[Race '#]],Table1[Gender],"M")</f>
        <v>12</v>
      </c>
      <c r="AA3323" s="3">
        <f>COUNTIFS(Table1[Race '#],Table1[[#This Row],[Race '#]],Table1[Gender],"~?")</f>
        <v>0</v>
      </c>
      <c r="AB3323" s="3" t="str">
        <f>_xlfn.IFS(Y3323=SUM(Table1[[#This Row],[Race-F candidates]:[Race-? Candidates]]),"All-Female",Z3323=SUM(Table1[[#This Row],[Race-F candidates]:[Race-? Candidates]]),"All-Male",1=1,"Mixed-Gender")</f>
        <v>All-Male</v>
      </c>
      <c r="AC3323" s="3">
        <f>COUNTIFS(Table1[genoffice],Table1[[#This Row],[genoffice]],Table1[Gender],"F")</f>
        <v>2</v>
      </c>
      <c r="AD3323" s="3">
        <f>COUNTIFS(Table1[genoffice],Table1[[#This Row],[genoffice]],Table1[Gender],"M")</f>
        <v>68</v>
      </c>
      <c r="AE3323" s="3">
        <f>COUNTIFS(Table1[genoffice],Table1[[#This Row],[genoffice]],Table1[Gender],"~?")</f>
        <v>2</v>
      </c>
    </row>
    <row r="3324" spans="1:31" x14ac:dyDescent="0.35">
      <c r="A3324">
        <v>3321</v>
      </c>
      <c r="B3324">
        <f>IF(COUNTIF(C$2:C3323,C3324)&gt;0,B3323,B3323+1)</f>
        <v>1145</v>
      </c>
      <c r="C3324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4" t="s">
        <v>4110</v>
      </c>
      <c r="E3324" t="s">
        <v>4130</v>
      </c>
      <c r="F3324" t="s">
        <v>4134</v>
      </c>
      <c r="G3324">
        <v>2016</v>
      </c>
      <c r="H3324" t="s">
        <v>73</v>
      </c>
      <c r="I3324" t="s">
        <v>19</v>
      </c>
      <c r="J3324">
        <v>6223</v>
      </c>
      <c r="K3324">
        <v>12</v>
      </c>
      <c r="L3324">
        <f>COUNTIF(Table1[Race],Table1[Race])</f>
        <v>12</v>
      </c>
      <c r="M3324">
        <v>2</v>
      </c>
      <c r="N3324">
        <v>8</v>
      </c>
      <c r="O3324">
        <v>1</v>
      </c>
      <c r="P3324">
        <v>1</v>
      </c>
      <c r="Q3324" t="s">
        <v>4061</v>
      </c>
      <c r="R3324" t="s">
        <v>4113</v>
      </c>
      <c r="S3324" t="s">
        <v>4110</v>
      </c>
      <c r="T3324">
        <f>IFERROR(Table1[n_can_adj]/MID(Table1[district],FIND("(",Table1[district])+1,1),Table1[n_can_adj])</f>
        <v>12</v>
      </c>
      <c r="U3324">
        <v>4645670</v>
      </c>
      <c r="V3324" t="str">
        <f>IF(Table1[Voting Population]&lt;47000,"Rural","Urban")</f>
        <v>Urban</v>
      </c>
      <c r="W3324" s="3">
        <v>2.0658191191247399E-2</v>
      </c>
      <c r="X3324" s="3" t="s">
        <v>5414</v>
      </c>
      <c r="Y3324" s="3">
        <f>COUNTIFS(Table1[Race '#],Table1[[#This Row],[Race '#]],Table1[Gender],"F")</f>
        <v>0</v>
      </c>
      <c r="Z3324" s="3">
        <f>COUNTIFS(Table1[Race '#],Table1[[#This Row],[Race '#]],Table1[Gender],"M")</f>
        <v>12</v>
      </c>
      <c r="AA3324" s="3">
        <f>COUNTIFS(Table1[Race '#],Table1[[#This Row],[Race '#]],Table1[Gender],"~?")</f>
        <v>0</v>
      </c>
      <c r="AB3324" s="3" t="str">
        <f>_xlfn.IFS(Y3324=SUM(Table1[[#This Row],[Race-F candidates]:[Race-? Candidates]]),"All-Female",Z3324=SUM(Table1[[#This Row],[Race-F candidates]:[Race-? Candidates]]),"All-Male",1=1,"Mixed-Gender")</f>
        <v>All-Male</v>
      </c>
      <c r="AC3324" s="3">
        <f>COUNTIFS(Table1[genoffice],Table1[[#This Row],[genoffice]],Table1[Gender],"F")</f>
        <v>2</v>
      </c>
      <c r="AD3324" s="3">
        <f>COUNTIFS(Table1[genoffice],Table1[[#This Row],[genoffice]],Table1[Gender],"M")</f>
        <v>68</v>
      </c>
      <c r="AE3324" s="3">
        <f>COUNTIFS(Table1[genoffice],Table1[[#This Row],[genoffice]],Table1[Gender],"~?")</f>
        <v>2</v>
      </c>
    </row>
    <row r="3325" spans="1:31" x14ac:dyDescent="0.35">
      <c r="A3325">
        <v>3323</v>
      </c>
      <c r="B3325">
        <f>IF(COUNTIF(C$2:C3324,C3325)&gt;0,B3324,B3324+1)</f>
        <v>1145</v>
      </c>
      <c r="C3325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5" t="s">
        <v>4110</v>
      </c>
      <c r="E3325" t="s">
        <v>4130</v>
      </c>
      <c r="F3325" t="s">
        <v>4136</v>
      </c>
      <c r="G3325">
        <v>2016</v>
      </c>
      <c r="H3325" t="s">
        <v>73</v>
      </c>
      <c r="I3325" t="s">
        <v>19</v>
      </c>
      <c r="J3325">
        <v>84912</v>
      </c>
      <c r="K3325">
        <v>12</v>
      </c>
      <c r="L3325">
        <f>COUNTIF(Table1[Race],Table1[Race])</f>
        <v>12</v>
      </c>
      <c r="M3325">
        <v>2</v>
      </c>
      <c r="N3325">
        <v>8</v>
      </c>
      <c r="O3325">
        <v>1</v>
      </c>
      <c r="P3325">
        <v>1</v>
      </c>
      <c r="Q3325" t="s">
        <v>4061</v>
      </c>
      <c r="R3325" t="s">
        <v>4113</v>
      </c>
      <c r="S3325" t="s">
        <v>4110</v>
      </c>
      <c r="T3325">
        <f>IFERROR(Table1[n_can_adj]/MID(Table1[district],FIND("(",Table1[district])+1,1),Table1[n_can_adj])</f>
        <v>12</v>
      </c>
      <c r="U3325">
        <v>4645670</v>
      </c>
      <c r="V3325" t="str">
        <f>IF(Table1[Voting Population]&lt;47000,"Rural","Urban")</f>
        <v>Urban</v>
      </c>
      <c r="W3325" s="3">
        <v>2.0658191191247399E-2</v>
      </c>
      <c r="X3325" s="3" t="s">
        <v>5414</v>
      </c>
      <c r="Y3325" s="3">
        <f>COUNTIFS(Table1[Race '#],Table1[[#This Row],[Race '#]],Table1[Gender],"F")</f>
        <v>0</v>
      </c>
      <c r="Z3325" s="3">
        <f>COUNTIFS(Table1[Race '#],Table1[[#This Row],[Race '#]],Table1[Gender],"M")</f>
        <v>12</v>
      </c>
      <c r="AA3325" s="3">
        <f>COUNTIFS(Table1[Race '#],Table1[[#This Row],[Race '#]],Table1[Gender],"~?")</f>
        <v>0</v>
      </c>
      <c r="AB3325" s="3" t="str">
        <f>_xlfn.IFS(Y3325=SUM(Table1[[#This Row],[Race-F candidates]:[Race-? Candidates]]),"All-Female",Z3325=SUM(Table1[[#This Row],[Race-F candidates]:[Race-? Candidates]]),"All-Male",1=1,"Mixed-Gender")</f>
        <v>All-Male</v>
      </c>
      <c r="AC3325" s="3">
        <f>COUNTIFS(Table1[genoffice],Table1[[#This Row],[genoffice]],Table1[Gender],"F")</f>
        <v>2</v>
      </c>
      <c r="AD3325" s="3">
        <f>COUNTIFS(Table1[genoffice],Table1[[#This Row],[genoffice]],Table1[Gender],"M")</f>
        <v>68</v>
      </c>
      <c r="AE3325" s="3">
        <f>COUNTIFS(Table1[genoffice],Table1[[#This Row],[genoffice]],Table1[Gender],"~?")</f>
        <v>2</v>
      </c>
    </row>
    <row r="3326" spans="1:31" x14ac:dyDescent="0.35">
      <c r="A3326">
        <v>3324</v>
      </c>
      <c r="B3326">
        <f>IF(COUNTIF(C$2:C3325,C3326)&gt;0,B3325,B3325+1)</f>
        <v>1145</v>
      </c>
      <c r="C3326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6" t="s">
        <v>4110</v>
      </c>
      <c r="E3326" t="s">
        <v>4130</v>
      </c>
      <c r="F3326" t="s">
        <v>4137</v>
      </c>
      <c r="G3326">
        <v>2016</v>
      </c>
      <c r="H3326" t="s">
        <v>73</v>
      </c>
      <c r="I3326" t="s">
        <v>19</v>
      </c>
      <c r="J3326">
        <v>2457</v>
      </c>
      <c r="K3326">
        <v>12</v>
      </c>
      <c r="L3326">
        <f>COUNTIF(Table1[Race],Table1[Race])</f>
        <v>12</v>
      </c>
      <c r="M3326">
        <v>2</v>
      </c>
      <c r="N3326">
        <v>8</v>
      </c>
      <c r="O3326">
        <v>1</v>
      </c>
      <c r="P3326">
        <v>1</v>
      </c>
      <c r="Q3326" t="s">
        <v>4061</v>
      </c>
      <c r="R3326" t="s">
        <v>4113</v>
      </c>
      <c r="S3326" t="s">
        <v>4110</v>
      </c>
      <c r="T3326">
        <f>IFERROR(Table1[n_can_adj]/MID(Table1[district],FIND("(",Table1[district])+1,1),Table1[n_can_adj])</f>
        <v>12</v>
      </c>
      <c r="U3326">
        <v>4645670</v>
      </c>
      <c r="V3326" t="str">
        <f>IF(Table1[Voting Population]&lt;47000,"Rural","Urban")</f>
        <v>Urban</v>
      </c>
      <c r="W3326" s="3">
        <v>2.0658191191247399E-2</v>
      </c>
      <c r="X3326" s="3" t="s">
        <v>5414</v>
      </c>
      <c r="Y3326" s="3">
        <f>COUNTIFS(Table1[Race '#],Table1[[#This Row],[Race '#]],Table1[Gender],"F")</f>
        <v>0</v>
      </c>
      <c r="Z3326" s="3">
        <f>COUNTIFS(Table1[Race '#],Table1[[#This Row],[Race '#]],Table1[Gender],"M")</f>
        <v>12</v>
      </c>
      <c r="AA3326" s="3">
        <f>COUNTIFS(Table1[Race '#],Table1[[#This Row],[Race '#]],Table1[Gender],"~?")</f>
        <v>0</v>
      </c>
      <c r="AB3326" s="3" t="str">
        <f>_xlfn.IFS(Y3326=SUM(Table1[[#This Row],[Race-F candidates]:[Race-? Candidates]]),"All-Female",Z3326=SUM(Table1[[#This Row],[Race-F candidates]:[Race-? Candidates]]),"All-Male",1=1,"Mixed-Gender")</f>
        <v>All-Male</v>
      </c>
      <c r="AC3326" s="3">
        <f>COUNTIFS(Table1[genoffice],Table1[[#This Row],[genoffice]],Table1[Gender],"F")</f>
        <v>2</v>
      </c>
      <c r="AD3326" s="3">
        <f>COUNTIFS(Table1[genoffice],Table1[[#This Row],[genoffice]],Table1[Gender],"M")</f>
        <v>68</v>
      </c>
      <c r="AE3326" s="3">
        <f>COUNTIFS(Table1[genoffice],Table1[[#This Row],[genoffice]],Table1[Gender],"~?")</f>
        <v>2</v>
      </c>
    </row>
    <row r="3327" spans="1:31" x14ac:dyDescent="0.35">
      <c r="A3327">
        <v>3325</v>
      </c>
      <c r="B3327">
        <f>IF(COUNTIF(C$2:C3326,C3327)&gt;0,B3326,B3326+1)</f>
        <v>1145</v>
      </c>
      <c r="C3327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7" t="s">
        <v>4110</v>
      </c>
      <c r="E3327" t="s">
        <v>4130</v>
      </c>
      <c r="F3327" t="s">
        <v>4138</v>
      </c>
      <c r="G3327">
        <v>2016</v>
      </c>
      <c r="H3327" t="s">
        <v>73</v>
      </c>
      <c r="I3327" t="s">
        <v>127</v>
      </c>
      <c r="J3327">
        <v>2937</v>
      </c>
      <c r="K3327">
        <v>12</v>
      </c>
      <c r="L3327">
        <f>COUNTIF(Table1[Race],Table1[Race])</f>
        <v>12</v>
      </c>
      <c r="M3327">
        <v>2</v>
      </c>
      <c r="N3327">
        <v>8</v>
      </c>
      <c r="O3327">
        <v>1</v>
      </c>
      <c r="P3327">
        <v>1</v>
      </c>
      <c r="Q3327" t="s">
        <v>4061</v>
      </c>
      <c r="R3327" t="s">
        <v>4113</v>
      </c>
      <c r="S3327" t="s">
        <v>4110</v>
      </c>
      <c r="T3327">
        <f>IFERROR(Table1[n_can_adj]/MID(Table1[district],FIND("(",Table1[district])+1,1),Table1[n_can_adj])</f>
        <v>12</v>
      </c>
      <c r="U3327">
        <v>4645670</v>
      </c>
      <c r="V3327" t="str">
        <f>IF(Table1[Voting Population]&lt;47000,"Rural","Urban")</f>
        <v>Urban</v>
      </c>
      <c r="W3327" s="3">
        <v>2.0658191191247399E-2</v>
      </c>
      <c r="X3327" s="3" t="s">
        <v>5414</v>
      </c>
      <c r="Y3327" s="3">
        <f>COUNTIFS(Table1[Race '#],Table1[[#This Row],[Race '#]],Table1[Gender],"F")</f>
        <v>0</v>
      </c>
      <c r="Z3327" s="3">
        <f>COUNTIFS(Table1[Race '#],Table1[[#This Row],[Race '#]],Table1[Gender],"M")</f>
        <v>12</v>
      </c>
      <c r="AA3327" s="3">
        <f>COUNTIFS(Table1[Race '#],Table1[[#This Row],[Race '#]],Table1[Gender],"~?")</f>
        <v>0</v>
      </c>
      <c r="AB3327" s="3" t="str">
        <f>_xlfn.IFS(Y3327=SUM(Table1[[#This Row],[Race-F candidates]:[Race-? Candidates]]),"All-Female",Z3327=SUM(Table1[[#This Row],[Race-F candidates]:[Race-? Candidates]]),"All-Male",1=1,"Mixed-Gender")</f>
        <v>All-Male</v>
      </c>
      <c r="AC3327" s="3">
        <f>COUNTIFS(Table1[genoffice],Table1[[#This Row],[genoffice]],Table1[Gender],"F")</f>
        <v>2</v>
      </c>
      <c r="AD3327" s="3">
        <f>COUNTIFS(Table1[genoffice],Table1[[#This Row],[genoffice]],Table1[Gender],"M")</f>
        <v>68</v>
      </c>
      <c r="AE3327" s="3">
        <f>COUNTIFS(Table1[genoffice],Table1[[#This Row],[genoffice]],Table1[Gender],"~?")</f>
        <v>2</v>
      </c>
    </row>
    <row r="3328" spans="1:31" x14ac:dyDescent="0.35">
      <c r="A3328">
        <v>3326</v>
      </c>
      <c r="B3328">
        <f>IF(COUNTIF(C$2:C3327,C3328)&gt;0,B3327,B3327+1)</f>
        <v>1145</v>
      </c>
      <c r="C3328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8" t="s">
        <v>4110</v>
      </c>
      <c r="E3328" t="s">
        <v>4130</v>
      </c>
      <c r="F3328" t="s">
        <v>4139</v>
      </c>
      <c r="G3328">
        <v>2016</v>
      </c>
      <c r="H3328" t="s">
        <v>73</v>
      </c>
      <c r="I3328" t="s">
        <v>19</v>
      </c>
      <c r="J3328">
        <v>1357</v>
      </c>
      <c r="K3328">
        <v>12</v>
      </c>
      <c r="L3328">
        <f>COUNTIF(Table1[Race],Table1[Race])</f>
        <v>12</v>
      </c>
      <c r="M3328">
        <v>2</v>
      </c>
      <c r="N3328">
        <v>8</v>
      </c>
      <c r="O3328">
        <v>1</v>
      </c>
      <c r="P3328">
        <v>1</v>
      </c>
      <c r="Q3328" t="s">
        <v>4061</v>
      </c>
      <c r="R3328" t="s">
        <v>4113</v>
      </c>
      <c r="S3328" t="s">
        <v>4110</v>
      </c>
      <c r="T3328">
        <f>IFERROR(Table1[n_can_adj]/MID(Table1[district],FIND("(",Table1[district])+1,1),Table1[n_can_adj])</f>
        <v>12</v>
      </c>
      <c r="U3328">
        <v>4645670</v>
      </c>
      <c r="V3328" t="str">
        <f>IF(Table1[Voting Population]&lt;47000,"Rural","Urban")</f>
        <v>Urban</v>
      </c>
      <c r="W3328" s="3">
        <v>2.0658191191247399E-2</v>
      </c>
      <c r="X3328" s="3" t="s">
        <v>5414</v>
      </c>
      <c r="Y3328" s="3">
        <f>COUNTIFS(Table1[Race '#],Table1[[#This Row],[Race '#]],Table1[Gender],"F")</f>
        <v>0</v>
      </c>
      <c r="Z3328" s="3">
        <f>COUNTIFS(Table1[Race '#],Table1[[#This Row],[Race '#]],Table1[Gender],"M")</f>
        <v>12</v>
      </c>
      <c r="AA3328" s="3">
        <f>COUNTIFS(Table1[Race '#],Table1[[#This Row],[Race '#]],Table1[Gender],"~?")</f>
        <v>0</v>
      </c>
      <c r="AB3328" s="3" t="str">
        <f>_xlfn.IFS(Y3328=SUM(Table1[[#This Row],[Race-F candidates]:[Race-? Candidates]]),"All-Female",Z3328=SUM(Table1[[#This Row],[Race-F candidates]:[Race-? Candidates]]),"All-Male",1=1,"Mixed-Gender")</f>
        <v>All-Male</v>
      </c>
      <c r="AC3328" s="3">
        <f>COUNTIFS(Table1[genoffice],Table1[[#This Row],[genoffice]],Table1[Gender],"F")</f>
        <v>2</v>
      </c>
      <c r="AD3328" s="3">
        <f>COUNTIFS(Table1[genoffice],Table1[[#This Row],[genoffice]],Table1[Gender],"M")</f>
        <v>68</v>
      </c>
      <c r="AE3328" s="3">
        <f>COUNTIFS(Table1[genoffice],Table1[[#This Row],[genoffice]],Table1[Gender],"~?")</f>
        <v>2</v>
      </c>
    </row>
    <row r="3329" spans="1:31" x14ac:dyDescent="0.35">
      <c r="A3329">
        <v>3327</v>
      </c>
      <c r="B3329">
        <f>IF(COUNTIF(C$2:C3328,C3329)&gt;0,B3328,B3328+1)</f>
        <v>1145</v>
      </c>
      <c r="C3329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29" t="s">
        <v>4110</v>
      </c>
      <c r="E3329" t="s">
        <v>4130</v>
      </c>
      <c r="F3329" t="s">
        <v>4140</v>
      </c>
      <c r="G3329">
        <v>2016</v>
      </c>
      <c r="H3329" t="s">
        <v>73</v>
      </c>
      <c r="I3329" t="s">
        <v>23</v>
      </c>
      <c r="J3329">
        <v>28385</v>
      </c>
      <c r="K3329">
        <v>12</v>
      </c>
      <c r="L3329">
        <f>COUNTIF(Table1[Race],Table1[Race])</f>
        <v>12</v>
      </c>
      <c r="M3329">
        <v>2</v>
      </c>
      <c r="N3329">
        <v>8</v>
      </c>
      <c r="O3329">
        <v>1</v>
      </c>
      <c r="P3329">
        <v>1</v>
      </c>
      <c r="Q3329" t="s">
        <v>4061</v>
      </c>
      <c r="R3329" t="s">
        <v>4113</v>
      </c>
      <c r="S3329" t="s">
        <v>4110</v>
      </c>
      <c r="T3329">
        <f>IFERROR(Table1[n_can_adj]/MID(Table1[district],FIND("(",Table1[district])+1,1),Table1[n_can_adj])</f>
        <v>12</v>
      </c>
      <c r="U3329">
        <v>4645670</v>
      </c>
      <c r="V3329" t="str">
        <f>IF(Table1[Voting Population]&lt;47000,"Rural","Urban")</f>
        <v>Urban</v>
      </c>
      <c r="W3329" s="3">
        <v>2.0658191191247399E-2</v>
      </c>
      <c r="X3329" s="3" t="s">
        <v>5414</v>
      </c>
      <c r="Y3329" s="3">
        <f>COUNTIFS(Table1[Race '#],Table1[[#This Row],[Race '#]],Table1[Gender],"F")</f>
        <v>0</v>
      </c>
      <c r="Z3329" s="3">
        <f>COUNTIFS(Table1[Race '#],Table1[[#This Row],[Race '#]],Table1[Gender],"M")</f>
        <v>12</v>
      </c>
      <c r="AA3329" s="3">
        <f>COUNTIFS(Table1[Race '#],Table1[[#This Row],[Race '#]],Table1[Gender],"~?")</f>
        <v>0</v>
      </c>
      <c r="AB3329" s="3" t="str">
        <f>_xlfn.IFS(Y3329=SUM(Table1[[#This Row],[Race-F candidates]:[Race-? Candidates]]),"All-Female",Z3329=SUM(Table1[[#This Row],[Race-F candidates]:[Race-? Candidates]]),"All-Male",1=1,"Mixed-Gender")</f>
        <v>All-Male</v>
      </c>
      <c r="AC3329" s="3">
        <f>COUNTIFS(Table1[genoffice],Table1[[#This Row],[genoffice]],Table1[Gender],"F")</f>
        <v>2</v>
      </c>
      <c r="AD3329" s="3">
        <f>COUNTIFS(Table1[genoffice],Table1[[#This Row],[genoffice]],Table1[Gender],"M")</f>
        <v>68</v>
      </c>
      <c r="AE3329" s="3">
        <f>COUNTIFS(Table1[genoffice],Table1[[#This Row],[genoffice]],Table1[Gender],"~?")</f>
        <v>2</v>
      </c>
    </row>
    <row r="3330" spans="1:31" x14ac:dyDescent="0.35">
      <c r="A3330">
        <v>3328</v>
      </c>
      <c r="B3330">
        <f>IF(COUNTIF(C$2:C3329,C3330)&gt;0,B3329,B3329+1)</f>
        <v>1145</v>
      </c>
      <c r="C3330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0" t="s">
        <v>4110</v>
      </c>
      <c r="E3330" t="s">
        <v>4130</v>
      </c>
      <c r="F3330" t="s">
        <v>4141</v>
      </c>
      <c r="G3330">
        <v>2016</v>
      </c>
      <c r="H3330" t="s">
        <v>73</v>
      </c>
      <c r="I3330" t="s">
        <v>30</v>
      </c>
      <c r="J3330">
        <v>2670</v>
      </c>
      <c r="K3330">
        <v>12</v>
      </c>
      <c r="L3330">
        <f>COUNTIF(Table1[Race],Table1[Race])</f>
        <v>12</v>
      </c>
      <c r="M3330">
        <v>2</v>
      </c>
      <c r="N3330">
        <v>8</v>
      </c>
      <c r="O3330">
        <v>1</v>
      </c>
      <c r="P3330">
        <v>1</v>
      </c>
      <c r="Q3330" t="s">
        <v>4061</v>
      </c>
      <c r="R3330" t="s">
        <v>4113</v>
      </c>
      <c r="S3330" t="s">
        <v>4110</v>
      </c>
      <c r="T3330">
        <f>IFERROR(Table1[n_can_adj]/MID(Table1[district],FIND("(",Table1[district])+1,1),Table1[n_can_adj])</f>
        <v>12</v>
      </c>
      <c r="U3330">
        <v>4645670</v>
      </c>
      <c r="V3330" t="str">
        <f>IF(Table1[Voting Population]&lt;47000,"Rural","Urban")</f>
        <v>Urban</v>
      </c>
      <c r="W3330" s="3">
        <v>2.0658191191247399E-2</v>
      </c>
      <c r="X3330" s="3" t="s">
        <v>5414</v>
      </c>
      <c r="Y3330" s="3">
        <f>COUNTIFS(Table1[Race '#],Table1[[#This Row],[Race '#]],Table1[Gender],"F")</f>
        <v>0</v>
      </c>
      <c r="Z3330" s="3">
        <f>COUNTIFS(Table1[Race '#],Table1[[#This Row],[Race '#]],Table1[Gender],"M")</f>
        <v>12</v>
      </c>
      <c r="AA3330" s="3">
        <f>COUNTIFS(Table1[Race '#],Table1[[#This Row],[Race '#]],Table1[Gender],"~?")</f>
        <v>0</v>
      </c>
      <c r="AB3330" s="3" t="str">
        <f>_xlfn.IFS(Y3330=SUM(Table1[[#This Row],[Race-F candidates]:[Race-? Candidates]]),"All-Female",Z3330=SUM(Table1[[#This Row],[Race-F candidates]:[Race-? Candidates]]),"All-Male",1=1,"Mixed-Gender")</f>
        <v>All-Male</v>
      </c>
      <c r="AC3330" s="3">
        <f>COUNTIFS(Table1[genoffice],Table1[[#This Row],[genoffice]],Table1[Gender],"F")</f>
        <v>2</v>
      </c>
      <c r="AD3330" s="3">
        <f>COUNTIFS(Table1[genoffice],Table1[[#This Row],[genoffice]],Table1[Gender],"M")</f>
        <v>68</v>
      </c>
      <c r="AE3330" s="3">
        <f>COUNTIFS(Table1[genoffice],Table1[[#This Row],[genoffice]],Table1[Gender],"~?")</f>
        <v>2</v>
      </c>
    </row>
    <row r="3331" spans="1:31" x14ac:dyDescent="0.35">
      <c r="A3331">
        <v>3329</v>
      </c>
      <c r="B3331">
        <f>IF(COUNTIF(C$2:C3330,C3331)&gt;0,B3330,B3330+1)</f>
        <v>1145</v>
      </c>
      <c r="C3331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1" t="s">
        <v>4110</v>
      </c>
      <c r="E3331" t="s">
        <v>4130</v>
      </c>
      <c r="F3331" t="s">
        <v>4142</v>
      </c>
      <c r="G3331">
        <v>2016</v>
      </c>
      <c r="H3331" t="s">
        <v>73</v>
      </c>
      <c r="I3331" t="s">
        <v>23</v>
      </c>
      <c r="J3331">
        <v>27830</v>
      </c>
      <c r="K3331">
        <v>12</v>
      </c>
      <c r="L3331">
        <f>COUNTIF(Table1[Race],Table1[Race])</f>
        <v>12</v>
      </c>
      <c r="M3331">
        <v>2</v>
      </c>
      <c r="N3331">
        <v>8</v>
      </c>
      <c r="O3331">
        <v>1</v>
      </c>
      <c r="P3331">
        <v>1</v>
      </c>
      <c r="Q3331" t="s">
        <v>4061</v>
      </c>
      <c r="R3331" t="s">
        <v>4113</v>
      </c>
      <c r="S3331" t="s">
        <v>4110</v>
      </c>
      <c r="T3331">
        <f>IFERROR(Table1[n_can_adj]/MID(Table1[district],FIND("(",Table1[district])+1,1),Table1[n_can_adj])</f>
        <v>12</v>
      </c>
      <c r="U3331">
        <v>4645670</v>
      </c>
      <c r="V3331" t="str">
        <f>IF(Table1[Voting Population]&lt;47000,"Rural","Urban")</f>
        <v>Urban</v>
      </c>
      <c r="W3331" s="3">
        <v>2.0658191191247399E-2</v>
      </c>
      <c r="X3331" s="3" t="s">
        <v>5414</v>
      </c>
      <c r="Y3331" s="3">
        <f>COUNTIFS(Table1[Race '#],Table1[[#This Row],[Race '#]],Table1[Gender],"F")</f>
        <v>0</v>
      </c>
      <c r="Z3331" s="3">
        <f>COUNTIFS(Table1[Race '#],Table1[[#This Row],[Race '#]],Table1[Gender],"M")</f>
        <v>12</v>
      </c>
      <c r="AA3331" s="3">
        <f>COUNTIFS(Table1[Race '#],Table1[[#This Row],[Race '#]],Table1[Gender],"~?")</f>
        <v>0</v>
      </c>
      <c r="AB3331" s="3" t="str">
        <f>_xlfn.IFS(Y3331=SUM(Table1[[#This Row],[Race-F candidates]:[Race-? Candidates]]),"All-Female",Z3331=SUM(Table1[[#This Row],[Race-F candidates]:[Race-? Candidates]]),"All-Male",1=1,"Mixed-Gender")</f>
        <v>All-Male</v>
      </c>
      <c r="AC3331" s="3">
        <f>COUNTIFS(Table1[genoffice],Table1[[#This Row],[genoffice]],Table1[Gender],"F")</f>
        <v>2</v>
      </c>
      <c r="AD3331" s="3">
        <f>COUNTIFS(Table1[genoffice],Table1[[#This Row],[genoffice]],Table1[Gender],"M")</f>
        <v>68</v>
      </c>
      <c r="AE3331" s="3">
        <f>COUNTIFS(Table1[genoffice],Table1[[#This Row],[genoffice]],Table1[Gender],"~?")</f>
        <v>2</v>
      </c>
    </row>
    <row r="3332" spans="1:31" x14ac:dyDescent="0.35">
      <c r="A3332">
        <v>3331</v>
      </c>
      <c r="B3332">
        <f>IF(COUNTIF(C$2:C3331,C3332)&gt;0,B3331,B3331+1)</f>
        <v>1145</v>
      </c>
      <c r="C3332" t="str">
        <f>Table1[[#This Row],[position]]&amp;IF(Table1[district]="NA","","-"&amp;Table1[district])&amp;IF(Table1[parish]="Multi-Parish Race","","-"&amp;Table1[parish])&amp;" ("&amp;Table1[year]&amp;")"</f>
        <v>U. S. Representative-3rd Congressional District (2016)</v>
      </c>
      <c r="D3332" t="s">
        <v>4110</v>
      </c>
      <c r="E3332" t="s">
        <v>4130</v>
      </c>
      <c r="F3332" t="s">
        <v>4144</v>
      </c>
      <c r="G3332">
        <v>2016</v>
      </c>
      <c r="H3332" t="s">
        <v>73</v>
      </c>
      <c r="I3332" t="s">
        <v>19</v>
      </c>
      <c r="J3332">
        <v>91532</v>
      </c>
      <c r="K3332">
        <v>12</v>
      </c>
      <c r="L3332">
        <f>COUNTIF(Table1[Race],Table1[Race])</f>
        <v>12</v>
      </c>
      <c r="M3332">
        <v>2</v>
      </c>
      <c r="N3332">
        <v>8</v>
      </c>
      <c r="O3332">
        <v>1</v>
      </c>
      <c r="P3332">
        <v>1</v>
      </c>
      <c r="Q3332" t="s">
        <v>4061</v>
      </c>
      <c r="R3332" t="s">
        <v>4113</v>
      </c>
      <c r="S3332" t="s">
        <v>4110</v>
      </c>
      <c r="T3332">
        <f>IFERROR(Table1[n_can_adj]/MID(Table1[district],FIND("(",Table1[district])+1,1),Table1[n_can_adj])</f>
        <v>12</v>
      </c>
      <c r="U3332">
        <v>4645670</v>
      </c>
      <c r="V3332" t="str">
        <f>IF(Table1[Voting Population]&lt;47000,"Rural","Urban")</f>
        <v>Urban</v>
      </c>
      <c r="W3332" s="3">
        <v>2.0658191191247399E-2</v>
      </c>
      <c r="X3332" s="3" t="s">
        <v>5414</v>
      </c>
      <c r="Y3332" s="3">
        <f>COUNTIFS(Table1[Race '#],Table1[[#This Row],[Race '#]],Table1[Gender],"F")</f>
        <v>0</v>
      </c>
      <c r="Z3332" s="3">
        <f>COUNTIFS(Table1[Race '#],Table1[[#This Row],[Race '#]],Table1[Gender],"M")</f>
        <v>12</v>
      </c>
      <c r="AA3332" s="3">
        <f>COUNTIFS(Table1[Race '#],Table1[[#This Row],[Race '#]],Table1[Gender],"~?")</f>
        <v>0</v>
      </c>
      <c r="AB3332" s="3" t="str">
        <f>_xlfn.IFS(Y3332=SUM(Table1[[#This Row],[Race-F candidates]:[Race-? Candidates]]),"All-Female",Z3332=SUM(Table1[[#This Row],[Race-F candidates]:[Race-? Candidates]]),"All-Male",1=1,"Mixed-Gender")</f>
        <v>All-Male</v>
      </c>
      <c r="AC3332" s="3">
        <f>COUNTIFS(Table1[genoffice],Table1[[#This Row],[genoffice]],Table1[Gender],"F")</f>
        <v>2</v>
      </c>
      <c r="AD3332" s="3">
        <f>COUNTIFS(Table1[genoffice],Table1[[#This Row],[genoffice]],Table1[Gender],"M")</f>
        <v>68</v>
      </c>
      <c r="AE3332" s="3">
        <f>COUNTIFS(Table1[genoffice],Table1[[#This Row],[genoffice]],Table1[Gender],"~?")</f>
        <v>2</v>
      </c>
    </row>
    <row r="3333" spans="1:31" x14ac:dyDescent="0.35">
      <c r="A3333">
        <v>3335</v>
      </c>
      <c r="B3333">
        <f>IF(COUNTIF(C$2:C3332,C3333)&gt;0,B3332,B3332+1)</f>
        <v>1146</v>
      </c>
      <c r="C3333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3" t="s">
        <v>4110</v>
      </c>
      <c r="E3333" t="s">
        <v>4145</v>
      </c>
      <c r="F3333" t="s">
        <v>4149</v>
      </c>
      <c r="G3333">
        <v>2014</v>
      </c>
      <c r="H3333" t="s">
        <v>73</v>
      </c>
      <c r="I3333" t="s">
        <v>19</v>
      </c>
      <c r="J3333">
        <v>152683</v>
      </c>
      <c r="K3333">
        <v>2</v>
      </c>
      <c r="L3333">
        <f>COUNTIF(Table1[Race],Table1[Race])</f>
        <v>2</v>
      </c>
      <c r="M3333">
        <v>0</v>
      </c>
      <c r="N3333">
        <v>1</v>
      </c>
      <c r="O3333">
        <v>0</v>
      </c>
      <c r="P3333">
        <v>1</v>
      </c>
      <c r="Q3333" t="s">
        <v>4061</v>
      </c>
      <c r="R3333" t="s">
        <v>4113</v>
      </c>
      <c r="S3333" t="s">
        <v>4110</v>
      </c>
      <c r="T3333">
        <f>IFERROR(Table1[n_can_adj]/MID(Table1[district],FIND("(",Table1[district])+1,1),Table1[n_can_adj])</f>
        <v>2</v>
      </c>
      <c r="U3333">
        <v>4645670</v>
      </c>
      <c r="V3333" t="str">
        <f>IF(Table1[Voting Population]&lt;47000,"Rural","Urban")</f>
        <v>Urban</v>
      </c>
      <c r="W3333" s="3">
        <v>0.46867770622213456</v>
      </c>
      <c r="X3333" s="3" t="s">
        <v>5414</v>
      </c>
      <c r="Y3333" s="3">
        <f>COUNTIFS(Table1[Race '#],Table1[[#This Row],[Race '#]],Table1[Gender],"F")</f>
        <v>0</v>
      </c>
      <c r="Z3333" s="3">
        <f>COUNTIFS(Table1[Race '#],Table1[[#This Row],[Race '#]],Table1[Gender],"M")</f>
        <v>2</v>
      </c>
      <c r="AA3333" s="3">
        <f>COUNTIFS(Table1[Race '#],Table1[[#This Row],[Race '#]],Table1[Gender],"~?")</f>
        <v>0</v>
      </c>
      <c r="AB3333" s="3" t="str">
        <f>_xlfn.IFS(Y3333=SUM(Table1[[#This Row],[Race-F candidates]:[Race-? Candidates]]),"All-Female",Z3333=SUM(Table1[[#This Row],[Race-F candidates]:[Race-? Candidates]]),"All-Male",1=1,"Mixed-Gender")</f>
        <v>All-Male</v>
      </c>
      <c r="AC3333" s="3">
        <f>COUNTIFS(Table1[genoffice],Table1[[#This Row],[genoffice]],Table1[Gender],"F")</f>
        <v>2</v>
      </c>
      <c r="AD3333" s="3">
        <f>COUNTIFS(Table1[genoffice],Table1[[#This Row],[genoffice]],Table1[Gender],"M")</f>
        <v>68</v>
      </c>
      <c r="AE3333" s="3">
        <f>COUNTIFS(Table1[genoffice],Table1[[#This Row],[genoffice]],Table1[Gender],"~?")</f>
        <v>2</v>
      </c>
    </row>
    <row r="3334" spans="1:31" x14ac:dyDescent="0.35">
      <c r="A3334">
        <v>3341</v>
      </c>
      <c r="B3334">
        <f>IF(COUNTIF(C$2:C3333,C3334)&gt;0,B3333,B3333+1)</f>
        <v>1146</v>
      </c>
      <c r="C3334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(2014)</v>
      </c>
      <c r="D3334" t="s">
        <v>4110</v>
      </c>
      <c r="E3334" t="s">
        <v>4145</v>
      </c>
      <c r="F3334" t="s">
        <v>4155</v>
      </c>
      <c r="G3334">
        <v>2014</v>
      </c>
      <c r="H3334" t="s">
        <v>73</v>
      </c>
      <c r="I3334" t="s">
        <v>127</v>
      </c>
      <c r="J3334">
        <v>55236</v>
      </c>
      <c r="K3334">
        <v>2</v>
      </c>
      <c r="L3334">
        <f>COUNTIF(Table1[Race],Table1[Race])</f>
        <v>2</v>
      </c>
      <c r="M3334">
        <v>0</v>
      </c>
      <c r="N3334">
        <v>1</v>
      </c>
      <c r="O3334">
        <v>0</v>
      </c>
      <c r="P3334">
        <v>1</v>
      </c>
      <c r="Q3334" t="s">
        <v>4061</v>
      </c>
      <c r="R3334" t="s">
        <v>4113</v>
      </c>
      <c r="S3334" t="s">
        <v>4110</v>
      </c>
      <c r="T3334">
        <f>IFERROR(Table1[n_can_adj]/MID(Table1[district],FIND("(",Table1[district])+1,1),Table1[n_can_adj])</f>
        <v>2</v>
      </c>
      <c r="U3334">
        <v>4645670</v>
      </c>
      <c r="V3334" t="str">
        <f>IF(Table1[Voting Population]&lt;47000,"Rural","Urban")</f>
        <v>Urban</v>
      </c>
      <c r="W3334" s="3">
        <v>0.46867770622213456</v>
      </c>
      <c r="X3334" s="3" t="s">
        <v>5414</v>
      </c>
      <c r="Y3334" s="3">
        <f>COUNTIFS(Table1[Race '#],Table1[[#This Row],[Race '#]],Table1[Gender],"F")</f>
        <v>0</v>
      </c>
      <c r="Z3334" s="3">
        <f>COUNTIFS(Table1[Race '#],Table1[[#This Row],[Race '#]],Table1[Gender],"M")</f>
        <v>2</v>
      </c>
      <c r="AA3334" s="3">
        <f>COUNTIFS(Table1[Race '#],Table1[[#This Row],[Race '#]],Table1[Gender],"~?")</f>
        <v>0</v>
      </c>
      <c r="AB3334" s="3" t="str">
        <f>_xlfn.IFS(Y3334=SUM(Table1[[#This Row],[Race-F candidates]:[Race-? Candidates]]),"All-Female",Z3334=SUM(Table1[[#This Row],[Race-F candidates]:[Race-? Candidates]]),"All-Male",1=1,"Mixed-Gender")</f>
        <v>All-Male</v>
      </c>
      <c r="AC3334" s="3">
        <f>COUNTIFS(Table1[genoffice],Table1[[#This Row],[genoffice]],Table1[Gender],"F")</f>
        <v>2</v>
      </c>
      <c r="AD3334" s="3">
        <f>COUNTIFS(Table1[genoffice],Table1[[#This Row],[genoffice]],Table1[Gender],"M")</f>
        <v>68</v>
      </c>
      <c r="AE3334" s="3">
        <f>COUNTIFS(Table1[genoffice],Table1[[#This Row],[genoffice]],Table1[Gender],"~?")</f>
        <v>2</v>
      </c>
    </row>
    <row r="3335" spans="1:31" x14ac:dyDescent="0.35">
      <c r="A3335">
        <v>3332</v>
      </c>
      <c r="B3335">
        <f>IF(COUNTIF(C$2:C3334,C3335)&gt;0,B3334,B3334+1)</f>
        <v>1147</v>
      </c>
      <c r="C3335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5" t="s">
        <v>4110</v>
      </c>
      <c r="E3335" t="s">
        <v>4145</v>
      </c>
      <c r="F3335" t="s">
        <v>4146</v>
      </c>
      <c r="G3335">
        <v>2016</v>
      </c>
      <c r="H3335" t="s">
        <v>73</v>
      </c>
      <c r="I3335" t="s">
        <v>19</v>
      </c>
      <c r="J3335">
        <v>70580</v>
      </c>
      <c r="K3335">
        <v>8</v>
      </c>
      <c r="L3335">
        <f>COUNTIF(Table1[Race],Table1[Race])</f>
        <v>8</v>
      </c>
      <c r="M3335">
        <v>1</v>
      </c>
      <c r="N3335">
        <v>5</v>
      </c>
      <c r="O3335">
        <v>2</v>
      </c>
      <c r="P3335">
        <v>0</v>
      </c>
      <c r="Q3335" t="s">
        <v>4061</v>
      </c>
      <c r="R3335" t="s">
        <v>4113</v>
      </c>
      <c r="S3335" t="s">
        <v>4110</v>
      </c>
      <c r="T3335">
        <f>IFERROR(Table1[n_can_adj]/MID(Table1[district],FIND("(",Table1[district])+1,1),Table1[n_can_adj])</f>
        <v>8</v>
      </c>
      <c r="U3335">
        <v>4645670</v>
      </c>
      <c r="V3335" t="str">
        <f>IF(Table1[Voting Population]&lt;47000,"Rural","Urban")</f>
        <v>Urban</v>
      </c>
      <c r="W3335" s="3">
        <v>3.5012325821284329E-2</v>
      </c>
      <c r="X3335" s="3" t="s">
        <v>5414</v>
      </c>
      <c r="Y3335" s="3">
        <f>COUNTIFS(Table1[Race '#],Table1[[#This Row],[Race '#]],Table1[Gender],"F")</f>
        <v>0</v>
      </c>
      <c r="Z3335" s="3">
        <f>COUNTIFS(Table1[Race '#],Table1[[#This Row],[Race '#]],Table1[Gender],"M")</f>
        <v>8</v>
      </c>
      <c r="AA3335" s="3">
        <f>COUNTIFS(Table1[Race '#],Table1[[#This Row],[Race '#]],Table1[Gender],"~?")</f>
        <v>0</v>
      </c>
      <c r="AB3335" s="3" t="str">
        <f>_xlfn.IFS(Y3335=SUM(Table1[[#This Row],[Race-F candidates]:[Race-? Candidates]]),"All-Female",Z3335=SUM(Table1[[#This Row],[Race-F candidates]:[Race-? Candidates]]),"All-Male",1=1,"Mixed-Gender")</f>
        <v>All-Male</v>
      </c>
      <c r="AC3335" s="3">
        <f>COUNTIFS(Table1[genoffice],Table1[[#This Row],[genoffice]],Table1[Gender],"F")</f>
        <v>2</v>
      </c>
      <c r="AD3335" s="3">
        <f>COUNTIFS(Table1[genoffice],Table1[[#This Row],[genoffice]],Table1[Gender],"M")</f>
        <v>68</v>
      </c>
      <c r="AE3335" s="3">
        <f>COUNTIFS(Table1[genoffice],Table1[[#This Row],[genoffice]],Table1[Gender],"~?")</f>
        <v>2</v>
      </c>
    </row>
    <row r="3336" spans="1:31" x14ac:dyDescent="0.35">
      <c r="A3336">
        <v>3333</v>
      </c>
      <c r="B3336">
        <f>IF(COUNTIF(C$2:C3335,C3336)&gt;0,B3335,B3335+1)</f>
        <v>1147</v>
      </c>
      <c r="C3336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6" t="s">
        <v>4110</v>
      </c>
      <c r="E3336" t="s">
        <v>4145</v>
      </c>
      <c r="F3336" t="s">
        <v>4147</v>
      </c>
      <c r="G3336">
        <v>2016</v>
      </c>
      <c r="H3336" t="s">
        <v>73</v>
      </c>
      <c r="I3336" t="s">
        <v>19</v>
      </c>
      <c r="J3336">
        <v>13220</v>
      </c>
      <c r="K3336">
        <v>8</v>
      </c>
      <c r="L3336">
        <f>COUNTIF(Table1[Race],Table1[Race])</f>
        <v>8</v>
      </c>
      <c r="M3336">
        <v>1</v>
      </c>
      <c r="N3336">
        <v>5</v>
      </c>
      <c r="O3336">
        <v>2</v>
      </c>
      <c r="P3336">
        <v>0</v>
      </c>
      <c r="Q3336" t="s">
        <v>4061</v>
      </c>
      <c r="R3336" t="s">
        <v>4113</v>
      </c>
      <c r="S3336" t="s">
        <v>4110</v>
      </c>
      <c r="T3336">
        <f>IFERROR(Table1[n_can_adj]/MID(Table1[district],FIND("(",Table1[district])+1,1),Table1[n_can_adj])</f>
        <v>8</v>
      </c>
      <c r="U3336">
        <v>4645670</v>
      </c>
      <c r="V3336" t="str">
        <f>IF(Table1[Voting Population]&lt;47000,"Rural","Urban")</f>
        <v>Urban</v>
      </c>
      <c r="W3336" s="3">
        <v>3.5012325821284329E-2</v>
      </c>
      <c r="X3336" s="3" t="s">
        <v>5414</v>
      </c>
      <c r="Y3336" s="3">
        <f>COUNTIFS(Table1[Race '#],Table1[[#This Row],[Race '#]],Table1[Gender],"F")</f>
        <v>0</v>
      </c>
      <c r="Z3336" s="3">
        <f>COUNTIFS(Table1[Race '#],Table1[[#This Row],[Race '#]],Table1[Gender],"M")</f>
        <v>8</v>
      </c>
      <c r="AA3336" s="3">
        <f>COUNTIFS(Table1[Race '#],Table1[[#This Row],[Race '#]],Table1[Gender],"~?")</f>
        <v>0</v>
      </c>
      <c r="AB3336" s="3" t="str">
        <f>_xlfn.IFS(Y3336=SUM(Table1[[#This Row],[Race-F candidates]:[Race-? Candidates]]),"All-Female",Z3336=SUM(Table1[[#This Row],[Race-F candidates]:[Race-? Candidates]]),"All-Male",1=1,"Mixed-Gender")</f>
        <v>All-Male</v>
      </c>
      <c r="AC3336" s="3">
        <f>COUNTIFS(Table1[genoffice],Table1[[#This Row],[genoffice]],Table1[Gender],"F")</f>
        <v>2</v>
      </c>
      <c r="AD3336" s="3">
        <f>COUNTIFS(Table1[genoffice],Table1[[#This Row],[genoffice]],Table1[Gender],"M")</f>
        <v>68</v>
      </c>
      <c r="AE3336" s="3">
        <f>COUNTIFS(Table1[genoffice],Table1[[#This Row],[genoffice]],Table1[Gender],"~?")</f>
        <v>2</v>
      </c>
    </row>
    <row r="3337" spans="1:31" x14ac:dyDescent="0.35">
      <c r="A3337">
        <v>3334</v>
      </c>
      <c r="B3337">
        <f>IF(COUNTIF(C$2:C3336,C3337)&gt;0,B3336,B3336+1)</f>
        <v>1147</v>
      </c>
      <c r="C3337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7" t="s">
        <v>4110</v>
      </c>
      <c r="E3337" t="s">
        <v>4145</v>
      </c>
      <c r="F3337" t="s">
        <v>4148</v>
      </c>
      <c r="G3337">
        <v>2016</v>
      </c>
      <c r="H3337" t="s">
        <v>73</v>
      </c>
      <c r="I3337" t="s">
        <v>19</v>
      </c>
      <c r="J3337">
        <v>21017</v>
      </c>
      <c r="K3337">
        <v>8</v>
      </c>
      <c r="L3337">
        <f>COUNTIF(Table1[Race],Table1[Race])</f>
        <v>8</v>
      </c>
      <c r="M3337">
        <v>1</v>
      </c>
      <c r="N3337">
        <v>5</v>
      </c>
      <c r="O3337">
        <v>2</v>
      </c>
      <c r="P3337">
        <v>0</v>
      </c>
      <c r="Q3337" t="s">
        <v>4061</v>
      </c>
      <c r="R3337" t="s">
        <v>4113</v>
      </c>
      <c r="S3337" t="s">
        <v>4110</v>
      </c>
      <c r="T3337">
        <f>IFERROR(Table1[n_can_adj]/MID(Table1[district],FIND("(",Table1[district])+1,1),Table1[n_can_adj])</f>
        <v>8</v>
      </c>
      <c r="U3337">
        <v>4645670</v>
      </c>
      <c r="V3337" t="str">
        <f>IF(Table1[Voting Population]&lt;47000,"Rural","Urban")</f>
        <v>Urban</v>
      </c>
      <c r="W3337" s="3">
        <v>3.5012325821284329E-2</v>
      </c>
      <c r="X3337" s="3" t="s">
        <v>5414</v>
      </c>
      <c r="Y3337" s="3">
        <f>COUNTIFS(Table1[Race '#],Table1[[#This Row],[Race '#]],Table1[Gender],"F")</f>
        <v>0</v>
      </c>
      <c r="Z3337" s="3">
        <f>COUNTIFS(Table1[Race '#],Table1[[#This Row],[Race '#]],Table1[Gender],"M")</f>
        <v>8</v>
      </c>
      <c r="AA3337" s="3">
        <f>COUNTIFS(Table1[Race '#],Table1[[#This Row],[Race '#]],Table1[Gender],"~?")</f>
        <v>0</v>
      </c>
      <c r="AB3337" s="3" t="str">
        <f>_xlfn.IFS(Y3337=SUM(Table1[[#This Row],[Race-F candidates]:[Race-? Candidates]]),"All-Female",Z3337=SUM(Table1[[#This Row],[Race-F candidates]:[Race-? Candidates]]),"All-Male",1=1,"Mixed-Gender")</f>
        <v>All-Male</v>
      </c>
      <c r="AC3337" s="3">
        <f>COUNTIFS(Table1[genoffice],Table1[[#This Row],[genoffice]],Table1[Gender],"F")</f>
        <v>2</v>
      </c>
      <c r="AD3337" s="3">
        <f>COUNTIFS(Table1[genoffice],Table1[[#This Row],[genoffice]],Table1[Gender],"M")</f>
        <v>68</v>
      </c>
      <c r="AE3337" s="3">
        <f>COUNTIFS(Table1[genoffice],Table1[[#This Row],[genoffice]],Table1[Gender],"~?")</f>
        <v>2</v>
      </c>
    </row>
    <row r="3338" spans="1:31" x14ac:dyDescent="0.35">
      <c r="A3338">
        <v>3336</v>
      </c>
      <c r="B3338">
        <f>IF(COUNTIF(C$2:C3337,C3338)&gt;0,B3337,B3337+1)</f>
        <v>1147</v>
      </c>
      <c r="C3338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8" t="s">
        <v>4110</v>
      </c>
      <c r="E3338" t="s">
        <v>4145</v>
      </c>
      <c r="F3338" t="s">
        <v>4150</v>
      </c>
      <c r="G3338">
        <v>2016</v>
      </c>
      <c r="H3338" t="s">
        <v>73</v>
      </c>
      <c r="I3338" t="s">
        <v>30</v>
      </c>
      <c r="J3338">
        <v>2493</v>
      </c>
      <c r="K3338">
        <v>8</v>
      </c>
      <c r="L3338">
        <f>COUNTIF(Table1[Race],Table1[Race])</f>
        <v>8</v>
      </c>
      <c r="M3338">
        <v>1</v>
      </c>
      <c r="N3338">
        <v>5</v>
      </c>
      <c r="O3338">
        <v>2</v>
      </c>
      <c r="P3338">
        <v>0</v>
      </c>
      <c r="Q3338" t="s">
        <v>4061</v>
      </c>
      <c r="R3338" t="s">
        <v>4113</v>
      </c>
      <c r="S3338" t="s">
        <v>4110</v>
      </c>
      <c r="T3338">
        <f>IFERROR(Table1[n_can_adj]/MID(Table1[district],FIND("(",Table1[district])+1,1),Table1[n_can_adj])</f>
        <v>8</v>
      </c>
      <c r="U3338">
        <v>4645670</v>
      </c>
      <c r="V3338" t="str">
        <f>IF(Table1[Voting Population]&lt;47000,"Rural","Urban")</f>
        <v>Urban</v>
      </c>
      <c r="W3338" s="3">
        <v>3.5012325821284329E-2</v>
      </c>
      <c r="X3338" s="3" t="s">
        <v>5414</v>
      </c>
      <c r="Y3338" s="3">
        <f>COUNTIFS(Table1[Race '#],Table1[[#This Row],[Race '#]],Table1[Gender],"F")</f>
        <v>0</v>
      </c>
      <c r="Z3338" s="3">
        <f>COUNTIFS(Table1[Race '#],Table1[[#This Row],[Race '#]],Table1[Gender],"M")</f>
        <v>8</v>
      </c>
      <c r="AA3338" s="3">
        <f>COUNTIFS(Table1[Race '#],Table1[[#This Row],[Race '#]],Table1[Gender],"~?")</f>
        <v>0</v>
      </c>
      <c r="AB3338" s="3" t="str">
        <f>_xlfn.IFS(Y3338=SUM(Table1[[#This Row],[Race-F candidates]:[Race-? Candidates]]),"All-Female",Z3338=SUM(Table1[[#This Row],[Race-F candidates]:[Race-? Candidates]]),"All-Male",1=1,"Mixed-Gender")</f>
        <v>All-Male</v>
      </c>
      <c r="AC3338" s="3">
        <f>COUNTIFS(Table1[genoffice],Table1[[#This Row],[genoffice]],Table1[Gender],"F")</f>
        <v>2</v>
      </c>
      <c r="AD3338" s="3">
        <f>COUNTIFS(Table1[genoffice],Table1[[#This Row],[genoffice]],Table1[Gender],"M")</f>
        <v>68</v>
      </c>
      <c r="AE3338" s="3">
        <f>COUNTIFS(Table1[genoffice],Table1[[#This Row],[genoffice]],Table1[Gender],"~?")</f>
        <v>2</v>
      </c>
    </row>
    <row r="3339" spans="1:31" x14ac:dyDescent="0.35">
      <c r="A3339">
        <v>3337</v>
      </c>
      <c r="B3339">
        <f>IF(COUNTIF(C$2:C3338,C3339)&gt;0,B3338,B3338+1)</f>
        <v>1147</v>
      </c>
      <c r="C3339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39" t="s">
        <v>4110</v>
      </c>
      <c r="E3339" t="s">
        <v>4145</v>
      </c>
      <c r="F3339" t="s">
        <v>4151</v>
      </c>
      <c r="G3339">
        <v>2016</v>
      </c>
      <c r="H3339" t="s">
        <v>73</v>
      </c>
      <c r="I3339" t="s">
        <v>30</v>
      </c>
      <c r="J3339">
        <v>3149</v>
      </c>
      <c r="K3339">
        <v>8</v>
      </c>
      <c r="L3339">
        <f>COUNTIF(Table1[Race],Table1[Race])</f>
        <v>8</v>
      </c>
      <c r="M3339">
        <v>1</v>
      </c>
      <c r="N3339">
        <v>5</v>
      </c>
      <c r="O3339">
        <v>2</v>
      </c>
      <c r="P3339">
        <v>0</v>
      </c>
      <c r="Q3339" t="s">
        <v>4061</v>
      </c>
      <c r="R3339" t="s">
        <v>4113</v>
      </c>
      <c r="S3339" t="s">
        <v>4110</v>
      </c>
      <c r="T3339">
        <f>IFERROR(Table1[n_can_adj]/MID(Table1[district],FIND("(",Table1[district])+1,1),Table1[n_can_adj])</f>
        <v>8</v>
      </c>
      <c r="U3339">
        <v>4645670</v>
      </c>
      <c r="V3339" t="str">
        <f>IF(Table1[Voting Population]&lt;47000,"Rural","Urban")</f>
        <v>Urban</v>
      </c>
      <c r="W3339" s="3">
        <v>3.5012325821284329E-2</v>
      </c>
      <c r="X3339" s="3" t="s">
        <v>5414</v>
      </c>
      <c r="Y3339" s="3">
        <f>COUNTIFS(Table1[Race '#],Table1[[#This Row],[Race '#]],Table1[Gender],"F")</f>
        <v>0</v>
      </c>
      <c r="Z3339" s="3">
        <f>COUNTIFS(Table1[Race '#],Table1[[#This Row],[Race '#]],Table1[Gender],"M")</f>
        <v>8</v>
      </c>
      <c r="AA3339" s="3">
        <f>COUNTIFS(Table1[Race '#],Table1[[#This Row],[Race '#]],Table1[Gender],"~?")</f>
        <v>0</v>
      </c>
      <c r="AB3339" s="3" t="str">
        <f>_xlfn.IFS(Y3339=SUM(Table1[[#This Row],[Race-F candidates]:[Race-? Candidates]]),"All-Female",Z3339=SUM(Table1[[#This Row],[Race-F candidates]:[Race-? Candidates]]),"All-Male",1=1,"Mixed-Gender")</f>
        <v>All-Male</v>
      </c>
      <c r="AC3339" s="3">
        <f>COUNTIFS(Table1[genoffice],Table1[[#This Row],[genoffice]],Table1[Gender],"F")</f>
        <v>2</v>
      </c>
      <c r="AD3339" s="3">
        <f>COUNTIFS(Table1[genoffice],Table1[[#This Row],[genoffice]],Table1[Gender],"M")</f>
        <v>68</v>
      </c>
      <c r="AE3339" s="3">
        <f>COUNTIFS(Table1[genoffice],Table1[[#This Row],[genoffice]],Table1[Gender],"~?")</f>
        <v>2</v>
      </c>
    </row>
    <row r="3340" spans="1:31" x14ac:dyDescent="0.35">
      <c r="A3340">
        <v>3338</v>
      </c>
      <c r="B3340">
        <f>IF(COUNTIF(C$2:C3339,C3340)&gt;0,B3339,B3339+1)</f>
        <v>1147</v>
      </c>
      <c r="C3340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0" t="s">
        <v>4110</v>
      </c>
      <c r="E3340" t="s">
        <v>4145</v>
      </c>
      <c r="F3340" t="s">
        <v>4152</v>
      </c>
      <c r="G3340">
        <v>2016</v>
      </c>
      <c r="H3340" t="s">
        <v>73</v>
      </c>
      <c r="I3340" t="s">
        <v>23</v>
      </c>
      <c r="J3340">
        <v>80593</v>
      </c>
      <c r="K3340">
        <v>8</v>
      </c>
      <c r="L3340">
        <f>COUNTIF(Table1[Race],Table1[Race])</f>
        <v>8</v>
      </c>
      <c r="M3340">
        <v>1</v>
      </c>
      <c r="N3340">
        <v>5</v>
      </c>
      <c r="O3340">
        <v>2</v>
      </c>
      <c r="P3340">
        <v>0</v>
      </c>
      <c r="Q3340" t="s">
        <v>4061</v>
      </c>
      <c r="R3340" t="s">
        <v>4113</v>
      </c>
      <c r="S3340" t="s">
        <v>4110</v>
      </c>
      <c r="T3340">
        <f>IFERROR(Table1[n_can_adj]/MID(Table1[district],FIND("(",Table1[district])+1,1),Table1[n_can_adj])</f>
        <v>8</v>
      </c>
      <c r="U3340">
        <v>4645670</v>
      </c>
      <c r="V3340" t="str">
        <f>IF(Table1[Voting Population]&lt;47000,"Rural","Urban")</f>
        <v>Urban</v>
      </c>
      <c r="W3340" s="3">
        <v>3.5012325821284329E-2</v>
      </c>
      <c r="X3340" s="3" t="s">
        <v>5414</v>
      </c>
      <c r="Y3340" s="3">
        <f>COUNTIFS(Table1[Race '#],Table1[[#This Row],[Race '#]],Table1[Gender],"F")</f>
        <v>0</v>
      </c>
      <c r="Z3340" s="3">
        <f>COUNTIFS(Table1[Race '#],Table1[[#This Row],[Race '#]],Table1[Gender],"M")</f>
        <v>8</v>
      </c>
      <c r="AA3340" s="3">
        <f>COUNTIFS(Table1[Race '#],Table1[[#This Row],[Race '#]],Table1[Gender],"~?")</f>
        <v>0</v>
      </c>
      <c r="AB3340" s="3" t="str">
        <f>_xlfn.IFS(Y3340=SUM(Table1[[#This Row],[Race-F candidates]:[Race-? Candidates]]),"All-Female",Z3340=SUM(Table1[[#This Row],[Race-F candidates]:[Race-? Candidates]]),"All-Male",1=1,"Mixed-Gender")</f>
        <v>All-Male</v>
      </c>
      <c r="AC3340" s="3">
        <f>COUNTIFS(Table1[genoffice],Table1[[#This Row],[genoffice]],Table1[Gender],"F")</f>
        <v>2</v>
      </c>
      <c r="AD3340" s="3">
        <f>COUNTIFS(Table1[genoffice],Table1[[#This Row],[genoffice]],Table1[Gender],"M")</f>
        <v>68</v>
      </c>
      <c r="AE3340" s="3">
        <f>COUNTIFS(Table1[genoffice],Table1[[#This Row],[genoffice]],Table1[Gender],"~?")</f>
        <v>2</v>
      </c>
    </row>
    <row r="3341" spans="1:31" x14ac:dyDescent="0.35">
      <c r="A3341">
        <v>3339</v>
      </c>
      <c r="B3341">
        <f>IF(COUNTIF(C$2:C3340,C3341)&gt;0,B3340,B3340+1)</f>
        <v>1147</v>
      </c>
      <c r="C3341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1" t="s">
        <v>4110</v>
      </c>
      <c r="E3341" t="s">
        <v>4145</v>
      </c>
      <c r="F3341" t="s">
        <v>4153</v>
      </c>
      <c r="G3341">
        <v>2016</v>
      </c>
      <c r="H3341" t="s">
        <v>73</v>
      </c>
      <c r="I3341" t="s">
        <v>19</v>
      </c>
      <c r="J3341">
        <v>44521</v>
      </c>
      <c r="K3341">
        <v>8</v>
      </c>
      <c r="L3341">
        <f>COUNTIF(Table1[Race],Table1[Race])</f>
        <v>8</v>
      </c>
      <c r="M3341">
        <v>1</v>
      </c>
      <c r="N3341">
        <v>5</v>
      </c>
      <c r="O3341">
        <v>2</v>
      </c>
      <c r="P3341">
        <v>0</v>
      </c>
      <c r="Q3341" t="s">
        <v>4061</v>
      </c>
      <c r="R3341" t="s">
        <v>4113</v>
      </c>
      <c r="S3341" t="s">
        <v>4110</v>
      </c>
      <c r="T3341">
        <f>IFERROR(Table1[n_can_adj]/MID(Table1[district],FIND("(",Table1[district])+1,1),Table1[n_can_adj])</f>
        <v>8</v>
      </c>
      <c r="U3341">
        <v>4645670</v>
      </c>
      <c r="V3341" t="str">
        <f>IF(Table1[Voting Population]&lt;47000,"Rural","Urban")</f>
        <v>Urban</v>
      </c>
      <c r="W3341" s="3">
        <v>3.5012325821284329E-2</v>
      </c>
      <c r="X3341" s="3" t="s">
        <v>5414</v>
      </c>
      <c r="Y3341" s="3">
        <f>COUNTIFS(Table1[Race '#],Table1[[#This Row],[Race '#]],Table1[Gender],"F")</f>
        <v>0</v>
      </c>
      <c r="Z3341" s="3">
        <f>COUNTIFS(Table1[Race '#],Table1[[#This Row],[Race '#]],Table1[Gender],"M")</f>
        <v>8</v>
      </c>
      <c r="AA3341" s="3">
        <f>COUNTIFS(Table1[Race '#],Table1[[#This Row],[Race '#]],Table1[Gender],"~?")</f>
        <v>0</v>
      </c>
      <c r="AB3341" s="3" t="str">
        <f>_xlfn.IFS(Y3341=SUM(Table1[[#This Row],[Race-F candidates]:[Race-? Candidates]]),"All-Female",Z3341=SUM(Table1[[#This Row],[Race-F candidates]:[Race-? Candidates]]),"All-Male",1=1,"Mixed-Gender")</f>
        <v>All-Male</v>
      </c>
      <c r="AC3341" s="3">
        <f>COUNTIFS(Table1[genoffice],Table1[[#This Row],[genoffice]],Table1[Gender],"F")</f>
        <v>2</v>
      </c>
      <c r="AD3341" s="3">
        <f>COUNTIFS(Table1[genoffice],Table1[[#This Row],[genoffice]],Table1[Gender],"M")</f>
        <v>68</v>
      </c>
      <c r="AE3341" s="3">
        <f>COUNTIFS(Table1[genoffice],Table1[[#This Row],[genoffice]],Table1[Gender],"~?")</f>
        <v>2</v>
      </c>
    </row>
    <row r="3342" spans="1:31" x14ac:dyDescent="0.35">
      <c r="A3342">
        <v>3340</v>
      </c>
      <c r="B3342">
        <f>IF(COUNTIF(C$2:C3341,C3342)&gt;0,B3341,B3341+1)</f>
        <v>1147</v>
      </c>
      <c r="C3342" t="str">
        <f>Table1[[#This Row],[position]]&amp;IF(Table1[district]="NA","","-"&amp;Table1[district])&amp;IF(Table1[parish]="Multi-Parish Race","","-"&amp;Table1[parish])&amp;" ("&amp;Table1[year]&amp;")"</f>
        <v>U. S. Representative-4th Congressional District (2016)</v>
      </c>
      <c r="D3342" t="s">
        <v>4110</v>
      </c>
      <c r="E3342" t="s">
        <v>4145</v>
      </c>
      <c r="F3342" t="s">
        <v>4154</v>
      </c>
      <c r="G3342">
        <v>2016</v>
      </c>
      <c r="H3342" t="s">
        <v>73</v>
      </c>
      <c r="I3342" t="s">
        <v>19</v>
      </c>
      <c r="J3342">
        <v>50412</v>
      </c>
      <c r="K3342">
        <v>8</v>
      </c>
      <c r="L3342">
        <f>COUNTIF(Table1[Race],Table1[Race])</f>
        <v>8</v>
      </c>
      <c r="M3342">
        <v>1</v>
      </c>
      <c r="N3342">
        <v>5</v>
      </c>
      <c r="O3342">
        <v>2</v>
      </c>
      <c r="P3342">
        <v>0</v>
      </c>
      <c r="Q3342" t="s">
        <v>4061</v>
      </c>
      <c r="R3342" t="s">
        <v>4113</v>
      </c>
      <c r="S3342" t="s">
        <v>4110</v>
      </c>
      <c r="T3342">
        <f>IFERROR(Table1[n_can_adj]/MID(Table1[district],FIND("(",Table1[district])+1,1),Table1[n_can_adj])</f>
        <v>8</v>
      </c>
      <c r="U3342">
        <v>4645670</v>
      </c>
      <c r="V3342" t="str">
        <f>IF(Table1[Voting Population]&lt;47000,"Rural","Urban")</f>
        <v>Urban</v>
      </c>
      <c r="W3342" s="3">
        <v>3.5012325821284329E-2</v>
      </c>
      <c r="X3342" s="3" t="s">
        <v>5414</v>
      </c>
      <c r="Y3342" s="3">
        <f>COUNTIFS(Table1[Race '#],Table1[[#This Row],[Race '#]],Table1[Gender],"F")</f>
        <v>0</v>
      </c>
      <c r="Z3342" s="3">
        <f>COUNTIFS(Table1[Race '#],Table1[[#This Row],[Race '#]],Table1[Gender],"M")</f>
        <v>8</v>
      </c>
      <c r="AA3342" s="3">
        <f>COUNTIFS(Table1[Race '#],Table1[[#This Row],[Race '#]],Table1[Gender],"~?")</f>
        <v>0</v>
      </c>
      <c r="AB3342" s="3" t="str">
        <f>_xlfn.IFS(Y3342=SUM(Table1[[#This Row],[Race-F candidates]:[Race-? Candidates]]),"All-Female",Z3342=SUM(Table1[[#This Row],[Race-F candidates]:[Race-? Candidates]]),"All-Male",1=1,"Mixed-Gender")</f>
        <v>All-Male</v>
      </c>
      <c r="AC3342" s="3">
        <f>COUNTIFS(Table1[genoffice],Table1[[#This Row],[genoffice]],Table1[Gender],"F")</f>
        <v>2</v>
      </c>
      <c r="AD3342" s="3">
        <f>COUNTIFS(Table1[genoffice],Table1[[#This Row],[genoffice]],Table1[Gender],"M")</f>
        <v>68</v>
      </c>
      <c r="AE3342" s="3">
        <f>COUNTIFS(Table1[genoffice],Table1[[#This Row],[genoffice]],Table1[Gender],"~?")</f>
        <v>2</v>
      </c>
    </row>
    <row r="3343" spans="1:31" x14ac:dyDescent="0.35">
      <c r="A3343">
        <v>3342</v>
      </c>
      <c r="B3343">
        <f>IF(COUNTIF(C$2:C3342,C3343)&gt;0,B3342,B3342+1)</f>
        <v>1148</v>
      </c>
      <c r="C334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3" t="s">
        <v>4110</v>
      </c>
      <c r="E3343" t="s">
        <v>4156</v>
      </c>
      <c r="F3343" t="s">
        <v>4157</v>
      </c>
      <c r="G3343">
        <v>2014</v>
      </c>
      <c r="H3343" t="s">
        <v>73</v>
      </c>
      <c r="I3343" t="s">
        <v>19</v>
      </c>
      <c r="J3343">
        <v>4594</v>
      </c>
      <c r="K3343">
        <v>9</v>
      </c>
      <c r="L3343">
        <f>COUNTIF(Table1[Race],Table1[Race])</f>
        <v>9</v>
      </c>
      <c r="M3343">
        <v>1</v>
      </c>
      <c r="N3343">
        <v>6</v>
      </c>
      <c r="O3343">
        <v>0</v>
      </c>
      <c r="P3343">
        <v>2</v>
      </c>
      <c r="Q3343" t="s">
        <v>4061</v>
      </c>
      <c r="R3343" t="s">
        <v>4113</v>
      </c>
      <c r="S3343" t="s">
        <v>4110</v>
      </c>
      <c r="T3343">
        <f>IFERROR(Table1[n_can_adj]/MID(Table1[district],FIND("(",Table1[district])+1,1),Table1[n_can_adj])</f>
        <v>9</v>
      </c>
      <c r="U3343">
        <v>4645670</v>
      </c>
      <c r="V3343" t="str">
        <f>IF(Table1[Voting Population]&lt;47000,"Rural","Urban")</f>
        <v>Urban</v>
      </c>
      <c r="W3343" s="3">
        <v>5.0603003118333906E-2</v>
      </c>
      <c r="X3343" s="3" t="s">
        <v>5414</v>
      </c>
      <c r="Y3343" s="3">
        <f>COUNTIFS(Table1[Race '#],Table1[[#This Row],[Race '#]],Table1[Gender],"F")</f>
        <v>1</v>
      </c>
      <c r="Z3343" s="3">
        <f>COUNTIFS(Table1[Race '#],Table1[[#This Row],[Race '#]],Table1[Gender],"M")</f>
        <v>8</v>
      </c>
      <c r="AA3343" s="3">
        <f>COUNTIFS(Table1[Race '#],Table1[[#This Row],[Race '#]],Table1[Gender],"~?")</f>
        <v>0</v>
      </c>
      <c r="AB3343" s="3" t="str">
        <f>_xlfn.IFS(Y3343=SUM(Table1[[#This Row],[Race-F candidates]:[Race-? Candidates]]),"All-Female",Z3343=SUM(Table1[[#This Row],[Race-F candidates]:[Race-? Candidates]]),"All-Male",1=1,"Mixed-Gender")</f>
        <v>Mixed-Gender</v>
      </c>
      <c r="AC3343" s="3">
        <f>COUNTIFS(Table1[genoffice],Table1[[#This Row],[genoffice]],Table1[Gender],"F")</f>
        <v>2</v>
      </c>
      <c r="AD3343" s="3">
        <f>COUNTIFS(Table1[genoffice],Table1[[#This Row],[genoffice]],Table1[Gender],"M")</f>
        <v>68</v>
      </c>
      <c r="AE3343" s="3">
        <f>COUNTIFS(Table1[genoffice],Table1[[#This Row],[genoffice]],Table1[Gender],"~?")</f>
        <v>2</v>
      </c>
    </row>
    <row r="3344" spans="1:31" x14ac:dyDescent="0.35">
      <c r="A3344">
        <v>3343</v>
      </c>
      <c r="B3344">
        <f>IF(COUNTIF(C$2:C3343,C3344)&gt;0,B3343,B3343+1)</f>
        <v>1148</v>
      </c>
      <c r="C3344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4" t="s">
        <v>4110</v>
      </c>
      <c r="E3344" t="s">
        <v>4156</v>
      </c>
      <c r="F3344" t="s">
        <v>4158</v>
      </c>
      <c r="G3344">
        <v>2014</v>
      </c>
      <c r="H3344" t="s">
        <v>73</v>
      </c>
      <c r="I3344" t="s">
        <v>23</v>
      </c>
      <c r="J3344">
        <v>67611</v>
      </c>
      <c r="K3344">
        <v>9</v>
      </c>
      <c r="L3344">
        <f>COUNTIF(Table1[Race],Table1[Race])</f>
        <v>9</v>
      </c>
      <c r="M3344">
        <v>1</v>
      </c>
      <c r="N3344">
        <v>6</v>
      </c>
      <c r="O3344">
        <v>0</v>
      </c>
      <c r="P3344">
        <v>2</v>
      </c>
      <c r="Q3344" t="s">
        <v>4061</v>
      </c>
      <c r="R3344" t="s">
        <v>4113</v>
      </c>
      <c r="S3344" t="s">
        <v>4110</v>
      </c>
      <c r="T3344">
        <f>IFERROR(Table1[n_can_adj]/MID(Table1[district],FIND("(",Table1[district])+1,1),Table1[n_can_adj])</f>
        <v>9</v>
      </c>
      <c r="U3344">
        <v>4645670</v>
      </c>
      <c r="V3344" t="str">
        <f>IF(Table1[Voting Population]&lt;47000,"Rural","Urban")</f>
        <v>Urban</v>
      </c>
      <c r="W3344" s="3">
        <v>5.0603003118333906E-2</v>
      </c>
      <c r="X3344" s="3" t="s">
        <v>5415</v>
      </c>
      <c r="Y3344" s="3">
        <f>COUNTIFS(Table1[Race '#],Table1[[#This Row],[Race '#]],Table1[Gender],"F")</f>
        <v>1</v>
      </c>
      <c r="Z3344" s="3">
        <f>COUNTIFS(Table1[Race '#],Table1[[#This Row],[Race '#]],Table1[Gender],"M")</f>
        <v>8</v>
      </c>
      <c r="AA3344" s="3">
        <f>COUNTIFS(Table1[Race '#],Table1[[#This Row],[Race '#]],Table1[Gender],"~?")</f>
        <v>0</v>
      </c>
      <c r="AB3344" s="3" t="str">
        <f>_xlfn.IFS(Y3344=SUM(Table1[[#This Row],[Race-F candidates]:[Race-? Candidates]]),"All-Female",Z3344=SUM(Table1[[#This Row],[Race-F candidates]:[Race-? Candidates]]),"All-Male",1=1,"Mixed-Gender")</f>
        <v>Mixed-Gender</v>
      </c>
      <c r="AC3344" s="3">
        <f>COUNTIFS(Table1[genoffice],Table1[[#This Row],[genoffice]],Table1[Gender],"F")</f>
        <v>2</v>
      </c>
      <c r="AD3344" s="3">
        <f>COUNTIFS(Table1[genoffice],Table1[[#This Row],[genoffice]],Table1[Gender],"M")</f>
        <v>68</v>
      </c>
      <c r="AE3344" s="3">
        <f>COUNTIFS(Table1[genoffice],Table1[[#This Row],[genoffice]],Table1[Gender],"~?")</f>
        <v>2</v>
      </c>
    </row>
    <row r="3345" spans="1:31" x14ac:dyDescent="0.35">
      <c r="A3345">
        <v>3344</v>
      </c>
      <c r="B3345">
        <f>IF(COUNTIF(C$2:C3344,C3345)&gt;0,B3344,B3344+1)</f>
        <v>1148</v>
      </c>
      <c r="C3345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5" t="s">
        <v>4110</v>
      </c>
      <c r="E3345" t="s">
        <v>4156</v>
      </c>
      <c r="F3345" t="s">
        <v>4159</v>
      </c>
      <c r="G3345">
        <v>2014</v>
      </c>
      <c r="H3345" t="s">
        <v>73</v>
      </c>
      <c r="I3345" t="s">
        <v>19</v>
      </c>
      <c r="J3345">
        <v>53628</v>
      </c>
      <c r="K3345">
        <v>9</v>
      </c>
      <c r="L3345">
        <f>COUNTIF(Table1[Race],Table1[Race])</f>
        <v>9</v>
      </c>
      <c r="M3345">
        <v>1</v>
      </c>
      <c r="N3345">
        <v>6</v>
      </c>
      <c r="O3345">
        <v>0</v>
      </c>
      <c r="P3345">
        <v>2</v>
      </c>
      <c r="Q3345" t="s">
        <v>4061</v>
      </c>
      <c r="R3345" t="s">
        <v>4113</v>
      </c>
      <c r="S3345" t="s">
        <v>4110</v>
      </c>
      <c r="T3345">
        <f>IFERROR(Table1[n_can_adj]/MID(Table1[district],FIND("(",Table1[district])+1,1),Table1[n_can_adj])</f>
        <v>9</v>
      </c>
      <c r="U3345">
        <v>4645670</v>
      </c>
      <c r="V3345" t="str">
        <f>IF(Table1[Voting Population]&lt;47000,"Rural","Urban")</f>
        <v>Urban</v>
      </c>
      <c r="W3345" s="3">
        <v>5.0603003118333906E-2</v>
      </c>
      <c r="X3345" s="3" t="s">
        <v>5414</v>
      </c>
      <c r="Y3345" s="3">
        <f>COUNTIFS(Table1[Race '#],Table1[[#This Row],[Race '#]],Table1[Gender],"F")</f>
        <v>1</v>
      </c>
      <c r="Z3345" s="3">
        <f>COUNTIFS(Table1[Race '#],Table1[[#This Row],[Race '#]],Table1[Gender],"M")</f>
        <v>8</v>
      </c>
      <c r="AA3345" s="3">
        <f>COUNTIFS(Table1[Race '#],Table1[[#This Row],[Race '#]],Table1[Gender],"~?")</f>
        <v>0</v>
      </c>
      <c r="AB3345" s="3" t="str">
        <f>_xlfn.IFS(Y3345=SUM(Table1[[#This Row],[Race-F candidates]:[Race-? Candidates]]),"All-Female",Z3345=SUM(Table1[[#This Row],[Race-F candidates]:[Race-? Candidates]]),"All-Male",1=1,"Mixed-Gender")</f>
        <v>Mixed-Gender</v>
      </c>
      <c r="AC3345" s="3">
        <f>COUNTIFS(Table1[genoffice],Table1[[#This Row],[genoffice]],Table1[Gender],"F")</f>
        <v>2</v>
      </c>
      <c r="AD3345" s="3">
        <f>COUNTIFS(Table1[genoffice],Table1[[#This Row],[genoffice]],Table1[Gender],"M")</f>
        <v>68</v>
      </c>
      <c r="AE3345" s="3">
        <f>COUNTIFS(Table1[genoffice],Table1[[#This Row],[genoffice]],Table1[Gender],"~?")</f>
        <v>2</v>
      </c>
    </row>
    <row r="3346" spans="1:31" x14ac:dyDescent="0.35">
      <c r="A3346">
        <v>3346</v>
      </c>
      <c r="B3346">
        <f>IF(COUNTIF(C$2:C3345,C3346)&gt;0,B3345,B3345+1)</f>
        <v>1148</v>
      </c>
      <c r="C3346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6" t="s">
        <v>4110</v>
      </c>
      <c r="E3346" t="s">
        <v>4156</v>
      </c>
      <c r="F3346" t="s">
        <v>4161</v>
      </c>
      <c r="G3346">
        <v>2014</v>
      </c>
      <c r="H3346" t="s">
        <v>73</v>
      </c>
      <c r="I3346" t="s">
        <v>127</v>
      </c>
      <c r="J3346">
        <v>2201</v>
      </c>
      <c r="K3346">
        <v>9</v>
      </c>
      <c r="L3346">
        <f>COUNTIF(Table1[Race],Table1[Race])</f>
        <v>9</v>
      </c>
      <c r="M3346">
        <v>1</v>
      </c>
      <c r="N3346">
        <v>6</v>
      </c>
      <c r="O3346">
        <v>0</v>
      </c>
      <c r="P3346">
        <v>2</v>
      </c>
      <c r="Q3346" t="s">
        <v>4061</v>
      </c>
      <c r="R3346" t="s">
        <v>4113</v>
      </c>
      <c r="S3346" t="s">
        <v>4110</v>
      </c>
      <c r="T3346">
        <f>IFERROR(Table1[n_can_adj]/MID(Table1[district],FIND("(",Table1[district])+1,1),Table1[n_can_adj])</f>
        <v>9</v>
      </c>
      <c r="U3346">
        <v>4645670</v>
      </c>
      <c r="V3346" t="str">
        <f>IF(Table1[Voting Population]&lt;47000,"Rural","Urban")</f>
        <v>Urban</v>
      </c>
      <c r="W3346" s="3">
        <v>5.0603003118333906E-2</v>
      </c>
      <c r="X3346" s="3" t="s">
        <v>5414</v>
      </c>
      <c r="Y3346" s="3">
        <f>COUNTIFS(Table1[Race '#],Table1[[#This Row],[Race '#]],Table1[Gender],"F")</f>
        <v>1</v>
      </c>
      <c r="Z3346" s="3">
        <f>COUNTIFS(Table1[Race '#],Table1[[#This Row],[Race '#]],Table1[Gender],"M")</f>
        <v>8</v>
      </c>
      <c r="AA3346" s="3">
        <f>COUNTIFS(Table1[Race '#],Table1[[#This Row],[Race '#]],Table1[Gender],"~?")</f>
        <v>0</v>
      </c>
      <c r="AB3346" s="3" t="str">
        <f>_xlfn.IFS(Y3346=SUM(Table1[[#This Row],[Race-F candidates]:[Race-? Candidates]]),"All-Female",Z3346=SUM(Table1[[#This Row],[Race-F candidates]:[Race-? Candidates]]),"All-Male",1=1,"Mixed-Gender")</f>
        <v>Mixed-Gender</v>
      </c>
      <c r="AC3346" s="3">
        <f>COUNTIFS(Table1[genoffice],Table1[[#This Row],[genoffice]],Table1[Gender],"F")</f>
        <v>2</v>
      </c>
      <c r="AD3346" s="3">
        <f>COUNTIFS(Table1[genoffice],Table1[[#This Row],[genoffice]],Table1[Gender],"M")</f>
        <v>68</v>
      </c>
      <c r="AE3346" s="3">
        <f>COUNTIFS(Table1[genoffice],Table1[[#This Row],[genoffice]],Table1[Gender],"~?")</f>
        <v>2</v>
      </c>
    </row>
    <row r="3347" spans="1:31" x14ac:dyDescent="0.35">
      <c r="A3347">
        <v>3347</v>
      </c>
      <c r="B3347">
        <f>IF(COUNTIF(C$2:C3346,C3347)&gt;0,B3346,B3346+1)</f>
        <v>1148</v>
      </c>
      <c r="C3347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7" t="s">
        <v>4110</v>
      </c>
      <c r="E3347" t="s">
        <v>4156</v>
      </c>
      <c r="F3347" t="s">
        <v>4162</v>
      </c>
      <c r="G3347">
        <v>2014</v>
      </c>
      <c r="H3347" t="s">
        <v>73</v>
      </c>
      <c r="I3347" t="s">
        <v>19</v>
      </c>
      <c r="J3347">
        <v>17877</v>
      </c>
      <c r="K3347">
        <v>9</v>
      </c>
      <c r="L3347">
        <f>COUNTIF(Table1[Race],Table1[Race])</f>
        <v>9</v>
      </c>
      <c r="M3347">
        <v>1</v>
      </c>
      <c r="N3347">
        <v>6</v>
      </c>
      <c r="O3347">
        <v>0</v>
      </c>
      <c r="P3347">
        <v>2</v>
      </c>
      <c r="Q3347" t="s">
        <v>4061</v>
      </c>
      <c r="R3347" t="s">
        <v>4113</v>
      </c>
      <c r="S3347" t="s">
        <v>4110</v>
      </c>
      <c r="T3347">
        <f>IFERROR(Table1[n_can_adj]/MID(Table1[district],FIND("(",Table1[district])+1,1),Table1[n_can_adj])</f>
        <v>9</v>
      </c>
      <c r="U3347">
        <v>4645670</v>
      </c>
      <c r="V3347" t="str">
        <f>IF(Table1[Voting Population]&lt;47000,"Rural","Urban")</f>
        <v>Urban</v>
      </c>
      <c r="W3347" s="3">
        <v>5.0603003118333906E-2</v>
      </c>
      <c r="X3347" s="3" t="s">
        <v>5414</v>
      </c>
      <c r="Y3347" s="3">
        <f>COUNTIFS(Table1[Race '#],Table1[[#This Row],[Race '#]],Table1[Gender],"F")</f>
        <v>1</v>
      </c>
      <c r="Z3347" s="3">
        <f>COUNTIFS(Table1[Race '#],Table1[[#This Row],[Race '#]],Table1[Gender],"M")</f>
        <v>8</v>
      </c>
      <c r="AA3347" s="3">
        <f>COUNTIFS(Table1[Race '#],Table1[[#This Row],[Race '#]],Table1[Gender],"~?")</f>
        <v>0</v>
      </c>
      <c r="AB3347" s="3" t="str">
        <f>_xlfn.IFS(Y3347=SUM(Table1[[#This Row],[Race-F candidates]:[Race-? Candidates]]),"All-Female",Z3347=SUM(Table1[[#This Row],[Race-F candidates]:[Race-? Candidates]]),"All-Male",1=1,"Mixed-Gender")</f>
        <v>Mixed-Gender</v>
      </c>
      <c r="AC3347" s="3">
        <f>COUNTIFS(Table1[genoffice],Table1[[#This Row],[genoffice]],Table1[Gender],"F")</f>
        <v>2</v>
      </c>
      <c r="AD3347" s="3">
        <f>COUNTIFS(Table1[genoffice],Table1[[#This Row],[genoffice]],Table1[Gender],"M")</f>
        <v>68</v>
      </c>
      <c r="AE3347" s="3">
        <f>COUNTIFS(Table1[genoffice],Table1[[#This Row],[genoffice]],Table1[Gender],"~?")</f>
        <v>2</v>
      </c>
    </row>
    <row r="3348" spans="1:31" x14ac:dyDescent="0.35">
      <c r="A3348">
        <v>3348</v>
      </c>
      <c r="B3348">
        <f>IF(COUNTIF(C$2:C3347,C3348)&gt;0,B3347,B3347+1)</f>
        <v>1148</v>
      </c>
      <c r="C3348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8" t="s">
        <v>4110</v>
      </c>
      <c r="E3348" t="s">
        <v>4156</v>
      </c>
      <c r="F3348" t="s">
        <v>4163</v>
      </c>
      <c r="G3348">
        <v>2014</v>
      </c>
      <c r="H3348" t="s">
        <v>73</v>
      </c>
      <c r="I3348" t="s">
        <v>127</v>
      </c>
      <c r="J3348">
        <v>1655</v>
      </c>
      <c r="K3348">
        <v>9</v>
      </c>
      <c r="L3348">
        <f>COUNTIF(Table1[Race],Table1[Race])</f>
        <v>9</v>
      </c>
      <c r="M3348">
        <v>1</v>
      </c>
      <c r="N3348">
        <v>6</v>
      </c>
      <c r="O3348">
        <v>0</v>
      </c>
      <c r="P3348">
        <v>2</v>
      </c>
      <c r="Q3348" t="s">
        <v>4061</v>
      </c>
      <c r="R3348" t="s">
        <v>4113</v>
      </c>
      <c r="S3348" t="s">
        <v>4110</v>
      </c>
      <c r="T3348">
        <f>IFERROR(Table1[n_can_adj]/MID(Table1[district],FIND("(",Table1[district])+1,1),Table1[n_can_adj])</f>
        <v>9</v>
      </c>
      <c r="U3348">
        <v>4645670</v>
      </c>
      <c r="V3348" t="str">
        <f>IF(Table1[Voting Population]&lt;47000,"Rural","Urban")</f>
        <v>Urban</v>
      </c>
      <c r="W3348" s="3">
        <v>5.0603003118333906E-2</v>
      </c>
      <c r="X3348" s="3" t="s">
        <v>5414</v>
      </c>
      <c r="Y3348" s="3">
        <f>COUNTIFS(Table1[Race '#],Table1[[#This Row],[Race '#]],Table1[Gender],"F")</f>
        <v>1</v>
      </c>
      <c r="Z3348" s="3">
        <f>COUNTIFS(Table1[Race '#],Table1[[#This Row],[Race '#]],Table1[Gender],"M")</f>
        <v>8</v>
      </c>
      <c r="AA3348" s="3">
        <f>COUNTIFS(Table1[Race '#],Table1[[#This Row],[Race '#]],Table1[Gender],"~?")</f>
        <v>0</v>
      </c>
      <c r="AB3348" s="3" t="str">
        <f>_xlfn.IFS(Y3348=SUM(Table1[[#This Row],[Race-F candidates]:[Race-? Candidates]]),"All-Female",Z3348=SUM(Table1[[#This Row],[Race-F candidates]:[Race-? Candidates]]),"All-Male",1=1,"Mixed-Gender")</f>
        <v>Mixed-Gender</v>
      </c>
      <c r="AC3348" s="3">
        <f>COUNTIFS(Table1[genoffice],Table1[[#This Row],[genoffice]],Table1[Gender],"F")</f>
        <v>2</v>
      </c>
      <c r="AD3348" s="3">
        <f>COUNTIFS(Table1[genoffice],Table1[[#This Row],[genoffice]],Table1[Gender],"M")</f>
        <v>68</v>
      </c>
      <c r="AE3348" s="3">
        <f>COUNTIFS(Table1[genoffice],Table1[[#This Row],[genoffice]],Table1[Gender],"~?")</f>
        <v>2</v>
      </c>
    </row>
    <row r="3349" spans="1:31" x14ac:dyDescent="0.35">
      <c r="A3349">
        <v>3349</v>
      </c>
      <c r="B3349">
        <f>IF(COUNTIF(C$2:C3348,C3349)&gt;0,B3348,B3348+1)</f>
        <v>1148</v>
      </c>
      <c r="C3349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49" t="s">
        <v>4110</v>
      </c>
      <c r="E3349" t="s">
        <v>4156</v>
      </c>
      <c r="F3349" t="s">
        <v>4164</v>
      </c>
      <c r="G3349">
        <v>2014</v>
      </c>
      <c r="H3349" t="s">
        <v>73</v>
      </c>
      <c r="I3349" t="s">
        <v>19</v>
      </c>
      <c r="J3349">
        <v>9890</v>
      </c>
      <c r="K3349">
        <v>9</v>
      </c>
      <c r="L3349">
        <f>COUNTIF(Table1[Race],Table1[Race])</f>
        <v>9</v>
      </c>
      <c r="M3349">
        <v>1</v>
      </c>
      <c r="N3349">
        <v>6</v>
      </c>
      <c r="O3349">
        <v>0</v>
      </c>
      <c r="P3349">
        <v>2</v>
      </c>
      <c r="Q3349" t="s">
        <v>4061</v>
      </c>
      <c r="R3349" t="s">
        <v>4113</v>
      </c>
      <c r="S3349" t="s">
        <v>4110</v>
      </c>
      <c r="T3349">
        <f>IFERROR(Table1[n_can_adj]/MID(Table1[district],FIND("(",Table1[district])+1,1),Table1[n_can_adj])</f>
        <v>9</v>
      </c>
      <c r="U3349">
        <v>4645670</v>
      </c>
      <c r="V3349" t="str">
        <f>IF(Table1[Voting Population]&lt;47000,"Rural","Urban")</f>
        <v>Urban</v>
      </c>
      <c r="W3349" s="3">
        <v>5.0603003118333906E-2</v>
      </c>
      <c r="X3349" s="3" t="s">
        <v>5414</v>
      </c>
      <c r="Y3349" s="3">
        <f>COUNTIFS(Table1[Race '#],Table1[[#This Row],[Race '#]],Table1[Gender],"F")</f>
        <v>1</v>
      </c>
      <c r="Z3349" s="3">
        <f>COUNTIFS(Table1[Race '#],Table1[[#This Row],[Race '#]],Table1[Gender],"M")</f>
        <v>8</v>
      </c>
      <c r="AA3349" s="3">
        <f>COUNTIFS(Table1[Race '#],Table1[[#This Row],[Race '#]],Table1[Gender],"~?")</f>
        <v>0</v>
      </c>
      <c r="AB3349" s="3" t="str">
        <f>_xlfn.IFS(Y3349=SUM(Table1[[#This Row],[Race-F candidates]:[Race-? Candidates]]),"All-Female",Z3349=SUM(Table1[[#This Row],[Race-F candidates]:[Race-? Candidates]]),"All-Male",1=1,"Mixed-Gender")</f>
        <v>Mixed-Gender</v>
      </c>
      <c r="AC3349" s="3">
        <f>COUNTIFS(Table1[genoffice],Table1[[#This Row],[genoffice]],Table1[Gender],"F")</f>
        <v>2</v>
      </c>
      <c r="AD3349" s="3">
        <f>COUNTIFS(Table1[genoffice],Table1[[#This Row],[genoffice]],Table1[Gender],"M")</f>
        <v>68</v>
      </c>
      <c r="AE3349" s="3">
        <f>COUNTIFS(Table1[genoffice],Table1[[#This Row],[genoffice]],Table1[Gender],"~?")</f>
        <v>2</v>
      </c>
    </row>
    <row r="3350" spans="1:31" x14ac:dyDescent="0.35">
      <c r="A3350">
        <v>3351</v>
      </c>
      <c r="B3350">
        <f>IF(COUNTIF(C$2:C3349,C3350)&gt;0,B3349,B3349+1)</f>
        <v>1148</v>
      </c>
      <c r="C3350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0" t="s">
        <v>4110</v>
      </c>
      <c r="E3350" t="s">
        <v>4156</v>
      </c>
      <c r="F3350" t="s">
        <v>4166</v>
      </c>
      <c r="G3350">
        <v>2014</v>
      </c>
      <c r="H3350" t="s">
        <v>73</v>
      </c>
      <c r="I3350" t="s">
        <v>19</v>
      </c>
      <c r="J3350">
        <v>55489</v>
      </c>
      <c r="K3350">
        <v>9</v>
      </c>
      <c r="L3350">
        <f>COUNTIF(Table1[Race],Table1[Race])</f>
        <v>9</v>
      </c>
      <c r="M3350">
        <v>1</v>
      </c>
      <c r="N3350">
        <v>6</v>
      </c>
      <c r="O3350">
        <v>0</v>
      </c>
      <c r="P3350">
        <v>2</v>
      </c>
      <c r="Q3350" t="s">
        <v>4061</v>
      </c>
      <c r="R3350" t="s">
        <v>4113</v>
      </c>
      <c r="S3350" t="s">
        <v>4110</v>
      </c>
      <c r="T3350">
        <f>IFERROR(Table1[n_can_adj]/MID(Table1[district],FIND("(",Table1[district])+1,1),Table1[n_can_adj])</f>
        <v>9</v>
      </c>
      <c r="U3350">
        <v>4645670</v>
      </c>
      <c r="V3350" t="str">
        <f>IF(Table1[Voting Population]&lt;47000,"Rural","Urban")</f>
        <v>Urban</v>
      </c>
      <c r="W3350" s="3">
        <v>5.0603003118333906E-2</v>
      </c>
      <c r="X3350" s="3" t="s">
        <v>5414</v>
      </c>
      <c r="Y3350" s="3">
        <f>COUNTIFS(Table1[Race '#],Table1[[#This Row],[Race '#]],Table1[Gender],"F")</f>
        <v>1</v>
      </c>
      <c r="Z3350" s="3">
        <f>COUNTIFS(Table1[Race '#],Table1[[#This Row],[Race '#]],Table1[Gender],"M")</f>
        <v>8</v>
      </c>
      <c r="AA3350" s="3">
        <f>COUNTIFS(Table1[Race '#],Table1[[#This Row],[Race '#]],Table1[Gender],"~?")</f>
        <v>0</v>
      </c>
      <c r="AB3350" s="3" t="str">
        <f>_xlfn.IFS(Y3350=SUM(Table1[[#This Row],[Race-F candidates]:[Race-? Candidates]]),"All-Female",Z3350=SUM(Table1[[#This Row],[Race-F candidates]:[Race-? Candidates]]),"All-Male",1=1,"Mixed-Gender")</f>
        <v>Mixed-Gender</v>
      </c>
      <c r="AC3350" s="3">
        <f>COUNTIFS(Table1[genoffice],Table1[[#This Row],[genoffice]],Table1[Gender],"F")</f>
        <v>2</v>
      </c>
      <c r="AD3350" s="3">
        <f>COUNTIFS(Table1[genoffice],Table1[[#This Row],[genoffice]],Table1[Gender],"M")</f>
        <v>68</v>
      </c>
      <c r="AE3350" s="3">
        <f>COUNTIFS(Table1[genoffice],Table1[[#This Row],[genoffice]],Table1[Gender],"~?")</f>
        <v>2</v>
      </c>
    </row>
    <row r="3351" spans="1:31" x14ac:dyDescent="0.35">
      <c r="A3351">
        <v>3352</v>
      </c>
      <c r="B3351">
        <f>IF(COUNTIF(C$2:C3350,C3351)&gt;0,B3350,B3350+1)</f>
        <v>1148</v>
      </c>
      <c r="C3351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(2014)</v>
      </c>
      <c r="D3351" t="s">
        <v>4110</v>
      </c>
      <c r="E3351" t="s">
        <v>4156</v>
      </c>
      <c r="F3351" t="s">
        <v>4167</v>
      </c>
      <c r="G3351">
        <v>2014</v>
      </c>
      <c r="H3351" t="s">
        <v>73</v>
      </c>
      <c r="I3351" t="s">
        <v>19</v>
      </c>
      <c r="J3351">
        <v>26606</v>
      </c>
      <c r="K3351">
        <v>9</v>
      </c>
      <c r="L3351">
        <f>COUNTIF(Table1[Race],Table1[Race])</f>
        <v>9</v>
      </c>
      <c r="M3351">
        <v>1</v>
      </c>
      <c r="N3351">
        <v>6</v>
      </c>
      <c r="O3351">
        <v>0</v>
      </c>
      <c r="P3351">
        <v>2</v>
      </c>
      <c r="Q3351" t="s">
        <v>4061</v>
      </c>
      <c r="R3351" t="s">
        <v>4113</v>
      </c>
      <c r="S3351" t="s">
        <v>4110</v>
      </c>
      <c r="T3351">
        <f>IFERROR(Table1[n_can_adj]/MID(Table1[district],FIND("(",Table1[district])+1,1),Table1[n_can_adj])</f>
        <v>9</v>
      </c>
      <c r="U3351">
        <v>4645670</v>
      </c>
      <c r="V3351" t="str">
        <f>IF(Table1[Voting Population]&lt;47000,"Rural","Urban")</f>
        <v>Urban</v>
      </c>
      <c r="W3351" s="3">
        <v>5.0603003118333906E-2</v>
      </c>
      <c r="X3351" s="3" t="s">
        <v>5414</v>
      </c>
      <c r="Y3351" s="3">
        <f>COUNTIFS(Table1[Race '#],Table1[[#This Row],[Race '#]],Table1[Gender],"F")</f>
        <v>1</v>
      </c>
      <c r="Z3351" s="3">
        <f>COUNTIFS(Table1[Race '#],Table1[[#This Row],[Race '#]],Table1[Gender],"M")</f>
        <v>8</v>
      </c>
      <c r="AA3351" s="3">
        <f>COUNTIFS(Table1[Race '#],Table1[[#This Row],[Race '#]],Table1[Gender],"~?")</f>
        <v>0</v>
      </c>
      <c r="AB3351" s="3" t="str">
        <f>_xlfn.IFS(Y3351=SUM(Table1[[#This Row],[Race-F candidates]:[Race-? Candidates]]),"All-Female",Z3351=SUM(Table1[[#This Row],[Race-F candidates]:[Race-? Candidates]]),"All-Male",1=1,"Mixed-Gender")</f>
        <v>Mixed-Gender</v>
      </c>
      <c r="AC3351" s="3">
        <f>COUNTIFS(Table1[genoffice],Table1[[#This Row],[genoffice]],Table1[Gender],"F")</f>
        <v>2</v>
      </c>
      <c r="AD3351" s="3">
        <f>COUNTIFS(Table1[genoffice],Table1[[#This Row],[genoffice]],Table1[Gender],"M")</f>
        <v>68</v>
      </c>
      <c r="AE3351" s="3">
        <f>COUNTIFS(Table1[genoffice],Table1[[#This Row],[genoffice]],Table1[Gender],"~?")</f>
        <v>2</v>
      </c>
    </row>
    <row r="3352" spans="1:31" x14ac:dyDescent="0.35">
      <c r="A3352">
        <v>3345</v>
      </c>
      <c r="B3352">
        <f>IF(COUNTIF(C$2:C3351,C3352)&gt;0,B3351,B3351+1)</f>
        <v>1149</v>
      </c>
      <c r="C3352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2" t="s">
        <v>4110</v>
      </c>
      <c r="E3352" t="s">
        <v>4156</v>
      </c>
      <c r="F3352" t="s">
        <v>4160</v>
      </c>
      <c r="G3352">
        <v>2016</v>
      </c>
      <c r="H3352" t="s">
        <v>73</v>
      </c>
      <c r="I3352" t="s">
        <v>19</v>
      </c>
      <c r="J3352">
        <v>47117</v>
      </c>
      <c r="K3352">
        <v>2</v>
      </c>
      <c r="L3352">
        <f>COUNTIF(Table1[Race],Table1[Race])</f>
        <v>2</v>
      </c>
      <c r="M3352">
        <v>0</v>
      </c>
      <c r="N3352">
        <v>2</v>
      </c>
      <c r="O3352">
        <v>0</v>
      </c>
      <c r="P3352">
        <v>0</v>
      </c>
      <c r="Q3352" t="s">
        <v>4061</v>
      </c>
      <c r="R3352" t="s">
        <v>4113</v>
      </c>
      <c r="S3352" t="s">
        <v>4110</v>
      </c>
      <c r="T3352">
        <f>IFERROR(Table1[n_can_adj]/MID(Table1[district],FIND("(",Table1[district])+1,1),Table1[n_can_adj])</f>
        <v>2</v>
      </c>
      <c r="U3352">
        <v>4645670</v>
      </c>
      <c r="V3352" t="str">
        <f>IF(Table1[Voting Population]&lt;47000,"Rural","Urban")</f>
        <v>Urban</v>
      </c>
      <c r="W3352" s="3">
        <v>0.63141178587353619</v>
      </c>
      <c r="X3352" s="3" t="s">
        <v>5414</v>
      </c>
      <c r="Y3352" s="3">
        <f>COUNTIFS(Table1[Race '#],Table1[[#This Row],[Race '#]],Table1[Gender],"F")</f>
        <v>0</v>
      </c>
      <c r="Z3352" s="3">
        <f>COUNTIFS(Table1[Race '#],Table1[[#This Row],[Race '#]],Table1[Gender],"M")</f>
        <v>2</v>
      </c>
      <c r="AA3352" s="3">
        <f>COUNTIFS(Table1[Race '#],Table1[[#This Row],[Race '#]],Table1[Gender],"~?")</f>
        <v>0</v>
      </c>
      <c r="AB3352" s="3" t="str">
        <f>_xlfn.IFS(Y3352=SUM(Table1[[#This Row],[Race-F candidates]:[Race-? Candidates]]),"All-Female",Z3352=SUM(Table1[[#This Row],[Race-F candidates]:[Race-? Candidates]]),"All-Male",1=1,"Mixed-Gender")</f>
        <v>All-Male</v>
      </c>
      <c r="AC3352" s="3">
        <f>COUNTIFS(Table1[genoffice],Table1[[#This Row],[genoffice]],Table1[Gender],"F")</f>
        <v>2</v>
      </c>
      <c r="AD3352" s="3">
        <f>COUNTIFS(Table1[genoffice],Table1[[#This Row],[genoffice]],Table1[Gender],"M")</f>
        <v>68</v>
      </c>
      <c r="AE3352" s="3">
        <f>COUNTIFS(Table1[genoffice],Table1[[#This Row],[genoffice]],Table1[Gender],"~?")</f>
        <v>2</v>
      </c>
    </row>
    <row r="3353" spans="1:31" x14ac:dyDescent="0.35">
      <c r="A3353">
        <v>3350</v>
      </c>
      <c r="B3353">
        <f>IF(COUNTIF(C$2:C3352,C3353)&gt;0,B3352,B3352+1)</f>
        <v>1149</v>
      </c>
      <c r="C3353" t="str">
        <f>Table1[[#This Row],[position]]&amp;IF(Table1[district]="NA","","-"&amp;Table1[district])&amp;IF(Table1[parish]="Multi-Parish Race","","-"&amp;Table1[parish])&amp;" ("&amp;Table1[year]&amp;")"</f>
        <v>U. S. Representative-5th Congressional District (2016)</v>
      </c>
      <c r="D3353" t="s">
        <v>4110</v>
      </c>
      <c r="E3353" t="s">
        <v>4156</v>
      </c>
      <c r="F3353" t="s">
        <v>4165</v>
      </c>
      <c r="G3353">
        <v>2016</v>
      </c>
      <c r="H3353" t="s">
        <v>73</v>
      </c>
      <c r="I3353" t="s">
        <v>19</v>
      </c>
      <c r="J3353">
        <v>208545</v>
      </c>
      <c r="K3353">
        <v>2</v>
      </c>
      <c r="L3353">
        <f>COUNTIF(Table1[Race],Table1[Race])</f>
        <v>2</v>
      </c>
      <c r="M3353">
        <v>0</v>
      </c>
      <c r="N3353">
        <v>2</v>
      </c>
      <c r="O3353">
        <v>0</v>
      </c>
      <c r="P3353">
        <v>0</v>
      </c>
      <c r="Q3353" t="s">
        <v>4061</v>
      </c>
      <c r="R3353" t="s">
        <v>4113</v>
      </c>
      <c r="S3353" t="s">
        <v>4110</v>
      </c>
      <c r="T3353">
        <f>IFERROR(Table1[n_can_adj]/MID(Table1[district],FIND("(",Table1[district])+1,1),Table1[n_can_adj])</f>
        <v>2</v>
      </c>
      <c r="U3353">
        <v>4645670</v>
      </c>
      <c r="V3353" t="str">
        <f>IF(Table1[Voting Population]&lt;47000,"Rural","Urban")</f>
        <v>Urban</v>
      </c>
      <c r="W3353" s="3">
        <v>0.63141178587353619</v>
      </c>
      <c r="X3353" s="3" t="s">
        <v>5414</v>
      </c>
      <c r="Y3353" s="3">
        <f>COUNTIFS(Table1[Race '#],Table1[[#This Row],[Race '#]],Table1[Gender],"F")</f>
        <v>0</v>
      </c>
      <c r="Z3353" s="3">
        <f>COUNTIFS(Table1[Race '#],Table1[[#This Row],[Race '#]],Table1[Gender],"M")</f>
        <v>2</v>
      </c>
      <c r="AA3353" s="3">
        <f>COUNTIFS(Table1[Race '#],Table1[[#This Row],[Race '#]],Table1[Gender],"~?")</f>
        <v>0</v>
      </c>
      <c r="AB3353" s="3" t="str">
        <f>_xlfn.IFS(Y3353=SUM(Table1[[#This Row],[Race-F candidates]:[Race-? Candidates]]),"All-Female",Z3353=SUM(Table1[[#This Row],[Race-F candidates]:[Race-? Candidates]]),"All-Male",1=1,"Mixed-Gender")</f>
        <v>All-Male</v>
      </c>
      <c r="AC3353" s="3">
        <f>COUNTIFS(Table1[genoffice],Table1[[#This Row],[genoffice]],Table1[Gender],"F")</f>
        <v>2</v>
      </c>
      <c r="AD3353" s="3">
        <f>COUNTIFS(Table1[genoffice],Table1[[#This Row],[genoffice]],Table1[Gender],"M")</f>
        <v>68</v>
      </c>
      <c r="AE3353" s="3">
        <f>COUNTIFS(Table1[genoffice],Table1[[#This Row],[genoffice]],Table1[Gender],"~?")</f>
        <v>2</v>
      </c>
    </row>
    <row r="3354" spans="1:31" x14ac:dyDescent="0.35">
      <c r="A3354">
        <v>3353</v>
      </c>
      <c r="B3354">
        <f>IF(COUNTIF(C$2:C3353,C3354)&gt;0,B3353,B3353+1)</f>
        <v>1150</v>
      </c>
      <c r="C335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4" t="s">
        <v>4110</v>
      </c>
      <c r="E3354" t="s">
        <v>4168</v>
      </c>
      <c r="F3354" t="s">
        <v>4169</v>
      </c>
      <c r="G3354">
        <v>2014</v>
      </c>
      <c r="H3354" t="s">
        <v>73</v>
      </c>
      <c r="I3354" t="s">
        <v>19</v>
      </c>
      <c r="J3354">
        <v>26524</v>
      </c>
      <c r="K3354">
        <v>12</v>
      </c>
      <c r="L3354">
        <f>COUNTIF(Table1[Race],Table1[Race])</f>
        <v>12</v>
      </c>
      <c r="M3354">
        <v>3</v>
      </c>
      <c r="N3354">
        <v>8</v>
      </c>
      <c r="O3354">
        <v>0</v>
      </c>
      <c r="P3354">
        <v>1</v>
      </c>
      <c r="Q3354" t="s">
        <v>4061</v>
      </c>
      <c r="R3354" t="s">
        <v>4113</v>
      </c>
      <c r="S3354" t="s">
        <v>4110</v>
      </c>
      <c r="T3354">
        <f>IFERROR(Table1[n_can_adj]/MID(Table1[district],FIND("(",Table1[district])+1,1),Table1[n_can_adj])</f>
        <v>12</v>
      </c>
      <c r="U3354">
        <v>4645670</v>
      </c>
      <c r="V3354" t="str">
        <f>IF(Table1[Voting Population]&lt;47000,"Rural","Urban")</f>
        <v>Urban</v>
      </c>
      <c r="W3354" s="3">
        <v>2.7665690442937318E-2</v>
      </c>
      <c r="X3354" s="3" t="s">
        <v>5414</v>
      </c>
      <c r="Y3354" s="3">
        <f>COUNTIFS(Table1[Race '#],Table1[[#This Row],[Race '#]],Table1[Gender],"F")</f>
        <v>1</v>
      </c>
      <c r="Z3354" s="3">
        <f>COUNTIFS(Table1[Race '#],Table1[[#This Row],[Race '#]],Table1[Gender],"M")</f>
        <v>11</v>
      </c>
      <c r="AA3354" s="3">
        <f>COUNTIFS(Table1[Race '#],Table1[[#This Row],[Race '#]],Table1[Gender],"~?")</f>
        <v>0</v>
      </c>
      <c r="AB3354" s="3" t="str">
        <f>_xlfn.IFS(Y3354=SUM(Table1[[#This Row],[Race-F candidates]:[Race-? Candidates]]),"All-Female",Z3354=SUM(Table1[[#This Row],[Race-F candidates]:[Race-? Candidates]]),"All-Male",1=1,"Mixed-Gender")</f>
        <v>Mixed-Gender</v>
      </c>
      <c r="AC3354" s="3">
        <f>COUNTIFS(Table1[genoffice],Table1[[#This Row],[genoffice]],Table1[Gender],"F")</f>
        <v>2</v>
      </c>
      <c r="AD3354" s="3">
        <f>COUNTIFS(Table1[genoffice],Table1[[#This Row],[genoffice]],Table1[Gender],"M")</f>
        <v>68</v>
      </c>
      <c r="AE3354" s="3">
        <f>COUNTIFS(Table1[genoffice],Table1[[#This Row],[genoffice]],Table1[Gender],"~?")</f>
        <v>2</v>
      </c>
    </row>
    <row r="3355" spans="1:31" x14ac:dyDescent="0.35">
      <c r="A3355">
        <v>3354</v>
      </c>
      <c r="B3355">
        <f>IF(COUNTIF(C$2:C3354,C3355)&gt;0,B3354,B3354+1)</f>
        <v>1150</v>
      </c>
      <c r="C335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5" t="s">
        <v>4110</v>
      </c>
      <c r="E3355" t="s">
        <v>4168</v>
      </c>
      <c r="F3355" t="s">
        <v>4170</v>
      </c>
      <c r="G3355">
        <v>2014</v>
      </c>
      <c r="H3355" t="s">
        <v>73</v>
      </c>
      <c r="I3355" t="s">
        <v>19</v>
      </c>
      <c r="J3355">
        <v>1447</v>
      </c>
      <c r="K3355">
        <v>12</v>
      </c>
      <c r="L3355">
        <f>COUNTIF(Table1[Race],Table1[Race])</f>
        <v>12</v>
      </c>
      <c r="M3355">
        <v>3</v>
      </c>
      <c r="N3355">
        <v>8</v>
      </c>
      <c r="O3355">
        <v>0</v>
      </c>
      <c r="P3355">
        <v>1</v>
      </c>
      <c r="Q3355" t="s">
        <v>4061</v>
      </c>
      <c r="R3355" t="s">
        <v>4113</v>
      </c>
      <c r="S3355" t="s">
        <v>4110</v>
      </c>
      <c r="T3355">
        <f>IFERROR(Table1[n_can_adj]/MID(Table1[district],FIND("(",Table1[district])+1,1),Table1[n_can_adj])</f>
        <v>12</v>
      </c>
      <c r="U3355">
        <v>4645670</v>
      </c>
      <c r="V3355" t="str">
        <f>IF(Table1[Voting Population]&lt;47000,"Rural","Urban")</f>
        <v>Urban</v>
      </c>
      <c r="W3355" s="3">
        <v>2.7665690442937318E-2</v>
      </c>
      <c r="X3355" s="3" t="s">
        <v>5414</v>
      </c>
      <c r="Y3355" s="3">
        <f>COUNTIFS(Table1[Race '#],Table1[[#This Row],[Race '#]],Table1[Gender],"F")</f>
        <v>1</v>
      </c>
      <c r="Z3355" s="3">
        <f>COUNTIFS(Table1[Race '#],Table1[[#This Row],[Race '#]],Table1[Gender],"M")</f>
        <v>11</v>
      </c>
      <c r="AA3355" s="3">
        <f>COUNTIFS(Table1[Race '#],Table1[[#This Row],[Race '#]],Table1[Gender],"~?")</f>
        <v>0</v>
      </c>
      <c r="AB3355" s="3" t="str">
        <f>_xlfn.IFS(Y3355=SUM(Table1[[#This Row],[Race-F candidates]:[Race-? Candidates]]),"All-Female",Z3355=SUM(Table1[[#This Row],[Race-F candidates]:[Race-? Candidates]]),"All-Male",1=1,"Mixed-Gender")</f>
        <v>Mixed-Gender</v>
      </c>
      <c r="AC3355" s="3">
        <f>COUNTIFS(Table1[genoffice],Table1[[#This Row],[genoffice]],Table1[Gender],"F")</f>
        <v>2</v>
      </c>
      <c r="AD3355" s="3">
        <f>COUNTIFS(Table1[genoffice],Table1[[#This Row],[genoffice]],Table1[Gender],"M")</f>
        <v>68</v>
      </c>
      <c r="AE3355" s="3">
        <f>COUNTIFS(Table1[genoffice],Table1[[#This Row],[genoffice]],Table1[Gender],"~?")</f>
        <v>2</v>
      </c>
    </row>
    <row r="3356" spans="1:31" x14ac:dyDescent="0.35">
      <c r="A3356">
        <v>3355</v>
      </c>
      <c r="B3356">
        <f>IF(COUNTIF(C$2:C3355,C3356)&gt;0,B3355,B3355+1)</f>
        <v>1150</v>
      </c>
      <c r="C335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6" t="s">
        <v>4110</v>
      </c>
      <c r="E3356" t="s">
        <v>4168</v>
      </c>
      <c r="F3356" t="s">
        <v>4171</v>
      </c>
      <c r="G3356">
        <v>2014</v>
      </c>
      <c r="H3356" t="s">
        <v>73</v>
      </c>
      <c r="I3356" t="s">
        <v>19</v>
      </c>
      <c r="J3356">
        <v>5815</v>
      </c>
      <c r="K3356">
        <v>12</v>
      </c>
      <c r="L3356">
        <f>COUNTIF(Table1[Race],Table1[Race])</f>
        <v>12</v>
      </c>
      <c r="M3356">
        <v>3</v>
      </c>
      <c r="N3356">
        <v>8</v>
      </c>
      <c r="O3356">
        <v>0</v>
      </c>
      <c r="P3356">
        <v>1</v>
      </c>
      <c r="Q3356" t="s">
        <v>4061</v>
      </c>
      <c r="R3356" t="s">
        <v>4113</v>
      </c>
      <c r="S3356" t="s">
        <v>4110</v>
      </c>
      <c r="T3356">
        <f>IFERROR(Table1[n_can_adj]/MID(Table1[district],FIND("(",Table1[district])+1,1),Table1[n_can_adj])</f>
        <v>12</v>
      </c>
      <c r="U3356">
        <v>4645670</v>
      </c>
      <c r="V3356" t="str">
        <f>IF(Table1[Voting Population]&lt;47000,"Rural","Urban")</f>
        <v>Urban</v>
      </c>
      <c r="W3356" s="3">
        <v>2.7665690442937318E-2</v>
      </c>
      <c r="X3356" s="3" t="s">
        <v>5414</v>
      </c>
      <c r="Y3356" s="3">
        <f>COUNTIFS(Table1[Race '#],Table1[[#This Row],[Race '#]],Table1[Gender],"F")</f>
        <v>1</v>
      </c>
      <c r="Z3356" s="3">
        <f>COUNTIFS(Table1[Race '#],Table1[[#This Row],[Race '#]],Table1[Gender],"M")</f>
        <v>11</v>
      </c>
      <c r="AA3356" s="3">
        <f>COUNTIFS(Table1[Race '#],Table1[[#This Row],[Race '#]],Table1[Gender],"~?")</f>
        <v>0</v>
      </c>
      <c r="AB3356" s="3" t="str">
        <f>_xlfn.IFS(Y3356=SUM(Table1[[#This Row],[Race-F candidates]:[Race-? Candidates]]),"All-Female",Z3356=SUM(Table1[[#This Row],[Race-F candidates]:[Race-? Candidates]]),"All-Male",1=1,"Mixed-Gender")</f>
        <v>Mixed-Gender</v>
      </c>
      <c r="AC3356" s="3">
        <f>COUNTIFS(Table1[genoffice],Table1[[#This Row],[genoffice]],Table1[Gender],"F")</f>
        <v>2</v>
      </c>
      <c r="AD3356" s="3">
        <f>COUNTIFS(Table1[genoffice],Table1[[#This Row],[genoffice]],Table1[Gender],"M")</f>
        <v>68</v>
      </c>
      <c r="AE3356" s="3">
        <f>COUNTIFS(Table1[genoffice],Table1[[#This Row],[genoffice]],Table1[Gender],"~?")</f>
        <v>2</v>
      </c>
    </row>
    <row r="3357" spans="1:31" x14ac:dyDescent="0.35">
      <c r="A3357">
        <v>3357</v>
      </c>
      <c r="B3357">
        <f>IF(COUNTIF(C$2:C3356,C3357)&gt;0,B3356,B3356+1)</f>
        <v>1150</v>
      </c>
      <c r="C335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7" t="s">
        <v>4110</v>
      </c>
      <c r="E3357" t="s">
        <v>4168</v>
      </c>
      <c r="F3357" t="s">
        <v>4173</v>
      </c>
      <c r="G3357">
        <v>2014</v>
      </c>
      <c r="H3357" t="s">
        <v>73</v>
      </c>
      <c r="I3357" t="s">
        <v>23</v>
      </c>
      <c r="J3357">
        <v>77866</v>
      </c>
      <c r="K3357">
        <v>12</v>
      </c>
      <c r="L3357">
        <f>COUNTIF(Table1[Race],Table1[Race])</f>
        <v>12</v>
      </c>
      <c r="M3357">
        <v>3</v>
      </c>
      <c r="N3357">
        <v>8</v>
      </c>
      <c r="O3357">
        <v>0</v>
      </c>
      <c r="P3357">
        <v>1</v>
      </c>
      <c r="Q3357" t="s">
        <v>4061</v>
      </c>
      <c r="R3357" t="s">
        <v>4113</v>
      </c>
      <c r="S3357" t="s">
        <v>4110</v>
      </c>
      <c r="T3357">
        <f>IFERROR(Table1[n_can_adj]/MID(Table1[district],FIND("(",Table1[district])+1,1),Table1[n_can_adj])</f>
        <v>12</v>
      </c>
      <c r="U3357">
        <v>4645670</v>
      </c>
      <c r="V3357" t="str">
        <f>IF(Table1[Voting Population]&lt;47000,"Rural","Urban")</f>
        <v>Urban</v>
      </c>
      <c r="W3357" s="3">
        <v>2.7665690442937318E-2</v>
      </c>
      <c r="X3357" s="3" t="s">
        <v>5414</v>
      </c>
      <c r="Y3357" s="3">
        <f>COUNTIFS(Table1[Race '#],Table1[[#This Row],[Race '#]],Table1[Gender],"F")</f>
        <v>1</v>
      </c>
      <c r="Z3357" s="3">
        <f>COUNTIFS(Table1[Race '#],Table1[[#This Row],[Race '#]],Table1[Gender],"M")</f>
        <v>11</v>
      </c>
      <c r="AA3357" s="3">
        <f>COUNTIFS(Table1[Race '#],Table1[[#This Row],[Race '#]],Table1[Gender],"~?")</f>
        <v>0</v>
      </c>
      <c r="AB3357" s="3" t="str">
        <f>_xlfn.IFS(Y3357=SUM(Table1[[#This Row],[Race-F candidates]:[Race-? Candidates]]),"All-Female",Z3357=SUM(Table1[[#This Row],[Race-F candidates]:[Race-? Candidates]]),"All-Male",1=1,"Mixed-Gender")</f>
        <v>Mixed-Gender</v>
      </c>
      <c r="AC3357" s="3">
        <f>COUNTIFS(Table1[genoffice],Table1[[#This Row],[genoffice]],Table1[Gender],"F")</f>
        <v>2</v>
      </c>
      <c r="AD3357" s="3">
        <f>COUNTIFS(Table1[genoffice],Table1[[#This Row],[genoffice]],Table1[Gender],"M")</f>
        <v>68</v>
      </c>
      <c r="AE3357" s="3">
        <f>COUNTIFS(Table1[genoffice],Table1[[#This Row],[genoffice]],Table1[Gender],"~?")</f>
        <v>2</v>
      </c>
    </row>
    <row r="3358" spans="1:31" x14ac:dyDescent="0.35">
      <c r="A3358">
        <v>3358</v>
      </c>
      <c r="B3358">
        <f>IF(COUNTIF(C$2:C3357,C3358)&gt;0,B3357,B3357+1)</f>
        <v>1150</v>
      </c>
      <c r="C335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8" t="s">
        <v>4110</v>
      </c>
      <c r="E3358" t="s">
        <v>4168</v>
      </c>
      <c r="F3358" t="s">
        <v>4174</v>
      </c>
      <c r="G3358">
        <v>2014</v>
      </c>
      <c r="H3358" t="s">
        <v>73</v>
      </c>
      <c r="I3358" t="s">
        <v>19</v>
      </c>
      <c r="J3358">
        <v>70715</v>
      </c>
      <c r="K3358">
        <v>12</v>
      </c>
      <c r="L3358">
        <f>COUNTIF(Table1[Race],Table1[Race])</f>
        <v>12</v>
      </c>
      <c r="M3358">
        <v>3</v>
      </c>
      <c r="N3358">
        <v>8</v>
      </c>
      <c r="O3358">
        <v>0</v>
      </c>
      <c r="P3358">
        <v>1</v>
      </c>
      <c r="Q3358" t="s">
        <v>4061</v>
      </c>
      <c r="R3358" t="s">
        <v>4113</v>
      </c>
      <c r="S3358" t="s">
        <v>4110</v>
      </c>
      <c r="T3358">
        <f>IFERROR(Table1[n_can_adj]/MID(Table1[district],FIND("(",Table1[district])+1,1),Table1[n_can_adj])</f>
        <v>12</v>
      </c>
      <c r="U3358">
        <v>4645670</v>
      </c>
      <c r="V3358" t="str">
        <f>IF(Table1[Voting Population]&lt;47000,"Rural","Urban")</f>
        <v>Urban</v>
      </c>
      <c r="W3358" s="3">
        <v>2.7665690442937318E-2</v>
      </c>
      <c r="X3358" s="3" t="s">
        <v>5414</v>
      </c>
      <c r="Y3358" s="3">
        <f>COUNTIFS(Table1[Race '#],Table1[[#This Row],[Race '#]],Table1[Gender],"F")</f>
        <v>1</v>
      </c>
      <c r="Z3358" s="3">
        <f>COUNTIFS(Table1[Race '#],Table1[[#This Row],[Race '#]],Table1[Gender],"M")</f>
        <v>11</v>
      </c>
      <c r="AA3358" s="3">
        <f>COUNTIFS(Table1[Race '#],Table1[[#This Row],[Race '#]],Table1[Gender],"~?")</f>
        <v>0</v>
      </c>
      <c r="AB3358" s="3" t="str">
        <f>_xlfn.IFS(Y3358=SUM(Table1[[#This Row],[Race-F candidates]:[Race-? Candidates]]),"All-Female",Z3358=SUM(Table1[[#This Row],[Race-F candidates]:[Race-? Candidates]]),"All-Male",1=1,"Mixed-Gender")</f>
        <v>Mixed-Gender</v>
      </c>
      <c r="AC3358" s="3">
        <f>COUNTIFS(Table1[genoffice],Table1[[#This Row],[genoffice]],Table1[Gender],"F")</f>
        <v>2</v>
      </c>
      <c r="AD3358" s="3">
        <f>COUNTIFS(Table1[genoffice],Table1[[#This Row],[genoffice]],Table1[Gender],"M")</f>
        <v>68</v>
      </c>
      <c r="AE3358" s="3">
        <f>COUNTIFS(Table1[genoffice],Table1[[#This Row],[genoffice]],Table1[Gender],"~?")</f>
        <v>2</v>
      </c>
    </row>
    <row r="3359" spans="1:31" x14ac:dyDescent="0.35">
      <c r="A3359">
        <v>3361</v>
      </c>
      <c r="B3359">
        <f>IF(COUNTIF(C$2:C3358,C3359)&gt;0,B3358,B3358+1)</f>
        <v>1150</v>
      </c>
      <c r="C335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59" t="s">
        <v>4110</v>
      </c>
      <c r="E3359" t="s">
        <v>4168</v>
      </c>
      <c r="F3359" t="s">
        <v>4176</v>
      </c>
      <c r="G3359">
        <v>2014</v>
      </c>
      <c r="H3359" t="s">
        <v>73</v>
      </c>
      <c r="I3359" t="s">
        <v>19</v>
      </c>
      <c r="J3359">
        <v>19151</v>
      </c>
      <c r="K3359">
        <v>12</v>
      </c>
      <c r="L3359">
        <f>COUNTIF(Table1[Race],Table1[Race])</f>
        <v>12</v>
      </c>
      <c r="M3359">
        <v>3</v>
      </c>
      <c r="N3359">
        <v>8</v>
      </c>
      <c r="O3359">
        <v>0</v>
      </c>
      <c r="P3359">
        <v>1</v>
      </c>
      <c r="Q3359" t="s">
        <v>4061</v>
      </c>
      <c r="R3359" t="s">
        <v>4113</v>
      </c>
      <c r="S3359" t="s">
        <v>4110</v>
      </c>
      <c r="T3359">
        <f>IFERROR(Table1[n_can_adj]/MID(Table1[district],FIND("(",Table1[district])+1,1),Table1[n_can_adj])</f>
        <v>12</v>
      </c>
      <c r="U3359">
        <v>4645670</v>
      </c>
      <c r="V3359" t="str">
        <f>IF(Table1[Voting Population]&lt;47000,"Rural","Urban")</f>
        <v>Urban</v>
      </c>
      <c r="W3359" s="3">
        <v>2.7665690442937318E-2</v>
      </c>
      <c r="X3359" s="3" t="s">
        <v>5415</v>
      </c>
      <c r="Y3359" s="3">
        <f>COUNTIFS(Table1[Race '#],Table1[[#This Row],[Race '#]],Table1[Gender],"F")</f>
        <v>1</v>
      </c>
      <c r="Z3359" s="3">
        <f>COUNTIFS(Table1[Race '#],Table1[[#This Row],[Race '#]],Table1[Gender],"M")</f>
        <v>11</v>
      </c>
      <c r="AA3359" s="3">
        <f>COUNTIFS(Table1[Race '#],Table1[[#This Row],[Race '#]],Table1[Gender],"~?")</f>
        <v>0</v>
      </c>
      <c r="AB3359" s="3" t="str">
        <f>_xlfn.IFS(Y3359=SUM(Table1[[#This Row],[Race-F candidates]:[Race-? Candidates]]),"All-Female",Z3359=SUM(Table1[[#This Row],[Race-F candidates]:[Race-? Candidates]]),"All-Male",1=1,"Mixed-Gender")</f>
        <v>Mixed-Gender</v>
      </c>
      <c r="AC3359" s="3">
        <f>COUNTIFS(Table1[genoffice],Table1[[#This Row],[genoffice]],Table1[Gender],"F")</f>
        <v>2</v>
      </c>
      <c r="AD3359" s="3">
        <f>COUNTIFS(Table1[genoffice],Table1[[#This Row],[genoffice]],Table1[Gender],"M")</f>
        <v>68</v>
      </c>
      <c r="AE3359" s="3">
        <f>COUNTIFS(Table1[genoffice],Table1[[#This Row],[genoffice]],Table1[Gender],"~?")</f>
        <v>2</v>
      </c>
    </row>
    <row r="3360" spans="1:31" x14ac:dyDescent="0.35">
      <c r="A3360">
        <v>3362</v>
      </c>
      <c r="B3360">
        <f>IF(COUNTIF(C$2:C3359,C3360)&gt;0,B3359,B3359+1)</f>
        <v>1150</v>
      </c>
      <c r="C336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0" t="s">
        <v>4110</v>
      </c>
      <c r="E3360" t="s">
        <v>4168</v>
      </c>
      <c r="F3360" t="s">
        <v>4177</v>
      </c>
      <c r="G3360">
        <v>2014</v>
      </c>
      <c r="H3360" t="s">
        <v>73</v>
      </c>
      <c r="I3360" t="s">
        <v>19</v>
      </c>
      <c r="J3360">
        <v>1848</v>
      </c>
      <c r="K3360">
        <v>12</v>
      </c>
      <c r="L3360">
        <f>COUNTIF(Table1[Race],Table1[Race])</f>
        <v>12</v>
      </c>
      <c r="M3360">
        <v>3</v>
      </c>
      <c r="N3360">
        <v>8</v>
      </c>
      <c r="O3360">
        <v>0</v>
      </c>
      <c r="P3360">
        <v>1</v>
      </c>
      <c r="Q3360" t="s">
        <v>4061</v>
      </c>
      <c r="R3360" t="s">
        <v>4113</v>
      </c>
      <c r="S3360" t="s">
        <v>4110</v>
      </c>
      <c r="T3360">
        <f>IFERROR(Table1[n_can_adj]/MID(Table1[district],FIND("(",Table1[district])+1,1),Table1[n_can_adj])</f>
        <v>12</v>
      </c>
      <c r="U3360">
        <v>4645670</v>
      </c>
      <c r="V3360" t="str">
        <f>IF(Table1[Voting Population]&lt;47000,"Rural","Urban")</f>
        <v>Urban</v>
      </c>
      <c r="W3360" s="3">
        <v>2.7665690442937318E-2</v>
      </c>
      <c r="X3360" s="3" t="s">
        <v>5414</v>
      </c>
      <c r="Y3360" s="3">
        <f>COUNTIFS(Table1[Race '#],Table1[[#This Row],[Race '#]],Table1[Gender],"F")</f>
        <v>1</v>
      </c>
      <c r="Z3360" s="3">
        <f>COUNTIFS(Table1[Race '#],Table1[[#This Row],[Race '#]],Table1[Gender],"M")</f>
        <v>11</v>
      </c>
      <c r="AA3360" s="3">
        <f>COUNTIFS(Table1[Race '#],Table1[[#This Row],[Race '#]],Table1[Gender],"~?")</f>
        <v>0</v>
      </c>
      <c r="AB3360" s="3" t="str">
        <f>_xlfn.IFS(Y3360=SUM(Table1[[#This Row],[Race-F candidates]:[Race-? Candidates]]),"All-Female",Z3360=SUM(Table1[[#This Row],[Race-F candidates]:[Race-? Candidates]]),"All-Male",1=1,"Mixed-Gender")</f>
        <v>Mixed-Gender</v>
      </c>
      <c r="AC3360" s="3">
        <f>COUNTIFS(Table1[genoffice],Table1[[#This Row],[genoffice]],Table1[Gender],"F")</f>
        <v>2</v>
      </c>
      <c r="AD3360" s="3">
        <f>COUNTIFS(Table1[genoffice],Table1[[#This Row],[genoffice]],Table1[Gender],"M")</f>
        <v>68</v>
      </c>
      <c r="AE3360" s="3">
        <f>COUNTIFS(Table1[genoffice],Table1[[#This Row],[genoffice]],Table1[Gender],"~?")</f>
        <v>2</v>
      </c>
    </row>
    <row r="3361" spans="1:31" x14ac:dyDescent="0.35">
      <c r="A3361">
        <v>3363</v>
      </c>
      <c r="B3361">
        <f>IF(COUNTIF(C$2:C3360,C3361)&gt;0,B3360,B3360+1)</f>
        <v>1150</v>
      </c>
      <c r="C336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1" t="s">
        <v>4110</v>
      </c>
      <c r="E3361" t="s">
        <v>4168</v>
      </c>
      <c r="F3361" t="s">
        <v>4178</v>
      </c>
      <c r="G3361">
        <v>2014</v>
      </c>
      <c r="H3361" t="s">
        <v>73</v>
      </c>
      <c r="I3361" t="s">
        <v>19</v>
      </c>
      <c r="J3361">
        <v>35024</v>
      </c>
      <c r="K3361">
        <v>12</v>
      </c>
      <c r="L3361">
        <f>COUNTIF(Table1[Race],Table1[Race])</f>
        <v>12</v>
      </c>
      <c r="M3361">
        <v>3</v>
      </c>
      <c r="N3361">
        <v>8</v>
      </c>
      <c r="O3361">
        <v>0</v>
      </c>
      <c r="P3361">
        <v>1</v>
      </c>
      <c r="Q3361" t="s">
        <v>4061</v>
      </c>
      <c r="R3361" t="s">
        <v>4113</v>
      </c>
      <c r="S3361" t="s">
        <v>4110</v>
      </c>
      <c r="T3361">
        <f>IFERROR(Table1[n_can_adj]/MID(Table1[district],FIND("(",Table1[district])+1,1),Table1[n_can_adj])</f>
        <v>12</v>
      </c>
      <c r="U3361">
        <v>4645670</v>
      </c>
      <c r="V3361" t="str">
        <f>IF(Table1[Voting Population]&lt;47000,"Rural","Urban")</f>
        <v>Urban</v>
      </c>
      <c r="W3361" s="3">
        <v>2.7665690442937318E-2</v>
      </c>
      <c r="X3361" s="3" t="s">
        <v>5414</v>
      </c>
      <c r="Y3361" s="3">
        <f>COUNTIFS(Table1[Race '#],Table1[[#This Row],[Race '#]],Table1[Gender],"F")</f>
        <v>1</v>
      </c>
      <c r="Z3361" s="3">
        <f>COUNTIFS(Table1[Race '#],Table1[[#This Row],[Race '#]],Table1[Gender],"M")</f>
        <v>11</v>
      </c>
      <c r="AA3361" s="3">
        <f>COUNTIFS(Table1[Race '#],Table1[[#This Row],[Race '#]],Table1[Gender],"~?")</f>
        <v>0</v>
      </c>
      <c r="AB3361" s="3" t="str">
        <f>_xlfn.IFS(Y3361=SUM(Table1[[#This Row],[Race-F candidates]:[Race-? Candidates]]),"All-Female",Z3361=SUM(Table1[[#This Row],[Race-F candidates]:[Race-? Candidates]]),"All-Male",1=1,"Mixed-Gender")</f>
        <v>Mixed-Gender</v>
      </c>
      <c r="AC3361" s="3">
        <f>COUNTIFS(Table1[genoffice],Table1[[#This Row],[genoffice]],Table1[Gender],"F")</f>
        <v>2</v>
      </c>
      <c r="AD3361" s="3">
        <f>COUNTIFS(Table1[genoffice],Table1[[#This Row],[genoffice]],Table1[Gender],"M")</f>
        <v>68</v>
      </c>
      <c r="AE3361" s="3">
        <f>COUNTIFS(Table1[genoffice],Table1[[#This Row],[genoffice]],Table1[Gender],"~?")</f>
        <v>2</v>
      </c>
    </row>
    <row r="3362" spans="1:31" x14ac:dyDescent="0.35">
      <c r="A3362">
        <v>3364</v>
      </c>
      <c r="B3362">
        <f>IF(COUNTIF(C$2:C3361,C3362)&gt;0,B3361,B3361+1)</f>
        <v>1150</v>
      </c>
      <c r="C3362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2" t="s">
        <v>4110</v>
      </c>
      <c r="E3362" t="s">
        <v>4168</v>
      </c>
      <c r="F3362" t="s">
        <v>4179</v>
      </c>
      <c r="G3362">
        <v>2014</v>
      </c>
      <c r="H3362" t="s">
        <v>73</v>
      </c>
      <c r="I3362" t="s">
        <v>23</v>
      </c>
      <c r="J3362">
        <v>4037</v>
      </c>
      <c r="K3362">
        <v>12</v>
      </c>
      <c r="L3362">
        <f>COUNTIF(Table1[Race],Table1[Race])</f>
        <v>12</v>
      </c>
      <c r="M3362">
        <v>3</v>
      </c>
      <c r="N3362">
        <v>8</v>
      </c>
      <c r="O3362">
        <v>0</v>
      </c>
      <c r="P3362">
        <v>1</v>
      </c>
      <c r="Q3362" t="s">
        <v>4061</v>
      </c>
      <c r="R3362" t="s">
        <v>4113</v>
      </c>
      <c r="S3362" t="s">
        <v>4110</v>
      </c>
      <c r="T3362">
        <f>IFERROR(Table1[n_can_adj]/MID(Table1[district],FIND("(",Table1[district])+1,1),Table1[n_can_adj])</f>
        <v>12</v>
      </c>
      <c r="U3362">
        <v>4645670</v>
      </c>
      <c r="V3362" t="str">
        <f>IF(Table1[Voting Population]&lt;47000,"Rural","Urban")</f>
        <v>Urban</v>
      </c>
      <c r="W3362" s="3">
        <v>2.7665690442937318E-2</v>
      </c>
      <c r="X3362" s="3" t="s">
        <v>5414</v>
      </c>
      <c r="Y3362" s="3">
        <f>COUNTIFS(Table1[Race '#],Table1[[#This Row],[Race '#]],Table1[Gender],"F")</f>
        <v>1</v>
      </c>
      <c r="Z3362" s="3">
        <f>COUNTIFS(Table1[Race '#],Table1[[#This Row],[Race '#]],Table1[Gender],"M")</f>
        <v>11</v>
      </c>
      <c r="AA3362" s="3">
        <f>COUNTIFS(Table1[Race '#],Table1[[#This Row],[Race '#]],Table1[Gender],"~?")</f>
        <v>0</v>
      </c>
      <c r="AB3362" s="3" t="str">
        <f>_xlfn.IFS(Y3362=SUM(Table1[[#This Row],[Race-F candidates]:[Race-? Candidates]]),"All-Female",Z3362=SUM(Table1[[#This Row],[Race-F candidates]:[Race-? Candidates]]),"All-Male",1=1,"Mixed-Gender")</f>
        <v>Mixed-Gender</v>
      </c>
      <c r="AC3362" s="3">
        <f>COUNTIFS(Table1[genoffice],Table1[[#This Row],[genoffice]],Table1[Gender],"F")</f>
        <v>2</v>
      </c>
      <c r="AD3362" s="3">
        <f>COUNTIFS(Table1[genoffice],Table1[[#This Row],[genoffice]],Table1[Gender],"M")</f>
        <v>68</v>
      </c>
      <c r="AE3362" s="3">
        <f>COUNTIFS(Table1[genoffice],Table1[[#This Row],[genoffice]],Table1[Gender],"~?")</f>
        <v>2</v>
      </c>
    </row>
    <row r="3363" spans="1:31" x14ac:dyDescent="0.35">
      <c r="A3363">
        <v>3365</v>
      </c>
      <c r="B3363">
        <f>IF(COUNTIF(C$2:C3362,C3363)&gt;0,B3362,B3362+1)</f>
        <v>1150</v>
      </c>
      <c r="C3363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3" t="s">
        <v>4110</v>
      </c>
      <c r="E3363" t="s">
        <v>4168</v>
      </c>
      <c r="F3363" t="s">
        <v>4180</v>
      </c>
      <c r="G3363">
        <v>2014</v>
      </c>
      <c r="H3363" t="s">
        <v>73</v>
      </c>
      <c r="I3363" t="s">
        <v>23</v>
      </c>
      <c r="J3363">
        <v>7309</v>
      </c>
      <c r="K3363">
        <v>12</v>
      </c>
      <c r="L3363">
        <f>COUNTIF(Table1[Race],Table1[Race])</f>
        <v>12</v>
      </c>
      <c r="M3363">
        <v>3</v>
      </c>
      <c r="N3363">
        <v>8</v>
      </c>
      <c r="O3363">
        <v>0</v>
      </c>
      <c r="P3363">
        <v>1</v>
      </c>
      <c r="Q3363" t="s">
        <v>4061</v>
      </c>
      <c r="R3363" t="s">
        <v>4113</v>
      </c>
      <c r="S3363" t="s">
        <v>4110</v>
      </c>
      <c r="T3363">
        <f>IFERROR(Table1[n_can_adj]/MID(Table1[district],FIND("(",Table1[district])+1,1),Table1[n_can_adj])</f>
        <v>12</v>
      </c>
      <c r="U3363">
        <v>4645670</v>
      </c>
      <c r="V3363" t="str">
        <f>IF(Table1[Voting Population]&lt;47000,"Rural","Urban")</f>
        <v>Urban</v>
      </c>
      <c r="W3363" s="3">
        <v>2.7665690442937318E-2</v>
      </c>
      <c r="X3363" s="3" t="s">
        <v>5414</v>
      </c>
      <c r="Y3363" s="3">
        <f>COUNTIFS(Table1[Race '#],Table1[[#This Row],[Race '#]],Table1[Gender],"F")</f>
        <v>1</v>
      </c>
      <c r="Z3363" s="3">
        <f>COUNTIFS(Table1[Race '#],Table1[[#This Row],[Race '#]],Table1[Gender],"M")</f>
        <v>11</v>
      </c>
      <c r="AA3363" s="3">
        <f>COUNTIFS(Table1[Race '#],Table1[[#This Row],[Race '#]],Table1[Gender],"~?")</f>
        <v>0</v>
      </c>
      <c r="AB3363" s="3" t="str">
        <f>_xlfn.IFS(Y3363=SUM(Table1[[#This Row],[Race-F candidates]:[Race-? Candidates]]),"All-Female",Z3363=SUM(Table1[[#This Row],[Race-F candidates]:[Race-? Candidates]]),"All-Male",1=1,"Mixed-Gender")</f>
        <v>Mixed-Gender</v>
      </c>
      <c r="AC3363" s="3">
        <f>COUNTIFS(Table1[genoffice],Table1[[#This Row],[genoffice]],Table1[Gender],"F")</f>
        <v>2</v>
      </c>
      <c r="AD3363" s="3">
        <f>COUNTIFS(Table1[genoffice],Table1[[#This Row],[genoffice]],Table1[Gender],"M")</f>
        <v>68</v>
      </c>
      <c r="AE3363" s="3">
        <f>COUNTIFS(Table1[genoffice],Table1[[#This Row],[genoffice]],Table1[Gender],"~?")</f>
        <v>2</v>
      </c>
    </row>
    <row r="3364" spans="1:31" x14ac:dyDescent="0.35">
      <c r="A3364">
        <v>3368</v>
      </c>
      <c r="B3364">
        <f>IF(COUNTIF(C$2:C3363,C3364)&gt;0,B3363,B3363+1)</f>
        <v>1150</v>
      </c>
      <c r="C3364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4" t="s">
        <v>4110</v>
      </c>
      <c r="E3364" t="s">
        <v>4168</v>
      </c>
      <c r="F3364" t="s">
        <v>4182</v>
      </c>
      <c r="G3364">
        <v>2014</v>
      </c>
      <c r="H3364" t="s">
        <v>73</v>
      </c>
      <c r="I3364" t="s">
        <v>19</v>
      </c>
      <c r="J3364">
        <v>5182</v>
      </c>
      <c r="K3364">
        <v>12</v>
      </c>
      <c r="L3364">
        <f>COUNTIF(Table1[Race],Table1[Race])</f>
        <v>12</v>
      </c>
      <c r="M3364">
        <v>3</v>
      </c>
      <c r="N3364">
        <v>8</v>
      </c>
      <c r="O3364">
        <v>0</v>
      </c>
      <c r="P3364">
        <v>1</v>
      </c>
      <c r="Q3364" t="s">
        <v>4061</v>
      </c>
      <c r="R3364" t="s">
        <v>4113</v>
      </c>
      <c r="S3364" t="s">
        <v>4110</v>
      </c>
      <c r="T3364">
        <f>IFERROR(Table1[n_can_adj]/MID(Table1[district],FIND("(",Table1[district])+1,1),Table1[n_can_adj])</f>
        <v>12</v>
      </c>
      <c r="U3364">
        <v>4645670</v>
      </c>
      <c r="V3364" t="str">
        <f>IF(Table1[Voting Population]&lt;47000,"Rural","Urban")</f>
        <v>Urban</v>
      </c>
      <c r="W3364" s="3">
        <v>2.7665690442937318E-2</v>
      </c>
      <c r="X3364" s="3" t="s">
        <v>5414</v>
      </c>
      <c r="Y3364" s="3">
        <f>COUNTIFS(Table1[Race '#],Table1[[#This Row],[Race '#]],Table1[Gender],"F")</f>
        <v>1</v>
      </c>
      <c r="Z3364" s="3">
        <f>COUNTIFS(Table1[Race '#],Table1[[#This Row],[Race '#]],Table1[Gender],"M")</f>
        <v>11</v>
      </c>
      <c r="AA3364" s="3">
        <f>COUNTIFS(Table1[Race '#],Table1[[#This Row],[Race '#]],Table1[Gender],"~?")</f>
        <v>0</v>
      </c>
      <c r="AB3364" s="3" t="str">
        <f>_xlfn.IFS(Y3364=SUM(Table1[[#This Row],[Race-F candidates]:[Race-? Candidates]]),"All-Female",Z3364=SUM(Table1[[#This Row],[Race-F candidates]:[Race-? Candidates]]),"All-Male",1=1,"Mixed-Gender")</f>
        <v>Mixed-Gender</v>
      </c>
      <c r="AC3364" s="3">
        <f>COUNTIFS(Table1[genoffice],Table1[[#This Row],[genoffice]],Table1[Gender],"F")</f>
        <v>2</v>
      </c>
      <c r="AD3364" s="3">
        <f>COUNTIFS(Table1[genoffice],Table1[[#This Row],[genoffice]],Table1[Gender],"M")</f>
        <v>68</v>
      </c>
      <c r="AE3364" s="3">
        <f>COUNTIFS(Table1[genoffice],Table1[[#This Row],[genoffice]],Table1[Gender],"~?")</f>
        <v>2</v>
      </c>
    </row>
    <row r="3365" spans="1:31" x14ac:dyDescent="0.35">
      <c r="A3365">
        <v>3370</v>
      </c>
      <c r="B3365">
        <f>IF(COUNTIF(C$2:C3364,C3365)&gt;0,B3364,B3364+1)</f>
        <v>1150</v>
      </c>
      <c r="C3365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(2014)</v>
      </c>
      <c r="D3365" t="s">
        <v>4110</v>
      </c>
      <c r="E3365" t="s">
        <v>4168</v>
      </c>
      <c r="F3365" t="s">
        <v>4183</v>
      </c>
      <c r="G3365">
        <v>2014</v>
      </c>
      <c r="H3365" t="s">
        <v>73</v>
      </c>
      <c r="I3365" t="s">
        <v>127</v>
      </c>
      <c r="J3365">
        <v>3561</v>
      </c>
      <c r="K3365">
        <v>12</v>
      </c>
      <c r="L3365">
        <f>COUNTIF(Table1[Race],Table1[Race])</f>
        <v>12</v>
      </c>
      <c r="M3365">
        <v>3</v>
      </c>
      <c r="N3365">
        <v>8</v>
      </c>
      <c r="O3365">
        <v>0</v>
      </c>
      <c r="P3365">
        <v>1</v>
      </c>
      <c r="Q3365" t="s">
        <v>4061</v>
      </c>
      <c r="R3365" t="s">
        <v>4113</v>
      </c>
      <c r="S3365" t="s">
        <v>4110</v>
      </c>
      <c r="T3365">
        <f>IFERROR(Table1[n_can_adj]/MID(Table1[district],FIND("(",Table1[district])+1,1),Table1[n_can_adj])</f>
        <v>12</v>
      </c>
      <c r="U3365">
        <v>4645670</v>
      </c>
      <c r="V3365" t="str">
        <f>IF(Table1[Voting Population]&lt;47000,"Rural","Urban")</f>
        <v>Urban</v>
      </c>
      <c r="W3365" s="3">
        <v>2.7665690442937318E-2</v>
      </c>
      <c r="X3365" s="3" t="s">
        <v>5414</v>
      </c>
      <c r="Y3365" s="3">
        <f>COUNTIFS(Table1[Race '#],Table1[[#This Row],[Race '#]],Table1[Gender],"F")</f>
        <v>1</v>
      </c>
      <c r="Z3365" s="3">
        <f>COUNTIFS(Table1[Race '#],Table1[[#This Row],[Race '#]],Table1[Gender],"M")</f>
        <v>11</v>
      </c>
      <c r="AA3365" s="3">
        <f>COUNTIFS(Table1[Race '#],Table1[[#This Row],[Race '#]],Table1[Gender],"~?")</f>
        <v>0</v>
      </c>
      <c r="AB3365" s="3" t="str">
        <f>_xlfn.IFS(Y3365=SUM(Table1[[#This Row],[Race-F candidates]:[Race-? Candidates]]),"All-Female",Z3365=SUM(Table1[[#This Row],[Race-F candidates]:[Race-? Candidates]]),"All-Male",1=1,"Mixed-Gender")</f>
        <v>Mixed-Gender</v>
      </c>
      <c r="AC3365" s="3">
        <f>COUNTIFS(Table1[genoffice],Table1[[#This Row],[genoffice]],Table1[Gender],"F")</f>
        <v>2</v>
      </c>
      <c r="AD3365" s="3">
        <f>COUNTIFS(Table1[genoffice],Table1[[#This Row],[genoffice]],Table1[Gender],"M")</f>
        <v>68</v>
      </c>
      <c r="AE3365" s="3">
        <f>COUNTIFS(Table1[genoffice],Table1[[#This Row],[genoffice]],Table1[Gender],"~?")</f>
        <v>2</v>
      </c>
    </row>
    <row r="3366" spans="1:31" x14ac:dyDescent="0.35">
      <c r="A3366">
        <v>3356</v>
      </c>
      <c r="B3366">
        <f>IF(COUNTIF(C$2:C3365,C3366)&gt;0,B3365,B3365+1)</f>
        <v>1151</v>
      </c>
      <c r="C3366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6" t="s">
        <v>4110</v>
      </c>
      <c r="E3366" t="s">
        <v>4168</v>
      </c>
      <c r="F3366" t="s">
        <v>4172</v>
      </c>
      <c r="G3366">
        <v>2016</v>
      </c>
      <c r="H3366" t="s">
        <v>73</v>
      </c>
      <c r="I3366" t="s">
        <v>127</v>
      </c>
      <c r="J3366">
        <v>3218</v>
      </c>
      <c r="K3366">
        <v>6</v>
      </c>
      <c r="L3366">
        <f>COUNTIF(Table1[Race],Table1[Race])</f>
        <v>6</v>
      </c>
      <c r="M3366">
        <v>2</v>
      </c>
      <c r="N3366">
        <v>2</v>
      </c>
      <c r="O3366">
        <v>0</v>
      </c>
      <c r="P3366">
        <v>2</v>
      </c>
      <c r="Q3366" t="s">
        <v>4061</v>
      </c>
      <c r="R3366" t="s">
        <v>4113</v>
      </c>
      <c r="S3366" t="s">
        <v>4110</v>
      </c>
      <c r="T3366">
        <f>IFERROR(Table1[n_can_adj]/MID(Table1[district],FIND("(",Table1[district])+1,1),Table1[n_can_adj])</f>
        <v>6</v>
      </c>
      <c r="U3366">
        <v>4645670</v>
      </c>
      <c r="V3366" t="str">
        <f>IF(Table1[Voting Population]&lt;47000,"Rural","Urban")</f>
        <v>Urban</v>
      </c>
      <c r="W3366" s="3">
        <v>0.47751119004041098</v>
      </c>
      <c r="X3366" s="3" t="s">
        <v>5414</v>
      </c>
      <c r="Y3366" s="3">
        <f>COUNTIFS(Table1[Race '#],Table1[[#This Row],[Race '#]],Table1[Gender],"F")</f>
        <v>0</v>
      </c>
      <c r="Z3366" s="3">
        <f>COUNTIFS(Table1[Race '#],Table1[[#This Row],[Race '#]],Table1[Gender],"M")</f>
        <v>6</v>
      </c>
      <c r="AA3366" s="3">
        <f>COUNTIFS(Table1[Race '#],Table1[[#This Row],[Race '#]],Table1[Gender],"~?")</f>
        <v>0</v>
      </c>
      <c r="AB3366" s="3" t="str">
        <f>_xlfn.IFS(Y3366=SUM(Table1[[#This Row],[Race-F candidates]:[Race-? Candidates]]),"All-Female",Z3366=SUM(Table1[[#This Row],[Race-F candidates]:[Race-? Candidates]]),"All-Male",1=1,"Mixed-Gender")</f>
        <v>All-Male</v>
      </c>
      <c r="AC3366" s="3">
        <f>COUNTIFS(Table1[genoffice],Table1[[#This Row],[genoffice]],Table1[Gender],"F")</f>
        <v>2</v>
      </c>
      <c r="AD3366" s="3">
        <f>COUNTIFS(Table1[genoffice],Table1[[#This Row],[genoffice]],Table1[Gender],"M")</f>
        <v>68</v>
      </c>
      <c r="AE3366" s="3">
        <f>COUNTIFS(Table1[genoffice],Table1[[#This Row],[genoffice]],Table1[Gender],"~?")</f>
        <v>2</v>
      </c>
    </row>
    <row r="3367" spans="1:31" x14ac:dyDescent="0.35">
      <c r="A3367">
        <v>3359</v>
      </c>
      <c r="B3367">
        <f>IF(COUNTIF(C$2:C3366,C3367)&gt;0,B3366,B3366+1)</f>
        <v>1151</v>
      </c>
      <c r="C3367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7" t="s">
        <v>4110</v>
      </c>
      <c r="E3367" t="s">
        <v>4168</v>
      </c>
      <c r="F3367" t="s">
        <v>4174</v>
      </c>
      <c r="G3367">
        <v>2016</v>
      </c>
      <c r="H3367" t="s">
        <v>73</v>
      </c>
      <c r="I3367" t="s">
        <v>19</v>
      </c>
      <c r="J3367">
        <v>207483</v>
      </c>
      <c r="K3367">
        <v>6</v>
      </c>
      <c r="L3367">
        <f>COUNTIF(Table1[Race],Table1[Race])</f>
        <v>6</v>
      </c>
      <c r="M3367">
        <v>2</v>
      </c>
      <c r="N3367">
        <v>2</v>
      </c>
      <c r="O3367">
        <v>0</v>
      </c>
      <c r="P3367">
        <v>2</v>
      </c>
      <c r="Q3367" t="s">
        <v>4061</v>
      </c>
      <c r="R3367" t="s">
        <v>4113</v>
      </c>
      <c r="S3367" t="s">
        <v>4110</v>
      </c>
      <c r="T3367">
        <f>IFERROR(Table1[n_can_adj]/MID(Table1[district],FIND("(",Table1[district])+1,1),Table1[n_can_adj])</f>
        <v>6</v>
      </c>
      <c r="U3367">
        <v>4645670</v>
      </c>
      <c r="V3367" t="str">
        <f>IF(Table1[Voting Population]&lt;47000,"Rural","Urban")</f>
        <v>Urban</v>
      </c>
      <c r="W3367" s="3">
        <v>0.47751119004041098</v>
      </c>
      <c r="X3367" s="3" t="s">
        <v>5414</v>
      </c>
      <c r="Y3367" s="3">
        <f>COUNTIFS(Table1[Race '#],Table1[[#This Row],[Race '#]],Table1[Gender],"F")</f>
        <v>0</v>
      </c>
      <c r="Z3367" s="3">
        <f>COUNTIFS(Table1[Race '#],Table1[[#This Row],[Race '#]],Table1[Gender],"M")</f>
        <v>6</v>
      </c>
      <c r="AA3367" s="3">
        <f>COUNTIFS(Table1[Race '#],Table1[[#This Row],[Race '#]],Table1[Gender],"~?")</f>
        <v>0</v>
      </c>
      <c r="AB3367" s="3" t="str">
        <f>_xlfn.IFS(Y3367=SUM(Table1[[#This Row],[Race-F candidates]:[Race-? Candidates]]),"All-Female",Z3367=SUM(Table1[[#This Row],[Race-F candidates]:[Race-? Candidates]]),"All-Male",1=1,"Mixed-Gender")</f>
        <v>All-Male</v>
      </c>
      <c r="AC3367" s="3">
        <f>COUNTIFS(Table1[genoffice],Table1[[#This Row],[genoffice]],Table1[Gender],"F")</f>
        <v>2</v>
      </c>
      <c r="AD3367" s="3">
        <f>COUNTIFS(Table1[genoffice],Table1[[#This Row],[genoffice]],Table1[Gender],"M")</f>
        <v>68</v>
      </c>
      <c r="AE3367" s="3">
        <f>COUNTIFS(Table1[genoffice],Table1[[#This Row],[genoffice]],Table1[Gender],"~?")</f>
        <v>2</v>
      </c>
    </row>
    <row r="3368" spans="1:31" x14ac:dyDescent="0.35">
      <c r="A3368">
        <v>3360</v>
      </c>
      <c r="B3368">
        <f>IF(COUNTIF(C$2:C3367,C3368)&gt;0,B3367,B3367+1)</f>
        <v>1151</v>
      </c>
      <c r="C3368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8" t="s">
        <v>4110</v>
      </c>
      <c r="E3368" t="s">
        <v>4168</v>
      </c>
      <c r="F3368" t="s">
        <v>4175</v>
      </c>
      <c r="G3368">
        <v>2016</v>
      </c>
      <c r="H3368" t="s">
        <v>73</v>
      </c>
      <c r="I3368" t="s">
        <v>23</v>
      </c>
      <c r="J3368">
        <v>29822</v>
      </c>
      <c r="K3368">
        <v>6</v>
      </c>
      <c r="L3368">
        <f>COUNTIF(Table1[Race],Table1[Race])</f>
        <v>6</v>
      </c>
      <c r="M3368">
        <v>2</v>
      </c>
      <c r="N3368">
        <v>2</v>
      </c>
      <c r="O3368">
        <v>0</v>
      </c>
      <c r="P3368">
        <v>2</v>
      </c>
      <c r="Q3368" t="s">
        <v>4061</v>
      </c>
      <c r="R3368" t="s">
        <v>4113</v>
      </c>
      <c r="S3368" t="s">
        <v>4110</v>
      </c>
      <c r="T3368">
        <f>IFERROR(Table1[n_can_adj]/MID(Table1[district],FIND("(",Table1[district])+1,1),Table1[n_can_adj])</f>
        <v>6</v>
      </c>
      <c r="U3368">
        <v>4645670</v>
      </c>
      <c r="V3368" t="str">
        <f>IF(Table1[Voting Population]&lt;47000,"Rural","Urban")</f>
        <v>Urban</v>
      </c>
      <c r="W3368" s="3">
        <v>0.47751119004041098</v>
      </c>
      <c r="X3368" s="3" t="s">
        <v>5414</v>
      </c>
      <c r="Y3368" s="3">
        <f>COUNTIFS(Table1[Race '#],Table1[[#This Row],[Race '#]],Table1[Gender],"F")</f>
        <v>0</v>
      </c>
      <c r="Z3368" s="3">
        <f>COUNTIFS(Table1[Race '#],Table1[[#This Row],[Race '#]],Table1[Gender],"M")</f>
        <v>6</v>
      </c>
      <c r="AA3368" s="3">
        <f>COUNTIFS(Table1[Race '#],Table1[[#This Row],[Race '#]],Table1[Gender],"~?")</f>
        <v>0</v>
      </c>
      <c r="AB3368" s="3" t="str">
        <f>_xlfn.IFS(Y3368=SUM(Table1[[#This Row],[Race-F candidates]:[Race-? Candidates]]),"All-Female",Z3368=SUM(Table1[[#This Row],[Race-F candidates]:[Race-? Candidates]]),"All-Male",1=1,"Mixed-Gender")</f>
        <v>All-Male</v>
      </c>
      <c r="AC3368" s="3">
        <f>COUNTIFS(Table1[genoffice],Table1[[#This Row],[genoffice]],Table1[Gender],"F")</f>
        <v>2</v>
      </c>
      <c r="AD3368" s="3">
        <f>COUNTIFS(Table1[genoffice],Table1[[#This Row],[genoffice]],Table1[Gender],"M")</f>
        <v>68</v>
      </c>
      <c r="AE3368" s="3">
        <f>COUNTIFS(Table1[genoffice],Table1[[#This Row],[genoffice]],Table1[Gender],"~?")</f>
        <v>2</v>
      </c>
    </row>
    <row r="3369" spans="1:31" x14ac:dyDescent="0.35">
      <c r="A3369">
        <v>3366</v>
      </c>
      <c r="B3369">
        <f>IF(COUNTIF(C$2:C3368,C3369)&gt;0,B3368,B3368+1)</f>
        <v>1151</v>
      </c>
      <c r="C3369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69" t="s">
        <v>4110</v>
      </c>
      <c r="E3369" t="s">
        <v>4168</v>
      </c>
      <c r="F3369" t="s">
        <v>4180</v>
      </c>
      <c r="G3369">
        <v>2016</v>
      </c>
      <c r="H3369" t="s">
        <v>73</v>
      </c>
      <c r="I3369" t="s">
        <v>23</v>
      </c>
      <c r="J3369">
        <v>49380</v>
      </c>
      <c r="K3369">
        <v>6</v>
      </c>
      <c r="L3369">
        <f>COUNTIF(Table1[Race],Table1[Race])</f>
        <v>6</v>
      </c>
      <c r="M3369">
        <v>2</v>
      </c>
      <c r="N3369">
        <v>2</v>
      </c>
      <c r="O3369">
        <v>0</v>
      </c>
      <c r="P3369">
        <v>2</v>
      </c>
      <c r="Q3369" t="s">
        <v>4061</v>
      </c>
      <c r="R3369" t="s">
        <v>4113</v>
      </c>
      <c r="S3369" t="s">
        <v>4110</v>
      </c>
      <c r="T3369">
        <f>IFERROR(Table1[n_can_adj]/MID(Table1[district],FIND("(",Table1[district])+1,1),Table1[n_can_adj])</f>
        <v>6</v>
      </c>
      <c r="U3369">
        <v>4645670</v>
      </c>
      <c r="V3369" t="str">
        <f>IF(Table1[Voting Population]&lt;47000,"Rural","Urban")</f>
        <v>Urban</v>
      </c>
      <c r="W3369" s="3">
        <v>0.47751119004041098</v>
      </c>
      <c r="X3369" s="3" t="s">
        <v>5414</v>
      </c>
      <c r="Y3369" s="3">
        <f>COUNTIFS(Table1[Race '#],Table1[[#This Row],[Race '#]],Table1[Gender],"F")</f>
        <v>0</v>
      </c>
      <c r="Z3369" s="3">
        <f>COUNTIFS(Table1[Race '#],Table1[[#This Row],[Race '#]],Table1[Gender],"M")</f>
        <v>6</v>
      </c>
      <c r="AA3369" s="3">
        <f>COUNTIFS(Table1[Race '#],Table1[[#This Row],[Race '#]],Table1[Gender],"~?")</f>
        <v>0</v>
      </c>
      <c r="AB3369" s="3" t="str">
        <f>_xlfn.IFS(Y3369=SUM(Table1[[#This Row],[Race-F candidates]:[Race-? Candidates]]),"All-Female",Z3369=SUM(Table1[[#This Row],[Race-F candidates]:[Race-? Candidates]]),"All-Male",1=1,"Mixed-Gender")</f>
        <v>All-Male</v>
      </c>
      <c r="AC3369" s="3">
        <f>COUNTIFS(Table1[genoffice],Table1[[#This Row],[genoffice]],Table1[Gender],"F")</f>
        <v>2</v>
      </c>
      <c r="AD3369" s="3">
        <f>COUNTIFS(Table1[genoffice],Table1[[#This Row],[genoffice]],Table1[Gender],"M")</f>
        <v>68</v>
      </c>
      <c r="AE3369" s="3">
        <f>COUNTIFS(Table1[genoffice],Table1[[#This Row],[genoffice]],Table1[Gender],"~?")</f>
        <v>2</v>
      </c>
    </row>
    <row r="3370" spans="1:31" x14ac:dyDescent="0.35">
      <c r="A3370">
        <v>3367</v>
      </c>
      <c r="B3370">
        <f>IF(COUNTIF(C$2:C3369,C3370)&gt;0,B3369,B3369+1)</f>
        <v>1151</v>
      </c>
      <c r="C3370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0" t="s">
        <v>4110</v>
      </c>
      <c r="E3370" t="s">
        <v>4168</v>
      </c>
      <c r="F3370" t="s">
        <v>4181</v>
      </c>
      <c r="G3370">
        <v>2016</v>
      </c>
      <c r="H3370" t="s">
        <v>73</v>
      </c>
      <c r="I3370" t="s">
        <v>127</v>
      </c>
      <c r="J3370">
        <v>7603</v>
      </c>
      <c r="K3370">
        <v>6</v>
      </c>
      <c r="L3370">
        <f>COUNTIF(Table1[Race],Table1[Race])</f>
        <v>6</v>
      </c>
      <c r="M3370">
        <v>2</v>
      </c>
      <c r="N3370">
        <v>2</v>
      </c>
      <c r="O3370">
        <v>0</v>
      </c>
      <c r="P3370">
        <v>2</v>
      </c>
      <c r="Q3370" t="s">
        <v>4061</v>
      </c>
      <c r="R3370" t="s">
        <v>4113</v>
      </c>
      <c r="S3370" t="s">
        <v>4110</v>
      </c>
      <c r="T3370">
        <f>IFERROR(Table1[n_can_adj]/MID(Table1[district],FIND("(",Table1[district])+1,1),Table1[n_can_adj])</f>
        <v>6</v>
      </c>
      <c r="U3370">
        <v>4645670</v>
      </c>
      <c r="V3370" t="str">
        <f>IF(Table1[Voting Population]&lt;47000,"Rural","Urban")</f>
        <v>Urban</v>
      </c>
      <c r="W3370" s="3">
        <v>0.47751119004041098</v>
      </c>
      <c r="X3370" s="3" t="s">
        <v>5414</v>
      </c>
      <c r="Y3370" s="3">
        <f>COUNTIFS(Table1[Race '#],Table1[[#This Row],[Race '#]],Table1[Gender],"F")</f>
        <v>0</v>
      </c>
      <c r="Z3370" s="3">
        <f>COUNTIFS(Table1[Race '#],Table1[[#This Row],[Race '#]],Table1[Gender],"M")</f>
        <v>6</v>
      </c>
      <c r="AA3370" s="3">
        <f>COUNTIFS(Table1[Race '#],Table1[[#This Row],[Race '#]],Table1[Gender],"~?")</f>
        <v>0</v>
      </c>
      <c r="AB3370" s="3" t="str">
        <f>_xlfn.IFS(Y3370=SUM(Table1[[#This Row],[Race-F candidates]:[Race-? Candidates]]),"All-Female",Z3370=SUM(Table1[[#This Row],[Race-F candidates]:[Race-? Candidates]]),"All-Male",1=1,"Mixed-Gender")</f>
        <v>All-Male</v>
      </c>
      <c r="AC3370" s="3">
        <f>COUNTIFS(Table1[genoffice],Table1[[#This Row],[genoffice]],Table1[Gender],"F")</f>
        <v>2</v>
      </c>
      <c r="AD3370" s="3">
        <f>COUNTIFS(Table1[genoffice],Table1[[#This Row],[genoffice]],Table1[Gender],"M")</f>
        <v>68</v>
      </c>
      <c r="AE3370" s="3">
        <f>COUNTIFS(Table1[genoffice],Table1[[#This Row],[genoffice]],Table1[Gender],"~?")</f>
        <v>2</v>
      </c>
    </row>
    <row r="3371" spans="1:31" x14ac:dyDescent="0.35">
      <c r="A3371">
        <v>3369</v>
      </c>
      <c r="B3371">
        <f>IF(COUNTIF(C$2:C3370,C3371)&gt;0,B3370,B3370+1)</f>
        <v>1151</v>
      </c>
      <c r="C3371" t="str">
        <f>Table1[[#This Row],[position]]&amp;IF(Table1[district]="NA","","-"&amp;Table1[district])&amp;IF(Table1[parish]="Multi-Parish Race","","-"&amp;Table1[parish])&amp;" ("&amp;Table1[year]&amp;")"</f>
        <v>U. S. Representative-6th Congressional District (2016)</v>
      </c>
      <c r="D3371" t="s">
        <v>4110</v>
      </c>
      <c r="E3371" t="s">
        <v>4168</v>
      </c>
      <c r="F3371" t="s">
        <v>4182</v>
      </c>
      <c r="G3371">
        <v>2016</v>
      </c>
      <c r="H3371" t="s">
        <v>73</v>
      </c>
      <c r="I3371" t="s">
        <v>19</v>
      </c>
      <c r="J3371">
        <v>33592</v>
      </c>
      <c r="K3371">
        <v>6</v>
      </c>
      <c r="L3371">
        <f>COUNTIF(Table1[Race],Table1[Race])</f>
        <v>6</v>
      </c>
      <c r="M3371">
        <v>2</v>
      </c>
      <c r="N3371">
        <v>2</v>
      </c>
      <c r="O3371">
        <v>0</v>
      </c>
      <c r="P3371">
        <v>2</v>
      </c>
      <c r="Q3371" t="s">
        <v>4061</v>
      </c>
      <c r="R3371" t="s">
        <v>4113</v>
      </c>
      <c r="S3371" t="s">
        <v>4110</v>
      </c>
      <c r="T3371">
        <f>IFERROR(Table1[n_can_adj]/MID(Table1[district],FIND("(",Table1[district])+1,1),Table1[n_can_adj])</f>
        <v>6</v>
      </c>
      <c r="U3371">
        <v>4645670</v>
      </c>
      <c r="V3371" t="str">
        <f>IF(Table1[Voting Population]&lt;47000,"Rural","Urban")</f>
        <v>Urban</v>
      </c>
      <c r="W3371" s="3">
        <v>0.47751119004041098</v>
      </c>
      <c r="X3371" s="3" t="s">
        <v>5414</v>
      </c>
      <c r="Y3371" s="3">
        <f>COUNTIFS(Table1[Race '#],Table1[[#This Row],[Race '#]],Table1[Gender],"F")</f>
        <v>0</v>
      </c>
      <c r="Z3371" s="3">
        <f>COUNTIFS(Table1[Race '#],Table1[[#This Row],[Race '#]],Table1[Gender],"M")</f>
        <v>6</v>
      </c>
      <c r="AA3371" s="3">
        <f>COUNTIFS(Table1[Race '#],Table1[[#This Row],[Race '#]],Table1[Gender],"~?")</f>
        <v>0</v>
      </c>
      <c r="AB3371" s="3" t="str">
        <f>_xlfn.IFS(Y3371=SUM(Table1[[#This Row],[Race-F candidates]:[Race-? Candidates]]),"All-Female",Z3371=SUM(Table1[[#This Row],[Race-F candidates]:[Race-? Candidates]]),"All-Male",1=1,"Mixed-Gender")</f>
        <v>All-Male</v>
      </c>
      <c r="AC3371" s="3">
        <f>COUNTIFS(Table1[genoffice],Table1[[#This Row],[genoffice]],Table1[Gender],"F")</f>
        <v>2</v>
      </c>
      <c r="AD3371" s="3">
        <f>COUNTIFS(Table1[genoffice],Table1[[#This Row],[genoffice]],Table1[Gender],"M")</f>
        <v>68</v>
      </c>
      <c r="AE3371" s="3">
        <f>COUNTIFS(Table1[genoffice],Table1[[#This Row],[genoffice]],Table1[Gender],"~?")</f>
        <v>2</v>
      </c>
    </row>
    <row r="3372" spans="1:31" x14ac:dyDescent="0.35">
      <c r="A3372">
        <v>3371</v>
      </c>
      <c r="B3372">
        <f>IF(COUNTIF(C$2:C3371,C3372)&gt;0,B3371,B3371+1)</f>
        <v>1152</v>
      </c>
      <c r="C3372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2" t="s">
        <v>4184</v>
      </c>
      <c r="E3372" t="s">
        <v>938</v>
      </c>
      <c r="F3372" t="s">
        <v>4185</v>
      </c>
      <c r="G3372">
        <v>2014</v>
      </c>
      <c r="H3372" t="s">
        <v>73</v>
      </c>
      <c r="I3372" t="s">
        <v>19</v>
      </c>
      <c r="J3372">
        <v>603048</v>
      </c>
      <c r="K3372">
        <v>8</v>
      </c>
      <c r="L3372">
        <f>COUNTIF(Table1[Race],Table1[Race])</f>
        <v>8</v>
      </c>
      <c r="M3372">
        <v>4</v>
      </c>
      <c r="N3372">
        <v>3</v>
      </c>
      <c r="O3372">
        <v>0</v>
      </c>
      <c r="P3372">
        <v>1</v>
      </c>
      <c r="Q3372" t="s">
        <v>4061</v>
      </c>
      <c r="R3372" t="s">
        <v>4113</v>
      </c>
      <c r="S3372" t="s">
        <v>4184</v>
      </c>
      <c r="T3372">
        <f>IFERROR(Table1[n_can_adj]/MID(Table1[district],FIND("(",Table1[district])+1,1),Table1[n_can_adj])</f>
        <v>8</v>
      </c>
      <c r="U3372">
        <v>4645670</v>
      </c>
      <c r="V3372" t="str">
        <f>IF(Table1[Voting Population]&lt;47000,"Rural","Urban")</f>
        <v>Urban</v>
      </c>
      <c r="W3372" s="3">
        <v>1.1109722263736688E-2</v>
      </c>
      <c r="X3372" s="3" t="s">
        <v>5414</v>
      </c>
      <c r="Y3372" s="3">
        <f>COUNTIFS(Table1[Race '#],Table1[[#This Row],[Race '#]],Table1[Gender],"F")</f>
        <v>1</v>
      </c>
      <c r="Z3372" s="3">
        <f>COUNTIFS(Table1[Race '#],Table1[[#This Row],[Race '#]],Table1[Gender],"M")</f>
        <v>6</v>
      </c>
      <c r="AA3372" s="3">
        <f>COUNTIFS(Table1[Race '#],Table1[[#This Row],[Race '#]],Table1[Gender],"~?")</f>
        <v>1</v>
      </c>
      <c r="AB3372" s="3" t="str">
        <f>_xlfn.IFS(Y3372=SUM(Table1[[#This Row],[Race-F candidates]:[Race-? Candidates]]),"All-Female",Z3372=SUM(Table1[[#This Row],[Race-F candidates]:[Race-? Candidates]]),"All-Male",1=1,"Mixed-Gender")</f>
        <v>Mixed-Gender</v>
      </c>
      <c r="AC3372" s="3">
        <f>COUNTIFS(Table1[genoffice],Table1[[#This Row],[genoffice]],Table1[Gender],"F")</f>
        <v>4</v>
      </c>
      <c r="AD3372" s="3">
        <f>COUNTIFS(Table1[genoffice],Table1[[#This Row],[genoffice]],Table1[Gender],"M")</f>
        <v>27</v>
      </c>
      <c r="AE3372" s="3">
        <f>COUNTIFS(Table1[genoffice],Table1[[#This Row],[genoffice]],Table1[Gender],"~?")</f>
        <v>1</v>
      </c>
    </row>
    <row r="3373" spans="1:31" x14ac:dyDescent="0.35">
      <c r="A3373">
        <v>3373</v>
      </c>
      <c r="B3373">
        <f>IF(COUNTIF(C$2:C3372,C3373)&gt;0,B3372,B3372+1)</f>
        <v>1152</v>
      </c>
      <c r="C3373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3" t="s">
        <v>4184</v>
      </c>
      <c r="E3373" t="s">
        <v>938</v>
      </c>
      <c r="F3373" t="s">
        <v>4187</v>
      </c>
      <c r="G3373">
        <v>2014</v>
      </c>
      <c r="H3373" t="s">
        <v>73</v>
      </c>
      <c r="I3373" t="s">
        <v>19</v>
      </c>
      <c r="J3373">
        <v>202556</v>
      </c>
      <c r="K3373">
        <v>8</v>
      </c>
      <c r="L3373">
        <f>COUNTIF(Table1[Race],Table1[Race])</f>
        <v>8</v>
      </c>
      <c r="M3373">
        <v>4</v>
      </c>
      <c r="N3373">
        <v>3</v>
      </c>
      <c r="O3373">
        <v>0</v>
      </c>
      <c r="P3373">
        <v>1</v>
      </c>
      <c r="Q3373" t="s">
        <v>4061</v>
      </c>
      <c r="R3373" t="s">
        <v>4113</v>
      </c>
      <c r="S3373" t="s">
        <v>4184</v>
      </c>
      <c r="T3373">
        <f>IFERROR(Table1[n_can_adj]/MID(Table1[district],FIND("(",Table1[district])+1,1),Table1[n_can_adj])</f>
        <v>8</v>
      </c>
      <c r="U3373">
        <v>4645670</v>
      </c>
      <c r="V3373" t="str">
        <f>IF(Table1[Voting Population]&lt;47000,"Rural","Urban")</f>
        <v>Urban</v>
      </c>
      <c r="W3373" s="3">
        <v>1.1109722263736688E-2</v>
      </c>
      <c r="X3373" s="3" t="s">
        <v>5414</v>
      </c>
      <c r="Y3373" s="3">
        <f>COUNTIFS(Table1[Race '#],Table1[[#This Row],[Race '#]],Table1[Gender],"F")</f>
        <v>1</v>
      </c>
      <c r="Z3373" s="3">
        <f>COUNTIFS(Table1[Race '#],Table1[[#This Row],[Race '#]],Table1[Gender],"M")</f>
        <v>6</v>
      </c>
      <c r="AA3373" s="3">
        <f>COUNTIFS(Table1[Race '#],Table1[[#This Row],[Race '#]],Table1[Gender],"~?")</f>
        <v>1</v>
      </c>
      <c r="AB3373" s="3" t="str">
        <f>_xlfn.IFS(Y3373=SUM(Table1[[#This Row],[Race-F candidates]:[Race-? Candidates]]),"All-Female",Z3373=SUM(Table1[[#This Row],[Race-F candidates]:[Race-? Candidates]]),"All-Male",1=1,"Mixed-Gender")</f>
        <v>Mixed-Gender</v>
      </c>
      <c r="AC3373" s="3">
        <f>COUNTIFS(Table1[genoffice],Table1[[#This Row],[genoffice]],Table1[Gender],"F")</f>
        <v>4</v>
      </c>
      <c r="AD3373" s="3">
        <f>COUNTIFS(Table1[genoffice],Table1[[#This Row],[genoffice]],Table1[Gender],"M")</f>
        <v>27</v>
      </c>
      <c r="AE3373" s="3">
        <f>COUNTIFS(Table1[genoffice],Table1[[#This Row],[genoffice]],Table1[Gender],"~?")</f>
        <v>1</v>
      </c>
    </row>
    <row r="3374" spans="1:31" x14ac:dyDescent="0.35">
      <c r="A3374">
        <v>3378</v>
      </c>
      <c r="B3374">
        <f>IF(COUNTIF(C$2:C3373,C3374)&gt;0,B3373,B3373+1)</f>
        <v>1152</v>
      </c>
      <c r="C3374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4" t="s">
        <v>4184</v>
      </c>
      <c r="E3374" t="s">
        <v>938</v>
      </c>
      <c r="F3374" t="s">
        <v>4190</v>
      </c>
      <c r="G3374">
        <v>2014</v>
      </c>
      <c r="H3374" t="s">
        <v>73</v>
      </c>
      <c r="I3374" t="s">
        <v>127</v>
      </c>
      <c r="J3374">
        <v>13034</v>
      </c>
      <c r="K3374">
        <v>8</v>
      </c>
      <c r="L3374">
        <f>COUNTIF(Table1[Race],Table1[Race])</f>
        <v>8</v>
      </c>
      <c r="M3374">
        <v>4</v>
      </c>
      <c r="N3374">
        <v>3</v>
      </c>
      <c r="O3374">
        <v>0</v>
      </c>
      <c r="P3374">
        <v>1</v>
      </c>
      <c r="Q3374" t="s">
        <v>4061</v>
      </c>
      <c r="R3374" t="s">
        <v>4113</v>
      </c>
      <c r="S3374" t="s">
        <v>4184</v>
      </c>
      <c r="T3374">
        <f>IFERROR(Table1[n_can_adj]/MID(Table1[district],FIND("(",Table1[district])+1,1),Table1[n_can_adj])</f>
        <v>8</v>
      </c>
      <c r="U3374">
        <v>4645670</v>
      </c>
      <c r="V3374" t="str">
        <f>IF(Table1[Voting Population]&lt;47000,"Rural","Urban")</f>
        <v>Urban</v>
      </c>
      <c r="W3374" s="3">
        <v>1.1109722263736688E-2</v>
      </c>
      <c r="X3374" s="3" t="s">
        <v>5414</v>
      </c>
      <c r="Y3374" s="3">
        <f>COUNTIFS(Table1[Race '#],Table1[[#This Row],[Race '#]],Table1[Gender],"F")</f>
        <v>1</v>
      </c>
      <c r="Z3374" s="3">
        <f>COUNTIFS(Table1[Race '#],Table1[[#This Row],[Race '#]],Table1[Gender],"M")</f>
        <v>6</v>
      </c>
      <c r="AA3374" s="3">
        <f>COUNTIFS(Table1[Race '#],Table1[[#This Row],[Race '#]],Table1[Gender],"~?")</f>
        <v>1</v>
      </c>
      <c r="AB3374" s="3" t="str">
        <f>_xlfn.IFS(Y3374=SUM(Table1[[#This Row],[Race-F candidates]:[Race-? Candidates]]),"All-Female",Z3374=SUM(Table1[[#This Row],[Race-F candidates]:[Race-? Candidates]]),"All-Male",1=1,"Mixed-Gender")</f>
        <v>Mixed-Gender</v>
      </c>
      <c r="AC3374" s="3">
        <f>COUNTIFS(Table1[genoffice],Table1[[#This Row],[genoffice]],Table1[Gender],"F")</f>
        <v>4</v>
      </c>
      <c r="AD3374" s="3">
        <f>COUNTIFS(Table1[genoffice],Table1[[#This Row],[genoffice]],Table1[Gender],"M")</f>
        <v>27</v>
      </c>
      <c r="AE3374" s="3">
        <f>COUNTIFS(Table1[genoffice],Table1[[#This Row],[genoffice]],Table1[Gender],"~?")</f>
        <v>1</v>
      </c>
    </row>
    <row r="3375" spans="1:31" x14ac:dyDescent="0.35">
      <c r="A3375">
        <v>3393</v>
      </c>
      <c r="B3375">
        <f>IF(COUNTIF(C$2:C3374,C3375)&gt;0,B3374,B3374+1)</f>
        <v>1152</v>
      </c>
      <c r="C3375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5" t="s">
        <v>4184</v>
      </c>
      <c r="E3375" t="s">
        <v>938</v>
      </c>
      <c r="F3375" t="s">
        <v>4202</v>
      </c>
      <c r="G3375">
        <v>2014</v>
      </c>
      <c r="H3375" t="s">
        <v>73</v>
      </c>
      <c r="I3375" t="s">
        <v>23</v>
      </c>
      <c r="J3375">
        <v>619402</v>
      </c>
      <c r="K3375">
        <v>8</v>
      </c>
      <c r="L3375">
        <f>COUNTIF(Table1[Race],Table1[Race])</f>
        <v>8</v>
      </c>
      <c r="M3375">
        <v>4</v>
      </c>
      <c r="N3375">
        <v>3</v>
      </c>
      <c r="O3375">
        <v>0</v>
      </c>
      <c r="P3375">
        <v>1</v>
      </c>
      <c r="Q3375" t="s">
        <v>4061</v>
      </c>
      <c r="R3375" t="s">
        <v>4113</v>
      </c>
      <c r="S3375" t="s">
        <v>4184</v>
      </c>
      <c r="T3375">
        <f>IFERROR(Table1[n_can_adj]/MID(Table1[district],FIND("(",Table1[district])+1,1),Table1[n_can_adj])</f>
        <v>8</v>
      </c>
      <c r="U3375">
        <v>4645670</v>
      </c>
      <c r="V3375" t="str">
        <f>IF(Table1[Voting Population]&lt;47000,"Rural","Urban")</f>
        <v>Urban</v>
      </c>
      <c r="W3375" s="3">
        <v>1.1109722263736688E-2</v>
      </c>
      <c r="X3375" s="3" t="s">
        <v>5415</v>
      </c>
      <c r="Y3375" s="3">
        <f>COUNTIFS(Table1[Race '#],Table1[[#This Row],[Race '#]],Table1[Gender],"F")</f>
        <v>1</v>
      </c>
      <c r="Z3375" s="3">
        <f>COUNTIFS(Table1[Race '#],Table1[[#This Row],[Race '#]],Table1[Gender],"M")</f>
        <v>6</v>
      </c>
      <c r="AA3375" s="3">
        <f>COUNTIFS(Table1[Race '#],Table1[[#This Row],[Race '#]],Table1[Gender],"~?")</f>
        <v>1</v>
      </c>
      <c r="AB3375" s="3" t="str">
        <f>_xlfn.IFS(Y3375=SUM(Table1[[#This Row],[Race-F candidates]:[Race-? Candidates]]),"All-Female",Z3375=SUM(Table1[[#This Row],[Race-F candidates]:[Race-? Candidates]]),"All-Male",1=1,"Mixed-Gender")</f>
        <v>Mixed-Gender</v>
      </c>
      <c r="AC3375" s="3">
        <f>COUNTIFS(Table1[genoffice],Table1[[#This Row],[genoffice]],Table1[Gender],"F")</f>
        <v>4</v>
      </c>
      <c r="AD3375" s="3">
        <f>COUNTIFS(Table1[genoffice],Table1[[#This Row],[genoffice]],Table1[Gender],"M")</f>
        <v>27</v>
      </c>
      <c r="AE3375" s="3">
        <f>COUNTIFS(Table1[genoffice],Table1[[#This Row],[genoffice]],Table1[Gender],"~?")</f>
        <v>1</v>
      </c>
    </row>
    <row r="3376" spans="1:31" x14ac:dyDescent="0.35">
      <c r="A3376">
        <v>3396</v>
      </c>
      <c r="B3376">
        <f>IF(COUNTIF(C$2:C3375,C3376)&gt;0,B3375,B3375+1)</f>
        <v>1152</v>
      </c>
      <c r="C3376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6" t="s">
        <v>4184</v>
      </c>
      <c r="E3376" t="s">
        <v>938</v>
      </c>
      <c r="F3376" t="s">
        <v>4204</v>
      </c>
      <c r="G3376">
        <v>2014</v>
      </c>
      <c r="H3376" t="s">
        <v>73</v>
      </c>
      <c r="I3376" t="s">
        <v>19</v>
      </c>
      <c r="J3376">
        <v>14173</v>
      </c>
      <c r="K3376">
        <v>8</v>
      </c>
      <c r="L3376">
        <f>COUNTIF(Table1[Race],Table1[Race])</f>
        <v>8</v>
      </c>
      <c r="M3376">
        <v>4</v>
      </c>
      <c r="N3376">
        <v>3</v>
      </c>
      <c r="O3376">
        <v>0</v>
      </c>
      <c r="P3376">
        <v>1</v>
      </c>
      <c r="Q3376" t="s">
        <v>4061</v>
      </c>
      <c r="R3376" t="s">
        <v>4113</v>
      </c>
      <c r="S3376" t="s">
        <v>4184</v>
      </c>
      <c r="T3376">
        <f>IFERROR(Table1[n_can_adj]/MID(Table1[district],FIND("(",Table1[district])+1,1),Table1[n_can_adj])</f>
        <v>8</v>
      </c>
      <c r="U3376">
        <v>4645670</v>
      </c>
      <c r="V3376" t="str">
        <f>IF(Table1[Voting Population]&lt;47000,"Rural","Urban")</f>
        <v>Urban</v>
      </c>
      <c r="W3376" s="3">
        <v>1.1109722263736688E-2</v>
      </c>
      <c r="X3376" s="3" t="s">
        <v>5414</v>
      </c>
      <c r="Y3376" s="3">
        <f>COUNTIFS(Table1[Race '#],Table1[[#This Row],[Race '#]],Table1[Gender],"F")</f>
        <v>1</v>
      </c>
      <c r="Z3376" s="3">
        <f>COUNTIFS(Table1[Race '#],Table1[[#This Row],[Race '#]],Table1[Gender],"M")</f>
        <v>6</v>
      </c>
      <c r="AA3376" s="3">
        <f>COUNTIFS(Table1[Race '#],Table1[[#This Row],[Race '#]],Table1[Gender],"~?")</f>
        <v>1</v>
      </c>
      <c r="AB3376" s="3" t="str">
        <f>_xlfn.IFS(Y3376=SUM(Table1[[#This Row],[Race-F candidates]:[Race-? Candidates]]),"All-Female",Z3376=SUM(Table1[[#This Row],[Race-F candidates]:[Race-? Candidates]]),"All-Male",1=1,"Mixed-Gender")</f>
        <v>Mixed-Gender</v>
      </c>
      <c r="AC3376" s="3">
        <f>COUNTIFS(Table1[genoffice],Table1[[#This Row],[genoffice]],Table1[Gender],"F")</f>
        <v>4</v>
      </c>
      <c r="AD3376" s="3">
        <f>COUNTIFS(Table1[genoffice],Table1[[#This Row],[genoffice]],Table1[Gender],"M")</f>
        <v>27</v>
      </c>
      <c r="AE3376" s="3">
        <f>COUNTIFS(Table1[genoffice],Table1[[#This Row],[genoffice]],Table1[Gender],"~?")</f>
        <v>1</v>
      </c>
    </row>
    <row r="3377" spans="1:31" x14ac:dyDescent="0.35">
      <c r="A3377">
        <v>3399</v>
      </c>
      <c r="B3377">
        <f>IF(COUNTIF(C$2:C3376,C3377)&gt;0,B3376,B3376+1)</f>
        <v>1152</v>
      </c>
      <c r="C3377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7" t="s">
        <v>4184</v>
      </c>
      <c r="E3377" t="s">
        <v>938</v>
      </c>
      <c r="F3377" t="s">
        <v>4207</v>
      </c>
      <c r="G3377">
        <v>2014</v>
      </c>
      <c r="H3377" t="s">
        <v>73</v>
      </c>
      <c r="I3377" t="s">
        <v>23</v>
      </c>
      <c r="J3377">
        <v>3835</v>
      </c>
      <c r="K3377">
        <v>8</v>
      </c>
      <c r="L3377">
        <f>COUNTIF(Table1[Race],Table1[Race])</f>
        <v>8</v>
      </c>
      <c r="M3377">
        <v>4</v>
      </c>
      <c r="N3377">
        <v>3</v>
      </c>
      <c r="O3377">
        <v>0</v>
      </c>
      <c r="P3377">
        <v>1</v>
      </c>
      <c r="Q3377" t="s">
        <v>4061</v>
      </c>
      <c r="R3377" t="s">
        <v>4113</v>
      </c>
      <c r="S3377" t="s">
        <v>4184</v>
      </c>
      <c r="T3377">
        <f>IFERROR(Table1[n_can_adj]/MID(Table1[district],FIND("(",Table1[district])+1,1),Table1[n_can_adj])</f>
        <v>8</v>
      </c>
      <c r="U3377">
        <v>4645670</v>
      </c>
      <c r="V3377" t="str">
        <f>IF(Table1[Voting Population]&lt;47000,"Rural","Urban")</f>
        <v>Urban</v>
      </c>
      <c r="W3377" s="3">
        <v>1.1109722263736688E-2</v>
      </c>
      <c r="X3377" s="3" t="s">
        <v>5413</v>
      </c>
      <c r="Y3377" s="3">
        <f>COUNTIFS(Table1[Race '#],Table1[[#This Row],[Race '#]],Table1[Gender],"F")</f>
        <v>1</v>
      </c>
      <c r="Z3377" s="3">
        <f>COUNTIFS(Table1[Race '#],Table1[[#This Row],[Race '#]],Table1[Gender],"M")</f>
        <v>6</v>
      </c>
      <c r="AA3377" s="3">
        <f>COUNTIFS(Table1[Race '#],Table1[[#This Row],[Race '#]],Table1[Gender],"~?")</f>
        <v>1</v>
      </c>
      <c r="AB3377" s="3" t="str">
        <f>_xlfn.IFS(Y3377=SUM(Table1[[#This Row],[Race-F candidates]:[Race-? Candidates]]),"All-Female",Z3377=SUM(Table1[[#This Row],[Race-F candidates]:[Race-? Candidates]]),"All-Male",1=1,"Mixed-Gender")</f>
        <v>Mixed-Gender</v>
      </c>
      <c r="AC3377" s="3">
        <f>COUNTIFS(Table1[genoffice],Table1[[#This Row],[genoffice]],Table1[Gender],"F")</f>
        <v>4</v>
      </c>
      <c r="AD3377" s="3">
        <f>COUNTIFS(Table1[genoffice],Table1[[#This Row],[genoffice]],Table1[Gender],"M")</f>
        <v>27</v>
      </c>
      <c r="AE3377" s="3">
        <f>COUNTIFS(Table1[genoffice],Table1[[#This Row],[genoffice]],Table1[Gender],"~?")</f>
        <v>1</v>
      </c>
    </row>
    <row r="3378" spans="1:31" x14ac:dyDescent="0.35">
      <c r="A3378">
        <v>3400</v>
      </c>
      <c r="B3378">
        <f>IF(COUNTIF(C$2:C3377,C3378)&gt;0,B3377,B3377+1)</f>
        <v>1152</v>
      </c>
      <c r="C3378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8" t="s">
        <v>4184</v>
      </c>
      <c r="E3378" t="s">
        <v>938</v>
      </c>
      <c r="F3378" t="s">
        <v>4208</v>
      </c>
      <c r="G3378">
        <v>2014</v>
      </c>
      <c r="H3378" t="s">
        <v>73</v>
      </c>
      <c r="I3378" t="s">
        <v>23</v>
      </c>
      <c r="J3378">
        <v>11323</v>
      </c>
      <c r="K3378">
        <v>8</v>
      </c>
      <c r="L3378">
        <f>COUNTIF(Table1[Race],Table1[Race])</f>
        <v>8</v>
      </c>
      <c r="M3378">
        <v>4</v>
      </c>
      <c r="N3378">
        <v>3</v>
      </c>
      <c r="O3378">
        <v>0</v>
      </c>
      <c r="P3378">
        <v>1</v>
      </c>
      <c r="Q3378" t="s">
        <v>4061</v>
      </c>
      <c r="R3378" t="s">
        <v>4113</v>
      </c>
      <c r="S3378" t="s">
        <v>4184</v>
      </c>
      <c r="T3378">
        <f>IFERROR(Table1[n_can_adj]/MID(Table1[district],FIND("(",Table1[district])+1,1),Table1[n_can_adj])</f>
        <v>8</v>
      </c>
      <c r="U3378">
        <v>4645670</v>
      </c>
      <c r="V3378" t="str">
        <f>IF(Table1[Voting Population]&lt;47000,"Rural","Urban")</f>
        <v>Urban</v>
      </c>
      <c r="W3378" s="3">
        <v>1.1109722263736688E-2</v>
      </c>
      <c r="X3378" s="3" t="s">
        <v>5414</v>
      </c>
      <c r="Y3378" s="3">
        <f>COUNTIFS(Table1[Race '#],Table1[[#This Row],[Race '#]],Table1[Gender],"F")</f>
        <v>1</v>
      </c>
      <c r="Z3378" s="3">
        <f>COUNTIFS(Table1[Race '#],Table1[[#This Row],[Race '#]],Table1[Gender],"M")</f>
        <v>6</v>
      </c>
      <c r="AA3378" s="3">
        <f>COUNTIFS(Table1[Race '#],Table1[[#This Row],[Race '#]],Table1[Gender],"~?")</f>
        <v>1</v>
      </c>
      <c r="AB3378" s="3" t="str">
        <f>_xlfn.IFS(Y3378=SUM(Table1[[#This Row],[Race-F candidates]:[Race-? Candidates]]),"All-Female",Z3378=SUM(Table1[[#This Row],[Race-F candidates]:[Race-? Candidates]]),"All-Male",1=1,"Mixed-Gender")</f>
        <v>Mixed-Gender</v>
      </c>
      <c r="AC3378" s="3">
        <f>COUNTIFS(Table1[genoffice],Table1[[#This Row],[genoffice]],Table1[Gender],"F")</f>
        <v>4</v>
      </c>
      <c r="AD3378" s="3">
        <f>COUNTIFS(Table1[genoffice],Table1[[#This Row],[genoffice]],Table1[Gender],"M")</f>
        <v>27</v>
      </c>
      <c r="AE3378" s="3">
        <f>COUNTIFS(Table1[genoffice],Table1[[#This Row],[genoffice]],Table1[Gender],"~?")</f>
        <v>1</v>
      </c>
    </row>
    <row r="3379" spans="1:31" x14ac:dyDescent="0.35">
      <c r="A3379">
        <v>3401</v>
      </c>
      <c r="B3379">
        <f>IF(COUNTIF(C$2:C3378,C3379)&gt;0,B3378,B3378+1)</f>
        <v>1152</v>
      </c>
      <c r="C3379" t="str">
        <f>Table1[[#This Row],[position]]&amp;IF(Table1[district]="NA","","-"&amp;Table1[district])&amp;IF(Table1[parish]="Multi-Parish Race","","-"&amp;Table1[parish])&amp;" ("&amp;Table1[year]&amp;")"</f>
        <v>U. S. Senator (2014)</v>
      </c>
      <c r="D3379" t="s">
        <v>4184</v>
      </c>
      <c r="E3379" t="s">
        <v>938</v>
      </c>
      <c r="F3379" t="s">
        <v>4209</v>
      </c>
      <c r="G3379">
        <v>2014</v>
      </c>
      <c r="H3379" t="s">
        <v>73</v>
      </c>
      <c r="I3379" t="s">
        <v>23</v>
      </c>
      <c r="J3379">
        <v>4673</v>
      </c>
      <c r="K3379">
        <v>8</v>
      </c>
      <c r="L3379">
        <f>COUNTIF(Table1[Race],Table1[Race])</f>
        <v>8</v>
      </c>
      <c r="M3379">
        <v>4</v>
      </c>
      <c r="N3379">
        <v>3</v>
      </c>
      <c r="O3379">
        <v>0</v>
      </c>
      <c r="P3379">
        <v>1</v>
      </c>
      <c r="Q3379" t="s">
        <v>4061</v>
      </c>
      <c r="R3379" t="s">
        <v>4113</v>
      </c>
      <c r="S3379" t="s">
        <v>4184</v>
      </c>
      <c r="T3379">
        <f>IFERROR(Table1[n_can_adj]/MID(Table1[district],FIND("(",Table1[district])+1,1),Table1[n_can_adj])</f>
        <v>8</v>
      </c>
      <c r="U3379">
        <v>4645670</v>
      </c>
      <c r="V3379" t="str">
        <f>IF(Table1[Voting Population]&lt;47000,"Rural","Urban")</f>
        <v>Urban</v>
      </c>
      <c r="W3379" s="3">
        <v>1.1109722263736688E-2</v>
      </c>
      <c r="X3379" s="3" t="s">
        <v>5414</v>
      </c>
      <c r="Y3379" s="3">
        <f>COUNTIFS(Table1[Race '#],Table1[[#This Row],[Race '#]],Table1[Gender],"F")</f>
        <v>1</v>
      </c>
      <c r="Z3379" s="3">
        <f>COUNTIFS(Table1[Race '#],Table1[[#This Row],[Race '#]],Table1[Gender],"M")</f>
        <v>6</v>
      </c>
      <c r="AA3379" s="3">
        <f>COUNTIFS(Table1[Race '#],Table1[[#This Row],[Race '#]],Table1[Gender],"~?")</f>
        <v>1</v>
      </c>
      <c r="AB3379" s="3" t="str">
        <f>_xlfn.IFS(Y3379=SUM(Table1[[#This Row],[Race-F candidates]:[Race-? Candidates]]),"All-Female",Z3379=SUM(Table1[[#This Row],[Race-F candidates]:[Race-? Candidates]]),"All-Male",1=1,"Mixed-Gender")</f>
        <v>Mixed-Gender</v>
      </c>
      <c r="AC3379" s="3">
        <f>COUNTIFS(Table1[genoffice],Table1[[#This Row],[genoffice]],Table1[Gender],"F")</f>
        <v>4</v>
      </c>
      <c r="AD3379" s="3">
        <f>COUNTIFS(Table1[genoffice],Table1[[#This Row],[genoffice]],Table1[Gender],"M")</f>
        <v>27</v>
      </c>
      <c r="AE3379" s="3">
        <f>COUNTIFS(Table1[genoffice],Table1[[#This Row],[genoffice]],Table1[Gender],"~?")</f>
        <v>1</v>
      </c>
    </row>
    <row r="3380" spans="1:31" x14ac:dyDescent="0.35">
      <c r="A3380">
        <v>3372</v>
      </c>
      <c r="B3380">
        <f>IF(COUNTIF(C$2:C3379,C3380)&gt;0,B3379,B3379+1)</f>
        <v>1153</v>
      </c>
      <c r="C338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0" t="s">
        <v>4184</v>
      </c>
      <c r="E3380" t="s">
        <v>938</v>
      </c>
      <c r="F3380" t="s">
        <v>4186</v>
      </c>
      <c r="G3380">
        <v>2016</v>
      </c>
      <c r="H3380" t="s">
        <v>73</v>
      </c>
      <c r="I3380" t="s">
        <v>19</v>
      </c>
      <c r="J3380">
        <v>21019</v>
      </c>
      <c r="K3380">
        <v>24</v>
      </c>
      <c r="L3380">
        <f>COUNTIF(Table1[Race],Table1[Race])</f>
        <v>24</v>
      </c>
      <c r="M3380">
        <v>7</v>
      </c>
      <c r="N3380">
        <v>9</v>
      </c>
      <c r="O3380">
        <v>4</v>
      </c>
      <c r="P3380">
        <v>4</v>
      </c>
      <c r="Q3380" t="s">
        <v>4061</v>
      </c>
      <c r="R3380" t="s">
        <v>4113</v>
      </c>
      <c r="S3380" t="s">
        <v>4184</v>
      </c>
      <c r="T3380">
        <f>IFERROR(Table1[n_can_adj]/MID(Table1[district],FIND("(",Table1[district])+1,1),Table1[n_can_adj])</f>
        <v>24</v>
      </c>
      <c r="U3380">
        <v>4645670</v>
      </c>
      <c r="V3380" t="str">
        <f>IF(Table1[Voting Population]&lt;47000,"Rural","Urban")</f>
        <v>Urban</v>
      </c>
      <c r="W3380" s="3">
        <v>7.4863146353887911E-2</v>
      </c>
      <c r="X3380" s="3" t="s">
        <v>5414</v>
      </c>
      <c r="Y3380" s="3">
        <f>COUNTIFS(Table1[Race '#],Table1[[#This Row],[Race '#]],Table1[Gender],"F")</f>
        <v>3</v>
      </c>
      <c r="Z3380" s="3">
        <f>COUNTIFS(Table1[Race '#],Table1[[#This Row],[Race '#]],Table1[Gender],"M")</f>
        <v>21</v>
      </c>
      <c r="AA3380" s="3">
        <f>COUNTIFS(Table1[Race '#],Table1[[#This Row],[Race '#]],Table1[Gender],"~?")</f>
        <v>0</v>
      </c>
      <c r="AB3380" s="3" t="str">
        <f>_xlfn.IFS(Y3380=SUM(Table1[[#This Row],[Race-F candidates]:[Race-? Candidates]]),"All-Female",Z3380=SUM(Table1[[#This Row],[Race-F candidates]:[Race-? Candidates]]),"All-Male",1=1,"Mixed-Gender")</f>
        <v>Mixed-Gender</v>
      </c>
      <c r="AC3380" s="3">
        <f>COUNTIFS(Table1[genoffice],Table1[[#This Row],[genoffice]],Table1[Gender],"F")</f>
        <v>4</v>
      </c>
      <c r="AD3380" s="3">
        <f>COUNTIFS(Table1[genoffice],Table1[[#This Row],[genoffice]],Table1[Gender],"M")</f>
        <v>27</v>
      </c>
      <c r="AE3380" s="3">
        <f>COUNTIFS(Table1[genoffice],Table1[[#This Row],[genoffice]],Table1[Gender],"~?")</f>
        <v>1</v>
      </c>
    </row>
    <row r="3381" spans="1:31" x14ac:dyDescent="0.35">
      <c r="A3381">
        <v>3374</v>
      </c>
      <c r="B3381">
        <f>IF(COUNTIF(C$2:C3380,C3381)&gt;0,B3380,B3380+1)</f>
        <v>1153</v>
      </c>
      <c r="C338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1" t="s">
        <v>4184</v>
      </c>
      <c r="E3381" t="s">
        <v>938</v>
      </c>
      <c r="F3381" t="s">
        <v>4187</v>
      </c>
      <c r="G3381">
        <v>2016</v>
      </c>
      <c r="H3381" t="s">
        <v>73</v>
      </c>
      <c r="I3381" t="s">
        <v>19</v>
      </c>
      <c r="J3381">
        <v>90856</v>
      </c>
      <c r="K3381">
        <v>24</v>
      </c>
      <c r="L3381">
        <f>COUNTIF(Table1[Race],Table1[Race])</f>
        <v>24</v>
      </c>
      <c r="M3381">
        <v>7</v>
      </c>
      <c r="N3381">
        <v>9</v>
      </c>
      <c r="O3381">
        <v>4</v>
      </c>
      <c r="P3381">
        <v>4</v>
      </c>
      <c r="Q3381" t="s">
        <v>4061</v>
      </c>
      <c r="R3381" t="s">
        <v>4113</v>
      </c>
      <c r="S3381" t="s">
        <v>4184</v>
      </c>
      <c r="T3381">
        <f>IFERROR(Table1[n_can_adj]/MID(Table1[district],FIND("(",Table1[district])+1,1),Table1[n_can_adj])</f>
        <v>24</v>
      </c>
      <c r="U3381">
        <v>4645670</v>
      </c>
      <c r="V3381" t="str">
        <f>IF(Table1[Voting Population]&lt;47000,"Rural","Urban")</f>
        <v>Urban</v>
      </c>
      <c r="W3381" s="3">
        <v>7.4863146353887911E-2</v>
      </c>
      <c r="X3381" s="3" t="s">
        <v>5414</v>
      </c>
      <c r="Y3381" s="3">
        <f>COUNTIFS(Table1[Race '#],Table1[[#This Row],[Race '#]],Table1[Gender],"F")</f>
        <v>3</v>
      </c>
      <c r="Z3381" s="3">
        <f>COUNTIFS(Table1[Race '#],Table1[[#This Row],[Race '#]],Table1[Gender],"M")</f>
        <v>21</v>
      </c>
      <c r="AA3381" s="3">
        <f>COUNTIFS(Table1[Race '#],Table1[[#This Row],[Race '#]],Table1[Gender],"~?")</f>
        <v>0</v>
      </c>
      <c r="AB3381" s="3" t="str">
        <f>_xlfn.IFS(Y3381=SUM(Table1[[#This Row],[Race-F candidates]:[Race-? Candidates]]),"All-Female",Z3381=SUM(Table1[[#This Row],[Race-F candidates]:[Race-? Candidates]]),"All-Male",1=1,"Mixed-Gender")</f>
        <v>Mixed-Gender</v>
      </c>
      <c r="AC3381" s="3">
        <f>COUNTIFS(Table1[genoffice],Table1[[#This Row],[genoffice]],Table1[Gender],"F")</f>
        <v>4</v>
      </c>
      <c r="AD3381" s="3">
        <f>COUNTIFS(Table1[genoffice],Table1[[#This Row],[genoffice]],Table1[Gender],"M")</f>
        <v>27</v>
      </c>
      <c r="AE3381" s="3">
        <f>COUNTIFS(Table1[genoffice],Table1[[#This Row],[genoffice]],Table1[Gender],"~?")</f>
        <v>1</v>
      </c>
    </row>
    <row r="3382" spans="1:31" x14ac:dyDescent="0.35">
      <c r="A3382">
        <v>3375</v>
      </c>
      <c r="B3382">
        <f>IF(COUNTIF(C$2:C3381,C3382)&gt;0,B3381,B3381+1)</f>
        <v>1153</v>
      </c>
      <c r="C338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2" t="s">
        <v>4184</v>
      </c>
      <c r="E3382" t="s">
        <v>938</v>
      </c>
      <c r="F3382" t="s">
        <v>4188</v>
      </c>
      <c r="G3382">
        <v>2016</v>
      </c>
      <c r="H3382" t="s">
        <v>73</v>
      </c>
      <c r="I3382" t="s">
        <v>19</v>
      </c>
      <c r="J3382">
        <v>1576</v>
      </c>
      <c r="K3382">
        <v>24</v>
      </c>
      <c r="L3382">
        <f>COUNTIF(Table1[Race],Table1[Race])</f>
        <v>24</v>
      </c>
      <c r="M3382">
        <v>7</v>
      </c>
      <c r="N3382">
        <v>9</v>
      </c>
      <c r="O3382">
        <v>4</v>
      </c>
      <c r="P3382">
        <v>4</v>
      </c>
      <c r="Q3382" t="s">
        <v>4061</v>
      </c>
      <c r="R3382" t="s">
        <v>4113</v>
      </c>
      <c r="S3382" t="s">
        <v>4184</v>
      </c>
      <c r="T3382">
        <f>IFERROR(Table1[n_can_adj]/MID(Table1[district],FIND("(",Table1[district])+1,1),Table1[n_can_adj])</f>
        <v>24</v>
      </c>
      <c r="U3382">
        <v>4645670</v>
      </c>
      <c r="V3382" t="str">
        <f>IF(Table1[Voting Population]&lt;47000,"Rural","Urban")</f>
        <v>Urban</v>
      </c>
      <c r="W3382" s="3">
        <v>7.4863146353887911E-2</v>
      </c>
      <c r="X3382" s="3" t="s">
        <v>5414</v>
      </c>
      <c r="Y3382" s="3">
        <f>COUNTIFS(Table1[Race '#],Table1[[#This Row],[Race '#]],Table1[Gender],"F")</f>
        <v>3</v>
      </c>
      <c r="Z3382" s="3">
        <f>COUNTIFS(Table1[Race '#],Table1[[#This Row],[Race '#]],Table1[Gender],"M")</f>
        <v>21</v>
      </c>
      <c r="AA3382" s="3">
        <f>COUNTIFS(Table1[Race '#],Table1[[#This Row],[Race '#]],Table1[Gender],"~?")</f>
        <v>0</v>
      </c>
      <c r="AB3382" s="3" t="str">
        <f>_xlfn.IFS(Y3382=SUM(Table1[[#This Row],[Race-F candidates]:[Race-? Candidates]]),"All-Female",Z3382=SUM(Table1[[#This Row],[Race-F candidates]:[Race-? Candidates]]),"All-Male",1=1,"Mixed-Gender")</f>
        <v>Mixed-Gender</v>
      </c>
      <c r="AC3382" s="3">
        <f>COUNTIFS(Table1[genoffice],Table1[[#This Row],[genoffice]],Table1[Gender],"F")</f>
        <v>4</v>
      </c>
      <c r="AD3382" s="3">
        <f>COUNTIFS(Table1[genoffice],Table1[[#This Row],[genoffice]],Table1[Gender],"M")</f>
        <v>27</v>
      </c>
      <c r="AE3382" s="3">
        <f>COUNTIFS(Table1[genoffice],Table1[[#This Row],[genoffice]],Table1[Gender],"~?")</f>
        <v>1</v>
      </c>
    </row>
    <row r="3383" spans="1:31" x14ac:dyDescent="0.35">
      <c r="A3383">
        <v>3376</v>
      </c>
      <c r="B3383">
        <f>IF(COUNTIF(C$2:C3382,C3383)&gt;0,B3382,B3382+1)</f>
        <v>1153</v>
      </c>
      <c r="C338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3" t="s">
        <v>4184</v>
      </c>
      <c r="E3383" t="s">
        <v>938</v>
      </c>
      <c r="F3383" t="s">
        <v>1368</v>
      </c>
      <c r="G3383">
        <v>2016</v>
      </c>
      <c r="H3383" t="s">
        <v>73</v>
      </c>
      <c r="I3383" t="s">
        <v>30</v>
      </c>
      <c r="J3383">
        <v>1483</v>
      </c>
      <c r="K3383">
        <v>24</v>
      </c>
      <c r="L3383">
        <f>COUNTIF(Table1[Race],Table1[Race])</f>
        <v>24</v>
      </c>
      <c r="M3383">
        <v>7</v>
      </c>
      <c r="N3383">
        <v>9</v>
      </c>
      <c r="O3383">
        <v>4</v>
      </c>
      <c r="P3383">
        <v>4</v>
      </c>
      <c r="Q3383" t="s">
        <v>4061</v>
      </c>
      <c r="R3383" t="s">
        <v>4113</v>
      </c>
      <c r="S3383" t="s">
        <v>4184</v>
      </c>
      <c r="T3383">
        <f>IFERROR(Table1[n_can_adj]/MID(Table1[district],FIND("(",Table1[district])+1,1),Table1[n_can_adj])</f>
        <v>24</v>
      </c>
      <c r="U3383">
        <v>4645670</v>
      </c>
      <c r="V3383" t="str">
        <f>IF(Table1[Voting Population]&lt;47000,"Rural","Urban")</f>
        <v>Urban</v>
      </c>
      <c r="W3383" s="3">
        <v>7.4863146353887911E-2</v>
      </c>
      <c r="X3383" s="3" t="s">
        <v>5414</v>
      </c>
      <c r="Y3383" s="3">
        <f>COUNTIFS(Table1[Race '#],Table1[[#This Row],[Race '#]],Table1[Gender],"F")</f>
        <v>3</v>
      </c>
      <c r="Z3383" s="3">
        <f>COUNTIFS(Table1[Race '#],Table1[[#This Row],[Race '#]],Table1[Gender],"M")</f>
        <v>21</v>
      </c>
      <c r="AA3383" s="3">
        <f>COUNTIFS(Table1[Race '#],Table1[[#This Row],[Race '#]],Table1[Gender],"~?")</f>
        <v>0</v>
      </c>
      <c r="AB3383" s="3" t="str">
        <f>_xlfn.IFS(Y3383=SUM(Table1[[#This Row],[Race-F candidates]:[Race-? Candidates]]),"All-Female",Z3383=SUM(Table1[[#This Row],[Race-F candidates]:[Race-? Candidates]]),"All-Male",1=1,"Mixed-Gender")</f>
        <v>Mixed-Gender</v>
      </c>
      <c r="AC3383" s="3">
        <f>COUNTIFS(Table1[genoffice],Table1[[#This Row],[genoffice]],Table1[Gender],"F")</f>
        <v>4</v>
      </c>
      <c r="AD3383" s="3">
        <f>COUNTIFS(Table1[genoffice],Table1[[#This Row],[genoffice]],Table1[Gender],"M")</f>
        <v>27</v>
      </c>
      <c r="AE3383" s="3">
        <f>COUNTIFS(Table1[genoffice],Table1[[#This Row],[genoffice]],Table1[Gender],"~?")</f>
        <v>1</v>
      </c>
    </row>
    <row r="3384" spans="1:31" x14ac:dyDescent="0.35">
      <c r="A3384">
        <v>3377</v>
      </c>
      <c r="B3384">
        <f>IF(COUNTIF(C$2:C3383,C3384)&gt;0,B3383,B3383+1)</f>
        <v>1153</v>
      </c>
      <c r="C338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4" t="s">
        <v>4184</v>
      </c>
      <c r="E3384" t="s">
        <v>938</v>
      </c>
      <c r="F3384" t="s">
        <v>4189</v>
      </c>
      <c r="G3384">
        <v>2016</v>
      </c>
      <c r="H3384" t="s">
        <v>73</v>
      </c>
      <c r="I3384" t="s">
        <v>30</v>
      </c>
      <c r="J3384">
        <v>19352</v>
      </c>
      <c r="K3384">
        <v>24</v>
      </c>
      <c r="L3384">
        <f>COUNTIF(Table1[Race],Table1[Race])</f>
        <v>24</v>
      </c>
      <c r="M3384">
        <v>7</v>
      </c>
      <c r="N3384">
        <v>9</v>
      </c>
      <c r="O3384">
        <v>4</v>
      </c>
      <c r="P3384">
        <v>4</v>
      </c>
      <c r="Q3384" t="s">
        <v>4061</v>
      </c>
      <c r="R3384" t="s">
        <v>4113</v>
      </c>
      <c r="S3384" t="s">
        <v>4184</v>
      </c>
      <c r="T3384">
        <f>IFERROR(Table1[n_can_adj]/MID(Table1[district],FIND("(",Table1[district])+1,1),Table1[n_can_adj])</f>
        <v>24</v>
      </c>
      <c r="U3384">
        <v>4645670</v>
      </c>
      <c r="V3384" t="str">
        <f>IF(Table1[Voting Population]&lt;47000,"Rural","Urban")</f>
        <v>Urban</v>
      </c>
      <c r="W3384" s="3">
        <v>7.4863146353887911E-2</v>
      </c>
      <c r="X3384" s="3" t="s">
        <v>5415</v>
      </c>
      <c r="Y3384" s="3">
        <f>COUNTIFS(Table1[Race '#],Table1[[#This Row],[Race '#]],Table1[Gender],"F")</f>
        <v>3</v>
      </c>
      <c r="Z3384" s="3">
        <f>COUNTIFS(Table1[Race '#],Table1[[#This Row],[Race '#]],Table1[Gender],"M")</f>
        <v>21</v>
      </c>
      <c r="AA3384" s="3">
        <f>COUNTIFS(Table1[Race '#],Table1[[#This Row],[Race '#]],Table1[Gender],"~?")</f>
        <v>0</v>
      </c>
      <c r="AB3384" s="3" t="str">
        <f>_xlfn.IFS(Y3384=SUM(Table1[[#This Row],[Race-F candidates]:[Race-? Candidates]]),"All-Female",Z3384=SUM(Table1[[#This Row],[Race-F candidates]:[Race-? Candidates]]),"All-Male",1=1,"Mixed-Gender")</f>
        <v>Mixed-Gender</v>
      </c>
      <c r="AC3384" s="3">
        <f>COUNTIFS(Table1[genoffice],Table1[[#This Row],[genoffice]],Table1[Gender],"F")</f>
        <v>4</v>
      </c>
      <c r="AD3384" s="3">
        <f>COUNTIFS(Table1[genoffice],Table1[[#This Row],[genoffice]],Table1[Gender],"M")</f>
        <v>27</v>
      </c>
      <c r="AE3384" s="3">
        <f>COUNTIFS(Table1[genoffice],Table1[[#This Row],[genoffice]],Table1[Gender],"~?")</f>
        <v>1</v>
      </c>
    </row>
    <row r="3385" spans="1:31" x14ac:dyDescent="0.35">
      <c r="A3385">
        <v>3379</v>
      </c>
      <c r="B3385">
        <f>IF(COUNTIF(C$2:C3384,C3385)&gt;0,B3384,B3384+1)</f>
        <v>1153</v>
      </c>
      <c r="C338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5" t="s">
        <v>4184</v>
      </c>
      <c r="E3385" t="s">
        <v>938</v>
      </c>
      <c r="F3385" t="s">
        <v>4191</v>
      </c>
      <c r="G3385">
        <v>2016</v>
      </c>
      <c r="H3385" t="s">
        <v>73</v>
      </c>
      <c r="I3385" t="s">
        <v>23</v>
      </c>
      <c r="J3385">
        <v>240917</v>
      </c>
      <c r="K3385">
        <v>24</v>
      </c>
      <c r="L3385">
        <f>COUNTIF(Table1[Race],Table1[Race])</f>
        <v>24</v>
      </c>
      <c r="M3385">
        <v>7</v>
      </c>
      <c r="N3385">
        <v>9</v>
      </c>
      <c r="O3385">
        <v>4</v>
      </c>
      <c r="P3385">
        <v>4</v>
      </c>
      <c r="Q3385" t="s">
        <v>4061</v>
      </c>
      <c r="R3385" t="s">
        <v>4113</v>
      </c>
      <c r="S3385" t="s">
        <v>4184</v>
      </c>
      <c r="T3385">
        <f>IFERROR(Table1[n_can_adj]/MID(Table1[district],FIND("(",Table1[district])+1,1),Table1[n_can_adj])</f>
        <v>24</v>
      </c>
      <c r="U3385">
        <v>4645670</v>
      </c>
      <c r="V3385" t="str">
        <f>IF(Table1[Voting Population]&lt;47000,"Rural","Urban")</f>
        <v>Urban</v>
      </c>
      <c r="W3385" s="3">
        <v>7.4863146353887911E-2</v>
      </c>
      <c r="X3385" s="3" t="s">
        <v>5415</v>
      </c>
      <c r="Y3385" s="3">
        <f>COUNTIFS(Table1[Race '#],Table1[[#This Row],[Race '#]],Table1[Gender],"F")</f>
        <v>3</v>
      </c>
      <c r="Z3385" s="3">
        <f>COUNTIFS(Table1[Race '#],Table1[[#This Row],[Race '#]],Table1[Gender],"M")</f>
        <v>21</v>
      </c>
      <c r="AA3385" s="3">
        <f>COUNTIFS(Table1[Race '#],Table1[[#This Row],[Race '#]],Table1[Gender],"~?")</f>
        <v>0</v>
      </c>
      <c r="AB3385" s="3" t="str">
        <f>_xlfn.IFS(Y3385=SUM(Table1[[#This Row],[Race-F candidates]:[Race-? Candidates]]),"All-Female",Z3385=SUM(Table1[[#This Row],[Race-F candidates]:[Race-? Candidates]]),"All-Male",1=1,"Mixed-Gender")</f>
        <v>Mixed-Gender</v>
      </c>
      <c r="AC3385" s="3">
        <f>COUNTIFS(Table1[genoffice],Table1[[#This Row],[genoffice]],Table1[Gender],"F")</f>
        <v>4</v>
      </c>
      <c r="AD3385" s="3">
        <f>COUNTIFS(Table1[genoffice],Table1[[#This Row],[genoffice]],Table1[Gender],"M")</f>
        <v>27</v>
      </c>
      <c r="AE3385" s="3">
        <f>COUNTIFS(Table1[genoffice],Table1[[#This Row],[genoffice]],Table1[Gender],"~?")</f>
        <v>1</v>
      </c>
    </row>
    <row r="3386" spans="1:31" x14ac:dyDescent="0.35">
      <c r="A3386">
        <v>3380</v>
      </c>
      <c r="B3386">
        <f>IF(COUNTIF(C$2:C3385,C3386)&gt;0,B3385,B3385+1)</f>
        <v>1153</v>
      </c>
      <c r="C338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6" t="s">
        <v>4184</v>
      </c>
      <c r="E3386" t="s">
        <v>938</v>
      </c>
      <c r="F3386" t="s">
        <v>4192</v>
      </c>
      <c r="G3386">
        <v>2016</v>
      </c>
      <c r="H3386" t="s">
        <v>73</v>
      </c>
      <c r="I3386" t="s">
        <v>19</v>
      </c>
      <c r="J3386">
        <v>298008</v>
      </c>
      <c r="K3386">
        <v>24</v>
      </c>
      <c r="L3386">
        <f>COUNTIF(Table1[Race],Table1[Race])</f>
        <v>24</v>
      </c>
      <c r="M3386">
        <v>7</v>
      </c>
      <c r="N3386">
        <v>9</v>
      </c>
      <c r="O3386">
        <v>4</v>
      </c>
      <c r="P3386">
        <v>4</v>
      </c>
      <c r="Q3386" t="s">
        <v>4061</v>
      </c>
      <c r="R3386" t="s">
        <v>4113</v>
      </c>
      <c r="S3386" t="s">
        <v>4184</v>
      </c>
      <c r="T3386">
        <f>IFERROR(Table1[n_can_adj]/MID(Table1[district],FIND("(",Table1[district])+1,1),Table1[n_can_adj])</f>
        <v>24</v>
      </c>
      <c r="U3386">
        <v>4645670</v>
      </c>
      <c r="V3386" t="str">
        <f>IF(Table1[Voting Population]&lt;47000,"Rural","Urban")</f>
        <v>Urban</v>
      </c>
      <c r="W3386" s="3">
        <v>7.4863146353887911E-2</v>
      </c>
      <c r="X3386" s="3" t="s">
        <v>5414</v>
      </c>
      <c r="Y3386" s="3">
        <f>COUNTIFS(Table1[Race '#],Table1[[#This Row],[Race '#]],Table1[Gender],"F")</f>
        <v>3</v>
      </c>
      <c r="Z3386" s="3">
        <f>COUNTIFS(Table1[Race '#],Table1[[#This Row],[Race '#]],Table1[Gender],"M")</f>
        <v>21</v>
      </c>
      <c r="AA3386" s="3">
        <f>COUNTIFS(Table1[Race '#],Table1[[#This Row],[Race '#]],Table1[Gender],"~?")</f>
        <v>0</v>
      </c>
      <c r="AB3386" s="3" t="str">
        <f>_xlfn.IFS(Y3386=SUM(Table1[[#This Row],[Race-F candidates]:[Race-? Candidates]]),"All-Female",Z3386=SUM(Table1[[#This Row],[Race-F candidates]:[Race-? Candidates]]),"All-Male",1=1,"Mixed-Gender")</f>
        <v>Mixed-Gender</v>
      </c>
      <c r="AC3386" s="3">
        <f>COUNTIFS(Table1[genoffice],Table1[[#This Row],[genoffice]],Table1[Gender],"F")</f>
        <v>4</v>
      </c>
      <c r="AD3386" s="3">
        <f>COUNTIFS(Table1[genoffice],Table1[[#This Row],[genoffice]],Table1[Gender],"M")</f>
        <v>27</v>
      </c>
      <c r="AE3386" s="3">
        <f>COUNTIFS(Table1[genoffice],Table1[[#This Row],[genoffice]],Table1[Gender],"~?")</f>
        <v>1</v>
      </c>
    </row>
    <row r="3387" spans="1:31" x14ac:dyDescent="0.35">
      <c r="A3387">
        <v>3381</v>
      </c>
      <c r="B3387">
        <f>IF(COUNTIF(C$2:C3386,C3387)&gt;0,B3386,B3386+1)</f>
        <v>1153</v>
      </c>
      <c r="C338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7" t="s">
        <v>4184</v>
      </c>
      <c r="E3387" t="s">
        <v>938</v>
      </c>
      <c r="F3387" t="s">
        <v>4193</v>
      </c>
      <c r="G3387">
        <v>2016</v>
      </c>
      <c r="H3387" t="s">
        <v>73</v>
      </c>
      <c r="I3387" t="s">
        <v>19</v>
      </c>
      <c r="J3387">
        <v>3684</v>
      </c>
      <c r="K3387">
        <v>24</v>
      </c>
      <c r="L3387">
        <f>COUNTIF(Table1[Race],Table1[Race])</f>
        <v>24</v>
      </c>
      <c r="M3387">
        <v>7</v>
      </c>
      <c r="N3387">
        <v>9</v>
      </c>
      <c r="O3387">
        <v>4</v>
      </c>
      <c r="P3387">
        <v>4</v>
      </c>
      <c r="Q3387" t="s">
        <v>4061</v>
      </c>
      <c r="R3387" t="s">
        <v>4113</v>
      </c>
      <c r="S3387" t="s">
        <v>4184</v>
      </c>
      <c r="T3387">
        <f>IFERROR(Table1[n_can_adj]/MID(Table1[district],FIND("(",Table1[district])+1,1),Table1[n_can_adj])</f>
        <v>24</v>
      </c>
      <c r="U3387">
        <v>4645670</v>
      </c>
      <c r="V3387" t="str">
        <f>IF(Table1[Voting Population]&lt;47000,"Rural","Urban")</f>
        <v>Urban</v>
      </c>
      <c r="W3387" s="3">
        <v>7.4863146353887911E-2</v>
      </c>
      <c r="X3387" s="3" t="s">
        <v>5414</v>
      </c>
      <c r="Y3387" s="3">
        <f>COUNTIFS(Table1[Race '#],Table1[[#This Row],[Race '#]],Table1[Gender],"F")</f>
        <v>3</v>
      </c>
      <c r="Z3387" s="3">
        <f>COUNTIFS(Table1[Race '#],Table1[[#This Row],[Race '#]],Table1[Gender],"M")</f>
        <v>21</v>
      </c>
      <c r="AA3387" s="3">
        <f>COUNTIFS(Table1[Race '#],Table1[[#This Row],[Race '#]],Table1[Gender],"~?")</f>
        <v>0</v>
      </c>
      <c r="AB3387" s="3" t="str">
        <f>_xlfn.IFS(Y3387=SUM(Table1[[#This Row],[Race-F candidates]:[Race-? Candidates]]),"All-Female",Z3387=SUM(Table1[[#This Row],[Race-F candidates]:[Race-? Candidates]]),"All-Male",1=1,"Mixed-Gender")</f>
        <v>Mixed-Gender</v>
      </c>
      <c r="AC3387" s="3">
        <f>COUNTIFS(Table1[genoffice],Table1[[#This Row],[genoffice]],Table1[Gender],"F")</f>
        <v>4</v>
      </c>
      <c r="AD3387" s="3">
        <f>COUNTIFS(Table1[genoffice],Table1[[#This Row],[genoffice]],Table1[Gender],"M")</f>
        <v>27</v>
      </c>
      <c r="AE3387" s="3">
        <f>COUNTIFS(Table1[genoffice],Table1[[#This Row],[genoffice]],Table1[Gender],"~?")</f>
        <v>1</v>
      </c>
    </row>
    <row r="3388" spans="1:31" x14ac:dyDescent="0.35">
      <c r="A3388">
        <v>3382</v>
      </c>
      <c r="B3388">
        <f>IF(COUNTIF(C$2:C3387,C3388)&gt;0,B3387,B3387+1)</f>
        <v>1153</v>
      </c>
      <c r="C338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8" t="s">
        <v>4184</v>
      </c>
      <c r="E3388" t="s">
        <v>938</v>
      </c>
      <c r="F3388" t="s">
        <v>4194</v>
      </c>
      <c r="G3388">
        <v>2016</v>
      </c>
      <c r="H3388" t="s">
        <v>73</v>
      </c>
      <c r="I3388" t="s">
        <v>19</v>
      </c>
      <c r="J3388">
        <v>58606</v>
      </c>
      <c r="K3388">
        <v>24</v>
      </c>
      <c r="L3388">
        <f>COUNTIF(Table1[Race],Table1[Race])</f>
        <v>24</v>
      </c>
      <c r="M3388">
        <v>7</v>
      </c>
      <c r="N3388">
        <v>9</v>
      </c>
      <c r="O3388">
        <v>4</v>
      </c>
      <c r="P3388">
        <v>4</v>
      </c>
      <c r="Q3388" t="s">
        <v>4061</v>
      </c>
      <c r="R3388" t="s">
        <v>4113</v>
      </c>
      <c r="S3388" t="s">
        <v>4184</v>
      </c>
      <c r="T3388">
        <f>IFERROR(Table1[n_can_adj]/MID(Table1[district],FIND("(",Table1[district])+1,1),Table1[n_can_adj])</f>
        <v>24</v>
      </c>
      <c r="U3388">
        <v>4645670</v>
      </c>
      <c r="V3388" t="str">
        <f>IF(Table1[Voting Population]&lt;47000,"Rural","Urban")</f>
        <v>Urban</v>
      </c>
      <c r="W3388" s="3">
        <v>7.4863146353887911E-2</v>
      </c>
      <c r="X3388" s="3" t="s">
        <v>5414</v>
      </c>
      <c r="Y3388" s="3">
        <f>COUNTIFS(Table1[Race '#],Table1[[#This Row],[Race '#]],Table1[Gender],"F")</f>
        <v>3</v>
      </c>
      <c r="Z3388" s="3">
        <f>COUNTIFS(Table1[Race '#],Table1[[#This Row],[Race '#]],Table1[Gender],"M")</f>
        <v>21</v>
      </c>
      <c r="AA3388" s="3">
        <f>COUNTIFS(Table1[Race '#],Table1[[#This Row],[Race '#]],Table1[Gender],"~?")</f>
        <v>0</v>
      </c>
      <c r="AB3388" s="3" t="str">
        <f>_xlfn.IFS(Y3388=SUM(Table1[[#This Row],[Race-F candidates]:[Race-? Candidates]]),"All-Female",Z3388=SUM(Table1[[#This Row],[Race-F candidates]:[Race-? Candidates]]),"All-Male",1=1,"Mixed-Gender")</f>
        <v>Mixed-Gender</v>
      </c>
      <c r="AC3388" s="3">
        <f>COUNTIFS(Table1[genoffice],Table1[[#This Row],[genoffice]],Table1[Gender],"F")</f>
        <v>4</v>
      </c>
      <c r="AD3388" s="3">
        <f>COUNTIFS(Table1[genoffice],Table1[[#This Row],[genoffice]],Table1[Gender],"M")</f>
        <v>27</v>
      </c>
      <c r="AE3388" s="3">
        <f>COUNTIFS(Table1[genoffice],Table1[[#This Row],[genoffice]],Table1[Gender],"~?")</f>
        <v>1</v>
      </c>
    </row>
    <row r="3389" spans="1:31" x14ac:dyDescent="0.35">
      <c r="A3389">
        <v>3383</v>
      </c>
      <c r="B3389">
        <f>IF(COUNTIF(C$2:C3388,C3389)&gt;0,B3388,B3388+1)</f>
        <v>1153</v>
      </c>
      <c r="C338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89" t="s">
        <v>4184</v>
      </c>
      <c r="E3389" t="s">
        <v>938</v>
      </c>
      <c r="F3389" t="s">
        <v>4195</v>
      </c>
      <c r="G3389">
        <v>2016</v>
      </c>
      <c r="H3389" t="s">
        <v>73</v>
      </c>
      <c r="I3389" t="s">
        <v>23</v>
      </c>
      <c r="J3389">
        <v>51774</v>
      </c>
      <c r="K3389">
        <v>24</v>
      </c>
      <c r="L3389">
        <f>COUNTIF(Table1[Race],Table1[Race])</f>
        <v>24</v>
      </c>
      <c r="M3389">
        <v>7</v>
      </c>
      <c r="N3389">
        <v>9</v>
      </c>
      <c r="O3389">
        <v>4</v>
      </c>
      <c r="P3389">
        <v>4</v>
      </c>
      <c r="Q3389" t="s">
        <v>4061</v>
      </c>
      <c r="R3389" t="s">
        <v>4113</v>
      </c>
      <c r="S3389" t="s">
        <v>4184</v>
      </c>
      <c r="T3389">
        <f>IFERROR(Table1[n_can_adj]/MID(Table1[district],FIND("(",Table1[district])+1,1),Table1[n_can_adj])</f>
        <v>24</v>
      </c>
      <c r="U3389">
        <v>4645670</v>
      </c>
      <c r="V3389" t="str">
        <f>IF(Table1[Voting Population]&lt;47000,"Rural","Urban")</f>
        <v>Urban</v>
      </c>
      <c r="W3389" s="3">
        <v>7.4863146353887911E-2</v>
      </c>
      <c r="X3389" s="3" t="s">
        <v>5414</v>
      </c>
      <c r="Y3389" s="3">
        <f>COUNTIFS(Table1[Race '#],Table1[[#This Row],[Race '#]],Table1[Gender],"F")</f>
        <v>3</v>
      </c>
      <c r="Z3389" s="3">
        <f>COUNTIFS(Table1[Race '#],Table1[[#This Row],[Race '#]],Table1[Gender],"M")</f>
        <v>21</v>
      </c>
      <c r="AA3389" s="3">
        <f>COUNTIFS(Table1[Race '#],Table1[[#This Row],[Race '#]],Table1[Gender],"~?")</f>
        <v>0</v>
      </c>
      <c r="AB3389" s="3" t="str">
        <f>_xlfn.IFS(Y3389=SUM(Table1[[#This Row],[Race-F candidates]:[Race-? Candidates]]),"All-Female",Z3389=SUM(Table1[[#This Row],[Race-F candidates]:[Race-? Candidates]]),"All-Male",1=1,"Mixed-Gender")</f>
        <v>Mixed-Gender</v>
      </c>
      <c r="AC3389" s="3">
        <f>COUNTIFS(Table1[genoffice],Table1[[#This Row],[genoffice]],Table1[Gender],"F")</f>
        <v>4</v>
      </c>
      <c r="AD3389" s="3">
        <f>COUNTIFS(Table1[genoffice],Table1[[#This Row],[genoffice]],Table1[Gender],"M")</f>
        <v>27</v>
      </c>
      <c r="AE3389" s="3">
        <f>COUNTIFS(Table1[genoffice],Table1[[#This Row],[genoffice]],Table1[Gender],"~?")</f>
        <v>1</v>
      </c>
    </row>
    <row r="3390" spans="1:31" x14ac:dyDescent="0.35">
      <c r="A3390">
        <v>3384</v>
      </c>
      <c r="B3390">
        <f>IF(COUNTIF(C$2:C3389,C3390)&gt;0,B3389,B3389+1)</f>
        <v>1153</v>
      </c>
      <c r="C339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0" t="s">
        <v>4184</v>
      </c>
      <c r="E3390" t="s">
        <v>938</v>
      </c>
      <c r="F3390" t="s">
        <v>4196</v>
      </c>
      <c r="G3390">
        <v>2016</v>
      </c>
      <c r="H3390" t="s">
        <v>73</v>
      </c>
      <c r="I3390" t="s">
        <v>19</v>
      </c>
      <c r="J3390">
        <v>25523</v>
      </c>
      <c r="K3390">
        <v>24</v>
      </c>
      <c r="L3390">
        <f>COUNTIF(Table1[Race],Table1[Race])</f>
        <v>24</v>
      </c>
      <c r="M3390">
        <v>7</v>
      </c>
      <c r="N3390">
        <v>9</v>
      </c>
      <c r="O3390">
        <v>4</v>
      </c>
      <c r="P3390">
        <v>4</v>
      </c>
      <c r="Q3390" t="s">
        <v>4061</v>
      </c>
      <c r="R3390" t="s">
        <v>4113</v>
      </c>
      <c r="S3390" t="s">
        <v>4184</v>
      </c>
      <c r="T3390">
        <f>IFERROR(Table1[n_can_adj]/MID(Table1[district],FIND("(",Table1[district])+1,1),Table1[n_can_adj])</f>
        <v>24</v>
      </c>
      <c r="U3390">
        <v>4645670</v>
      </c>
      <c r="V3390" t="str">
        <f>IF(Table1[Voting Population]&lt;47000,"Rural","Urban")</f>
        <v>Urban</v>
      </c>
      <c r="W3390" s="3">
        <v>7.4863146353887911E-2</v>
      </c>
      <c r="X3390" s="3" t="s">
        <v>5414</v>
      </c>
      <c r="Y3390" s="3">
        <f>COUNTIFS(Table1[Race '#],Table1[[#This Row],[Race '#]],Table1[Gender],"F")</f>
        <v>3</v>
      </c>
      <c r="Z3390" s="3">
        <f>COUNTIFS(Table1[Race '#],Table1[[#This Row],[Race '#]],Table1[Gender],"M")</f>
        <v>21</v>
      </c>
      <c r="AA3390" s="3">
        <f>COUNTIFS(Table1[Race '#],Table1[[#This Row],[Race '#]],Table1[Gender],"~?")</f>
        <v>0</v>
      </c>
      <c r="AB3390" s="3" t="str">
        <f>_xlfn.IFS(Y3390=SUM(Table1[[#This Row],[Race-F candidates]:[Race-? Candidates]]),"All-Female",Z3390=SUM(Table1[[#This Row],[Race-F candidates]:[Race-? Candidates]]),"All-Male",1=1,"Mixed-Gender")</f>
        <v>Mixed-Gender</v>
      </c>
      <c r="AC3390" s="3">
        <f>COUNTIFS(Table1[genoffice],Table1[[#This Row],[genoffice]],Table1[Gender],"F")</f>
        <v>4</v>
      </c>
      <c r="AD3390" s="3">
        <f>COUNTIFS(Table1[genoffice],Table1[[#This Row],[genoffice]],Table1[Gender],"M")</f>
        <v>27</v>
      </c>
      <c r="AE3390" s="3">
        <f>COUNTIFS(Table1[genoffice],Table1[[#This Row],[genoffice]],Table1[Gender],"~?")</f>
        <v>1</v>
      </c>
    </row>
    <row r="3391" spans="1:31" x14ac:dyDescent="0.35">
      <c r="A3391">
        <v>3385</v>
      </c>
      <c r="B3391">
        <f>IF(COUNTIF(C$2:C3390,C3391)&gt;0,B3390,B3390+1)</f>
        <v>1153</v>
      </c>
      <c r="C339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1" t="s">
        <v>4184</v>
      </c>
      <c r="E3391" t="s">
        <v>938</v>
      </c>
      <c r="F3391" t="s">
        <v>4081</v>
      </c>
      <c r="G3391">
        <v>2016</v>
      </c>
      <c r="H3391" t="s">
        <v>73</v>
      </c>
      <c r="I3391" t="s">
        <v>23</v>
      </c>
      <c r="J3391">
        <v>337833</v>
      </c>
      <c r="K3391">
        <v>24</v>
      </c>
      <c r="L3391">
        <f>COUNTIF(Table1[Race],Table1[Race])</f>
        <v>24</v>
      </c>
      <c r="M3391">
        <v>7</v>
      </c>
      <c r="N3391">
        <v>9</v>
      </c>
      <c r="O3391">
        <v>4</v>
      </c>
      <c r="P3391">
        <v>4</v>
      </c>
      <c r="Q3391" t="s">
        <v>4061</v>
      </c>
      <c r="R3391" t="s">
        <v>4113</v>
      </c>
      <c r="S3391" t="s">
        <v>4184</v>
      </c>
      <c r="T3391">
        <f>IFERROR(Table1[n_can_adj]/MID(Table1[district],FIND("(",Table1[district])+1,1),Table1[n_can_adj])</f>
        <v>24</v>
      </c>
      <c r="U3391">
        <v>4645670</v>
      </c>
      <c r="V3391" t="str">
        <f>IF(Table1[Voting Population]&lt;47000,"Rural","Urban")</f>
        <v>Urban</v>
      </c>
      <c r="W3391" s="3">
        <v>7.4863146353887911E-2</v>
      </c>
      <c r="X3391" s="3" t="s">
        <v>5414</v>
      </c>
      <c r="Y3391" s="3">
        <f>COUNTIFS(Table1[Race '#],Table1[[#This Row],[Race '#]],Table1[Gender],"F")</f>
        <v>3</v>
      </c>
      <c r="Z3391" s="3">
        <f>COUNTIFS(Table1[Race '#],Table1[[#This Row],[Race '#]],Table1[Gender],"M")</f>
        <v>21</v>
      </c>
      <c r="AA3391" s="3">
        <f>COUNTIFS(Table1[Race '#],Table1[[#This Row],[Race '#]],Table1[Gender],"~?")</f>
        <v>0</v>
      </c>
      <c r="AB3391" s="3" t="str">
        <f>_xlfn.IFS(Y3391=SUM(Table1[[#This Row],[Race-F candidates]:[Race-? Candidates]]),"All-Female",Z3391=SUM(Table1[[#This Row],[Race-F candidates]:[Race-? Candidates]]),"All-Male",1=1,"Mixed-Gender")</f>
        <v>Mixed-Gender</v>
      </c>
      <c r="AC3391" s="3">
        <f>COUNTIFS(Table1[genoffice],Table1[[#This Row],[genoffice]],Table1[Gender],"F")</f>
        <v>4</v>
      </c>
      <c r="AD3391" s="3">
        <f>COUNTIFS(Table1[genoffice],Table1[[#This Row],[genoffice]],Table1[Gender],"M")</f>
        <v>27</v>
      </c>
      <c r="AE3391" s="3">
        <f>COUNTIFS(Table1[genoffice],Table1[[#This Row],[genoffice]],Table1[Gender],"~?")</f>
        <v>1</v>
      </c>
    </row>
    <row r="3392" spans="1:31" x14ac:dyDescent="0.35">
      <c r="A3392">
        <v>3386</v>
      </c>
      <c r="B3392">
        <f>IF(COUNTIF(C$2:C3391,C3392)&gt;0,B3391,B3391+1)</f>
        <v>1153</v>
      </c>
      <c r="C339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2" t="s">
        <v>4184</v>
      </c>
      <c r="E3392" t="s">
        <v>938</v>
      </c>
      <c r="F3392" t="s">
        <v>4126</v>
      </c>
      <c r="G3392">
        <v>2016</v>
      </c>
      <c r="H3392" t="s">
        <v>73</v>
      </c>
      <c r="I3392" t="s">
        <v>23</v>
      </c>
      <c r="J3392">
        <v>45587</v>
      </c>
      <c r="K3392">
        <v>24</v>
      </c>
      <c r="L3392">
        <f>COUNTIF(Table1[Race],Table1[Race])</f>
        <v>24</v>
      </c>
      <c r="M3392">
        <v>7</v>
      </c>
      <c r="N3392">
        <v>9</v>
      </c>
      <c r="O3392">
        <v>4</v>
      </c>
      <c r="P3392">
        <v>4</v>
      </c>
      <c r="Q3392" t="s">
        <v>4061</v>
      </c>
      <c r="R3392" t="s">
        <v>4113</v>
      </c>
      <c r="S3392" t="s">
        <v>4184</v>
      </c>
      <c r="T3392">
        <f>IFERROR(Table1[n_can_adj]/MID(Table1[district],FIND("(",Table1[district])+1,1),Table1[n_can_adj])</f>
        <v>24</v>
      </c>
      <c r="U3392">
        <v>4645670</v>
      </c>
      <c r="V3392" t="str">
        <f>IF(Table1[Voting Population]&lt;47000,"Rural","Urban")</f>
        <v>Urban</v>
      </c>
      <c r="W3392" s="3">
        <v>7.4863146353887911E-2</v>
      </c>
      <c r="X3392" s="3" t="s">
        <v>5414</v>
      </c>
      <c r="Y3392" s="3">
        <f>COUNTIFS(Table1[Race '#],Table1[[#This Row],[Race '#]],Table1[Gender],"F")</f>
        <v>3</v>
      </c>
      <c r="Z3392" s="3">
        <f>COUNTIFS(Table1[Race '#],Table1[[#This Row],[Race '#]],Table1[Gender],"M")</f>
        <v>21</v>
      </c>
      <c r="AA3392" s="3">
        <f>COUNTIFS(Table1[Race '#],Table1[[#This Row],[Race '#]],Table1[Gender],"~?")</f>
        <v>0</v>
      </c>
      <c r="AB3392" s="3" t="str">
        <f>_xlfn.IFS(Y3392=SUM(Table1[[#This Row],[Race-F candidates]:[Race-? Candidates]]),"All-Female",Z3392=SUM(Table1[[#This Row],[Race-F candidates]:[Race-? Candidates]]),"All-Male",1=1,"Mixed-Gender")</f>
        <v>Mixed-Gender</v>
      </c>
      <c r="AC3392" s="3">
        <f>COUNTIFS(Table1[genoffice],Table1[[#This Row],[genoffice]],Table1[Gender],"F")</f>
        <v>4</v>
      </c>
      <c r="AD3392" s="3">
        <f>COUNTIFS(Table1[genoffice],Table1[[#This Row],[genoffice]],Table1[Gender],"M")</f>
        <v>27</v>
      </c>
      <c r="AE3392" s="3">
        <f>COUNTIFS(Table1[genoffice],Table1[[#This Row],[genoffice]],Table1[Gender],"~?")</f>
        <v>1</v>
      </c>
    </row>
    <row r="3393" spans="1:31" x14ac:dyDescent="0.35">
      <c r="A3393">
        <v>3387</v>
      </c>
      <c r="B3393">
        <f>IF(COUNTIF(C$2:C3392,C3393)&gt;0,B3392,B3392+1)</f>
        <v>1153</v>
      </c>
      <c r="C339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3" t="s">
        <v>4184</v>
      </c>
      <c r="E3393" t="s">
        <v>938</v>
      </c>
      <c r="F3393" t="s">
        <v>4197</v>
      </c>
      <c r="G3393">
        <v>2016</v>
      </c>
      <c r="H3393" t="s">
        <v>73</v>
      </c>
      <c r="I3393" t="s">
        <v>127</v>
      </c>
      <c r="J3393">
        <v>1151</v>
      </c>
      <c r="K3393">
        <v>24</v>
      </c>
      <c r="L3393">
        <f>COUNTIF(Table1[Race],Table1[Race])</f>
        <v>24</v>
      </c>
      <c r="M3393">
        <v>7</v>
      </c>
      <c r="N3393">
        <v>9</v>
      </c>
      <c r="O3393">
        <v>4</v>
      </c>
      <c r="P3393">
        <v>4</v>
      </c>
      <c r="Q3393" t="s">
        <v>4061</v>
      </c>
      <c r="R3393" t="s">
        <v>4113</v>
      </c>
      <c r="S3393" t="s">
        <v>4184</v>
      </c>
      <c r="T3393">
        <f>IFERROR(Table1[n_can_adj]/MID(Table1[district],FIND("(",Table1[district])+1,1),Table1[n_can_adj])</f>
        <v>24</v>
      </c>
      <c r="U3393">
        <v>4645670</v>
      </c>
      <c r="V3393" t="str">
        <f>IF(Table1[Voting Population]&lt;47000,"Rural","Urban")</f>
        <v>Urban</v>
      </c>
      <c r="W3393" s="3">
        <v>7.4863146353887911E-2</v>
      </c>
      <c r="X3393" s="3" t="s">
        <v>5414</v>
      </c>
      <c r="Y3393" s="3">
        <f>COUNTIFS(Table1[Race '#],Table1[[#This Row],[Race '#]],Table1[Gender],"F")</f>
        <v>3</v>
      </c>
      <c r="Z3393" s="3">
        <f>COUNTIFS(Table1[Race '#],Table1[[#This Row],[Race '#]],Table1[Gender],"M")</f>
        <v>21</v>
      </c>
      <c r="AA3393" s="3">
        <f>COUNTIFS(Table1[Race '#],Table1[[#This Row],[Race '#]],Table1[Gender],"~?")</f>
        <v>0</v>
      </c>
      <c r="AB3393" s="3" t="str">
        <f>_xlfn.IFS(Y3393=SUM(Table1[[#This Row],[Race-F candidates]:[Race-? Candidates]]),"All-Female",Z3393=SUM(Table1[[#This Row],[Race-F candidates]:[Race-? Candidates]]),"All-Male",1=1,"Mixed-Gender")</f>
        <v>Mixed-Gender</v>
      </c>
      <c r="AC3393" s="3">
        <f>COUNTIFS(Table1[genoffice],Table1[[#This Row],[genoffice]],Table1[Gender],"F")</f>
        <v>4</v>
      </c>
      <c r="AD3393" s="3">
        <f>COUNTIFS(Table1[genoffice],Table1[[#This Row],[genoffice]],Table1[Gender],"M")</f>
        <v>27</v>
      </c>
      <c r="AE3393" s="3">
        <f>COUNTIFS(Table1[genoffice],Table1[[#This Row],[genoffice]],Table1[Gender],"~?")</f>
        <v>1</v>
      </c>
    </row>
    <row r="3394" spans="1:31" x14ac:dyDescent="0.35">
      <c r="A3394">
        <v>3388</v>
      </c>
      <c r="B3394">
        <f>IF(COUNTIF(C$2:C3393,C3394)&gt;0,B3393,B3393+1)</f>
        <v>1153</v>
      </c>
      <c r="C3394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4" t="s">
        <v>4184</v>
      </c>
      <c r="E3394" t="s">
        <v>938</v>
      </c>
      <c r="F3394" t="s">
        <v>4149</v>
      </c>
      <c r="G3394">
        <v>2016</v>
      </c>
      <c r="H3394" t="s">
        <v>73</v>
      </c>
      <c r="I3394" t="s">
        <v>19</v>
      </c>
      <c r="J3394">
        <v>204026</v>
      </c>
      <c r="K3394">
        <v>24</v>
      </c>
      <c r="L3394">
        <f>COUNTIF(Table1[Race],Table1[Race])</f>
        <v>24</v>
      </c>
      <c r="M3394">
        <v>7</v>
      </c>
      <c r="N3394">
        <v>9</v>
      </c>
      <c r="O3394">
        <v>4</v>
      </c>
      <c r="P3394">
        <v>4</v>
      </c>
      <c r="Q3394" t="s">
        <v>4061</v>
      </c>
      <c r="R3394" t="s">
        <v>4113</v>
      </c>
      <c r="S3394" t="s">
        <v>4184</v>
      </c>
      <c r="T3394">
        <f>IFERROR(Table1[n_can_adj]/MID(Table1[district],FIND("(",Table1[district])+1,1),Table1[n_can_adj])</f>
        <v>24</v>
      </c>
      <c r="U3394">
        <v>4645670</v>
      </c>
      <c r="V3394" t="str">
        <f>IF(Table1[Voting Population]&lt;47000,"Rural","Urban")</f>
        <v>Urban</v>
      </c>
      <c r="W3394" s="3">
        <v>7.4863146353887911E-2</v>
      </c>
      <c r="X3394" s="3" t="s">
        <v>5414</v>
      </c>
      <c r="Y3394" s="3">
        <f>COUNTIFS(Table1[Race '#],Table1[[#This Row],[Race '#]],Table1[Gender],"F")</f>
        <v>3</v>
      </c>
      <c r="Z3394" s="3">
        <f>COUNTIFS(Table1[Race '#],Table1[[#This Row],[Race '#]],Table1[Gender],"M")</f>
        <v>21</v>
      </c>
      <c r="AA3394" s="3">
        <f>COUNTIFS(Table1[Race '#],Table1[[#This Row],[Race '#]],Table1[Gender],"~?")</f>
        <v>0</v>
      </c>
      <c r="AB3394" s="3" t="str">
        <f>_xlfn.IFS(Y3394=SUM(Table1[[#This Row],[Race-F candidates]:[Race-? Candidates]]),"All-Female",Z3394=SUM(Table1[[#This Row],[Race-F candidates]:[Race-? Candidates]]),"All-Male",1=1,"Mixed-Gender")</f>
        <v>Mixed-Gender</v>
      </c>
      <c r="AC3394" s="3">
        <f>COUNTIFS(Table1[genoffice],Table1[[#This Row],[genoffice]],Table1[Gender],"F")</f>
        <v>4</v>
      </c>
      <c r="AD3394" s="3">
        <f>COUNTIFS(Table1[genoffice],Table1[[#This Row],[genoffice]],Table1[Gender],"M")</f>
        <v>27</v>
      </c>
      <c r="AE3394" s="3">
        <f>COUNTIFS(Table1[genoffice],Table1[[#This Row],[genoffice]],Table1[Gender],"~?")</f>
        <v>1</v>
      </c>
    </row>
    <row r="3395" spans="1:31" x14ac:dyDescent="0.35">
      <c r="A3395">
        <v>3389</v>
      </c>
      <c r="B3395">
        <f>IF(COUNTIF(C$2:C3394,C3395)&gt;0,B3394,B3394+1)</f>
        <v>1153</v>
      </c>
      <c r="C3395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5" t="s">
        <v>4184</v>
      </c>
      <c r="E3395" t="s">
        <v>938</v>
      </c>
      <c r="F3395" t="s">
        <v>4198</v>
      </c>
      <c r="G3395">
        <v>2016</v>
      </c>
      <c r="H3395" t="s">
        <v>73</v>
      </c>
      <c r="I3395" t="s">
        <v>19</v>
      </c>
      <c r="J3395">
        <v>482591</v>
      </c>
      <c r="K3395">
        <v>24</v>
      </c>
      <c r="L3395">
        <f>COUNTIF(Table1[Race],Table1[Race])</f>
        <v>24</v>
      </c>
      <c r="M3395">
        <v>7</v>
      </c>
      <c r="N3395">
        <v>9</v>
      </c>
      <c r="O3395">
        <v>4</v>
      </c>
      <c r="P3395">
        <v>4</v>
      </c>
      <c r="Q3395" t="s">
        <v>4061</v>
      </c>
      <c r="R3395" t="s">
        <v>4113</v>
      </c>
      <c r="S3395" t="s">
        <v>4184</v>
      </c>
      <c r="T3395">
        <f>IFERROR(Table1[n_can_adj]/MID(Table1[district],FIND("(",Table1[district])+1,1),Table1[n_can_adj])</f>
        <v>24</v>
      </c>
      <c r="U3395">
        <v>4645670</v>
      </c>
      <c r="V3395" t="str">
        <f>IF(Table1[Voting Population]&lt;47000,"Rural","Urban")</f>
        <v>Urban</v>
      </c>
      <c r="W3395" s="3">
        <v>7.4863146353887911E-2</v>
      </c>
      <c r="X3395" s="3" t="s">
        <v>5414</v>
      </c>
      <c r="Y3395" s="3">
        <f>COUNTIFS(Table1[Race '#],Table1[[#This Row],[Race '#]],Table1[Gender],"F")</f>
        <v>3</v>
      </c>
      <c r="Z3395" s="3">
        <f>COUNTIFS(Table1[Race '#],Table1[[#This Row],[Race '#]],Table1[Gender],"M")</f>
        <v>21</v>
      </c>
      <c r="AA3395" s="3">
        <f>COUNTIFS(Table1[Race '#],Table1[[#This Row],[Race '#]],Table1[Gender],"~?")</f>
        <v>0</v>
      </c>
      <c r="AB3395" s="3" t="str">
        <f>_xlfn.IFS(Y3395=SUM(Table1[[#This Row],[Race-F candidates]:[Race-? Candidates]]),"All-Female",Z3395=SUM(Table1[[#This Row],[Race-F candidates]:[Race-? Candidates]]),"All-Male",1=1,"Mixed-Gender")</f>
        <v>Mixed-Gender</v>
      </c>
      <c r="AC3395" s="3">
        <f>COUNTIFS(Table1[genoffice],Table1[[#This Row],[genoffice]],Table1[Gender],"F")</f>
        <v>4</v>
      </c>
      <c r="AD3395" s="3">
        <f>COUNTIFS(Table1[genoffice],Table1[[#This Row],[genoffice]],Table1[Gender],"M")</f>
        <v>27</v>
      </c>
      <c r="AE3395" s="3">
        <f>COUNTIFS(Table1[genoffice],Table1[[#This Row],[genoffice]],Table1[Gender],"~?")</f>
        <v>1</v>
      </c>
    </row>
    <row r="3396" spans="1:31" x14ac:dyDescent="0.35">
      <c r="A3396">
        <v>3390</v>
      </c>
      <c r="B3396">
        <f>IF(COUNTIF(C$2:C3395,C3396)&gt;0,B3395,B3395+1)</f>
        <v>1153</v>
      </c>
      <c r="C3396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6" t="s">
        <v>4184</v>
      </c>
      <c r="E3396" t="s">
        <v>938</v>
      </c>
      <c r="F3396" t="s">
        <v>4199</v>
      </c>
      <c r="G3396">
        <v>2016</v>
      </c>
      <c r="H3396" t="s">
        <v>73</v>
      </c>
      <c r="I3396" t="s">
        <v>23</v>
      </c>
      <c r="J3396">
        <v>7395</v>
      </c>
      <c r="K3396">
        <v>24</v>
      </c>
      <c r="L3396">
        <f>COUNTIF(Table1[Race],Table1[Race])</f>
        <v>24</v>
      </c>
      <c r="M3396">
        <v>7</v>
      </c>
      <c r="N3396">
        <v>9</v>
      </c>
      <c r="O3396">
        <v>4</v>
      </c>
      <c r="P3396">
        <v>4</v>
      </c>
      <c r="Q3396" t="s">
        <v>4061</v>
      </c>
      <c r="R3396" t="s">
        <v>4113</v>
      </c>
      <c r="S3396" t="s">
        <v>4184</v>
      </c>
      <c r="T3396">
        <f>IFERROR(Table1[n_can_adj]/MID(Table1[district],FIND("(",Table1[district])+1,1),Table1[n_can_adj])</f>
        <v>24</v>
      </c>
      <c r="U3396">
        <v>4645670</v>
      </c>
      <c r="V3396" t="str">
        <f>IF(Table1[Voting Population]&lt;47000,"Rural","Urban")</f>
        <v>Urban</v>
      </c>
      <c r="W3396" s="3">
        <v>7.4863146353887911E-2</v>
      </c>
      <c r="X3396" s="3" t="s">
        <v>5414</v>
      </c>
      <c r="Y3396" s="3">
        <f>COUNTIFS(Table1[Race '#],Table1[[#This Row],[Race '#]],Table1[Gender],"F")</f>
        <v>3</v>
      </c>
      <c r="Z3396" s="3">
        <f>COUNTIFS(Table1[Race '#],Table1[[#This Row],[Race '#]],Table1[Gender],"M")</f>
        <v>21</v>
      </c>
      <c r="AA3396" s="3">
        <f>COUNTIFS(Table1[Race '#],Table1[[#This Row],[Race '#]],Table1[Gender],"~?")</f>
        <v>0</v>
      </c>
      <c r="AB3396" s="3" t="str">
        <f>_xlfn.IFS(Y3396=SUM(Table1[[#This Row],[Race-F candidates]:[Race-? Candidates]]),"All-Female",Z3396=SUM(Table1[[#This Row],[Race-F candidates]:[Race-? Candidates]]),"All-Male",1=1,"Mixed-Gender")</f>
        <v>Mixed-Gender</v>
      </c>
      <c r="AC3396" s="3">
        <f>COUNTIFS(Table1[genoffice],Table1[[#This Row],[genoffice]],Table1[Gender],"F")</f>
        <v>4</v>
      </c>
      <c r="AD3396" s="3">
        <f>COUNTIFS(Table1[genoffice],Table1[[#This Row],[genoffice]],Table1[Gender],"M")</f>
        <v>27</v>
      </c>
      <c r="AE3396" s="3">
        <f>COUNTIFS(Table1[genoffice],Table1[[#This Row],[genoffice]],Table1[Gender],"~?")</f>
        <v>1</v>
      </c>
    </row>
    <row r="3397" spans="1:31" x14ac:dyDescent="0.35">
      <c r="A3397">
        <v>3391</v>
      </c>
      <c r="B3397">
        <f>IF(COUNTIF(C$2:C3396,C3397)&gt;0,B3396,B3396+1)</f>
        <v>1153</v>
      </c>
      <c r="C3397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7" t="s">
        <v>4184</v>
      </c>
      <c r="E3397" t="s">
        <v>938</v>
      </c>
      <c r="F3397" t="s">
        <v>4200</v>
      </c>
      <c r="G3397">
        <v>2016</v>
      </c>
      <c r="H3397" t="s">
        <v>73</v>
      </c>
      <c r="I3397" t="s">
        <v>30</v>
      </c>
      <c r="J3397">
        <v>4108</v>
      </c>
      <c r="K3397">
        <v>24</v>
      </c>
      <c r="L3397">
        <f>COUNTIF(Table1[Race],Table1[Race])</f>
        <v>24</v>
      </c>
      <c r="M3397">
        <v>7</v>
      </c>
      <c r="N3397">
        <v>9</v>
      </c>
      <c r="O3397">
        <v>4</v>
      </c>
      <c r="P3397">
        <v>4</v>
      </c>
      <c r="Q3397" t="s">
        <v>4061</v>
      </c>
      <c r="R3397" t="s">
        <v>4113</v>
      </c>
      <c r="S3397" t="s">
        <v>4184</v>
      </c>
      <c r="T3397">
        <f>IFERROR(Table1[n_can_adj]/MID(Table1[district],FIND("(",Table1[district])+1,1),Table1[n_can_adj])</f>
        <v>24</v>
      </c>
      <c r="U3397">
        <v>4645670</v>
      </c>
      <c r="V3397" t="str">
        <f>IF(Table1[Voting Population]&lt;47000,"Rural","Urban")</f>
        <v>Urban</v>
      </c>
      <c r="W3397" s="3">
        <v>7.4863146353887911E-2</v>
      </c>
      <c r="X3397" s="3" t="s">
        <v>5415</v>
      </c>
      <c r="Y3397" s="3">
        <f>COUNTIFS(Table1[Race '#],Table1[[#This Row],[Race '#]],Table1[Gender],"F")</f>
        <v>3</v>
      </c>
      <c r="Z3397" s="3">
        <f>COUNTIFS(Table1[Race '#],Table1[[#This Row],[Race '#]],Table1[Gender],"M")</f>
        <v>21</v>
      </c>
      <c r="AA3397" s="3">
        <f>COUNTIFS(Table1[Race '#],Table1[[#This Row],[Race '#]],Table1[Gender],"~?")</f>
        <v>0</v>
      </c>
      <c r="AB3397" s="3" t="str">
        <f>_xlfn.IFS(Y3397=SUM(Table1[[#This Row],[Race-F candidates]:[Race-? Candidates]]),"All-Female",Z3397=SUM(Table1[[#This Row],[Race-F candidates]:[Race-? Candidates]]),"All-Male",1=1,"Mixed-Gender")</f>
        <v>Mixed-Gender</v>
      </c>
      <c r="AC3397" s="3">
        <f>COUNTIFS(Table1[genoffice],Table1[[#This Row],[genoffice]],Table1[Gender],"F")</f>
        <v>4</v>
      </c>
      <c r="AD3397" s="3">
        <f>COUNTIFS(Table1[genoffice],Table1[[#This Row],[genoffice]],Table1[Gender],"M")</f>
        <v>27</v>
      </c>
      <c r="AE3397" s="3">
        <f>COUNTIFS(Table1[genoffice],Table1[[#This Row],[genoffice]],Table1[Gender],"~?")</f>
        <v>1</v>
      </c>
    </row>
    <row r="3398" spans="1:31" x14ac:dyDescent="0.35">
      <c r="A3398">
        <v>3392</v>
      </c>
      <c r="B3398">
        <f>IF(COUNTIF(C$2:C3397,C3398)&gt;0,B3397,B3397+1)</f>
        <v>1153</v>
      </c>
      <c r="C3398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8" t="s">
        <v>4184</v>
      </c>
      <c r="E3398" t="s">
        <v>938</v>
      </c>
      <c r="F3398" t="s">
        <v>4201</v>
      </c>
      <c r="G3398">
        <v>2016</v>
      </c>
      <c r="H3398" t="s">
        <v>73</v>
      </c>
      <c r="I3398" t="s">
        <v>127</v>
      </c>
      <c r="J3398">
        <v>4067</v>
      </c>
      <c r="K3398">
        <v>24</v>
      </c>
      <c r="L3398">
        <f>COUNTIF(Table1[Race],Table1[Race])</f>
        <v>24</v>
      </c>
      <c r="M3398">
        <v>7</v>
      </c>
      <c r="N3398">
        <v>9</v>
      </c>
      <c r="O3398">
        <v>4</v>
      </c>
      <c r="P3398">
        <v>4</v>
      </c>
      <c r="Q3398" t="s">
        <v>4061</v>
      </c>
      <c r="R3398" t="s">
        <v>4113</v>
      </c>
      <c r="S3398" t="s">
        <v>4184</v>
      </c>
      <c r="T3398">
        <f>IFERROR(Table1[n_can_adj]/MID(Table1[district],FIND("(",Table1[district])+1,1),Table1[n_can_adj])</f>
        <v>24</v>
      </c>
      <c r="U3398">
        <v>4645670</v>
      </c>
      <c r="V3398" t="str">
        <f>IF(Table1[Voting Population]&lt;47000,"Rural","Urban")</f>
        <v>Urban</v>
      </c>
      <c r="W3398" s="3">
        <v>7.4863146353887911E-2</v>
      </c>
      <c r="X3398" s="3" t="s">
        <v>5414</v>
      </c>
      <c r="Y3398" s="3">
        <f>COUNTIFS(Table1[Race '#],Table1[[#This Row],[Race '#]],Table1[Gender],"F")</f>
        <v>3</v>
      </c>
      <c r="Z3398" s="3">
        <f>COUNTIFS(Table1[Race '#],Table1[[#This Row],[Race '#]],Table1[Gender],"M")</f>
        <v>21</v>
      </c>
      <c r="AA3398" s="3">
        <f>COUNTIFS(Table1[Race '#],Table1[[#This Row],[Race '#]],Table1[Gender],"~?")</f>
        <v>0</v>
      </c>
      <c r="AB3398" s="3" t="str">
        <f>_xlfn.IFS(Y3398=SUM(Table1[[#This Row],[Race-F candidates]:[Race-? Candidates]]),"All-Female",Z3398=SUM(Table1[[#This Row],[Race-F candidates]:[Race-? Candidates]]),"All-Male",1=1,"Mixed-Gender")</f>
        <v>Mixed-Gender</v>
      </c>
      <c r="AC3398" s="3">
        <f>COUNTIFS(Table1[genoffice],Table1[[#This Row],[genoffice]],Table1[Gender],"F")</f>
        <v>4</v>
      </c>
      <c r="AD3398" s="3">
        <f>COUNTIFS(Table1[genoffice],Table1[[#This Row],[genoffice]],Table1[Gender],"M")</f>
        <v>27</v>
      </c>
      <c r="AE3398" s="3">
        <f>COUNTIFS(Table1[genoffice],Table1[[#This Row],[genoffice]],Table1[Gender],"~?")</f>
        <v>1</v>
      </c>
    </row>
    <row r="3399" spans="1:31" x14ac:dyDescent="0.35">
      <c r="A3399">
        <v>3394</v>
      </c>
      <c r="B3399">
        <f>IF(COUNTIF(C$2:C3398,C3399)&gt;0,B3398,B3398+1)</f>
        <v>1153</v>
      </c>
      <c r="C3399" t="str">
        <f>Table1[[#This Row],[position]]&amp;IF(Table1[district]="NA","","-"&amp;Table1[district])&amp;IF(Table1[parish]="Multi-Parish Race","","-"&amp;Table1[parish])&amp;" ("&amp;Table1[year]&amp;")"</f>
        <v>U. S. Senator (2016)</v>
      </c>
      <c r="D3399" t="s">
        <v>4184</v>
      </c>
      <c r="E3399" t="s">
        <v>938</v>
      </c>
      <c r="F3399" t="s">
        <v>4203</v>
      </c>
      <c r="G3399">
        <v>2016</v>
      </c>
      <c r="H3399" t="s">
        <v>73</v>
      </c>
      <c r="I3399" t="s">
        <v>23</v>
      </c>
      <c r="J3399">
        <v>4927</v>
      </c>
      <c r="K3399">
        <v>24</v>
      </c>
      <c r="L3399">
        <f>COUNTIF(Table1[Race],Table1[Race])</f>
        <v>24</v>
      </c>
      <c r="M3399">
        <v>7</v>
      </c>
      <c r="N3399">
        <v>9</v>
      </c>
      <c r="O3399">
        <v>4</v>
      </c>
      <c r="P3399">
        <v>4</v>
      </c>
      <c r="Q3399" t="s">
        <v>4061</v>
      </c>
      <c r="R3399" t="s">
        <v>4113</v>
      </c>
      <c r="S3399" t="s">
        <v>4184</v>
      </c>
      <c r="T3399">
        <f>IFERROR(Table1[n_can_adj]/MID(Table1[district],FIND("(",Table1[district])+1,1),Table1[n_can_adj])</f>
        <v>24</v>
      </c>
      <c r="U3399">
        <v>4645670</v>
      </c>
      <c r="V3399" t="str">
        <f>IF(Table1[Voting Population]&lt;47000,"Rural","Urban")</f>
        <v>Urban</v>
      </c>
      <c r="W3399" s="3">
        <v>7.4863146353887911E-2</v>
      </c>
      <c r="X3399" s="3" t="s">
        <v>5414</v>
      </c>
      <c r="Y3399" s="3">
        <f>COUNTIFS(Table1[Race '#],Table1[[#This Row],[Race '#]],Table1[Gender],"F")</f>
        <v>3</v>
      </c>
      <c r="Z3399" s="3">
        <f>COUNTIFS(Table1[Race '#],Table1[[#This Row],[Race '#]],Table1[Gender],"M")</f>
        <v>21</v>
      </c>
      <c r="AA3399" s="3">
        <f>COUNTIFS(Table1[Race '#],Table1[[#This Row],[Race '#]],Table1[Gender],"~?")</f>
        <v>0</v>
      </c>
      <c r="AB3399" s="3" t="str">
        <f>_xlfn.IFS(Y3399=SUM(Table1[[#This Row],[Race-F candidates]:[Race-? Candidates]]),"All-Female",Z3399=SUM(Table1[[#This Row],[Race-F candidates]:[Race-? Candidates]]),"All-Male",1=1,"Mixed-Gender")</f>
        <v>Mixed-Gender</v>
      </c>
      <c r="AC3399" s="3">
        <f>COUNTIFS(Table1[genoffice],Table1[[#This Row],[genoffice]],Table1[Gender],"F")</f>
        <v>4</v>
      </c>
      <c r="AD3399" s="3">
        <f>COUNTIFS(Table1[genoffice],Table1[[#This Row],[genoffice]],Table1[Gender],"M")</f>
        <v>27</v>
      </c>
      <c r="AE3399" s="3">
        <f>COUNTIFS(Table1[genoffice],Table1[[#This Row],[genoffice]],Table1[Gender],"~?")</f>
        <v>1</v>
      </c>
    </row>
    <row r="3400" spans="1:31" x14ac:dyDescent="0.35">
      <c r="A3400">
        <v>3395</v>
      </c>
      <c r="B3400">
        <f>IF(COUNTIF(C$2:C3399,C3400)&gt;0,B3399,B3399+1)</f>
        <v>1153</v>
      </c>
      <c r="C3400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0" t="s">
        <v>4184</v>
      </c>
      <c r="E3400" t="s">
        <v>938</v>
      </c>
      <c r="F3400" t="s">
        <v>4179</v>
      </c>
      <c r="G3400">
        <v>2016</v>
      </c>
      <c r="H3400" t="s">
        <v>73</v>
      </c>
      <c r="I3400" t="s">
        <v>23</v>
      </c>
      <c r="J3400">
        <v>6855</v>
      </c>
      <c r="K3400">
        <v>24</v>
      </c>
      <c r="L3400">
        <f>COUNTIF(Table1[Race],Table1[Race])</f>
        <v>24</v>
      </c>
      <c r="M3400">
        <v>7</v>
      </c>
      <c r="N3400">
        <v>9</v>
      </c>
      <c r="O3400">
        <v>4</v>
      </c>
      <c r="P3400">
        <v>4</v>
      </c>
      <c r="Q3400" t="s">
        <v>4061</v>
      </c>
      <c r="R3400" t="s">
        <v>4113</v>
      </c>
      <c r="S3400" t="s">
        <v>4184</v>
      </c>
      <c r="T3400">
        <f>IFERROR(Table1[n_can_adj]/MID(Table1[district],FIND("(",Table1[district])+1,1),Table1[n_can_adj])</f>
        <v>24</v>
      </c>
      <c r="U3400">
        <v>4645670</v>
      </c>
      <c r="V3400" t="str">
        <f>IF(Table1[Voting Population]&lt;47000,"Rural","Urban")</f>
        <v>Urban</v>
      </c>
      <c r="W3400" s="3">
        <v>7.4863146353887911E-2</v>
      </c>
      <c r="X3400" s="3" t="s">
        <v>5414</v>
      </c>
      <c r="Y3400" s="3">
        <f>COUNTIFS(Table1[Race '#],Table1[[#This Row],[Race '#]],Table1[Gender],"F")</f>
        <v>3</v>
      </c>
      <c r="Z3400" s="3">
        <f>COUNTIFS(Table1[Race '#],Table1[[#This Row],[Race '#]],Table1[Gender],"M")</f>
        <v>21</v>
      </c>
      <c r="AA3400" s="3">
        <f>COUNTIFS(Table1[Race '#],Table1[[#This Row],[Race '#]],Table1[Gender],"~?")</f>
        <v>0</v>
      </c>
      <c r="AB3400" s="3" t="str">
        <f>_xlfn.IFS(Y3400=SUM(Table1[[#This Row],[Race-F candidates]:[Race-? Candidates]]),"All-Female",Z3400=SUM(Table1[[#This Row],[Race-F candidates]:[Race-? Candidates]]),"All-Male",1=1,"Mixed-Gender")</f>
        <v>Mixed-Gender</v>
      </c>
      <c r="AC3400" s="3">
        <f>COUNTIFS(Table1[genoffice],Table1[[#This Row],[genoffice]],Table1[Gender],"F")</f>
        <v>4</v>
      </c>
      <c r="AD3400" s="3">
        <f>COUNTIFS(Table1[genoffice],Table1[[#This Row],[genoffice]],Table1[Gender],"M")</f>
        <v>27</v>
      </c>
      <c r="AE3400" s="3">
        <f>COUNTIFS(Table1[genoffice],Table1[[#This Row],[genoffice]],Table1[Gender],"~?")</f>
        <v>1</v>
      </c>
    </row>
    <row r="3401" spans="1:31" x14ac:dyDescent="0.35">
      <c r="A3401">
        <v>3397</v>
      </c>
      <c r="B3401">
        <f>IF(COUNTIF(C$2:C3400,C3401)&gt;0,B3400,B3400+1)</f>
        <v>1153</v>
      </c>
      <c r="C3401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1" t="s">
        <v>4184</v>
      </c>
      <c r="E3401" t="s">
        <v>938</v>
      </c>
      <c r="F3401" t="s">
        <v>4205</v>
      </c>
      <c r="G3401">
        <v>2016</v>
      </c>
      <c r="H3401" t="s">
        <v>73</v>
      </c>
      <c r="I3401" t="s">
        <v>127</v>
      </c>
      <c r="J3401">
        <v>11370</v>
      </c>
      <c r="K3401">
        <v>24</v>
      </c>
      <c r="L3401">
        <f>COUNTIF(Table1[Race],Table1[Race])</f>
        <v>24</v>
      </c>
      <c r="M3401">
        <v>7</v>
      </c>
      <c r="N3401">
        <v>9</v>
      </c>
      <c r="O3401">
        <v>4</v>
      </c>
      <c r="P3401">
        <v>4</v>
      </c>
      <c r="Q3401" t="s">
        <v>4061</v>
      </c>
      <c r="R3401" t="s">
        <v>4113</v>
      </c>
      <c r="S3401" t="s">
        <v>4184</v>
      </c>
      <c r="T3401">
        <f>IFERROR(Table1[n_can_adj]/MID(Table1[district],FIND("(",Table1[district])+1,1),Table1[n_can_adj])</f>
        <v>24</v>
      </c>
      <c r="U3401">
        <v>4645670</v>
      </c>
      <c r="V3401" t="str">
        <f>IF(Table1[Voting Population]&lt;47000,"Rural","Urban")</f>
        <v>Urban</v>
      </c>
      <c r="W3401" s="3">
        <v>7.4863146353887911E-2</v>
      </c>
      <c r="X3401" s="3" t="s">
        <v>5414</v>
      </c>
      <c r="Y3401" s="3">
        <f>COUNTIFS(Table1[Race '#],Table1[[#This Row],[Race '#]],Table1[Gender],"F")</f>
        <v>3</v>
      </c>
      <c r="Z3401" s="3">
        <f>COUNTIFS(Table1[Race '#],Table1[[#This Row],[Race '#]],Table1[Gender],"M")</f>
        <v>21</v>
      </c>
      <c r="AA3401" s="3">
        <f>COUNTIFS(Table1[Race '#],Table1[[#This Row],[Race '#]],Table1[Gender],"~?")</f>
        <v>0</v>
      </c>
      <c r="AB3401" s="3" t="str">
        <f>_xlfn.IFS(Y3401=SUM(Table1[[#This Row],[Race-F candidates]:[Race-? Candidates]]),"All-Female",Z3401=SUM(Table1[[#This Row],[Race-F candidates]:[Race-? Candidates]]),"All-Male",1=1,"Mixed-Gender")</f>
        <v>Mixed-Gender</v>
      </c>
      <c r="AC3401" s="3">
        <f>COUNTIFS(Table1[genoffice],Table1[[#This Row],[genoffice]],Table1[Gender],"F")</f>
        <v>4</v>
      </c>
      <c r="AD3401" s="3">
        <f>COUNTIFS(Table1[genoffice],Table1[[#This Row],[genoffice]],Table1[Gender],"M")</f>
        <v>27</v>
      </c>
      <c r="AE3401" s="3">
        <f>COUNTIFS(Table1[genoffice],Table1[[#This Row],[genoffice]],Table1[Gender],"~?")</f>
        <v>1</v>
      </c>
    </row>
    <row r="3402" spans="1:31" x14ac:dyDescent="0.35">
      <c r="A3402">
        <v>3398</v>
      </c>
      <c r="B3402">
        <f>IF(COUNTIF(C$2:C3401,C3402)&gt;0,B3401,B3401+1)</f>
        <v>1153</v>
      </c>
      <c r="C3402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2" t="s">
        <v>4184</v>
      </c>
      <c r="E3402" t="s">
        <v>938</v>
      </c>
      <c r="F3402" t="s">
        <v>4206</v>
      </c>
      <c r="G3402">
        <v>2016</v>
      </c>
      <c r="H3402" t="s">
        <v>73</v>
      </c>
      <c r="I3402" t="s">
        <v>30</v>
      </c>
      <c r="J3402">
        <v>9503</v>
      </c>
      <c r="K3402">
        <v>24</v>
      </c>
      <c r="L3402">
        <f>COUNTIF(Table1[Race],Table1[Race])</f>
        <v>24</v>
      </c>
      <c r="M3402">
        <v>7</v>
      </c>
      <c r="N3402">
        <v>9</v>
      </c>
      <c r="O3402">
        <v>4</v>
      </c>
      <c r="P3402">
        <v>4</v>
      </c>
      <c r="Q3402" t="s">
        <v>4061</v>
      </c>
      <c r="R3402" t="s">
        <v>4113</v>
      </c>
      <c r="S3402" t="s">
        <v>4184</v>
      </c>
      <c r="T3402">
        <f>IFERROR(Table1[n_can_adj]/MID(Table1[district],FIND("(",Table1[district])+1,1),Table1[n_can_adj])</f>
        <v>24</v>
      </c>
      <c r="U3402">
        <v>4645670</v>
      </c>
      <c r="V3402" t="str">
        <f>IF(Table1[Voting Population]&lt;47000,"Rural","Urban")</f>
        <v>Urban</v>
      </c>
      <c r="W3402" s="3">
        <v>7.4863146353887911E-2</v>
      </c>
      <c r="X3402" s="3" t="s">
        <v>5414</v>
      </c>
      <c r="Y3402" s="3">
        <f>COUNTIFS(Table1[Race '#],Table1[[#This Row],[Race '#]],Table1[Gender],"F")</f>
        <v>3</v>
      </c>
      <c r="Z3402" s="3">
        <f>COUNTIFS(Table1[Race '#],Table1[[#This Row],[Race '#]],Table1[Gender],"M")</f>
        <v>21</v>
      </c>
      <c r="AA3402" s="3">
        <f>COUNTIFS(Table1[Race '#],Table1[[#This Row],[Race '#]],Table1[Gender],"~?")</f>
        <v>0</v>
      </c>
      <c r="AB3402" s="3" t="str">
        <f>_xlfn.IFS(Y3402=SUM(Table1[[#This Row],[Race-F candidates]:[Race-? Candidates]]),"All-Female",Z3402=SUM(Table1[[#This Row],[Race-F candidates]:[Race-? Candidates]]),"All-Male",1=1,"Mixed-Gender")</f>
        <v>Mixed-Gender</v>
      </c>
      <c r="AC3402" s="3">
        <f>COUNTIFS(Table1[genoffice],Table1[[#This Row],[genoffice]],Table1[Gender],"F")</f>
        <v>4</v>
      </c>
      <c r="AD3402" s="3">
        <f>COUNTIFS(Table1[genoffice],Table1[[#This Row],[genoffice]],Table1[Gender],"M")</f>
        <v>27</v>
      </c>
      <c r="AE3402" s="3">
        <f>COUNTIFS(Table1[genoffice],Table1[[#This Row],[genoffice]],Table1[Gender],"~?")</f>
        <v>1</v>
      </c>
    </row>
    <row r="3403" spans="1:31" x14ac:dyDescent="0.35">
      <c r="A3403">
        <v>3402</v>
      </c>
      <c r="B3403">
        <f>IF(COUNTIF(C$2:C3402,C3403)&gt;0,B3402,B3402+1)</f>
        <v>1153</v>
      </c>
      <c r="C3403" t="str">
        <f>Table1[[#This Row],[position]]&amp;IF(Table1[district]="NA","","-"&amp;Table1[district])&amp;IF(Table1[parish]="Multi-Parish Race","","-"&amp;Table1[parish])&amp;" ("&amp;Table1[year]&amp;")"</f>
        <v>U. S. Senator (2016)</v>
      </c>
      <c r="D3403" t="s">
        <v>4184</v>
      </c>
      <c r="E3403" t="s">
        <v>938</v>
      </c>
      <c r="F3403" t="s">
        <v>4210</v>
      </c>
      <c r="G3403">
        <v>2016</v>
      </c>
      <c r="H3403" t="s">
        <v>73</v>
      </c>
      <c r="I3403" t="s">
        <v>127</v>
      </c>
      <c r="J3403">
        <v>1424</v>
      </c>
      <c r="K3403">
        <v>24</v>
      </c>
      <c r="L3403">
        <f>COUNTIF(Table1[Race],Table1[Race])</f>
        <v>24</v>
      </c>
      <c r="M3403">
        <v>7</v>
      </c>
      <c r="N3403">
        <v>9</v>
      </c>
      <c r="O3403">
        <v>4</v>
      </c>
      <c r="P3403">
        <v>4</v>
      </c>
      <c r="Q3403" t="s">
        <v>4061</v>
      </c>
      <c r="R3403" t="s">
        <v>4113</v>
      </c>
      <c r="S3403" t="s">
        <v>4184</v>
      </c>
      <c r="T3403">
        <f>IFERROR(Table1[n_can_adj]/MID(Table1[district],FIND("(",Table1[district])+1,1),Table1[n_can_adj])</f>
        <v>24</v>
      </c>
      <c r="U3403">
        <f>_xlfn.IFS(AND(Table1[level]="Local",Table1[parish]="Multi-Parish Race",Table1[type]="Judicial"),0,
AND(Table1[level]="Local",Table1[parish]&lt;&gt;"Multi-Parish Race"),VLOOKUP(Table1[parish]&amp;" Parish, Louisiana",[1]parish!$C$2:$D$65,2,FALSE),
AND(Table1[level]="Local",Table1[parish]="Multi-Parish Race",Table1[year]=2014),INDEX([2]municipal_populations!$C$2:$L$305,MATCH(MID(Table1[district],FIND(" of ",Table1[district])+4,FIND(" of ",Table1[district])+4),[2]municipal_populations!$C$2:$C$305)+1,8),
AND(Table1[level]="Local",Table1[parish]="Multi-Parish Race",Table1[year]=2016),INDEX([2]municipal_populations!$C$2:$L$305,MATCH(MID(Table1[district],FIND(" of ",Table1[district])+4,FIND(" of ",Table1[district])+4),[2]municipal_populations!$C$2:$C$305)+1,10),
Table1[level]&lt;&gt;"Local",4645670)</f>
        <v>4645670</v>
      </c>
      <c r="V3403" t="str">
        <f>IF(Table1[Voting Population]&lt;47000,"Rural","Urban")</f>
        <v>Urban</v>
      </c>
      <c r="W3403" s="3">
        <v>7.4863146353887911E-2</v>
      </c>
      <c r="X3403" s="3" t="s">
        <v>5414</v>
      </c>
      <c r="Y3403" s="3">
        <f>COUNTIFS(Table1[Race '#],Table1[[#This Row],[Race '#]],Table1[Gender],"F")</f>
        <v>3</v>
      </c>
      <c r="Z3403" s="3">
        <f>COUNTIFS(Table1[Race '#],Table1[[#This Row],[Race '#]],Table1[Gender],"M")</f>
        <v>21</v>
      </c>
      <c r="AA3403" s="3">
        <f>COUNTIFS(Table1[Race '#],Table1[[#This Row],[Race '#]],Table1[Gender],"~?")</f>
        <v>0</v>
      </c>
      <c r="AB3403" s="3" t="str">
        <f>_xlfn.IFS(Y3403=SUM(Table1[[#This Row],[Race-F candidates]:[Race-? Candidates]]),"All-Female",Z3403=SUM(Table1[[#This Row],[Race-F candidates]:[Race-? Candidates]]),"All-Male",1=1,"Mixed-Gender")</f>
        <v>Mixed-Gender</v>
      </c>
      <c r="AC3403" s="3">
        <f>COUNTIFS(Table1[genoffice],Table1[[#This Row],[genoffice]],Table1[Gender],"F")</f>
        <v>4</v>
      </c>
      <c r="AD3403" s="3">
        <f>COUNTIFS(Table1[genoffice],Table1[[#This Row],[genoffice]],Table1[Gender],"M")</f>
        <v>27</v>
      </c>
      <c r="AE3403" s="3">
        <f>COUNTIFS(Table1[genoffice],Table1[[#This Row],[genoffice]],Table1[Gender],"~?")</f>
        <v>1</v>
      </c>
    </row>
    <row r="3406" spans="1:31" x14ac:dyDescent="0.35">
      <c r="D3406" s="12">
        <f>8/1153</f>
        <v>6.938421509106678E-3</v>
      </c>
    </row>
  </sheetData>
  <sortState ref="A2:T3403">
    <sortCondition ref="D2:D3403"/>
    <sortCondition ref="E2:E3403"/>
    <sortCondition ref="G2:G3403"/>
    <sortCondition ref="H2:H3403"/>
    <sortCondition ref="F2:F340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V1177"/>
  <sheetViews>
    <sheetView topLeftCell="C1" workbookViewId="0">
      <selection activeCell="F5" sqref="F5"/>
    </sheetView>
  </sheetViews>
  <sheetFormatPr defaultRowHeight="14.5" x14ac:dyDescent="0.35"/>
  <cols>
    <col min="1" max="1" width="25.6328125" bestFit="1" customWidth="1"/>
    <col min="2" max="2" width="24.26953125" style="7" bestFit="1" customWidth="1"/>
    <col min="3" max="3" width="17.26953125" bestFit="1" customWidth="1"/>
    <col min="7" max="7" width="27.08984375" bestFit="1" customWidth="1"/>
    <col min="8" max="8" width="5.36328125" bestFit="1" customWidth="1"/>
    <col min="9" max="9" width="5.08984375" bestFit="1" customWidth="1"/>
    <col min="10" max="10" width="5.54296875" bestFit="1" customWidth="1"/>
    <col min="18" max="19" width="21.1796875" bestFit="1" customWidth="1"/>
    <col min="20" max="20" width="59.26953125" bestFit="1" customWidth="1"/>
    <col min="21" max="22" width="12" bestFit="1" customWidth="1"/>
    <col min="23" max="23" width="11.26953125" bestFit="1" customWidth="1"/>
  </cols>
  <sheetData>
    <row r="3" spans="1:8" x14ac:dyDescent="0.35">
      <c r="A3" s="1" t="s">
        <v>4221</v>
      </c>
      <c r="B3" s="7" t="s">
        <v>4222</v>
      </c>
      <c r="D3" t="s">
        <v>4216</v>
      </c>
      <c r="E3" t="s">
        <v>4217</v>
      </c>
      <c r="F3" t="s">
        <v>4220</v>
      </c>
      <c r="H3" t="s">
        <v>4218</v>
      </c>
    </row>
    <row r="4" spans="1:8" x14ac:dyDescent="0.35">
      <c r="A4" s="2" t="s">
        <v>4061</v>
      </c>
      <c r="B4" s="9">
        <v>11.837606837606838</v>
      </c>
      <c r="D4">
        <v>1</v>
      </c>
      <c r="E4">
        <v>2</v>
      </c>
      <c r="F4">
        <f>COUNTIFS(B$4:B$1156,"&gt;="&amp;D4,B$4:B$1156,"&lt;"&amp;E4)</f>
        <v>0</v>
      </c>
      <c r="G4" s="6">
        <f>F4/SUM(F$4:F$13)</f>
        <v>0</v>
      </c>
      <c r="H4" s="4" t="str">
        <f>D4&amp;"+"</f>
        <v>1+</v>
      </c>
    </row>
    <row r="5" spans="1:8" x14ac:dyDescent="0.35">
      <c r="A5" s="8" t="s">
        <v>4059</v>
      </c>
      <c r="B5" s="9">
        <v>13</v>
      </c>
      <c r="D5">
        <v>2</v>
      </c>
      <c r="E5">
        <v>3</v>
      </c>
      <c r="F5">
        <f t="shared" ref="F5:F13" si="0">COUNTIFS(B$4:B$1156,"&gt;="&amp;D5,B$4:B$1156,"&lt;"&amp;E5)</f>
        <v>19</v>
      </c>
      <c r="G5" s="6">
        <f t="shared" ref="G5:G13" si="1">F5/SUM(F$4:F$13)</f>
        <v>0.6333333333333333</v>
      </c>
      <c r="H5" s="4" t="str">
        <f t="shared" ref="H5" si="2">D5&amp;"+"</f>
        <v>2+</v>
      </c>
    </row>
    <row r="6" spans="1:8" x14ac:dyDescent="0.35">
      <c r="A6" s="8" t="s">
        <v>4110</v>
      </c>
      <c r="B6" s="9">
        <v>8</v>
      </c>
      <c r="D6">
        <v>3</v>
      </c>
      <c r="E6">
        <v>4</v>
      </c>
      <c r="F6">
        <f t="shared" si="0"/>
        <v>6</v>
      </c>
      <c r="G6" s="6">
        <f t="shared" si="1"/>
        <v>0.2</v>
      </c>
      <c r="H6" s="3">
        <v>3</v>
      </c>
    </row>
    <row r="7" spans="1:8" x14ac:dyDescent="0.35">
      <c r="A7" s="8" t="s">
        <v>4184</v>
      </c>
      <c r="B7" s="9">
        <v>20</v>
      </c>
      <c r="D7">
        <v>4</v>
      </c>
      <c r="E7">
        <v>5</v>
      </c>
      <c r="F7">
        <f t="shared" si="0"/>
        <v>0</v>
      </c>
      <c r="G7" s="6">
        <f t="shared" si="1"/>
        <v>0</v>
      </c>
      <c r="H7" s="3">
        <v>4</v>
      </c>
    </row>
    <row r="8" spans="1:8" x14ac:dyDescent="0.35">
      <c r="A8" s="2" t="s">
        <v>20</v>
      </c>
      <c r="B8" s="9">
        <v>2.5796296296296255</v>
      </c>
      <c r="D8">
        <v>5</v>
      </c>
      <c r="E8">
        <v>6</v>
      </c>
      <c r="F8">
        <f t="shared" si="0"/>
        <v>1</v>
      </c>
      <c r="G8" s="6">
        <f t="shared" si="1"/>
        <v>3.3333333333333333E-2</v>
      </c>
      <c r="H8" s="3">
        <v>5</v>
      </c>
    </row>
    <row r="9" spans="1:8" x14ac:dyDescent="0.35">
      <c r="A9" s="8" t="s">
        <v>937</v>
      </c>
      <c r="B9" s="9">
        <v>3</v>
      </c>
      <c r="D9">
        <v>6</v>
      </c>
      <c r="E9">
        <v>7</v>
      </c>
      <c r="F9">
        <f t="shared" si="0"/>
        <v>0</v>
      </c>
      <c r="G9" s="6">
        <f t="shared" si="1"/>
        <v>0</v>
      </c>
      <c r="H9" s="3">
        <v>6</v>
      </c>
    </row>
    <row r="10" spans="1:8" x14ac:dyDescent="0.35">
      <c r="A10" s="8" t="s">
        <v>1810</v>
      </c>
      <c r="B10" s="9">
        <v>2</v>
      </c>
      <c r="D10">
        <v>7</v>
      </c>
      <c r="E10">
        <v>8</v>
      </c>
      <c r="F10">
        <f t="shared" si="0"/>
        <v>0</v>
      </c>
      <c r="G10" s="6">
        <f t="shared" si="1"/>
        <v>0</v>
      </c>
      <c r="H10" s="3">
        <v>7</v>
      </c>
    </row>
    <row r="11" spans="1:8" x14ac:dyDescent="0.35">
      <c r="A11" s="8" t="s">
        <v>2393</v>
      </c>
      <c r="B11" s="9">
        <v>2.4857142857142858</v>
      </c>
      <c r="D11">
        <v>8</v>
      </c>
      <c r="E11">
        <v>9</v>
      </c>
      <c r="F11">
        <f t="shared" si="0"/>
        <v>1</v>
      </c>
      <c r="G11" s="6">
        <f t="shared" si="1"/>
        <v>3.3333333333333333E-2</v>
      </c>
      <c r="H11" s="3">
        <v>8</v>
      </c>
    </row>
    <row r="12" spans="1:8" x14ac:dyDescent="0.35">
      <c r="A12" s="8" t="s">
        <v>3379</v>
      </c>
      <c r="B12" s="9">
        <v>2.4913333333333321</v>
      </c>
      <c r="D12">
        <v>9</v>
      </c>
      <c r="E12">
        <v>10</v>
      </c>
      <c r="F12">
        <f t="shared" si="0"/>
        <v>0</v>
      </c>
      <c r="G12" s="6">
        <f t="shared" si="1"/>
        <v>0</v>
      </c>
      <c r="H12" s="3">
        <v>9</v>
      </c>
    </row>
    <row r="13" spans="1:8" x14ac:dyDescent="0.35">
      <c r="A13" s="8" t="s">
        <v>4224</v>
      </c>
      <c r="B13" s="9">
        <v>3.2086956521739132</v>
      </c>
      <c r="D13">
        <v>10</v>
      </c>
      <c r="E13">
        <v>25</v>
      </c>
      <c r="F13">
        <f t="shared" si="0"/>
        <v>3</v>
      </c>
      <c r="G13" s="6">
        <f t="shared" si="1"/>
        <v>0.1</v>
      </c>
      <c r="H13" s="5" t="s">
        <v>4219</v>
      </c>
    </row>
    <row r="14" spans="1:8" x14ac:dyDescent="0.35">
      <c r="A14" s="10" t="s">
        <v>2949</v>
      </c>
      <c r="B14" s="9">
        <v>3.1552238805970148</v>
      </c>
    </row>
    <row r="15" spans="1:8" x14ac:dyDescent="0.35">
      <c r="A15" s="10" t="s">
        <v>4042</v>
      </c>
      <c r="B15" s="9">
        <v>5</v>
      </c>
    </row>
    <row r="16" spans="1:8" x14ac:dyDescent="0.35">
      <c r="A16" s="8" t="s">
        <v>4223</v>
      </c>
      <c r="B16" s="9">
        <v>2.2548427152317818</v>
      </c>
      <c r="F16" s="1"/>
      <c r="G16" s="1"/>
      <c r="H16" s="1"/>
    </row>
    <row r="17" spans="1:8" x14ac:dyDescent="0.35">
      <c r="A17" s="10" t="s">
        <v>15</v>
      </c>
      <c r="B17" s="9">
        <v>2.0628022759601596</v>
      </c>
    </row>
    <row r="18" spans="1:8" x14ac:dyDescent="0.35">
      <c r="A18" s="10" t="s">
        <v>1813</v>
      </c>
      <c r="B18" s="9">
        <v>2.535758835758839</v>
      </c>
    </row>
    <row r="19" spans="1:8" x14ac:dyDescent="0.35">
      <c r="A19" s="10" t="s">
        <v>4052</v>
      </c>
      <c r="B19" s="9">
        <v>2</v>
      </c>
    </row>
    <row r="20" spans="1:8" x14ac:dyDescent="0.35">
      <c r="A20" s="10" t="s">
        <v>4083</v>
      </c>
      <c r="B20" s="9">
        <v>2.3333333333333335</v>
      </c>
      <c r="G20" s="1" t="s">
        <v>4227</v>
      </c>
    </row>
    <row r="21" spans="1:8" x14ac:dyDescent="0.35">
      <c r="A21" s="8" t="s">
        <v>4225</v>
      </c>
      <c r="B21" s="9">
        <v>2.8384491114701129</v>
      </c>
      <c r="G21" s="1" t="s">
        <v>4229</v>
      </c>
      <c r="H21" t="s">
        <v>4228</v>
      </c>
    </row>
    <row r="22" spans="1:8" x14ac:dyDescent="0.35">
      <c r="A22" s="10" t="s">
        <v>949</v>
      </c>
      <c r="B22" s="9">
        <v>3.0420168067226889</v>
      </c>
      <c r="G22" t="s">
        <v>4061</v>
      </c>
      <c r="H22" s="11">
        <v>11.837606837606838</v>
      </c>
    </row>
    <row r="23" spans="1:8" x14ac:dyDescent="0.35">
      <c r="A23" s="10" t="s">
        <v>1437</v>
      </c>
      <c r="B23" s="9">
        <v>2.3966101694915256</v>
      </c>
      <c r="G23" t="s">
        <v>946</v>
      </c>
      <c r="H23" s="11">
        <v>2.3333333333333335</v>
      </c>
    </row>
    <row r="24" spans="1:8" x14ac:dyDescent="0.35">
      <c r="A24" s="10" t="s">
        <v>2938</v>
      </c>
      <c r="B24" s="9">
        <v>3.7906976744186047</v>
      </c>
      <c r="G24" t="s">
        <v>20</v>
      </c>
      <c r="H24" s="11">
        <v>2.5796296296296277</v>
      </c>
    </row>
    <row r="25" spans="1:8" x14ac:dyDescent="0.35">
      <c r="A25" s="8" t="s">
        <v>4226</v>
      </c>
      <c r="B25" s="9">
        <v>2.7362637362637363</v>
      </c>
      <c r="G25" t="s">
        <v>4211</v>
      </c>
      <c r="H25" s="11">
        <v>2.8967225161669603</v>
      </c>
    </row>
    <row r="26" spans="1:8" x14ac:dyDescent="0.35">
      <c r="A26" s="10" t="s">
        <v>2625</v>
      </c>
      <c r="B26" s="9">
        <v>3.0995475113122173</v>
      </c>
    </row>
    <row r="27" spans="1:8" x14ac:dyDescent="0.35">
      <c r="A27" s="10" t="s">
        <v>2692</v>
      </c>
      <c r="B27" s="9">
        <v>2.3931623931623931</v>
      </c>
    </row>
    <row r="28" spans="1:8" x14ac:dyDescent="0.35">
      <c r="A28" s="2" t="s">
        <v>946</v>
      </c>
      <c r="B28" s="9">
        <v>2.3333333333333335</v>
      </c>
    </row>
    <row r="29" spans="1:8" x14ac:dyDescent="0.35">
      <c r="A29" s="8" t="s">
        <v>943</v>
      </c>
      <c r="B29" s="9">
        <v>2</v>
      </c>
    </row>
    <row r="30" spans="1:8" x14ac:dyDescent="0.35">
      <c r="A30" s="8" t="s">
        <v>4074</v>
      </c>
      <c r="B30" s="9">
        <v>2.75</v>
      </c>
    </row>
    <row r="31" spans="1:8" x14ac:dyDescent="0.35">
      <c r="A31" s="8" t="s">
        <v>4226</v>
      </c>
      <c r="B31" s="9">
        <v>2</v>
      </c>
    </row>
    <row r="32" spans="1:8" x14ac:dyDescent="0.35">
      <c r="A32" s="10" t="s">
        <v>2625</v>
      </c>
      <c r="B32" s="9">
        <v>2</v>
      </c>
    </row>
    <row r="33" spans="1:22" x14ac:dyDescent="0.35">
      <c r="A33" s="2" t="s">
        <v>4211</v>
      </c>
      <c r="B33" s="9">
        <v>2.8967225161669514</v>
      </c>
      <c r="G33" s="1" t="s">
        <v>4229</v>
      </c>
      <c r="H33" t="s">
        <v>20</v>
      </c>
    </row>
    <row r="34" spans="1:22" x14ac:dyDescent="0.35">
      <c r="B34"/>
    </row>
    <row r="35" spans="1:22" x14ac:dyDescent="0.35">
      <c r="B35"/>
      <c r="G35" s="1" t="s">
        <v>4227</v>
      </c>
    </row>
    <row r="36" spans="1:22" x14ac:dyDescent="0.35">
      <c r="B36"/>
      <c r="G36" s="1" t="s">
        <v>4239</v>
      </c>
      <c r="H36" s="1" t="s">
        <v>4240</v>
      </c>
      <c r="I36" t="s">
        <v>4228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35">
      <c r="B37"/>
      <c r="G37" t="s">
        <v>2951</v>
      </c>
      <c r="H37" t="s">
        <v>4042</v>
      </c>
      <c r="I37" s="11">
        <v>5</v>
      </c>
    </row>
    <row r="38" spans="1:22" x14ac:dyDescent="0.35">
      <c r="B38"/>
      <c r="H38" t="s">
        <v>2949</v>
      </c>
      <c r="I38" s="11">
        <v>3.1552238805970148</v>
      </c>
    </row>
    <row r="39" spans="1:22" x14ac:dyDescent="0.35">
      <c r="B39"/>
      <c r="G39" t="s">
        <v>952</v>
      </c>
      <c r="H39" t="s">
        <v>2938</v>
      </c>
      <c r="I39" s="11">
        <v>3.7906976744186047</v>
      </c>
    </row>
    <row r="40" spans="1:22" x14ac:dyDescent="0.35">
      <c r="B40"/>
      <c r="H40" t="s">
        <v>949</v>
      </c>
      <c r="I40" s="11">
        <v>3.0420168067226889</v>
      </c>
    </row>
    <row r="41" spans="1:22" x14ac:dyDescent="0.35">
      <c r="B41"/>
      <c r="H41" t="s">
        <v>1437</v>
      </c>
      <c r="I41" s="11">
        <v>2.3966101694915256</v>
      </c>
    </row>
    <row r="42" spans="1:22" x14ac:dyDescent="0.35">
      <c r="B42"/>
      <c r="H42" t="s">
        <v>1810</v>
      </c>
      <c r="I42" s="11">
        <v>2</v>
      </c>
    </row>
    <row r="43" spans="1:22" x14ac:dyDescent="0.35">
      <c r="B43"/>
      <c r="G43" t="s">
        <v>947</v>
      </c>
      <c r="H43" t="s">
        <v>2625</v>
      </c>
      <c r="I43" s="11">
        <v>3.0995475113122173</v>
      </c>
    </row>
    <row r="44" spans="1:22" x14ac:dyDescent="0.35">
      <c r="B44"/>
      <c r="H44" t="s">
        <v>2393</v>
      </c>
      <c r="I44" s="11">
        <v>2.4857142857142858</v>
      </c>
    </row>
    <row r="45" spans="1:22" x14ac:dyDescent="0.35">
      <c r="B45"/>
      <c r="H45" t="s">
        <v>2692</v>
      </c>
      <c r="I45" s="11">
        <v>2.3931623931623931</v>
      </c>
    </row>
    <row r="46" spans="1:22" x14ac:dyDescent="0.35">
      <c r="B46"/>
      <c r="G46" t="s">
        <v>3382</v>
      </c>
      <c r="H46" t="s">
        <v>3379</v>
      </c>
      <c r="I46" s="11">
        <v>2.4913333333333321</v>
      </c>
    </row>
    <row r="47" spans="1:22" x14ac:dyDescent="0.35">
      <c r="B47"/>
      <c r="G47" t="s">
        <v>21</v>
      </c>
      <c r="H47" t="s">
        <v>937</v>
      </c>
      <c r="I47" s="11">
        <v>3</v>
      </c>
    </row>
    <row r="48" spans="1:22" x14ac:dyDescent="0.35">
      <c r="B48"/>
      <c r="H48" t="s">
        <v>1813</v>
      </c>
      <c r="I48" s="11">
        <v>2.535758835758839</v>
      </c>
    </row>
    <row r="49" spans="2:9" x14ac:dyDescent="0.35">
      <c r="B49"/>
      <c r="H49" t="s">
        <v>4083</v>
      </c>
      <c r="I49" s="11">
        <v>2.3333333333333335</v>
      </c>
    </row>
    <row r="50" spans="2:9" x14ac:dyDescent="0.35">
      <c r="B50"/>
      <c r="H50" t="s">
        <v>15</v>
      </c>
      <c r="I50" s="11">
        <v>2.0628022759601596</v>
      </c>
    </row>
    <row r="51" spans="2:9" x14ac:dyDescent="0.35">
      <c r="B51"/>
      <c r="H51" t="s">
        <v>4052</v>
      </c>
      <c r="I51" s="11">
        <v>2</v>
      </c>
    </row>
    <row r="52" spans="2:9" x14ac:dyDescent="0.35">
      <c r="B52"/>
      <c r="G52" t="s">
        <v>4211</v>
      </c>
      <c r="I52" s="11">
        <v>2.5796296296296286</v>
      </c>
    </row>
    <row r="53" spans="2:9" x14ac:dyDescent="0.35">
      <c r="B53"/>
    </row>
    <row r="54" spans="2:9" x14ac:dyDescent="0.35">
      <c r="B54"/>
    </row>
    <row r="55" spans="2:9" x14ac:dyDescent="0.35">
      <c r="B55"/>
    </row>
    <row r="56" spans="2:9" x14ac:dyDescent="0.35">
      <c r="B56"/>
    </row>
    <row r="57" spans="2:9" x14ac:dyDescent="0.35">
      <c r="B57"/>
    </row>
    <row r="58" spans="2:9" x14ac:dyDescent="0.35">
      <c r="B58"/>
    </row>
    <row r="59" spans="2:9" x14ac:dyDescent="0.35">
      <c r="B59"/>
    </row>
    <row r="60" spans="2:9" x14ac:dyDescent="0.35">
      <c r="B60"/>
    </row>
    <row r="61" spans="2:9" x14ac:dyDescent="0.35">
      <c r="B61"/>
    </row>
    <row r="62" spans="2:9" x14ac:dyDescent="0.35">
      <c r="B62"/>
    </row>
    <row r="63" spans="2:9" x14ac:dyDescent="0.35">
      <c r="B63"/>
    </row>
    <row r="64" spans="2:9" x14ac:dyDescent="0.35">
      <c r="B64"/>
    </row>
    <row r="65" spans="2:2" x14ac:dyDescent="0.35">
      <c r="B65"/>
    </row>
    <row r="66" spans="2:2" x14ac:dyDescent="0.35">
      <c r="B66"/>
    </row>
    <row r="67" spans="2:2" x14ac:dyDescent="0.35">
      <c r="B67"/>
    </row>
    <row r="68" spans="2:2" x14ac:dyDescent="0.35">
      <c r="B68"/>
    </row>
    <row r="69" spans="2:2" x14ac:dyDescent="0.35">
      <c r="B69"/>
    </row>
    <row r="70" spans="2:2" x14ac:dyDescent="0.35">
      <c r="B70"/>
    </row>
    <row r="71" spans="2:2" x14ac:dyDescent="0.35">
      <c r="B71"/>
    </row>
    <row r="72" spans="2:2" x14ac:dyDescent="0.35">
      <c r="B72"/>
    </row>
    <row r="73" spans="2:2" x14ac:dyDescent="0.35">
      <c r="B73"/>
    </row>
    <row r="74" spans="2:2" x14ac:dyDescent="0.35">
      <c r="B74"/>
    </row>
    <row r="75" spans="2:2" x14ac:dyDescent="0.35">
      <c r="B75"/>
    </row>
    <row r="76" spans="2:2" x14ac:dyDescent="0.35">
      <c r="B76"/>
    </row>
    <row r="77" spans="2:2" x14ac:dyDescent="0.35">
      <c r="B77"/>
    </row>
    <row r="78" spans="2:2" x14ac:dyDescent="0.35">
      <c r="B78"/>
    </row>
    <row r="79" spans="2:2" x14ac:dyDescent="0.35">
      <c r="B79"/>
    </row>
    <row r="80" spans="2:2" x14ac:dyDescent="0.35">
      <c r="B80"/>
    </row>
    <row r="81" spans="2:2" x14ac:dyDescent="0.35">
      <c r="B81"/>
    </row>
    <row r="82" spans="2:2" x14ac:dyDescent="0.35">
      <c r="B82"/>
    </row>
    <row r="83" spans="2:2" x14ac:dyDescent="0.35">
      <c r="B83"/>
    </row>
    <row r="84" spans="2:2" x14ac:dyDescent="0.35">
      <c r="B84"/>
    </row>
    <row r="85" spans="2:2" x14ac:dyDescent="0.35">
      <c r="B85"/>
    </row>
    <row r="86" spans="2:2" x14ac:dyDescent="0.35">
      <c r="B86"/>
    </row>
    <row r="87" spans="2:2" x14ac:dyDescent="0.35">
      <c r="B87"/>
    </row>
    <row r="88" spans="2:2" x14ac:dyDescent="0.35">
      <c r="B88"/>
    </row>
    <row r="89" spans="2:2" x14ac:dyDescent="0.35">
      <c r="B89"/>
    </row>
    <row r="90" spans="2:2" x14ac:dyDescent="0.35">
      <c r="B90"/>
    </row>
    <row r="91" spans="2:2" x14ac:dyDescent="0.35">
      <c r="B91"/>
    </row>
    <row r="92" spans="2:2" x14ac:dyDescent="0.35">
      <c r="B92"/>
    </row>
    <row r="93" spans="2:2" x14ac:dyDescent="0.35">
      <c r="B93"/>
    </row>
    <row r="94" spans="2:2" x14ac:dyDescent="0.35">
      <c r="B94"/>
    </row>
    <row r="95" spans="2:2" x14ac:dyDescent="0.35">
      <c r="B95"/>
    </row>
    <row r="96" spans="2:2" x14ac:dyDescent="0.35">
      <c r="B96"/>
    </row>
    <row r="97" spans="2:2" x14ac:dyDescent="0.35">
      <c r="B97"/>
    </row>
    <row r="98" spans="2:2" x14ac:dyDescent="0.35">
      <c r="B98"/>
    </row>
    <row r="99" spans="2:2" x14ac:dyDescent="0.35">
      <c r="B99"/>
    </row>
    <row r="100" spans="2:2" x14ac:dyDescent="0.35">
      <c r="B100"/>
    </row>
    <row r="101" spans="2:2" x14ac:dyDescent="0.35">
      <c r="B101"/>
    </row>
    <row r="102" spans="2:2" x14ac:dyDescent="0.35">
      <c r="B102"/>
    </row>
    <row r="103" spans="2:2" x14ac:dyDescent="0.35">
      <c r="B103"/>
    </row>
    <row r="104" spans="2:2" x14ac:dyDescent="0.35">
      <c r="B104"/>
    </row>
    <row r="105" spans="2:2" x14ac:dyDescent="0.35">
      <c r="B105"/>
    </row>
    <row r="106" spans="2:2" x14ac:dyDescent="0.35">
      <c r="B106"/>
    </row>
    <row r="107" spans="2:2" x14ac:dyDescent="0.35">
      <c r="B107"/>
    </row>
    <row r="108" spans="2:2" x14ac:dyDescent="0.35">
      <c r="B108"/>
    </row>
    <row r="109" spans="2:2" x14ac:dyDescent="0.35">
      <c r="B109"/>
    </row>
    <row r="110" spans="2:2" x14ac:dyDescent="0.35">
      <c r="B110"/>
    </row>
    <row r="111" spans="2:2" x14ac:dyDescent="0.35">
      <c r="B111"/>
    </row>
    <row r="112" spans="2:2" x14ac:dyDescent="0.35">
      <c r="B112"/>
    </row>
    <row r="113" spans="2:2" x14ac:dyDescent="0.35">
      <c r="B113"/>
    </row>
    <row r="114" spans="2:2" x14ac:dyDescent="0.35">
      <c r="B114"/>
    </row>
    <row r="115" spans="2:2" x14ac:dyDescent="0.35">
      <c r="B115"/>
    </row>
    <row r="116" spans="2:2" x14ac:dyDescent="0.35">
      <c r="B116"/>
    </row>
    <row r="117" spans="2:2" x14ac:dyDescent="0.35">
      <c r="B117"/>
    </row>
    <row r="118" spans="2:2" x14ac:dyDescent="0.35">
      <c r="B118"/>
    </row>
    <row r="119" spans="2:2" x14ac:dyDescent="0.35">
      <c r="B119"/>
    </row>
    <row r="120" spans="2:2" x14ac:dyDescent="0.35">
      <c r="B120"/>
    </row>
    <row r="121" spans="2:2" x14ac:dyDescent="0.35">
      <c r="B121"/>
    </row>
    <row r="122" spans="2:2" x14ac:dyDescent="0.35">
      <c r="B122"/>
    </row>
    <row r="123" spans="2:2" x14ac:dyDescent="0.35">
      <c r="B123"/>
    </row>
    <row r="124" spans="2:2" x14ac:dyDescent="0.35">
      <c r="B124"/>
    </row>
    <row r="125" spans="2:2" x14ac:dyDescent="0.35">
      <c r="B125"/>
    </row>
    <row r="126" spans="2:2" x14ac:dyDescent="0.35">
      <c r="B126"/>
    </row>
    <row r="127" spans="2:2" x14ac:dyDescent="0.35">
      <c r="B127"/>
    </row>
    <row r="128" spans="2:2" x14ac:dyDescent="0.35">
      <c r="B128"/>
    </row>
    <row r="129" spans="2:2" x14ac:dyDescent="0.35">
      <c r="B129"/>
    </row>
    <row r="130" spans="2:2" x14ac:dyDescent="0.35">
      <c r="B130"/>
    </row>
    <row r="131" spans="2:2" x14ac:dyDescent="0.35">
      <c r="B131"/>
    </row>
    <row r="132" spans="2:2" x14ac:dyDescent="0.35">
      <c r="B132"/>
    </row>
    <row r="133" spans="2:2" x14ac:dyDescent="0.35">
      <c r="B133"/>
    </row>
    <row r="134" spans="2:2" x14ac:dyDescent="0.35">
      <c r="B134"/>
    </row>
    <row r="135" spans="2:2" x14ac:dyDescent="0.35">
      <c r="B135"/>
    </row>
    <row r="136" spans="2:2" x14ac:dyDescent="0.35">
      <c r="B136"/>
    </row>
    <row r="137" spans="2:2" x14ac:dyDescent="0.35">
      <c r="B137"/>
    </row>
    <row r="138" spans="2:2" x14ac:dyDescent="0.35">
      <c r="B138"/>
    </row>
    <row r="139" spans="2:2" x14ac:dyDescent="0.35">
      <c r="B139"/>
    </row>
    <row r="140" spans="2:2" x14ac:dyDescent="0.35">
      <c r="B140"/>
    </row>
    <row r="141" spans="2:2" x14ac:dyDescent="0.35">
      <c r="B141"/>
    </row>
    <row r="142" spans="2:2" x14ac:dyDescent="0.35">
      <c r="B142"/>
    </row>
    <row r="143" spans="2:2" x14ac:dyDescent="0.35">
      <c r="B143"/>
    </row>
    <row r="144" spans="2:2" x14ac:dyDescent="0.35">
      <c r="B144"/>
    </row>
    <row r="145" spans="2:2" x14ac:dyDescent="0.35">
      <c r="B145"/>
    </row>
    <row r="146" spans="2:2" x14ac:dyDescent="0.35">
      <c r="B146"/>
    </row>
    <row r="147" spans="2:2" x14ac:dyDescent="0.35">
      <c r="B147"/>
    </row>
    <row r="148" spans="2:2" x14ac:dyDescent="0.35">
      <c r="B148"/>
    </row>
    <row r="149" spans="2:2" x14ac:dyDescent="0.35">
      <c r="B149"/>
    </row>
    <row r="150" spans="2:2" x14ac:dyDescent="0.35">
      <c r="B150"/>
    </row>
    <row r="151" spans="2:2" x14ac:dyDescent="0.35">
      <c r="B151"/>
    </row>
    <row r="152" spans="2:2" x14ac:dyDescent="0.35">
      <c r="B152"/>
    </row>
    <row r="153" spans="2:2" x14ac:dyDescent="0.35">
      <c r="B153"/>
    </row>
    <row r="154" spans="2:2" x14ac:dyDescent="0.35">
      <c r="B154"/>
    </row>
    <row r="155" spans="2:2" x14ac:dyDescent="0.35">
      <c r="B155"/>
    </row>
    <row r="156" spans="2:2" x14ac:dyDescent="0.35">
      <c r="B156"/>
    </row>
    <row r="157" spans="2:2" x14ac:dyDescent="0.35">
      <c r="B157"/>
    </row>
    <row r="158" spans="2:2" x14ac:dyDescent="0.35">
      <c r="B158"/>
    </row>
    <row r="159" spans="2:2" x14ac:dyDescent="0.35">
      <c r="B159"/>
    </row>
    <row r="160" spans="2:2" x14ac:dyDescent="0.35">
      <c r="B160"/>
    </row>
    <row r="161" spans="2:2" x14ac:dyDescent="0.35">
      <c r="B161"/>
    </row>
    <row r="162" spans="2:2" x14ac:dyDescent="0.35">
      <c r="B162"/>
    </row>
    <row r="163" spans="2:2" x14ac:dyDescent="0.35">
      <c r="B163"/>
    </row>
    <row r="164" spans="2:2" x14ac:dyDescent="0.35">
      <c r="B164"/>
    </row>
    <row r="165" spans="2:2" x14ac:dyDescent="0.35">
      <c r="B165"/>
    </row>
    <row r="166" spans="2:2" x14ac:dyDescent="0.35">
      <c r="B166"/>
    </row>
    <row r="167" spans="2:2" x14ac:dyDescent="0.35">
      <c r="B167"/>
    </row>
    <row r="168" spans="2:2" x14ac:dyDescent="0.35">
      <c r="B168"/>
    </row>
    <row r="169" spans="2:2" x14ac:dyDescent="0.35">
      <c r="B169"/>
    </row>
    <row r="170" spans="2:2" x14ac:dyDescent="0.35">
      <c r="B170"/>
    </row>
    <row r="171" spans="2:2" x14ac:dyDescent="0.35">
      <c r="B171"/>
    </row>
    <row r="172" spans="2:2" x14ac:dyDescent="0.35">
      <c r="B172"/>
    </row>
    <row r="173" spans="2:2" x14ac:dyDescent="0.35">
      <c r="B173"/>
    </row>
    <row r="174" spans="2:2" x14ac:dyDescent="0.35">
      <c r="B174"/>
    </row>
    <row r="175" spans="2:2" x14ac:dyDescent="0.35">
      <c r="B175"/>
    </row>
    <row r="176" spans="2:2" x14ac:dyDescent="0.35">
      <c r="B176"/>
    </row>
    <row r="177" spans="2:2" x14ac:dyDescent="0.35">
      <c r="B177"/>
    </row>
    <row r="178" spans="2:2" x14ac:dyDescent="0.35">
      <c r="B178"/>
    </row>
    <row r="179" spans="2:2" x14ac:dyDescent="0.35">
      <c r="B179"/>
    </row>
    <row r="180" spans="2:2" x14ac:dyDescent="0.35">
      <c r="B180"/>
    </row>
    <row r="181" spans="2:2" x14ac:dyDescent="0.35">
      <c r="B181"/>
    </row>
    <row r="182" spans="2:2" x14ac:dyDescent="0.35">
      <c r="B182"/>
    </row>
    <row r="183" spans="2:2" x14ac:dyDescent="0.35">
      <c r="B183"/>
    </row>
    <row r="184" spans="2:2" x14ac:dyDescent="0.35">
      <c r="B184"/>
    </row>
    <row r="185" spans="2:2" x14ac:dyDescent="0.35">
      <c r="B185"/>
    </row>
    <row r="186" spans="2:2" x14ac:dyDescent="0.35">
      <c r="B186"/>
    </row>
    <row r="187" spans="2:2" x14ac:dyDescent="0.35">
      <c r="B187"/>
    </row>
    <row r="188" spans="2:2" x14ac:dyDescent="0.35">
      <c r="B188"/>
    </row>
    <row r="189" spans="2:2" x14ac:dyDescent="0.35">
      <c r="B189"/>
    </row>
    <row r="190" spans="2:2" x14ac:dyDescent="0.35">
      <c r="B190"/>
    </row>
    <row r="191" spans="2:2" x14ac:dyDescent="0.35">
      <c r="B191"/>
    </row>
    <row r="192" spans="2:2" x14ac:dyDescent="0.35">
      <c r="B192"/>
    </row>
    <row r="193" spans="2:2" x14ac:dyDescent="0.35">
      <c r="B193"/>
    </row>
    <row r="194" spans="2:2" x14ac:dyDescent="0.35">
      <c r="B194"/>
    </row>
    <row r="195" spans="2:2" x14ac:dyDescent="0.35">
      <c r="B195"/>
    </row>
    <row r="196" spans="2:2" x14ac:dyDescent="0.35">
      <c r="B196"/>
    </row>
    <row r="197" spans="2:2" x14ac:dyDescent="0.35">
      <c r="B197"/>
    </row>
    <row r="198" spans="2:2" x14ac:dyDescent="0.35">
      <c r="B198"/>
    </row>
    <row r="199" spans="2:2" x14ac:dyDescent="0.35">
      <c r="B199"/>
    </row>
    <row r="200" spans="2:2" x14ac:dyDescent="0.35">
      <c r="B200"/>
    </row>
    <row r="201" spans="2:2" x14ac:dyDescent="0.35">
      <c r="B201"/>
    </row>
    <row r="202" spans="2:2" x14ac:dyDescent="0.35">
      <c r="B202"/>
    </row>
    <row r="203" spans="2:2" x14ac:dyDescent="0.35">
      <c r="B203"/>
    </row>
    <row r="204" spans="2:2" x14ac:dyDescent="0.35">
      <c r="B204"/>
    </row>
    <row r="205" spans="2:2" x14ac:dyDescent="0.35">
      <c r="B205"/>
    </row>
    <row r="206" spans="2:2" x14ac:dyDescent="0.35">
      <c r="B206"/>
    </row>
    <row r="207" spans="2:2" x14ac:dyDescent="0.35">
      <c r="B207"/>
    </row>
    <row r="208" spans="2:2" x14ac:dyDescent="0.35">
      <c r="B208"/>
    </row>
    <row r="209" spans="2:2" x14ac:dyDescent="0.35">
      <c r="B209"/>
    </row>
    <row r="210" spans="2:2" x14ac:dyDescent="0.35">
      <c r="B210"/>
    </row>
    <row r="211" spans="2:2" x14ac:dyDescent="0.35">
      <c r="B211"/>
    </row>
    <row r="212" spans="2:2" x14ac:dyDescent="0.35">
      <c r="B212"/>
    </row>
    <row r="213" spans="2:2" x14ac:dyDescent="0.35">
      <c r="B213"/>
    </row>
    <row r="214" spans="2:2" x14ac:dyDescent="0.35">
      <c r="B214"/>
    </row>
    <row r="215" spans="2:2" x14ac:dyDescent="0.35">
      <c r="B215"/>
    </row>
    <row r="216" spans="2:2" x14ac:dyDescent="0.35">
      <c r="B216"/>
    </row>
    <row r="217" spans="2:2" x14ac:dyDescent="0.35">
      <c r="B217"/>
    </row>
    <row r="218" spans="2:2" x14ac:dyDescent="0.35">
      <c r="B218"/>
    </row>
    <row r="219" spans="2:2" x14ac:dyDescent="0.35">
      <c r="B219"/>
    </row>
    <row r="220" spans="2:2" x14ac:dyDescent="0.35">
      <c r="B220"/>
    </row>
    <row r="221" spans="2:2" x14ac:dyDescent="0.35">
      <c r="B221"/>
    </row>
    <row r="222" spans="2:2" x14ac:dyDescent="0.35">
      <c r="B222"/>
    </row>
    <row r="223" spans="2:2" x14ac:dyDescent="0.35">
      <c r="B223"/>
    </row>
    <row r="224" spans="2:2" x14ac:dyDescent="0.35">
      <c r="B224"/>
    </row>
    <row r="225" spans="2:2" x14ac:dyDescent="0.35">
      <c r="B225"/>
    </row>
    <row r="226" spans="2:2" x14ac:dyDescent="0.35">
      <c r="B226"/>
    </row>
    <row r="227" spans="2:2" x14ac:dyDescent="0.35">
      <c r="B227"/>
    </row>
    <row r="228" spans="2:2" x14ac:dyDescent="0.35">
      <c r="B228"/>
    </row>
    <row r="229" spans="2:2" x14ac:dyDescent="0.35">
      <c r="B229"/>
    </row>
    <row r="230" spans="2:2" x14ac:dyDescent="0.35">
      <c r="B230"/>
    </row>
    <row r="231" spans="2:2" x14ac:dyDescent="0.35">
      <c r="B231"/>
    </row>
    <row r="232" spans="2:2" x14ac:dyDescent="0.35">
      <c r="B232"/>
    </row>
    <row r="233" spans="2:2" x14ac:dyDescent="0.35">
      <c r="B233"/>
    </row>
    <row r="234" spans="2:2" x14ac:dyDescent="0.35">
      <c r="B234"/>
    </row>
    <row r="235" spans="2:2" x14ac:dyDescent="0.35">
      <c r="B235"/>
    </row>
    <row r="236" spans="2:2" x14ac:dyDescent="0.35">
      <c r="B236"/>
    </row>
    <row r="237" spans="2:2" x14ac:dyDescent="0.35">
      <c r="B237"/>
    </row>
    <row r="238" spans="2:2" x14ac:dyDescent="0.35">
      <c r="B238"/>
    </row>
    <row r="239" spans="2:2" x14ac:dyDescent="0.35">
      <c r="B239"/>
    </row>
    <row r="240" spans="2:2" x14ac:dyDescent="0.35">
      <c r="B240"/>
    </row>
    <row r="241" spans="2:2" x14ac:dyDescent="0.35">
      <c r="B241"/>
    </row>
    <row r="242" spans="2:2" x14ac:dyDescent="0.35">
      <c r="B242"/>
    </row>
    <row r="243" spans="2:2" x14ac:dyDescent="0.35">
      <c r="B243"/>
    </row>
    <row r="244" spans="2:2" x14ac:dyDescent="0.35">
      <c r="B244"/>
    </row>
    <row r="245" spans="2:2" x14ac:dyDescent="0.35">
      <c r="B245"/>
    </row>
    <row r="246" spans="2:2" x14ac:dyDescent="0.35">
      <c r="B246"/>
    </row>
    <row r="247" spans="2:2" x14ac:dyDescent="0.35">
      <c r="B247"/>
    </row>
    <row r="248" spans="2:2" x14ac:dyDescent="0.35">
      <c r="B248"/>
    </row>
    <row r="249" spans="2:2" x14ac:dyDescent="0.35">
      <c r="B249"/>
    </row>
    <row r="250" spans="2:2" x14ac:dyDescent="0.35">
      <c r="B250"/>
    </row>
    <row r="251" spans="2:2" x14ac:dyDescent="0.35">
      <c r="B251"/>
    </row>
    <row r="252" spans="2:2" x14ac:dyDescent="0.35">
      <c r="B252"/>
    </row>
    <row r="253" spans="2:2" x14ac:dyDescent="0.35">
      <c r="B253"/>
    </row>
    <row r="254" spans="2:2" x14ac:dyDescent="0.35">
      <c r="B254"/>
    </row>
    <row r="255" spans="2:2" x14ac:dyDescent="0.35">
      <c r="B255"/>
    </row>
    <row r="256" spans="2:2" x14ac:dyDescent="0.35">
      <c r="B256"/>
    </row>
    <row r="257" spans="2:2" x14ac:dyDescent="0.35">
      <c r="B257"/>
    </row>
    <row r="258" spans="2:2" x14ac:dyDescent="0.35">
      <c r="B258"/>
    </row>
    <row r="259" spans="2:2" x14ac:dyDescent="0.35">
      <c r="B259"/>
    </row>
    <row r="260" spans="2:2" x14ac:dyDescent="0.35">
      <c r="B260"/>
    </row>
    <row r="261" spans="2:2" x14ac:dyDescent="0.35">
      <c r="B261"/>
    </row>
    <row r="262" spans="2:2" x14ac:dyDescent="0.35">
      <c r="B262"/>
    </row>
    <row r="263" spans="2:2" x14ac:dyDescent="0.35">
      <c r="B263"/>
    </row>
    <row r="264" spans="2:2" x14ac:dyDescent="0.35">
      <c r="B264"/>
    </row>
    <row r="265" spans="2:2" x14ac:dyDescent="0.35">
      <c r="B265"/>
    </row>
    <row r="266" spans="2:2" x14ac:dyDescent="0.35">
      <c r="B266"/>
    </row>
    <row r="267" spans="2:2" x14ac:dyDescent="0.35">
      <c r="B267"/>
    </row>
    <row r="268" spans="2:2" x14ac:dyDescent="0.35">
      <c r="B268"/>
    </row>
    <row r="269" spans="2:2" x14ac:dyDescent="0.35">
      <c r="B269"/>
    </row>
    <row r="270" spans="2:2" x14ac:dyDescent="0.35">
      <c r="B270"/>
    </row>
    <row r="271" spans="2:2" x14ac:dyDescent="0.35">
      <c r="B271"/>
    </row>
    <row r="272" spans="2:2" x14ac:dyDescent="0.35">
      <c r="B272"/>
    </row>
    <row r="273" spans="2:2" x14ac:dyDescent="0.35">
      <c r="B273"/>
    </row>
    <row r="274" spans="2:2" x14ac:dyDescent="0.35">
      <c r="B274"/>
    </row>
    <row r="275" spans="2:2" x14ac:dyDescent="0.35">
      <c r="B275"/>
    </row>
    <row r="276" spans="2:2" x14ac:dyDescent="0.35">
      <c r="B276"/>
    </row>
    <row r="277" spans="2:2" x14ac:dyDescent="0.35">
      <c r="B277"/>
    </row>
    <row r="278" spans="2:2" x14ac:dyDescent="0.35">
      <c r="B278"/>
    </row>
    <row r="279" spans="2:2" x14ac:dyDescent="0.35">
      <c r="B279"/>
    </row>
    <row r="280" spans="2:2" x14ac:dyDescent="0.35">
      <c r="B280"/>
    </row>
    <row r="281" spans="2:2" x14ac:dyDescent="0.35">
      <c r="B281"/>
    </row>
    <row r="282" spans="2:2" x14ac:dyDescent="0.35">
      <c r="B282"/>
    </row>
    <row r="283" spans="2:2" x14ac:dyDescent="0.35">
      <c r="B283"/>
    </row>
    <row r="284" spans="2:2" x14ac:dyDescent="0.35">
      <c r="B284"/>
    </row>
    <row r="285" spans="2:2" x14ac:dyDescent="0.35">
      <c r="B285"/>
    </row>
    <row r="286" spans="2:2" x14ac:dyDescent="0.35">
      <c r="B286"/>
    </row>
    <row r="287" spans="2:2" x14ac:dyDescent="0.35">
      <c r="B287"/>
    </row>
    <row r="288" spans="2:2" x14ac:dyDescent="0.35">
      <c r="B288"/>
    </row>
    <row r="289" spans="2:2" x14ac:dyDescent="0.35">
      <c r="B289"/>
    </row>
    <row r="290" spans="2:2" x14ac:dyDescent="0.35">
      <c r="B290"/>
    </row>
    <row r="291" spans="2:2" x14ac:dyDescent="0.35">
      <c r="B291"/>
    </row>
    <row r="292" spans="2:2" x14ac:dyDescent="0.35">
      <c r="B292"/>
    </row>
    <row r="293" spans="2:2" x14ac:dyDescent="0.35">
      <c r="B293"/>
    </row>
    <row r="294" spans="2:2" x14ac:dyDescent="0.35">
      <c r="B294"/>
    </row>
    <row r="295" spans="2:2" x14ac:dyDescent="0.35">
      <c r="B295"/>
    </row>
    <row r="296" spans="2:2" x14ac:dyDescent="0.35">
      <c r="B296"/>
    </row>
    <row r="297" spans="2:2" x14ac:dyDescent="0.35">
      <c r="B297"/>
    </row>
    <row r="298" spans="2:2" x14ac:dyDescent="0.35">
      <c r="B298"/>
    </row>
    <row r="299" spans="2:2" x14ac:dyDescent="0.35">
      <c r="B299"/>
    </row>
    <row r="300" spans="2:2" x14ac:dyDescent="0.35">
      <c r="B300"/>
    </row>
    <row r="301" spans="2:2" x14ac:dyDescent="0.35">
      <c r="B301"/>
    </row>
    <row r="302" spans="2:2" x14ac:dyDescent="0.35">
      <c r="B302"/>
    </row>
    <row r="303" spans="2:2" x14ac:dyDescent="0.35">
      <c r="B303"/>
    </row>
    <row r="304" spans="2:2" x14ac:dyDescent="0.35">
      <c r="B304"/>
    </row>
    <row r="305" spans="2:2" x14ac:dyDescent="0.35">
      <c r="B305"/>
    </row>
    <row r="306" spans="2:2" x14ac:dyDescent="0.35">
      <c r="B306"/>
    </row>
    <row r="307" spans="2:2" x14ac:dyDescent="0.35">
      <c r="B307"/>
    </row>
    <row r="308" spans="2:2" x14ac:dyDescent="0.35">
      <c r="B308"/>
    </row>
    <row r="309" spans="2:2" x14ac:dyDescent="0.35">
      <c r="B309"/>
    </row>
    <row r="310" spans="2:2" x14ac:dyDescent="0.35">
      <c r="B310"/>
    </row>
    <row r="311" spans="2:2" x14ac:dyDescent="0.35">
      <c r="B311"/>
    </row>
    <row r="312" spans="2:2" x14ac:dyDescent="0.35">
      <c r="B312"/>
    </row>
    <row r="313" spans="2:2" x14ac:dyDescent="0.35">
      <c r="B313"/>
    </row>
    <row r="314" spans="2:2" x14ac:dyDescent="0.35">
      <c r="B314"/>
    </row>
    <row r="315" spans="2:2" x14ac:dyDescent="0.35">
      <c r="B315"/>
    </row>
    <row r="316" spans="2:2" x14ac:dyDescent="0.35">
      <c r="B316"/>
    </row>
    <row r="317" spans="2:2" x14ac:dyDescent="0.35">
      <c r="B317"/>
    </row>
    <row r="318" spans="2:2" x14ac:dyDescent="0.35">
      <c r="B318"/>
    </row>
    <row r="319" spans="2:2" x14ac:dyDescent="0.35">
      <c r="B319"/>
    </row>
    <row r="320" spans="2:2" x14ac:dyDescent="0.35">
      <c r="B320"/>
    </row>
    <row r="321" spans="2:2" x14ac:dyDescent="0.35">
      <c r="B321"/>
    </row>
    <row r="322" spans="2:2" x14ac:dyDescent="0.35">
      <c r="B322"/>
    </row>
    <row r="323" spans="2:2" x14ac:dyDescent="0.35">
      <c r="B323"/>
    </row>
    <row r="324" spans="2:2" x14ac:dyDescent="0.35">
      <c r="B324"/>
    </row>
    <row r="325" spans="2:2" x14ac:dyDescent="0.35">
      <c r="B325"/>
    </row>
    <row r="326" spans="2:2" x14ac:dyDescent="0.35">
      <c r="B326"/>
    </row>
    <row r="327" spans="2:2" x14ac:dyDescent="0.35">
      <c r="B327"/>
    </row>
    <row r="328" spans="2:2" x14ac:dyDescent="0.35">
      <c r="B328"/>
    </row>
    <row r="329" spans="2:2" x14ac:dyDescent="0.35">
      <c r="B329"/>
    </row>
    <row r="330" spans="2:2" x14ac:dyDescent="0.35">
      <c r="B330"/>
    </row>
    <row r="331" spans="2:2" x14ac:dyDescent="0.35">
      <c r="B331"/>
    </row>
    <row r="332" spans="2:2" x14ac:dyDescent="0.35">
      <c r="B332"/>
    </row>
    <row r="333" spans="2:2" x14ac:dyDescent="0.35">
      <c r="B333"/>
    </row>
    <row r="334" spans="2:2" x14ac:dyDescent="0.35">
      <c r="B334"/>
    </row>
    <row r="335" spans="2:2" x14ac:dyDescent="0.35">
      <c r="B335"/>
    </row>
    <row r="336" spans="2:2" x14ac:dyDescent="0.35">
      <c r="B336"/>
    </row>
    <row r="337" spans="2:2" x14ac:dyDescent="0.35">
      <c r="B337"/>
    </row>
    <row r="338" spans="2:2" x14ac:dyDescent="0.35">
      <c r="B338"/>
    </row>
    <row r="339" spans="2:2" x14ac:dyDescent="0.35">
      <c r="B339"/>
    </row>
    <row r="340" spans="2:2" x14ac:dyDescent="0.35">
      <c r="B340"/>
    </row>
    <row r="341" spans="2:2" x14ac:dyDescent="0.35">
      <c r="B341"/>
    </row>
    <row r="342" spans="2:2" x14ac:dyDescent="0.35">
      <c r="B342"/>
    </row>
    <row r="343" spans="2:2" x14ac:dyDescent="0.35">
      <c r="B343"/>
    </row>
    <row r="344" spans="2:2" x14ac:dyDescent="0.35">
      <c r="B344"/>
    </row>
    <row r="345" spans="2:2" x14ac:dyDescent="0.35">
      <c r="B345"/>
    </row>
    <row r="346" spans="2:2" x14ac:dyDescent="0.35">
      <c r="B346"/>
    </row>
    <row r="347" spans="2:2" x14ac:dyDescent="0.35">
      <c r="B347"/>
    </row>
    <row r="348" spans="2:2" x14ac:dyDescent="0.35">
      <c r="B348"/>
    </row>
    <row r="349" spans="2:2" x14ac:dyDescent="0.35">
      <c r="B349"/>
    </row>
    <row r="350" spans="2:2" x14ac:dyDescent="0.35">
      <c r="B350"/>
    </row>
    <row r="351" spans="2:2" x14ac:dyDescent="0.35">
      <c r="B351"/>
    </row>
    <row r="352" spans="2:2" x14ac:dyDescent="0.35">
      <c r="B352"/>
    </row>
    <row r="353" spans="2:2" x14ac:dyDescent="0.35">
      <c r="B353"/>
    </row>
    <row r="354" spans="2:2" x14ac:dyDescent="0.35">
      <c r="B354"/>
    </row>
    <row r="355" spans="2:2" x14ac:dyDescent="0.35">
      <c r="B355"/>
    </row>
    <row r="356" spans="2:2" x14ac:dyDescent="0.35">
      <c r="B356"/>
    </row>
    <row r="357" spans="2:2" x14ac:dyDescent="0.35">
      <c r="B357"/>
    </row>
    <row r="358" spans="2:2" x14ac:dyDescent="0.35">
      <c r="B358"/>
    </row>
    <row r="359" spans="2:2" x14ac:dyDescent="0.35">
      <c r="B359"/>
    </row>
    <row r="360" spans="2:2" x14ac:dyDescent="0.35">
      <c r="B360"/>
    </row>
    <row r="361" spans="2:2" x14ac:dyDescent="0.35">
      <c r="B361"/>
    </row>
    <row r="362" spans="2:2" x14ac:dyDescent="0.35">
      <c r="B362"/>
    </row>
    <row r="363" spans="2:2" x14ac:dyDescent="0.35">
      <c r="B363"/>
    </row>
    <row r="364" spans="2:2" x14ac:dyDescent="0.35">
      <c r="B364"/>
    </row>
    <row r="365" spans="2:2" x14ac:dyDescent="0.35">
      <c r="B365"/>
    </row>
    <row r="366" spans="2:2" x14ac:dyDescent="0.35">
      <c r="B366"/>
    </row>
    <row r="367" spans="2:2" x14ac:dyDescent="0.35">
      <c r="B367"/>
    </row>
    <row r="368" spans="2:2" x14ac:dyDescent="0.35">
      <c r="B368"/>
    </row>
    <row r="369" spans="2:2" x14ac:dyDescent="0.35">
      <c r="B369"/>
    </row>
    <row r="370" spans="2:2" x14ac:dyDescent="0.35">
      <c r="B370"/>
    </row>
    <row r="371" spans="2:2" x14ac:dyDescent="0.35">
      <c r="B371"/>
    </row>
    <row r="372" spans="2:2" x14ac:dyDescent="0.35">
      <c r="B372"/>
    </row>
    <row r="373" spans="2:2" x14ac:dyDescent="0.35">
      <c r="B373"/>
    </row>
    <row r="374" spans="2:2" x14ac:dyDescent="0.35">
      <c r="B374"/>
    </row>
    <row r="375" spans="2:2" x14ac:dyDescent="0.35">
      <c r="B375"/>
    </row>
    <row r="376" spans="2:2" x14ac:dyDescent="0.35">
      <c r="B376"/>
    </row>
    <row r="377" spans="2:2" x14ac:dyDescent="0.35">
      <c r="B377"/>
    </row>
    <row r="378" spans="2:2" x14ac:dyDescent="0.35">
      <c r="B378"/>
    </row>
    <row r="379" spans="2:2" x14ac:dyDescent="0.35">
      <c r="B379"/>
    </row>
    <row r="380" spans="2:2" x14ac:dyDescent="0.35">
      <c r="B380"/>
    </row>
    <row r="381" spans="2:2" x14ac:dyDescent="0.35">
      <c r="B381"/>
    </row>
    <row r="382" spans="2:2" x14ac:dyDescent="0.35">
      <c r="B382"/>
    </row>
    <row r="383" spans="2:2" x14ac:dyDescent="0.35">
      <c r="B383"/>
    </row>
    <row r="384" spans="2:2" x14ac:dyDescent="0.35">
      <c r="B384"/>
    </row>
    <row r="385" spans="2:2" x14ac:dyDescent="0.35">
      <c r="B385"/>
    </row>
    <row r="386" spans="2:2" x14ac:dyDescent="0.35">
      <c r="B386"/>
    </row>
    <row r="387" spans="2:2" x14ac:dyDescent="0.35">
      <c r="B387"/>
    </row>
    <row r="388" spans="2:2" x14ac:dyDescent="0.35">
      <c r="B388"/>
    </row>
    <row r="389" spans="2:2" x14ac:dyDescent="0.35">
      <c r="B389"/>
    </row>
    <row r="390" spans="2:2" x14ac:dyDescent="0.35">
      <c r="B390"/>
    </row>
    <row r="391" spans="2:2" x14ac:dyDescent="0.35">
      <c r="B391"/>
    </row>
    <row r="392" spans="2:2" x14ac:dyDescent="0.35">
      <c r="B392"/>
    </row>
    <row r="393" spans="2:2" x14ac:dyDescent="0.35">
      <c r="B393"/>
    </row>
    <row r="394" spans="2:2" x14ac:dyDescent="0.35">
      <c r="B394"/>
    </row>
    <row r="395" spans="2:2" x14ac:dyDescent="0.35">
      <c r="B395"/>
    </row>
    <row r="396" spans="2:2" x14ac:dyDescent="0.35">
      <c r="B396"/>
    </row>
    <row r="397" spans="2:2" x14ac:dyDescent="0.35">
      <c r="B397"/>
    </row>
    <row r="398" spans="2:2" x14ac:dyDescent="0.35">
      <c r="B398"/>
    </row>
    <row r="399" spans="2:2" x14ac:dyDescent="0.35">
      <c r="B399"/>
    </row>
    <row r="400" spans="2:2" x14ac:dyDescent="0.35">
      <c r="B400"/>
    </row>
    <row r="401" spans="2:2" x14ac:dyDescent="0.35">
      <c r="B401"/>
    </row>
    <row r="402" spans="2:2" x14ac:dyDescent="0.35">
      <c r="B402"/>
    </row>
    <row r="403" spans="2:2" x14ac:dyDescent="0.35">
      <c r="B403"/>
    </row>
    <row r="404" spans="2:2" x14ac:dyDescent="0.35">
      <c r="B404"/>
    </row>
    <row r="405" spans="2:2" x14ac:dyDescent="0.35">
      <c r="B405"/>
    </row>
    <row r="406" spans="2:2" x14ac:dyDescent="0.35">
      <c r="B406"/>
    </row>
    <row r="407" spans="2:2" x14ac:dyDescent="0.35">
      <c r="B407"/>
    </row>
    <row r="408" spans="2:2" x14ac:dyDescent="0.35">
      <c r="B408"/>
    </row>
    <row r="409" spans="2:2" x14ac:dyDescent="0.35">
      <c r="B409"/>
    </row>
    <row r="410" spans="2:2" x14ac:dyDescent="0.35">
      <c r="B410"/>
    </row>
    <row r="411" spans="2:2" x14ac:dyDescent="0.35">
      <c r="B411"/>
    </row>
    <row r="412" spans="2:2" x14ac:dyDescent="0.35">
      <c r="B412"/>
    </row>
    <row r="413" spans="2:2" x14ac:dyDescent="0.35">
      <c r="B413"/>
    </row>
    <row r="414" spans="2:2" x14ac:dyDescent="0.35">
      <c r="B414"/>
    </row>
    <row r="415" spans="2:2" x14ac:dyDescent="0.35">
      <c r="B415"/>
    </row>
    <row r="416" spans="2:2" x14ac:dyDescent="0.35">
      <c r="B416"/>
    </row>
    <row r="417" spans="2:2" x14ac:dyDescent="0.35">
      <c r="B417"/>
    </row>
    <row r="418" spans="2:2" x14ac:dyDescent="0.35">
      <c r="B418"/>
    </row>
    <row r="419" spans="2:2" x14ac:dyDescent="0.35">
      <c r="B419"/>
    </row>
    <row r="420" spans="2:2" x14ac:dyDescent="0.35">
      <c r="B420"/>
    </row>
    <row r="421" spans="2:2" x14ac:dyDescent="0.35">
      <c r="B421"/>
    </row>
    <row r="422" spans="2:2" x14ac:dyDescent="0.35">
      <c r="B422"/>
    </row>
    <row r="423" spans="2:2" x14ac:dyDescent="0.35">
      <c r="B423"/>
    </row>
    <row r="424" spans="2:2" x14ac:dyDescent="0.35">
      <c r="B424"/>
    </row>
    <row r="425" spans="2:2" x14ac:dyDescent="0.35">
      <c r="B425"/>
    </row>
    <row r="426" spans="2:2" x14ac:dyDescent="0.35">
      <c r="B426"/>
    </row>
    <row r="427" spans="2:2" x14ac:dyDescent="0.35">
      <c r="B427"/>
    </row>
    <row r="428" spans="2:2" x14ac:dyDescent="0.35">
      <c r="B428"/>
    </row>
    <row r="429" spans="2:2" x14ac:dyDescent="0.35">
      <c r="B429"/>
    </row>
    <row r="430" spans="2:2" x14ac:dyDescent="0.35">
      <c r="B430"/>
    </row>
    <row r="431" spans="2:2" x14ac:dyDescent="0.35">
      <c r="B431"/>
    </row>
    <row r="432" spans="2:2" x14ac:dyDescent="0.35">
      <c r="B432"/>
    </row>
    <row r="433" spans="2:2" x14ac:dyDescent="0.35">
      <c r="B433"/>
    </row>
    <row r="434" spans="2:2" x14ac:dyDescent="0.35">
      <c r="B434"/>
    </row>
    <row r="435" spans="2:2" x14ac:dyDescent="0.35">
      <c r="B435"/>
    </row>
    <row r="436" spans="2:2" x14ac:dyDescent="0.35">
      <c r="B436"/>
    </row>
    <row r="437" spans="2:2" x14ac:dyDescent="0.35">
      <c r="B437"/>
    </row>
    <row r="438" spans="2:2" x14ac:dyDescent="0.35">
      <c r="B438"/>
    </row>
    <row r="439" spans="2:2" x14ac:dyDescent="0.35">
      <c r="B439"/>
    </row>
    <row r="440" spans="2:2" x14ac:dyDescent="0.35">
      <c r="B440"/>
    </row>
    <row r="441" spans="2:2" x14ac:dyDescent="0.35">
      <c r="B441"/>
    </row>
    <row r="442" spans="2:2" x14ac:dyDescent="0.35">
      <c r="B442"/>
    </row>
    <row r="443" spans="2:2" x14ac:dyDescent="0.35">
      <c r="B443"/>
    </row>
    <row r="444" spans="2:2" x14ac:dyDescent="0.35">
      <c r="B444"/>
    </row>
    <row r="445" spans="2:2" x14ac:dyDescent="0.35">
      <c r="B445"/>
    </row>
    <row r="446" spans="2:2" x14ac:dyDescent="0.35">
      <c r="B446"/>
    </row>
    <row r="447" spans="2:2" x14ac:dyDescent="0.35">
      <c r="B447"/>
    </row>
    <row r="448" spans="2:2" x14ac:dyDescent="0.35">
      <c r="B448"/>
    </row>
    <row r="449" spans="2:2" x14ac:dyDescent="0.35">
      <c r="B449"/>
    </row>
    <row r="450" spans="2:2" x14ac:dyDescent="0.35">
      <c r="B450"/>
    </row>
    <row r="451" spans="2:2" x14ac:dyDescent="0.35">
      <c r="B451"/>
    </row>
    <row r="452" spans="2:2" x14ac:dyDescent="0.35">
      <c r="B452"/>
    </row>
    <row r="453" spans="2:2" x14ac:dyDescent="0.35">
      <c r="B453"/>
    </row>
    <row r="454" spans="2:2" x14ac:dyDescent="0.35">
      <c r="B454"/>
    </row>
    <row r="455" spans="2:2" x14ac:dyDescent="0.35">
      <c r="B455"/>
    </row>
    <row r="456" spans="2:2" x14ac:dyDescent="0.35">
      <c r="B456"/>
    </row>
    <row r="457" spans="2:2" x14ac:dyDescent="0.35">
      <c r="B457"/>
    </row>
    <row r="458" spans="2:2" x14ac:dyDescent="0.35">
      <c r="B458"/>
    </row>
    <row r="459" spans="2:2" x14ac:dyDescent="0.35">
      <c r="B459"/>
    </row>
    <row r="460" spans="2:2" x14ac:dyDescent="0.35">
      <c r="B460"/>
    </row>
    <row r="461" spans="2:2" x14ac:dyDescent="0.35">
      <c r="B461"/>
    </row>
    <row r="462" spans="2:2" x14ac:dyDescent="0.35">
      <c r="B462"/>
    </row>
    <row r="463" spans="2:2" x14ac:dyDescent="0.35">
      <c r="B463"/>
    </row>
    <row r="464" spans="2:2" x14ac:dyDescent="0.35">
      <c r="B464"/>
    </row>
    <row r="465" spans="2:2" x14ac:dyDescent="0.35">
      <c r="B465"/>
    </row>
    <row r="466" spans="2:2" x14ac:dyDescent="0.35">
      <c r="B466"/>
    </row>
    <row r="467" spans="2:2" x14ac:dyDescent="0.35">
      <c r="B467"/>
    </row>
    <row r="468" spans="2:2" x14ac:dyDescent="0.35">
      <c r="B468"/>
    </row>
    <row r="469" spans="2:2" x14ac:dyDescent="0.35">
      <c r="B469"/>
    </row>
    <row r="470" spans="2:2" x14ac:dyDescent="0.35">
      <c r="B470"/>
    </row>
    <row r="471" spans="2:2" x14ac:dyDescent="0.35">
      <c r="B471"/>
    </row>
    <row r="472" spans="2:2" x14ac:dyDescent="0.35">
      <c r="B472"/>
    </row>
    <row r="473" spans="2:2" x14ac:dyDescent="0.35">
      <c r="B473"/>
    </row>
    <row r="474" spans="2:2" x14ac:dyDescent="0.35">
      <c r="B474"/>
    </row>
    <row r="475" spans="2:2" x14ac:dyDescent="0.35">
      <c r="B475"/>
    </row>
    <row r="476" spans="2:2" x14ac:dyDescent="0.35">
      <c r="B476"/>
    </row>
    <row r="477" spans="2:2" x14ac:dyDescent="0.35">
      <c r="B477"/>
    </row>
    <row r="478" spans="2:2" x14ac:dyDescent="0.35">
      <c r="B478"/>
    </row>
    <row r="479" spans="2:2" x14ac:dyDescent="0.35">
      <c r="B479"/>
    </row>
    <row r="480" spans="2:2" x14ac:dyDescent="0.35">
      <c r="B480"/>
    </row>
    <row r="481" spans="2:2" x14ac:dyDescent="0.35">
      <c r="B481"/>
    </row>
    <row r="482" spans="2:2" x14ac:dyDescent="0.35">
      <c r="B482"/>
    </row>
    <row r="483" spans="2:2" x14ac:dyDescent="0.35">
      <c r="B483"/>
    </row>
    <row r="484" spans="2:2" x14ac:dyDescent="0.35">
      <c r="B484"/>
    </row>
    <row r="485" spans="2:2" x14ac:dyDescent="0.35">
      <c r="B485"/>
    </row>
    <row r="486" spans="2:2" x14ac:dyDescent="0.35">
      <c r="B486"/>
    </row>
    <row r="487" spans="2:2" x14ac:dyDescent="0.35">
      <c r="B487"/>
    </row>
    <row r="488" spans="2:2" x14ac:dyDescent="0.35">
      <c r="B488"/>
    </row>
    <row r="489" spans="2:2" x14ac:dyDescent="0.35">
      <c r="B489"/>
    </row>
    <row r="490" spans="2:2" x14ac:dyDescent="0.35">
      <c r="B490"/>
    </row>
    <row r="491" spans="2:2" x14ac:dyDescent="0.35">
      <c r="B491"/>
    </row>
    <row r="492" spans="2:2" x14ac:dyDescent="0.35">
      <c r="B492"/>
    </row>
    <row r="493" spans="2:2" x14ac:dyDescent="0.35">
      <c r="B493"/>
    </row>
    <row r="494" spans="2:2" x14ac:dyDescent="0.35">
      <c r="B494"/>
    </row>
    <row r="495" spans="2:2" x14ac:dyDescent="0.35">
      <c r="B495"/>
    </row>
    <row r="496" spans="2:2" x14ac:dyDescent="0.35">
      <c r="B496"/>
    </row>
    <row r="497" spans="2:2" x14ac:dyDescent="0.35">
      <c r="B497"/>
    </row>
    <row r="498" spans="2:2" x14ac:dyDescent="0.35">
      <c r="B498"/>
    </row>
    <row r="499" spans="2:2" x14ac:dyDescent="0.35">
      <c r="B499"/>
    </row>
    <row r="500" spans="2:2" x14ac:dyDescent="0.35">
      <c r="B500"/>
    </row>
    <row r="501" spans="2:2" x14ac:dyDescent="0.35">
      <c r="B501"/>
    </row>
    <row r="502" spans="2:2" x14ac:dyDescent="0.35">
      <c r="B502"/>
    </row>
    <row r="503" spans="2:2" x14ac:dyDescent="0.35">
      <c r="B503"/>
    </row>
    <row r="504" spans="2:2" x14ac:dyDescent="0.35">
      <c r="B504"/>
    </row>
    <row r="505" spans="2:2" x14ac:dyDescent="0.35">
      <c r="B505"/>
    </row>
    <row r="506" spans="2:2" x14ac:dyDescent="0.35">
      <c r="B506"/>
    </row>
    <row r="507" spans="2:2" x14ac:dyDescent="0.35">
      <c r="B507"/>
    </row>
    <row r="508" spans="2:2" x14ac:dyDescent="0.35">
      <c r="B508"/>
    </row>
    <row r="509" spans="2:2" x14ac:dyDescent="0.35">
      <c r="B509"/>
    </row>
    <row r="510" spans="2:2" x14ac:dyDescent="0.35">
      <c r="B510"/>
    </row>
    <row r="511" spans="2:2" x14ac:dyDescent="0.35">
      <c r="B511"/>
    </row>
    <row r="512" spans="2:2" x14ac:dyDescent="0.35">
      <c r="B512"/>
    </row>
    <row r="513" spans="2:2" x14ac:dyDescent="0.35">
      <c r="B513"/>
    </row>
    <row r="514" spans="2:2" x14ac:dyDescent="0.35">
      <c r="B514"/>
    </row>
    <row r="515" spans="2:2" x14ac:dyDescent="0.35">
      <c r="B515"/>
    </row>
    <row r="516" spans="2:2" x14ac:dyDescent="0.35">
      <c r="B516"/>
    </row>
    <row r="517" spans="2:2" x14ac:dyDescent="0.35">
      <c r="B517"/>
    </row>
    <row r="518" spans="2:2" x14ac:dyDescent="0.35">
      <c r="B518"/>
    </row>
    <row r="519" spans="2:2" x14ac:dyDescent="0.35">
      <c r="B519"/>
    </row>
    <row r="520" spans="2:2" x14ac:dyDescent="0.35">
      <c r="B520"/>
    </row>
    <row r="521" spans="2:2" x14ac:dyDescent="0.35">
      <c r="B521"/>
    </row>
    <row r="522" spans="2:2" x14ac:dyDescent="0.35">
      <c r="B522"/>
    </row>
    <row r="523" spans="2:2" x14ac:dyDescent="0.35">
      <c r="B523"/>
    </row>
    <row r="524" spans="2:2" x14ac:dyDescent="0.35">
      <c r="B524"/>
    </row>
    <row r="525" spans="2:2" x14ac:dyDescent="0.35">
      <c r="B525"/>
    </row>
    <row r="526" spans="2:2" x14ac:dyDescent="0.35">
      <c r="B526"/>
    </row>
    <row r="527" spans="2:2" x14ac:dyDescent="0.35">
      <c r="B527"/>
    </row>
    <row r="528" spans="2:2" x14ac:dyDescent="0.35">
      <c r="B528"/>
    </row>
    <row r="529" spans="2:2" x14ac:dyDescent="0.35">
      <c r="B529"/>
    </row>
    <row r="530" spans="2:2" x14ac:dyDescent="0.35">
      <c r="B530"/>
    </row>
    <row r="531" spans="2:2" x14ac:dyDescent="0.35">
      <c r="B531"/>
    </row>
    <row r="532" spans="2:2" x14ac:dyDescent="0.35">
      <c r="B532"/>
    </row>
    <row r="533" spans="2:2" x14ac:dyDescent="0.35">
      <c r="B533"/>
    </row>
    <row r="534" spans="2:2" x14ac:dyDescent="0.35">
      <c r="B534"/>
    </row>
    <row r="535" spans="2:2" x14ac:dyDescent="0.35">
      <c r="B535"/>
    </row>
    <row r="536" spans="2:2" x14ac:dyDescent="0.35">
      <c r="B536"/>
    </row>
    <row r="537" spans="2:2" x14ac:dyDescent="0.35">
      <c r="B537"/>
    </row>
    <row r="538" spans="2:2" x14ac:dyDescent="0.35">
      <c r="B538"/>
    </row>
    <row r="539" spans="2:2" x14ac:dyDescent="0.35">
      <c r="B539"/>
    </row>
    <row r="540" spans="2:2" x14ac:dyDescent="0.35">
      <c r="B540"/>
    </row>
    <row r="541" spans="2:2" x14ac:dyDescent="0.35">
      <c r="B541"/>
    </row>
    <row r="542" spans="2:2" x14ac:dyDescent="0.35">
      <c r="B542"/>
    </row>
    <row r="543" spans="2:2" x14ac:dyDescent="0.35">
      <c r="B543"/>
    </row>
    <row r="544" spans="2:2" x14ac:dyDescent="0.35">
      <c r="B544"/>
    </row>
    <row r="545" spans="2:2" x14ac:dyDescent="0.35">
      <c r="B545"/>
    </row>
    <row r="546" spans="2:2" x14ac:dyDescent="0.35">
      <c r="B546"/>
    </row>
    <row r="547" spans="2:2" x14ac:dyDescent="0.35">
      <c r="B547"/>
    </row>
    <row r="548" spans="2:2" x14ac:dyDescent="0.35">
      <c r="B548"/>
    </row>
    <row r="549" spans="2:2" x14ac:dyDescent="0.35">
      <c r="B549"/>
    </row>
    <row r="550" spans="2:2" x14ac:dyDescent="0.35">
      <c r="B550"/>
    </row>
    <row r="551" spans="2:2" x14ac:dyDescent="0.35">
      <c r="B551"/>
    </row>
    <row r="552" spans="2:2" x14ac:dyDescent="0.35">
      <c r="B552"/>
    </row>
    <row r="553" spans="2:2" x14ac:dyDescent="0.35">
      <c r="B553"/>
    </row>
    <row r="554" spans="2:2" x14ac:dyDescent="0.35">
      <c r="B554"/>
    </row>
    <row r="555" spans="2:2" x14ac:dyDescent="0.35">
      <c r="B555"/>
    </row>
    <row r="556" spans="2:2" x14ac:dyDescent="0.35">
      <c r="B556"/>
    </row>
    <row r="557" spans="2:2" x14ac:dyDescent="0.35">
      <c r="B557"/>
    </row>
    <row r="558" spans="2:2" x14ac:dyDescent="0.35">
      <c r="B558"/>
    </row>
    <row r="559" spans="2:2" x14ac:dyDescent="0.35">
      <c r="B559"/>
    </row>
    <row r="560" spans="2:2" x14ac:dyDescent="0.35">
      <c r="B560"/>
    </row>
    <row r="561" spans="2:2" x14ac:dyDescent="0.35">
      <c r="B561"/>
    </row>
    <row r="562" spans="2:2" x14ac:dyDescent="0.35">
      <c r="B562"/>
    </row>
    <row r="563" spans="2:2" x14ac:dyDescent="0.35">
      <c r="B563"/>
    </row>
    <row r="564" spans="2:2" x14ac:dyDescent="0.35">
      <c r="B564"/>
    </row>
    <row r="565" spans="2:2" x14ac:dyDescent="0.35">
      <c r="B565"/>
    </row>
    <row r="566" spans="2:2" x14ac:dyDescent="0.35">
      <c r="B566"/>
    </row>
    <row r="567" spans="2:2" x14ac:dyDescent="0.35">
      <c r="B567"/>
    </row>
    <row r="568" spans="2:2" x14ac:dyDescent="0.35">
      <c r="B568"/>
    </row>
    <row r="569" spans="2:2" x14ac:dyDescent="0.35">
      <c r="B569"/>
    </row>
    <row r="570" spans="2:2" x14ac:dyDescent="0.35">
      <c r="B570"/>
    </row>
    <row r="571" spans="2:2" x14ac:dyDescent="0.35">
      <c r="B571"/>
    </row>
    <row r="572" spans="2:2" x14ac:dyDescent="0.35">
      <c r="B572"/>
    </row>
    <row r="573" spans="2:2" x14ac:dyDescent="0.35">
      <c r="B573"/>
    </row>
    <row r="574" spans="2:2" x14ac:dyDescent="0.35">
      <c r="B574"/>
    </row>
    <row r="575" spans="2:2" x14ac:dyDescent="0.35">
      <c r="B575"/>
    </row>
    <row r="576" spans="2:2" x14ac:dyDescent="0.35">
      <c r="B576"/>
    </row>
    <row r="577" spans="2:2" x14ac:dyDescent="0.35">
      <c r="B577"/>
    </row>
    <row r="578" spans="2:2" x14ac:dyDescent="0.35">
      <c r="B578"/>
    </row>
    <row r="579" spans="2:2" x14ac:dyDescent="0.35">
      <c r="B579"/>
    </row>
    <row r="580" spans="2:2" x14ac:dyDescent="0.35">
      <c r="B580"/>
    </row>
    <row r="581" spans="2:2" x14ac:dyDescent="0.35">
      <c r="B581"/>
    </row>
    <row r="582" spans="2:2" x14ac:dyDescent="0.35">
      <c r="B582"/>
    </row>
    <row r="583" spans="2:2" x14ac:dyDescent="0.35">
      <c r="B583"/>
    </row>
    <row r="584" spans="2:2" x14ac:dyDescent="0.35">
      <c r="B584"/>
    </row>
    <row r="585" spans="2:2" x14ac:dyDescent="0.35">
      <c r="B585"/>
    </row>
    <row r="586" spans="2:2" x14ac:dyDescent="0.35">
      <c r="B586"/>
    </row>
    <row r="587" spans="2:2" x14ac:dyDescent="0.35">
      <c r="B587"/>
    </row>
    <row r="588" spans="2:2" x14ac:dyDescent="0.35">
      <c r="B588"/>
    </row>
    <row r="589" spans="2:2" x14ac:dyDescent="0.35">
      <c r="B589"/>
    </row>
    <row r="590" spans="2:2" x14ac:dyDescent="0.35">
      <c r="B590"/>
    </row>
    <row r="591" spans="2:2" x14ac:dyDescent="0.35">
      <c r="B591"/>
    </row>
    <row r="592" spans="2:2" x14ac:dyDescent="0.35">
      <c r="B592"/>
    </row>
    <row r="593" spans="2:2" x14ac:dyDescent="0.35">
      <c r="B593"/>
    </row>
    <row r="594" spans="2:2" x14ac:dyDescent="0.35">
      <c r="B594"/>
    </row>
    <row r="595" spans="2:2" x14ac:dyDescent="0.35">
      <c r="B595"/>
    </row>
    <row r="596" spans="2:2" x14ac:dyDescent="0.35">
      <c r="B596"/>
    </row>
    <row r="597" spans="2:2" x14ac:dyDescent="0.35">
      <c r="B597"/>
    </row>
    <row r="598" spans="2:2" x14ac:dyDescent="0.35">
      <c r="B598"/>
    </row>
    <row r="599" spans="2:2" x14ac:dyDescent="0.35">
      <c r="B599"/>
    </row>
    <row r="600" spans="2:2" x14ac:dyDescent="0.35">
      <c r="B600"/>
    </row>
    <row r="601" spans="2:2" x14ac:dyDescent="0.35">
      <c r="B601"/>
    </row>
    <row r="602" spans="2:2" x14ac:dyDescent="0.35">
      <c r="B602"/>
    </row>
    <row r="603" spans="2:2" x14ac:dyDescent="0.35">
      <c r="B603"/>
    </row>
    <row r="604" spans="2:2" x14ac:dyDescent="0.35">
      <c r="B604"/>
    </row>
    <row r="605" spans="2:2" x14ac:dyDescent="0.35">
      <c r="B605"/>
    </row>
    <row r="606" spans="2:2" x14ac:dyDescent="0.35">
      <c r="B606"/>
    </row>
    <row r="607" spans="2:2" x14ac:dyDescent="0.35">
      <c r="B607"/>
    </row>
    <row r="608" spans="2:2" x14ac:dyDescent="0.35">
      <c r="B608"/>
    </row>
    <row r="609" spans="2:2" x14ac:dyDescent="0.35">
      <c r="B609"/>
    </row>
    <row r="610" spans="2:2" x14ac:dyDescent="0.35">
      <c r="B610"/>
    </row>
    <row r="611" spans="2:2" x14ac:dyDescent="0.35">
      <c r="B611"/>
    </row>
    <row r="612" spans="2:2" x14ac:dyDescent="0.35">
      <c r="B612"/>
    </row>
    <row r="613" spans="2:2" x14ac:dyDescent="0.35">
      <c r="B613"/>
    </row>
    <row r="614" spans="2:2" x14ac:dyDescent="0.35">
      <c r="B614"/>
    </row>
    <row r="615" spans="2:2" x14ac:dyDescent="0.35">
      <c r="B615"/>
    </row>
    <row r="616" spans="2:2" x14ac:dyDescent="0.35">
      <c r="B616"/>
    </row>
    <row r="617" spans="2:2" x14ac:dyDescent="0.35">
      <c r="B617"/>
    </row>
    <row r="618" spans="2:2" x14ac:dyDescent="0.35">
      <c r="B618"/>
    </row>
    <row r="619" spans="2:2" x14ac:dyDescent="0.35">
      <c r="B619"/>
    </row>
    <row r="620" spans="2:2" x14ac:dyDescent="0.35">
      <c r="B620"/>
    </row>
    <row r="621" spans="2:2" x14ac:dyDescent="0.35">
      <c r="B621"/>
    </row>
    <row r="622" spans="2:2" x14ac:dyDescent="0.35">
      <c r="B622"/>
    </row>
    <row r="623" spans="2:2" x14ac:dyDescent="0.35">
      <c r="B623"/>
    </row>
    <row r="624" spans="2:2" x14ac:dyDescent="0.35">
      <c r="B624"/>
    </row>
    <row r="625" spans="2:2" x14ac:dyDescent="0.35">
      <c r="B625"/>
    </row>
    <row r="626" spans="2:2" x14ac:dyDescent="0.35">
      <c r="B626"/>
    </row>
    <row r="627" spans="2:2" x14ac:dyDescent="0.35">
      <c r="B627"/>
    </row>
    <row r="628" spans="2:2" x14ac:dyDescent="0.35">
      <c r="B628"/>
    </row>
    <row r="629" spans="2:2" x14ac:dyDescent="0.35">
      <c r="B629"/>
    </row>
    <row r="630" spans="2:2" x14ac:dyDescent="0.35">
      <c r="B630"/>
    </row>
    <row r="631" spans="2:2" x14ac:dyDescent="0.35">
      <c r="B631"/>
    </row>
    <row r="632" spans="2:2" x14ac:dyDescent="0.35">
      <c r="B632"/>
    </row>
    <row r="633" spans="2:2" x14ac:dyDescent="0.35">
      <c r="B633"/>
    </row>
    <row r="634" spans="2:2" x14ac:dyDescent="0.35">
      <c r="B634"/>
    </row>
    <row r="635" spans="2:2" x14ac:dyDescent="0.35">
      <c r="B635"/>
    </row>
    <row r="636" spans="2:2" x14ac:dyDescent="0.35">
      <c r="B636"/>
    </row>
    <row r="637" spans="2:2" x14ac:dyDescent="0.35">
      <c r="B637"/>
    </row>
    <row r="638" spans="2:2" x14ac:dyDescent="0.35">
      <c r="B638"/>
    </row>
    <row r="639" spans="2:2" x14ac:dyDescent="0.35">
      <c r="B639"/>
    </row>
    <row r="640" spans="2:2" x14ac:dyDescent="0.35">
      <c r="B640"/>
    </row>
    <row r="641" spans="2:2" x14ac:dyDescent="0.35">
      <c r="B641"/>
    </row>
    <row r="642" spans="2:2" x14ac:dyDescent="0.35">
      <c r="B642"/>
    </row>
    <row r="643" spans="2:2" x14ac:dyDescent="0.35">
      <c r="B643"/>
    </row>
    <row r="644" spans="2:2" x14ac:dyDescent="0.35">
      <c r="B644"/>
    </row>
    <row r="645" spans="2:2" x14ac:dyDescent="0.35">
      <c r="B645"/>
    </row>
    <row r="646" spans="2:2" x14ac:dyDescent="0.35">
      <c r="B646"/>
    </row>
    <row r="647" spans="2:2" x14ac:dyDescent="0.35">
      <c r="B647"/>
    </row>
    <row r="648" spans="2:2" x14ac:dyDescent="0.35">
      <c r="B648"/>
    </row>
    <row r="649" spans="2:2" x14ac:dyDescent="0.35">
      <c r="B649"/>
    </row>
    <row r="650" spans="2:2" x14ac:dyDescent="0.35">
      <c r="B650"/>
    </row>
    <row r="651" spans="2:2" x14ac:dyDescent="0.35">
      <c r="B651"/>
    </row>
    <row r="652" spans="2:2" x14ac:dyDescent="0.35">
      <c r="B652"/>
    </row>
    <row r="653" spans="2:2" x14ac:dyDescent="0.35">
      <c r="B653"/>
    </row>
    <row r="654" spans="2:2" x14ac:dyDescent="0.35">
      <c r="B654"/>
    </row>
    <row r="655" spans="2:2" x14ac:dyDescent="0.35">
      <c r="B655"/>
    </row>
    <row r="656" spans="2:2" x14ac:dyDescent="0.35">
      <c r="B656"/>
    </row>
    <row r="657" spans="2:2" x14ac:dyDescent="0.35">
      <c r="B657"/>
    </row>
    <row r="658" spans="2:2" x14ac:dyDescent="0.35">
      <c r="B658"/>
    </row>
    <row r="659" spans="2:2" x14ac:dyDescent="0.35">
      <c r="B659"/>
    </row>
    <row r="660" spans="2:2" x14ac:dyDescent="0.35">
      <c r="B660"/>
    </row>
    <row r="661" spans="2:2" x14ac:dyDescent="0.35">
      <c r="B661"/>
    </row>
    <row r="662" spans="2:2" x14ac:dyDescent="0.35">
      <c r="B662"/>
    </row>
    <row r="663" spans="2:2" x14ac:dyDescent="0.35">
      <c r="B663"/>
    </row>
    <row r="664" spans="2:2" x14ac:dyDescent="0.35">
      <c r="B664"/>
    </row>
    <row r="665" spans="2:2" x14ac:dyDescent="0.35">
      <c r="B665"/>
    </row>
    <row r="666" spans="2:2" x14ac:dyDescent="0.35">
      <c r="B666"/>
    </row>
    <row r="667" spans="2:2" x14ac:dyDescent="0.35">
      <c r="B667"/>
    </row>
    <row r="668" spans="2:2" x14ac:dyDescent="0.35">
      <c r="B668"/>
    </row>
    <row r="669" spans="2:2" x14ac:dyDescent="0.35">
      <c r="B669"/>
    </row>
    <row r="670" spans="2:2" x14ac:dyDescent="0.35">
      <c r="B670"/>
    </row>
    <row r="671" spans="2:2" x14ac:dyDescent="0.35">
      <c r="B671"/>
    </row>
    <row r="672" spans="2:2" x14ac:dyDescent="0.35">
      <c r="B672"/>
    </row>
    <row r="673" spans="2:2" x14ac:dyDescent="0.35">
      <c r="B673"/>
    </row>
    <row r="674" spans="2:2" x14ac:dyDescent="0.35">
      <c r="B674"/>
    </row>
    <row r="675" spans="2:2" x14ac:dyDescent="0.35">
      <c r="B675"/>
    </row>
    <row r="676" spans="2:2" x14ac:dyDescent="0.35">
      <c r="B676"/>
    </row>
    <row r="677" spans="2:2" x14ac:dyDescent="0.35">
      <c r="B677"/>
    </row>
    <row r="678" spans="2:2" x14ac:dyDescent="0.35">
      <c r="B678"/>
    </row>
    <row r="679" spans="2:2" x14ac:dyDescent="0.35">
      <c r="B679"/>
    </row>
    <row r="680" spans="2:2" x14ac:dyDescent="0.35">
      <c r="B680"/>
    </row>
    <row r="681" spans="2:2" x14ac:dyDescent="0.35">
      <c r="B681"/>
    </row>
    <row r="682" spans="2:2" x14ac:dyDescent="0.35">
      <c r="B682"/>
    </row>
    <row r="683" spans="2:2" x14ac:dyDescent="0.35">
      <c r="B683"/>
    </row>
    <row r="684" spans="2:2" x14ac:dyDescent="0.35">
      <c r="B684"/>
    </row>
    <row r="685" spans="2:2" x14ac:dyDescent="0.35">
      <c r="B685"/>
    </row>
    <row r="686" spans="2:2" x14ac:dyDescent="0.35">
      <c r="B686"/>
    </row>
    <row r="687" spans="2:2" x14ac:dyDescent="0.35">
      <c r="B687"/>
    </row>
    <row r="688" spans="2:2" x14ac:dyDescent="0.35">
      <c r="B688"/>
    </row>
    <row r="689" spans="2:2" x14ac:dyDescent="0.35">
      <c r="B689"/>
    </row>
    <row r="690" spans="2:2" x14ac:dyDescent="0.35">
      <c r="B690"/>
    </row>
    <row r="691" spans="2:2" x14ac:dyDescent="0.35">
      <c r="B691"/>
    </row>
    <row r="692" spans="2:2" x14ac:dyDescent="0.35">
      <c r="B692"/>
    </row>
    <row r="693" spans="2:2" x14ac:dyDescent="0.35">
      <c r="B693"/>
    </row>
    <row r="694" spans="2:2" x14ac:dyDescent="0.35">
      <c r="B694"/>
    </row>
    <row r="695" spans="2:2" x14ac:dyDescent="0.35">
      <c r="B695"/>
    </row>
    <row r="696" spans="2:2" x14ac:dyDescent="0.35">
      <c r="B696"/>
    </row>
    <row r="697" spans="2:2" x14ac:dyDescent="0.35">
      <c r="B697"/>
    </row>
    <row r="698" spans="2:2" x14ac:dyDescent="0.35">
      <c r="B698"/>
    </row>
    <row r="699" spans="2:2" x14ac:dyDescent="0.35">
      <c r="B699"/>
    </row>
    <row r="700" spans="2:2" x14ac:dyDescent="0.35">
      <c r="B700"/>
    </row>
    <row r="701" spans="2:2" x14ac:dyDescent="0.35">
      <c r="B701"/>
    </row>
    <row r="702" spans="2:2" x14ac:dyDescent="0.35">
      <c r="B702"/>
    </row>
    <row r="703" spans="2:2" x14ac:dyDescent="0.35">
      <c r="B703"/>
    </row>
    <row r="704" spans="2:2" x14ac:dyDescent="0.35">
      <c r="B704"/>
    </row>
    <row r="705" spans="2:2" x14ac:dyDescent="0.35">
      <c r="B705"/>
    </row>
    <row r="706" spans="2:2" x14ac:dyDescent="0.35">
      <c r="B706"/>
    </row>
    <row r="707" spans="2:2" x14ac:dyDescent="0.35">
      <c r="B707"/>
    </row>
    <row r="708" spans="2:2" x14ac:dyDescent="0.35">
      <c r="B708"/>
    </row>
    <row r="709" spans="2:2" x14ac:dyDescent="0.35">
      <c r="B709"/>
    </row>
    <row r="710" spans="2:2" x14ac:dyDescent="0.35">
      <c r="B710"/>
    </row>
    <row r="711" spans="2:2" x14ac:dyDescent="0.35">
      <c r="B711"/>
    </row>
    <row r="712" spans="2:2" x14ac:dyDescent="0.35">
      <c r="B712"/>
    </row>
    <row r="713" spans="2:2" x14ac:dyDescent="0.35">
      <c r="B713"/>
    </row>
    <row r="714" spans="2:2" x14ac:dyDescent="0.35">
      <c r="B714"/>
    </row>
    <row r="715" spans="2:2" x14ac:dyDescent="0.35">
      <c r="B715"/>
    </row>
    <row r="716" spans="2:2" x14ac:dyDescent="0.35">
      <c r="B716"/>
    </row>
    <row r="717" spans="2:2" x14ac:dyDescent="0.35">
      <c r="B717"/>
    </row>
    <row r="718" spans="2:2" x14ac:dyDescent="0.35">
      <c r="B718"/>
    </row>
    <row r="719" spans="2:2" x14ac:dyDescent="0.35">
      <c r="B719"/>
    </row>
    <row r="720" spans="2:2" x14ac:dyDescent="0.35">
      <c r="B720"/>
    </row>
    <row r="721" spans="2:2" x14ac:dyDescent="0.35">
      <c r="B721"/>
    </row>
    <row r="722" spans="2:2" x14ac:dyDescent="0.35">
      <c r="B722"/>
    </row>
    <row r="723" spans="2:2" x14ac:dyDescent="0.35">
      <c r="B723"/>
    </row>
    <row r="724" spans="2:2" x14ac:dyDescent="0.35">
      <c r="B724"/>
    </row>
    <row r="725" spans="2:2" x14ac:dyDescent="0.35">
      <c r="B725"/>
    </row>
    <row r="726" spans="2:2" x14ac:dyDescent="0.35">
      <c r="B726"/>
    </row>
    <row r="727" spans="2:2" x14ac:dyDescent="0.35">
      <c r="B727"/>
    </row>
    <row r="728" spans="2:2" x14ac:dyDescent="0.35">
      <c r="B728"/>
    </row>
    <row r="729" spans="2:2" x14ac:dyDescent="0.35">
      <c r="B729"/>
    </row>
    <row r="730" spans="2:2" x14ac:dyDescent="0.35">
      <c r="B730"/>
    </row>
    <row r="731" spans="2:2" x14ac:dyDescent="0.35">
      <c r="B731"/>
    </row>
    <row r="732" spans="2:2" x14ac:dyDescent="0.35">
      <c r="B732"/>
    </row>
    <row r="733" spans="2:2" x14ac:dyDescent="0.35">
      <c r="B733"/>
    </row>
    <row r="734" spans="2:2" x14ac:dyDescent="0.35">
      <c r="B734"/>
    </row>
    <row r="735" spans="2:2" x14ac:dyDescent="0.35">
      <c r="B735"/>
    </row>
    <row r="736" spans="2:2" x14ac:dyDescent="0.35">
      <c r="B736"/>
    </row>
    <row r="737" spans="2:2" x14ac:dyDescent="0.35">
      <c r="B737"/>
    </row>
    <row r="738" spans="2:2" x14ac:dyDescent="0.35">
      <c r="B738"/>
    </row>
    <row r="739" spans="2:2" x14ac:dyDescent="0.35">
      <c r="B739"/>
    </row>
    <row r="740" spans="2:2" x14ac:dyDescent="0.35">
      <c r="B740"/>
    </row>
    <row r="741" spans="2:2" x14ac:dyDescent="0.35">
      <c r="B741"/>
    </row>
    <row r="742" spans="2:2" x14ac:dyDescent="0.35">
      <c r="B742"/>
    </row>
    <row r="743" spans="2:2" x14ac:dyDescent="0.35">
      <c r="B743"/>
    </row>
    <row r="744" spans="2:2" x14ac:dyDescent="0.35">
      <c r="B744"/>
    </row>
    <row r="745" spans="2:2" x14ac:dyDescent="0.35">
      <c r="B745"/>
    </row>
    <row r="746" spans="2:2" x14ac:dyDescent="0.35">
      <c r="B746"/>
    </row>
    <row r="747" spans="2:2" x14ac:dyDescent="0.35">
      <c r="B747"/>
    </row>
    <row r="748" spans="2:2" x14ac:dyDescent="0.35">
      <c r="B748"/>
    </row>
    <row r="749" spans="2:2" x14ac:dyDescent="0.35">
      <c r="B749"/>
    </row>
    <row r="750" spans="2:2" x14ac:dyDescent="0.35">
      <c r="B750"/>
    </row>
    <row r="751" spans="2:2" x14ac:dyDescent="0.35">
      <c r="B751"/>
    </row>
    <row r="752" spans="2:2" x14ac:dyDescent="0.35">
      <c r="B752"/>
    </row>
    <row r="753" spans="2:2" x14ac:dyDescent="0.35">
      <c r="B753"/>
    </row>
    <row r="754" spans="2:2" x14ac:dyDescent="0.35">
      <c r="B754"/>
    </row>
    <row r="755" spans="2:2" x14ac:dyDescent="0.35">
      <c r="B755"/>
    </row>
    <row r="756" spans="2:2" x14ac:dyDescent="0.35">
      <c r="B756"/>
    </row>
    <row r="757" spans="2:2" x14ac:dyDescent="0.35">
      <c r="B757"/>
    </row>
    <row r="758" spans="2:2" x14ac:dyDescent="0.35">
      <c r="B758"/>
    </row>
    <row r="759" spans="2:2" x14ac:dyDescent="0.35">
      <c r="B759"/>
    </row>
    <row r="760" spans="2:2" x14ac:dyDescent="0.35">
      <c r="B760"/>
    </row>
    <row r="761" spans="2:2" x14ac:dyDescent="0.35">
      <c r="B761"/>
    </row>
    <row r="762" spans="2:2" x14ac:dyDescent="0.35">
      <c r="B762"/>
    </row>
    <row r="763" spans="2:2" x14ac:dyDescent="0.35">
      <c r="B763"/>
    </row>
    <row r="764" spans="2:2" x14ac:dyDescent="0.35">
      <c r="B764"/>
    </row>
    <row r="765" spans="2:2" x14ac:dyDescent="0.35">
      <c r="B765"/>
    </row>
    <row r="766" spans="2:2" x14ac:dyDescent="0.35">
      <c r="B766"/>
    </row>
    <row r="767" spans="2:2" x14ac:dyDescent="0.35">
      <c r="B767"/>
    </row>
    <row r="768" spans="2:2" x14ac:dyDescent="0.35">
      <c r="B768"/>
    </row>
    <row r="769" spans="2:2" x14ac:dyDescent="0.35">
      <c r="B769"/>
    </row>
    <row r="770" spans="2:2" x14ac:dyDescent="0.35">
      <c r="B770"/>
    </row>
    <row r="771" spans="2:2" x14ac:dyDescent="0.35">
      <c r="B771"/>
    </row>
    <row r="772" spans="2:2" x14ac:dyDescent="0.35">
      <c r="B772"/>
    </row>
    <row r="773" spans="2:2" x14ac:dyDescent="0.35">
      <c r="B773"/>
    </row>
    <row r="774" spans="2:2" x14ac:dyDescent="0.35">
      <c r="B774"/>
    </row>
    <row r="775" spans="2:2" x14ac:dyDescent="0.35">
      <c r="B775"/>
    </row>
    <row r="776" spans="2:2" x14ac:dyDescent="0.35">
      <c r="B776"/>
    </row>
    <row r="777" spans="2:2" x14ac:dyDescent="0.35">
      <c r="B777"/>
    </row>
    <row r="778" spans="2:2" x14ac:dyDescent="0.35">
      <c r="B778"/>
    </row>
    <row r="779" spans="2:2" x14ac:dyDescent="0.35">
      <c r="B779"/>
    </row>
    <row r="780" spans="2:2" x14ac:dyDescent="0.35">
      <c r="B780"/>
    </row>
    <row r="781" spans="2:2" x14ac:dyDescent="0.35">
      <c r="B781"/>
    </row>
    <row r="782" spans="2:2" x14ac:dyDescent="0.35">
      <c r="B782"/>
    </row>
    <row r="783" spans="2:2" x14ac:dyDescent="0.35">
      <c r="B783"/>
    </row>
    <row r="784" spans="2:2" x14ac:dyDescent="0.35">
      <c r="B784"/>
    </row>
    <row r="785" spans="2:2" x14ac:dyDescent="0.35">
      <c r="B785"/>
    </row>
    <row r="786" spans="2:2" x14ac:dyDescent="0.35">
      <c r="B786"/>
    </row>
    <row r="787" spans="2:2" x14ac:dyDescent="0.35">
      <c r="B787"/>
    </row>
    <row r="788" spans="2:2" x14ac:dyDescent="0.35">
      <c r="B788"/>
    </row>
    <row r="789" spans="2:2" x14ac:dyDescent="0.35">
      <c r="B789"/>
    </row>
    <row r="790" spans="2:2" x14ac:dyDescent="0.35">
      <c r="B790"/>
    </row>
    <row r="791" spans="2:2" x14ac:dyDescent="0.35">
      <c r="B791"/>
    </row>
    <row r="792" spans="2:2" x14ac:dyDescent="0.35">
      <c r="B792"/>
    </row>
    <row r="793" spans="2:2" x14ac:dyDescent="0.35">
      <c r="B793"/>
    </row>
    <row r="794" spans="2:2" x14ac:dyDescent="0.35">
      <c r="B794"/>
    </row>
    <row r="795" spans="2:2" x14ac:dyDescent="0.35">
      <c r="B795"/>
    </row>
    <row r="796" spans="2:2" x14ac:dyDescent="0.35">
      <c r="B796"/>
    </row>
    <row r="797" spans="2:2" x14ac:dyDescent="0.35">
      <c r="B797"/>
    </row>
    <row r="798" spans="2:2" x14ac:dyDescent="0.35">
      <c r="B798"/>
    </row>
    <row r="799" spans="2:2" x14ac:dyDescent="0.35">
      <c r="B799"/>
    </row>
    <row r="800" spans="2:2" x14ac:dyDescent="0.35">
      <c r="B800"/>
    </row>
    <row r="801" spans="2:2" x14ac:dyDescent="0.35">
      <c r="B801"/>
    </row>
    <row r="802" spans="2:2" x14ac:dyDescent="0.35">
      <c r="B802"/>
    </row>
    <row r="803" spans="2:2" x14ac:dyDescent="0.35">
      <c r="B803"/>
    </row>
    <row r="804" spans="2:2" x14ac:dyDescent="0.35">
      <c r="B804"/>
    </row>
    <row r="805" spans="2:2" x14ac:dyDescent="0.35">
      <c r="B805"/>
    </row>
    <row r="806" spans="2:2" x14ac:dyDescent="0.35">
      <c r="B806"/>
    </row>
    <row r="807" spans="2:2" x14ac:dyDescent="0.35">
      <c r="B807"/>
    </row>
    <row r="808" spans="2:2" x14ac:dyDescent="0.35">
      <c r="B808"/>
    </row>
    <row r="809" spans="2:2" x14ac:dyDescent="0.35">
      <c r="B809"/>
    </row>
    <row r="810" spans="2:2" x14ac:dyDescent="0.35">
      <c r="B810"/>
    </row>
    <row r="811" spans="2:2" x14ac:dyDescent="0.35">
      <c r="B811"/>
    </row>
    <row r="812" spans="2:2" x14ac:dyDescent="0.35">
      <c r="B812"/>
    </row>
    <row r="813" spans="2:2" x14ac:dyDescent="0.35">
      <c r="B813"/>
    </row>
    <row r="814" spans="2:2" x14ac:dyDescent="0.35">
      <c r="B814"/>
    </row>
    <row r="815" spans="2:2" x14ac:dyDescent="0.35">
      <c r="B815"/>
    </row>
    <row r="816" spans="2:2" x14ac:dyDescent="0.35">
      <c r="B816"/>
    </row>
    <row r="817" spans="2:2" x14ac:dyDescent="0.35">
      <c r="B817"/>
    </row>
    <row r="818" spans="2:2" x14ac:dyDescent="0.35">
      <c r="B818"/>
    </row>
    <row r="819" spans="2:2" x14ac:dyDescent="0.35">
      <c r="B819"/>
    </row>
    <row r="820" spans="2:2" x14ac:dyDescent="0.35">
      <c r="B820"/>
    </row>
    <row r="821" spans="2:2" x14ac:dyDescent="0.35">
      <c r="B821"/>
    </row>
    <row r="822" spans="2:2" x14ac:dyDescent="0.35">
      <c r="B822"/>
    </row>
    <row r="823" spans="2:2" x14ac:dyDescent="0.35">
      <c r="B823"/>
    </row>
    <row r="824" spans="2:2" x14ac:dyDescent="0.35">
      <c r="B824"/>
    </row>
    <row r="825" spans="2:2" x14ac:dyDescent="0.35">
      <c r="B825"/>
    </row>
    <row r="826" spans="2:2" x14ac:dyDescent="0.35">
      <c r="B826"/>
    </row>
    <row r="827" spans="2:2" x14ac:dyDescent="0.35">
      <c r="B827"/>
    </row>
    <row r="828" spans="2:2" x14ac:dyDescent="0.35">
      <c r="B828"/>
    </row>
    <row r="829" spans="2:2" x14ac:dyDescent="0.35">
      <c r="B829"/>
    </row>
    <row r="830" spans="2:2" x14ac:dyDescent="0.35">
      <c r="B830"/>
    </row>
    <row r="831" spans="2:2" x14ac:dyDescent="0.35">
      <c r="B831"/>
    </row>
    <row r="832" spans="2:2" x14ac:dyDescent="0.35">
      <c r="B832"/>
    </row>
    <row r="833" spans="2:2" x14ac:dyDescent="0.35">
      <c r="B833"/>
    </row>
    <row r="834" spans="2:2" x14ac:dyDescent="0.35">
      <c r="B834"/>
    </row>
    <row r="835" spans="2:2" x14ac:dyDescent="0.35">
      <c r="B835"/>
    </row>
    <row r="836" spans="2:2" x14ac:dyDescent="0.35">
      <c r="B836"/>
    </row>
    <row r="837" spans="2:2" x14ac:dyDescent="0.35">
      <c r="B837"/>
    </row>
    <row r="838" spans="2:2" x14ac:dyDescent="0.35">
      <c r="B838"/>
    </row>
    <row r="839" spans="2:2" x14ac:dyDescent="0.35">
      <c r="B839"/>
    </row>
    <row r="840" spans="2:2" x14ac:dyDescent="0.35">
      <c r="B840"/>
    </row>
    <row r="841" spans="2:2" x14ac:dyDescent="0.35">
      <c r="B841"/>
    </row>
    <row r="842" spans="2:2" x14ac:dyDescent="0.35">
      <c r="B842"/>
    </row>
    <row r="843" spans="2:2" x14ac:dyDescent="0.35">
      <c r="B843"/>
    </row>
    <row r="844" spans="2:2" x14ac:dyDescent="0.35">
      <c r="B844"/>
    </row>
    <row r="845" spans="2:2" x14ac:dyDescent="0.35">
      <c r="B845"/>
    </row>
    <row r="846" spans="2:2" x14ac:dyDescent="0.35">
      <c r="B846"/>
    </row>
    <row r="847" spans="2:2" x14ac:dyDescent="0.35">
      <c r="B847"/>
    </row>
    <row r="848" spans="2:2" x14ac:dyDescent="0.35">
      <c r="B848"/>
    </row>
    <row r="849" spans="2:2" x14ac:dyDescent="0.35">
      <c r="B849"/>
    </row>
    <row r="850" spans="2:2" x14ac:dyDescent="0.35">
      <c r="B850"/>
    </row>
    <row r="851" spans="2:2" x14ac:dyDescent="0.35">
      <c r="B851"/>
    </row>
    <row r="852" spans="2:2" x14ac:dyDescent="0.35">
      <c r="B852"/>
    </row>
    <row r="853" spans="2:2" x14ac:dyDescent="0.35">
      <c r="B853"/>
    </row>
    <row r="854" spans="2:2" x14ac:dyDescent="0.35">
      <c r="B854"/>
    </row>
    <row r="855" spans="2:2" x14ac:dyDescent="0.35">
      <c r="B855"/>
    </row>
    <row r="856" spans="2:2" x14ac:dyDescent="0.35">
      <c r="B856"/>
    </row>
    <row r="857" spans="2:2" x14ac:dyDescent="0.35">
      <c r="B857"/>
    </row>
    <row r="858" spans="2:2" x14ac:dyDescent="0.35">
      <c r="B858"/>
    </row>
    <row r="859" spans="2:2" x14ac:dyDescent="0.35">
      <c r="B859"/>
    </row>
    <row r="860" spans="2:2" x14ac:dyDescent="0.35">
      <c r="B860"/>
    </row>
    <row r="861" spans="2:2" x14ac:dyDescent="0.35">
      <c r="B861"/>
    </row>
    <row r="862" spans="2:2" x14ac:dyDescent="0.35">
      <c r="B862"/>
    </row>
    <row r="863" spans="2:2" x14ac:dyDescent="0.35">
      <c r="B863"/>
    </row>
    <row r="864" spans="2:2" x14ac:dyDescent="0.35">
      <c r="B864"/>
    </row>
    <row r="865" spans="2:2" x14ac:dyDescent="0.35">
      <c r="B865"/>
    </row>
    <row r="866" spans="2:2" x14ac:dyDescent="0.35">
      <c r="B866"/>
    </row>
    <row r="867" spans="2:2" x14ac:dyDescent="0.35">
      <c r="B867"/>
    </row>
    <row r="868" spans="2:2" x14ac:dyDescent="0.35">
      <c r="B868"/>
    </row>
    <row r="869" spans="2:2" x14ac:dyDescent="0.35">
      <c r="B869"/>
    </row>
    <row r="870" spans="2:2" x14ac:dyDescent="0.35">
      <c r="B870"/>
    </row>
    <row r="871" spans="2:2" x14ac:dyDescent="0.35">
      <c r="B871"/>
    </row>
    <row r="872" spans="2:2" x14ac:dyDescent="0.35">
      <c r="B872"/>
    </row>
    <row r="873" spans="2:2" x14ac:dyDescent="0.35">
      <c r="B873"/>
    </row>
    <row r="874" spans="2:2" x14ac:dyDescent="0.35">
      <c r="B874"/>
    </row>
    <row r="875" spans="2:2" x14ac:dyDescent="0.35">
      <c r="B875"/>
    </row>
    <row r="876" spans="2:2" x14ac:dyDescent="0.35">
      <c r="B876"/>
    </row>
    <row r="877" spans="2:2" x14ac:dyDescent="0.35">
      <c r="B877"/>
    </row>
    <row r="878" spans="2:2" x14ac:dyDescent="0.35">
      <c r="B878"/>
    </row>
    <row r="879" spans="2:2" x14ac:dyDescent="0.35">
      <c r="B879"/>
    </row>
    <row r="880" spans="2:2" x14ac:dyDescent="0.35">
      <c r="B880"/>
    </row>
    <row r="881" spans="2:2" x14ac:dyDescent="0.35">
      <c r="B881"/>
    </row>
    <row r="882" spans="2:2" x14ac:dyDescent="0.35">
      <c r="B882"/>
    </row>
    <row r="883" spans="2:2" x14ac:dyDescent="0.35">
      <c r="B883"/>
    </row>
    <row r="884" spans="2:2" x14ac:dyDescent="0.35">
      <c r="B884"/>
    </row>
    <row r="885" spans="2:2" x14ac:dyDescent="0.35">
      <c r="B885"/>
    </row>
    <row r="886" spans="2:2" x14ac:dyDescent="0.35">
      <c r="B886"/>
    </row>
    <row r="887" spans="2:2" x14ac:dyDescent="0.35">
      <c r="B887"/>
    </row>
    <row r="888" spans="2:2" x14ac:dyDescent="0.35">
      <c r="B888"/>
    </row>
    <row r="889" spans="2:2" x14ac:dyDescent="0.35">
      <c r="B889"/>
    </row>
    <row r="890" spans="2:2" x14ac:dyDescent="0.35">
      <c r="B890"/>
    </row>
    <row r="891" spans="2:2" x14ac:dyDescent="0.35">
      <c r="B891"/>
    </row>
    <row r="892" spans="2:2" x14ac:dyDescent="0.35">
      <c r="B892"/>
    </row>
    <row r="893" spans="2:2" x14ac:dyDescent="0.35">
      <c r="B893"/>
    </row>
    <row r="894" spans="2:2" x14ac:dyDescent="0.35">
      <c r="B894"/>
    </row>
    <row r="895" spans="2:2" x14ac:dyDescent="0.35">
      <c r="B895"/>
    </row>
    <row r="896" spans="2:2" x14ac:dyDescent="0.35">
      <c r="B896"/>
    </row>
    <row r="897" spans="2:2" x14ac:dyDescent="0.35">
      <c r="B897"/>
    </row>
    <row r="898" spans="2:2" x14ac:dyDescent="0.35">
      <c r="B898"/>
    </row>
    <row r="899" spans="2:2" x14ac:dyDescent="0.35">
      <c r="B899"/>
    </row>
    <row r="900" spans="2:2" x14ac:dyDescent="0.35">
      <c r="B900"/>
    </row>
    <row r="901" spans="2:2" x14ac:dyDescent="0.35">
      <c r="B901"/>
    </row>
    <row r="902" spans="2:2" x14ac:dyDescent="0.35">
      <c r="B902"/>
    </row>
    <row r="903" spans="2:2" x14ac:dyDescent="0.35">
      <c r="B903"/>
    </row>
    <row r="904" spans="2:2" x14ac:dyDescent="0.35">
      <c r="B904"/>
    </row>
    <row r="905" spans="2:2" x14ac:dyDescent="0.35">
      <c r="B905"/>
    </row>
    <row r="906" spans="2:2" x14ac:dyDescent="0.35">
      <c r="B906"/>
    </row>
    <row r="907" spans="2:2" x14ac:dyDescent="0.35">
      <c r="B907"/>
    </row>
    <row r="908" spans="2:2" x14ac:dyDescent="0.35">
      <c r="B908"/>
    </row>
    <row r="909" spans="2:2" x14ac:dyDescent="0.35">
      <c r="B909"/>
    </row>
    <row r="910" spans="2:2" x14ac:dyDescent="0.35">
      <c r="B910"/>
    </row>
    <row r="911" spans="2:2" x14ac:dyDescent="0.35">
      <c r="B911"/>
    </row>
    <row r="912" spans="2:2" x14ac:dyDescent="0.35">
      <c r="B912"/>
    </row>
    <row r="913" spans="2:2" x14ac:dyDescent="0.35">
      <c r="B913"/>
    </row>
    <row r="914" spans="2:2" x14ac:dyDescent="0.35">
      <c r="B914"/>
    </row>
    <row r="915" spans="2:2" x14ac:dyDescent="0.35">
      <c r="B915"/>
    </row>
    <row r="916" spans="2:2" x14ac:dyDescent="0.35">
      <c r="B916"/>
    </row>
    <row r="917" spans="2:2" x14ac:dyDescent="0.35">
      <c r="B917"/>
    </row>
    <row r="918" spans="2:2" x14ac:dyDescent="0.35">
      <c r="B918"/>
    </row>
    <row r="919" spans="2:2" x14ac:dyDescent="0.35">
      <c r="B919"/>
    </row>
    <row r="920" spans="2:2" x14ac:dyDescent="0.35">
      <c r="B920"/>
    </row>
    <row r="921" spans="2:2" x14ac:dyDescent="0.35">
      <c r="B921"/>
    </row>
    <row r="922" spans="2:2" x14ac:dyDescent="0.35">
      <c r="B922"/>
    </row>
    <row r="923" spans="2:2" x14ac:dyDescent="0.35">
      <c r="B923"/>
    </row>
    <row r="924" spans="2:2" x14ac:dyDescent="0.35">
      <c r="B924"/>
    </row>
    <row r="925" spans="2:2" x14ac:dyDescent="0.35">
      <c r="B925"/>
    </row>
    <row r="926" spans="2:2" x14ac:dyDescent="0.35">
      <c r="B926"/>
    </row>
    <row r="927" spans="2:2" x14ac:dyDescent="0.35">
      <c r="B927"/>
    </row>
    <row r="928" spans="2:2" x14ac:dyDescent="0.35">
      <c r="B928"/>
    </row>
    <row r="929" spans="2:2" x14ac:dyDescent="0.35">
      <c r="B929"/>
    </row>
    <row r="930" spans="2:2" x14ac:dyDescent="0.35">
      <c r="B930"/>
    </row>
    <row r="931" spans="2:2" x14ac:dyDescent="0.35">
      <c r="B931"/>
    </row>
    <row r="932" spans="2:2" x14ac:dyDescent="0.35">
      <c r="B932"/>
    </row>
    <row r="933" spans="2:2" x14ac:dyDescent="0.35">
      <c r="B933"/>
    </row>
    <row r="934" spans="2:2" x14ac:dyDescent="0.35">
      <c r="B934"/>
    </row>
    <row r="935" spans="2:2" x14ac:dyDescent="0.35">
      <c r="B935"/>
    </row>
    <row r="936" spans="2:2" x14ac:dyDescent="0.35">
      <c r="B936"/>
    </row>
    <row r="937" spans="2:2" x14ac:dyDescent="0.35">
      <c r="B937"/>
    </row>
    <row r="938" spans="2:2" x14ac:dyDescent="0.35">
      <c r="B938"/>
    </row>
    <row r="939" spans="2:2" x14ac:dyDescent="0.35">
      <c r="B939"/>
    </row>
    <row r="940" spans="2:2" x14ac:dyDescent="0.35">
      <c r="B940"/>
    </row>
    <row r="941" spans="2:2" x14ac:dyDescent="0.35">
      <c r="B941"/>
    </row>
    <row r="942" spans="2:2" x14ac:dyDescent="0.35">
      <c r="B942"/>
    </row>
    <row r="943" spans="2:2" x14ac:dyDescent="0.35">
      <c r="B943"/>
    </row>
    <row r="944" spans="2:2" x14ac:dyDescent="0.35">
      <c r="B944"/>
    </row>
    <row r="945" spans="2:2" x14ac:dyDescent="0.35">
      <c r="B945"/>
    </row>
    <row r="946" spans="2:2" x14ac:dyDescent="0.35">
      <c r="B946"/>
    </row>
    <row r="947" spans="2:2" x14ac:dyDescent="0.35">
      <c r="B947"/>
    </row>
    <row r="948" spans="2:2" x14ac:dyDescent="0.35">
      <c r="B948"/>
    </row>
    <row r="949" spans="2:2" x14ac:dyDescent="0.35">
      <c r="B949"/>
    </row>
    <row r="950" spans="2:2" x14ac:dyDescent="0.35">
      <c r="B950"/>
    </row>
    <row r="951" spans="2:2" x14ac:dyDescent="0.35">
      <c r="B951"/>
    </row>
    <row r="952" spans="2:2" x14ac:dyDescent="0.35">
      <c r="B952"/>
    </row>
    <row r="953" spans="2:2" x14ac:dyDescent="0.35">
      <c r="B953"/>
    </row>
    <row r="954" spans="2:2" x14ac:dyDescent="0.35">
      <c r="B954"/>
    </row>
    <row r="955" spans="2:2" x14ac:dyDescent="0.35">
      <c r="B955"/>
    </row>
    <row r="956" spans="2:2" x14ac:dyDescent="0.35">
      <c r="B956"/>
    </row>
    <row r="957" spans="2:2" x14ac:dyDescent="0.35">
      <c r="B957"/>
    </row>
    <row r="958" spans="2:2" x14ac:dyDescent="0.35">
      <c r="B958"/>
    </row>
    <row r="959" spans="2:2" x14ac:dyDescent="0.35">
      <c r="B959"/>
    </row>
    <row r="960" spans="2:2" x14ac:dyDescent="0.35">
      <c r="B960"/>
    </row>
    <row r="961" spans="2:2" x14ac:dyDescent="0.35">
      <c r="B961"/>
    </row>
    <row r="962" spans="2:2" x14ac:dyDescent="0.35">
      <c r="B962"/>
    </row>
    <row r="963" spans="2:2" x14ac:dyDescent="0.35">
      <c r="B963"/>
    </row>
    <row r="964" spans="2:2" x14ac:dyDescent="0.35">
      <c r="B964"/>
    </row>
    <row r="965" spans="2:2" x14ac:dyDescent="0.35">
      <c r="B965"/>
    </row>
    <row r="966" spans="2:2" x14ac:dyDescent="0.35">
      <c r="B966"/>
    </row>
    <row r="967" spans="2:2" x14ac:dyDescent="0.35">
      <c r="B967"/>
    </row>
    <row r="968" spans="2:2" x14ac:dyDescent="0.35">
      <c r="B968"/>
    </row>
    <row r="969" spans="2:2" x14ac:dyDescent="0.35">
      <c r="B969"/>
    </row>
    <row r="970" spans="2:2" x14ac:dyDescent="0.35">
      <c r="B970"/>
    </row>
    <row r="971" spans="2:2" x14ac:dyDescent="0.35">
      <c r="B971"/>
    </row>
    <row r="972" spans="2:2" x14ac:dyDescent="0.35">
      <c r="B972"/>
    </row>
    <row r="973" spans="2:2" x14ac:dyDescent="0.35">
      <c r="B973"/>
    </row>
    <row r="974" spans="2:2" x14ac:dyDescent="0.35">
      <c r="B974"/>
    </row>
    <row r="975" spans="2:2" x14ac:dyDescent="0.35">
      <c r="B975"/>
    </row>
    <row r="976" spans="2:2" x14ac:dyDescent="0.35">
      <c r="B976"/>
    </row>
    <row r="977" spans="2:2" x14ac:dyDescent="0.35">
      <c r="B977"/>
    </row>
    <row r="978" spans="2:2" x14ac:dyDescent="0.35">
      <c r="B978"/>
    </row>
    <row r="979" spans="2:2" x14ac:dyDescent="0.35">
      <c r="B979"/>
    </row>
    <row r="980" spans="2:2" x14ac:dyDescent="0.35">
      <c r="B980"/>
    </row>
    <row r="981" spans="2:2" x14ac:dyDescent="0.35">
      <c r="B981"/>
    </row>
    <row r="982" spans="2:2" x14ac:dyDescent="0.35">
      <c r="B982"/>
    </row>
    <row r="983" spans="2:2" x14ac:dyDescent="0.35">
      <c r="B983"/>
    </row>
    <row r="984" spans="2:2" x14ac:dyDescent="0.35">
      <c r="B984"/>
    </row>
    <row r="985" spans="2:2" x14ac:dyDescent="0.35">
      <c r="B985"/>
    </row>
    <row r="986" spans="2:2" x14ac:dyDescent="0.35">
      <c r="B986"/>
    </row>
    <row r="987" spans="2:2" x14ac:dyDescent="0.35">
      <c r="B987"/>
    </row>
    <row r="988" spans="2:2" x14ac:dyDescent="0.35">
      <c r="B988"/>
    </row>
    <row r="989" spans="2:2" x14ac:dyDescent="0.35">
      <c r="B989"/>
    </row>
    <row r="990" spans="2:2" x14ac:dyDescent="0.35">
      <c r="B990"/>
    </row>
    <row r="991" spans="2:2" x14ac:dyDescent="0.35">
      <c r="B991"/>
    </row>
    <row r="992" spans="2:2" x14ac:dyDescent="0.35">
      <c r="B992"/>
    </row>
    <row r="993" spans="2:2" x14ac:dyDescent="0.35">
      <c r="B993"/>
    </row>
    <row r="994" spans="2:2" x14ac:dyDescent="0.35">
      <c r="B994"/>
    </row>
    <row r="995" spans="2:2" x14ac:dyDescent="0.35">
      <c r="B995"/>
    </row>
    <row r="996" spans="2:2" x14ac:dyDescent="0.35">
      <c r="B996"/>
    </row>
    <row r="997" spans="2:2" x14ac:dyDescent="0.35">
      <c r="B997"/>
    </row>
    <row r="998" spans="2:2" x14ac:dyDescent="0.35">
      <c r="B998"/>
    </row>
    <row r="999" spans="2:2" x14ac:dyDescent="0.35">
      <c r="B999"/>
    </row>
    <row r="1000" spans="2:2" x14ac:dyDescent="0.35">
      <c r="B1000"/>
    </row>
    <row r="1001" spans="2:2" x14ac:dyDescent="0.35">
      <c r="B1001"/>
    </row>
    <row r="1002" spans="2:2" x14ac:dyDescent="0.35">
      <c r="B1002"/>
    </row>
    <row r="1003" spans="2:2" x14ac:dyDescent="0.35">
      <c r="B1003"/>
    </row>
    <row r="1004" spans="2:2" x14ac:dyDescent="0.35">
      <c r="B1004"/>
    </row>
    <row r="1005" spans="2:2" x14ac:dyDescent="0.35">
      <c r="B1005"/>
    </row>
    <row r="1006" spans="2:2" x14ac:dyDescent="0.35">
      <c r="B1006"/>
    </row>
    <row r="1007" spans="2:2" x14ac:dyDescent="0.35">
      <c r="B1007"/>
    </row>
    <row r="1008" spans="2:2" x14ac:dyDescent="0.35">
      <c r="B1008"/>
    </row>
    <row r="1009" spans="2:2" x14ac:dyDescent="0.35">
      <c r="B1009"/>
    </row>
    <row r="1010" spans="2:2" x14ac:dyDescent="0.35">
      <c r="B1010"/>
    </row>
    <row r="1011" spans="2:2" x14ac:dyDescent="0.35">
      <c r="B1011"/>
    </row>
    <row r="1012" spans="2:2" x14ac:dyDescent="0.35">
      <c r="B1012"/>
    </row>
    <row r="1013" spans="2:2" x14ac:dyDescent="0.35">
      <c r="B1013"/>
    </row>
    <row r="1014" spans="2:2" x14ac:dyDescent="0.35">
      <c r="B1014"/>
    </row>
    <row r="1015" spans="2:2" x14ac:dyDescent="0.35">
      <c r="B1015"/>
    </row>
    <row r="1016" spans="2:2" x14ac:dyDescent="0.35">
      <c r="B1016"/>
    </row>
    <row r="1017" spans="2:2" x14ac:dyDescent="0.35">
      <c r="B1017"/>
    </row>
    <row r="1018" spans="2:2" x14ac:dyDescent="0.35">
      <c r="B1018"/>
    </row>
    <row r="1019" spans="2:2" x14ac:dyDescent="0.35">
      <c r="B1019"/>
    </row>
    <row r="1020" spans="2:2" x14ac:dyDescent="0.35">
      <c r="B1020"/>
    </row>
    <row r="1021" spans="2:2" x14ac:dyDescent="0.35">
      <c r="B1021"/>
    </row>
    <row r="1022" spans="2:2" x14ac:dyDescent="0.35">
      <c r="B1022"/>
    </row>
    <row r="1023" spans="2:2" x14ac:dyDescent="0.35">
      <c r="B1023"/>
    </row>
    <row r="1024" spans="2:2" x14ac:dyDescent="0.35">
      <c r="B1024"/>
    </row>
    <row r="1025" spans="2:2" x14ac:dyDescent="0.35">
      <c r="B1025"/>
    </row>
    <row r="1026" spans="2:2" x14ac:dyDescent="0.35">
      <c r="B1026"/>
    </row>
    <row r="1027" spans="2:2" x14ac:dyDescent="0.35">
      <c r="B1027"/>
    </row>
    <row r="1028" spans="2:2" x14ac:dyDescent="0.35">
      <c r="B1028"/>
    </row>
    <row r="1029" spans="2:2" x14ac:dyDescent="0.35">
      <c r="B1029"/>
    </row>
    <row r="1030" spans="2:2" x14ac:dyDescent="0.35">
      <c r="B1030"/>
    </row>
    <row r="1031" spans="2:2" x14ac:dyDescent="0.35">
      <c r="B1031"/>
    </row>
    <row r="1032" spans="2:2" x14ac:dyDescent="0.35">
      <c r="B1032"/>
    </row>
    <row r="1033" spans="2:2" x14ac:dyDescent="0.35">
      <c r="B1033"/>
    </row>
    <row r="1034" spans="2:2" x14ac:dyDescent="0.35">
      <c r="B1034"/>
    </row>
    <row r="1035" spans="2:2" x14ac:dyDescent="0.35">
      <c r="B1035"/>
    </row>
    <row r="1036" spans="2:2" x14ac:dyDescent="0.35">
      <c r="B1036"/>
    </row>
    <row r="1037" spans="2:2" x14ac:dyDescent="0.35">
      <c r="B1037"/>
    </row>
    <row r="1038" spans="2:2" x14ac:dyDescent="0.35">
      <c r="B1038"/>
    </row>
    <row r="1039" spans="2:2" x14ac:dyDescent="0.35">
      <c r="B1039"/>
    </row>
    <row r="1040" spans="2:2" x14ac:dyDescent="0.35">
      <c r="B1040"/>
    </row>
    <row r="1041" spans="2:2" x14ac:dyDescent="0.35">
      <c r="B1041"/>
    </row>
    <row r="1042" spans="2:2" x14ac:dyDescent="0.35">
      <c r="B1042"/>
    </row>
    <row r="1043" spans="2:2" x14ac:dyDescent="0.35">
      <c r="B1043"/>
    </row>
    <row r="1044" spans="2:2" x14ac:dyDescent="0.35">
      <c r="B1044"/>
    </row>
    <row r="1045" spans="2:2" x14ac:dyDescent="0.35">
      <c r="B1045"/>
    </row>
    <row r="1046" spans="2:2" x14ac:dyDescent="0.35">
      <c r="B1046"/>
    </row>
    <row r="1047" spans="2:2" x14ac:dyDescent="0.35">
      <c r="B1047"/>
    </row>
    <row r="1048" spans="2:2" x14ac:dyDescent="0.35">
      <c r="B1048"/>
    </row>
    <row r="1049" spans="2:2" x14ac:dyDescent="0.35">
      <c r="B1049"/>
    </row>
    <row r="1050" spans="2:2" x14ac:dyDescent="0.35">
      <c r="B1050"/>
    </row>
    <row r="1051" spans="2:2" x14ac:dyDescent="0.35">
      <c r="B1051"/>
    </row>
    <row r="1052" spans="2:2" x14ac:dyDescent="0.35">
      <c r="B1052"/>
    </row>
    <row r="1053" spans="2:2" x14ac:dyDescent="0.35">
      <c r="B1053"/>
    </row>
    <row r="1054" spans="2:2" x14ac:dyDescent="0.35">
      <c r="B1054"/>
    </row>
    <row r="1055" spans="2:2" x14ac:dyDescent="0.35">
      <c r="B1055"/>
    </row>
    <row r="1056" spans="2:2" x14ac:dyDescent="0.35">
      <c r="B1056"/>
    </row>
    <row r="1057" spans="2:2" x14ac:dyDescent="0.35">
      <c r="B1057"/>
    </row>
    <row r="1058" spans="2:2" x14ac:dyDescent="0.35">
      <c r="B1058"/>
    </row>
    <row r="1059" spans="2:2" x14ac:dyDescent="0.35">
      <c r="B1059"/>
    </row>
    <row r="1060" spans="2:2" x14ac:dyDescent="0.35">
      <c r="B1060"/>
    </row>
    <row r="1061" spans="2:2" x14ac:dyDescent="0.35">
      <c r="B1061"/>
    </row>
    <row r="1062" spans="2:2" x14ac:dyDescent="0.35">
      <c r="B1062"/>
    </row>
    <row r="1063" spans="2:2" x14ac:dyDescent="0.35">
      <c r="B1063"/>
    </row>
    <row r="1064" spans="2:2" x14ac:dyDescent="0.35">
      <c r="B1064"/>
    </row>
    <row r="1065" spans="2:2" x14ac:dyDescent="0.35">
      <c r="B1065"/>
    </row>
    <row r="1066" spans="2:2" x14ac:dyDescent="0.35">
      <c r="B1066"/>
    </row>
    <row r="1067" spans="2:2" x14ac:dyDescent="0.35">
      <c r="B1067"/>
    </row>
    <row r="1068" spans="2:2" x14ac:dyDescent="0.35">
      <c r="B1068"/>
    </row>
    <row r="1069" spans="2:2" x14ac:dyDescent="0.35">
      <c r="B1069"/>
    </row>
    <row r="1070" spans="2:2" x14ac:dyDescent="0.35">
      <c r="B1070"/>
    </row>
    <row r="1071" spans="2:2" x14ac:dyDescent="0.35">
      <c r="B1071"/>
    </row>
    <row r="1072" spans="2:2" x14ac:dyDescent="0.35">
      <c r="B1072"/>
    </row>
    <row r="1073" spans="2:2" x14ac:dyDescent="0.35">
      <c r="B1073"/>
    </row>
    <row r="1074" spans="2:2" x14ac:dyDescent="0.35">
      <c r="B1074"/>
    </row>
    <row r="1075" spans="2:2" x14ac:dyDescent="0.35">
      <c r="B1075"/>
    </row>
    <row r="1076" spans="2:2" x14ac:dyDescent="0.35">
      <c r="B1076"/>
    </row>
    <row r="1077" spans="2:2" x14ac:dyDescent="0.35">
      <c r="B1077"/>
    </row>
    <row r="1078" spans="2:2" x14ac:dyDescent="0.35">
      <c r="B1078"/>
    </row>
    <row r="1079" spans="2:2" x14ac:dyDescent="0.35">
      <c r="B1079"/>
    </row>
    <row r="1080" spans="2:2" x14ac:dyDescent="0.35">
      <c r="B1080"/>
    </row>
    <row r="1081" spans="2:2" x14ac:dyDescent="0.35">
      <c r="B1081"/>
    </row>
    <row r="1082" spans="2:2" x14ac:dyDescent="0.35">
      <c r="B1082"/>
    </row>
    <row r="1083" spans="2:2" x14ac:dyDescent="0.35">
      <c r="B1083"/>
    </row>
    <row r="1084" spans="2:2" x14ac:dyDescent="0.35">
      <c r="B1084"/>
    </row>
    <row r="1085" spans="2:2" x14ac:dyDescent="0.35">
      <c r="B1085"/>
    </row>
    <row r="1086" spans="2:2" x14ac:dyDescent="0.35">
      <c r="B1086"/>
    </row>
    <row r="1087" spans="2:2" x14ac:dyDescent="0.35">
      <c r="B1087"/>
    </row>
    <row r="1088" spans="2:2" x14ac:dyDescent="0.35">
      <c r="B1088"/>
    </row>
    <row r="1089" spans="2:2" x14ac:dyDescent="0.35">
      <c r="B1089"/>
    </row>
    <row r="1090" spans="2:2" x14ac:dyDescent="0.35">
      <c r="B1090"/>
    </row>
    <row r="1091" spans="2:2" x14ac:dyDescent="0.35">
      <c r="B1091"/>
    </row>
    <row r="1092" spans="2:2" x14ac:dyDescent="0.35">
      <c r="B1092"/>
    </row>
    <row r="1093" spans="2:2" x14ac:dyDescent="0.35">
      <c r="B1093"/>
    </row>
    <row r="1094" spans="2:2" x14ac:dyDescent="0.35">
      <c r="B1094"/>
    </row>
    <row r="1095" spans="2:2" x14ac:dyDescent="0.35">
      <c r="B1095"/>
    </row>
    <row r="1096" spans="2:2" x14ac:dyDescent="0.35">
      <c r="B1096"/>
    </row>
    <row r="1097" spans="2:2" x14ac:dyDescent="0.35">
      <c r="B1097"/>
    </row>
    <row r="1098" spans="2:2" x14ac:dyDescent="0.35">
      <c r="B1098"/>
    </row>
    <row r="1099" spans="2:2" x14ac:dyDescent="0.35">
      <c r="B1099"/>
    </row>
    <row r="1100" spans="2:2" x14ac:dyDescent="0.35">
      <c r="B1100"/>
    </row>
    <row r="1101" spans="2:2" x14ac:dyDescent="0.35">
      <c r="B1101"/>
    </row>
    <row r="1102" spans="2:2" x14ac:dyDescent="0.35">
      <c r="B1102"/>
    </row>
    <row r="1103" spans="2:2" x14ac:dyDescent="0.35">
      <c r="B1103"/>
    </row>
    <row r="1104" spans="2:2" x14ac:dyDescent="0.35">
      <c r="B1104"/>
    </row>
    <row r="1105" spans="2:2" x14ac:dyDescent="0.35">
      <c r="B1105"/>
    </row>
    <row r="1106" spans="2:2" x14ac:dyDescent="0.35">
      <c r="B1106"/>
    </row>
    <row r="1107" spans="2:2" x14ac:dyDescent="0.35">
      <c r="B1107"/>
    </row>
    <row r="1108" spans="2:2" x14ac:dyDescent="0.35">
      <c r="B1108"/>
    </row>
    <row r="1109" spans="2:2" x14ac:dyDescent="0.35">
      <c r="B1109"/>
    </row>
    <row r="1110" spans="2:2" x14ac:dyDescent="0.35">
      <c r="B1110"/>
    </row>
    <row r="1111" spans="2:2" x14ac:dyDescent="0.35">
      <c r="B1111"/>
    </row>
    <row r="1112" spans="2:2" x14ac:dyDescent="0.35">
      <c r="B1112"/>
    </row>
    <row r="1113" spans="2:2" x14ac:dyDescent="0.35">
      <c r="B1113"/>
    </row>
    <row r="1114" spans="2:2" x14ac:dyDescent="0.35">
      <c r="B1114"/>
    </row>
    <row r="1115" spans="2:2" x14ac:dyDescent="0.35">
      <c r="B1115"/>
    </row>
    <row r="1116" spans="2:2" x14ac:dyDescent="0.35">
      <c r="B1116"/>
    </row>
    <row r="1117" spans="2:2" x14ac:dyDescent="0.35">
      <c r="B1117"/>
    </row>
    <row r="1118" spans="2:2" x14ac:dyDescent="0.35">
      <c r="B1118"/>
    </row>
    <row r="1119" spans="2:2" x14ac:dyDescent="0.35">
      <c r="B1119"/>
    </row>
    <row r="1120" spans="2:2" x14ac:dyDescent="0.35">
      <c r="B1120"/>
    </row>
    <row r="1121" spans="2:2" x14ac:dyDescent="0.35">
      <c r="B1121"/>
    </row>
    <row r="1122" spans="2:2" x14ac:dyDescent="0.35">
      <c r="B1122"/>
    </row>
    <row r="1123" spans="2:2" x14ac:dyDescent="0.35">
      <c r="B1123"/>
    </row>
    <row r="1124" spans="2:2" x14ac:dyDescent="0.35">
      <c r="B1124"/>
    </row>
    <row r="1125" spans="2:2" x14ac:dyDescent="0.35">
      <c r="B1125"/>
    </row>
    <row r="1126" spans="2:2" x14ac:dyDescent="0.35">
      <c r="B1126"/>
    </row>
    <row r="1127" spans="2:2" x14ac:dyDescent="0.35">
      <c r="B1127"/>
    </row>
    <row r="1128" spans="2:2" x14ac:dyDescent="0.35">
      <c r="B1128"/>
    </row>
    <row r="1129" spans="2:2" x14ac:dyDescent="0.35">
      <c r="B1129"/>
    </row>
    <row r="1130" spans="2:2" x14ac:dyDescent="0.35">
      <c r="B1130"/>
    </row>
    <row r="1131" spans="2:2" x14ac:dyDescent="0.35">
      <c r="B1131"/>
    </row>
    <row r="1132" spans="2:2" x14ac:dyDescent="0.35">
      <c r="B1132"/>
    </row>
    <row r="1133" spans="2:2" x14ac:dyDescent="0.35">
      <c r="B1133"/>
    </row>
    <row r="1134" spans="2:2" x14ac:dyDescent="0.35">
      <c r="B1134"/>
    </row>
    <row r="1135" spans="2:2" x14ac:dyDescent="0.35">
      <c r="B1135"/>
    </row>
    <row r="1136" spans="2:2" x14ac:dyDescent="0.35">
      <c r="B1136"/>
    </row>
    <row r="1137" spans="2:2" x14ac:dyDescent="0.35">
      <c r="B1137"/>
    </row>
    <row r="1138" spans="2:2" x14ac:dyDescent="0.35">
      <c r="B1138"/>
    </row>
    <row r="1139" spans="2:2" x14ac:dyDescent="0.35">
      <c r="B1139"/>
    </row>
    <row r="1140" spans="2:2" x14ac:dyDescent="0.35">
      <c r="B1140"/>
    </row>
    <row r="1141" spans="2:2" x14ac:dyDescent="0.35">
      <c r="B1141"/>
    </row>
    <row r="1142" spans="2:2" x14ac:dyDescent="0.35">
      <c r="B1142"/>
    </row>
    <row r="1143" spans="2:2" x14ac:dyDescent="0.35">
      <c r="B1143"/>
    </row>
    <row r="1144" spans="2:2" x14ac:dyDescent="0.35">
      <c r="B1144"/>
    </row>
    <row r="1145" spans="2:2" x14ac:dyDescent="0.35">
      <c r="B1145"/>
    </row>
    <row r="1146" spans="2:2" x14ac:dyDescent="0.35">
      <c r="B1146"/>
    </row>
    <row r="1147" spans="2:2" x14ac:dyDescent="0.35">
      <c r="B1147"/>
    </row>
    <row r="1148" spans="2:2" x14ac:dyDescent="0.35">
      <c r="B1148"/>
    </row>
    <row r="1149" spans="2:2" x14ac:dyDescent="0.35">
      <c r="B1149"/>
    </row>
    <row r="1150" spans="2:2" x14ac:dyDescent="0.35">
      <c r="B1150"/>
    </row>
    <row r="1151" spans="2:2" x14ac:dyDescent="0.35">
      <c r="B1151"/>
    </row>
    <row r="1152" spans="2:2" x14ac:dyDescent="0.35">
      <c r="B1152"/>
    </row>
    <row r="1153" spans="2:2" x14ac:dyDescent="0.35">
      <c r="B1153"/>
    </row>
    <row r="1154" spans="2:2" x14ac:dyDescent="0.35">
      <c r="B1154"/>
    </row>
    <row r="1155" spans="2:2" x14ac:dyDescent="0.35">
      <c r="B1155"/>
    </row>
    <row r="1156" spans="2:2" x14ac:dyDescent="0.35">
      <c r="B1156"/>
    </row>
    <row r="1157" spans="2:2" x14ac:dyDescent="0.35">
      <c r="B1157"/>
    </row>
    <row r="1158" spans="2:2" x14ac:dyDescent="0.35">
      <c r="B1158"/>
    </row>
    <row r="1159" spans="2:2" x14ac:dyDescent="0.35">
      <c r="B1159"/>
    </row>
    <row r="1160" spans="2:2" x14ac:dyDescent="0.35">
      <c r="B1160"/>
    </row>
    <row r="1161" spans="2:2" x14ac:dyDescent="0.35">
      <c r="B1161"/>
    </row>
    <row r="1162" spans="2:2" x14ac:dyDescent="0.35">
      <c r="B1162"/>
    </row>
    <row r="1163" spans="2:2" x14ac:dyDescent="0.35">
      <c r="B1163"/>
    </row>
    <row r="1164" spans="2:2" x14ac:dyDescent="0.35">
      <c r="B1164"/>
    </row>
    <row r="1165" spans="2:2" x14ac:dyDescent="0.35">
      <c r="B1165"/>
    </row>
    <row r="1166" spans="2:2" x14ac:dyDescent="0.35">
      <c r="B1166"/>
    </row>
    <row r="1167" spans="2:2" x14ac:dyDescent="0.35">
      <c r="B1167"/>
    </row>
    <row r="1168" spans="2:2" x14ac:dyDescent="0.35">
      <c r="B1168"/>
    </row>
    <row r="1169" spans="2:2" x14ac:dyDescent="0.35">
      <c r="B1169"/>
    </row>
    <row r="1170" spans="2:2" x14ac:dyDescent="0.35">
      <c r="B1170"/>
    </row>
    <row r="1171" spans="2:2" x14ac:dyDescent="0.35">
      <c r="B1171"/>
    </row>
    <row r="1172" spans="2:2" x14ac:dyDescent="0.35">
      <c r="B1172"/>
    </row>
    <row r="1173" spans="2:2" x14ac:dyDescent="0.35">
      <c r="B1173"/>
    </row>
    <row r="1174" spans="2:2" x14ac:dyDescent="0.35">
      <c r="B1174"/>
    </row>
    <row r="1175" spans="2:2" x14ac:dyDescent="0.35">
      <c r="B1175"/>
    </row>
    <row r="1176" spans="2:2" x14ac:dyDescent="0.35">
      <c r="B1176"/>
    </row>
    <row r="1177" spans="2:2" x14ac:dyDescent="0.35">
      <c r="B1177"/>
    </row>
  </sheetData>
  <autoFilter ref="A3:B1157" xr:uid="{CA2B860A-CA5A-401E-9CDC-74A354EF8FB4}"/>
  <pageMargins left="0.7" right="0.7" top="0.75" bottom="0.75" header="0.3" footer="0.3"/>
  <pageSetup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0045-A3C9-4BC2-A2FF-7950B1DD7E24}">
  <dimension ref="A1:BX34"/>
  <sheetViews>
    <sheetView workbookViewId="0">
      <selection activeCell="A5" sqref="A5"/>
    </sheetView>
  </sheetViews>
  <sheetFormatPr defaultRowHeight="14.5" x14ac:dyDescent="0.35"/>
  <cols>
    <col min="1" max="2" width="19.81640625" bestFit="1" customWidth="1"/>
    <col min="3" max="75" width="18.26953125" bestFit="1" customWidth="1"/>
    <col min="76" max="76" width="10.7265625" bestFit="1" customWidth="1"/>
  </cols>
  <sheetData>
    <row r="1" spans="1:76" x14ac:dyDescent="0.35">
      <c r="A1" s="1" t="s">
        <v>12</v>
      </c>
      <c r="B1" t="s">
        <v>20</v>
      </c>
    </row>
    <row r="3" spans="1:76" x14ac:dyDescent="0.35">
      <c r="A3" s="1" t="s">
        <v>4234</v>
      </c>
      <c r="C3" s="1" t="s">
        <v>4230</v>
      </c>
    </row>
    <row r="4" spans="1:76" x14ac:dyDescent="0.35">
      <c r="A4" s="1" t="s">
        <v>5404</v>
      </c>
      <c r="B4" s="1" t="s">
        <v>4214</v>
      </c>
      <c r="C4">
        <v>565</v>
      </c>
      <c r="D4">
        <v>569</v>
      </c>
      <c r="E4">
        <v>1063</v>
      </c>
      <c r="F4">
        <v>1689</v>
      </c>
      <c r="G4">
        <v>1792</v>
      </c>
      <c r="H4">
        <v>1810</v>
      </c>
      <c r="I4">
        <v>1892</v>
      </c>
      <c r="J4">
        <v>4793</v>
      </c>
      <c r="K4">
        <v>6739</v>
      </c>
      <c r="L4">
        <v>7419</v>
      </c>
      <c r="M4">
        <v>8757</v>
      </c>
      <c r="N4">
        <v>9997</v>
      </c>
      <c r="O4">
        <v>10145</v>
      </c>
      <c r="P4">
        <v>10276</v>
      </c>
      <c r="Q4">
        <v>10421</v>
      </c>
      <c r="R4">
        <v>10714</v>
      </c>
      <c r="S4">
        <v>11370</v>
      </c>
      <c r="T4">
        <v>11803</v>
      </c>
      <c r="U4">
        <v>13924</v>
      </c>
      <c r="V4">
        <v>14695</v>
      </c>
      <c r="W4">
        <v>14927</v>
      </c>
      <c r="X4">
        <v>15384</v>
      </c>
      <c r="Y4">
        <v>15999</v>
      </c>
      <c r="Z4">
        <v>16452</v>
      </c>
      <c r="AA4">
        <v>19756</v>
      </c>
      <c r="AB4">
        <v>20288</v>
      </c>
      <c r="AC4">
        <v>20464</v>
      </c>
      <c r="AD4">
        <v>20692</v>
      </c>
      <c r="AE4">
        <v>21581</v>
      </c>
      <c r="AF4">
        <v>22366</v>
      </c>
      <c r="AG4">
        <v>22372</v>
      </c>
      <c r="AH4">
        <v>22460</v>
      </c>
      <c r="AI4">
        <v>22973</v>
      </c>
      <c r="AJ4">
        <v>23584</v>
      </c>
      <c r="AK4">
        <v>24144</v>
      </c>
      <c r="AL4">
        <v>25017</v>
      </c>
      <c r="AM4">
        <v>25619</v>
      </c>
      <c r="AN4">
        <v>26739</v>
      </c>
      <c r="AO4">
        <v>27047</v>
      </c>
      <c r="AP4">
        <v>31399</v>
      </c>
      <c r="AQ4">
        <v>33159</v>
      </c>
      <c r="AR4">
        <v>33765</v>
      </c>
      <c r="AS4">
        <v>36435</v>
      </c>
      <c r="AT4">
        <v>39258</v>
      </c>
      <c r="AU4">
        <v>40335</v>
      </c>
      <c r="AV4">
        <v>41252</v>
      </c>
      <c r="AW4">
        <v>43888</v>
      </c>
      <c r="AX4">
        <v>44091</v>
      </c>
      <c r="AY4">
        <v>46367</v>
      </c>
      <c r="AZ4">
        <v>47480</v>
      </c>
      <c r="BA4">
        <v>52101</v>
      </c>
      <c r="BB4">
        <v>52708</v>
      </c>
      <c r="BC4">
        <v>53053</v>
      </c>
      <c r="BD4">
        <v>53385</v>
      </c>
      <c r="BE4">
        <v>59524</v>
      </c>
      <c r="BF4">
        <v>62372</v>
      </c>
      <c r="BG4">
        <v>73799</v>
      </c>
      <c r="BH4">
        <v>83699</v>
      </c>
      <c r="BI4">
        <v>97688</v>
      </c>
      <c r="BJ4">
        <v>113099</v>
      </c>
      <c r="BK4">
        <v>117009</v>
      </c>
      <c r="BL4">
        <v>124720</v>
      </c>
      <c r="BM4">
        <v>127115</v>
      </c>
      <c r="BN4">
        <v>132373</v>
      </c>
      <c r="BO4">
        <v>135925</v>
      </c>
      <c r="BP4">
        <v>156398</v>
      </c>
      <c r="BQ4">
        <v>197233</v>
      </c>
      <c r="BR4">
        <v>234963</v>
      </c>
      <c r="BS4">
        <v>246269</v>
      </c>
      <c r="BT4">
        <v>253125</v>
      </c>
      <c r="BU4">
        <v>382922</v>
      </c>
      <c r="BV4">
        <v>435204</v>
      </c>
      <c r="BW4">
        <v>445337</v>
      </c>
      <c r="BX4" t="s">
        <v>4211</v>
      </c>
    </row>
    <row r="5" spans="1:76" x14ac:dyDescent="0.35">
      <c r="A5" t="s">
        <v>4223</v>
      </c>
      <c r="B5">
        <v>1.2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>
        <v>6</v>
      </c>
      <c r="O5" s="3"/>
      <c r="P5" s="3"/>
      <c r="Q5" s="3"/>
      <c r="R5" s="3"/>
      <c r="S5" s="3"/>
      <c r="T5" s="3"/>
      <c r="U5" s="3"/>
      <c r="V5" s="3"/>
      <c r="W5" s="3">
        <v>12</v>
      </c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>
        <v>6</v>
      </c>
      <c r="AV5" s="3"/>
      <c r="AW5" s="3"/>
      <c r="AX5" s="3"/>
      <c r="AY5" s="3"/>
      <c r="AZ5" s="3"/>
      <c r="BA5" s="3"/>
      <c r="BB5" s="3"/>
      <c r="BC5" s="3">
        <v>6</v>
      </c>
      <c r="BD5" s="3"/>
      <c r="BE5" s="3"/>
      <c r="BF5" s="3"/>
      <c r="BG5" s="3"/>
      <c r="BH5" s="3">
        <v>12</v>
      </c>
      <c r="BI5" s="3"/>
      <c r="BJ5" s="3"/>
      <c r="BK5" s="3"/>
      <c r="BL5" s="3"/>
      <c r="BM5" s="3"/>
      <c r="BN5" s="3">
        <v>6</v>
      </c>
      <c r="BO5" s="3"/>
      <c r="BP5" s="3"/>
      <c r="BQ5" s="3"/>
      <c r="BR5" s="3"/>
      <c r="BS5" s="3">
        <v>6</v>
      </c>
      <c r="BT5" s="3"/>
      <c r="BU5" s="3"/>
      <c r="BV5" s="3"/>
      <c r="BW5" s="3"/>
      <c r="BX5" s="3">
        <v>54</v>
      </c>
    </row>
    <row r="6" spans="1:76" x14ac:dyDescent="0.35">
      <c r="B6">
        <v>1.3333333333333333</v>
      </c>
      <c r="C6" s="3"/>
      <c r="D6" s="3"/>
      <c r="E6" s="3"/>
      <c r="F6" s="3"/>
      <c r="G6" s="3"/>
      <c r="H6" s="3"/>
      <c r="I6" s="3"/>
      <c r="J6" s="3"/>
      <c r="K6" s="3"/>
      <c r="L6" s="3"/>
      <c r="M6" s="3">
        <v>4</v>
      </c>
      <c r="N6" s="3"/>
      <c r="O6" s="3">
        <v>4</v>
      </c>
      <c r="P6" s="3"/>
      <c r="Q6" s="3"/>
      <c r="R6" s="3">
        <v>4</v>
      </c>
      <c r="S6" s="3"/>
      <c r="T6" s="3">
        <v>4</v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>
        <v>4</v>
      </c>
      <c r="AH6" s="3"/>
      <c r="AI6" s="3">
        <v>4</v>
      </c>
      <c r="AJ6" s="3"/>
      <c r="AK6" s="3"/>
      <c r="AL6" s="3"/>
      <c r="AM6" s="3">
        <v>4</v>
      </c>
      <c r="AN6" s="3">
        <v>4</v>
      </c>
      <c r="AO6" s="3"/>
      <c r="AP6" s="3"/>
      <c r="AQ6" s="3"/>
      <c r="AR6" s="3">
        <v>12</v>
      </c>
      <c r="AS6" s="3"/>
      <c r="AT6" s="3">
        <v>8</v>
      </c>
      <c r="AU6" s="3">
        <v>4</v>
      </c>
      <c r="AV6" s="3">
        <v>4</v>
      </c>
      <c r="AW6" s="3"/>
      <c r="AX6" s="3"/>
      <c r="AY6" s="3"/>
      <c r="AZ6" s="3"/>
      <c r="BA6" s="3">
        <v>8</v>
      </c>
      <c r="BB6" s="3"/>
      <c r="BC6" s="3"/>
      <c r="BD6" s="3">
        <v>4</v>
      </c>
      <c r="BE6" s="3">
        <v>4</v>
      </c>
      <c r="BF6" s="3">
        <v>4</v>
      </c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>
        <v>4</v>
      </c>
      <c r="BU6" s="3"/>
      <c r="BV6" s="3"/>
      <c r="BW6" s="3"/>
      <c r="BX6" s="3">
        <v>84</v>
      </c>
    </row>
    <row r="7" spans="1:76" x14ac:dyDescent="0.35">
      <c r="B7">
        <v>1.4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>
        <v>7</v>
      </c>
      <c r="AE7" s="3"/>
      <c r="AF7" s="3"/>
      <c r="AG7" s="3"/>
      <c r="AH7" s="3"/>
      <c r="AI7" s="3"/>
      <c r="AJ7" s="3"/>
      <c r="AK7" s="3"/>
      <c r="AL7" s="3">
        <v>14</v>
      </c>
      <c r="AM7" s="3"/>
      <c r="AN7" s="3"/>
      <c r="AO7" s="3">
        <v>7</v>
      </c>
      <c r="AP7" s="3"/>
      <c r="AQ7" s="3"/>
      <c r="AR7" s="3"/>
      <c r="AS7" s="3"/>
      <c r="AT7" s="3"/>
      <c r="AU7" s="3">
        <v>7</v>
      </c>
      <c r="AV7" s="3"/>
      <c r="AW7" s="3"/>
      <c r="AX7" s="3"/>
      <c r="AY7" s="3"/>
      <c r="AZ7" s="3"/>
      <c r="BA7" s="3"/>
      <c r="BB7" s="3"/>
      <c r="BC7" s="3">
        <v>14</v>
      </c>
      <c r="BD7" s="3"/>
      <c r="BE7" s="3"/>
      <c r="BF7" s="3">
        <v>7</v>
      </c>
      <c r="BG7" s="3"/>
      <c r="BH7" s="3">
        <v>7</v>
      </c>
      <c r="BI7" s="3"/>
      <c r="BJ7" s="3"/>
      <c r="BK7" s="3"/>
      <c r="BL7" s="3"/>
      <c r="BM7" s="3"/>
      <c r="BN7" s="3">
        <v>7</v>
      </c>
      <c r="BO7" s="3"/>
      <c r="BP7" s="3"/>
      <c r="BQ7" s="3"/>
      <c r="BR7" s="3"/>
      <c r="BS7" s="3"/>
      <c r="BT7" s="3">
        <v>7</v>
      </c>
      <c r="BU7" s="3"/>
      <c r="BV7" s="3"/>
      <c r="BW7" s="3"/>
      <c r="BX7" s="3">
        <v>77</v>
      </c>
    </row>
    <row r="8" spans="1:76" x14ac:dyDescent="0.35">
      <c r="B8">
        <v>1.5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>
        <v>3</v>
      </c>
      <c r="AF8" s="3">
        <v>3</v>
      </c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3</v>
      </c>
      <c r="AV8" s="3"/>
      <c r="AW8" s="3"/>
      <c r="AX8" s="3"/>
      <c r="AY8" s="3"/>
      <c r="AZ8" s="3"/>
      <c r="BA8" s="3"/>
      <c r="BB8" s="3"/>
      <c r="BC8" s="3"/>
      <c r="BD8" s="3"/>
      <c r="BE8" s="3">
        <v>3</v>
      </c>
      <c r="BF8" s="3"/>
      <c r="BG8" s="3"/>
      <c r="BH8" s="3"/>
      <c r="BI8" s="3"/>
      <c r="BJ8" s="3"/>
      <c r="BK8" s="3"/>
      <c r="BL8" s="3">
        <v>6</v>
      </c>
      <c r="BM8" s="3"/>
      <c r="BN8" s="3"/>
      <c r="BO8" s="3"/>
      <c r="BP8" s="3"/>
      <c r="BQ8" s="3"/>
      <c r="BR8" s="3"/>
      <c r="BS8" s="3">
        <v>9</v>
      </c>
      <c r="BT8" s="3"/>
      <c r="BU8" s="3"/>
      <c r="BV8" s="3"/>
      <c r="BW8" s="3"/>
      <c r="BX8" s="3">
        <v>27</v>
      </c>
    </row>
    <row r="9" spans="1:76" x14ac:dyDescent="0.35">
      <c r="B9">
        <v>1.6</v>
      </c>
      <c r="C9" s="3"/>
      <c r="D9" s="3"/>
      <c r="E9" s="3">
        <v>8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8</v>
      </c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>
        <v>8</v>
      </c>
      <c r="BA9" s="3">
        <v>8</v>
      </c>
      <c r="BB9" s="3"/>
      <c r="BC9" s="3"/>
      <c r="BD9" s="3"/>
      <c r="BE9" s="3">
        <v>8</v>
      </c>
      <c r="BF9" s="3"/>
      <c r="BG9" s="3"/>
      <c r="BH9" s="3"/>
      <c r="BI9" s="3"/>
      <c r="BJ9" s="3"/>
      <c r="BK9" s="3"/>
      <c r="BL9" s="3"/>
      <c r="BM9" s="3"/>
      <c r="BN9" s="3">
        <v>8</v>
      </c>
      <c r="BO9" s="3"/>
      <c r="BP9" s="3">
        <v>8</v>
      </c>
      <c r="BQ9" s="3"/>
      <c r="BR9" s="3"/>
      <c r="BS9" s="3"/>
      <c r="BT9" s="3"/>
      <c r="BU9" s="3"/>
      <c r="BV9" s="3"/>
      <c r="BW9" s="3"/>
      <c r="BX9" s="3">
        <v>56</v>
      </c>
    </row>
    <row r="10" spans="1:76" x14ac:dyDescent="0.35">
      <c r="B10">
        <v>1.6666666666666667</v>
      </c>
      <c r="C10" s="3"/>
      <c r="D10" s="3"/>
      <c r="E10" s="3"/>
      <c r="F10" s="3"/>
      <c r="G10" s="3"/>
      <c r="H10" s="3">
        <v>5</v>
      </c>
      <c r="I10" s="3"/>
      <c r="J10" s="3"/>
      <c r="K10" s="3"/>
      <c r="L10" s="3"/>
      <c r="M10" s="3"/>
      <c r="N10" s="3"/>
      <c r="O10" s="3">
        <v>5</v>
      </c>
      <c r="P10" s="3"/>
      <c r="Q10" s="3"/>
      <c r="R10" s="3"/>
      <c r="S10" s="3"/>
      <c r="T10" s="3"/>
      <c r="U10" s="3">
        <v>5</v>
      </c>
      <c r="V10" s="3"/>
      <c r="W10" s="3"/>
      <c r="X10" s="3"/>
      <c r="Y10" s="3"/>
      <c r="Z10" s="3"/>
      <c r="AA10" s="3"/>
      <c r="AB10" s="3"/>
      <c r="AC10" s="3">
        <v>5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>
        <v>5</v>
      </c>
      <c r="AR10" s="3"/>
      <c r="AS10" s="3"/>
      <c r="AT10" s="3">
        <v>5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>
        <v>5</v>
      </c>
      <c r="BG10" s="3"/>
      <c r="BH10" s="3">
        <v>5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>
        <v>5</v>
      </c>
      <c r="BT10" s="3"/>
      <c r="BU10" s="3"/>
      <c r="BV10" s="3"/>
      <c r="BW10" s="3"/>
      <c r="BX10" s="3">
        <v>45</v>
      </c>
    </row>
    <row r="11" spans="1:76" x14ac:dyDescent="0.35">
      <c r="B11">
        <v>1.8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>
        <v>9</v>
      </c>
      <c r="AB11" s="3"/>
      <c r="AC11" s="3"/>
      <c r="AD11" s="3"/>
      <c r="AE11" s="3"/>
      <c r="AF11" s="3"/>
      <c r="AG11" s="3">
        <v>9</v>
      </c>
      <c r="AH11" s="3"/>
      <c r="AI11" s="3"/>
      <c r="AJ11" s="3"/>
      <c r="AK11" s="3"/>
      <c r="AL11" s="3"/>
      <c r="AM11" s="3"/>
      <c r="AN11" s="3"/>
      <c r="AO11" s="3"/>
      <c r="AP11" s="3">
        <v>18</v>
      </c>
      <c r="AQ11" s="3">
        <v>9</v>
      </c>
      <c r="AR11" s="3"/>
      <c r="AS11" s="3"/>
      <c r="AT11" s="3"/>
      <c r="AU11" s="3">
        <v>9</v>
      </c>
      <c r="AV11" s="3">
        <v>9</v>
      </c>
      <c r="AW11" s="3"/>
      <c r="AX11" s="3"/>
      <c r="AY11" s="3"/>
      <c r="AZ11" s="3"/>
      <c r="BA11" s="3">
        <v>9</v>
      </c>
      <c r="BB11" s="3"/>
      <c r="BC11" s="3"/>
      <c r="BD11" s="3"/>
      <c r="BE11" s="3"/>
      <c r="BF11" s="3"/>
      <c r="BG11" s="3"/>
      <c r="BH11" s="3">
        <v>9</v>
      </c>
      <c r="BI11" s="3"/>
      <c r="BJ11" s="3"/>
      <c r="BK11" s="3"/>
      <c r="BL11" s="3"/>
      <c r="BM11" s="3">
        <v>9</v>
      </c>
      <c r="BN11" s="3">
        <v>9</v>
      </c>
      <c r="BO11" s="3"/>
      <c r="BP11" s="3"/>
      <c r="BQ11" s="3"/>
      <c r="BR11" s="3"/>
      <c r="BS11" s="3"/>
      <c r="BT11" s="3"/>
      <c r="BU11" s="3"/>
      <c r="BV11" s="3"/>
      <c r="BW11" s="3"/>
      <c r="BX11" s="3">
        <v>99</v>
      </c>
    </row>
    <row r="12" spans="1:76" x14ac:dyDescent="0.35">
      <c r="A12" t="s">
        <v>5405</v>
      </c>
      <c r="C12" s="3"/>
      <c r="D12" s="3"/>
      <c r="E12" s="3">
        <v>8</v>
      </c>
      <c r="F12" s="3"/>
      <c r="G12" s="3"/>
      <c r="H12" s="3">
        <v>5</v>
      </c>
      <c r="I12" s="3"/>
      <c r="J12" s="3"/>
      <c r="K12" s="3"/>
      <c r="L12" s="3"/>
      <c r="M12" s="3">
        <v>4</v>
      </c>
      <c r="N12" s="3">
        <v>6</v>
      </c>
      <c r="O12" s="3">
        <v>9</v>
      </c>
      <c r="P12" s="3"/>
      <c r="Q12" s="3"/>
      <c r="R12" s="3">
        <v>4</v>
      </c>
      <c r="S12" s="3"/>
      <c r="T12" s="3">
        <v>4</v>
      </c>
      <c r="U12" s="3">
        <v>5</v>
      </c>
      <c r="V12" s="3"/>
      <c r="W12" s="3">
        <v>20</v>
      </c>
      <c r="X12" s="3"/>
      <c r="Y12" s="3"/>
      <c r="Z12" s="3"/>
      <c r="AA12" s="3">
        <v>9</v>
      </c>
      <c r="AB12" s="3"/>
      <c r="AC12" s="3">
        <v>5</v>
      </c>
      <c r="AD12" s="3">
        <v>7</v>
      </c>
      <c r="AE12" s="3">
        <v>3</v>
      </c>
      <c r="AF12" s="3">
        <v>3</v>
      </c>
      <c r="AG12" s="3">
        <v>13</v>
      </c>
      <c r="AH12" s="3"/>
      <c r="AI12" s="3">
        <v>4</v>
      </c>
      <c r="AJ12" s="3"/>
      <c r="AK12" s="3"/>
      <c r="AL12" s="3">
        <v>14</v>
      </c>
      <c r="AM12" s="3">
        <v>4</v>
      </c>
      <c r="AN12" s="3">
        <v>4</v>
      </c>
      <c r="AO12" s="3">
        <v>7</v>
      </c>
      <c r="AP12" s="3">
        <v>18</v>
      </c>
      <c r="AQ12" s="3">
        <v>14</v>
      </c>
      <c r="AR12" s="3">
        <v>12</v>
      </c>
      <c r="AS12" s="3"/>
      <c r="AT12" s="3">
        <v>13</v>
      </c>
      <c r="AU12" s="3">
        <v>29</v>
      </c>
      <c r="AV12" s="3">
        <v>13</v>
      </c>
      <c r="AW12" s="3"/>
      <c r="AX12" s="3"/>
      <c r="AY12" s="3"/>
      <c r="AZ12" s="3">
        <v>8</v>
      </c>
      <c r="BA12" s="3">
        <v>25</v>
      </c>
      <c r="BB12" s="3"/>
      <c r="BC12" s="3">
        <v>20</v>
      </c>
      <c r="BD12" s="3">
        <v>4</v>
      </c>
      <c r="BE12" s="3">
        <v>15</v>
      </c>
      <c r="BF12" s="3">
        <v>16</v>
      </c>
      <c r="BG12" s="3"/>
      <c r="BH12" s="3">
        <v>33</v>
      </c>
      <c r="BI12" s="3"/>
      <c r="BJ12" s="3"/>
      <c r="BK12" s="3"/>
      <c r="BL12" s="3">
        <v>6</v>
      </c>
      <c r="BM12" s="3">
        <v>9</v>
      </c>
      <c r="BN12" s="3">
        <v>30</v>
      </c>
      <c r="BO12" s="3"/>
      <c r="BP12" s="3">
        <v>8</v>
      </c>
      <c r="BQ12" s="3"/>
      <c r="BR12" s="3"/>
      <c r="BS12" s="3">
        <v>20</v>
      </c>
      <c r="BT12" s="3">
        <v>11</v>
      </c>
      <c r="BU12" s="3"/>
      <c r="BV12" s="3"/>
      <c r="BW12" s="3"/>
      <c r="BX12" s="3">
        <v>442</v>
      </c>
    </row>
    <row r="13" spans="1:76" x14ac:dyDescent="0.35">
      <c r="A13" t="s">
        <v>4224</v>
      </c>
      <c r="B13">
        <v>2</v>
      </c>
      <c r="C13" s="3">
        <v>2</v>
      </c>
      <c r="D13" s="3"/>
      <c r="E13" s="3">
        <v>4</v>
      </c>
      <c r="F13" s="3"/>
      <c r="G13" s="3"/>
      <c r="H13" s="3">
        <v>4</v>
      </c>
      <c r="I13" s="3">
        <v>4</v>
      </c>
      <c r="J13" s="3">
        <v>10</v>
      </c>
      <c r="K13" s="3">
        <v>12</v>
      </c>
      <c r="L13" s="3">
        <v>6</v>
      </c>
      <c r="M13" s="3">
        <v>8</v>
      </c>
      <c r="N13" s="3">
        <v>10</v>
      </c>
      <c r="O13" s="3">
        <v>12</v>
      </c>
      <c r="P13" s="3">
        <v>6</v>
      </c>
      <c r="Q13" s="3">
        <v>2</v>
      </c>
      <c r="R13" s="3">
        <v>8</v>
      </c>
      <c r="S13" s="3">
        <v>10</v>
      </c>
      <c r="T13" s="3">
        <v>18</v>
      </c>
      <c r="U13" s="3">
        <v>20</v>
      </c>
      <c r="V13" s="3">
        <v>10</v>
      </c>
      <c r="W13" s="3">
        <v>12</v>
      </c>
      <c r="X13" s="3">
        <v>4</v>
      </c>
      <c r="Y13" s="3">
        <v>24</v>
      </c>
      <c r="Z13" s="3">
        <v>16</v>
      </c>
      <c r="AA13" s="3">
        <v>20</v>
      </c>
      <c r="AB13" s="3">
        <v>10</v>
      </c>
      <c r="AC13" s="3">
        <v>6</v>
      </c>
      <c r="AD13" s="3">
        <v>22</v>
      </c>
      <c r="AE13" s="3">
        <v>28</v>
      </c>
      <c r="AF13" s="3">
        <v>20</v>
      </c>
      <c r="AG13" s="3">
        <v>14</v>
      </c>
      <c r="AH13" s="3">
        <v>16</v>
      </c>
      <c r="AI13" s="3">
        <v>12</v>
      </c>
      <c r="AJ13" s="3">
        <v>22</v>
      </c>
      <c r="AK13" s="3">
        <v>24</v>
      </c>
      <c r="AL13" s="3">
        <v>16</v>
      </c>
      <c r="AM13" s="3">
        <v>48</v>
      </c>
      <c r="AN13" s="3">
        <v>16</v>
      </c>
      <c r="AO13" s="3">
        <v>26</v>
      </c>
      <c r="AP13" s="3">
        <v>22</v>
      </c>
      <c r="AQ13" s="3">
        <v>38</v>
      </c>
      <c r="AR13" s="3">
        <v>30</v>
      </c>
      <c r="AS13" s="3">
        <v>14</v>
      </c>
      <c r="AT13" s="3">
        <v>30</v>
      </c>
      <c r="AU13" s="3">
        <v>24</v>
      </c>
      <c r="AV13" s="3">
        <v>32</v>
      </c>
      <c r="AW13" s="3">
        <v>10</v>
      </c>
      <c r="AX13" s="3">
        <v>20</v>
      </c>
      <c r="AY13" s="3">
        <v>36</v>
      </c>
      <c r="AZ13" s="3">
        <v>28</v>
      </c>
      <c r="BA13" s="3">
        <v>16</v>
      </c>
      <c r="BB13" s="3">
        <v>14</v>
      </c>
      <c r="BC13" s="3">
        <v>26</v>
      </c>
      <c r="BD13" s="3">
        <v>20</v>
      </c>
      <c r="BE13" s="3">
        <v>28</v>
      </c>
      <c r="BF13" s="3">
        <v>30</v>
      </c>
      <c r="BG13" s="3">
        <v>16</v>
      </c>
      <c r="BH13" s="3">
        <v>58</v>
      </c>
      <c r="BI13" s="3">
        <v>26</v>
      </c>
      <c r="BJ13" s="3">
        <v>12</v>
      </c>
      <c r="BK13" s="3">
        <v>26</v>
      </c>
      <c r="BL13" s="3">
        <v>34</v>
      </c>
      <c r="BM13" s="3">
        <v>50</v>
      </c>
      <c r="BN13" s="3">
        <v>30</v>
      </c>
      <c r="BO13" s="3">
        <v>26</v>
      </c>
      <c r="BP13" s="3">
        <v>20</v>
      </c>
      <c r="BQ13" s="3">
        <v>38</v>
      </c>
      <c r="BR13" s="3">
        <v>34</v>
      </c>
      <c r="BS13" s="3">
        <v>14</v>
      </c>
      <c r="BT13" s="3">
        <v>38</v>
      </c>
      <c r="BU13" s="3">
        <v>10</v>
      </c>
      <c r="BV13" s="3">
        <v>36</v>
      </c>
      <c r="BW13" s="3">
        <v>54</v>
      </c>
      <c r="BX13" s="3">
        <v>1442</v>
      </c>
    </row>
    <row r="14" spans="1:76" x14ac:dyDescent="0.35">
      <c r="B14">
        <v>2.2000000000000002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>
        <v>11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>
        <v>11</v>
      </c>
      <c r="BJ14" s="3"/>
      <c r="BK14" s="3"/>
      <c r="BL14" s="3">
        <v>11</v>
      </c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>
        <v>33</v>
      </c>
    </row>
    <row r="15" spans="1:76" x14ac:dyDescent="0.35">
      <c r="B15">
        <v>2.25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>
        <v>9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>
        <v>9</v>
      </c>
    </row>
    <row r="16" spans="1:76" x14ac:dyDescent="0.35">
      <c r="B16">
        <v>2.3333333333333335</v>
      </c>
      <c r="C16" s="3"/>
      <c r="D16" s="3"/>
      <c r="E16" s="3"/>
      <c r="F16" s="3"/>
      <c r="G16" s="3"/>
      <c r="H16" s="3"/>
      <c r="I16" s="3"/>
      <c r="J16" s="3">
        <v>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>
        <v>7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>
        <v>7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>
        <v>14</v>
      </c>
      <c r="BN16" s="3">
        <v>7</v>
      </c>
      <c r="BO16" s="3"/>
      <c r="BP16" s="3"/>
      <c r="BQ16" s="3"/>
      <c r="BR16" s="3"/>
      <c r="BS16" s="3"/>
      <c r="BT16" s="3"/>
      <c r="BU16" s="3"/>
      <c r="BV16" s="3"/>
      <c r="BW16" s="3"/>
      <c r="BX16" s="3">
        <v>42</v>
      </c>
    </row>
    <row r="17" spans="1:76" x14ac:dyDescent="0.35">
      <c r="B17">
        <v>2.4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v>12</v>
      </c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>
        <v>12</v>
      </c>
      <c r="BP17" s="3"/>
      <c r="BQ17" s="3"/>
      <c r="BR17" s="3"/>
      <c r="BS17" s="3"/>
      <c r="BT17" s="3"/>
      <c r="BU17" s="3"/>
      <c r="BV17" s="3"/>
      <c r="BW17" s="3"/>
      <c r="BX17" s="3">
        <v>24</v>
      </c>
    </row>
    <row r="18" spans="1:76" x14ac:dyDescent="0.35">
      <c r="B18">
        <v>2.5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>
        <v>5</v>
      </c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>
        <v>5</v>
      </c>
    </row>
    <row r="19" spans="1:76" x14ac:dyDescent="0.35">
      <c r="B19">
        <v>2.6</v>
      </c>
      <c r="C19" s="3"/>
      <c r="D19" s="3"/>
      <c r="E19" s="3"/>
      <c r="F19" s="3"/>
      <c r="G19" s="3">
        <v>13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>
        <v>13</v>
      </c>
      <c r="BT19" s="3"/>
      <c r="BU19" s="3"/>
      <c r="BV19" s="3"/>
      <c r="BW19" s="3"/>
      <c r="BX19" s="3">
        <v>26</v>
      </c>
    </row>
    <row r="20" spans="1:76" x14ac:dyDescent="0.35">
      <c r="B20">
        <v>2.8</v>
      </c>
      <c r="C20" s="3"/>
      <c r="D20" s="3"/>
      <c r="E20" s="3"/>
      <c r="F20" s="3"/>
      <c r="G20" s="3"/>
      <c r="H20" s="3"/>
      <c r="I20" s="3"/>
      <c r="J20" s="3"/>
      <c r="K20" s="3"/>
      <c r="L20" s="3">
        <v>14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>
        <v>14</v>
      </c>
    </row>
    <row r="21" spans="1:76" x14ac:dyDescent="0.35">
      <c r="A21" t="s">
        <v>5412</v>
      </c>
      <c r="C21" s="3">
        <v>2</v>
      </c>
      <c r="D21" s="3"/>
      <c r="E21" s="3">
        <v>4</v>
      </c>
      <c r="F21" s="3"/>
      <c r="G21" s="3">
        <v>13</v>
      </c>
      <c r="H21" s="3">
        <v>4</v>
      </c>
      <c r="I21" s="3">
        <v>4</v>
      </c>
      <c r="J21" s="3">
        <v>17</v>
      </c>
      <c r="K21" s="3">
        <v>12</v>
      </c>
      <c r="L21" s="3">
        <v>20</v>
      </c>
      <c r="M21" s="3">
        <v>19</v>
      </c>
      <c r="N21" s="3">
        <v>10</v>
      </c>
      <c r="O21" s="3">
        <v>12</v>
      </c>
      <c r="P21" s="3">
        <v>6</v>
      </c>
      <c r="Q21" s="3">
        <v>2</v>
      </c>
      <c r="R21" s="3">
        <v>8</v>
      </c>
      <c r="S21" s="3">
        <v>10</v>
      </c>
      <c r="T21" s="3">
        <v>18</v>
      </c>
      <c r="U21" s="3">
        <v>20</v>
      </c>
      <c r="V21" s="3">
        <v>17</v>
      </c>
      <c r="W21" s="3">
        <v>12</v>
      </c>
      <c r="X21" s="3">
        <v>13</v>
      </c>
      <c r="Y21" s="3">
        <v>24</v>
      </c>
      <c r="Z21" s="3">
        <v>16</v>
      </c>
      <c r="AA21" s="3">
        <v>20</v>
      </c>
      <c r="AB21" s="3">
        <v>10</v>
      </c>
      <c r="AC21" s="3">
        <v>6</v>
      </c>
      <c r="AD21" s="3">
        <v>22</v>
      </c>
      <c r="AE21" s="3">
        <v>28</v>
      </c>
      <c r="AF21" s="3">
        <v>20</v>
      </c>
      <c r="AG21" s="3">
        <v>14</v>
      </c>
      <c r="AH21" s="3">
        <v>16</v>
      </c>
      <c r="AI21" s="3">
        <v>12</v>
      </c>
      <c r="AJ21" s="3">
        <v>22</v>
      </c>
      <c r="AK21" s="3">
        <v>24</v>
      </c>
      <c r="AL21" s="3">
        <v>16</v>
      </c>
      <c r="AM21" s="3">
        <v>48</v>
      </c>
      <c r="AN21" s="3">
        <v>16</v>
      </c>
      <c r="AO21" s="3">
        <v>38</v>
      </c>
      <c r="AP21" s="3">
        <v>29</v>
      </c>
      <c r="AQ21" s="3">
        <v>38</v>
      </c>
      <c r="AR21" s="3">
        <v>30</v>
      </c>
      <c r="AS21" s="3">
        <v>14</v>
      </c>
      <c r="AT21" s="3">
        <v>30</v>
      </c>
      <c r="AU21" s="3">
        <v>24</v>
      </c>
      <c r="AV21" s="3">
        <v>32</v>
      </c>
      <c r="AW21" s="3">
        <v>10</v>
      </c>
      <c r="AX21" s="3">
        <v>20</v>
      </c>
      <c r="AY21" s="3">
        <v>36</v>
      </c>
      <c r="AZ21" s="3">
        <v>28</v>
      </c>
      <c r="BA21" s="3">
        <v>16</v>
      </c>
      <c r="BB21" s="3">
        <v>14</v>
      </c>
      <c r="BC21" s="3">
        <v>26</v>
      </c>
      <c r="BD21" s="3">
        <v>20</v>
      </c>
      <c r="BE21" s="3">
        <v>28</v>
      </c>
      <c r="BF21" s="3">
        <v>30</v>
      </c>
      <c r="BG21" s="3">
        <v>16</v>
      </c>
      <c r="BH21" s="3">
        <v>58</v>
      </c>
      <c r="BI21" s="3">
        <v>37</v>
      </c>
      <c r="BJ21" s="3">
        <v>12</v>
      </c>
      <c r="BK21" s="3">
        <v>26</v>
      </c>
      <c r="BL21" s="3">
        <v>50</v>
      </c>
      <c r="BM21" s="3">
        <v>64</v>
      </c>
      <c r="BN21" s="3">
        <v>37</v>
      </c>
      <c r="BO21" s="3">
        <v>38</v>
      </c>
      <c r="BP21" s="3">
        <v>20</v>
      </c>
      <c r="BQ21" s="3">
        <v>38</v>
      </c>
      <c r="BR21" s="3">
        <v>34</v>
      </c>
      <c r="BS21" s="3">
        <v>27</v>
      </c>
      <c r="BT21" s="3">
        <v>38</v>
      </c>
      <c r="BU21" s="3">
        <v>10</v>
      </c>
      <c r="BV21" s="3">
        <v>36</v>
      </c>
      <c r="BW21" s="3">
        <v>54</v>
      </c>
      <c r="BX21" s="3">
        <v>1595</v>
      </c>
    </row>
    <row r="22" spans="1:76" x14ac:dyDescent="0.35">
      <c r="A22">
        <v>3</v>
      </c>
      <c r="B22">
        <v>3</v>
      </c>
      <c r="C22" s="3"/>
      <c r="D22" s="3">
        <v>3</v>
      </c>
      <c r="E22" s="3"/>
      <c r="F22" s="3">
        <v>3</v>
      </c>
      <c r="G22" s="3">
        <v>3</v>
      </c>
      <c r="H22" s="3"/>
      <c r="I22" s="3"/>
      <c r="J22" s="3">
        <v>12</v>
      </c>
      <c r="K22" s="3">
        <v>3</v>
      </c>
      <c r="L22" s="3">
        <v>3</v>
      </c>
      <c r="M22" s="3">
        <v>3</v>
      </c>
      <c r="N22" s="3"/>
      <c r="O22" s="3">
        <v>6</v>
      </c>
      <c r="P22" s="3"/>
      <c r="Q22" s="3"/>
      <c r="R22" s="3">
        <v>3</v>
      </c>
      <c r="S22" s="3">
        <v>3</v>
      </c>
      <c r="T22" s="3">
        <v>3</v>
      </c>
      <c r="U22" s="3">
        <v>9</v>
      </c>
      <c r="V22" s="3">
        <v>6</v>
      </c>
      <c r="W22" s="3">
        <v>6</v>
      </c>
      <c r="X22" s="3"/>
      <c r="Y22" s="3">
        <v>9</v>
      </c>
      <c r="Z22" s="3">
        <v>18</v>
      </c>
      <c r="AA22" s="3">
        <v>6</v>
      </c>
      <c r="AB22" s="3">
        <v>6</v>
      </c>
      <c r="AC22" s="3">
        <v>6</v>
      </c>
      <c r="AD22" s="3">
        <v>12</v>
      </c>
      <c r="AE22" s="3">
        <v>15</v>
      </c>
      <c r="AF22" s="3">
        <v>3</v>
      </c>
      <c r="AG22" s="3">
        <v>6</v>
      </c>
      <c r="AH22" s="3">
        <v>6</v>
      </c>
      <c r="AI22" s="3"/>
      <c r="AJ22" s="3">
        <v>12</v>
      </c>
      <c r="AK22" s="3">
        <v>6</v>
      </c>
      <c r="AL22" s="3">
        <v>3</v>
      </c>
      <c r="AM22" s="3">
        <v>6</v>
      </c>
      <c r="AN22" s="3"/>
      <c r="AO22" s="3">
        <v>12</v>
      </c>
      <c r="AP22" s="3">
        <v>27</v>
      </c>
      <c r="AQ22" s="3">
        <v>6</v>
      </c>
      <c r="AR22" s="3">
        <v>15</v>
      </c>
      <c r="AS22" s="3">
        <v>9</v>
      </c>
      <c r="AT22" s="3">
        <v>6</v>
      </c>
      <c r="AU22" s="3">
        <v>21</v>
      </c>
      <c r="AV22" s="3">
        <v>12</v>
      </c>
      <c r="AW22" s="3">
        <v>6</v>
      </c>
      <c r="AX22" s="3">
        <v>9</v>
      </c>
      <c r="AY22" s="3">
        <v>6</v>
      </c>
      <c r="AZ22" s="3">
        <v>12</v>
      </c>
      <c r="BA22" s="3">
        <v>6</v>
      </c>
      <c r="BB22" s="3">
        <v>6</v>
      </c>
      <c r="BC22" s="3">
        <v>12</v>
      </c>
      <c r="BD22" s="3">
        <v>3</v>
      </c>
      <c r="BE22" s="3">
        <v>3</v>
      </c>
      <c r="BF22" s="3">
        <v>30</v>
      </c>
      <c r="BG22" s="3">
        <v>9</v>
      </c>
      <c r="BH22" s="3">
        <v>33</v>
      </c>
      <c r="BI22" s="3">
        <v>18</v>
      </c>
      <c r="BJ22" s="3">
        <v>18</v>
      </c>
      <c r="BK22" s="3">
        <v>6</v>
      </c>
      <c r="BL22" s="3">
        <v>6</v>
      </c>
      <c r="BM22" s="3">
        <v>27</v>
      </c>
      <c r="BN22" s="3">
        <v>42</v>
      </c>
      <c r="BO22" s="3">
        <v>6</v>
      </c>
      <c r="BP22" s="3">
        <v>12</v>
      </c>
      <c r="BQ22" s="3">
        <v>27</v>
      </c>
      <c r="BR22" s="3">
        <v>21</v>
      </c>
      <c r="BS22" s="3">
        <v>6</v>
      </c>
      <c r="BT22" s="3">
        <v>27</v>
      </c>
      <c r="BU22" s="3">
        <v>15</v>
      </c>
      <c r="BV22" s="3">
        <v>18</v>
      </c>
      <c r="BW22" s="3">
        <v>33</v>
      </c>
      <c r="BX22" s="3">
        <v>705</v>
      </c>
    </row>
    <row r="23" spans="1:76" x14ac:dyDescent="0.35">
      <c r="A23" t="s">
        <v>5406</v>
      </c>
      <c r="C23" s="3"/>
      <c r="D23" s="3">
        <v>3</v>
      </c>
      <c r="E23" s="3"/>
      <c r="F23" s="3">
        <v>3</v>
      </c>
      <c r="G23" s="3">
        <v>3</v>
      </c>
      <c r="H23" s="3"/>
      <c r="I23" s="3"/>
      <c r="J23" s="3">
        <v>12</v>
      </c>
      <c r="K23" s="3">
        <v>3</v>
      </c>
      <c r="L23" s="3">
        <v>3</v>
      </c>
      <c r="M23" s="3">
        <v>3</v>
      </c>
      <c r="N23" s="3"/>
      <c r="O23" s="3">
        <v>6</v>
      </c>
      <c r="P23" s="3"/>
      <c r="Q23" s="3"/>
      <c r="R23" s="3">
        <v>3</v>
      </c>
      <c r="S23" s="3">
        <v>3</v>
      </c>
      <c r="T23" s="3">
        <v>3</v>
      </c>
      <c r="U23" s="3">
        <v>9</v>
      </c>
      <c r="V23" s="3">
        <v>6</v>
      </c>
      <c r="W23" s="3">
        <v>6</v>
      </c>
      <c r="X23" s="3"/>
      <c r="Y23" s="3">
        <v>9</v>
      </c>
      <c r="Z23" s="3">
        <v>18</v>
      </c>
      <c r="AA23" s="3">
        <v>6</v>
      </c>
      <c r="AB23" s="3">
        <v>6</v>
      </c>
      <c r="AC23" s="3">
        <v>6</v>
      </c>
      <c r="AD23" s="3">
        <v>12</v>
      </c>
      <c r="AE23" s="3">
        <v>15</v>
      </c>
      <c r="AF23" s="3">
        <v>3</v>
      </c>
      <c r="AG23" s="3">
        <v>6</v>
      </c>
      <c r="AH23" s="3">
        <v>6</v>
      </c>
      <c r="AI23" s="3"/>
      <c r="AJ23" s="3">
        <v>12</v>
      </c>
      <c r="AK23" s="3">
        <v>6</v>
      </c>
      <c r="AL23" s="3">
        <v>3</v>
      </c>
      <c r="AM23" s="3">
        <v>6</v>
      </c>
      <c r="AN23" s="3"/>
      <c r="AO23" s="3">
        <v>12</v>
      </c>
      <c r="AP23" s="3">
        <v>27</v>
      </c>
      <c r="AQ23" s="3">
        <v>6</v>
      </c>
      <c r="AR23" s="3">
        <v>15</v>
      </c>
      <c r="AS23" s="3">
        <v>9</v>
      </c>
      <c r="AT23" s="3">
        <v>6</v>
      </c>
      <c r="AU23" s="3">
        <v>21</v>
      </c>
      <c r="AV23" s="3">
        <v>12</v>
      </c>
      <c r="AW23" s="3">
        <v>6</v>
      </c>
      <c r="AX23" s="3">
        <v>9</v>
      </c>
      <c r="AY23" s="3">
        <v>6</v>
      </c>
      <c r="AZ23" s="3">
        <v>12</v>
      </c>
      <c r="BA23" s="3">
        <v>6</v>
      </c>
      <c r="BB23" s="3">
        <v>6</v>
      </c>
      <c r="BC23" s="3">
        <v>12</v>
      </c>
      <c r="BD23" s="3">
        <v>3</v>
      </c>
      <c r="BE23" s="3">
        <v>3</v>
      </c>
      <c r="BF23" s="3">
        <v>30</v>
      </c>
      <c r="BG23" s="3">
        <v>9</v>
      </c>
      <c r="BH23" s="3">
        <v>33</v>
      </c>
      <c r="BI23" s="3">
        <v>18</v>
      </c>
      <c r="BJ23" s="3">
        <v>18</v>
      </c>
      <c r="BK23" s="3">
        <v>6</v>
      </c>
      <c r="BL23" s="3">
        <v>6</v>
      </c>
      <c r="BM23" s="3">
        <v>27</v>
      </c>
      <c r="BN23" s="3">
        <v>42</v>
      </c>
      <c r="BO23" s="3">
        <v>6</v>
      </c>
      <c r="BP23" s="3">
        <v>12</v>
      </c>
      <c r="BQ23" s="3">
        <v>27</v>
      </c>
      <c r="BR23" s="3">
        <v>21</v>
      </c>
      <c r="BS23" s="3">
        <v>6</v>
      </c>
      <c r="BT23" s="3">
        <v>27</v>
      </c>
      <c r="BU23" s="3">
        <v>15</v>
      </c>
      <c r="BV23" s="3">
        <v>18</v>
      </c>
      <c r="BW23" s="3">
        <v>33</v>
      </c>
      <c r="BX23" s="3">
        <v>705</v>
      </c>
    </row>
    <row r="24" spans="1:76" x14ac:dyDescent="0.35">
      <c r="A24">
        <v>4</v>
      </c>
      <c r="B24">
        <v>4</v>
      </c>
      <c r="C24" s="3"/>
      <c r="D24" s="3"/>
      <c r="E24" s="3"/>
      <c r="F24" s="3">
        <v>4</v>
      </c>
      <c r="G24" s="3"/>
      <c r="H24" s="3"/>
      <c r="I24" s="3"/>
      <c r="J24" s="3">
        <v>4</v>
      </c>
      <c r="K24" s="3"/>
      <c r="L24" s="3">
        <v>12</v>
      </c>
      <c r="M24" s="3"/>
      <c r="N24" s="3"/>
      <c r="O24" s="3"/>
      <c r="P24" s="3"/>
      <c r="Q24" s="3"/>
      <c r="R24" s="3"/>
      <c r="S24" s="3"/>
      <c r="T24" s="3">
        <v>4</v>
      </c>
      <c r="U24" s="3">
        <v>4</v>
      </c>
      <c r="V24" s="3">
        <v>4</v>
      </c>
      <c r="W24" s="3"/>
      <c r="X24" s="3"/>
      <c r="Y24" s="3">
        <v>12</v>
      </c>
      <c r="Z24" s="3"/>
      <c r="AA24" s="3"/>
      <c r="AB24" s="3"/>
      <c r="AC24" s="3">
        <v>4</v>
      </c>
      <c r="AD24" s="3"/>
      <c r="AE24" s="3"/>
      <c r="AF24" s="3"/>
      <c r="AG24" s="3"/>
      <c r="AH24" s="3"/>
      <c r="AI24" s="3"/>
      <c r="AJ24" s="3">
        <v>16</v>
      </c>
      <c r="AK24" s="3">
        <v>4</v>
      </c>
      <c r="AL24" s="3"/>
      <c r="AM24" s="3"/>
      <c r="AN24" s="3"/>
      <c r="AO24" s="3">
        <v>16</v>
      </c>
      <c r="AP24" s="3"/>
      <c r="AQ24" s="3">
        <v>20</v>
      </c>
      <c r="AR24" s="3">
        <v>12</v>
      </c>
      <c r="AS24" s="3"/>
      <c r="AT24" s="3">
        <v>4</v>
      </c>
      <c r="AU24" s="3"/>
      <c r="AV24" s="3">
        <v>4</v>
      </c>
      <c r="AW24" s="3"/>
      <c r="AX24" s="3">
        <v>4</v>
      </c>
      <c r="AY24" s="3">
        <v>12</v>
      </c>
      <c r="AZ24" s="3"/>
      <c r="BA24" s="3">
        <v>4</v>
      </c>
      <c r="BB24" s="3">
        <v>4</v>
      </c>
      <c r="BC24" s="3"/>
      <c r="BD24" s="3"/>
      <c r="BE24" s="3">
        <v>4</v>
      </c>
      <c r="BF24" s="3">
        <v>12</v>
      </c>
      <c r="BG24" s="3">
        <v>4</v>
      </c>
      <c r="BH24" s="3">
        <v>16</v>
      </c>
      <c r="BI24" s="3"/>
      <c r="BJ24" s="3">
        <v>4</v>
      </c>
      <c r="BK24" s="3">
        <v>4</v>
      </c>
      <c r="BL24" s="3"/>
      <c r="BM24" s="3">
        <v>4</v>
      </c>
      <c r="BN24" s="3">
        <v>12</v>
      </c>
      <c r="BO24" s="3">
        <v>4</v>
      </c>
      <c r="BP24" s="3">
        <v>4</v>
      </c>
      <c r="BQ24" s="3">
        <v>4</v>
      </c>
      <c r="BR24" s="3">
        <v>8</v>
      </c>
      <c r="BS24" s="3">
        <v>8</v>
      </c>
      <c r="BT24" s="3">
        <v>16</v>
      </c>
      <c r="BU24" s="3"/>
      <c r="BV24" s="3">
        <v>4</v>
      </c>
      <c r="BW24" s="3">
        <v>8</v>
      </c>
      <c r="BX24" s="3">
        <v>264</v>
      </c>
    </row>
    <row r="25" spans="1:76" x14ac:dyDescent="0.35">
      <c r="A25" t="s">
        <v>5407</v>
      </c>
      <c r="C25" s="3"/>
      <c r="D25" s="3"/>
      <c r="E25" s="3"/>
      <c r="F25" s="3">
        <v>4</v>
      </c>
      <c r="G25" s="3"/>
      <c r="H25" s="3"/>
      <c r="I25" s="3"/>
      <c r="J25" s="3">
        <v>4</v>
      </c>
      <c r="K25" s="3"/>
      <c r="L25" s="3">
        <v>12</v>
      </c>
      <c r="M25" s="3"/>
      <c r="N25" s="3"/>
      <c r="O25" s="3"/>
      <c r="P25" s="3"/>
      <c r="Q25" s="3"/>
      <c r="R25" s="3"/>
      <c r="S25" s="3"/>
      <c r="T25" s="3">
        <v>4</v>
      </c>
      <c r="U25" s="3">
        <v>4</v>
      </c>
      <c r="V25" s="3">
        <v>4</v>
      </c>
      <c r="W25" s="3"/>
      <c r="X25" s="3"/>
      <c r="Y25" s="3">
        <v>12</v>
      </c>
      <c r="Z25" s="3"/>
      <c r="AA25" s="3"/>
      <c r="AB25" s="3"/>
      <c r="AC25" s="3">
        <v>4</v>
      </c>
      <c r="AD25" s="3"/>
      <c r="AE25" s="3"/>
      <c r="AF25" s="3"/>
      <c r="AG25" s="3"/>
      <c r="AH25" s="3"/>
      <c r="AI25" s="3"/>
      <c r="AJ25" s="3">
        <v>16</v>
      </c>
      <c r="AK25" s="3">
        <v>4</v>
      </c>
      <c r="AL25" s="3"/>
      <c r="AM25" s="3"/>
      <c r="AN25" s="3"/>
      <c r="AO25" s="3">
        <v>16</v>
      </c>
      <c r="AP25" s="3"/>
      <c r="AQ25" s="3">
        <v>20</v>
      </c>
      <c r="AR25" s="3">
        <v>12</v>
      </c>
      <c r="AS25" s="3"/>
      <c r="AT25" s="3">
        <v>4</v>
      </c>
      <c r="AU25" s="3"/>
      <c r="AV25" s="3">
        <v>4</v>
      </c>
      <c r="AW25" s="3"/>
      <c r="AX25" s="3">
        <v>4</v>
      </c>
      <c r="AY25" s="3">
        <v>12</v>
      </c>
      <c r="AZ25" s="3"/>
      <c r="BA25" s="3">
        <v>4</v>
      </c>
      <c r="BB25" s="3">
        <v>4</v>
      </c>
      <c r="BC25" s="3"/>
      <c r="BD25" s="3"/>
      <c r="BE25" s="3">
        <v>4</v>
      </c>
      <c r="BF25" s="3">
        <v>12</v>
      </c>
      <c r="BG25" s="3">
        <v>4</v>
      </c>
      <c r="BH25" s="3">
        <v>16</v>
      </c>
      <c r="BI25" s="3"/>
      <c r="BJ25" s="3">
        <v>4</v>
      </c>
      <c r="BK25" s="3">
        <v>4</v>
      </c>
      <c r="BL25" s="3"/>
      <c r="BM25" s="3">
        <v>4</v>
      </c>
      <c r="BN25" s="3">
        <v>12</v>
      </c>
      <c r="BO25" s="3">
        <v>4</v>
      </c>
      <c r="BP25" s="3">
        <v>4</v>
      </c>
      <c r="BQ25" s="3">
        <v>4</v>
      </c>
      <c r="BR25" s="3">
        <v>8</v>
      </c>
      <c r="BS25" s="3">
        <v>8</v>
      </c>
      <c r="BT25" s="3">
        <v>16</v>
      </c>
      <c r="BU25" s="3"/>
      <c r="BV25" s="3">
        <v>4</v>
      </c>
      <c r="BW25" s="3">
        <v>8</v>
      </c>
      <c r="BX25" s="3">
        <v>264</v>
      </c>
    </row>
    <row r="26" spans="1:76" x14ac:dyDescent="0.35">
      <c r="A26">
        <v>5</v>
      </c>
      <c r="B26">
        <v>5</v>
      </c>
      <c r="C26" s="3"/>
      <c r="D26" s="3"/>
      <c r="E26" s="3"/>
      <c r="F26" s="3">
        <v>5</v>
      </c>
      <c r="G26" s="3"/>
      <c r="H26" s="3"/>
      <c r="I26" s="3"/>
      <c r="J26" s="3"/>
      <c r="K26" s="3"/>
      <c r="L26" s="3">
        <v>5</v>
      </c>
      <c r="M26" s="3"/>
      <c r="N26" s="3"/>
      <c r="O26" s="3"/>
      <c r="P26" s="3">
        <v>5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>
        <v>5</v>
      </c>
      <c r="AI26" s="3"/>
      <c r="AJ26" s="3">
        <v>10</v>
      </c>
      <c r="AK26" s="3"/>
      <c r="AL26" s="3"/>
      <c r="AM26" s="3"/>
      <c r="AN26" s="3"/>
      <c r="AO26" s="3"/>
      <c r="AP26" s="3"/>
      <c r="AQ26" s="3">
        <v>5</v>
      </c>
      <c r="AR26" s="3"/>
      <c r="AS26" s="3"/>
      <c r="AT26" s="3"/>
      <c r="AU26" s="3"/>
      <c r="AV26" s="3"/>
      <c r="AW26" s="3"/>
      <c r="AX26" s="3">
        <v>5</v>
      </c>
      <c r="AY26" s="3">
        <v>5</v>
      </c>
      <c r="AZ26" s="3"/>
      <c r="BA26" s="3"/>
      <c r="BB26" s="3"/>
      <c r="BC26" s="3"/>
      <c r="BD26" s="3"/>
      <c r="BE26" s="3"/>
      <c r="BF26" s="3">
        <v>5</v>
      </c>
      <c r="BG26" s="3">
        <v>5</v>
      </c>
      <c r="BH26" s="3">
        <v>15</v>
      </c>
      <c r="BI26" s="3"/>
      <c r="BJ26" s="3"/>
      <c r="BK26" s="3">
        <v>5</v>
      </c>
      <c r="BL26" s="3"/>
      <c r="BM26" s="3">
        <v>5</v>
      </c>
      <c r="BN26" s="3">
        <v>15</v>
      </c>
      <c r="BO26" s="3"/>
      <c r="BP26" s="3">
        <v>5</v>
      </c>
      <c r="BQ26" s="3">
        <v>5</v>
      </c>
      <c r="BR26" s="3"/>
      <c r="BS26" s="3">
        <v>5</v>
      </c>
      <c r="BT26" s="3"/>
      <c r="BU26" s="3"/>
      <c r="BV26" s="3">
        <v>5</v>
      </c>
      <c r="BW26" s="3">
        <v>25</v>
      </c>
      <c r="BX26" s="3">
        <v>140</v>
      </c>
    </row>
    <row r="27" spans="1:76" x14ac:dyDescent="0.35">
      <c r="A27" t="s">
        <v>5408</v>
      </c>
      <c r="C27" s="3"/>
      <c r="D27" s="3"/>
      <c r="E27" s="3"/>
      <c r="F27" s="3">
        <v>5</v>
      </c>
      <c r="G27" s="3"/>
      <c r="H27" s="3"/>
      <c r="I27" s="3"/>
      <c r="J27" s="3"/>
      <c r="K27" s="3"/>
      <c r="L27" s="3">
        <v>5</v>
      </c>
      <c r="M27" s="3"/>
      <c r="N27" s="3"/>
      <c r="O27" s="3"/>
      <c r="P27" s="3">
        <v>5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>
        <v>5</v>
      </c>
      <c r="AI27" s="3"/>
      <c r="AJ27" s="3">
        <v>10</v>
      </c>
      <c r="AK27" s="3"/>
      <c r="AL27" s="3"/>
      <c r="AM27" s="3"/>
      <c r="AN27" s="3"/>
      <c r="AO27" s="3"/>
      <c r="AP27" s="3"/>
      <c r="AQ27" s="3">
        <v>5</v>
      </c>
      <c r="AR27" s="3"/>
      <c r="AS27" s="3"/>
      <c r="AT27" s="3"/>
      <c r="AU27" s="3"/>
      <c r="AV27" s="3"/>
      <c r="AW27" s="3"/>
      <c r="AX27" s="3">
        <v>5</v>
      </c>
      <c r="AY27" s="3">
        <v>5</v>
      </c>
      <c r="AZ27" s="3"/>
      <c r="BA27" s="3"/>
      <c r="BB27" s="3"/>
      <c r="BC27" s="3"/>
      <c r="BD27" s="3"/>
      <c r="BE27" s="3"/>
      <c r="BF27" s="3">
        <v>5</v>
      </c>
      <c r="BG27" s="3">
        <v>5</v>
      </c>
      <c r="BH27" s="3">
        <v>15</v>
      </c>
      <c r="BI27" s="3"/>
      <c r="BJ27" s="3"/>
      <c r="BK27" s="3">
        <v>5</v>
      </c>
      <c r="BL27" s="3"/>
      <c r="BM27" s="3">
        <v>5</v>
      </c>
      <c r="BN27" s="3">
        <v>15</v>
      </c>
      <c r="BO27" s="3"/>
      <c r="BP27" s="3">
        <v>5</v>
      </c>
      <c r="BQ27" s="3">
        <v>5</v>
      </c>
      <c r="BR27" s="3"/>
      <c r="BS27" s="3">
        <v>5</v>
      </c>
      <c r="BT27" s="3"/>
      <c r="BU27" s="3"/>
      <c r="BV27" s="3">
        <v>5</v>
      </c>
      <c r="BW27" s="3">
        <v>25</v>
      </c>
      <c r="BX27" s="3">
        <v>140</v>
      </c>
    </row>
    <row r="28" spans="1:76" x14ac:dyDescent="0.35">
      <c r="A28">
        <v>6</v>
      </c>
      <c r="B28">
        <v>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>
        <v>6</v>
      </c>
      <c r="BD28" s="3"/>
      <c r="BE28" s="3"/>
      <c r="BF28" s="3"/>
      <c r="BG28" s="3"/>
      <c r="BH28" s="3"/>
      <c r="BI28" s="3"/>
      <c r="BJ28" s="3">
        <v>6</v>
      </c>
      <c r="BK28" s="3"/>
      <c r="BL28" s="3">
        <v>6</v>
      </c>
      <c r="BM28" s="3"/>
      <c r="BN28" s="3"/>
      <c r="BO28" s="3"/>
      <c r="BP28" s="3"/>
      <c r="BQ28" s="3"/>
      <c r="BR28" s="3"/>
      <c r="BS28" s="3"/>
      <c r="BT28" s="3"/>
      <c r="BU28" s="3">
        <v>6</v>
      </c>
      <c r="BV28" s="3">
        <v>12</v>
      </c>
      <c r="BW28" s="3">
        <v>6</v>
      </c>
      <c r="BX28" s="3">
        <v>42</v>
      </c>
    </row>
    <row r="29" spans="1:76" x14ac:dyDescent="0.35">
      <c r="A29" t="s">
        <v>5409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>
        <v>6</v>
      </c>
      <c r="BD29" s="3"/>
      <c r="BE29" s="3"/>
      <c r="BF29" s="3"/>
      <c r="BG29" s="3"/>
      <c r="BH29" s="3"/>
      <c r="BI29" s="3"/>
      <c r="BJ29" s="3">
        <v>6</v>
      </c>
      <c r="BK29" s="3"/>
      <c r="BL29" s="3">
        <v>6</v>
      </c>
      <c r="BM29" s="3"/>
      <c r="BN29" s="3"/>
      <c r="BO29" s="3"/>
      <c r="BP29" s="3"/>
      <c r="BQ29" s="3"/>
      <c r="BR29" s="3"/>
      <c r="BS29" s="3"/>
      <c r="BT29" s="3"/>
      <c r="BU29" s="3">
        <v>6</v>
      </c>
      <c r="BV29" s="3">
        <v>12</v>
      </c>
      <c r="BW29" s="3">
        <v>6</v>
      </c>
      <c r="BX29" s="3">
        <v>42</v>
      </c>
    </row>
    <row r="30" spans="1:76" x14ac:dyDescent="0.35">
      <c r="A30">
        <v>7</v>
      </c>
      <c r="B30">
        <v>7</v>
      </c>
      <c r="C30" s="3"/>
      <c r="D30" s="3"/>
      <c r="E30" s="3"/>
      <c r="F30" s="3">
        <v>7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>
        <v>7</v>
      </c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>
        <v>14</v>
      </c>
    </row>
    <row r="31" spans="1:76" x14ac:dyDescent="0.35">
      <c r="A31" t="s">
        <v>5410</v>
      </c>
      <c r="C31" s="3"/>
      <c r="D31" s="3"/>
      <c r="E31" s="3"/>
      <c r="F31" s="3">
        <v>7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>
        <v>7</v>
      </c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>
        <v>14</v>
      </c>
    </row>
    <row r="32" spans="1:76" x14ac:dyDescent="0.35">
      <c r="A32">
        <v>12</v>
      </c>
      <c r="B32">
        <v>12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>
        <v>12</v>
      </c>
      <c r="BX32" s="3">
        <v>12</v>
      </c>
    </row>
    <row r="33" spans="1:76" x14ac:dyDescent="0.35">
      <c r="A33" t="s">
        <v>5411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>
        <v>12</v>
      </c>
      <c r="BX33" s="3">
        <v>12</v>
      </c>
    </row>
    <row r="34" spans="1:76" x14ac:dyDescent="0.35">
      <c r="A34" t="s">
        <v>4211</v>
      </c>
      <c r="C34" s="3">
        <v>2</v>
      </c>
      <c r="D34" s="3">
        <v>3</v>
      </c>
      <c r="E34" s="3">
        <v>12</v>
      </c>
      <c r="F34" s="3">
        <v>19</v>
      </c>
      <c r="G34" s="3">
        <v>16</v>
      </c>
      <c r="H34" s="3">
        <v>9</v>
      </c>
      <c r="I34" s="3">
        <v>4</v>
      </c>
      <c r="J34" s="3">
        <v>33</v>
      </c>
      <c r="K34" s="3">
        <v>15</v>
      </c>
      <c r="L34" s="3">
        <v>40</v>
      </c>
      <c r="M34" s="3">
        <v>26</v>
      </c>
      <c r="N34" s="3">
        <v>16</v>
      </c>
      <c r="O34" s="3">
        <v>27</v>
      </c>
      <c r="P34" s="3">
        <v>11</v>
      </c>
      <c r="Q34" s="3">
        <v>2</v>
      </c>
      <c r="R34" s="3">
        <v>15</v>
      </c>
      <c r="S34" s="3">
        <v>13</v>
      </c>
      <c r="T34" s="3">
        <v>29</v>
      </c>
      <c r="U34" s="3">
        <v>38</v>
      </c>
      <c r="V34" s="3">
        <v>27</v>
      </c>
      <c r="W34" s="3">
        <v>38</v>
      </c>
      <c r="X34" s="3">
        <v>13</v>
      </c>
      <c r="Y34" s="3">
        <v>45</v>
      </c>
      <c r="Z34" s="3">
        <v>34</v>
      </c>
      <c r="AA34" s="3">
        <v>35</v>
      </c>
      <c r="AB34" s="3">
        <v>16</v>
      </c>
      <c r="AC34" s="3">
        <v>21</v>
      </c>
      <c r="AD34" s="3">
        <v>41</v>
      </c>
      <c r="AE34" s="3">
        <v>46</v>
      </c>
      <c r="AF34" s="3">
        <v>26</v>
      </c>
      <c r="AG34" s="3">
        <v>33</v>
      </c>
      <c r="AH34" s="3">
        <v>27</v>
      </c>
      <c r="AI34" s="3">
        <v>16</v>
      </c>
      <c r="AJ34" s="3">
        <v>60</v>
      </c>
      <c r="AK34" s="3">
        <v>34</v>
      </c>
      <c r="AL34" s="3">
        <v>33</v>
      </c>
      <c r="AM34" s="3">
        <v>58</v>
      </c>
      <c r="AN34" s="3">
        <v>20</v>
      </c>
      <c r="AO34" s="3">
        <v>73</v>
      </c>
      <c r="AP34" s="3">
        <v>74</v>
      </c>
      <c r="AQ34" s="3">
        <v>83</v>
      </c>
      <c r="AR34" s="3">
        <v>69</v>
      </c>
      <c r="AS34" s="3">
        <v>23</v>
      </c>
      <c r="AT34" s="3">
        <v>53</v>
      </c>
      <c r="AU34" s="3">
        <v>74</v>
      </c>
      <c r="AV34" s="3">
        <v>61</v>
      </c>
      <c r="AW34" s="3">
        <v>16</v>
      </c>
      <c r="AX34" s="3">
        <v>38</v>
      </c>
      <c r="AY34" s="3">
        <v>59</v>
      </c>
      <c r="AZ34" s="3">
        <v>48</v>
      </c>
      <c r="BA34" s="3">
        <v>51</v>
      </c>
      <c r="BB34" s="3">
        <v>24</v>
      </c>
      <c r="BC34" s="3">
        <v>64</v>
      </c>
      <c r="BD34" s="3">
        <v>27</v>
      </c>
      <c r="BE34" s="3">
        <v>50</v>
      </c>
      <c r="BF34" s="3">
        <v>93</v>
      </c>
      <c r="BG34" s="3">
        <v>34</v>
      </c>
      <c r="BH34" s="3">
        <v>155</v>
      </c>
      <c r="BI34" s="3">
        <v>55</v>
      </c>
      <c r="BJ34" s="3">
        <v>40</v>
      </c>
      <c r="BK34" s="3">
        <v>41</v>
      </c>
      <c r="BL34" s="3">
        <v>68</v>
      </c>
      <c r="BM34" s="3">
        <v>116</v>
      </c>
      <c r="BN34" s="3">
        <v>136</v>
      </c>
      <c r="BO34" s="3">
        <v>48</v>
      </c>
      <c r="BP34" s="3">
        <v>49</v>
      </c>
      <c r="BQ34" s="3">
        <v>74</v>
      </c>
      <c r="BR34" s="3">
        <v>63</v>
      </c>
      <c r="BS34" s="3">
        <v>66</v>
      </c>
      <c r="BT34" s="3">
        <v>92</v>
      </c>
      <c r="BU34" s="3">
        <v>31</v>
      </c>
      <c r="BV34" s="3">
        <v>75</v>
      </c>
      <c r="BW34" s="3">
        <v>138</v>
      </c>
      <c r="BX34" s="3">
        <v>3214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8E68E-6AA0-41B5-A57E-69F7EA162F42}">
  <dimension ref="A1:F57"/>
  <sheetViews>
    <sheetView topLeftCell="A40" workbookViewId="0">
      <selection activeCell="B20" sqref="B20"/>
    </sheetView>
  </sheetViews>
  <sheetFormatPr defaultRowHeight="14.5" x14ac:dyDescent="0.35"/>
  <cols>
    <col min="1" max="1" width="21.26953125" bestFit="1" customWidth="1"/>
    <col min="2" max="2" width="7.26953125" bestFit="1" customWidth="1"/>
    <col min="3" max="5" width="6" bestFit="1" customWidth="1"/>
    <col min="6" max="6" width="6.7265625" bestFit="1" customWidth="1"/>
  </cols>
  <sheetData>
    <row r="1" spans="1:6" x14ac:dyDescent="0.35">
      <c r="A1" s="1" t="s">
        <v>12</v>
      </c>
      <c r="B1" t="s">
        <v>20</v>
      </c>
    </row>
    <row r="3" spans="1:6" x14ac:dyDescent="0.35">
      <c r="A3" s="1" t="s">
        <v>4220</v>
      </c>
      <c r="B3" s="1" t="s">
        <v>4238</v>
      </c>
    </row>
    <row r="4" spans="1:6" x14ac:dyDescent="0.35">
      <c r="A4" s="1" t="s">
        <v>4239</v>
      </c>
      <c r="B4" s="15" t="s">
        <v>4236</v>
      </c>
      <c r="C4" t="s">
        <v>4237</v>
      </c>
    </row>
    <row r="5" spans="1:6" x14ac:dyDescent="0.35">
      <c r="A5" s="2" t="s">
        <v>21</v>
      </c>
      <c r="B5" s="3">
        <v>624</v>
      </c>
      <c r="C5" s="3">
        <v>587</v>
      </c>
      <c r="E5" s="1"/>
      <c r="F5" s="1"/>
    </row>
    <row r="6" spans="1:6" x14ac:dyDescent="0.35">
      <c r="A6" s="2" t="s">
        <v>952</v>
      </c>
      <c r="B6" s="3">
        <v>309</v>
      </c>
      <c r="C6" s="3">
        <v>312</v>
      </c>
    </row>
    <row r="7" spans="1:6" x14ac:dyDescent="0.35">
      <c r="A7" s="2" t="s">
        <v>3382</v>
      </c>
      <c r="B7" s="3">
        <v>312</v>
      </c>
      <c r="C7" s="3">
        <v>288</v>
      </c>
    </row>
    <row r="8" spans="1:6" x14ac:dyDescent="0.35">
      <c r="A8" s="2" t="s">
        <v>947</v>
      </c>
      <c r="B8" s="3">
        <v>148</v>
      </c>
      <c r="C8" s="3">
        <v>289</v>
      </c>
    </row>
    <row r="9" spans="1:6" x14ac:dyDescent="0.35">
      <c r="A9" s="2" t="s">
        <v>2951</v>
      </c>
      <c r="B9" s="3">
        <v>183</v>
      </c>
      <c r="C9" s="3">
        <v>162</v>
      </c>
    </row>
    <row r="10" spans="1:6" x14ac:dyDescent="0.35">
      <c r="A10" s="2" t="s">
        <v>4211</v>
      </c>
      <c r="B10" s="3">
        <v>1576</v>
      </c>
      <c r="C10" s="3">
        <v>1638</v>
      </c>
    </row>
    <row r="13" spans="1:6" x14ac:dyDescent="0.35">
      <c r="A13" s="1" t="s">
        <v>12</v>
      </c>
      <c r="B13" t="s">
        <v>20</v>
      </c>
    </row>
    <row r="15" spans="1:6" x14ac:dyDescent="0.35">
      <c r="A15" s="1" t="s">
        <v>4235</v>
      </c>
      <c r="B15" s="1" t="s">
        <v>4238</v>
      </c>
    </row>
    <row r="16" spans="1:6" x14ac:dyDescent="0.35">
      <c r="A16" s="1" t="s">
        <v>4239</v>
      </c>
      <c r="B16" s="15" t="s">
        <v>4236</v>
      </c>
      <c r="C16" t="s">
        <v>4237</v>
      </c>
    </row>
    <row r="17" spans="1:5" x14ac:dyDescent="0.35">
      <c r="A17" s="2" t="s">
        <v>21</v>
      </c>
      <c r="B17" s="11">
        <v>5.9647435897435894</v>
      </c>
      <c r="C17" s="11">
        <v>5.385008517887564</v>
      </c>
      <c r="D17">
        <f>ABS(B17-C17)</f>
        <v>0.57973507185602546</v>
      </c>
    </row>
    <row r="18" spans="1:5" x14ac:dyDescent="0.35">
      <c r="A18" s="2" t="s">
        <v>952</v>
      </c>
      <c r="B18" s="17">
        <v>2.5663430420711975</v>
      </c>
      <c r="C18" s="17">
        <v>3.2115384615384617</v>
      </c>
      <c r="D18">
        <f t="shared" ref="D18:D21" si="0">ABS(B18-C18)</f>
        <v>0.64519541946726422</v>
      </c>
      <c r="E18" s="6"/>
    </row>
    <row r="19" spans="1:5" x14ac:dyDescent="0.35">
      <c r="A19" s="2" t="s">
        <v>3382</v>
      </c>
      <c r="B19" s="17">
        <v>2.5384615384615383</v>
      </c>
      <c r="C19" s="17">
        <v>2.6180555555555554</v>
      </c>
      <c r="D19">
        <f t="shared" si="0"/>
        <v>7.9594017094017033E-2</v>
      </c>
      <c r="E19" s="6"/>
    </row>
    <row r="20" spans="1:5" x14ac:dyDescent="0.35">
      <c r="A20" s="2" t="s">
        <v>947</v>
      </c>
      <c r="B20" s="17">
        <v>2.5</v>
      </c>
      <c r="C20" s="17">
        <v>2.9238754325259517</v>
      </c>
      <c r="D20">
        <f t="shared" si="0"/>
        <v>0.42387543252595172</v>
      </c>
      <c r="E20" s="6"/>
    </row>
    <row r="21" spans="1:5" x14ac:dyDescent="0.35">
      <c r="A21" s="2" t="s">
        <v>2951</v>
      </c>
      <c r="B21" s="17">
        <v>2.9453551912568305</v>
      </c>
      <c r="C21" s="17">
        <v>3.5061728395061729</v>
      </c>
      <c r="D21">
        <f t="shared" si="0"/>
        <v>0.56081764824934233</v>
      </c>
      <c r="E21" s="6"/>
    </row>
    <row r="22" spans="1:5" x14ac:dyDescent="0.35">
      <c r="A22" s="2" t="s">
        <v>4211</v>
      </c>
      <c r="B22" s="17">
        <v>3.9441624365482233</v>
      </c>
      <c r="C22" s="17">
        <v>3.8644688644688645</v>
      </c>
      <c r="E22" s="6"/>
    </row>
    <row r="23" spans="1:5" x14ac:dyDescent="0.35">
      <c r="B23" s="18"/>
      <c r="C23" s="18"/>
      <c r="E23" s="6"/>
    </row>
    <row r="24" spans="1:5" x14ac:dyDescent="0.35">
      <c r="B24" s="18"/>
      <c r="C24" s="18"/>
    </row>
    <row r="25" spans="1:5" x14ac:dyDescent="0.35">
      <c r="B25" s="18"/>
      <c r="C25" s="18"/>
    </row>
    <row r="33" spans="1:4" x14ac:dyDescent="0.35">
      <c r="A33" s="1" t="s">
        <v>12</v>
      </c>
      <c r="B33" t="s">
        <v>20</v>
      </c>
    </row>
    <row r="35" spans="1:4" x14ac:dyDescent="0.35">
      <c r="A35" s="1" t="s">
        <v>4235</v>
      </c>
      <c r="B35" s="1" t="s">
        <v>4238</v>
      </c>
    </row>
    <row r="36" spans="1:4" x14ac:dyDescent="0.35">
      <c r="A36" s="1" t="s">
        <v>4239</v>
      </c>
      <c r="B36" s="15" t="s">
        <v>4236</v>
      </c>
      <c r="C36" t="s">
        <v>4237</v>
      </c>
    </row>
    <row r="37" spans="1:4" x14ac:dyDescent="0.35">
      <c r="A37" s="2" t="s">
        <v>21</v>
      </c>
      <c r="B37" s="11">
        <v>5.9647435897435894</v>
      </c>
      <c r="C37" s="11">
        <v>5.385008517887564</v>
      </c>
      <c r="D37">
        <f>ABS(B37-C37)</f>
        <v>0.57973507185602546</v>
      </c>
    </row>
    <row r="38" spans="1:4" x14ac:dyDescent="0.35">
      <c r="A38" s="8" t="s">
        <v>15</v>
      </c>
      <c r="B38" s="11">
        <v>5.9452736318407959</v>
      </c>
      <c r="C38" s="11">
        <v>5.5913621262458468</v>
      </c>
      <c r="D38">
        <f t="shared" ref="D38:D57" si="1">ABS(B38-C38)</f>
        <v>0.35391150559494911</v>
      </c>
    </row>
    <row r="39" spans="1:4" x14ac:dyDescent="0.35">
      <c r="A39" s="8" t="s">
        <v>1813</v>
      </c>
      <c r="B39" s="11">
        <v>6.4545454545454541</v>
      </c>
      <c r="C39" s="11">
        <v>5.1908127208480561</v>
      </c>
      <c r="D39">
        <f t="shared" si="1"/>
        <v>1.263732733697398</v>
      </c>
    </row>
    <row r="40" spans="1:4" x14ac:dyDescent="0.35">
      <c r="A40" s="8" t="s">
        <v>937</v>
      </c>
      <c r="B40" s="11"/>
      <c r="C40" s="11">
        <v>3</v>
      </c>
    </row>
    <row r="41" spans="1:4" x14ac:dyDescent="0.35">
      <c r="A41" s="8" t="s">
        <v>4083</v>
      </c>
      <c r="B41" s="11">
        <v>2.3333333333333335</v>
      </c>
      <c r="C41" s="11"/>
    </row>
    <row r="42" spans="1:4" x14ac:dyDescent="0.35">
      <c r="A42" s="8" t="s">
        <v>4052</v>
      </c>
      <c r="B42" s="11">
        <v>2</v>
      </c>
      <c r="C42" s="11"/>
    </row>
    <row r="43" spans="1:4" x14ac:dyDescent="0.35">
      <c r="A43" s="2" t="s">
        <v>952</v>
      </c>
      <c r="B43" s="17">
        <v>2.5663430420711975</v>
      </c>
      <c r="C43" s="17">
        <v>3.2115384615384617</v>
      </c>
      <c r="D43">
        <f t="shared" si="1"/>
        <v>0.64519541946726422</v>
      </c>
    </row>
    <row r="44" spans="1:4" x14ac:dyDescent="0.35">
      <c r="A44" s="8" t="s">
        <v>2938</v>
      </c>
      <c r="B44" s="17">
        <v>3.1212121212121211</v>
      </c>
      <c r="C44" s="17">
        <v>4.2075471698113205</v>
      </c>
      <c r="D44">
        <f t="shared" si="1"/>
        <v>1.0863350485991994</v>
      </c>
    </row>
    <row r="45" spans="1:4" x14ac:dyDescent="0.35">
      <c r="A45" s="8" t="s">
        <v>949</v>
      </c>
      <c r="B45" s="17">
        <v>2.6691729323308269</v>
      </c>
      <c r="C45" s="17">
        <v>3.5142857142857142</v>
      </c>
      <c r="D45">
        <f t="shared" si="1"/>
        <v>0.84511278195488737</v>
      </c>
    </row>
    <row r="46" spans="1:4" x14ac:dyDescent="0.35">
      <c r="A46" s="8" t="s">
        <v>1437</v>
      </c>
      <c r="B46" s="17">
        <v>2.3475177304964538</v>
      </c>
      <c r="C46" s="17">
        <v>2.6623376623376624</v>
      </c>
      <c r="D46">
        <f t="shared" si="1"/>
        <v>0.3148199318412086</v>
      </c>
    </row>
    <row r="47" spans="1:4" x14ac:dyDescent="0.35">
      <c r="A47" s="8" t="s">
        <v>1810</v>
      </c>
      <c r="B47" s="17">
        <v>2</v>
      </c>
      <c r="C47" s="17"/>
    </row>
    <row r="48" spans="1:4" x14ac:dyDescent="0.35">
      <c r="A48" s="2" t="s">
        <v>2951</v>
      </c>
      <c r="B48" s="17">
        <v>2.9453551912568305</v>
      </c>
      <c r="C48" s="17">
        <v>3.5061728395061729</v>
      </c>
      <c r="D48">
        <f t="shared" si="1"/>
        <v>0.56081764824934233</v>
      </c>
    </row>
    <row r="49" spans="1:4" x14ac:dyDescent="0.35">
      <c r="A49" s="8" t="s">
        <v>4042</v>
      </c>
      <c r="B49" s="11">
        <v>5</v>
      </c>
      <c r="C49" s="11"/>
    </row>
    <row r="50" spans="1:4" x14ac:dyDescent="0.35">
      <c r="A50" s="8" t="s">
        <v>2949</v>
      </c>
      <c r="B50" s="11">
        <v>2.8265895953757227</v>
      </c>
      <c r="C50" s="11">
        <v>3.5061728395061729</v>
      </c>
      <c r="D50">
        <f t="shared" si="1"/>
        <v>0.67958324413045013</v>
      </c>
    </row>
    <row r="51" spans="1:4" x14ac:dyDescent="0.35">
      <c r="A51" s="2" t="s">
        <v>3382</v>
      </c>
      <c r="B51" s="11">
        <v>2.5384615384615383</v>
      </c>
      <c r="C51" s="11">
        <v>2.6180555555555554</v>
      </c>
      <c r="D51">
        <f t="shared" si="1"/>
        <v>7.9594017094017033E-2</v>
      </c>
    </row>
    <row r="52" spans="1:4" x14ac:dyDescent="0.35">
      <c r="A52" s="8" t="s">
        <v>3379</v>
      </c>
      <c r="B52" s="11">
        <v>2.5384615384615383</v>
      </c>
      <c r="C52" s="11">
        <v>2.6180555555555554</v>
      </c>
      <c r="D52">
        <f t="shared" si="1"/>
        <v>7.9594017094017033E-2</v>
      </c>
    </row>
    <row r="53" spans="1:4" x14ac:dyDescent="0.35">
      <c r="A53" s="2" t="s">
        <v>947</v>
      </c>
      <c r="B53" s="11">
        <v>2.5</v>
      </c>
      <c r="C53" s="11">
        <v>2.9238754325259517</v>
      </c>
      <c r="D53">
        <f t="shared" si="1"/>
        <v>0.42387543252595172</v>
      </c>
    </row>
    <row r="54" spans="1:4" x14ac:dyDescent="0.35">
      <c r="A54" s="8" t="s">
        <v>2625</v>
      </c>
      <c r="B54" s="11">
        <v>2.7777777777777777</v>
      </c>
      <c r="C54" s="11">
        <v>3.2739726027397262</v>
      </c>
      <c r="D54">
        <f t="shared" si="1"/>
        <v>0.49619482496194856</v>
      </c>
    </row>
    <row r="55" spans="1:4" x14ac:dyDescent="0.35">
      <c r="A55" s="8" t="s">
        <v>2692</v>
      </c>
      <c r="B55" s="11">
        <v>2.4</v>
      </c>
      <c r="C55" s="11">
        <v>2.5820895522388061</v>
      </c>
      <c r="D55">
        <f t="shared" si="1"/>
        <v>0.18208955223880618</v>
      </c>
    </row>
    <row r="56" spans="1:4" x14ac:dyDescent="0.35">
      <c r="A56" s="8" t="s">
        <v>2393</v>
      </c>
      <c r="B56" s="11">
        <v>2.5</v>
      </c>
      <c r="C56" s="11">
        <v>2.3333333333333335</v>
      </c>
      <c r="D56">
        <f t="shared" si="1"/>
        <v>0.16666666666666652</v>
      </c>
    </row>
    <row r="57" spans="1:4" x14ac:dyDescent="0.35">
      <c r="A57" s="2" t="s">
        <v>4211</v>
      </c>
      <c r="B57" s="11">
        <v>3.9441624365482233</v>
      </c>
      <c r="C57" s="11">
        <v>3.8644688644688645</v>
      </c>
      <c r="D57">
        <f t="shared" si="1"/>
        <v>7.9693572079358788E-2</v>
      </c>
    </row>
  </sheetData>
  <conditionalFormatting sqref="D17:D21">
    <cfRule type="top10" dxfId="5" priority="2" rank="2"/>
  </conditionalFormatting>
  <conditionalFormatting sqref="D37:D57">
    <cfRule type="top10" dxfId="4" priority="1" rank="2"/>
  </conditionalFormatting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9B85-35EA-484C-AE85-8CD2E6FC9EC4}">
  <dimension ref="A2:G1315"/>
  <sheetViews>
    <sheetView topLeftCell="A1302" workbookViewId="0">
      <selection activeCell="A1318" sqref="A1318"/>
    </sheetView>
  </sheetViews>
  <sheetFormatPr defaultRowHeight="14.5" x14ac:dyDescent="0.35"/>
  <cols>
    <col min="1" max="1" width="12.36328125" bestFit="1" customWidth="1"/>
    <col min="2" max="2" width="23.7265625" bestFit="1" customWidth="1"/>
    <col min="3" max="3" width="6" bestFit="1" customWidth="1"/>
    <col min="4" max="4" width="4.26953125" bestFit="1" customWidth="1"/>
    <col min="5" max="5" width="6.7265625" bestFit="1" customWidth="1"/>
    <col min="6" max="6" width="10.7265625" bestFit="1" customWidth="1"/>
    <col min="7" max="7" width="23.7265625" bestFit="1" customWidth="1"/>
  </cols>
  <sheetData>
    <row r="2" spans="1:2" x14ac:dyDescent="0.35">
      <c r="A2" s="1" t="s">
        <v>4242</v>
      </c>
      <c r="B2" t="s">
        <v>4245</v>
      </c>
    </row>
    <row r="3" spans="1:2" x14ac:dyDescent="0.35">
      <c r="A3" s="2" t="s">
        <v>4061</v>
      </c>
      <c r="B3" s="19">
        <v>0.19994643939014642</v>
      </c>
    </row>
    <row r="4" spans="1:2" x14ac:dyDescent="0.35">
      <c r="A4" s="2" t="s">
        <v>20</v>
      </c>
      <c r="B4" s="19">
        <v>0.1682304339481866</v>
      </c>
    </row>
    <row r="5" spans="1:2" x14ac:dyDescent="0.35">
      <c r="A5" s="2" t="s">
        <v>946</v>
      </c>
      <c r="B5" s="19">
        <v>0.1364285210420792</v>
      </c>
    </row>
    <row r="6" spans="1:2" x14ac:dyDescent="0.35">
      <c r="A6" s="2" t="s">
        <v>4211</v>
      </c>
      <c r="B6" s="19">
        <v>0.16915293195065564</v>
      </c>
    </row>
    <row r="18" spans="1:2" x14ac:dyDescent="0.35">
      <c r="A18" s="1" t="s">
        <v>12</v>
      </c>
      <c r="B18" t="s">
        <v>20</v>
      </c>
    </row>
    <row r="20" spans="1:2" x14ac:dyDescent="0.35">
      <c r="A20" s="1" t="s">
        <v>4242</v>
      </c>
      <c r="B20" t="s">
        <v>4245</v>
      </c>
    </row>
    <row r="21" spans="1:2" x14ac:dyDescent="0.35">
      <c r="A21" s="2" t="s">
        <v>952</v>
      </c>
      <c r="B21" s="19">
        <v>0.22924849651969942</v>
      </c>
    </row>
    <row r="22" spans="1:2" x14ac:dyDescent="0.35">
      <c r="A22" s="2" t="s">
        <v>3382</v>
      </c>
      <c r="B22" s="19">
        <v>0.21380930194733472</v>
      </c>
    </row>
    <row r="23" spans="1:2" x14ac:dyDescent="0.35">
      <c r="A23" s="2" t="s">
        <v>2951</v>
      </c>
      <c r="B23" s="19">
        <v>0.20663092801742064</v>
      </c>
    </row>
    <row r="24" spans="1:2" x14ac:dyDescent="0.35">
      <c r="A24" s="2" t="s">
        <v>947</v>
      </c>
      <c r="B24" s="19">
        <v>0.19995802637607429</v>
      </c>
    </row>
    <row r="25" spans="1:2" x14ac:dyDescent="0.35">
      <c r="A25" s="2" t="s">
        <v>21</v>
      </c>
      <c r="B25" s="19">
        <v>9.0580369208345141E-2</v>
      </c>
    </row>
    <row r="26" spans="1:2" x14ac:dyDescent="0.35">
      <c r="A26" s="2" t="s">
        <v>4211</v>
      </c>
      <c r="B26" s="19">
        <v>0.16823043394818621</v>
      </c>
    </row>
    <row r="33" spans="1:6" x14ac:dyDescent="0.35">
      <c r="E33" s="1"/>
      <c r="F33" s="1"/>
    </row>
    <row r="38" spans="1:6" x14ac:dyDescent="0.35">
      <c r="A38" s="1" t="s">
        <v>12</v>
      </c>
      <c r="B38" t="s">
        <v>20</v>
      </c>
    </row>
    <row r="40" spans="1:6" x14ac:dyDescent="0.35">
      <c r="A40" s="1" t="s">
        <v>4245</v>
      </c>
      <c r="B40" s="1" t="s">
        <v>4243</v>
      </c>
    </row>
    <row r="41" spans="1:6" x14ac:dyDescent="0.35">
      <c r="A41" s="1" t="s">
        <v>4242</v>
      </c>
      <c r="B41" t="s">
        <v>4236</v>
      </c>
      <c r="C41" t="s">
        <v>4237</v>
      </c>
      <c r="D41" s="1"/>
    </row>
    <row r="42" spans="1:6" x14ac:dyDescent="0.35">
      <c r="A42" s="2" t="s">
        <v>3382</v>
      </c>
      <c r="B42" s="19">
        <v>0.2202085559187586</v>
      </c>
      <c r="C42" s="19">
        <v>0.20687677681162525</v>
      </c>
      <c r="D42" s="19"/>
    </row>
    <row r="43" spans="1:6" x14ac:dyDescent="0.35">
      <c r="A43" s="2" t="s">
        <v>2951</v>
      </c>
      <c r="B43" s="19">
        <v>0.20642880013160433</v>
      </c>
      <c r="C43" s="19">
        <v>0.2068592576662133</v>
      </c>
      <c r="D43" s="19"/>
    </row>
    <row r="44" spans="1:6" x14ac:dyDescent="0.35">
      <c r="A44" s="2" t="s">
        <v>947</v>
      </c>
      <c r="B44" s="19">
        <v>0.23267433638591289</v>
      </c>
      <c r="C44" s="19">
        <v>0.19589368861017517</v>
      </c>
      <c r="D44" s="19"/>
    </row>
    <row r="45" spans="1:6" x14ac:dyDescent="0.35">
      <c r="A45" s="2" t="s">
        <v>952</v>
      </c>
      <c r="B45" s="19">
        <v>0.24389151962271094</v>
      </c>
      <c r="C45" s="19">
        <v>0.21474627171575447</v>
      </c>
      <c r="D45" s="19"/>
    </row>
    <row r="46" spans="1:6" x14ac:dyDescent="0.35">
      <c r="A46" s="2" t="s">
        <v>21</v>
      </c>
      <c r="B46" s="19">
        <v>8.460306774974094E-2</v>
      </c>
      <c r="C46" s="19">
        <v>9.6934434131972294E-2</v>
      </c>
      <c r="D46" s="19"/>
    </row>
    <row r="47" spans="1:6" x14ac:dyDescent="0.35">
      <c r="A47" s="2" t="s">
        <v>4211</v>
      </c>
      <c r="B47" s="19">
        <v>0.17073105044105874</v>
      </c>
      <c r="C47" s="19">
        <v>0.16703683582588394</v>
      </c>
      <c r="D47" s="19"/>
    </row>
    <row r="53" spans="1:6" x14ac:dyDescent="0.35">
      <c r="A53" s="1" t="s">
        <v>12</v>
      </c>
      <c r="B53" t="s">
        <v>20</v>
      </c>
    </row>
    <row r="55" spans="1:6" x14ac:dyDescent="0.35">
      <c r="A55" s="1" t="s">
        <v>4245</v>
      </c>
      <c r="B55" s="1" t="s">
        <v>4243</v>
      </c>
    </row>
    <row r="56" spans="1:6" x14ac:dyDescent="0.35">
      <c r="A56" s="1" t="s">
        <v>4242</v>
      </c>
      <c r="B56" t="s">
        <v>4236</v>
      </c>
      <c r="C56" t="s">
        <v>4248</v>
      </c>
    </row>
    <row r="57" spans="1:6" x14ac:dyDescent="0.35">
      <c r="A57" s="2" t="s">
        <v>3382</v>
      </c>
      <c r="B57" s="20">
        <v>0.22020855591875874</v>
      </c>
      <c r="C57" s="6"/>
      <c r="D57" s="6"/>
    </row>
    <row r="58" spans="1:6" x14ac:dyDescent="0.35">
      <c r="A58" s="8" t="s">
        <v>3379</v>
      </c>
      <c r="B58" s="20">
        <v>0.22020855591875874</v>
      </c>
      <c r="C58" s="6">
        <f>GETPIVOTDATA("VictoryMargin%",$A$55,"type","Education","Urban/Rural","Rural")</f>
        <v>0.22020855591875874</v>
      </c>
      <c r="D58" s="21">
        <v>0</v>
      </c>
      <c r="E58" t="s">
        <v>3382</v>
      </c>
      <c r="F58" t="str">
        <f>A58</f>
        <v>Member of School Board</v>
      </c>
    </row>
    <row r="59" spans="1:6" x14ac:dyDescent="0.35">
      <c r="A59" s="2" t="s">
        <v>2951</v>
      </c>
      <c r="B59" s="20">
        <v>0.20642880013160439</v>
      </c>
      <c r="C59" s="6"/>
      <c r="D59" s="6"/>
    </row>
    <row r="60" spans="1:6" x14ac:dyDescent="0.35">
      <c r="A60" s="8" t="s">
        <v>2949</v>
      </c>
      <c r="B60" s="20">
        <v>0.21437013788291362</v>
      </c>
      <c r="C60" s="6"/>
      <c r="D60" s="6"/>
      <c r="E60" t="s">
        <v>2951</v>
      </c>
      <c r="F60" t="str">
        <f>A60</f>
        <v>Mayor</v>
      </c>
    </row>
    <row r="61" spans="1:6" x14ac:dyDescent="0.35">
      <c r="A61" s="8" t="s">
        <v>4042</v>
      </c>
      <c r="B61" s="20">
        <v>6.9043657033954597E-2</v>
      </c>
      <c r="C61" s="6">
        <f>GETPIVOTDATA("VictoryMargin%",$A$55,"type","Executive","Urban/Rural","Rural")</f>
        <v>0.20642880013160439</v>
      </c>
      <c r="D61" s="21">
        <v>-1</v>
      </c>
      <c r="F61" t="str">
        <f>A61</f>
        <v>Parish President</v>
      </c>
    </row>
    <row r="62" spans="1:6" x14ac:dyDescent="0.35">
      <c r="A62" s="2" t="s">
        <v>947</v>
      </c>
      <c r="B62" s="20">
        <v>0.23267433638591301</v>
      </c>
      <c r="C62" s="6"/>
      <c r="D62" s="6"/>
    </row>
    <row r="63" spans="1:6" x14ac:dyDescent="0.35">
      <c r="A63" s="8" t="s">
        <v>2393</v>
      </c>
      <c r="B63" s="20">
        <v>0.13138160835520835</v>
      </c>
      <c r="C63" s="6"/>
      <c r="D63" s="6"/>
      <c r="E63" t="str">
        <f>A$62</f>
        <v>Judicial</v>
      </c>
      <c r="F63" t="str">
        <f>A63</f>
        <v>District Attorney</v>
      </c>
    </row>
    <row r="64" spans="1:6" x14ac:dyDescent="0.35">
      <c r="A64" s="8" t="s">
        <v>2625</v>
      </c>
      <c r="B64" s="20">
        <v>0.23836050697794031</v>
      </c>
      <c r="C64" s="6"/>
      <c r="D64" s="6"/>
      <c r="F64" t="str">
        <f t="shared" ref="F64:F65" si="0">A64</f>
        <v>Judge</v>
      </c>
    </row>
    <row r="65" spans="1:6" x14ac:dyDescent="0.35">
      <c r="A65" s="8" t="s">
        <v>2692</v>
      </c>
      <c r="B65" s="20">
        <v>0.24278244233646767</v>
      </c>
      <c r="C65" s="6">
        <f t="shared" ref="C65" si="1">GETPIVOTDATA("VictoryMargin%",$A$55,"type","Judicial","Urban/Rural","Rural")</f>
        <v>0.23267433638591301</v>
      </c>
      <c r="D65" s="21">
        <v>-2</v>
      </c>
      <c r="F65" t="str">
        <f t="shared" si="0"/>
        <v>Justice of the Peace</v>
      </c>
    </row>
    <row r="66" spans="1:6" x14ac:dyDescent="0.35">
      <c r="A66" s="2" t="s">
        <v>952</v>
      </c>
      <c r="B66" s="20">
        <v>0.24389151962271075</v>
      </c>
      <c r="C66" s="6"/>
      <c r="D66" s="6"/>
    </row>
    <row r="67" spans="1:6" x14ac:dyDescent="0.35">
      <c r="A67" s="8" t="s">
        <v>949</v>
      </c>
      <c r="B67" s="20">
        <v>0.2816078264834202</v>
      </c>
      <c r="C67" s="6"/>
      <c r="D67" s="6"/>
      <c r="E67" t="str">
        <f>A$66</f>
        <v>Law Enforcement</v>
      </c>
      <c r="F67" t="str">
        <f>A67</f>
        <v>Chief of Police</v>
      </c>
    </row>
    <row r="68" spans="1:6" x14ac:dyDescent="0.35">
      <c r="A68" s="8" t="s">
        <v>1437</v>
      </c>
      <c r="B68" s="20">
        <v>0.21878785458486127</v>
      </c>
      <c r="C68" s="6"/>
      <c r="D68" s="6"/>
      <c r="F68" t="str">
        <f t="shared" ref="F68:F70" si="2">A68</f>
        <v>Constable</v>
      </c>
    </row>
    <row r="69" spans="1:6" x14ac:dyDescent="0.35">
      <c r="A69" s="8" t="s">
        <v>1810</v>
      </c>
      <c r="B69" s="20">
        <v>0.38968965069471495</v>
      </c>
      <c r="C69" s="6"/>
      <c r="D69" s="6"/>
      <c r="F69" t="str">
        <f t="shared" si="2"/>
        <v>Coroner</v>
      </c>
    </row>
    <row r="70" spans="1:6" x14ac:dyDescent="0.35">
      <c r="A70" s="8" t="s">
        <v>2938</v>
      </c>
      <c r="B70" s="20">
        <v>0.19030823767478597</v>
      </c>
      <c r="C70" s="6">
        <f t="shared" ref="C70" si="3">GETPIVOTDATA("VictoryMargin%",$A$55,"type","Law Enforcement","Urban/Rural","Rural")</f>
        <v>0.24389151962271075</v>
      </c>
      <c r="D70" s="21">
        <v>-3</v>
      </c>
      <c r="F70" t="str">
        <f t="shared" si="2"/>
        <v>Marshal</v>
      </c>
    </row>
    <row r="71" spans="1:6" x14ac:dyDescent="0.35">
      <c r="A71" s="2" t="s">
        <v>21</v>
      </c>
      <c r="B71" s="20">
        <v>8.4603067749740926E-2</v>
      </c>
      <c r="C71" s="6"/>
      <c r="D71" s="6"/>
    </row>
    <row r="72" spans="1:6" x14ac:dyDescent="0.35">
      <c r="A72" s="8" t="s">
        <v>15</v>
      </c>
      <c r="B72" s="20">
        <v>7.6812624251987413E-2</v>
      </c>
      <c r="C72" s="6"/>
      <c r="D72" s="6"/>
      <c r="E72" t="s">
        <v>21</v>
      </c>
      <c r="F72" t="str">
        <f>A72</f>
        <v>Alderman</v>
      </c>
    </row>
    <row r="73" spans="1:6" x14ac:dyDescent="0.35">
      <c r="A73" s="8" t="s">
        <v>1813</v>
      </c>
      <c r="B73" s="20">
        <v>8.6485752601500751E-2</v>
      </c>
      <c r="C73" s="6"/>
      <c r="D73" s="6"/>
      <c r="F73" t="str">
        <f t="shared" ref="F73:F75" si="4">A73</f>
        <v>Council Member</v>
      </c>
    </row>
    <row r="74" spans="1:6" x14ac:dyDescent="0.35">
      <c r="A74" s="8" t="s">
        <v>4052</v>
      </c>
      <c r="B74" s="20">
        <v>9.738285002704182E-2</v>
      </c>
      <c r="C74" s="6"/>
      <c r="D74" s="6"/>
      <c r="F74" t="str">
        <f t="shared" si="4"/>
        <v>Police Juror</v>
      </c>
    </row>
    <row r="75" spans="1:6" x14ac:dyDescent="0.35">
      <c r="A75" s="8" t="s">
        <v>4083</v>
      </c>
      <c r="B75" s="20">
        <v>0.23362017840444363</v>
      </c>
      <c r="C75" s="6">
        <f t="shared" ref="C75" si="5">GETPIVOTDATA("VictoryMargin%",$A$55,"type","Local Government","Urban/Rural","Rural")</f>
        <v>8.4603067749740926E-2</v>
      </c>
      <c r="D75" s="21">
        <v>-3</v>
      </c>
      <c r="F75" t="str">
        <f t="shared" si="4"/>
        <v>Selectman</v>
      </c>
    </row>
    <row r="76" spans="1:6" x14ac:dyDescent="0.35">
      <c r="A76" s="2" t="s">
        <v>4211</v>
      </c>
      <c r="B76" s="19">
        <v>0.1707310504410588</v>
      </c>
    </row>
    <row r="79" spans="1:6" x14ac:dyDescent="0.35">
      <c r="A79" s="1" t="s">
        <v>12</v>
      </c>
      <c r="B79" t="s">
        <v>20</v>
      </c>
    </row>
    <row r="81" spans="1:7" x14ac:dyDescent="0.35">
      <c r="B81" s="1" t="s">
        <v>4243</v>
      </c>
    </row>
    <row r="82" spans="1:7" x14ac:dyDescent="0.35">
      <c r="B82" t="s">
        <v>4236</v>
      </c>
    </row>
    <row r="83" spans="1:7" x14ac:dyDescent="0.35">
      <c r="A83" s="1" t="s">
        <v>4242</v>
      </c>
      <c r="B83" t="s">
        <v>4245</v>
      </c>
      <c r="C83" t="s">
        <v>4234</v>
      </c>
    </row>
    <row r="84" spans="1:7" x14ac:dyDescent="0.35">
      <c r="A84" s="2" t="s">
        <v>3382</v>
      </c>
      <c r="B84" s="20">
        <v>0.22020855591875874</v>
      </c>
      <c r="C84" s="22">
        <v>312</v>
      </c>
    </row>
    <row r="85" spans="1:7" x14ac:dyDescent="0.35">
      <c r="A85" s="8" t="s">
        <v>3379</v>
      </c>
      <c r="B85" s="20">
        <v>0.22020855591875874</v>
      </c>
      <c r="C85" s="22">
        <v>312</v>
      </c>
      <c r="D85" s="6">
        <f>GETPIVOTDATA("VictoryMargin%",$A$55,"type","Education","Urban/Rural","Rural")</f>
        <v>0.22020855591875874</v>
      </c>
      <c r="E85" s="21">
        <v>0</v>
      </c>
      <c r="F85" t="s">
        <v>3382</v>
      </c>
      <c r="G85" t="s">
        <v>3379</v>
      </c>
    </row>
    <row r="86" spans="1:7" x14ac:dyDescent="0.35">
      <c r="A86" s="2" t="s">
        <v>2951</v>
      </c>
      <c r="B86" s="20">
        <v>0.20642880013160439</v>
      </c>
      <c r="C86" s="22">
        <v>183</v>
      </c>
      <c r="D86" s="6"/>
      <c r="E86" s="6"/>
    </row>
    <row r="87" spans="1:7" x14ac:dyDescent="0.35">
      <c r="A87" s="8" t="s">
        <v>2949</v>
      </c>
      <c r="B87" s="20">
        <v>0.21437013788291362</v>
      </c>
      <c r="C87" s="22">
        <v>173</v>
      </c>
      <c r="D87" s="6"/>
      <c r="E87" s="6"/>
      <c r="F87" t="s">
        <v>2951</v>
      </c>
      <c r="G87" t="s">
        <v>2949</v>
      </c>
    </row>
    <row r="88" spans="1:7" x14ac:dyDescent="0.35">
      <c r="A88" s="8" t="s">
        <v>4042</v>
      </c>
      <c r="B88" s="20">
        <v>6.9043657033954597E-2</v>
      </c>
      <c r="C88" s="22">
        <v>10</v>
      </c>
      <c r="D88" s="6">
        <f>GETPIVOTDATA("VictoryMargin%",$A$55,"type","Executive","Urban/Rural","Rural")</f>
        <v>0.20642880013160439</v>
      </c>
      <c r="E88" s="21">
        <v>-1</v>
      </c>
      <c r="G88" t="s">
        <v>4042</v>
      </c>
    </row>
    <row r="89" spans="1:7" x14ac:dyDescent="0.35">
      <c r="A89" s="2" t="s">
        <v>947</v>
      </c>
      <c r="B89" s="20">
        <v>0.23267433638591301</v>
      </c>
      <c r="C89" s="22">
        <v>148</v>
      </c>
      <c r="D89" s="6"/>
      <c r="E89" s="6"/>
    </row>
    <row r="90" spans="1:7" x14ac:dyDescent="0.35">
      <c r="A90" s="8" t="s">
        <v>2393</v>
      </c>
      <c r="B90" s="20">
        <v>0.13138160835520835</v>
      </c>
      <c r="C90" s="22">
        <v>12</v>
      </c>
      <c r="D90" s="6"/>
      <c r="E90" s="6"/>
      <c r="F90" t="s">
        <v>947</v>
      </c>
      <c r="G90" t="s">
        <v>2393</v>
      </c>
    </row>
    <row r="91" spans="1:7" x14ac:dyDescent="0.35">
      <c r="A91" s="8" t="s">
        <v>2625</v>
      </c>
      <c r="B91" s="20">
        <v>0.23836050697794031</v>
      </c>
      <c r="C91" s="22">
        <v>36</v>
      </c>
      <c r="D91" s="6"/>
      <c r="E91" s="6"/>
      <c r="G91" t="s">
        <v>2625</v>
      </c>
    </row>
    <row r="92" spans="1:7" x14ac:dyDescent="0.35">
      <c r="A92" s="8" t="s">
        <v>2692</v>
      </c>
      <c r="B92" s="20">
        <v>0.24278244233646767</v>
      </c>
      <c r="C92" s="22">
        <v>100</v>
      </c>
      <c r="D92" s="6">
        <f t="shared" ref="D92" si="6">GETPIVOTDATA("VictoryMargin%",$A$55,"type","Judicial","Urban/Rural","Rural")</f>
        <v>0.23267433638591301</v>
      </c>
      <c r="E92" s="21">
        <v>-2</v>
      </c>
      <c r="G92" t="s">
        <v>2692</v>
      </c>
    </row>
    <row r="93" spans="1:7" x14ac:dyDescent="0.35">
      <c r="A93" s="2" t="s">
        <v>952</v>
      </c>
      <c r="B93" s="20">
        <v>0.24389151962271075</v>
      </c>
      <c r="C93" s="22">
        <v>309</v>
      </c>
      <c r="D93" s="6"/>
      <c r="E93" s="6"/>
    </row>
    <row r="94" spans="1:7" x14ac:dyDescent="0.35">
      <c r="A94" s="8" t="s">
        <v>949</v>
      </c>
      <c r="B94" s="20">
        <v>0.2816078264834202</v>
      </c>
      <c r="C94" s="22">
        <v>133</v>
      </c>
      <c r="D94" s="6"/>
      <c r="E94" s="6"/>
      <c r="F94" t="s">
        <v>952</v>
      </c>
      <c r="G94" t="s">
        <v>949</v>
      </c>
    </row>
    <row r="95" spans="1:7" x14ac:dyDescent="0.35">
      <c r="A95" s="8" t="s">
        <v>1437</v>
      </c>
      <c r="B95" s="20">
        <v>0.21878785458486127</v>
      </c>
      <c r="C95" s="22">
        <v>141</v>
      </c>
      <c r="D95" s="6"/>
      <c r="E95" s="6"/>
      <c r="G95" t="s">
        <v>1437</v>
      </c>
    </row>
    <row r="96" spans="1:7" x14ac:dyDescent="0.35">
      <c r="A96" s="8" t="s">
        <v>1810</v>
      </c>
      <c r="B96" s="20">
        <v>0.38968965069471495</v>
      </c>
      <c r="C96" s="22">
        <v>2</v>
      </c>
      <c r="D96" s="6"/>
      <c r="E96" s="6"/>
      <c r="G96" t="s">
        <v>1810</v>
      </c>
    </row>
    <row r="97" spans="1:7" x14ac:dyDescent="0.35">
      <c r="A97" s="8" t="s">
        <v>2938</v>
      </c>
      <c r="B97" s="20">
        <v>0.19030823767478597</v>
      </c>
      <c r="C97" s="22">
        <v>33</v>
      </c>
      <c r="D97" s="6">
        <f t="shared" ref="D97" si="7">GETPIVOTDATA("VictoryMargin%",$A$55,"type","Law Enforcement","Urban/Rural","Rural")</f>
        <v>0.24389151962271075</v>
      </c>
      <c r="E97" s="21">
        <v>-3</v>
      </c>
      <c r="G97" t="s">
        <v>2938</v>
      </c>
    </row>
    <row r="98" spans="1:7" x14ac:dyDescent="0.35">
      <c r="A98" s="2" t="s">
        <v>21</v>
      </c>
      <c r="B98" s="20">
        <v>8.4603067749740926E-2</v>
      </c>
      <c r="C98" s="22">
        <v>624</v>
      </c>
      <c r="D98" s="6"/>
      <c r="E98" s="6"/>
    </row>
    <row r="99" spans="1:7" x14ac:dyDescent="0.35">
      <c r="A99" s="8" t="s">
        <v>15</v>
      </c>
      <c r="B99" s="20">
        <v>7.6812624251987413E-2</v>
      </c>
      <c r="C99" s="22">
        <v>402</v>
      </c>
      <c r="D99" s="6"/>
      <c r="E99" s="6"/>
      <c r="F99" t="s">
        <v>21</v>
      </c>
      <c r="G99" t="s">
        <v>15</v>
      </c>
    </row>
    <row r="100" spans="1:7" x14ac:dyDescent="0.35">
      <c r="A100" s="8" t="s">
        <v>1813</v>
      </c>
      <c r="B100" s="20">
        <v>8.6485752601500751E-2</v>
      </c>
      <c r="C100" s="22">
        <v>198</v>
      </c>
      <c r="D100" s="6"/>
      <c r="E100" s="6"/>
      <c r="G100" t="s">
        <v>1813</v>
      </c>
    </row>
    <row r="101" spans="1:7" x14ac:dyDescent="0.35">
      <c r="A101" s="8" t="s">
        <v>4052</v>
      </c>
      <c r="B101" s="20">
        <v>9.738285002704182E-2</v>
      </c>
      <c r="C101" s="22">
        <v>6</v>
      </c>
      <c r="D101" s="6"/>
      <c r="E101" s="6"/>
      <c r="G101" t="s">
        <v>4052</v>
      </c>
    </row>
    <row r="102" spans="1:7" x14ac:dyDescent="0.35">
      <c r="A102" s="8" t="s">
        <v>4083</v>
      </c>
      <c r="B102" s="20">
        <v>0.23362017840444363</v>
      </c>
      <c r="C102" s="22">
        <v>18</v>
      </c>
      <c r="D102" s="6">
        <f t="shared" ref="D102" si="8">GETPIVOTDATA("VictoryMargin%",$A$55,"type","Local Government","Urban/Rural","Rural")</f>
        <v>8.4603067749740926E-2</v>
      </c>
      <c r="E102" s="21">
        <v>-3</v>
      </c>
      <c r="G102" t="s">
        <v>4083</v>
      </c>
    </row>
    <row r="103" spans="1:7" x14ac:dyDescent="0.35">
      <c r="A103" s="2" t="s">
        <v>4211</v>
      </c>
      <c r="B103" s="19">
        <v>0.1707310504410588</v>
      </c>
      <c r="C103" s="3">
        <v>1576</v>
      </c>
    </row>
    <row r="106" spans="1:7" x14ac:dyDescent="0.35">
      <c r="A106" s="1" t="s">
        <v>12</v>
      </c>
      <c r="B106" t="s">
        <v>20</v>
      </c>
    </row>
    <row r="108" spans="1:7" x14ac:dyDescent="0.35">
      <c r="A108" s="1" t="s">
        <v>4245</v>
      </c>
      <c r="B108" s="1" t="s">
        <v>4243</v>
      </c>
    </row>
    <row r="109" spans="1:7" x14ac:dyDescent="0.35">
      <c r="A109" s="1" t="s">
        <v>4242</v>
      </c>
      <c r="B109" t="s">
        <v>4237</v>
      </c>
      <c r="F109" s="1"/>
      <c r="G109" s="1"/>
    </row>
    <row r="110" spans="1:7" x14ac:dyDescent="0.35">
      <c r="A110" s="2" t="s">
        <v>3382</v>
      </c>
      <c r="B110" s="20">
        <v>0.20687677681162525</v>
      </c>
      <c r="C110" s="6"/>
      <c r="D110" s="6"/>
    </row>
    <row r="111" spans="1:7" x14ac:dyDescent="0.35">
      <c r="A111" s="8" t="s">
        <v>3379</v>
      </c>
      <c r="B111" s="20">
        <v>0.20687677681162525</v>
      </c>
      <c r="C111" s="6"/>
      <c r="D111" s="21"/>
    </row>
    <row r="112" spans="1:7" x14ac:dyDescent="0.35">
      <c r="A112" s="2" t="s">
        <v>2951</v>
      </c>
      <c r="B112" s="20">
        <v>0.20685925766621333</v>
      </c>
      <c r="C112" s="6"/>
      <c r="D112" s="6"/>
    </row>
    <row r="113" spans="1:4" x14ac:dyDescent="0.35">
      <c r="A113" s="8" t="s">
        <v>2949</v>
      </c>
      <c r="B113" s="20">
        <v>0.20685925766621333</v>
      </c>
      <c r="C113" s="6"/>
      <c r="D113" s="6"/>
    </row>
    <row r="114" spans="1:4" x14ac:dyDescent="0.35">
      <c r="A114" s="2" t="s">
        <v>947</v>
      </c>
      <c r="B114" s="20">
        <v>0.19589368861017528</v>
      </c>
      <c r="D114" s="21"/>
    </row>
    <row r="115" spans="1:4" x14ac:dyDescent="0.35">
      <c r="A115" s="8" t="s">
        <v>2393</v>
      </c>
      <c r="B115" s="20">
        <v>0.16852312064815525</v>
      </c>
      <c r="C115" s="6"/>
      <c r="D115" s="6"/>
    </row>
    <row r="116" spans="1:4" x14ac:dyDescent="0.35">
      <c r="A116" s="8" t="s">
        <v>2625</v>
      </c>
      <c r="B116" s="20">
        <v>0.19145274259805758</v>
      </c>
      <c r="C116" s="6"/>
      <c r="D116" s="6"/>
    </row>
    <row r="117" spans="1:4" x14ac:dyDescent="0.35">
      <c r="A117" s="8" t="s">
        <v>2692</v>
      </c>
      <c r="B117" s="20">
        <v>0.20257065300888688</v>
      </c>
      <c r="C117" s="6"/>
      <c r="D117" s="21"/>
    </row>
    <row r="118" spans="1:4" x14ac:dyDescent="0.35">
      <c r="A118" s="2" t="s">
        <v>952</v>
      </c>
      <c r="B118" s="20">
        <v>0.21474627171575456</v>
      </c>
    </row>
    <row r="119" spans="1:4" x14ac:dyDescent="0.35">
      <c r="A119" s="8" t="s">
        <v>949</v>
      </c>
      <c r="B119" s="20">
        <v>0.24893739444684532</v>
      </c>
      <c r="C119" s="6"/>
      <c r="D119" s="6"/>
    </row>
    <row r="120" spans="1:4" x14ac:dyDescent="0.35">
      <c r="A120" s="8" t="s">
        <v>1437</v>
      </c>
      <c r="B120" s="20">
        <v>0.20657048676147166</v>
      </c>
      <c r="C120" s="6"/>
      <c r="D120" s="6"/>
    </row>
    <row r="121" spans="1:4" x14ac:dyDescent="0.35">
      <c r="A121" s="8" t="s">
        <v>2938</v>
      </c>
      <c r="B121" s="20">
        <v>0.17076519617226396</v>
      </c>
      <c r="C121" s="6"/>
      <c r="D121" s="21"/>
    </row>
    <row r="122" spans="1:4" x14ac:dyDescent="0.35">
      <c r="A122" s="2" t="s">
        <v>21</v>
      </c>
      <c r="B122" s="20">
        <v>9.6934434131972294E-2</v>
      </c>
      <c r="C122" s="6"/>
      <c r="D122" s="6"/>
    </row>
    <row r="123" spans="1:4" x14ac:dyDescent="0.35">
      <c r="A123" s="8" t="s">
        <v>15</v>
      </c>
      <c r="B123" s="20">
        <v>8.2571951541200478E-2</v>
      </c>
    </row>
    <row r="124" spans="1:4" x14ac:dyDescent="0.35">
      <c r="A124" s="8" t="s">
        <v>937</v>
      </c>
      <c r="B124" s="20">
        <v>0.19166547737976311</v>
      </c>
      <c r="C124" s="6"/>
      <c r="D124" s="6"/>
    </row>
    <row r="125" spans="1:4" x14ac:dyDescent="0.35">
      <c r="A125" s="8" t="s">
        <v>1813</v>
      </c>
      <c r="B125" s="20">
        <v>0.11120621551034268</v>
      </c>
      <c r="C125" s="6"/>
      <c r="D125" s="6"/>
    </row>
    <row r="126" spans="1:4" x14ac:dyDescent="0.35">
      <c r="A126" s="2" t="s">
        <v>4211</v>
      </c>
      <c r="B126" s="19">
        <v>0.16703683582588374</v>
      </c>
      <c r="C126" s="6"/>
      <c r="D126" s="6"/>
    </row>
    <row r="127" spans="1:4" x14ac:dyDescent="0.35">
      <c r="C127" s="6"/>
      <c r="D127" s="6"/>
    </row>
    <row r="128" spans="1:4" x14ac:dyDescent="0.35">
      <c r="C128" s="6"/>
      <c r="D128" s="21"/>
    </row>
    <row r="132" spans="1:7" x14ac:dyDescent="0.35">
      <c r="A132" s="1" t="s">
        <v>12</v>
      </c>
      <c r="B132" t="s">
        <v>20</v>
      </c>
    </row>
    <row r="134" spans="1:7" x14ac:dyDescent="0.35">
      <c r="B134" s="1" t="s">
        <v>4243</v>
      </c>
    </row>
    <row r="135" spans="1:7" x14ac:dyDescent="0.35">
      <c r="B135" t="s">
        <v>4237</v>
      </c>
    </row>
    <row r="136" spans="1:7" x14ac:dyDescent="0.35">
      <c r="A136" s="1" t="s">
        <v>4242</v>
      </c>
      <c r="B136" t="s">
        <v>4245</v>
      </c>
      <c r="C136" t="s">
        <v>4234</v>
      </c>
      <c r="D136" s="1"/>
      <c r="E136" s="1"/>
      <c r="F136" s="1"/>
      <c r="G136" s="1"/>
    </row>
    <row r="137" spans="1:7" x14ac:dyDescent="0.35">
      <c r="A137" s="2" t="s">
        <v>3382</v>
      </c>
      <c r="B137" s="20">
        <v>0.20687677681162525</v>
      </c>
      <c r="C137" s="22">
        <v>288</v>
      </c>
    </row>
    <row r="138" spans="1:7" x14ac:dyDescent="0.35">
      <c r="A138" s="8" t="s">
        <v>3379</v>
      </c>
      <c r="B138" s="20">
        <v>0.20687677681162525</v>
      </c>
      <c r="C138" s="22">
        <v>288</v>
      </c>
      <c r="D138" s="6"/>
      <c r="E138" s="21"/>
    </row>
    <row r="139" spans="1:7" x14ac:dyDescent="0.35">
      <c r="A139" s="2" t="s">
        <v>2951</v>
      </c>
      <c r="B139" s="20">
        <v>0.20685925766621333</v>
      </c>
      <c r="C139" s="22">
        <v>162</v>
      </c>
      <c r="D139" s="6"/>
      <c r="E139" s="6"/>
    </row>
    <row r="140" spans="1:7" x14ac:dyDescent="0.35">
      <c r="A140" s="8" t="s">
        <v>2949</v>
      </c>
      <c r="B140" s="20">
        <v>0.20685925766621333</v>
      </c>
      <c r="C140" s="22">
        <v>162</v>
      </c>
      <c r="D140" s="6"/>
      <c r="E140" s="6"/>
    </row>
    <row r="141" spans="1:7" x14ac:dyDescent="0.35">
      <c r="A141" s="2" t="s">
        <v>947</v>
      </c>
      <c r="B141" s="20">
        <v>0.19589368861017528</v>
      </c>
      <c r="C141" s="22">
        <v>289</v>
      </c>
      <c r="D141" s="6"/>
      <c r="E141" s="21"/>
    </row>
    <row r="142" spans="1:7" x14ac:dyDescent="0.35">
      <c r="A142" s="8" t="s">
        <v>2393</v>
      </c>
      <c r="B142" s="20">
        <v>0.16852312064815525</v>
      </c>
      <c r="C142" s="22">
        <v>9</v>
      </c>
      <c r="D142" s="6"/>
      <c r="E142" s="6"/>
    </row>
    <row r="143" spans="1:7" x14ac:dyDescent="0.35">
      <c r="A143" s="8" t="s">
        <v>2625</v>
      </c>
      <c r="B143" s="20">
        <v>0.19145274259805758</v>
      </c>
      <c r="C143" s="22">
        <v>146</v>
      </c>
      <c r="D143" s="6"/>
      <c r="E143" s="6"/>
    </row>
    <row r="144" spans="1:7" x14ac:dyDescent="0.35">
      <c r="A144" s="8" t="s">
        <v>2692</v>
      </c>
      <c r="B144" s="20">
        <v>0.20257065300888688</v>
      </c>
      <c r="C144" s="22">
        <v>134</v>
      </c>
      <c r="D144" s="6"/>
      <c r="E144" s="6"/>
    </row>
    <row r="145" spans="1:5" x14ac:dyDescent="0.35">
      <c r="A145" s="2" t="s">
        <v>952</v>
      </c>
      <c r="B145" s="20">
        <v>0.21474627171575456</v>
      </c>
      <c r="C145" s="22">
        <v>312</v>
      </c>
      <c r="D145" s="6"/>
      <c r="E145" s="21"/>
    </row>
    <row r="146" spans="1:5" x14ac:dyDescent="0.35">
      <c r="A146" s="8" t="s">
        <v>949</v>
      </c>
      <c r="B146" s="20">
        <v>0.24893739444684532</v>
      </c>
      <c r="C146" s="22">
        <v>105</v>
      </c>
      <c r="D146" s="6"/>
      <c r="E146" s="6"/>
    </row>
    <row r="147" spans="1:5" x14ac:dyDescent="0.35">
      <c r="A147" s="8" t="s">
        <v>1437</v>
      </c>
      <c r="B147" s="20">
        <v>0.20657048676147166</v>
      </c>
      <c r="C147" s="22">
        <v>154</v>
      </c>
      <c r="D147" s="6"/>
      <c r="E147" s="6"/>
    </row>
    <row r="148" spans="1:5" x14ac:dyDescent="0.35">
      <c r="A148" s="8" t="s">
        <v>2938</v>
      </c>
      <c r="B148" s="20">
        <v>0.17076519617226396</v>
      </c>
      <c r="C148" s="22">
        <v>53</v>
      </c>
      <c r="D148" s="6"/>
      <c r="E148" s="6"/>
    </row>
    <row r="149" spans="1:5" x14ac:dyDescent="0.35">
      <c r="A149" s="2" t="s">
        <v>21</v>
      </c>
      <c r="B149" s="20">
        <v>9.6934434131972294E-2</v>
      </c>
      <c r="C149" s="22">
        <v>587</v>
      </c>
      <c r="D149" s="6"/>
      <c r="E149" s="6"/>
    </row>
    <row r="150" spans="1:5" x14ac:dyDescent="0.35">
      <c r="A150" s="8" t="s">
        <v>15</v>
      </c>
      <c r="B150" s="20">
        <v>8.2571951541200478E-2</v>
      </c>
      <c r="C150" s="22">
        <v>301</v>
      </c>
      <c r="D150" s="6"/>
      <c r="E150" s="21"/>
    </row>
    <row r="151" spans="1:5" x14ac:dyDescent="0.35">
      <c r="A151" s="8" t="s">
        <v>937</v>
      </c>
      <c r="B151" s="20">
        <v>0.19166547737976311</v>
      </c>
      <c r="C151" s="22">
        <v>3</v>
      </c>
      <c r="D151" s="6"/>
      <c r="E151" s="6"/>
    </row>
    <row r="152" spans="1:5" x14ac:dyDescent="0.35">
      <c r="A152" s="8" t="s">
        <v>1813</v>
      </c>
      <c r="B152" s="20">
        <v>0.11120621551034268</v>
      </c>
      <c r="C152" s="22">
        <v>283</v>
      </c>
      <c r="D152" s="6"/>
      <c r="E152" s="6"/>
    </row>
    <row r="153" spans="1:5" x14ac:dyDescent="0.35">
      <c r="A153" s="2" t="s">
        <v>4211</v>
      </c>
      <c r="B153" s="19">
        <v>0.16703683582588374</v>
      </c>
      <c r="C153" s="3">
        <v>1638</v>
      </c>
      <c r="D153" s="6"/>
      <c r="E153" s="6"/>
    </row>
    <row r="154" spans="1:5" x14ac:dyDescent="0.35">
      <c r="D154" s="6"/>
      <c r="E154" s="6"/>
    </row>
    <row r="155" spans="1:5" x14ac:dyDescent="0.35">
      <c r="D155" s="6"/>
      <c r="E155" s="21"/>
    </row>
    <row r="161" spans="1:3" x14ac:dyDescent="0.35">
      <c r="A161" s="1" t="s">
        <v>4221</v>
      </c>
      <c r="B161" t="s">
        <v>5402</v>
      </c>
      <c r="C161" t="s">
        <v>5403</v>
      </c>
    </row>
    <row r="162" spans="1:3" x14ac:dyDescent="0.35">
      <c r="A162" s="2" t="s">
        <v>4711</v>
      </c>
      <c r="B162" s="19">
        <v>0</v>
      </c>
      <c r="C162" s="3">
        <v>2</v>
      </c>
    </row>
    <row r="163" spans="1:3" x14ac:dyDescent="0.35">
      <c r="A163" s="2" t="s">
        <v>4793</v>
      </c>
      <c r="B163" s="19">
        <v>0</v>
      </c>
      <c r="C163" s="3">
        <v>7</v>
      </c>
    </row>
    <row r="164" spans="1:3" x14ac:dyDescent="0.35">
      <c r="A164" s="2" t="s">
        <v>4602</v>
      </c>
      <c r="B164" s="19">
        <v>0</v>
      </c>
      <c r="C164" s="3">
        <v>2</v>
      </c>
    </row>
    <row r="165" spans="1:3" x14ac:dyDescent="0.35">
      <c r="A165" s="2" t="s">
        <v>4932</v>
      </c>
      <c r="B165" s="19">
        <v>0</v>
      </c>
      <c r="C165" s="3">
        <v>9</v>
      </c>
    </row>
    <row r="166" spans="1:3" x14ac:dyDescent="0.35">
      <c r="A166" s="2" t="s">
        <v>5263</v>
      </c>
      <c r="B166" s="19">
        <v>0</v>
      </c>
      <c r="C166" s="3">
        <v>6</v>
      </c>
    </row>
    <row r="167" spans="1:3" x14ac:dyDescent="0.35">
      <c r="A167" s="2" t="s">
        <v>4790</v>
      </c>
      <c r="B167" s="19">
        <v>1.5003750937733762E-4</v>
      </c>
      <c r="C167" s="3">
        <v>6</v>
      </c>
    </row>
    <row r="168" spans="1:3" x14ac:dyDescent="0.35">
      <c r="A168" s="2" t="s">
        <v>4791</v>
      </c>
      <c r="B168" s="19">
        <v>2.2451728783116909E-4</v>
      </c>
      <c r="C168" s="3">
        <v>11</v>
      </c>
    </row>
    <row r="169" spans="1:3" x14ac:dyDescent="0.35">
      <c r="A169" s="2" t="s">
        <v>4755</v>
      </c>
      <c r="B169" s="19">
        <v>4.3872477332551618E-4</v>
      </c>
      <c r="C169" s="3">
        <v>4</v>
      </c>
    </row>
    <row r="170" spans="1:3" x14ac:dyDescent="0.35">
      <c r="A170" s="2" t="s">
        <v>4320</v>
      </c>
      <c r="B170" s="19">
        <v>7.1073205401561701E-4</v>
      </c>
      <c r="C170" s="3">
        <v>2</v>
      </c>
    </row>
    <row r="171" spans="1:3" x14ac:dyDescent="0.35">
      <c r="A171" s="2" t="s">
        <v>5370</v>
      </c>
      <c r="B171" s="19">
        <v>9.4762232942799396E-4</v>
      </c>
      <c r="C171" s="3">
        <v>8</v>
      </c>
    </row>
    <row r="172" spans="1:3" x14ac:dyDescent="0.35">
      <c r="A172" s="2" t="s">
        <v>4614</v>
      </c>
      <c r="B172" s="19">
        <v>9.8522167487685719E-4</v>
      </c>
      <c r="C172" s="3">
        <v>8</v>
      </c>
    </row>
    <row r="173" spans="1:3" x14ac:dyDescent="0.35">
      <c r="A173" s="2" t="s">
        <v>4831</v>
      </c>
      <c r="B173" s="19">
        <v>1.0329757647993265E-3</v>
      </c>
      <c r="C173" s="3">
        <v>2</v>
      </c>
    </row>
    <row r="174" spans="1:3" x14ac:dyDescent="0.35">
      <c r="A174" s="2" t="s">
        <v>4353</v>
      </c>
      <c r="B174" s="19">
        <v>1.0902153175252061E-3</v>
      </c>
      <c r="C174" s="3">
        <v>7</v>
      </c>
    </row>
    <row r="175" spans="1:3" x14ac:dyDescent="0.35">
      <c r="A175" s="2" t="s">
        <v>4354</v>
      </c>
      <c r="B175" s="19">
        <v>1.5353121801433001E-3</v>
      </c>
      <c r="C175" s="3">
        <v>9</v>
      </c>
    </row>
    <row r="176" spans="1:3" x14ac:dyDescent="0.35">
      <c r="A176" s="2" t="s">
        <v>5214</v>
      </c>
      <c r="B176" s="19">
        <v>1.6129032258064835E-3</v>
      </c>
      <c r="C176" s="3">
        <v>27</v>
      </c>
    </row>
    <row r="177" spans="1:3" x14ac:dyDescent="0.35">
      <c r="A177" s="2" t="s">
        <v>4672</v>
      </c>
      <c r="B177" s="19">
        <v>1.7271157167529916E-3</v>
      </c>
      <c r="C177" s="3">
        <v>5</v>
      </c>
    </row>
    <row r="178" spans="1:3" x14ac:dyDescent="0.35">
      <c r="A178" s="2" t="s">
        <v>4369</v>
      </c>
      <c r="B178" s="19">
        <v>2.4009603841536609E-3</v>
      </c>
      <c r="C178" s="3">
        <v>7</v>
      </c>
    </row>
    <row r="179" spans="1:3" x14ac:dyDescent="0.35">
      <c r="A179" s="2" t="s">
        <v>4789</v>
      </c>
      <c r="B179" s="19">
        <v>2.4062444979165432E-3</v>
      </c>
      <c r="C179" s="3">
        <v>10</v>
      </c>
    </row>
    <row r="180" spans="1:3" x14ac:dyDescent="0.35">
      <c r="A180" s="2" t="s">
        <v>4733</v>
      </c>
      <c r="B180" s="19">
        <v>2.436053593179055E-3</v>
      </c>
      <c r="C180" s="3">
        <v>7</v>
      </c>
    </row>
    <row r="181" spans="1:3" x14ac:dyDescent="0.35">
      <c r="A181" s="2" t="s">
        <v>4379</v>
      </c>
      <c r="B181" s="19">
        <v>2.4968789013732895E-3</v>
      </c>
      <c r="C181" s="3">
        <v>6</v>
      </c>
    </row>
    <row r="182" spans="1:3" x14ac:dyDescent="0.35">
      <c r="A182" s="2" t="s">
        <v>5275</v>
      </c>
      <c r="B182" s="19">
        <v>2.6246719160105125E-3</v>
      </c>
      <c r="C182" s="3">
        <v>2</v>
      </c>
    </row>
    <row r="183" spans="1:3" x14ac:dyDescent="0.35">
      <c r="A183" s="2" t="s">
        <v>4361</v>
      </c>
      <c r="B183" s="19">
        <v>2.6416906820364849E-3</v>
      </c>
      <c r="C183" s="3">
        <v>8</v>
      </c>
    </row>
    <row r="184" spans="1:3" x14ac:dyDescent="0.35">
      <c r="A184" s="2" t="s">
        <v>4792</v>
      </c>
      <c r="B184" s="19">
        <v>2.7120315581854043E-3</v>
      </c>
      <c r="C184" s="3">
        <v>11</v>
      </c>
    </row>
    <row r="185" spans="1:3" x14ac:dyDescent="0.35">
      <c r="A185" s="2" t="s">
        <v>4573</v>
      </c>
      <c r="B185" s="19">
        <v>2.7613412228796874E-3</v>
      </c>
      <c r="C185" s="3">
        <v>2</v>
      </c>
    </row>
    <row r="186" spans="1:3" x14ac:dyDescent="0.35">
      <c r="A186" s="2" t="s">
        <v>4352</v>
      </c>
      <c r="B186" s="19">
        <v>2.7989821882951904E-3</v>
      </c>
      <c r="C186" s="3">
        <v>7</v>
      </c>
    </row>
    <row r="187" spans="1:3" x14ac:dyDescent="0.35">
      <c r="A187" s="2" t="s">
        <v>4818</v>
      </c>
      <c r="B187" s="19">
        <v>3.0485149377231791E-3</v>
      </c>
      <c r="C187" s="3">
        <v>3</v>
      </c>
    </row>
    <row r="188" spans="1:3" x14ac:dyDescent="0.35">
      <c r="A188" s="2" t="s">
        <v>4375</v>
      </c>
      <c r="B188" s="19">
        <v>3.6923076923076892E-3</v>
      </c>
      <c r="C188" s="3">
        <v>9</v>
      </c>
    </row>
    <row r="189" spans="1:3" x14ac:dyDescent="0.35">
      <c r="A189" s="2" t="s">
        <v>4751</v>
      </c>
      <c r="B189" s="19">
        <v>3.7359900373599153E-3</v>
      </c>
      <c r="C189" s="3">
        <v>2</v>
      </c>
    </row>
    <row r="190" spans="1:3" x14ac:dyDescent="0.35">
      <c r="A190" s="2" t="s">
        <v>4362</v>
      </c>
      <c r="B190" s="19">
        <v>3.7560364872115809E-3</v>
      </c>
      <c r="C190" s="3">
        <v>10</v>
      </c>
    </row>
    <row r="191" spans="1:3" x14ac:dyDescent="0.35">
      <c r="A191" s="2" t="s">
        <v>4370</v>
      </c>
      <c r="B191" s="19">
        <v>4.1152263374485687E-3</v>
      </c>
      <c r="C191" s="3">
        <v>9</v>
      </c>
    </row>
    <row r="192" spans="1:3" x14ac:dyDescent="0.35">
      <c r="A192" s="2" t="s">
        <v>4363</v>
      </c>
      <c r="B192" s="19">
        <v>4.2233693101830228E-3</v>
      </c>
      <c r="C192" s="3">
        <v>7</v>
      </c>
    </row>
    <row r="193" spans="1:3" x14ac:dyDescent="0.35">
      <c r="A193" s="2" t="s">
        <v>5245</v>
      </c>
      <c r="B193" s="19">
        <v>4.2674253200569168E-3</v>
      </c>
      <c r="C193" s="3">
        <v>22</v>
      </c>
    </row>
    <row r="194" spans="1:3" x14ac:dyDescent="0.35">
      <c r="A194" s="2" t="s">
        <v>4730</v>
      </c>
      <c r="B194" s="19">
        <v>4.46982865656817E-3</v>
      </c>
      <c r="C194" s="3">
        <v>8</v>
      </c>
    </row>
    <row r="195" spans="1:3" x14ac:dyDescent="0.35">
      <c r="A195" s="2" t="s">
        <v>4384</v>
      </c>
      <c r="B195" s="19">
        <v>4.9140049140049269E-3</v>
      </c>
      <c r="C195" s="3">
        <v>5</v>
      </c>
    </row>
    <row r="196" spans="1:3" x14ac:dyDescent="0.35">
      <c r="A196" s="2" t="s">
        <v>4734</v>
      </c>
      <c r="B196" s="19">
        <v>4.9261083743842304E-3</v>
      </c>
      <c r="C196" s="3">
        <v>7</v>
      </c>
    </row>
    <row r="197" spans="1:3" x14ac:dyDescent="0.35">
      <c r="A197" s="2" t="s">
        <v>4459</v>
      </c>
      <c r="B197" s="19">
        <v>5.0150451354062375E-3</v>
      </c>
      <c r="C197" s="3">
        <v>5</v>
      </c>
    </row>
    <row r="198" spans="1:3" x14ac:dyDescent="0.35">
      <c r="A198" s="2" t="s">
        <v>4386</v>
      </c>
      <c r="B198" s="19">
        <v>5.1020408163265363E-3</v>
      </c>
      <c r="C198" s="3">
        <v>4</v>
      </c>
    </row>
    <row r="199" spans="1:3" x14ac:dyDescent="0.35">
      <c r="A199" s="2" t="s">
        <v>5220</v>
      </c>
      <c r="B199" s="19">
        <v>5.2687038988408763E-3</v>
      </c>
      <c r="C199" s="3">
        <v>27</v>
      </c>
    </row>
    <row r="200" spans="1:3" x14ac:dyDescent="0.35">
      <c r="A200" s="2" t="s">
        <v>4654</v>
      </c>
      <c r="B200" s="19">
        <v>5.3948013732221245E-3</v>
      </c>
      <c r="C200" s="3">
        <v>13</v>
      </c>
    </row>
    <row r="201" spans="1:3" x14ac:dyDescent="0.35">
      <c r="A201" s="2" t="s">
        <v>4460</v>
      </c>
      <c r="B201" s="19">
        <v>5.5248618784530801E-3</v>
      </c>
      <c r="C201" s="3">
        <v>2</v>
      </c>
    </row>
    <row r="202" spans="1:3" x14ac:dyDescent="0.35">
      <c r="A202" s="2" t="s">
        <v>4809</v>
      </c>
      <c r="B202" s="19">
        <v>5.6315923096452725E-3</v>
      </c>
      <c r="C202" s="3">
        <v>3</v>
      </c>
    </row>
    <row r="203" spans="1:3" x14ac:dyDescent="0.35">
      <c r="A203" s="2" t="s">
        <v>4387</v>
      </c>
      <c r="B203" s="19">
        <v>5.7803468208093012E-3</v>
      </c>
      <c r="C203" s="3">
        <v>4</v>
      </c>
    </row>
    <row r="204" spans="1:3" x14ac:dyDescent="0.35">
      <c r="A204" s="2" t="s">
        <v>4611</v>
      </c>
      <c r="B204" s="19">
        <v>5.7803468208093012E-3</v>
      </c>
      <c r="C204" s="3">
        <v>6</v>
      </c>
    </row>
    <row r="205" spans="1:3" x14ac:dyDescent="0.35">
      <c r="A205" s="2" t="s">
        <v>4691</v>
      </c>
      <c r="B205" s="19">
        <v>5.9880239520958001E-3</v>
      </c>
      <c r="C205" s="3">
        <v>3</v>
      </c>
    </row>
    <row r="206" spans="1:3" x14ac:dyDescent="0.35">
      <c r="A206" s="2" t="s">
        <v>4405</v>
      </c>
      <c r="B206" s="19">
        <v>6.1919504643963008E-3</v>
      </c>
      <c r="C206" s="3">
        <v>6</v>
      </c>
    </row>
    <row r="207" spans="1:3" x14ac:dyDescent="0.35">
      <c r="A207" s="2" t="s">
        <v>4681</v>
      </c>
      <c r="B207" s="19">
        <v>6.5573770491803296E-3</v>
      </c>
      <c r="C207" s="3">
        <v>12</v>
      </c>
    </row>
    <row r="208" spans="1:3" x14ac:dyDescent="0.35">
      <c r="A208" s="2" t="s">
        <v>5159</v>
      </c>
      <c r="B208" s="19">
        <v>6.6312997347479641E-3</v>
      </c>
      <c r="C208" s="3">
        <v>37</v>
      </c>
    </row>
    <row r="209" spans="1:3" x14ac:dyDescent="0.35">
      <c r="A209" s="2" t="s">
        <v>4397</v>
      </c>
      <c r="B209" s="19">
        <v>6.7114093959731447E-3</v>
      </c>
      <c r="C209" s="3">
        <v>5</v>
      </c>
    </row>
    <row r="210" spans="1:3" x14ac:dyDescent="0.35">
      <c r="A210" s="2" t="s">
        <v>4561</v>
      </c>
      <c r="B210" s="19">
        <v>6.8130204390612903E-3</v>
      </c>
      <c r="C210" s="3">
        <v>2</v>
      </c>
    </row>
    <row r="211" spans="1:3" x14ac:dyDescent="0.35">
      <c r="A211" s="2" t="s">
        <v>4851</v>
      </c>
      <c r="B211" s="19">
        <v>6.9906223358908726E-3</v>
      </c>
      <c r="C211" s="3">
        <v>3</v>
      </c>
    </row>
    <row r="212" spans="1:3" x14ac:dyDescent="0.35">
      <c r="A212" s="2" t="s">
        <v>4595</v>
      </c>
      <c r="B212" s="19">
        <v>7.1428571428571175E-3</v>
      </c>
      <c r="C212" s="3">
        <v>4</v>
      </c>
    </row>
    <row r="213" spans="1:3" x14ac:dyDescent="0.35">
      <c r="A213" s="2" t="s">
        <v>4744</v>
      </c>
      <c r="B213" s="19">
        <v>7.1942446043165575E-3</v>
      </c>
      <c r="C213" s="3">
        <v>4</v>
      </c>
    </row>
    <row r="214" spans="1:3" x14ac:dyDescent="0.35">
      <c r="A214" s="2" t="s">
        <v>4849</v>
      </c>
      <c r="B214" s="19">
        <v>7.2504443820750053E-3</v>
      </c>
      <c r="C214" s="3">
        <v>3</v>
      </c>
    </row>
    <row r="215" spans="1:3" x14ac:dyDescent="0.35">
      <c r="A215" s="2" t="s">
        <v>4407</v>
      </c>
      <c r="B215" s="19">
        <v>7.3529411764706176E-3</v>
      </c>
      <c r="C215" s="3">
        <v>4</v>
      </c>
    </row>
    <row r="216" spans="1:3" x14ac:dyDescent="0.35">
      <c r="A216" s="2" t="s">
        <v>5190</v>
      </c>
      <c r="B216" s="19">
        <v>7.3664825046040883E-3</v>
      </c>
      <c r="C216" s="3">
        <v>36</v>
      </c>
    </row>
    <row r="217" spans="1:3" x14ac:dyDescent="0.35">
      <c r="A217" s="2" t="s">
        <v>5045</v>
      </c>
      <c r="B217" s="19">
        <v>7.5376884422110324E-3</v>
      </c>
      <c r="C217" s="3">
        <v>3</v>
      </c>
    </row>
    <row r="218" spans="1:3" x14ac:dyDescent="0.35">
      <c r="A218" s="2" t="s">
        <v>4741</v>
      </c>
      <c r="B218" s="19">
        <v>7.6997112608277463E-3</v>
      </c>
      <c r="C218" s="3">
        <v>8</v>
      </c>
    </row>
    <row r="219" spans="1:3" x14ac:dyDescent="0.35">
      <c r="A219" s="2" t="s">
        <v>4743</v>
      </c>
      <c r="B219" s="19">
        <v>8.0385852090032184E-3</v>
      </c>
      <c r="C219" s="3">
        <v>7</v>
      </c>
    </row>
    <row r="220" spans="1:3" x14ac:dyDescent="0.35">
      <c r="A220" s="2" t="s">
        <v>4603</v>
      </c>
      <c r="B220" s="19">
        <v>8.1300813008129968E-3</v>
      </c>
      <c r="C220" s="3">
        <v>2</v>
      </c>
    </row>
    <row r="221" spans="1:3" x14ac:dyDescent="0.35">
      <c r="A221" s="2" t="s">
        <v>4995</v>
      </c>
      <c r="B221" s="19">
        <v>8.5456304417929618E-3</v>
      </c>
      <c r="C221" s="3">
        <v>3</v>
      </c>
    </row>
    <row r="222" spans="1:3" x14ac:dyDescent="0.35">
      <c r="A222" s="2" t="s">
        <v>5154</v>
      </c>
      <c r="B222" s="19">
        <v>8.5510688836104021E-3</v>
      </c>
      <c r="C222" s="3">
        <v>37</v>
      </c>
    </row>
    <row r="223" spans="1:3" x14ac:dyDescent="0.35">
      <c r="A223" s="2" t="s">
        <v>4357</v>
      </c>
      <c r="B223" s="19">
        <v>8.620689655172431E-3</v>
      </c>
      <c r="C223" s="3">
        <v>9</v>
      </c>
    </row>
    <row r="224" spans="1:3" x14ac:dyDescent="0.35">
      <c r="A224" s="2" t="s">
        <v>4945</v>
      </c>
      <c r="B224" s="19">
        <v>9.0009000900089786E-3</v>
      </c>
      <c r="C224" s="3">
        <v>7</v>
      </c>
    </row>
    <row r="225" spans="1:3" x14ac:dyDescent="0.35">
      <c r="A225" s="2" t="s">
        <v>5110</v>
      </c>
      <c r="B225" s="19">
        <v>9.1954022988505746E-3</v>
      </c>
      <c r="C225" s="3">
        <v>3</v>
      </c>
    </row>
    <row r="226" spans="1:3" x14ac:dyDescent="0.35">
      <c r="A226" s="2" t="s">
        <v>4396</v>
      </c>
      <c r="B226" s="19">
        <v>9.5602294455066905E-3</v>
      </c>
      <c r="C226" s="3">
        <v>5</v>
      </c>
    </row>
    <row r="227" spans="1:3" x14ac:dyDescent="0.35">
      <c r="A227" s="2" t="s">
        <v>5343</v>
      </c>
      <c r="B227" s="19">
        <v>9.6805421103581812E-3</v>
      </c>
      <c r="C227" s="3">
        <v>11</v>
      </c>
    </row>
    <row r="228" spans="1:3" x14ac:dyDescent="0.35">
      <c r="A228" s="2" t="s">
        <v>4326</v>
      </c>
      <c r="B228" s="19">
        <v>9.9255583126550695E-3</v>
      </c>
      <c r="C228" s="3">
        <v>4</v>
      </c>
    </row>
    <row r="229" spans="1:3" x14ac:dyDescent="0.35">
      <c r="A229" s="2" t="s">
        <v>4806</v>
      </c>
      <c r="B229" s="19">
        <v>9.9504833765621803E-3</v>
      </c>
      <c r="C229" s="3">
        <v>2</v>
      </c>
    </row>
    <row r="230" spans="1:3" x14ac:dyDescent="0.35">
      <c r="A230" s="2" t="s">
        <v>5373</v>
      </c>
      <c r="B230" s="19">
        <v>1.0869565217391353E-2</v>
      </c>
      <c r="C230" s="3">
        <v>2</v>
      </c>
    </row>
    <row r="231" spans="1:3" x14ac:dyDescent="0.35">
      <c r="A231" s="2" t="s">
        <v>4687</v>
      </c>
      <c r="B231" s="19">
        <v>1.0895883777239712E-2</v>
      </c>
      <c r="C231" s="3">
        <v>3</v>
      </c>
    </row>
    <row r="232" spans="1:3" x14ac:dyDescent="0.35">
      <c r="A232" s="2" t="s">
        <v>4739</v>
      </c>
      <c r="B232" s="19">
        <v>1.0901467505241097E-2</v>
      </c>
      <c r="C232" s="3">
        <v>10</v>
      </c>
    </row>
    <row r="233" spans="1:3" x14ac:dyDescent="0.35">
      <c r="A233" s="2" t="s">
        <v>5053</v>
      </c>
      <c r="B233" s="19">
        <v>1.0956175298804771E-2</v>
      </c>
      <c r="C233" s="3">
        <v>3</v>
      </c>
    </row>
    <row r="234" spans="1:3" x14ac:dyDescent="0.35">
      <c r="A234" s="2" t="s">
        <v>5400</v>
      </c>
      <c r="B234" s="19">
        <v>1.1109722263736688E-2</v>
      </c>
      <c r="C234" s="3">
        <v>8</v>
      </c>
    </row>
    <row r="235" spans="1:3" x14ac:dyDescent="0.35">
      <c r="A235" s="2" t="s">
        <v>4482</v>
      </c>
      <c r="B235" s="19">
        <v>1.1190233977619535E-2</v>
      </c>
      <c r="C235" s="3">
        <v>2</v>
      </c>
    </row>
    <row r="236" spans="1:3" x14ac:dyDescent="0.35">
      <c r="A236" s="2" t="s">
        <v>4738</v>
      </c>
      <c r="B236" s="19">
        <v>1.1197243755383307E-2</v>
      </c>
      <c r="C236" s="3">
        <v>6</v>
      </c>
    </row>
    <row r="237" spans="1:3" x14ac:dyDescent="0.35">
      <c r="A237" s="2" t="s">
        <v>4273</v>
      </c>
      <c r="B237" s="19">
        <v>1.1363636363636409E-2</v>
      </c>
      <c r="C237" s="3">
        <v>2</v>
      </c>
    </row>
    <row r="238" spans="1:3" x14ac:dyDescent="0.35">
      <c r="A238" s="2" t="s">
        <v>5078</v>
      </c>
      <c r="B238" s="19">
        <v>1.149425287356326E-2</v>
      </c>
      <c r="C238" s="3">
        <v>2</v>
      </c>
    </row>
    <row r="239" spans="1:3" x14ac:dyDescent="0.35">
      <c r="A239" s="2" t="s">
        <v>4340</v>
      </c>
      <c r="B239" s="19">
        <v>1.1583011583011615E-2</v>
      </c>
      <c r="C239" s="3">
        <v>3</v>
      </c>
    </row>
    <row r="240" spans="1:3" x14ac:dyDescent="0.35">
      <c r="A240" s="2" t="s">
        <v>4356</v>
      </c>
      <c r="B240" s="19">
        <v>1.1731044349070088E-2</v>
      </c>
      <c r="C240" s="3">
        <v>9</v>
      </c>
    </row>
    <row r="241" spans="1:3" x14ac:dyDescent="0.35">
      <c r="A241" s="2" t="s">
        <v>4531</v>
      </c>
      <c r="B241" s="19">
        <v>1.1755261196169542E-2</v>
      </c>
      <c r="C241" s="3">
        <v>7</v>
      </c>
    </row>
    <row r="242" spans="1:3" x14ac:dyDescent="0.35">
      <c r="A242" s="2" t="s">
        <v>4835</v>
      </c>
      <c r="B242" s="19">
        <v>1.1777154161107806E-2</v>
      </c>
      <c r="C242" s="3">
        <v>2</v>
      </c>
    </row>
    <row r="243" spans="1:3" x14ac:dyDescent="0.35">
      <c r="A243" s="2" t="s">
        <v>4371</v>
      </c>
      <c r="B243" s="19">
        <v>1.1895625479662303E-2</v>
      </c>
      <c r="C243" s="3">
        <v>9</v>
      </c>
    </row>
    <row r="244" spans="1:3" x14ac:dyDescent="0.35">
      <c r="A244" s="2" t="s">
        <v>4392</v>
      </c>
      <c r="B244" s="19">
        <v>1.1958146487294458E-2</v>
      </c>
      <c r="C244" s="3">
        <v>7</v>
      </c>
    </row>
    <row r="245" spans="1:3" x14ac:dyDescent="0.35">
      <c r="A245" s="2" t="s">
        <v>5286</v>
      </c>
      <c r="B245" s="19">
        <v>1.2066653897720769E-2</v>
      </c>
      <c r="C245" s="3">
        <v>15</v>
      </c>
    </row>
    <row r="246" spans="1:3" x14ac:dyDescent="0.35">
      <c r="A246" s="2" t="s">
        <v>5255</v>
      </c>
      <c r="B246" s="19">
        <v>1.2213740458015321E-2</v>
      </c>
      <c r="C246" s="3">
        <v>2</v>
      </c>
    </row>
    <row r="247" spans="1:3" x14ac:dyDescent="0.35">
      <c r="A247" s="2" t="s">
        <v>4373</v>
      </c>
      <c r="B247" s="19">
        <v>1.2250612530626537E-2</v>
      </c>
      <c r="C247" s="3">
        <v>6</v>
      </c>
    </row>
    <row r="248" spans="1:3" x14ac:dyDescent="0.35">
      <c r="A248" s="2" t="s">
        <v>5199</v>
      </c>
      <c r="B248" s="19">
        <v>1.2304250559284136E-2</v>
      </c>
      <c r="C248" s="3">
        <v>3</v>
      </c>
    </row>
    <row r="249" spans="1:3" x14ac:dyDescent="0.35">
      <c r="A249" s="2" t="s">
        <v>4367</v>
      </c>
      <c r="B249" s="19">
        <v>1.2372243141473905E-2</v>
      </c>
      <c r="C249" s="3">
        <v>14</v>
      </c>
    </row>
    <row r="250" spans="1:3" x14ac:dyDescent="0.35">
      <c r="A250" s="2" t="s">
        <v>4679</v>
      </c>
      <c r="B250" s="19">
        <v>1.2482065997130559E-2</v>
      </c>
      <c r="C250" s="3">
        <v>12</v>
      </c>
    </row>
    <row r="251" spans="1:3" x14ac:dyDescent="0.35">
      <c r="A251" s="2" t="s">
        <v>4613</v>
      </c>
      <c r="B251" s="19">
        <v>1.3554216867469826E-2</v>
      </c>
      <c r="C251" s="3">
        <v>2</v>
      </c>
    </row>
    <row r="252" spans="1:3" x14ac:dyDescent="0.35">
      <c r="A252" s="2" t="s">
        <v>4586</v>
      </c>
      <c r="B252" s="19">
        <v>1.3572854291417136E-2</v>
      </c>
      <c r="C252" s="3">
        <v>3</v>
      </c>
    </row>
    <row r="253" spans="1:3" x14ac:dyDescent="0.35">
      <c r="A253" s="2" t="s">
        <v>4360</v>
      </c>
      <c r="B253" s="19">
        <v>1.3586956521739121E-2</v>
      </c>
      <c r="C253" s="3">
        <v>10</v>
      </c>
    </row>
    <row r="254" spans="1:3" x14ac:dyDescent="0.35">
      <c r="A254" s="2" t="s">
        <v>4686</v>
      </c>
      <c r="B254" s="19">
        <v>1.388888888888884E-2</v>
      </c>
      <c r="C254" s="3">
        <v>2</v>
      </c>
    </row>
    <row r="255" spans="1:3" x14ac:dyDescent="0.35">
      <c r="A255" s="2" t="s">
        <v>4576</v>
      </c>
      <c r="B255" s="19">
        <v>1.4138118542686262E-2</v>
      </c>
      <c r="C255" s="3">
        <v>2</v>
      </c>
    </row>
    <row r="256" spans="1:3" x14ac:dyDescent="0.35">
      <c r="A256" s="2" t="s">
        <v>4742</v>
      </c>
      <c r="B256" s="19">
        <v>1.4349775784753382E-2</v>
      </c>
      <c r="C256" s="3">
        <v>4</v>
      </c>
    </row>
    <row r="257" spans="1:3" x14ac:dyDescent="0.35">
      <c r="A257" s="2" t="s">
        <v>5377</v>
      </c>
      <c r="B257" s="19">
        <v>1.4574376446138904E-2</v>
      </c>
      <c r="C257" s="3">
        <v>3</v>
      </c>
    </row>
    <row r="258" spans="1:3" x14ac:dyDescent="0.35">
      <c r="A258" s="2" t="s">
        <v>4507</v>
      </c>
      <c r="B258" s="19">
        <v>1.470588235294118E-2</v>
      </c>
      <c r="C258" s="3">
        <v>3</v>
      </c>
    </row>
    <row r="259" spans="1:3" x14ac:dyDescent="0.35">
      <c r="A259" s="2" t="s">
        <v>4794</v>
      </c>
      <c r="B259" s="19">
        <v>1.4892844169996377E-2</v>
      </c>
      <c r="C259" s="3">
        <v>10</v>
      </c>
    </row>
    <row r="260" spans="1:3" x14ac:dyDescent="0.35">
      <c r="A260" s="2" t="s">
        <v>4416</v>
      </c>
      <c r="B260" s="19">
        <v>1.5018773466833529E-2</v>
      </c>
      <c r="C260" s="3">
        <v>7</v>
      </c>
    </row>
    <row r="261" spans="1:3" x14ac:dyDescent="0.35">
      <c r="A261" s="2" t="s">
        <v>5035</v>
      </c>
      <c r="B261" s="19">
        <v>1.538461538461533E-2</v>
      </c>
      <c r="C261" s="3">
        <v>2</v>
      </c>
    </row>
    <row r="262" spans="1:3" x14ac:dyDescent="0.35">
      <c r="A262" s="2" t="s">
        <v>5007</v>
      </c>
      <c r="B262" s="19">
        <v>1.5789473684210575E-2</v>
      </c>
      <c r="C262" s="3">
        <v>2</v>
      </c>
    </row>
    <row r="263" spans="1:3" x14ac:dyDescent="0.35">
      <c r="A263" s="2" t="s">
        <v>4378</v>
      </c>
      <c r="B263" s="19">
        <v>1.6241299303944329E-2</v>
      </c>
      <c r="C263" s="3">
        <v>6</v>
      </c>
    </row>
    <row r="264" spans="1:3" x14ac:dyDescent="0.35">
      <c r="A264" s="2" t="s">
        <v>4372</v>
      </c>
      <c r="B264" s="19">
        <v>1.6458970138725611E-2</v>
      </c>
      <c r="C264" s="3">
        <v>13</v>
      </c>
    </row>
    <row r="265" spans="1:3" x14ac:dyDescent="0.35">
      <c r="A265" s="2" t="s">
        <v>5012</v>
      </c>
      <c r="B265" s="19">
        <v>1.6767270288397029E-2</v>
      </c>
      <c r="C265" s="3">
        <v>2</v>
      </c>
    </row>
    <row r="266" spans="1:3" x14ac:dyDescent="0.35">
      <c r="A266" s="2" t="s">
        <v>4368</v>
      </c>
      <c r="B266" s="19">
        <v>1.6806722689075654E-2</v>
      </c>
      <c r="C266" s="3">
        <v>6</v>
      </c>
    </row>
    <row r="267" spans="1:3" x14ac:dyDescent="0.35">
      <c r="A267" s="2" t="s">
        <v>4377</v>
      </c>
      <c r="B267" s="19">
        <v>1.7215189873417719E-2</v>
      </c>
      <c r="C267" s="3">
        <v>8</v>
      </c>
    </row>
    <row r="268" spans="1:3" x14ac:dyDescent="0.35">
      <c r="A268" s="2" t="s">
        <v>5337</v>
      </c>
      <c r="B268" s="19">
        <v>1.7364657814096018E-2</v>
      </c>
      <c r="C268" s="3">
        <v>10</v>
      </c>
    </row>
    <row r="269" spans="1:3" x14ac:dyDescent="0.35">
      <c r="A269" s="2" t="s">
        <v>4402</v>
      </c>
      <c r="B269" s="19">
        <v>1.7441860465116255E-2</v>
      </c>
      <c r="C269" s="3">
        <v>4</v>
      </c>
    </row>
    <row r="270" spans="1:3" x14ac:dyDescent="0.35">
      <c r="A270" s="2" t="s">
        <v>4410</v>
      </c>
      <c r="B270" s="19">
        <v>1.7543859649122806E-2</v>
      </c>
      <c r="C270" s="3">
        <v>4</v>
      </c>
    </row>
    <row r="271" spans="1:3" x14ac:dyDescent="0.35">
      <c r="A271" s="2" t="s">
        <v>4477</v>
      </c>
      <c r="B271" s="19">
        <v>1.7599999999999949E-2</v>
      </c>
      <c r="C271" s="3">
        <v>5</v>
      </c>
    </row>
    <row r="272" spans="1:3" x14ac:dyDescent="0.35">
      <c r="A272" s="2" t="s">
        <v>4306</v>
      </c>
      <c r="B272" s="19">
        <v>1.7681728880157177E-2</v>
      </c>
      <c r="C272" s="3">
        <v>2</v>
      </c>
    </row>
    <row r="273" spans="1:3" x14ac:dyDescent="0.35">
      <c r="A273" s="2" t="s">
        <v>4521</v>
      </c>
      <c r="B273" s="19">
        <v>1.7684100623185095E-2</v>
      </c>
      <c r="C273" s="3">
        <v>3</v>
      </c>
    </row>
    <row r="274" spans="1:3" x14ac:dyDescent="0.35">
      <c r="A274" s="2" t="s">
        <v>5114</v>
      </c>
      <c r="B274" s="19">
        <v>1.7726798748696593E-2</v>
      </c>
      <c r="C274" s="3">
        <v>2</v>
      </c>
    </row>
    <row r="275" spans="1:3" x14ac:dyDescent="0.35">
      <c r="A275" s="2" t="s">
        <v>5363</v>
      </c>
      <c r="B275" s="19">
        <v>1.8025399426464528E-2</v>
      </c>
      <c r="C275" s="3">
        <v>9</v>
      </c>
    </row>
    <row r="276" spans="1:3" x14ac:dyDescent="0.35">
      <c r="A276" s="2" t="s">
        <v>4735</v>
      </c>
      <c r="B276" s="19">
        <v>1.8149623727312963E-2</v>
      </c>
      <c r="C276" s="3">
        <v>9</v>
      </c>
    </row>
    <row r="277" spans="1:3" x14ac:dyDescent="0.35">
      <c r="A277" s="2" t="s">
        <v>4419</v>
      </c>
      <c r="B277" s="19">
        <v>1.8287166920496034E-2</v>
      </c>
      <c r="C277" s="3">
        <v>2</v>
      </c>
    </row>
    <row r="278" spans="1:3" x14ac:dyDescent="0.35">
      <c r="A278" s="2" t="s">
        <v>4747</v>
      </c>
      <c r="B278" s="19">
        <v>1.8323719036308084E-2</v>
      </c>
      <c r="C278" s="3">
        <v>3</v>
      </c>
    </row>
    <row r="279" spans="1:3" x14ac:dyDescent="0.35">
      <c r="A279" s="2" t="s">
        <v>5106</v>
      </c>
      <c r="B279" s="19">
        <v>1.8518518518518545E-2</v>
      </c>
      <c r="C279" s="3">
        <v>2</v>
      </c>
    </row>
    <row r="280" spans="1:3" x14ac:dyDescent="0.35">
      <c r="A280" s="2" t="s">
        <v>4413</v>
      </c>
      <c r="B280" s="19">
        <v>1.8691588785046731E-2</v>
      </c>
      <c r="C280" s="3">
        <v>4</v>
      </c>
    </row>
    <row r="281" spans="1:3" x14ac:dyDescent="0.35">
      <c r="A281" s="2" t="s">
        <v>4351</v>
      </c>
      <c r="B281" s="19">
        <v>1.8786127167630062E-2</v>
      </c>
      <c r="C281" s="3">
        <v>8</v>
      </c>
    </row>
    <row r="282" spans="1:3" x14ac:dyDescent="0.35">
      <c r="A282" s="2" t="s">
        <v>4680</v>
      </c>
      <c r="B282" s="19">
        <v>1.8822724161533216E-2</v>
      </c>
      <c r="C282" s="3">
        <v>8</v>
      </c>
    </row>
    <row r="283" spans="1:3" x14ac:dyDescent="0.35">
      <c r="A283" s="2" t="s">
        <v>4404</v>
      </c>
      <c r="B283" s="19">
        <v>1.9257221458046758E-2</v>
      </c>
      <c r="C283" s="3">
        <v>4</v>
      </c>
    </row>
    <row r="284" spans="1:3" x14ac:dyDescent="0.35">
      <c r="A284" s="2" t="s">
        <v>4740</v>
      </c>
      <c r="B284" s="19">
        <v>1.9507186858316233E-2</v>
      </c>
      <c r="C284" s="3">
        <v>9</v>
      </c>
    </row>
    <row r="285" spans="1:3" x14ac:dyDescent="0.35">
      <c r="A285" s="2" t="s">
        <v>4262</v>
      </c>
      <c r="B285" s="19">
        <v>1.9607843137254888E-2</v>
      </c>
      <c r="C285" s="3">
        <v>2</v>
      </c>
    </row>
    <row r="286" spans="1:3" x14ac:dyDescent="0.35">
      <c r="A286" s="2" t="s">
        <v>4461</v>
      </c>
      <c r="B286" s="19">
        <v>1.9646365422396894E-2</v>
      </c>
      <c r="C286" s="3">
        <v>3</v>
      </c>
    </row>
    <row r="287" spans="1:3" x14ac:dyDescent="0.35">
      <c r="A287" s="2" t="s">
        <v>4364</v>
      </c>
      <c r="B287" s="19">
        <v>1.9870839542970697E-2</v>
      </c>
      <c r="C287" s="3">
        <v>9</v>
      </c>
    </row>
    <row r="288" spans="1:3" x14ac:dyDescent="0.35">
      <c r="A288" s="2" t="s">
        <v>4359</v>
      </c>
      <c r="B288" s="19">
        <v>1.9973368841544603E-2</v>
      </c>
      <c r="C288" s="3">
        <v>13</v>
      </c>
    </row>
    <row r="289" spans="1:3" x14ac:dyDescent="0.35">
      <c r="A289" s="2" t="s">
        <v>4532</v>
      </c>
      <c r="B289" s="19">
        <v>2.0094027511753432E-2</v>
      </c>
      <c r="C289" s="3">
        <v>6</v>
      </c>
    </row>
    <row r="290" spans="1:3" x14ac:dyDescent="0.35">
      <c r="A290" s="2" t="s">
        <v>4366</v>
      </c>
      <c r="B290" s="19">
        <v>2.031602708803612E-2</v>
      </c>
      <c r="C290" s="3">
        <v>7</v>
      </c>
    </row>
    <row r="291" spans="1:3" x14ac:dyDescent="0.35">
      <c r="A291" s="2" t="s">
        <v>5023</v>
      </c>
      <c r="B291" s="19">
        <v>2.0408163265306145E-2</v>
      </c>
      <c r="C291" s="3">
        <v>3</v>
      </c>
    </row>
    <row r="292" spans="1:3" x14ac:dyDescent="0.35">
      <c r="A292" s="2" t="s">
        <v>5393</v>
      </c>
      <c r="B292" s="19">
        <v>2.0658191191247399E-2</v>
      </c>
      <c r="C292" s="3">
        <v>12</v>
      </c>
    </row>
    <row r="293" spans="1:3" x14ac:dyDescent="0.35">
      <c r="A293" s="2" t="s">
        <v>4374</v>
      </c>
      <c r="B293" s="19">
        <v>2.1019442984760911E-2</v>
      </c>
      <c r="C293" s="3">
        <v>9</v>
      </c>
    </row>
    <row r="294" spans="1:3" x14ac:dyDescent="0.35">
      <c r="A294" s="2" t="s">
        <v>4737</v>
      </c>
      <c r="B294" s="19">
        <v>2.1339530952883996E-2</v>
      </c>
      <c r="C294" s="3">
        <v>15</v>
      </c>
    </row>
    <row r="295" spans="1:3" x14ac:dyDescent="0.35">
      <c r="A295" s="2" t="s">
        <v>5221</v>
      </c>
      <c r="B295" s="19">
        <v>2.1348314606741525E-2</v>
      </c>
      <c r="C295" s="3">
        <v>27</v>
      </c>
    </row>
    <row r="296" spans="1:3" x14ac:dyDescent="0.35">
      <c r="A296" s="2" t="s">
        <v>4731</v>
      </c>
      <c r="B296" s="19">
        <v>2.20502901353965E-2</v>
      </c>
      <c r="C296" s="3">
        <v>7</v>
      </c>
    </row>
    <row r="297" spans="1:3" x14ac:dyDescent="0.35">
      <c r="A297" s="2" t="s">
        <v>5354</v>
      </c>
      <c r="B297" s="19">
        <v>2.244389027431426E-2</v>
      </c>
      <c r="C297" s="3">
        <v>6</v>
      </c>
    </row>
    <row r="298" spans="1:3" x14ac:dyDescent="0.35">
      <c r="A298" s="2" t="s">
        <v>5194</v>
      </c>
      <c r="B298" s="19">
        <v>2.2550225502254995E-2</v>
      </c>
      <c r="C298" s="3">
        <v>36</v>
      </c>
    </row>
    <row r="299" spans="1:3" x14ac:dyDescent="0.35">
      <c r="A299" s="2" t="s">
        <v>5005</v>
      </c>
      <c r="B299" s="19">
        <v>2.2568125991840104E-2</v>
      </c>
      <c r="C299" s="3">
        <v>12</v>
      </c>
    </row>
    <row r="300" spans="1:3" x14ac:dyDescent="0.35">
      <c r="A300" s="2" t="s">
        <v>4380</v>
      </c>
      <c r="B300" s="19">
        <v>2.2659323367427209E-2</v>
      </c>
      <c r="C300" s="3">
        <v>9</v>
      </c>
    </row>
    <row r="301" spans="1:3" x14ac:dyDescent="0.35">
      <c r="A301" s="2" t="s">
        <v>5104</v>
      </c>
      <c r="B301" s="19">
        <v>2.2662889518413609E-2</v>
      </c>
      <c r="C301" s="3">
        <v>3</v>
      </c>
    </row>
    <row r="302" spans="1:3" x14ac:dyDescent="0.35">
      <c r="A302" s="2" t="s">
        <v>4904</v>
      </c>
      <c r="B302" s="19">
        <v>2.3110555902560892E-2</v>
      </c>
      <c r="C302" s="3">
        <v>3</v>
      </c>
    </row>
    <row r="303" spans="1:3" x14ac:dyDescent="0.35">
      <c r="A303" s="2" t="s">
        <v>5186</v>
      </c>
      <c r="B303" s="19">
        <v>2.3245214220601607E-2</v>
      </c>
      <c r="C303" s="3">
        <v>36</v>
      </c>
    </row>
    <row r="304" spans="1:3" x14ac:dyDescent="0.35">
      <c r="A304" s="2" t="s">
        <v>4736</v>
      </c>
      <c r="B304" s="19">
        <v>2.3290386521308225E-2</v>
      </c>
      <c r="C304" s="3">
        <v>10</v>
      </c>
    </row>
    <row r="305" spans="1:3" x14ac:dyDescent="0.35">
      <c r="A305" s="2" t="s">
        <v>4376</v>
      </c>
      <c r="B305" s="19">
        <v>2.3733162283515075E-2</v>
      </c>
      <c r="C305" s="3">
        <v>7</v>
      </c>
    </row>
    <row r="306" spans="1:3" x14ac:dyDescent="0.35">
      <c r="A306" s="2" t="s">
        <v>4417</v>
      </c>
      <c r="B306" s="19">
        <v>2.3778071334214002E-2</v>
      </c>
      <c r="C306" s="3">
        <v>7</v>
      </c>
    </row>
    <row r="307" spans="1:3" x14ac:dyDescent="0.35">
      <c r="A307" s="2" t="s">
        <v>5067</v>
      </c>
      <c r="B307" s="19">
        <v>2.4299065420560761E-2</v>
      </c>
      <c r="C307" s="3">
        <v>4</v>
      </c>
    </row>
    <row r="308" spans="1:3" x14ac:dyDescent="0.35">
      <c r="A308" s="2" t="s">
        <v>5308</v>
      </c>
      <c r="B308" s="19">
        <v>2.4320457796852601E-2</v>
      </c>
      <c r="C308" s="3">
        <v>20</v>
      </c>
    </row>
    <row r="309" spans="1:3" x14ac:dyDescent="0.35">
      <c r="A309" s="2" t="s">
        <v>4383</v>
      </c>
      <c r="B309" s="19">
        <v>2.4390243902439018E-2</v>
      </c>
      <c r="C309" s="3">
        <v>6</v>
      </c>
    </row>
    <row r="310" spans="1:3" x14ac:dyDescent="0.35">
      <c r="A310" s="2" t="s">
        <v>4920</v>
      </c>
      <c r="B310" s="19">
        <v>2.4740306081991903E-2</v>
      </c>
      <c r="C310" s="3">
        <v>3</v>
      </c>
    </row>
    <row r="311" spans="1:3" x14ac:dyDescent="0.35">
      <c r="A311" s="2" t="s">
        <v>4408</v>
      </c>
      <c r="B311" s="19">
        <v>2.4928092042186045E-2</v>
      </c>
      <c r="C311" s="3">
        <v>4</v>
      </c>
    </row>
    <row r="312" spans="1:3" x14ac:dyDescent="0.35">
      <c r="A312" s="2" t="s">
        <v>4861</v>
      </c>
      <c r="B312" s="19">
        <v>2.4971091637121245E-2</v>
      </c>
      <c r="C312" s="3">
        <v>2</v>
      </c>
    </row>
    <row r="313" spans="1:3" x14ac:dyDescent="0.35">
      <c r="A313" s="2" t="s">
        <v>4350</v>
      </c>
      <c r="B313" s="19">
        <v>2.5176803394625191E-2</v>
      </c>
      <c r="C313" s="3">
        <v>6</v>
      </c>
    </row>
    <row r="314" spans="1:3" x14ac:dyDescent="0.35">
      <c r="A314" s="2" t="s">
        <v>4940</v>
      </c>
      <c r="B314" s="19">
        <v>2.5245098039215708E-2</v>
      </c>
      <c r="C314" s="3">
        <v>5</v>
      </c>
    </row>
    <row r="315" spans="1:3" x14ac:dyDescent="0.35">
      <c r="A315" s="2" t="s">
        <v>4329</v>
      </c>
      <c r="B315" s="19">
        <v>2.5401069518716624E-2</v>
      </c>
      <c r="C315" s="3">
        <v>3</v>
      </c>
    </row>
    <row r="316" spans="1:3" x14ac:dyDescent="0.35">
      <c r="A316" s="2" t="s">
        <v>4411</v>
      </c>
      <c r="B316" s="19">
        <v>2.542372881355931E-2</v>
      </c>
      <c r="C316" s="3">
        <v>6</v>
      </c>
    </row>
    <row r="317" spans="1:3" x14ac:dyDescent="0.35">
      <c r="A317" s="2" t="s">
        <v>4394</v>
      </c>
      <c r="B317" s="19">
        <v>2.582159624413144E-2</v>
      </c>
      <c r="C317" s="3">
        <v>5</v>
      </c>
    </row>
    <row r="318" spans="1:3" x14ac:dyDescent="0.35">
      <c r="A318" s="2" t="s">
        <v>4547</v>
      </c>
      <c r="B318" s="19">
        <v>2.7153558052434468E-2</v>
      </c>
      <c r="C318" s="3">
        <v>3</v>
      </c>
    </row>
    <row r="319" spans="1:3" x14ac:dyDescent="0.35">
      <c r="A319" s="2" t="s">
        <v>4324</v>
      </c>
      <c r="B319" s="19">
        <v>2.7624309392265234E-2</v>
      </c>
      <c r="C319" s="3">
        <v>3</v>
      </c>
    </row>
    <row r="320" spans="1:3" x14ac:dyDescent="0.35">
      <c r="A320" s="2" t="s">
        <v>5398</v>
      </c>
      <c r="B320" s="19">
        <v>2.7665690442937318E-2</v>
      </c>
      <c r="C320" s="3">
        <v>12</v>
      </c>
    </row>
    <row r="321" spans="1:3" x14ac:dyDescent="0.35">
      <c r="A321" s="2" t="s">
        <v>4619</v>
      </c>
      <c r="B321" s="19">
        <v>2.786112301757393E-2</v>
      </c>
      <c r="C321" s="3">
        <v>5</v>
      </c>
    </row>
    <row r="322" spans="1:3" x14ac:dyDescent="0.35">
      <c r="A322" s="2" t="s">
        <v>5365</v>
      </c>
      <c r="B322" s="19">
        <v>2.8002489110143136E-2</v>
      </c>
      <c r="C322" s="3">
        <v>2</v>
      </c>
    </row>
    <row r="323" spans="1:3" x14ac:dyDescent="0.35">
      <c r="A323" s="2" t="s">
        <v>4953</v>
      </c>
      <c r="B323" s="19">
        <v>2.8156490812092427E-2</v>
      </c>
      <c r="C323" s="3">
        <v>4</v>
      </c>
    </row>
    <row r="324" spans="1:3" x14ac:dyDescent="0.35">
      <c r="A324" s="2" t="s">
        <v>4559</v>
      </c>
      <c r="B324" s="19">
        <v>2.8481012658227833E-2</v>
      </c>
      <c r="C324" s="3">
        <v>2</v>
      </c>
    </row>
    <row r="325" spans="1:3" x14ac:dyDescent="0.35">
      <c r="A325" s="2" t="s">
        <v>5318</v>
      </c>
      <c r="B325" s="19">
        <v>2.8487590169947452E-2</v>
      </c>
      <c r="C325" s="3">
        <v>14</v>
      </c>
    </row>
    <row r="326" spans="1:3" x14ac:dyDescent="0.35">
      <c r="A326" s="2" t="s">
        <v>5332</v>
      </c>
      <c r="B326" s="19">
        <v>2.8897849462365566E-2</v>
      </c>
      <c r="C326" s="3">
        <v>17</v>
      </c>
    </row>
    <row r="327" spans="1:3" x14ac:dyDescent="0.35">
      <c r="A327" s="2" t="s">
        <v>4319</v>
      </c>
      <c r="B327" s="19">
        <v>2.9593943565037806E-2</v>
      </c>
      <c r="C327" s="3">
        <v>3</v>
      </c>
    </row>
    <row r="328" spans="1:3" x14ac:dyDescent="0.35">
      <c r="A328" s="2" t="s">
        <v>4584</v>
      </c>
      <c r="B328" s="19">
        <v>2.9658645775042014E-2</v>
      </c>
      <c r="C328" s="3">
        <v>2</v>
      </c>
    </row>
    <row r="329" spans="1:3" x14ac:dyDescent="0.35">
      <c r="A329" s="2" t="s">
        <v>4788</v>
      </c>
      <c r="B329" s="19">
        <v>2.9759392148585917E-2</v>
      </c>
      <c r="C329" s="3">
        <v>4</v>
      </c>
    </row>
    <row r="330" spans="1:3" x14ac:dyDescent="0.35">
      <c r="A330" s="2" t="s">
        <v>4358</v>
      </c>
      <c r="B330" s="19">
        <v>2.9767441860465121E-2</v>
      </c>
      <c r="C330" s="3">
        <v>6</v>
      </c>
    </row>
    <row r="331" spans="1:3" x14ac:dyDescent="0.35">
      <c r="A331" s="2" t="s">
        <v>4390</v>
      </c>
      <c r="B331" s="19">
        <v>2.9914529914529919E-2</v>
      </c>
      <c r="C331" s="3">
        <v>7</v>
      </c>
    </row>
    <row r="332" spans="1:3" x14ac:dyDescent="0.35">
      <c r="A332" s="2" t="s">
        <v>5022</v>
      </c>
      <c r="B332" s="19">
        <v>3.037120359955009E-2</v>
      </c>
      <c r="C332" s="3">
        <v>3</v>
      </c>
    </row>
    <row r="333" spans="1:3" x14ac:dyDescent="0.35">
      <c r="A333" s="2" t="s">
        <v>4381</v>
      </c>
      <c r="B333" s="19">
        <v>3.0617408906882589E-2</v>
      </c>
      <c r="C333" s="3">
        <v>10</v>
      </c>
    </row>
    <row r="334" spans="1:3" x14ac:dyDescent="0.35">
      <c r="A334" s="2" t="s">
        <v>4401</v>
      </c>
      <c r="B334" s="19">
        <v>3.0651340996168619E-2</v>
      </c>
      <c r="C334" s="3">
        <v>4</v>
      </c>
    </row>
    <row r="335" spans="1:3" x14ac:dyDescent="0.35">
      <c r="A335" s="2" t="s">
        <v>5328</v>
      </c>
      <c r="B335" s="19">
        <v>3.081611920081273E-2</v>
      </c>
      <c r="C335" s="3">
        <v>17</v>
      </c>
    </row>
    <row r="336" spans="1:3" x14ac:dyDescent="0.35">
      <c r="A336" s="2" t="s">
        <v>4588</v>
      </c>
      <c r="B336" s="19">
        <v>3.0894308943089477E-2</v>
      </c>
      <c r="C336" s="3">
        <v>4</v>
      </c>
    </row>
    <row r="337" spans="1:3" x14ac:dyDescent="0.35">
      <c r="A337" s="2" t="s">
        <v>4468</v>
      </c>
      <c r="B337" s="19">
        <v>3.0995106035889064E-2</v>
      </c>
      <c r="C337" s="3">
        <v>2</v>
      </c>
    </row>
    <row r="338" spans="1:3" x14ac:dyDescent="0.35">
      <c r="A338" s="2" t="s">
        <v>4899</v>
      </c>
      <c r="B338" s="19">
        <v>3.1147540983606559E-2</v>
      </c>
      <c r="C338" s="3">
        <v>2</v>
      </c>
    </row>
    <row r="339" spans="1:3" x14ac:dyDescent="0.35">
      <c r="A339" s="2" t="s">
        <v>4815</v>
      </c>
      <c r="B339" s="19">
        <v>3.1330010749535786E-2</v>
      </c>
      <c r="C339" s="3">
        <v>2</v>
      </c>
    </row>
    <row r="340" spans="1:3" x14ac:dyDescent="0.35">
      <c r="A340" s="2" t="s">
        <v>4592</v>
      </c>
      <c r="B340" s="19">
        <v>3.1724137931034457E-2</v>
      </c>
      <c r="C340" s="3">
        <v>2</v>
      </c>
    </row>
    <row r="341" spans="1:3" x14ac:dyDescent="0.35">
      <c r="A341" s="2" t="s">
        <v>4426</v>
      </c>
      <c r="B341" s="19">
        <v>3.2008830022075052E-2</v>
      </c>
      <c r="C341" s="3">
        <v>4</v>
      </c>
    </row>
    <row r="342" spans="1:3" x14ac:dyDescent="0.35">
      <c r="A342" s="2" t="s">
        <v>5123</v>
      </c>
      <c r="B342" s="19">
        <v>3.2104637336504149E-2</v>
      </c>
      <c r="C342" s="3">
        <v>36</v>
      </c>
    </row>
    <row r="343" spans="1:3" x14ac:dyDescent="0.35">
      <c r="A343" s="2" t="s">
        <v>4984</v>
      </c>
      <c r="B343" s="19">
        <v>3.2201914708442081E-2</v>
      </c>
      <c r="C343" s="3">
        <v>2</v>
      </c>
    </row>
    <row r="344" spans="1:3" x14ac:dyDescent="0.35">
      <c r="A344" s="2" t="s">
        <v>4943</v>
      </c>
      <c r="B344" s="19">
        <v>3.2581453634085211E-2</v>
      </c>
      <c r="C344" s="3">
        <v>6</v>
      </c>
    </row>
    <row r="345" spans="1:3" x14ac:dyDescent="0.35">
      <c r="A345" s="2" t="s">
        <v>5071</v>
      </c>
      <c r="B345" s="19">
        <v>3.2996632996632969E-2</v>
      </c>
      <c r="C345" s="3">
        <v>2</v>
      </c>
    </row>
    <row r="346" spans="1:3" x14ac:dyDescent="0.35">
      <c r="A346" s="2" t="s">
        <v>5384</v>
      </c>
      <c r="B346" s="19">
        <v>3.3333333333333381E-2</v>
      </c>
      <c r="C346" s="3">
        <v>2</v>
      </c>
    </row>
    <row r="347" spans="1:3" x14ac:dyDescent="0.35">
      <c r="A347" s="2" t="s">
        <v>4942</v>
      </c>
      <c r="B347" s="19">
        <v>3.4015653220951236E-2</v>
      </c>
      <c r="C347" s="3">
        <v>6</v>
      </c>
    </row>
    <row r="348" spans="1:3" x14ac:dyDescent="0.35">
      <c r="A348" s="2" t="s">
        <v>4342</v>
      </c>
      <c r="B348" s="19">
        <v>3.4611786716557513E-2</v>
      </c>
      <c r="C348" s="3">
        <v>3</v>
      </c>
    </row>
    <row r="349" spans="1:3" x14ac:dyDescent="0.35">
      <c r="A349" s="2" t="s">
        <v>5395</v>
      </c>
      <c r="B349" s="19">
        <v>3.5012325821284329E-2</v>
      </c>
      <c r="C349" s="3">
        <v>8</v>
      </c>
    </row>
    <row r="350" spans="1:3" x14ac:dyDescent="0.35">
      <c r="A350" s="2" t="s">
        <v>4678</v>
      </c>
      <c r="B350" s="19">
        <v>3.503754022166608E-2</v>
      </c>
      <c r="C350" s="3">
        <v>7</v>
      </c>
    </row>
    <row r="351" spans="1:3" x14ac:dyDescent="0.35">
      <c r="A351" s="2" t="s">
        <v>4604</v>
      </c>
      <c r="B351" s="19">
        <v>3.5460992907801414E-2</v>
      </c>
      <c r="C351" s="3">
        <v>4</v>
      </c>
    </row>
    <row r="352" spans="1:3" x14ac:dyDescent="0.35">
      <c r="A352" s="2" t="s">
        <v>4760</v>
      </c>
      <c r="B352" s="19">
        <v>3.5509736540664361E-2</v>
      </c>
      <c r="C352" s="3">
        <v>3</v>
      </c>
    </row>
    <row r="353" spans="1:3" x14ac:dyDescent="0.35">
      <c r="A353" s="2" t="s">
        <v>4409</v>
      </c>
      <c r="B353" s="19">
        <v>3.5714285714285698E-2</v>
      </c>
      <c r="C353" s="3">
        <v>5</v>
      </c>
    </row>
    <row r="354" spans="1:3" x14ac:dyDescent="0.35">
      <c r="A354" s="2" t="s">
        <v>4308</v>
      </c>
      <c r="B354" s="19">
        <v>3.5714285714285754E-2</v>
      </c>
      <c r="C354" s="3">
        <v>3</v>
      </c>
    </row>
    <row r="355" spans="1:3" x14ac:dyDescent="0.35">
      <c r="A355" s="2" t="s">
        <v>5094</v>
      </c>
      <c r="B355" s="19">
        <v>3.5714285714285754E-2</v>
      </c>
      <c r="C355" s="3">
        <v>2</v>
      </c>
    </row>
    <row r="356" spans="1:3" x14ac:dyDescent="0.35">
      <c r="A356" s="2" t="s">
        <v>4748</v>
      </c>
      <c r="B356" s="19">
        <v>3.5808784618098388E-2</v>
      </c>
      <c r="C356" s="3">
        <v>2</v>
      </c>
    </row>
    <row r="357" spans="1:3" x14ac:dyDescent="0.35">
      <c r="A357" s="2" t="s">
        <v>4745</v>
      </c>
      <c r="B357" s="19">
        <v>3.5856573705179251E-2</v>
      </c>
      <c r="C357" s="3">
        <v>2</v>
      </c>
    </row>
    <row r="358" spans="1:3" x14ac:dyDescent="0.35">
      <c r="A358" s="2" t="s">
        <v>4400</v>
      </c>
      <c r="B358" s="19">
        <v>3.6036036036036057E-2</v>
      </c>
      <c r="C358" s="3">
        <v>4</v>
      </c>
    </row>
    <row r="359" spans="1:3" x14ac:dyDescent="0.35">
      <c r="A359" s="2" t="s">
        <v>4802</v>
      </c>
      <c r="B359" s="19">
        <v>3.6209126177720263E-2</v>
      </c>
      <c r="C359" s="3">
        <v>2</v>
      </c>
    </row>
    <row r="360" spans="1:3" x14ac:dyDescent="0.35">
      <c r="A360" s="2" t="s">
        <v>5171</v>
      </c>
      <c r="B360" s="19">
        <v>3.7099494097807773E-2</v>
      </c>
      <c r="C360" s="3">
        <v>2</v>
      </c>
    </row>
    <row r="361" spans="1:3" x14ac:dyDescent="0.35">
      <c r="A361" s="2" t="s">
        <v>4515</v>
      </c>
      <c r="B361" s="19">
        <v>3.7771800044832993E-2</v>
      </c>
      <c r="C361" s="3">
        <v>5</v>
      </c>
    </row>
    <row r="362" spans="1:3" x14ac:dyDescent="0.35">
      <c r="A362" s="2" t="s">
        <v>5149</v>
      </c>
      <c r="B362" s="19">
        <v>3.7878787878787845E-2</v>
      </c>
      <c r="C362" s="3">
        <v>2</v>
      </c>
    </row>
    <row r="363" spans="1:3" x14ac:dyDescent="0.35">
      <c r="A363" s="2" t="s">
        <v>4398</v>
      </c>
      <c r="B363" s="19">
        <v>3.7931034482758641E-2</v>
      </c>
      <c r="C363" s="3">
        <v>4</v>
      </c>
    </row>
    <row r="364" spans="1:3" x14ac:dyDescent="0.35">
      <c r="A364" s="2" t="s">
        <v>5028</v>
      </c>
      <c r="B364" s="19">
        <v>3.8022813688212975E-2</v>
      </c>
      <c r="C364" s="3">
        <v>3</v>
      </c>
    </row>
    <row r="365" spans="1:3" x14ac:dyDescent="0.35">
      <c r="A365" s="2" t="s">
        <v>4321</v>
      </c>
      <c r="B365" s="19">
        <v>3.8054968287526414E-2</v>
      </c>
      <c r="C365" s="3">
        <v>2</v>
      </c>
    </row>
    <row r="366" spans="1:3" x14ac:dyDescent="0.35">
      <c r="A366" s="2" t="s">
        <v>5155</v>
      </c>
      <c r="B366" s="19">
        <v>3.8311180609851447E-2</v>
      </c>
      <c r="C366" s="3">
        <v>37</v>
      </c>
    </row>
    <row r="367" spans="1:3" x14ac:dyDescent="0.35">
      <c r="A367" s="2" t="s">
        <v>4986</v>
      </c>
      <c r="B367" s="19">
        <v>3.8380175279540685E-2</v>
      </c>
      <c r="C367" s="3">
        <v>2</v>
      </c>
    </row>
    <row r="368" spans="1:3" x14ac:dyDescent="0.35">
      <c r="A368" s="2" t="s">
        <v>5010</v>
      </c>
      <c r="B368" s="19">
        <v>3.8696537678207743E-2</v>
      </c>
      <c r="C368" s="3">
        <v>2</v>
      </c>
    </row>
    <row r="369" spans="1:3" x14ac:dyDescent="0.35">
      <c r="A369" s="2" t="s">
        <v>4355</v>
      </c>
      <c r="B369" s="19">
        <v>3.8720538720538711E-2</v>
      </c>
      <c r="C369" s="3">
        <v>6</v>
      </c>
    </row>
    <row r="370" spans="1:3" x14ac:dyDescent="0.35">
      <c r="A370" s="2" t="s">
        <v>4344</v>
      </c>
      <c r="B370" s="19">
        <v>3.8869257950530089E-2</v>
      </c>
      <c r="C370" s="3">
        <v>2</v>
      </c>
    </row>
    <row r="371" spans="1:3" x14ac:dyDescent="0.35">
      <c r="A371" s="2" t="s">
        <v>5276</v>
      </c>
      <c r="B371" s="19">
        <v>3.8992144088905945E-2</v>
      </c>
      <c r="C371" s="3">
        <v>16</v>
      </c>
    </row>
    <row r="372" spans="1:3" x14ac:dyDescent="0.35">
      <c r="A372" s="2" t="s">
        <v>5361</v>
      </c>
      <c r="B372" s="19">
        <v>3.9089559623948555E-2</v>
      </c>
      <c r="C372" s="3">
        <v>9</v>
      </c>
    </row>
    <row r="373" spans="1:3" x14ac:dyDescent="0.35">
      <c r="A373" s="2" t="s">
        <v>4624</v>
      </c>
      <c r="B373" s="19">
        <v>3.9419087136929432E-2</v>
      </c>
      <c r="C373" s="3">
        <v>8</v>
      </c>
    </row>
    <row r="374" spans="1:3" x14ac:dyDescent="0.35">
      <c r="A374" s="2" t="s">
        <v>4395</v>
      </c>
      <c r="B374" s="19">
        <v>3.9911308203991136E-2</v>
      </c>
      <c r="C374" s="3">
        <v>4</v>
      </c>
    </row>
    <row r="375" spans="1:3" x14ac:dyDescent="0.35">
      <c r="A375" s="2" t="s">
        <v>4763</v>
      </c>
      <c r="B375" s="19">
        <v>3.9975399753997554E-2</v>
      </c>
      <c r="C375" s="3">
        <v>2</v>
      </c>
    </row>
    <row r="376" spans="1:3" x14ac:dyDescent="0.35">
      <c r="A376" s="2" t="s">
        <v>5115</v>
      </c>
      <c r="B376" s="19">
        <v>4.0485829959514164E-2</v>
      </c>
      <c r="C376" s="3">
        <v>4</v>
      </c>
    </row>
    <row r="377" spans="1:3" x14ac:dyDescent="0.35">
      <c r="A377" s="2" t="s">
        <v>5044</v>
      </c>
      <c r="B377" s="19">
        <v>4.0513166779203247E-2</v>
      </c>
      <c r="C377" s="3">
        <v>4</v>
      </c>
    </row>
    <row r="378" spans="1:3" x14ac:dyDescent="0.35">
      <c r="A378" s="2" t="s">
        <v>4732</v>
      </c>
      <c r="B378" s="19">
        <v>4.0606871932173105E-2</v>
      </c>
      <c r="C378" s="3">
        <v>3</v>
      </c>
    </row>
    <row r="379" spans="1:3" x14ac:dyDescent="0.35">
      <c r="A379" s="2" t="s">
        <v>4282</v>
      </c>
      <c r="B379" s="19">
        <v>4.081632653061229E-2</v>
      </c>
      <c r="C379" s="3">
        <v>2</v>
      </c>
    </row>
    <row r="380" spans="1:3" x14ac:dyDescent="0.35">
      <c r="A380" s="2" t="s">
        <v>4728</v>
      </c>
      <c r="B380" s="19">
        <v>4.1211101766190028E-2</v>
      </c>
      <c r="C380" s="3">
        <v>2</v>
      </c>
    </row>
    <row r="381" spans="1:3" x14ac:dyDescent="0.35">
      <c r="A381" s="2" t="s">
        <v>4365</v>
      </c>
      <c r="B381" s="19">
        <v>4.1356052538161166E-2</v>
      </c>
      <c r="C381" s="3">
        <v>11</v>
      </c>
    </row>
    <row r="382" spans="1:3" x14ac:dyDescent="0.35">
      <c r="A382" s="2" t="s">
        <v>5329</v>
      </c>
      <c r="B382" s="19">
        <v>4.1845913179507255E-2</v>
      </c>
      <c r="C382" s="3">
        <v>17</v>
      </c>
    </row>
    <row r="383" spans="1:3" x14ac:dyDescent="0.35">
      <c r="A383" s="2" t="s">
        <v>5156</v>
      </c>
      <c r="B383" s="19">
        <v>4.318751741432153E-2</v>
      </c>
      <c r="C383" s="3">
        <v>37</v>
      </c>
    </row>
    <row r="384" spans="1:3" x14ac:dyDescent="0.35">
      <c r="A384" s="2" t="s">
        <v>4331</v>
      </c>
      <c r="B384" s="19">
        <v>4.3274853801169577E-2</v>
      </c>
      <c r="C384" s="3">
        <v>2</v>
      </c>
    </row>
    <row r="385" spans="1:3" x14ac:dyDescent="0.35">
      <c r="A385" s="2" t="s">
        <v>4536</v>
      </c>
      <c r="B385" s="19">
        <v>4.3522611356681395E-2</v>
      </c>
      <c r="C385" s="3">
        <v>3</v>
      </c>
    </row>
    <row r="386" spans="1:3" x14ac:dyDescent="0.35">
      <c r="A386" s="2" t="s">
        <v>4877</v>
      </c>
      <c r="B386" s="19">
        <v>4.4213973799126671E-2</v>
      </c>
      <c r="C386" s="3">
        <v>6</v>
      </c>
    </row>
    <row r="387" spans="1:3" x14ac:dyDescent="0.35">
      <c r="A387" s="2" t="s">
        <v>4746</v>
      </c>
      <c r="B387" s="19">
        <v>4.4358727097396355E-2</v>
      </c>
      <c r="C387" s="3">
        <v>3</v>
      </c>
    </row>
    <row r="388" spans="1:3" x14ac:dyDescent="0.35">
      <c r="A388" s="2" t="s">
        <v>4348</v>
      </c>
      <c r="B388" s="19">
        <v>4.4740024183796856E-2</v>
      </c>
      <c r="C388" s="3">
        <v>5</v>
      </c>
    </row>
    <row r="389" spans="1:3" x14ac:dyDescent="0.35">
      <c r="A389" s="2" t="s">
        <v>4928</v>
      </c>
      <c r="B389" s="19">
        <v>4.4776119402985037E-2</v>
      </c>
      <c r="C389" s="3">
        <v>9</v>
      </c>
    </row>
    <row r="390" spans="1:3" x14ac:dyDescent="0.35">
      <c r="A390" s="2" t="s">
        <v>4990</v>
      </c>
      <c r="B390" s="19">
        <v>4.4905842588121692E-2</v>
      </c>
      <c r="C390" s="3">
        <v>2</v>
      </c>
    </row>
    <row r="391" spans="1:3" x14ac:dyDescent="0.35">
      <c r="A391" s="2" t="s">
        <v>4519</v>
      </c>
      <c r="B391" s="19">
        <v>4.4992743105950639E-2</v>
      </c>
      <c r="C391" s="3">
        <v>4</v>
      </c>
    </row>
    <row r="392" spans="1:3" x14ac:dyDescent="0.35">
      <c r="A392" s="2" t="s">
        <v>4485</v>
      </c>
      <c r="B392" s="19">
        <v>4.5356371490280767E-2</v>
      </c>
      <c r="C392" s="3">
        <v>2</v>
      </c>
    </row>
    <row r="393" spans="1:3" x14ac:dyDescent="0.35">
      <c r="A393" s="2" t="s">
        <v>4757</v>
      </c>
      <c r="B393" s="19">
        <v>4.54969979986658E-2</v>
      </c>
      <c r="C393" s="3">
        <v>4</v>
      </c>
    </row>
    <row r="394" spans="1:3" x14ac:dyDescent="0.35">
      <c r="A394" s="2" t="s">
        <v>4550</v>
      </c>
      <c r="B394" s="19">
        <v>4.594575751237534E-2</v>
      </c>
      <c r="C394" s="3">
        <v>3</v>
      </c>
    </row>
    <row r="395" spans="1:3" x14ac:dyDescent="0.35">
      <c r="A395" s="2" t="s">
        <v>4283</v>
      </c>
      <c r="B395" s="19">
        <v>4.6025104602510414E-2</v>
      </c>
      <c r="C395" s="3">
        <v>2</v>
      </c>
    </row>
    <row r="396" spans="1:3" x14ac:dyDescent="0.35">
      <c r="A396" s="2" t="s">
        <v>4718</v>
      </c>
      <c r="B396" s="19">
        <v>4.6223958333333343E-2</v>
      </c>
      <c r="C396" s="3">
        <v>5</v>
      </c>
    </row>
    <row r="397" spans="1:3" x14ac:dyDescent="0.35">
      <c r="A397" s="2" t="s">
        <v>5152</v>
      </c>
      <c r="B397" s="19">
        <v>4.6917409848778568E-2</v>
      </c>
      <c r="C397" s="3">
        <v>37</v>
      </c>
    </row>
    <row r="398" spans="1:3" x14ac:dyDescent="0.35">
      <c r="A398" s="2" t="s">
        <v>4314</v>
      </c>
      <c r="B398" s="19">
        <v>4.743083003952564E-2</v>
      </c>
      <c r="C398" s="3">
        <v>2</v>
      </c>
    </row>
    <row r="399" spans="1:3" x14ac:dyDescent="0.35">
      <c r="A399" s="2" t="s">
        <v>4307</v>
      </c>
      <c r="B399" s="19">
        <v>4.7619047619047672E-2</v>
      </c>
      <c r="C399" s="3">
        <v>2</v>
      </c>
    </row>
    <row r="400" spans="1:3" x14ac:dyDescent="0.35">
      <c r="A400" s="2" t="s">
        <v>4558</v>
      </c>
      <c r="B400" s="19">
        <v>4.8586572438162501E-2</v>
      </c>
      <c r="C400" s="3">
        <v>2</v>
      </c>
    </row>
    <row r="401" spans="1:3" x14ac:dyDescent="0.35">
      <c r="A401" s="2" t="s">
        <v>5172</v>
      </c>
      <c r="B401" s="19">
        <v>4.858934169279E-2</v>
      </c>
      <c r="C401" s="3">
        <v>2</v>
      </c>
    </row>
    <row r="402" spans="1:3" x14ac:dyDescent="0.35">
      <c r="A402" s="2" t="s">
        <v>4820</v>
      </c>
      <c r="B402" s="19">
        <v>4.8800742513799955E-2</v>
      </c>
      <c r="C402" s="3">
        <v>2</v>
      </c>
    </row>
    <row r="403" spans="1:3" x14ac:dyDescent="0.35">
      <c r="A403" s="2" t="s">
        <v>5305</v>
      </c>
      <c r="B403" s="19">
        <v>4.8888888888888926E-2</v>
      </c>
      <c r="C403" s="3">
        <v>20</v>
      </c>
    </row>
    <row r="404" spans="1:3" x14ac:dyDescent="0.35">
      <c r="A404" s="2" t="s">
        <v>5278</v>
      </c>
      <c r="B404" s="19">
        <v>4.8919226393629112E-2</v>
      </c>
      <c r="C404" s="3">
        <v>16</v>
      </c>
    </row>
    <row r="405" spans="1:3" x14ac:dyDescent="0.35">
      <c r="A405" s="2" t="s">
        <v>4808</v>
      </c>
      <c r="B405" s="19">
        <v>4.8977451494494006E-2</v>
      </c>
      <c r="C405" s="3">
        <v>2</v>
      </c>
    </row>
    <row r="406" spans="1:3" x14ac:dyDescent="0.35">
      <c r="A406" s="2" t="s">
        <v>4615</v>
      </c>
      <c r="B406" s="19">
        <v>4.9200492004920049E-2</v>
      </c>
      <c r="C406" s="3">
        <v>8</v>
      </c>
    </row>
    <row r="407" spans="1:3" x14ac:dyDescent="0.35">
      <c r="A407" s="2" t="s">
        <v>4869</v>
      </c>
      <c r="B407" s="19">
        <v>4.9498187168304342E-2</v>
      </c>
      <c r="C407" s="3">
        <v>3</v>
      </c>
    </row>
    <row r="408" spans="1:3" x14ac:dyDescent="0.35">
      <c r="A408" s="2" t="s">
        <v>4701</v>
      </c>
      <c r="B408" s="19">
        <v>4.9645390070921946E-2</v>
      </c>
      <c r="C408" s="3">
        <v>2</v>
      </c>
    </row>
    <row r="409" spans="1:3" x14ac:dyDescent="0.35">
      <c r="A409" s="2" t="s">
        <v>5316</v>
      </c>
      <c r="B409" s="19">
        <v>4.9670329670329638E-2</v>
      </c>
      <c r="C409" s="3">
        <v>3</v>
      </c>
    </row>
    <row r="410" spans="1:3" x14ac:dyDescent="0.35">
      <c r="A410" s="2" t="s">
        <v>5019</v>
      </c>
      <c r="B410" s="19">
        <v>4.9689440993788858E-2</v>
      </c>
      <c r="C410" s="3">
        <v>2</v>
      </c>
    </row>
    <row r="411" spans="1:3" x14ac:dyDescent="0.35">
      <c r="A411" s="2" t="s">
        <v>4393</v>
      </c>
      <c r="B411" s="19">
        <v>4.9853372434017607E-2</v>
      </c>
      <c r="C411" s="3">
        <v>4</v>
      </c>
    </row>
    <row r="412" spans="1:3" x14ac:dyDescent="0.35">
      <c r="A412" s="2" t="s">
        <v>4930</v>
      </c>
      <c r="B412" s="19">
        <v>4.9902786779001951E-2</v>
      </c>
      <c r="C412" s="3">
        <v>9</v>
      </c>
    </row>
    <row r="413" spans="1:3" x14ac:dyDescent="0.35">
      <c r="A413" s="2" t="s">
        <v>5396</v>
      </c>
      <c r="B413" s="19">
        <v>5.0603003118333892E-2</v>
      </c>
      <c r="C413" s="3">
        <v>9</v>
      </c>
    </row>
    <row r="414" spans="1:3" x14ac:dyDescent="0.35">
      <c r="A414" s="2" t="s">
        <v>4572</v>
      </c>
      <c r="B414" s="19">
        <v>5.0711027636168471E-2</v>
      </c>
      <c r="C414" s="3">
        <v>2</v>
      </c>
    </row>
    <row r="415" spans="1:3" x14ac:dyDescent="0.35">
      <c r="A415" s="2" t="s">
        <v>5372</v>
      </c>
      <c r="B415" s="19">
        <v>5.1259940595956732E-2</v>
      </c>
      <c r="C415" s="3">
        <v>5</v>
      </c>
    </row>
    <row r="416" spans="1:3" x14ac:dyDescent="0.35">
      <c r="A416" s="2" t="s">
        <v>4465</v>
      </c>
      <c r="B416" s="19">
        <v>5.1937345424567183E-2</v>
      </c>
      <c r="C416" s="3">
        <v>4</v>
      </c>
    </row>
    <row r="417" spans="1:3" x14ac:dyDescent="0.35">
      <c r="A417" s="2" t="s">
        <v>5136</v>
      </c>
      <c r="B417" s="19">
        <v>5.1945364238410563E-2</v>
      </c>
      <c r="C417" s="3">
        <v>29</v>
      </c>
    </row>
    <row r="418" spans="1:3" x14ac:dyDescent="0.35">
      <c r="A418" s="2" t="s">
        <v>4783</v>
      </c>
      <c r="B418" s="19">
        <v>5.2205675751615666E-2</v>
      </c>
      <c r="C418" s="3">
        <v>5</v>
      </c>
    </row>
    <row r="419" spans="1:3" x14ac:dyDescent="0.35">
      <c r="A419" s="2" t="s">
        <v>4399</v>
      </c>
      <c r="B419" s="19">
        <v>5.2681992337164696E-2</v>
      </c>
      <c r="C419" s="3">
        <v>4</v>
      </c>
    </row>
    <row r="420" spans="1:3" x14ac:dyDescent="0.35">
      <c r="A420" s="2" t="s">
        <v>4859</v>
      </c>
      <c r="B420" s="19">
        <v>5.2807115063924381E-2</v>
      </c>
      <c r="C420" s="3">
        <v>4</v>
      </c>
    </row>
    <row r="421" spans="1:3" x14ac:dyDescent="0.35">
      <c r="A421" s="2" t="s">
        <v>4562</v>
      </c>
      <c r="B421" s="19">
        <v>5.29366728644865E-2</v>
      </c>
      <c r="C421" s="3">
        <v>4</v>
      </c>
    </row>
    <row r="422" spans="1:3" x14ac:dyDescent="0.35">
      <c r="A422" s="2" t="s">
        <v>4458</v>
      </c>
      <c r="B422" s="19">
        <v>5.3140096618357502E-2</v>
      </c>
      <c r="C422" s="3">
        <v>2</v>
      </c>
    </row>
    <row r="423" spans="1:3" x14ac:dyDescent="0.35">
      <c r="A423" s="2" t="s">
        <v>4349</v>
      </c>
      <c r="B423" s="19">
        <v>5.3294573643410836E-2</v>
      </c>
      <c r="C423" s="3">
        <v>9</v>
      </c>
    </row>
    <row r="424" spans="1:3" x14ac:dyDescent="0.35">
      <c r="A424" s="2" t="s">
        <v>5258</v>
      </c>
      <c r="B424" s="19">
        <v>5.3785170216073375E-2</v>
      </c>
      <c r="C424" s="3">
        <v>10</v>
      </c>
    </row>
    <row r="425" spans="1:3" x14ac:dyDescent="0.35">
      <c r="A425" s="2" t="s">
        <v>4796</v>
      </c>
      <c r="B425" s="19">
        <v>5.4018704984412524E-2</v>
      </c>
      <c r="C425" s="3">
        <v>2</v>
      </c>
    </row>
    <row r="426" spans="1:3" x14ac:dyDescent="0.35">
      <c r="A426" s="2" t="s">
        <v>4382</v>
      </c>
      <c r="B426" s="19">
        <v>5.4054054054054057E-2</v>
      </c>
      <c r="C426" s="3">
        <v>4</v>
      </c>
    </row>
    <row r="427" spans="1:3" x14ac:dyDescent="0.35">
      <c r="A427" s="2" t="s">
        <v>4403</v>
      </c>
      <c r="B427" s="19">
        <v>5.4085155350978131E-2</v>
      </c>
      <c r="C427" s="3">
        <v>5</v>
      </c>
    </row>
    <row r="428" spans="1:3" x14ac:dyDescent="0.35">
      <c r="A428" s="2" t="s">
        <v>5143</v>
      </c>
      <c r="B428" s="19">
        <v>5.4878048780487854E-2</v>
      </c>
      <c r="C428" s="3">
        <v>29</v>
      </c>
    </row>
    <row r="429" spans="1:3" x14ac:dyDescent="0.35">
      <c r="A429" s="2" t="s">
        <v>4913</v>
      </c>
      <c r="B429" s="19">
        <v>5.4913294797687862E-2</v>
      </c>
      <c r="C429" s="3">
        <v>3</v>
      </c>
    </row>
    <row r="430" spans="1:3" x14ac:dyDescent="0.35">
      <c r="A430" s="2" t="s">
        <v>4967</v>
      </c>
      <c r="B430" s="19">
        <v>5.5074744295830036E-2</v>
      </c>
      <c r="C430" s="3">
        <v>4</v>
      </c>
    </row>
    <row r="431" spans="1:3" x14ac:dyDescent="0.35">
      <c r="A431" s="2" t="s">
        <v>4523</v>
      </c>
      <c r="B431" s="19">
        <v>5.5260047281323887E-2</v>
      </c>
      <c r="C431" s="3">
        <v>5</v>
      </c>
    </row>
    <row r="432" spans="1:3" x14ac:dyDescent="0.35">
      <c r="A432" s="2" t="s">
        <v>4341</v>
      </c>
      <c r="B432" s="19">
        <v>5.555555555555558E-2</v>
      </c>
      <c r="C432" s="3">
        <v>3</v>
      </c>
    </row>
    <row r="433" spans="1:3" x14ac:dyDescent="0.35">
      <c r="A433" s="2" t="s">
        <v>4389</v>
      </c>
      <c r="B433" s="19">
        <v>5.5793991416308975E-2</v>
      </c>
      <c r="C433" s="3">
        <v>4</v>
      </c>
    </row>
    <row r="434" spans="1:3" x14ac:dyDescent="0.35">
      <c r="A434" s="2" t="s">
        <v>5321</v>
      </c>
      <c r="B434" s="19">
        <v>5.5865921787709549E-2</v>
      </c>
      <c r="C434" s="3">
        <v>14</v>
      </c>
    </row>
    <row r="435" spans="1:3" x14ac:dyDescent="0.35">
      <c r="A435" s="2" t="s">
        <v>4814</v>
      </c>
      <c r="B435" s="19">
        <v>5.6149149585695612E-2</v>
      </c>
      <c r="C435" s="3">
        <v>3</v>
      </c>
    </row>
    <row r="436" spans="1:3" x14ac:dyDescent="0.35">
      <c r="A436" s="2" t="s">
        <v>4708</v>
      </c>
      <c r="B436" s="19">
        <v>5.6603773584905648E-2</v>
      </c>
      <c r="C436" s="3">
        <v>2</v>
      </c>
    </row>
    <row r="437" spans="1:3" x14ac:dyDescent="0.35">
      <c r="A437" s="2" t="s">
        <v>5380</v>
      </c>
      <c r="B437" s="19">
        <v>5.6603773584905648E-2</v>
      </c>
      <c r="C437" s="3">
        <v>3</v>
      </c>
    </row>
    <row r="438" spans="1:3" x14ac:dyDescent="0.35">
      <c r="A438" s="2" t="s">
        <v>4975</v>
      </c>
      <c r="B438" s="19">
        <v>5.6695992179863097E-2</v>
      </c>
      <c r="C438" s="3">
        <v>4</v>
      </c>
    </row>
    <row r="439" spans="1:3" x14ac:dyDescent="0.35">
      <c r="A439" s="2" t="s">
        <v>4719</v>
      </c>
      <c r="B439" s="19">
        <v>5.6818181818181823E-2</v>
      </c>
      <c r="C439" s="3">
        <v>4</v>
      </c>
    </row>
    <row r="440" spans="1:3" x14ac:dyDescent="0.35">
      <c r="A440" s="2" t="s">
        <v>5185</v>
      </c>
      <c r="B440" s="19">
        <v>5.6939501779359414E-2</v>
      </c>
      <c r="C440" s="3">
        <v>36</v>
      </c>
    </row>
    <row r="441" spans="1:3" x14ac:dyDescent="0.35">
      <c r="A441" s="2" t="s">
        <v>5040</v>
      </c>
      <c r="B441" s="19">
        <v>5.7074910820451852E-2</v>
      </c>
      <c r="C441" s="3">
        <v>3</v>
      </c>
    </row>
    <row r="442" spans="1:3" x14ac:dyDescent="0.35">
      <c r="A442" s="2" t="s">
        <v>4799</v>
      </c>
      <c r="B442" s="19">
        <v>5.7234269463206588E-2</v>
      </c>
      <c r="C442" s="3">
        <v>2</v>
      </c>
    </row>
    <row r="443" spans="1:3" x14ac:dyDescent="0.35">
      <c r="A443" s="2" t="s">
        <v>4756</v>
      </c>
      <c r="B443" s="19">
        <v>5.7320668195217805E-2</v>
      </c>
      <c r="C443" s="3">
        <v>3</v>
      </c>
    </row>
    <row r="444" spans="1:3" x14ac:dyDescent="0.35">
      <c r="A444" s="2" t="s">
        <v>4412</v>
      </c>
      <c r="B444" s="19">
        <v>5.7522123893805288E-2</v>
      </c>
      <c r="C444" s="3">
        <v>4</v>
      </c>
    </row>
    <row r="445" spans="1:3" x14ac:dyDescent="0.35">
      <c r="A445" s="2" t="s">
        <v>4752</v>
      </c>
      <c r="B445" s="19">
        <v>5.7692307692307709E-2</v>
      </c>
      <c r="C445" s="3">
        <v>2</v>
      </c>
    </row>
    <row r="446" spans="1:3" x14ac:dyDescent="0.35">
      <c r="A446" s="2" t="s">
        <v>4720</v>
      </c>
      <c r="B446" s="19">
        <v>5.7740169238427119E-2</v>
      </c>
      <c r="C446" s="3">
        <v>2</v>
      </c>
    </row>
    <row r="447" spans="1:3" x14ac:dyDescent="0.35">
      <c r="A447" s="2" t="s">
        <v>4346</v>
      </c>
      <c r="B447" s="19">
        <v>5.7933194154488554E-2</v>
      </c>
      <c r="C447" s="3">
        <v>3</v>
      </c>
    </row>
    <row r="448" spans="1:3" x14ac:dyDescent="0.35">
      <c r="A448" s="2" t="s">
        <v>4824</v>
      </c>
      <c r="B448" s="19">
        <v>5.8138839614932325E-2</v>
      </c>
      <c r="C448" s="3">
        <v>2</v>
      </c>
    </row>
    <row r="449" spans="1:3" x14ac:dyDescent="0.35">
      <c r="A449" s="2" t="s">
        <v>5200</v>
      </c>
      <c r="B449" s="19">
        <v>5.8421851289833127E-2</v>
      </c>
      <c r="C449" s="3">
        <v>27</v>
      </c>
    </row>
    <row r="450" spans="1:3" x14ac:dyDescent="0.35">
      <c r="A450" s="2" t="s">
        <v>4837</v>
      </c>
      <c r="B450" s="19">
        <v>5.868416256606529E-2</v>
      </c>
      <c r="C450" s="3">
        <v>4</v>
      </c>
    </row>
    <row r="451" spans="1:3" x14ac:dyDescent="0.35">
      <c r="A451" s="2" t="s">
        <v>5210</v>
      </c>
      <c r="B451" s="19">
        <v>5.9273422562141465E-2</v>
      </c>
      <c r="C451" s="3">
        <v>27</v>
      </c>
    </row>
    <row r="452" spans="1:3" x14ac:dyDescent="0.35">
      <c r="A452" s="2" t="s">
        <v>4299</v>
      </c>
      <c r="B452" s="19">
        <v>5.9523809523809534E-2</v>
      </c>
      <c r="C452" s="3">
        <v>5</v>
      </c>
    </row>
    <row r="453" spans="1:3" x14ac:dyDescent="0.35">
      <c r="A453" s="2" t="s">
        <v>4833</v>
      </c>
      <c r="B453" s="19">
        <v>6.0648338120640133E-2</v>
      </c>
      <c r="C453" s="3">
        <v>3</v>
      </c>
    </row>
    <row r="454" spans="1:3" x14ac:dyDescent="0.35">
      <c r="A454" s="2" t="s">
        <v>4577</v>
      </c>
      <c r="B454" s="19">
        <v>6.0764544131126363E-2</v>
      </c>
      <c r="C454" s="3">
        <v>2</v>
      </c>
    </row>
    <row r="455" spans="1:3" x14ac:dyDescent="0.35">
      <c r="A455" s="2" t="s">
        <v>4723</v>
      </c>
      <c r="B455" s="19">
        <v>6.0781476121562927E-2</v>
      </c>
      <c r="C455" s="3">
        <v>3</v>
      </c>
    </row>
    <row r="456" spans="1:3" x14ac:dyDescent="0.35">
      <c r="A456" s="2" t="s">
        <v>4768</v>
      </c>
      <c r="B456" s="19">
        <v>6.122448979591838E-2</v>
      </c>
      <c r="C456" s="3">
        <v>3</v>
      </c>
    </row>
    <row r="457" spans="1:3" x14ac:dyDescent="0.35">
      <c r="A457" s="2" t="s">
        <v>4674</v>
      </c>
      <c r="B457" s="19">
        <v>6.133205558217536E-2</v>
      </c>
      <c r="C457" s="3">
        <v>3</v>
      </c>
    </row>
    <row r="458" spans="1:3" x14ac:dyDescent="0.35">
      <c r="A458" s="2" t="s">
        <v>5018</v>
      </c>
      <c r="B458" s="19">
        <v>6.2231759656652341E-2</v>
      </c>
      <c r="C458" s="3">
        <v>3</v>
      </c>
    </row>
    <row r="459" spans="1:3" x14ac:dyDescent="0.35">
      <c r="A459" s="2" t="s">
        <v>4415</v>
      </c>
      <c r="B459" s="19">
        <v>6.2322946175637384E-2</v>
      </c>
      <c r="C459" s="3">
        <v>6</v>
      </c>
    </row>
    <row r="460" spans="1:3" x14ac:dyDescent="0.35">
      <c r="A460" s="2" t="s">
        <v>4265</v>
      </c>
      <c r="B460" s="19">
        <v>6.25E-2</v>
      </c>
      <c r="C460" s="3">
        <v>2</v>
      </c>
    </row>
    <row r="461" spans="1:3" x14ac:dyDescent="0.35">
      <c r="A461" s="2" t="s">
        <v>4414</v>
      </c>
      <c r="B461" s="19">
        <v>6.2500000000000028E-2</v>
      </c>
      <c r="C461" s="3">
        <v>4</v>
      </c>
    </row>
    <row r="462" spans="1:3" x14ac:dyDescent="0.35">
      <c r="A462" s="2" t="s">
        <v>5188</v>
      </c>
      <c r="B462" s="19">
        <v>6.2807881773399021E-2</v>
      </c>
      <c r="C462" s="3">
        <v>36</v>
      </c>
    </row>
    <row r="463" spans="1:3" x14ac:dyDescent="0.35">
      <c r="A463" s="2" t="s">
        <v>5014</v>
      </c>
      <c r="B463" s="19">
        <v>6.2962962962962943E-2</v>
      </c>
      <c r="C463" s="3">
        <v>6</v>
      </c>
    </row>
    <row r="464" spans="1:3" x14ac:dyDescent="0.35">
      <c r="A464" s="2" t="s">
        <v>5253</v>
      </c>
      <c r="B464" s="19">
        <v>6.3E-2</v>
      </c>
      <c r="C464" s="3">
        <v>17</v>
      </c>
    </row>
    <row r="465" spans="1:3" x14ac:dyDescent="0.35">
      <c r="A465" s="2" t="s">
        <v>4609</v>
      </c>
      <c r="B465" s="19">
        <v>6.319702602230487E-2</v>
      </c>
      <c r="C465" s="3">
        <v>6</v>
      </c>
    </row>
    <row r="466" spans="1:3" x14ac:dyDescent="0.35">
      <c r="A466" s="2" t="s">
        <v>5212</v>
      </c>
      <c r="B466" s="19">
        <v>6.3503140265177949E-2</v>
      </c>
      <c r="C466" s="3">
        <v>27</v>
      </c>
    </row>
    <row r="467" spans="1:3" x14ac:dyDescent="0.35">
      <c r="A467" s="2" t="s">
        <v>4856</v>
      </c>
      <c r="B467" s="19">
        <v>6.3625281320330074E-2</v>
      </c>
      <c r="C467" s="3">
        <v>3</v>
      </c>
    </row>
    <row r="468" spans="1:3" x14ac:dyDescent="0.35">
      <c r="A468" s="2" t="s">
        <v>5203</v>
      </c>
      <c r="B468" s="19">
        <v>6.4009111617312098E-2</v>
      </c>
      <c r="C468" s="3">
        <v>27</v>
      </c>
    </row>
    <row r="469" spans="1:3" x14ac:dyDescent="0.35">
      <c r="A469" s="2" t="s">
        <v>4627</v>
      </c>
      <c r="B469" s="19">
        <v>6.5250379362670696E-2</v>
      </c>
      <c r="C469" s="3">
        <v>11</v>
      </c>
    </row>
    <row r="470" spans="1:3" x14ac:dyDescent="0.35">
      <c r="A470" s="2" t="s">
        <v>4766</v>
      </c>
      <c r="B470" s="19">
        <v>6.5420560747663503E-2</v>
      </c>
      <c r="C470" s="3">
        <v>2</v>
      </c>
    </row>
    <row r="471" spans="1:3" x14ac:dyDescent="0.35">
      <c r="A471" s="2" t="s">
        <v>4843</v>
      </c>
      <c r="B471" s="19">
        <v>6.5553927502070453E-2</v>
      </c>
      <c r="C471" s="3">
        <v>2</v>
      </c>
    </row>
    <row r="472" spans="1:3" x14ac:dyDescent="0.35">
      <c r="A472" s="2" t="s">
        <v>5273</v>
      </c>
      <c r="B472" s="19">
        <v>6.590724165988604E-2</v>
      </c>
      <c r="C472" s="3">
        <v>16</v>
      </c>
    </row>
    <row r="473" spans="1:3" x14ac:dyDescent="0.35">
      <c r="A473" s="2" t="s">
        <v>5383</v>
      </c>
      <c r="B473" s="19">
        <v>6.6037735849056645E-2</v>
      </c>
      <c r="C473" s="3">
        <v>3</v>
      </c>
    </row>
    <row r="474" spans="1:3" x14ac:dyDescent="0.35">
      <c r="A474" s="2" t="s">
        <v>5374</v>
      </c>
      <c r="B474" s="19">
        <v>6.6366704161979762E-2</v>
      </c>
      <c r="C474" s="3">
        <v>2</v>
      </c>
    </row>
    <row r="475" spans="1:3" x14ac:dyDescent="0.35">
      <c r="A475" s="2" t="s">
        <v>4954</v>
      </c>
      <c r="B475" s="19">
        <v>6.639973306639968E-2</v>
      </c>
      <c r="C475" s="3">
        <v>4</v>
      </c>
    </row>
    <row r="476" spans="1:3" x14ac:dyDescent="0.35">
      <c r="A476" s="2" t="s">
        <v>4689</v>
      </c>
      <c r="B476" s="19">
        <v>6.6542577943229375E-2</v>
      </c>
      <c r="C476" s="3">
        <v>2</v>
      </c>
    </row>
    <row r="477" spans="1:3" x14ac:dyDescent="0.35">
      <c r="A477" s="2" t="s">
        <v>4385</v>
      </c>
      <c r="B477" s="19">
        <v>6.6964285714285698E-2</v>
      </c>
      <c r="C477" s="3">
        <v>4</v>
      </c>
    </row>
    <row r="478" spans="1:3" x14ac:dyDescent="0.35">
      <c r="A478" s="2" t="s">
        <v>4322</v>
      </c>
      <c r="B478" s="19">
        <v>6.7173637515842877E-2</v>
      </c>
      <c r="C478" s="3">
        <v>2</v>
      </c>
    </row>
    <row r="479" spans="1:3" x14ac:dyDescent="0.35">
      <c r="A479" s="2" t="s">
        <v>5319</v>
      </c>
      <c r="B479" s="19">
        <v>6.766378118117089E-2</v>
      </c>
      <c r="C479" s="3">
        <v>2</v>
      </c>
    </row>
    <row r="480" spans="1:3" x14ac:dyDescent="0.35">
      <c r="A480" s="2" t="s">
        <v>4715</v>
      </c>
      <c r="B480" s="19">
        <v>6.7791842475386832E-2</v>
      </c>
      <c r="C480" s="3">
        <v>3</v>
      </c>
    </row>
    <row r="481" spans="1:3" x14ac:dyDescent="0.35">
      <c r="A481" s="2" t="s">
        <v>4882</v>
      </c>
      <c r="B481" s="19">
        <v>6.7819825460806948E-2</v>
      </c>
      <c r="C481" s="3">
        <v>4</v>
      </c>
    </row>
    <row r="482" spans="1:3" x14ac:dyDescent="0.35">
      <c r="A482" s="2" t="s">
        <v>4391</v>
      </c>
      <c r="B482" s="19">
        <v>6.8571428571428589E-2</v>
      </c>
      <c r="C482" s="3">
        <v>5</v>
      </c>
    </row>
    <row r="483" spans="1:3" x14ac:dyDescent="0.35">
      <c r="A483" s="2" t="s">
        <v>4510</v>
      </c>
      <c r="B483" s="19">
        <v>6.8825910931174128E-2</v>
      </c>
      <c r="C483" s="3">
        <v>2</v>
      </c>
    </row>
    <row r="484" spans="1:3" x14ac:dyDescent="0.35">
      <c r="A484" s="2" t="s">
        <v>5031</v>
      </c>
      <c r="B484" s="19">
        <v>6.8825910931174128E-2</v>
      </c>
      <c r="C484" s="3">
        <v>2</v>
      </c>
    </row>
    <row r="485" spans="1:3" x14ac:dyDescent="0.35">
      <c r="A485" s="2" t="s">
        <v>4925</v>
      </c>
      <c r="B485" s="19">
        <v>6.8860244233378554E-2</v>
      </c>
      <c r="C485" s="3">
        <v>9</v>
      </c>
    </row>
    <row r="486" spans="1:3" x14ac:dyDescent="0.35">
      <c r="A486" s="2" t="s">
        <v>4433</v>
      </c>
      <c r="B486" s="19">
        <v>6.9180087847730609E-2</v>
      </c>
      <c r="C486" s="3">
        <v>4</v>
      </c>
    </row>
    <row r="487" spans="1:3" x14ac:dyDescent="0.35">
      <c r="A487" s="2" t="s">
        <v>5148</v>
      </c>
      <c r="B487" s="19">
        <v>6.925880923450789E-2</v>
      </c>
      <c r="C487" s="3">
        <v>2</v>
      </c>
    </row>
    <row r="488" spans="1:3" x14ac:dyDescent="0.35">
      <c r="A488" s="2" t="s">
        <v>5351</v>
      </c>
      <c r="B488" s="19">
        <v>6.9331158238172874E-2</v>
      </c>
      <c r="C488" s="3">
        <v>8</v>
      </c>
    </row>
    <row r="489" spans="1:3" x14ac:dyDescent="0.35">
      <c r="A489" s="2" t="s">
        <v>5197</v>
      </c>
      <c r="B489" s="19">
        <v>7.0093457943925186E-2</v>
      </c>
      <c r="C489" s="3">
        <v>2</v>
      </c>
    </row>
    <row r="490" spans="1:3" x14ac:dyDescent="0.35">
      <c r="A490" s="2" t="s">
        <v>4347</v>
      </c>
      <c r="B490" s="19">
        <v>7.0723684210526327E-2</v>
      </c>
      <c r="C490" s="3">
        <v>4</v>
      </c>
    </row>
    <row r="491" spans="1:3" x14ac:dyDescent="0.35">
      <c r="A491" s="2" t="s">
        <v>4637</v>
      </c>
      <c r="B491" s="19">
        <v>7.1005917159763288E-2</v>
      </c>
      <c r="C491" s="3">
        <v>2</v>
      </c>
    </row>
    <row r="492" spans="1:3" x14ac:dyDescent="0.35">
      <c r="A492" s="2" t="s">
        <v>4916</v>
      </c>
      <c r="B492" s="19">
        <v>7.1219512195121959E-2</v>
      </c>
      <c r="C492" s="3">
        <v>3</v>
      </c>
    </row>
    <row r="493" spans="1:3" x14ac:dyDescent="0.35">
      <c r="A493" s="2" t="s">
        <v>4268</v>
      </c>
      <c r="B493" s="19">
        <v>7.1428571428571397E-2</v>
      </c>
      <c r="C493" s="3">
        <v>2</v>
      </c>
    </row>
    <row r="494" spans="1:3" x14ac:dyDescent="0.35">
      <c r="A494" s="2" t="s">
        <v>5097</v>
      </c>
      <c r="B494" s="19">
        <v>7.1428571428571397E-2</v>
      </c>
      <c r="C494" s="3">
        <v>2</v>
      </c>
    </row>
    <row r="495" spans="1:3" x14ac:dyDescent="0.35">
      <c r="A495" s="2" t="s">
        <v>4645</v>
      </c>
      <c r="B495" s="19">
        <v>7.1839080459770166E-2</v>
      </c>
      <c r="C495" s="3">
        <v>2</v>
      </c>
    </row>
    <row r="496" spans="1:3" x14ac:dyDescent="0.35">
      <c r="A496" s="2" t="s">
        <v>5299</v>
      </c>
      <c r="B496" s="19">
        <v>7.224334600760457E-2</v>
      </c>
      <c r="C496" s="3">
        <v>16</v>
      </c>
    </row>
    <row r="497" spans="1:3" x14ac:dyDescent="0.35">
      <c r="A497" s="2" t="s">
        <v>4646</v>
      </c>
      <c r="B497" s="19">
        <v>7.2419692073750264E-2</v>
      </c>
      <c r="C497" s="3">
        <v>2</v>
      </c>
    </row>
    <row r="498" spans="1:3" x14ac:dyDescent="0.35">
      <c r="A498" s="2" t="s">
        <v>5060</v>
      </c>
      <c r="B498" s="19">
        <v>7.2604065827686359E-2</v>
      </c>
      <c r="C498" s="3">
        <v>4</v>
      </c>
    </row>
    <row r="499" spans="1:3" x14ac:dyDescent="0.35">
      <c r="A499" s="2" t="s">
        <v>4486</v>
      </c>
      <c r="B499" s="19">
        <v>7.3170731707317083E-2</v>
      </c>
      <c r="C499" s="3">
        <v>2</v>
      </c>
    </row>
    <row r="500" spans="1:3" x14ac:dyDescent="0.35">
      <c r="A500" s="2" t="s">
        <v>5326</v>
      </c>
      <c r="B500" s="19">
        <v>7.3426573426573438E-2</v>
      </c>
      <c r="C500" s="3">
        <v>17</v>
      </c>
    </row>
    <row r="501" spans="1:3" x14ac:dyDescent="0.35">
      <c r="A501" s="2" t="s">
        <v>4258</v>
      </c>
      <c r="B501" s="19">
        <v>7.3446327683615864E-2</v>
      </c>
      <c r="C501" s="3">
        <v>2</v>
      </c>
    </row>
    <row r="502" spans="1:3" x14ac:dyDescent="0.35">
      <c r="A502" s="2" t="s">
        <v>4695</v>
      </c>
      <c r="B502" s="19">
        <v>7.3529411764705899E-2</v>
      </c>
      <c r="C502" s="3">
        <v>3</v>
      </c>
    </row>
    <row r="503" spans="1:3" x14ac:dyDescent="0.35">
      <c r="A503" s="2" t="s">
        <v>4897</v>
      </c>
      <c r="B503" s="19">
        <v>7.4365175332527234E-2</v>
      </c>
      <c r="C503" s="3">
        <v>5</v>
      </c>
    </row>
    <row r="504" spans="1:3" x14ac:dyDescent="0.35">
      <c r="A504" s="2" t="s">
        <v>5401</v>
      </c>
      <c r="B504" s="19">
        <v>7.4863146353887869E-2</v>
      </c>
      <c r="C504" s="3">
        <v>24</v>
      </c>
    </row>
    <row r="505" spans="1:3" x14ac:dyDescent="0.35">
      <c r="A505" s="2" t="s">
        <v>4776</v>
      </c>
      <c r="B505" s="19">
        <v>7.4879227053140096E-2</v>
      </c>
      <c r="C505" s="3">
        <v>5</v>
      </c>
    </row>
    <row r="506" spans="1:3" x14ac:dyDescent="0.35">
      <c r="A506" s="2" t="s">
        <v>4865</v>
      </c>
      <c r="B506" s="19">
        <v>7.6854268703991577E-2</v>
      </c>
      <c r="C506" s="3">
        <v>6</v>
      </c>
    </row>
    <row r="507" spans="1:3" x14ac:dyDescent="0.35">
      <c r="A507" s="2" t="s">
        <v>4772</v>
      </c>
      <c r="B507" s="19">
        <v>7.7363896848137548E-2</v>
      </c>
      <c r="C507" s="3">
        <v>2</v>
      </c>
    </row>
    <row r="508" spans="1:3" x14ac:dyDescent="0.35">
      <c r="A508" s="2" t="s">
        <v>4250</v>
      </c>
      <c r="B508" s="19">
        <v>7.8179291174426707E-2</v>
      </c>
      <c r="C508" s="3">
        <v>5</v>
      </c>
    </row>
    <row r="509" spans="1:3" x14ac:dyDescent="0.35">
      <c r="A509" s="2" t="s">
        <v>4549</v>
      </c>
      <c r="B509" s="19">
        <v>7.9065588499550782E-2</v>
      </c>
      <c r="C509" s="3">
        <v>5</v>
      </c>
    </row>
    <row r="510" spans="1:3" x14ac:dyDescent="0.35">
      <c r="A510" s="2" t="s">
        <v>5116</v>
      </c>
      <c r="B510" s="19">
        <v>7.9156271263325029E-2</v>
      </c>
      <c r="C510" s="3">
        <v>5</v>
      </c>
    </row>
    <row r="511" spans="1:3" x14ac:dyDescent="0.35">
      <c r="A511" s="2" t="s">
        <v>4631</v>
      </c>
      <c r="B511" s="19">
        <v>7.9315707620528808E-2</v>
      </c>
      <c r="C511" s="3">
        <v>4</v>
      </c>
    </row>
    <row r="512" spans="1:3" x14ac:dyDescent="0.35">
      <c r="A512" s="2" t="s">
        <v>4641</v>
      </c>
      <c r="B512" s="19">
        <v>7.9847908745247109E-2</v>
      </c>
      <c r="C512" s="3">
        <v>6</v>
      </c>
    </row>
    <row r="513" spans="1:3" x14ac:dyDescent="0.35">
      <c r="A513" s="2" t="s">
        <v>4876</v>
      </c>
      <c r="B513" s="19">
        <v>7.9968823070927467E-2</v>
      </c>
      <c r="C513" s="3">
        <v>6</v>
      </c>
    </row>
    <row r="514" spans="1:3" x14ac:dyDescent="0.35">
      <c r="A514" s="2" t="s">
        <v>5270</v>
      </c>
      <c r="B514" s="19">
        <v>8.0164992826398884E-2</v>
      </c>
      <c r="C514" s="3">
        <v>16</v>
      </c>
    </row>
    <row r="515" spans="1:3" x14ac:dyDescent="0.35">
      <c r="A515" s="2" t="s">
        <v>5268</v>
      </c>
      <c r="B515" s="19">
        <v>8.0597014925373189E-2</v>
      </c>
      <c r="C515" s="3">
        <v>16</v>
      </c>
    </row>
    <row r="516" spans="1:3" x14ac:dyDescent="0.35">
      <c r="A516" s="2" t="s">
        <v>4662</v>
      </c>
      <c r="B516" s="19">
        <v>8.0601092896174897E-2</v>
      </c>
      <c r="C516" s="3">
        <v>13</v>
      </c>
    </row>
    <row r="517" spans="1:3" x14ac:dyDescent="0.35">
      <c r="A517" s="2" t="s">
        <v>4279</v>
      </c>
      <c r="B517" s="19">
        <v>8.0691642651296858E-2</v>
      </c>
      <c r="C517" s="3">
        <v>3</v>
      </c>
    </row>
    <row r="518" spans="1:3" x14ac:dyDescent="0.35">
      <c r="A518" s="2" t="s">
        <v>4607</v>
      </c>
      <c r="B518" s="19">
        <v>8.2146768893756883E-2</v>
      </c>
      <c r="C518" s="3">
        <v>4</v>
      </c>
    </row>
    <row r="519" spans="1:3" x14ac:dyDescent="0.35">
      <c r="A519" s="2" t="s">
        <v>5079</v>
      </c>
      <c r="B519" s="19">
        <v>8.2474226804123751E-2</v>
      </c>
      <c r="C519" s="3">
        <v>4</v>
      </c>
    </row>
    <row r="520" spans="1:3" x14ac:dyDescent="0.35">
      <c r="A520" s="2" t="s">
        <v>4985</v>
      </c>
      <c r="B520" s="19">
        <v>8.2514734774066845E-2</v>
      </c>
      <c r="C520" s="3">
        <v>2</v>
      </c>
    </row>
    <row r="521" spans="1:3" x14ac:dyDescent="0.35">
      <c r="A521" s="2" t="s">
        <v>4871</v>
      </c>
      <c r="B521" s="19">
        <v>8.3062522465687127E-2</v>
      </c>
      <c r="C521" s="3">
        <v>3</v>
      </c>
    </row>
    <row r="522" spans="1:3" x14ac:dyDescent="0.35">
      <c r="A522" s="2" t="s">
        <v>4534</v>
      </c>
      <c r="B522" s="19">
        <v>8.3228464973967964E-2</v>
      </c>
      <c r="C522" s="3">
        <v>4</v>
      </c>
    </row>
    <row r="523" spans="1:3" x14ac:dyDescent="0.35">
      <c r="A523" s="2" t="s">
        <v>4651</v>
      </c>
      <c r="B523" s="19">
        <v>8.3711875405580782E-2</v>
      </c>
      <c r="C523" s="3">
        <v>13</v>
      </c>
    </row>
    <row r="524" spans="1:3" x14ac:dyDescent="0.35">
      <c r="A524" s="2" t="s">
        <v>5032</v>
      </c>
      <c r="B524" s="19">
        <v>8.3798882681564268E-2</v>
      </c>
      <c r="C524" s="3">
        <v>2</v>
      </c>
    </row>
    <row r="525" spans="1:3" x14ac:dyDescent="0.35">
      <c r="A525" s="2" t="s">
        <v>4966</v>
      </c>
      <c r="B525" s="19">
        <v>8.3919362400375064E-2</v>
      </c>
      <c r="C525" s="3">
        <v>3</v>
      </c>
    </row>
    <row r="526" spans="1:3" x14ac:dyDescent="0.35">
      <c r="A526" s="2" t="s">
        <v>4281</v>
      </c>
      <c r="B526" s="19">
        <v>8.4615384615384592E-2</v>
      </c>
      <c r="C526" s="3">
        <v>4</v>
      </c>
    </row>
    <row r="527" spans="1:3" x14ac:dyDescent="0.35">
      <c r="A527" s="2" t="s">
        <v>5058</v>
      </c>
      <c r="B527" s="19">
        <v>8.4870848708487046E-2</v>
      </c>
      <c r="C527" s="3">
        <v>3</v>
      </c>
    </row>
    <row r="528" spans="1:3" x14ac:dyDescent="0.35">
      <c r="A528" s="2" t="s">
        <v>4470</v>
      </c>
      <c r="B528" s="19">
        <v>8.4990958408679873E-2</v>
      </c>
      <c r="C528" s="3">
        <v>2</v>
      </c>
    </row>
    <row r="529" spans="1:3" x14ac:dyDescent="0.35">
      <c r="A529" s="2" t="s">
        <v>4275</v>
      </c>
      <c r="B529" s="19">
        <v>8.4999999999999964E-2</v>
      </c>
      <c r="C529" s="3">
        <v>2</v>
      </c>
    </row>
    <row r="530" spans="1:3" x14ac:dyDescent="0.35">
      <c r="A530" s="2" t="s">
        <v>5163</v>
      </c>
      <c r="B530" s="19">
        <v>8.5201793721973118E-2</v>
      </c>
      <c r="C530" s="3">
        <v>37</v>
      </c>
    </row>
    <row r="531" spans="1:3" x14ac:dyDescent="0.35">
      <c r="A531" s="2" t="s">
        <v>4905</v>
      </c>
      <c r="B531" s="19">
        <v>8.5871559633027505E-2</v>
      </c>
      <c r="C531" s="3">
        <v>8</v>
      </c>
    </row>
    <row r="532" spans="1:3" x14ac:dyDescent="0.35">
      <c r="A532" s="2" t="s">
        <v>5320</v>
      </c>
      <c r="B532" s="19">
        <v>8.6393088552915775E-2</v>
      </c>
      <c r="C532" s="3">
        <v>14</v>
      </c>
    </row>
    <row r="533" spans="1:3" x14ac:dyDescent="0.35">
      <c r="A533" s="2" t="s">
        <v>4825</v>
      </c>
      <c r="B533" s="19">
        <v>8.6393887108701051E-2</v>
      </c>
      <c r="C533" s="3">
        <v>2</v>
      </c>
    </row>
    <row r="534" spans="1:3" x14ac:dyDescent="0.35">
      <c r="A534" s="2" t="s">
        <v>4345</v>
      </c>
      <c r="B534" s="19">
        <v>8.6551264980026632E-2</v>
      </c>
      <c r="C534" s="3">
        <v>3</v>
      </c>
    </row>
    <row r="535" spans="1:3" x14ac:dyDescent="0.35">
      <c r="A535" s="2" t="s">
        <v>5371</v>
      </c>
      <c r="B535" s="19">
        <v>8.6827373471952463E-2</v>
      </c>
      <c r="C535" s="3">
        <v>5</v>
      </c>
    </row>
    <row r="536" spans="1:3" x14ac:dyDescent="0.35">
      <c r="A536" s="2" t="s">
        <v>5261</v>
      </c>
      <c r="B536" s="19">
        <v>8.70588235294118E-2</v>
      </c>
      <c r="C536" s="3">
        <v>10</v>
      </c>
    </row>
    <row r="537" spans="1:3" x14ac:dyDescent="0.35">
      <c r="A537" s="2" t="s">
        <v>4709</v>
      </c>
      <c r="B537" s="19">
        <v>8.7248322147650992E-2</v>
      </c>
      <c r="C537" s="3">
        <v>2</v>
      </c>
    </row>
    <row r="538" spans="1:3" x14ac:dyDescent="0.35">
      <c r="A538" s="2" t="s">
        <v>4643</v>
      </c>
      <c r="B538" s="19">
        <v>8.8339222614840951E-2</v>
      </c>
      <c r="C538" s="3">
        <v>6</v>
      </c>
    </row>
    <row r="539" spans="1:3" x14ac:dyDescent="0.35">
      <c r="A539" s="2" t="s">
        <v>4434</v>
      </c>
      <c r="B539" s="19">
        <v>8.8461538461538425E-2</v>
      </c>
      <c r="C539" s="3">
        <v>2</v>
      </c>
    </row>
    <row r="540" spans="1:3" x14ac:dyDescent="0.35">
      <c r="A540" s="2" t="s">
        <v>4811</v>
      </c>
      <c r="B540" s="19">
        <v>8.9994706193753327E-2</v>
      </c>
      <c r="C540" s="3">
        <v>3</v>
      </c>
    </row>
    <row r="541" spans="1:3" x14ac:dyDescent="0.35">
      <c r="A541" s="2" t="s">
        <v>4885</v>
      </c>
      <c r="B541" s="19">
        <v>9.173772419876508E-2</v>
      </c>
      <c r="C541" s="3">
        <v>2</v>
      </c>
    </row>
    <row r="542" spans="1:3" x14ac:dyDescent="0.35">
      <c r="A542" s="2" t="s">
        <v>4313</v>
      </c>
      <c r="B542" s="19">
        <v>9.1880341880341887E-2</v>
      </c>
      <c r="C542" s="3">
        <v>3</v>
      </c>
    </row>
    <row r="543" spans="1:3" x14ac:dyDescent="0.35">
      <c r="A543" s="2" t="s">
        <v>4388</v>
      </c>
      <c r="B543" s="19">
        <v>9.2105263157894759E-2</v>
      </c>
      <c r="C543" s="3">
        <v>7</v>
      </c>
    </row>
    <row r="544" spans="1:3" x14ac:dyDescent="0.35">
      <c r="A544" s="2" t="s">
        <v>4569</v>
      </c>
      <c r="B544" s="19">
        <v>9.2349538036438986E-2</v>
      </c>
      <c r="C544" s="3">
        <v>6</v>
      </c>
    </row>
    <row r="545" spans="1:3" x14ac:dyDescent="0.35">
      <c r="A545" s="2" t="s">
        <v>5293</v>
      </c>
      <c r="B545" s="19">
        <v>9.2388146426496176E-2</v>
      </c>
      <c r="C545" s="3">
        <v>2</v>
      </c>
    </row>
    <row r="546" spans="1:3" x14ac:dyDescent="0.35">
      <c r="A546" s="2" t="s">
        <v>4442</v>
      </c>
      <c r="B546" s="19">
        <v>9.2748735244519376E-2</v>
      </c>
      <c r="C546" s="3">
        <v>2</v>
      </c>
    </row>
    <row r="547" spans="1:3" x14ac:dyDescent="0.35">
      <c r="A547" s="2" t="s">
        <v>4881</v>
      </c>
      <c r="B547" s="19">
        <v>9.3923894103760341E-2</v>
      </c>
      <c r="C547" s="3">
        <v>5</v>
      </c>
    </row>
    <row r="548" spans="1:3" x14ac:dyDescent="0.35">
      <c r="A548" s="2" t="s">
        <v>4951</v>
      </c>
      <c r="B548" s="19">
        <v>9.419063733784544E-2</v>
      </c>
      <c r="C548" s="3">
        <v>2</v>
      </c>
    </row>
    <row r="549" spans="1:3" x14ac:dyDescent="0.35">
      <c r="A549" s="2" t="s">
        <v>4786</v>
      </c>
      <c r="B549" s="19">
        <v>9.5908433100907742E-2</v>
      </c>
      <c r="C549" s="3">
        <v>6</v>
      </c>
    </row>
    <row r="550" spans="1:3" x14ac:dyDescent="0.35">
      <c r="A550" s="2" t="s">
        <v>5315</v>
      </c>
      <c r="B550" s="19">
        <v>9.6091954022988535E-2</v>
      </c>
      <c r="C550" s="3">
        <v>2</v>
      </c>
    </row>
    <row r="551" spans="1:3" x14ac:dyDescent="0.35">
      <c r="A551" s="2" t="s">
        <v>4522</v>
      </c>
      <c r="B551" s="19">
        <v>9.610527715007311E-2</v>
      </c>
      <c r="C551" s="3">
        <v>3</v>
      </c>
    </row>
    <row r="552" spans="1:3" x14ac:dyDescent="0.35">
      <c r="A552" s="2" t="s">
        <v>4496</v>
      </c>
      <c r="B552" s="19">
        <v>9.6153846153846201E-2</v>
      </c>
      <c r="C552" s="3">
        <v>3</v>
      </c>
    </row>
    <row r="553" spans="1:3" x14ac:dyDescent="0.35">
      <c r="A553" s="2" t="s">
        <v>4616</v>
      </c>
      <c r="B553" s="19">
        <v>9.6446700507614169E-2</v>
      </c>
      <c r="C553" s="3">
        <v>8</v>
      </c>
    </row>
    <row r="554" spans="1:3" x14ac:dyDescent="0.35">
      <c r="A554" s="2" t="s">
        <v>4512</v>
      </c>
      <c r="B554" s="19">
        <v>9.7037793667007155E-2</v>
      </c>
      <c r="C554" s="3">
        <v>4</v>
      </c>
    </row>
    <row r="555" spans="1:3" x14ac:dyDescent="0.35">
      <c r="A555" s="2" t="s">
        <v>5081</v>
      </c>
      <c r="B555" s="19">
        <v>9.7142857142857142E-2</v>
      </c>
      <c r="C555" s="3">
        <v>3</v>
      </c>
    </row>
    <row r="556" spans="1:3" x14ac:dyDescent="0.35">
      <c r="A556" s="2" t="s">
        <v>4274</v>
      </c>
      <c r="B556" s="19">
        <v>9.7719869706840379E-2</v>
      </c>
      <c r="C556" s="3">
        <v>3</v>
      </c>
    </row>
    <row r="557" spans="1:3" x14ac:dyDescent="0.35">
      <c r="A557" s="2" t="s">
        <v>4955</v>
      </c>
      <c r="B557" s="19">
        <v>9.8159509202454032E-2</v>
      </c>
      <c r="C557" s="3">
        <v>6</v>
      </c>
    </row>
    <row r="558" spans="1:3" x14ac:dyDescent="0.35">
      <c r="A558" s="2" t="s">
        <v>4303</v>
      </c>
      <c r="B558" s="19">
        <v>9.8360655737704972E-2</v>
      </c>
      <c r="C558" s="3">
        <v>2</v>
      </c>
    </row>
    <row r="559" spans="1:3" x14ac:dyDescent="0.35">
      <c r="A559" s="2" t="s">
        <v>5279</v>
      </c>
      <c r="B559" s="19">
        <v>9.8654708520179379E-2</v>
      </c>
      <c r="C559" s="3">
        <v>16</v>
      </c>
    </row>
    <row r="560" spans="1:3" x14ac:dyDescent="0.35">
      <c r="A560" s="2" t="s">
        <v>4886</v>
      </c>
      <c r="B560" s="19">
        <v>9.8807947019867504E-2</v>
      </c>
      <c r="C560" s="3">
        <v>2</v>
      </c>
    </row>
    <row r="561" spans="1:3" x14ac:dyDescent="0.35">
      <c r="A561" s="2" t="s">
        <v>4958</v>
      </c>
      <c r="B561" s="19">
        <v>9.9337748344370869E-2</v>
      </c>
      <c r="C561" s="3">
        <v>2</v>
      </c>
    </row>
    <row r="562" spans="1:3" x14ac:dyDescent="0.35">
      <c r="A562" s="2" t="s">
        <v>4721</v>
      </c>
      <c r="B562" s="19">
        <v>9.9824868651488652E-2</v>
      </c>
      <c r="C562" s="3">
        <v>2</v>
      </c>
    </row>
    <row r="563" spans="1:3" x14ac:dyDescent="0.35">
      <c r="A563" s="2" t="s">
        <v>4810</v>
      </c>
      <c r="B563" s="19">
        <v>0.10036217303822936</v>
      </c>
      <c r="C563" s="3">
        <v>2</v>
      </c>
    </row>
    <row r="564" spans="1:3" x14ac:dyDescent="0.35">
      <c r="A564" s="2" t="s">
        <v>5284</v>
      </c>
      <c r="B564" s="19">
        <v>0.10071474983755691</v>
      </c>
      <c r="C564" s="3">
        <v>2</v>
      </c>
    </row>
    <row r="565" spans="1:3" x14ac:dyDescent="0.35">
      <c r="A565" s="2" t="s">
        <v>5008</v>
      </c>
      <c r="B565" s="19">
        <v>0.10105263157894734</v>
      </c>
      <c r="C565" s="3">
        <v>2</v>
      </c>
    </row>
    <row r="566" spans="1:3" x14ac:dyDescent="0.35">
      <c r="A566" s="2" t="s">
        <v>4659</v>
      </c>
      <c r="B566" s="19">
        <v>0.10114001753873136</v>
      </c>
      <c r="C566" s="3">
        <v>13</v>
      </c>
    </row>
    <row r="567" spans="1:3" x14ac:dyDescent="0.35">
      <c r="A567" s="2" t="s">
        <v>5043</v>
      </c>
      <c r="B567" s="19">
        <v>0.10115606936416183</v>
      </c>
      <c r="C567" s="3">
        <v>3</v>
      </c>
    </row>
    <row r="568" spans="1:3" x14ac:dyDescent="0.35">
      <c r="A568" s="2" t="s">
        <v>5304</v>
      </c>
      <c r="B568" s="19">
        <v>0.10123456790123453</v>
      </c>
      <c r="C568" s="3">
        <v>20</v>
      </c>
    </row>
    <row r="569" spans="1:3" x14ac:dyDescent="0.35">
      <c r="A569" s="2" t="s">
        <v>4653</v>
      </c>
      <c r="B569" s="19">
        <v>0.10133060388945747</v>
      </c>
      <c r="C569" s="3">
        <v>13</v>
      </c>
    </row>
    <row r="570" spans="1:3" x14ac:dyDescent="0.35">
      <c r="A570" s="2" t="s">
        <v>4710</v>
      </c>
      <c r="B570" s="19">
        <v>0.10162829870859064</v>
      </c>
      <c r="C570" s="3">
        <v>2</v>
      </c>
    </row>
    <row r="571" spans="1:3" x14ac:dyDescent="0.35">
      <c r="A571" s="2" t="s">
        <v>4969</v>
      </c>
      <c r="B571" s="19">
        <v>0.10181062629860493</v>
      </c>
      <c r="C571" s="3">
        <v>3</v>
      </c>
    </row>
    <row r="572" spans="1:3" x14ac:dyDescent="0.35">
      <c r="A572" s="2" t="s">
        <v>4406</v>
      </c>
      <c r="B572" s="19">
        <v>0.10365853658536586</v>
      </c>
      <c r="C572" s="3">
        <v>5</v>
      </c>
    </row>
    <row r="573" spans="1:3" x14ac:dyDescent="0.35">
      <c r="A573" s="2" t="s">
        <v>4323</v>
      </c>
      <c r="B573" s="19">
        <v>0.10377358490566041</v>
      </c>
      <c r="C573" s="3">
        <v>2</v>
      </c>
    </row>
    <row r="574" spans="1:3" x14ac:dyDescent="0.35">
      <c r="A574" s="2" t="s">
        <v>4758</v>
      </c>
      <c r="B574" s="19">
        <v>0.10431204151010914</v>
      </c>
      <c r="C574" s="3">
        <v>3</v>
      </c>
    </row>
    <row r="575" spans="1:3" x14ac:dyDescent="0.35">
      <c r="A575" s="2" t="s">
        <v>4821</v>
      </c>
      <c r="B575" s="19">
        <v>0.10474894448515304</v>
      </c>
      <c r="C575" s="3">
        <v>3</v>
      </c>
    </row>
    <row r="576" spans="1:3" x14ac:dyDescent="0.35">
      <c r="A576" s="2" t="s">
        <v>4908</v>
      </c>
      <c r="B576" s="19">
        <v>0.10559417411453159</v>
      </c>
      <c r="C576" s="3">
        <v>5</v>
      </c>
    </row>
    <row r="577" spans="1:3" x14ac:dyDescent="0.35">
      <c r="A577" s="2" t="s">
        <v>5334</v>
      </c>
      <c r="B577" s="19">
        <v>0.10589754627636672</v>
      </c>
      <c r="C577" s="3">
        <v>10</v>
      </c>
    </row>
    <row r="578" spans="1:3" x14ac:dyDescent="0.35">
      <c r="A578" s="2" t="s">
        <v>5229</v>
      </c>
      <c r="B578" s="19">
        <v>0.10607726706253207</v>
      </c>
      <c r="C578" s="3">
        <v>22</v>
      </c>
    </row>
    <row r="579" spans="1:3" x14ac:dyDescent="0.35">
      <c r="A579" s="2" t="s">
        <v>5345</v>
      </c>
      <c r="B579" s="19">
        <v>0.10612745098039217</v>
      </c>
      <c r="C579" s="3">
        <v>11</v>
      </c>
    </row>
    <row r="580" spans="1:3" x14ac:dyDescent="0.35">
      <c r="A580" s="2" t="s">
        <v>4259</v>
      </c>
      <c r="B580" s="19">
        <v>0.10787172011661811</v>
      </c>
      <c r="C580" s="3">
        <v>2</v>
      </c>
    </row>
    <row r="581" spans="1:3" x14ac:dyDescent="0.35">
      <c r="A581" s="2" t="s">
        <v>5368</v>
      </c>
      <c r="B581" s="19">
        <v>0.10867397806580259</v>
      </c>
      <c r="C581" s="3">
        <v>2</v>
      </c>
    </row>
    <row r="582" spans="1:3" x14ac:dyDescent="0.35">
      <c r="A582" s="2" t="s">
        <v>5235</v>
      </c>
      <c r="B582" s="19">
        <v>0.11013215859030834</v>
      </c>
      <c r="C582" s="3">
        <v>22</v>
      </c>
    </row>
    <row r="583" spans="1:3" x14ac:dyDescent="0.35">
      <c r="A583" s="2" t="s">
        <v>4421</v>
      </c>
      <c r="B583" s="19">
        <v>0.11064718162839249</v>
      </c>
      <c r="C583" s="3">
        <v>2</v>
      </c>
    </row>
    <row r="584" spans="1:3" x14ac:dyDescent="0.35">
      <c r="A584" s="2" t="s">
        <v>5339</v>
      </c>
      <c r="B584" s="19">
        <v>0.11065072040681795</v>
      </c>
      <c r="C584" s="3">
        <v>9</v>
      </c>
    </row>
    <row r="585" spans="1:3" x14ac:dyDescent="0.35">
      <c r="A585" s="2" t="s">
        <v>4286</v>
      </c>
      <c r="B585" s="19">
        <v>0.11111111111111116</v>
      </c>
      <c r="C585" s="3">
        <v>2</v>
      </c>
    </row>
    <row r="586" spans="1:3" x14ac:dyDescent="0.35">
      <c r="A586" s="2" t="s">
        <v>4525</v>
      </c>
      <c r="B586" s="19">
        <v>0.1117504835589942</v>
      </c>
      <c r="C586" s="3">
        <v>5</v>
      </c>
    </row>
    <row r="587" spans="1:3" x14ac:dyDescent="0.35">
      <c r="A587" s="2" t="s">
        <v>4462</v>
      </c>
      <c r="B587" s="19">
        <v>0.11335816923895692</v>
      </c>
      <c r="C587" s="3">
        <v>2</v>
      </c>
    </row>
    <row r="588" spans="1:3" x14ac:dyDescent="0.35">
      <c r="A588" s="2" t="s">
        <v>4722</v>
      </c>
      <c r="B588" s="19">
        <v>0.1134593993325918</v>
      </c>
      <c r="C588" s="3">
        <v>2</v>
      </c>
    </row>
    <row r="589" spans="1:3" x14ac:dyDescent="0.35">
      <c r="A589" s="2" t="s">
        <v>4606</v>
      </c>
      <c r="B589" s="19">
        <v>0.11456310679611653</v>
      </c>
      <c r="C589" s="3">
        <v>4</v>
      </c>
    </row>
    <row r="590" spans="1:3" x14ac:dyDescent="0.35">
      <c r="A590" s="2" t="s">
        <v>5055</v>
      </c>
      <c r="B590" s="19">
        <v>0.11458333333333331</v>
      </c>
      <c r="C590" s="3">
        <v>2</v>
      </c>
    </row>
    <row r="591" spans="1:3" x14ac:dyDescent="0.35">
      <c r="A591" s="2" t="s">
        <v>5342</v>
      </c>
      <c r="B591" s="19">
        <v>0.11492392359987053</v>
      </c>
      <c r="C591" s="3">
        <v>9</v>
      </c>
    </row>
    <row r="592" spans="1:3" x14ac:dyDescent="0.35">
      <c r="A592" s="2" t="s">
        <v>5146</v>
      </c>
      <c r="B592" s="19">
        <v>0.11495422177009157</v>
      </c>
      <c r="C592" s="3">
        <v>29</v>
      </c>
    </row>
    <row r="593" spans="1:3" x14ac:dyDescent="0.35">
      <c r="A593" s="2" t="s">
        <v>4867</v>
      </c>
      <c r="B593" s="19">
        <v>0.11510148586967078</v>
      </c>
      <c r="C593" s="3">
        <v>2</v>
      </c>
    </row>
    <row r="594" spans="1:3" x14ac:dyDescent="0.35">
      <c r="A594" s="2" t="s">
        <v>4476</v>
      </c>
      <c r="B594" s="19">
        <v>0.11538461538461542</v>
      </c>
      <c r="C594" s="3">
        <v>3</v>
      </c>
    </row>
    <row r="595" spans="1:3" x14ac:dyDescent="0.35">
      <c r="A595" s="2" t="s">
        <v>4937</v>
      </c>
      <c r="B595" s="19">
        <v>0.1157270029673591</v>
      </c>
      <c r="C595" s="3">
        <v>5</v>
      </c>
    </row>
    <row r="596" spans="1:3" x14ac:dyDescent="0.35">
      <c r="A596" s="2" t="s">
        <v>4446</v>
      </c>
      <c r="B596" s="19">
        <v>0.11590909090909091</v>
      </c>
      <c r="C596" s="3">
        <v>4</v>
      </c>
    </row>
    <row r="597" spans="1:3" x14ac:dyDescent="0.35">
      <c r="A597" s="2" t="s">
        <v>4543</v>
      </c>
      <c r="B597" s="19">
        <v>0.11685438455349961</v>
      </c>
      <c r="C597" s="3">
        <v>3</v>
      </c>
    </row>
    <row r="598" spans="1:3" x14ac:dyDescent="0.35">
      <c r="A598" s="2" t="s">
        <v>4770</v>
      </c>
      <c r="B598" s="19">
        <v>0.11726384364820847</v>
      </c>
      <c r="C598" s="3">
        <v>4</v>
      </c>
    </row>
    <row r="599" spans="1:3" x14ac:dyDescent="0.35">
      <c r="A599" s="2" t="s">
        <v>5184</v>
      </c>
      <c r="B599" s="19">
        <v>0.11763204899208984</v>
      </c>
      <c r="C599" s="3">
        <v>36</v>
      </c>
    </row>
    <row r="600" spans="1:3" x14ac:dyDescent="0.35">
      <c r="A600" s="2" t="s">
        <v>5227</v>
      </c>
      <c r="B600" s="19">
        <v>0.11790281329923274</v>
      </c>
      <c r="C600" s="3">
        <v>22</v>
      </c>
    </row>
    <row r="601" spans="1:3" x14ac:dyDescent="0.35">
      <c r="A601" s="2" t="s">
        <v>4724</v>
      </c>
      <c r="B601" s="19">
        <v>0.11806543385490759</v>
      </c>
      <c r="C601" s="3">
        <v>2</v>
      </c>
    </row>
    <row r="602" spans="1:3" x14ac:dyDescent="0.35">
      <c r="A602" s="2" t="s">
        <v>4713</v>
      </c>
      <c r="B602" s="19">
        <v>0.11831683168316837</v>
      </c>
      <c r="C602" s="3">
        <v>2</v>
      </c>
    </row>
    <row r="603" spans="1:3" x14ac:dyDescent="0.35">
      <c r="A603" s="2" t="s">
        <v>4555</v>
      </c>
      <c r="B603" s="19">
        <v>0.1186750660434871</v>
      </c>
      <c r="C603" s="3">
        <v>3</v>
      </c>
    </row>
    <row r="604" spans="1:3" x14ac:dyDescent="0.35">
      <c r="A604" s="2" t="s">
        <v>4315</v>
      </c>
      <c r="B604" s="19">
        <v>0.11934156378600824</v>
      </c>
      <c r="C604" s="3">
        <v>2</v>
      </c>
    </row>
    <row r="605" spans="1:3" x14ac:dyDescent="0.35">
      <c r="A605" s="2" t="s">
        <v>4538</v>
      </c>
      <c r="B605" s="19">
        <v>0.11939711664482305</v>
      </c>
      <c r="C605" s="3">
        <v>4</v>
      </c>
    </row>
    <row r="606" spans="1:3" x14ac:dyDescent="0.35">
      <c r="A606" s="2" t="s">
        <v>4807</v>
      </c>
      <c r="B606" s="19">
        <v>0.11950513292971832</v>
      </c>
      <c r="C606" s="3">
        <v>3</v>
      </c>
    </row>
    <row r="607" spans="1:3" x14ac:dyDescent="0.35">
      <c r="A607" s="2" t="s">
        <v>5251</v>
      </c>
      <c r="B607" s="19">
        <v>0.12025654730090862</v>
      </c>
      <c r="C607" s="3">
        <v>17</v>
      </c>
    </row>
    <row r="608" spans="1:3" x14ac:dyDescent="0.35">
      <c r="A608" s="2" t="s">
        <v>4565</v>
      </c>
      <c r="B608" s="19">
        <v>0.12031119755487635</v>
      </c>
      <c r="C608" s="3">
        <v>4</v>
      </c>
    </row>
    <row r="609" spans="1:3" x14ac:dyDescent="0.35">
      <c r="A609" s="2" t="s">
        <v>4944</v>
      </c>
      <c r="B609" s="19">
        <v>0.1203610832497492</v>
      </c>
      <c r="C609" s="3">
        <v>3</v>
      </c>
    </row>
    <row r="610" spans="1:3" x14ac:dyDescent="0.35">
      <c r="A610" s="2" t="s">
        <v>5259</v>
      </c>
      <c r="B610" s="19">
        <v>0.1207970112079701</v>
      </c>
      <c r="C610" s="3">
        <v>10</v>
      </c>
    </row>
    <row r="611" spans="1:3" x14ac:dyDescent="0.35">
      <c r="A611" s="2" t="s">
        <v>4780</v>
      </c>
      <c r="B611" s="19">
        <v>0.12132495539523695</v>
      </c>
      <c r="C611" s="3">
        <v>5</v>
      </c>
    </row>
    <row r="612" spans="1:3" x14ac:dyDescent="0.35">
      <c r="A612" s="2" t="s">
        <v>4517</v>
      </c>
      <c r="B612" s="19">
        <v>0.12136605667421507</v>
      </c>
      <c r="C612" s="3">
        <v>4</v>
      </c>
    </row>
    <row r="613" spans="1:3" x14ac:dyDescent="0.35">
      <c r="A613" s="2" t="s">
        <v>4874</v>
      </c>
      <c r="B613" s="19">
        <v>0.12160509999126717</v>
      </c>
      <c r="C613" s="3">
        <v>4</v>
      </c>
    </row>
    <row r="614" spans="1:3" x14ac:dyDescent="0.35">
      <c r="A614" s="2" t="s">
        <v>4948</v>
      </c>
      <c r="B614" s="19">
        <v>0.12182839434437343</v>
      </c>
      <c r="C614" s="3">
        <v>2</v>
      </c>
    </row>
    <row r="615" spans="1:3" x14ac:dyDescent="0.35">
      <c r="A615" s="2" t="s">
        <v>4903</v>
      </c>
      <c r="B615" s="19">
        <v>0.12206216830932526</v>
      </c>
      <c r="C615" s="3">
        <v>8</v>
      </c>
    </row>
    <row r="616" spans="1:3" x14ac:dyDescent="0.35">
      <c r="A616" s="2" t="s">
        <v>4309</v>
      </c>
      <c r="B616" s="19">
        <v>0.12207792207792206</v>
      </c>
      <c r="C616" s="3">
        <v>3</v>
      </c>
    </row>
    <row r="617" spans="1:3" x14ac:dyDescent="0.35">
      <c r="A617" s="2" t="s">
        <v>4677</v>
      </c>
      <c r="B617" s="19">
        <v>0.12217541171964763</v>
      </c>
      <c r="C617" s="3">
        <v>3</v>
      </c>
    </row>
    <row r="618" spans="1:3" x14ac:dyDescent="0.35">
      <c r="A618" s="2" t="s">
        <v>4620</v>
      </c>
      <c r="B618" s="19">
        <v>0.12231759656652358</v>
      </c>
      <c r="C618" s="3">
        <v>5</v>
      </c>
    </row>
    <row r="619" spans="1:3" x14ac:dyDescent="0.35">
      <c r="A619" s="2" t="s">
        <v>4539</v>
      </c>
      <c r="B619" s="19">
        <v>0.12237006709882864</v>
      </c>
      <c r="C619" s="3">
        <v>3</v>
      </c>
    </row>
    <row r="620" spans="1:3" x14ac:dyDescent="0.35">
      <c r="A620" s="2" t="s">
        <v>5021</v>
      </c>
      <c r="B620" s="19">
        <v>0.1224489795918367</v>
      </c>
      <c r="C620" s="3">
        <v>2</v>
      </c>
    </row>
    <row r="621" spans="1:3" x14ac:dyDescent="0.35">
      <c r="A621" s="2" t="s">
        <v>4901</v>
      </c>
      <c r="B621" s="19">
        <v>0.12280701754385964</v>
      </c>
      <c r="C621" s="3">
        <v>2</v>
      </c>
    </row>
    <row r="622" spans="1:3" x14ac:dyDescent="0.35">
      <c r="A622" s="2" t="s">
        <v>4952</v>
      </c>
      <c r="B622" s="19">
        <v>0.12280701754385964</v>
      </c>
      <c r="C622" s="3">
        <v>2</v>
      </c>
    </row>
    <row r="623" spans="1:3" x14ac:dyDescent="0.35">
      <c r="A623" s="2" t="s">
        <v>4251</v>
      </c>
      <c r="B623" s="19">
        <v>0.12309530923214812</v>
      </c>
      <c r="C623" s="3">
        <v>3</v>
      </c>
    </row>
    <row r="624" spans="1:3" x14ac:dyDescent="0.35">
      <c r="A624" s="2" t="s">
        <v>4457</v>
      </c>
      <c r="B624" s="19">
        <v>0.12372634643377006</v>
      </c>
      <c r="C624" s="3">
        <v>2</v>
      </c>
    </row>
    <row r="625" spans="1:3" x14ac:dyDescent="0.35">
      <c r="A625" s="2" t="s">
        <v>5107</v>
      </c>
      <c r="B625" s="19">
        <v>0.125</v>
      </c>
      <c r="C625" s="3">
        <v>3</v>
      </c>
    </row>
    <row r="626" spans="1:3" x14ac:dyDescent="0.35">
      <c r="A626" s="2" t="s">
        <v>4992</v>
      </c>
      <c r="B626" s="19">
        <v>0.12562486415996527</v>
      </c>
      <c r="C626" s="3">
        <v>3</v>
      </c>
    </row>
    <row r="627" spans="1:3" x14ac:dyDescent="0.35">
      <c r="A627" s="2" t="s">
        <v>5192</v>
      </c>
      <c r="B627" s="19">
        <v>0.12580645161290321</v>
      </c>
      <c r="C627" s="3">
        <v>36</v>
      </c>
    </row>
    <row r="628" spans="1:3" x14ac:dyDescent="0.35">
      <c r="A628" s="2" t="s">
        <v>4690</v>
      </c>
      <c r="B628" s="19">
        <v>0.12658227848101267</v>
      </c>
      <c r="C628" s="3">
        <v>3</v>
      </c>
    </row>
    <row r="629" spans="1:3" x14ac:dyDescent="0.35">
      <c r="A629" s="2" t="s">
        <v>4343</v>
      </c>
      <c r="B629" s="19">
        <v>0.12734864300626308</v>
      </c>
      <c r="C629" s="3">
        <v>2</v>
      </c>
    </row>
    <row r="630" spans="1:3" x14ac:dyDescent="0.35">
      <c r="A630" s="2" t="s">
        <v>4335</v>
      </c>
      <c r="B630" s="19">
        <v>0.1278195488721805</v>
      </c>
      <c r="C630" s="3">
        <v>3</v>
      </c>
    </row>
    <row r="631" spans="1:3" x14ac:dyDescent="0.35">
      <c r="A631" s="2" t="s">
        <v>4912</v>
      </c>
      <c r="B631" s="19">
        <v>0.1280737704918033</v>
      </c>
      <c r="C631" s="3">
        <v>6</v>
      </c>
    </row>
    <row r="632" spans="1:3" x14ac:dyDescent="0.35">
      <c r="A632" s="2" t="s">
        <v>4657</v>
      </c>
      <c r="B632" s="19">
        <v>0.12830396475770928</v>
      </c>
      <c r="C632" s="3">
        <v>3</v>
      </c>
    </row>
    <row r="633" spans="1:3" x14ac:dyDescent="0.35">
      <c r="A633" s="2" t="s">
        <v>4666</v>
      </c>
      <c r="B633" s="19">
        <v>0.12860892388451445</v>
      </c>
      <c r="C633" s="3">
        <v>6</v>
      </c>
    </row>
    <row r="634" spans="1:3" x14ac:dyDescent="0.35">
      <c r="A634" s="2" t="s">
        <v>4798</v>
      </c>
      <c r="B634" s="19">
        <v>0.12874011597258828</v>
      </c>
      <c r="C634" s="3">
        <v>4</v>
      </c>
    </row>
    <row r="635" spans="1:3" x14ac:dyDescent="0.35">
      <c r="A635" s="2" t="s">
        <v>4729</v>
      </c>
      <c r="B635" s="19">
        <v>0.12957467853610288</v>
      </c>
      <c r="C635" s="3">
        <v>2</v>
      </c>
    </row>
    <row r="636" spans="1:3" x14ac:dyDescent="0.35">
      <c r="A636" s="2" t="s">
        <v>4761</v>
      </c>
      <c r="B636" s="19">
        <v>0.12968299711815567</v>
      </c>
      <c r="C636" s="3">
        <v>2</v>
      </c>
    </row>
    <row r="637" spans="1:3" x14ac:dyDescent="0.35">
      <c r="A637" s="2" t="s">
        <v>4981</v>
      </c>
      <c r="B637" s="19">
        <v>0.12987012987012991</v>
      </c>
      <c r="C637" s="3">
        <v>3</v>
      </c>
    </row>
    <row r="638" spans="1:3" x14ac:dyDescent="0.35">
      <c r="A638" s="2" t="s">
        <v>4311</v>
      </c>
      <c r="B638" s="19">
        <v>0.12998266897746968</v>
      </c>
      <c r="C638" s="3">
        <v>3</v>
      </c>
    </row>
    <row r="639" spans="1:3" x14ac:dyDescent="0.35">
      <c r="A639" s="2" t="s">
        <v>4542</v>
      </c>
      <c r="B639" s="19">
        <v>0.13082901554404147</v>
      </c>
      <c r="C639" s="3">
        <v>2</v>
      </c>
    </row>
    <row r="640" spans="1:3" x14ac:dyDescent="0.35">
      <c r="A640" s="2" t="s">
        <v>4598</v>
      </c>
      <c r="B640" s="19">
        <v>0.13098827470686764</v>
      </c>
      <c r="C640" s="3">
        <v>8</v>
      </c>
    </row>
    <row r="641" spans="1:3" x14ac:dyDescent="0.35">
      <c r="A641" s="2" t="s">
        <v>5180</v>
      </c>
      <c r="B641" s="19">
        <v>0.13114754098360654</v>
      </c>
      <c r="C641" s="3">
        <v>18</v>
      </c>
    </row>
    <row r="642" spans="1:3" x14ac:dyDescent="0.35">
      <c r="A642" s="2" t="s">
        <v>5049</v>
      </c>
      <c r="B642" s="19">
        <v>0.13120567375886527</v>
      </c>
      <c r="C642" s="3">
        <v>4</v>
      </c>
    </row>
    <row r="643" spans="1:3" x14ac:dyDescent="0.35">
      <c r="A643" s="2" t="s">
        <v>5281</v>
      </c>
      <c r="B643" s="19">
        <v>0.13178294573643412</v>
      </c>
      <c r="C643" s="3">
        <v>16</v>
      </c>
    </row>
    <row r="644" spans="1:3" x14ac:dyDescent="0.35">
      <c r="A644" s="2" t="s">
        <v>5317</v>
      </c>
      <c r="B644" s="19">
        <v>0.13183071185341327</v>
      </c>
      <c r="C644" s="3">
        <v>14</v>
      </c>
    </row>
    <row r="645" spans="1:3" x14ac:dyDescent="0.35">
      <c r="A645" s="2" t="s">
        <v>5084</v>
      </c>
      <c r="B645" s="19">
        <v>0.1322033898305085</v>
      </c>
      <c r="C645" s="3">
        <v>3</v>
      </c>
    </row>
    <row r="646" spans="1:3" x14ac:dyDescent="0.35">
      <c r="A646" s="2" t="s">
        <v>5254</v>
      </c>
      <c r="B646" s="19">
        <v>0.13278008298755184</v>
      </c>
      <c r="C646" s="3">
        <v>17</v>
      </c>
    </row>
    <row r="647" spans="1:3" x14ac:dyDescent="0.35">
      <c r="A647" s="2" t="s">
        <v>4548</v>
      </c>
      <c r="B647" s="19">
        <v>0.13410879233664041</v>
      </c>
      <c r="C647" s="3">
        <v>2</v>
      </c>
    </row>
    <row r="648" spans="1:3" x14ac:dyDescent="0.35">
      <c r="A648" s="2" t="s">
        <v>4553</v>
      </c>
      <c r="B648" s="19">
        <v>0.13420621931260229</v>
      </c>
      <c r="C648" s="3">
        <v>2</v>
      </c>
    </row>
    <row r="649" spans="1:3" x14ac:dyDescent="0.35">
      <c r="A649" s="2" t="s">
        <v>4297</v>
      </c>
      <c r="B649" s="19">
        <v>0.134493670886076</v>
      </c>
      <c r="C649" s="3">
        <v>2</v>
      </c>
    </row>
    <row r="650" spans="1:3" x14ac:dyDescent="0.35">
      <c r="A650" s="2" t="s">
        <v>4685</v>
      </c>
      <c r="B650" s="19">
        <v>0.13461538461538464</v>
      </c>
      <c r="C650" s="3">
        <v>3</v>
      </c>
    </row>
    <row r="651" spans="1:3" x14ac:dyDescent="0.35">
      <c r="A651" s="2" t="s">
        <v>4437</v>
      </c>
      <c r="B651" s="19">
        <v>0.13480885311871232</v>
      </c>
      <c r="C651" s="3">
        <v>2</v>
      </c>
    </row>
    <row r="652" spans="1:3" x14ac:dyDescent="0.35">
      <c r="A652" s="2" t="s">
        <v>5120</v>
      </c>
      <c r="B652" s="19">
        <v>0.13484220592923177</v>
      </c>
      <c r="C652" s="3">
        <v>36</v>
      </c>
    </row>
    <row r="653" spans="1:3" x14ac:dyDescent="0.35">
      <c r="A653" s="2" t="s">
        <v>5256</v>
      </c>
      <c r="B653" s="19">
        <v>0.13521772345301758</v>
      </c>
      <c r="C653" s="3">
        <v>17</v>
      </c>
    </row>
    <row r="654" spans="1:3" x14ac:dyDescent="0.35">
      <c r="A654" s="2" t="s">
        <v>4716</v>
      </c>
      <c r="B654" s="19">
        <v>0.13552361396303897</v>
      </c>
      <c r="C654" s="3">
        <v>2</v>
      </c>
    </row>
    <row r="655" spans="1:3" x14ac:dyDescent="0.35">
      <c r="A655" s="2" t="s">
        <v>4285</v>
      </c>
      <c r="B655" s="19">
        <v>0.13580246913580246</v>
      </c>
      <c r="C655" s="3">
        <v>3</v>
      </c>
    </row>
    <row r="656" spans="1:3" x14ac:dyDescent="0.35">
      <c r="A656" s="2" t="s">
        <v>5338</v>
      </c>
      <c r="B656" s="19">
        <v>0.13606911447084236</v>
      </c>
      <c r="C656" s="3">
        <v>10</v>
      </c>
    </row>
    <row r="657" spans="1:3" x14ac:dyDescent="0.35">
      <c r="A657" s="2" t="s">
        <v>4847</v>
      </c>
      <c r="B657" s="19">
        <v>0.13615746683782626</v>
      </c>
      <c r="C657" s="3">
        <v>3</v>
      </c>
    </row>
    <row r="658" spans="1:3" x14ac:dyDescent="0.35">
      <c r="A658" s="2" t="s">
        <v>4795</v>
      </c>
      <c r="B658" s="19">
        <v>0.13693570222794205</v>
      </c>
      <c r="C658" s="3">
        <v>2</v>
      </c>
    </row>
    <row r="659" spans="1:3" x14ac:dyDescent="0.35">
      <c r="A659" s="2" t="s">
        <v>4526</v>
      </c>
      <c r="B659" s="19">
        <v>0.13710162357185807</v>
      </c>
      <c r="C659" s="3">
        <v>4</v>
      </c>
    </row>
    <row r="660" spans="1:3" x14ac:dyDescent="0.35">
      <c r="A660" s="2" t="s">
        <v>4827</v>
      </c>
      <c r="B660" s="19">
        <v>0.13737655351147587</v>
      </c>
      <c r="C660" s="3">
        <v>5</v>
      </c>
    </row>
    <row r="661" spans="1:3" x14ac:dyDescent="0.35">
      <c r="A661" s="2" t="s">
        <v>4860</v>
      </c>
      <c r="B661" s="19">
        <v>0.13790370900094712</v>
      </c>
      <c r="C661" s="3">
        <v>2</v>
      </c>
    </row>
    <row r="662" spans="1:3" x14ac:dyDescent="0.35">
      <c r="A662" s="2" t="s">
        <v>5191</v>
      </c>
      <c r="B662" s="19">
        <v>0.13799999999999996</v>
      </c>
      <c r="C662" s="3">
        <v>36</v>
      </c>
    </row>
    <row r="663" spans="1:3" x14ac:dyDescent="0.35">
      <c r="A663" s="2" t="s">
        <v>4328</v>
      </c>
      <c r="B663" s="19">
        <v>0.13812154696132595</v>
      </c>
      <c r="C663" s="3">
        <v>2</v>
      </c>
    </row>
    <row r="664" spans="1:3" x14ac:dyDescent="0.35">
      <c r="A664" s="2" t="s">
        <v>4255</v>
      </c>
      <c r="B664" s="19">
        <v>0.13822525597269619</v>
      </c>
      <c r="C664" s="3">
        <v>2</v>
      </c>
    </row>
    <row r="665" spans="1:3" x14ac:dyDescent="0.35">
      <c r="A665" s="2" t="s">
        <v>5300</v>
      </c>
      <c r="B665" s="19">
        <v>0.13842173350582149</v>
      </c>
      <c r="C665" s="3">
        <v>16</v>
      </c>
    </row>
    <row r="666" spans="1:3" x14ac:dyDescent="0.35">
      <c r="A666" s="2" t="s">
        <v>5309</v>
      </c>
      <c r="B666" s="19">
        <v>0.1385897881208753</v>
      </c>
      <c r="C666" s="3">
        <v>20</v>
      </c>
    </row>
    <row r="667" spans="1:3" x14ac:dyDescent="0.35">
      <c r="A667" s="2" t="s">
        <v>4312</v>
      </c>
      <c r="B667" s="19">
        <v>0.13898305084745766</v>
      </c>
      <c r="C667" s="3">
        <v>2</v>
      </c>
    </row>
    <row r="668" spans="1:3" x14ac:dyDescent="0.35">
      <c r="A668" s="2" t="s">
        <v>4774</v>
      </c>
      <c r="B668" s="19">
        <v>0.13910761154855639</v>
      </c>
      <c r="C668" s="3">
        <v>4</v>
      </c>
    </row>
    <row r="669" spans="1:3" x14ac:dyDescent="0.35">
      <c r="A669" s="2" t="s">
        <v>4597</v>
      </c>
      <c r="B669" s="19">
        <v>0.13916786226685796</v>
      </c>
      <c r="C669" s="3">
        <v>8</v>
      </c>
    </row>
    <row r="670" spans="1:3" x14ac:dyDescent="0.35">
      <c r="A670" s="2" t="s">
        <v>5274</v>
      </c>
      <c r="B670" s="19">
        <v>0.13965980304386755</v>
      </c>
      <c r="C670" s="3">
        <v>16</v>
      </c>
    </row>
    <row r="671" spans="1:3" x14ac:dyDescent="0.35">
      <c r="A671" s="2" t="s">
        <v>4528</v>
      </c>
      <c r="B671" s="19">
        <v>0.13998818665091556</v>
      </c>
      <c r="C671" s="3">
        <v>2</v>
      </c>
    </row>
    <row r="672" spans="1:3" x14ac:dyDescent="0.35">
      <c r="A672" s="2" t="s">
        <v>4826</v>
      </c>
      <c r="B672" s="19">
        <v>0.14041294397473569</v>
      </c>
      <c r="C672" s="3">
        <v>2</v>
      </c>
    </row>
    <row r="673" spans="1:3" x14ac:dyDescent="0.35">
      <c r="A673" s="2" t="s">
        <v>4478</v>
      </c>
      <c r="B673" s="19">
        <v>0.14049586776859507</v>
      </c>
      <c r="C673" s="3">
        <v>3</v>
      </c>
    </row>
    <row r="674" spans="1:3" x14ac:dyDescent="0.35">
      <c r="A674" s="2" t="s">
        <v>4570</v>
      </c>
      <c r="B674" s="19">
        <v>0.14149443561208269</v>
      </c>
      <c r="C674" s="3">
        <v>3</v>
      </c>
    </row>
    <row r="675" spans="1:3" x14ac:dyDescent="0.35">
      <c r="A675" s="2" t="s">
        <v>5147</v>
      </c>
      <c r="B675" s="19">
        <v>0.14177693761814741</v>
      </c>
      <c r="C675" s="3">
        <v>3</v>
      </c>
    </row>
    <row r="676" spans="1:3" x14ac:dyDescent="0.35">
      <c r="A676" s="2" t="s">
        <v>5349</v>
      </c>
      <c r="B676" s="19">
        <v>0.14204545454545453</v>
      </c>
      <c r="C676" s="3">
        <v>8</v>
      </c>
    </row>
    <row r="677" spans="1:3" x14ac:dyDescent="0.35">
      <c r="A677" s="2" t="s">
        <v>4813</v>
      </c>
      <c r="B677" s="19">
        <v>0.14249363867684478</v>
      </c>
      <c r="C677" s="3">
        <v>3</v>
      </c>
    </row>
    <row r="678" spans="1:3" x14ac:dyDescent="0.35">
      <c r="A678" s="2" t="s">
        <v>5297</v>
      </c>
      <c r="B678" s="19">
        <v>0.1431617423088638</v>
      </c>
      <c r="C678" s="3">
        <v>16</v>
      </c>
    </row>
    <row r="679" spans="1:3" x14ac:dyDescent="0.35">
      <c r="A679" s="2" t="s">
        <v>5129</v>
      </c>
      <c r="B679" s="19">
        <v>0.14337568058076222</v>
      </c>
      <c r="C679" s="3">
        <v>36</v>
      </c>
    </row>
    <row r="680" spans="1:3" x14ac:dyDescent="0.35">
      <c r="A680" s="2" t="s">
        <v>4269</v>
      </c>
      <c r="B680" s="19">
        <v>0.14419475655430714</v>
      </c>
      <c r="C680" s="3">
        <v>3</v>
      </c>
    </row>
    <row r="681" spans="1:3" x14ac:dyDescent="0.35">
      <c r="A681" s="2" t="s">
        <v>4997</v>
      </c>
      <c r="B681" s="19">
        <v>0.1450462351387054</v>
      </c>
      <c r="C681" s="3">
        <v>2</v>
      </c>
    </row>
    <row r="682" spans="1:3" x14ac:dyDescent="0.35">
      <c r="A682" s="2" t="s">
        <v>4599</v>
      </c>
      <c r="B682" s="19">
        <v>0.14563106796116504</v>
      </c>
      <c r="C682" s="3">
        <v>8</v>
      </c>
    </row>
    <row r="683" spans="1:3" x14ac:dyDescent="0.35">
      <c r="A683" s="2" t="s">
        <v>5056</v>
      </c>
      <c r="B683" s="19">
        <v>0.14576802507836994</v>
      </c>
      <c r="C683" s="3">
        <v>4</v>
      </c>
    </row>
    <row r="684" spans="1:3" x14ac:dyDescent="0.35">
      <c r="A684" s="2" t="s">
        <v>4537</v>
      </c>
      <c r="B684" s="19">
        <v>0.14578864993333718</v>
      </c>
      <c r="C684" s="3">
        <v>4</v>
      </c>
    </row>
    <row r="685" spans="1:3" x14ac:dyDescent="0.35">
      <c r="A685" s="2" t="s">
        <v>4589</v>
      </c>
      <c r="B685" s="19">
        <v>0.14594594594594595</v>
      </c>
      <c r="C685" s="3">
        <v>2</v>
      </c>
    </row>
    <row r="686" spans="1:3" x14ac:dyDescent="0.35">
      <c r="A686" s="2" t="s">
        <v>4617</v>
      </c>
      <c r="B686" s="19">
        <v>0.14605418138987042</v>
      </c>
      <c r="C686" s="3">
        <v>8</v>
      </c>
    </row>
    <row r="687" spans="1:3" x14ac:dyDescent="0.35">
      <c r="A687" s="2" t="s">
        <v>4873</v>
      </c>
      <c r="B687" s="19">
        <v>0.14633483240255102</v>
      </c>
      <c r="C687" s="3">
        <v>3</v>
      </c>
    </row>
    <row r="688" spans="1:3" x14ac:dyDescent="0.35">
      <c r="A688" s="2" t="s">
        <v>4450</v>
      </c>
      <c r="B688" s="19">
        <v>0.14634146341463417</v>
      </c>
      <c r="C688" s="3">
        <v>3</v>
      </c>
    </row>
    <row r="689" spans="1:3" x14ac:dyDescent="0.35">
      <c r="A689" s="2" t="s">
        <v>4961</v>
      </c>
      <c r="B689" s="19">
        <v>0.14647377938517181</v>
      </c>
      <c r="C689" s="3">
        <v>2</v>
      </c>
    </row>
    <row r="690" spans="1:3" x14ac:dyDescent="0.35">
      <c r="A690" s="2" t="s">
        <v>4473</v>
      </c>
      <c r="B690" s="19">
        <v>0.14660194174757279</v>
      </c>
      <c r="C690" s="3">
        <v>5</v>
      </c>
    </row>
    <row r="691" spans="1:3" x14ac:dyDescent="0.35">
      <c r="A691" s="2" t="s">
        <v>4612</v>
      </c>
      <c r="B691" s="19">
        <v>0.14661061481870735</v>
      </c>
      <c r="C691" s="3">
        <v>2</v>
      </c>
    </row>
    <row r="692" spans="1:3" x14ac:dyDescent="0.35">
      <c r="A692" s="2" t="s">
        <v>4640</v>
      </c>
      <c r="B692" s="19">
        <v>0.14666666666666667</v>
      </c>
      <c r="C692" s="3">
        <v>6</v>
      </c>
    </row>
    <row r="693" spans="1:3" x14ac:dyDescent="0.35">
      <c r="A693" s="2" t="s">
        <v>4487</v>
      </c>
      <c r="B693" s="19">
        <v>0.14754098360655737</v>
      </c>
      <c r="C693" s="3">
        <v>2</v>
      </c>
    </row>
    <row r="694" spans="1:3" x14ac:dyDescent="0.35">
      <c r="A694" s="2" t="s">
        <v>5230</v>
      </c>
      <c r="B694" s="19">
        <v>0.14823008849557517</v>
      </c>
      <c r="C694" s="3">
        <v>22</v>
      </c>
    </row>
    <row r="695" spans="1:3" x14ac:dyDescent="0.35">
      <c r="A695" s="2" t="s">
        <v>5041</v>
      </c>
      <c r="B695" s="19">
        <v>0.14834205933682371</v>
      </c>
      <c r="C695" s="3">
        <v>3</v>
      </c>
    </row>
    <row r="696" spans="1:3" x14ac:dyDescent="0.35">
      <c r="A696" s="2" t="s">
        <v>4983</v>
      </c>
      <c r="B696" s="19">
        <v>0.14840565811555978</v>
      </c>
      <c r="C696" s="3">
        <v>2</v>
      </c>
    </row>
    <row r="697" spans="1:3" x14ac:dyDescent="0.35">
      <c r="A697" s="2" t="s">
        <v>4895</v>
      </c>
      <c r="B697" s="19">
        <v>0.14884696016771487</v>
      </c>
      <c r="C697" s="3">
        <v>3</v>
      </c>
    </row>
    <row r="698" spans="1:3" x14ac:dyDescent="0.35">
      <c r="A698" s="2" t="s">
        <v>5288</v>
      </c>
      <c r="B698" s="19">
        <v>0.14912280701754388</v>
      </c>
      <c r="C698" s="3">
        <v>15</v>
      </c>
    </row>
    <row r="699" spans="1:3" x14ac:dyDescent="0.35">
      <c r="A699" s="2" t="s">
        <v>5176</v>
      </c>
      <c r="B699" s="19">
        <v>0.15015533310321016</v>
      </c>
      <c r="C699" s="3">
        <v>18</v>
      </c>
    </row>
    <row r="700" spans="1:3" x14ac:dyDescent="0.35">
      <c r="A700" s="2" t="s">
        <v>4894</v>
      </c>
      <c r="B700" s="19">
        <v>0.15093127809890811</v>
      </c>
      <c r="C700" s="3">
        <v>7</v>
      </c>
    </row>
    <row r="701" spans="1:3" x14ac:dyDescent="0.35">
      <c r="A701" s="2" t="s">
        <v>4959</v>
      </c>
      <c r="B701" s="19">
        <v>0.15140116607109277</v>
      </c>
      <c r="C701" s="3">
        <v>4</v>
      </c>
    </row>
    <row r="702" spans="1:3" x14ac:dyDescent="0.35">
      <c r="A702" s="2" t="s">
        <v>4777</v>
      </c>
      <c r="B702" s="19">
        <v>0.15217764060356653</v>
      </c>
      <c r="C702" s="3">
        <v>3</v>
      </c>
    </row>
    <row r="703" spans="1:3" x14ac:dyDescent="0.35">
      <c r="A703" s="2" t="s">
        <v>5111</v>
      </c>
      <c r="B703" s="19">
        <v>0.15241228070175433</v>
      </c>
      <c r="C703" s="3">
        <v>3</v>
      </c>
    </row>
    <row r="704" spans="1:3" x14ac:dyDescent="0.35">
      <c r="A704" s="2" t="s">
        <v>5003</v>
      </c>
      <c r="B704" s="19">
        <v>0.15249837767683322</v>
      </c>
      <c r="C704" s="3">
        <v>2</v>
      </c>
    </row>
    <row r="705" spans="1:3" x14ac:dyDescent="0.35">
      <c r="A705" s="2" t="s">
        <v>5260</v>
      </c>
      <c r="B705" s="19">
        <v>0.15454545454545454</v>
      </c>
      <c r="C705" s="3">
        <v>10</v>
      </c>
    </row>
    <row r="706" spans="1:3" x14ac:dyDescent="0.35">
      <c r="A706" s="2" t="s">
        <v>5103</v>
      </c>
      <c r="B706" s="19">
        <v>0.15523465703971118</v>
      </c>
      <c r="C706" s="3">
        <v>2</v>
      </c>
    </row>
    <row r="707" spans="1:3" x14ac:dyDescent="0.35">
      <c r="A707" s="2" t="s">
        <v>5173</v>
      </c>
      <c r="B707" s="19">
        <v>0.1554357592093441</v>
      </c>
      <c r="C707" s="3">
        <v>18</v>
      </c>
    </row>
    <row r="708" spans="1:3" x14ac:dyDescent="0.35">
      <c r="A708" s="2" t="s">
        <v>5096</v>
      </c>
      <c r="B708" s="19">
        <v>0.15573770491803279</v>
      </c>
      <c r="C708" s="3">
        <v>2</v>
      </c>
    </row>
    <row r="709" spans="1:3" x14ac:dyDescent="0.35">
      <c r="A709" s="2" t="s">
        <v>4670</v>
      </c>
      <c r="B709" s="19">
        <v>0.15636363636363632</v>
      </c>
      <c r="C709" s="3">
        <v>2</v>
      </c>
    </row>
    <row r="710" spans="1:3" x14ac:dyDescent="0.35">
      <c r="A710" s="2" t="s">
        <v>5057</v>
      </c>
      <c r="B710" s="19">
        <v>0.15706806282722513</v>
      </c>
      <c r="C710" s="3">
        <v>3</v>
      </c>
    </row>
    <row r="711" spans="1:3" x14ac:dyDescent="0.35">
      <c r="A711" s="2" t="s">
        <v>4682</v>
      </c>
      <c r="B711" s="19">
        <v>0.15786647574727047</v>
      </c>
      <c r="C711" s="3">
        <v>2</v>
      </c>
    </row>
    <row r="712" spans="1:3" x14ac:dyDescent="0.35">
      <c r="A712" s="2" t="s">
        <v>4541</v>
      </c>
      <c r="B712" s="19">
        <v>0.15818147661093368</v>
      </c>
      <c r="C712" s="3">
        <v>5</v>
      </c>
    </row>
    <row r="713" spans="1:3" x14ac:dyDescent="0.35">
      <c r="A713" s="2" t="s">
        <v>5224</v>
      </c>
      <c r="B713" s="19">
        <v>0.1596424010217114</v>
      </c>
      <c r="C713" s="3">
        <v>27</v>
      </c>
    </row>
    <row r="714" spans="1:3" x14ac:dyDescent="0.35">
      <c r="A714" s="2" t="s">
        <v>5201</v>
      </c>
      <c r="B714" s="19">
        <v>0.15966386554621853</v>
      </c>
      <c r="C714" s="3">
        <v>27</v>
      </c>
    </row>
    <row r="715" spans="1:3" x14ac:dyDescent="0.35">
      <c r="A715" s="2" t="s">
        <v>4545</v>
      </c>
      <c r="B715" s="19">
        <v>0.15973741794310722</v>
      </c>
      <c r="C715" s="3">
        <v>5</v>
      </c>
    </row>
    <row r="716" spans="1:3" x14ac:dyDescent="0.35">
      <c r="A716" s="2" t="s">
        <v>5118</v>
      </c>
      <c r="B716" s="19">
        <v>0.15974596971177335</v>
      </c>
      <c r="C716" s="3">
        <v>36</v>
      </c>
    </row>
    <row r="717" spans="1:3" x14ac:dyDescent="0.35">
      <c r="A717" s="2" t="s">
        <v>5135</v>
      </c>
      <c r="B717" s="19">
        <v>0.15989847715736039</v>
      </c>
      <c r="C717" s="3">
        <v>29</v>
      </c>
    </row>
    <row r="718" spans="1:3" x14ac:dyDescent="0.35">
      <c r="A718" s="2" t="s">
        <v>4866</v>
      </c>
      <c r="B718" s="19">
        <v>0.16029414719414925</v>
      </c>
      <c r="C718" s="3">
        <v>2</v>
      </c>
    </row>
    <row r="719" spans="1:3" x14ac:dyDescent="0.35">
      <c r="A719" s="2" t="s">
        <v>4935</v>
      </c>
      <c r="B719" s="19">
        <v>0.16092943201376936</v>
      </c>
      <c r="C719" s="3">
        <v>6</v>
      </c>
    </row>
    <row r="720" spans="1:3" x14ac:dyDescent="0.35">
      <c r="A720" s="2" t="s">
        <v>4581</v>
      </c>
      <c r="B720" s="19">
        <v>0.16120906801007556</v>
      </c>
      <c r="C720" s="3">
        <v>6</v>
      </c>
    </row>
    <row r="721" spans="1:3" x14ac:dyDescent="0.35">
      <c r="A721" s="2" t="s">
        <v>5038</v>
      </c>
      <c r="B721" s="19">
        <v>0.1617933723196881</v>
      </c>
      <c r="C721" s="3">
        <v>4</v>
      </c>
    </row>
    <row r="722" spans="1:3" x14ac:dyDescent="0.35">
      <c r="A722" s="2" t="s">
        <v>4934</v>
      </c>
      <c r="B722" s="19">
        <v>0.16338354577056774</v>
      </c>
      <c r="C722" s="3">
        <v>6</v>
      </c>
    </row>
    <row r="723" spans="1:3" x14ac:dyDescent="0.35">
      <c r="A723" s="2" t="s">
        <v>5087</v>
      </c>
      <c r="B723" s="19">
        <v>0.16483516483516486</v>
      </c>
      <c r="C723" s="3">
        <v>2</v>
      </c>
    </row>
    <row r="724" spans="1:3" x14ac:dyDescent="0.35">
      <c r="A724" s="2" t="s">
        <v>4781</v>
      </c>
      <c r="B724" s="19">
        <v>0.16598263614838199</v>
      </c>
      <c r="C724" s="3">
        <v>5</v>
      </c>
    </row>
    <row r="725" spans="1:3" x14ac:dyDescent="0.35">
      <c r="A725" s="2" t="s">
        <v>4828</v>
      </c>
      <c r="B725" s="19">
        <v>0.1669417590190993</v>
      </c>
      <c r="C725" s="3">
        <v>2</v>
      </c>
    </row>
    <row r="726" spans="1:3" x14ac:dyDescent="0.35">
      <c r="A726" s="2" t="s">
        <v>5128</v>
      </c>
      <c r="B726" s="19">
        <v>0.16721744877726374</v>
      </c>
      <c r="C726" s="3">
        <v>36</v>
      </c>
    </row>
    <row r="727" spans="1:3" x14ac:dyDescent="0.35">
      <c r="A727" s="2" t="s">
        <v>4583</v>
      </c>
      <c r="B727" s="19">
        <v>0.16772823779193202</v>
      </c>
      <c r="C727" s="3">
        <v>6</v>
      </c>
    </row>
    <row r="728" spans="1:3" x14ac:dyDescent="0.35">
      <c r="A728" s="2" t="s">
        <v>4878</v>
      </c>
      <c r="B728" s="19">
        <v>0.16925351071692535</v>
      </c>
      <c r="C728" s="3">
        <v>6</v>
      </c>
    </row>
    <row r="729" spans="1:3" x14ac:dyDescent="0.35">
      <c r="A729" s="2" t="s">
        <v>5310</v>
      </c>
      <c r="B729" s="19">
        <v>0.16996047430830036</v>
      </c>
      <c r="C729" s="3">
        <v>20</v>
      </c>
    </row>
    <row r="730" spans="1:3" x14ac:dyDescent="0.35">
      <c r="A730" s="2" t="s">
        <v>5124</v>
      </c>
      <c r="B730" s="19">
        <v>0.1703022748519788</v>
      </c>
      <c r="C730" s="3">
        <v>36</v>
      </c>
    </row>
    <row r="731" spans="1:3" x14ac:dyDescent="0.35">
      <c r="A731" s="2" t="s">
        <v>4429</v>
      </c>
      <c r="B731" s="19">
        <v>0.17045454545454547</v>
      </c>
      <c r="C731" s="3">
        <v>5</v>
      </c>
    </row>
    <row r="732" spans="1:3" x14ac:dyDescent="0.35">
      <c r="A732" s="2" t="s">
        <v>4999</v>
      </c>
      <c r="B732" s="19">
        <v>0.17064748201438845</v>
      </c>
      <c r="C732" s="3">
        <v>2</v>
      </c>
    </row>
    <row r="733" spans="1:3" x14ac:dyDescent="0.35">
      <c r="A733" s="2" t="s">
        <v>5075</v>
      </c>
      <c r="B733" s="19">
        <v>0.17073170731707316</v>
      </c>
      <c r="C733" s="3">
        <v>2</v>
      </c>
    </row>
    <row r="734" spans="1:3" x14ac:dyDescent="0.35">
      <c r="A734" s="2" t="s">
        <v>5231</v>
      </c>
      <c r="B734" s="19">
        <v>0.17079530638852675</v>
      </c>
      <c r="C734" s="3">
        <v>22</v>
      </c>
    </row>
    <row r="735" spans="1:3" x14ac:dyDescent="0.35">
      <c r="A735" s="2" t="s">
        <v>4647</v>
      </c>
      <c r="B735" s="19">
        <v>0.17112299465240643</v>
      </c>
      <c r="C735" s="3">
        <v>6</v>
      </c>
    </row>
    <row r="736" spans="1:3" x14ac:dyDescent="0.35">
      <c r="A736" s="2" t="s">
        <v>5346</v>
      </c>
      <c r="B736" s="19">
        <v>0.17117903930131001</v>
      </c>
      <c r="C736" s="3">
        <v>11</v>
      </c>
    </row>
    <row r="737" spans="1:3" x14ac:dyDescent="0.35">
      <c r="A737" s="2" t="s">
        <v>4621</v>
      </c>
      <c r="B737" s="19">
        <v>0.17188823031329381</v>
      </c>
      <c r="C737" s="3">
        <v>7</v>
      </c>
    </row>
    <row r="738" spans="1:3" x14ac:dyDescent="0.35">
      <c r="A738" s="2" t="s">
        <v>4773</v>
      </c>
      <c r="B738" s="19">
        <v>0.17202572347266876</v>
      </c>
      <c r="C738" s="3">
        <v>2</v>
      </c>
    </row>
    <row r="739" spans="1:3" x14ac:dyDescent="0.35">
      <c r="A739" s="2" t="s">
        <v>5265</v>
      </c>
      <c r="B739" s="19">
        <v>0.17234757561209796</v>
      </c>
      <c r="C739" s="3">
        <v>5</v>
      </c>
    </row>
    <row r="740" spans="1:3" x14ac:dyDescent="0.35">
      <c r="A740" s="2" t="s">
        <v>4489</v>
      </c>
      <c r="B740" s="19">
        <v>0.17241379310344823</v>
      </c>
      <c r="C740" s="3">
        <v>2</v>
      </c>
    </row>
    <row r="741" spans="1:3" x14ac:dyDescent="0.35">
      <c r="A741" s="2" t="s">
        <v>4696</v>
      </c>
      <c r="B741" s="19">
        <v>0.17241379310344823</v>
      </c>
      <c r="C741" s="3">
        <v>4</v>
      </c>
    </row>
    <row r="742" spans="1:3" x14ac:dyDescent="0.35">
      <c r="A742" s="2" t="s">
        <v>4425</v>
      </c>
      <c r="B742" s="19">
        <v>0.17349137931034481</v>
      </c>
      <c r="C742" s="3">
        <v>2</v>
      </c>
    </row>
    <row r="743" spans="1:3" x14ac:dyDescent="0.35">
      <c r="A743" s="2" t="s">
        <v>4520</v>
      </c>
      <c r="B743" s="19">
        <v>0.1738277674625382</v>
      </c>
      <c r="C743" s="3">
        <v>2</v>
      </c>
    </row>
    <row r="744" spans="1:3" x14ac:dyDescent="0.35">
      <c r="A744" s="2" t="s">
        <v>4688</v>
      </c>
      <c r="B744" s="19">
        <v>0.17391304347826092</v>
      </c>
      <c r="C744" s="3">
        <v>2</v>
      </c>
    </row>
    <row r="745" spans="1:3" x14ac:dyDescent="0.35">
      <c r="A745" s="2" t="s">
        <v>5322</v>
      </c>
      <c r="B745" s="19">
        <v>0.17426470588235299</v>
      </c>
      <c r="C745" s="3">
        <v>14</v>
      </c>
    </row>
    <row r="746" spans="1:3" x14ac:dyDescent="0.35">
      <c r="A746" s="2" t="s">
        <v>4857</v>
      </c>
      <c r="B746" s="19">
        <v>0.17583291894579811</v>
      </c>
      <c r="C746" s="3">
        <v>3</v>
      </c>
    </row>
    <row r="747" spans="1:3" x14ac:dyDescent="0.35">
      <c r="A747" s="2" t="s">
        <v>4302</v>
      </c>
      <c r="B747" s="19">
        <v>0.17587939698492461</v>
      </c>
      <c r="C747" s="3">
        <v>2</v>
      </c>
    </row>
    <row r="748" spans="1:3" x14ac:dyDescent="0.35">
      <c r="A748" s="2" t="s">
        <v>4980</v>
      </c>
      <c r="B748" s="19">
        <v>0.17645123074897989</v>
      </c>
      <c r="C748" s="3">
        <v>5</v>
      </c>
    </row>
    <row r="749" spans="1:3" x14ac:dyDescent="0.35">
      <c r="A749" s="2" t="s">
        <v>5139</v>
      </c>
      <c r="B749" s="19">
        <v>0.1764705882352941</v>
      </c>
      <c r="C749" s="3">
        <v>29</v>
      </c>
    </row>
    <row r="750" spans="1:3" x14ac:dyDescent="0.35">
      <c r="A750" s="2" t="s">
        <v>4706</v>
      </c>
      <c r="B750" s="19">
        <v>0.17647058823529416</v>
      </c>
      <c r="C750" s="3">
        <v>2</v>
      </c>
    </row>
    <row r="751" spans="1:3" x14ac:dyDescent="0.35">
      <c r="A751" s="2" t="s">
        <v>4423</v>
      </c>
      <c r="B751" s="19">
        <v>0.17715750498433494</v>
      </c>
      <c r="C751" s="3">
        <v>5</v>
      </c>
    </row>
    <row r="752" spans="1:3" x14ac:dyDescent="0.35">
      <c r="A752" s="2" t="s">
        <v>4484</v>
      </c>
      <c r="B752" s="19">
        <v>0.17725752508361203</v>
      </c>
      <c r="C752" s="3">
        <v>3</v>
      </c>
    </row>
    <row r="753" spans="1:3" x14ac:dyDescent="0.35">
      <c r="A753" s="2" t="s">
        <v>4784</v>
      </c>
      <c r="B753" s="19">
        <v>0.17761380170442737</v>
      </c>
      <c r="C753" s="3">
        <v>5</v>
      </c>
    </row>
    <row r="754" spans="1:3" x14ac:dyDescent="0.35">
      <c r="A754" s="2" t="s">
        <v>4800</v>
      </c>
      <c r="B754" s="19">
        <v>0.17800351993083646</v>
      </c>
      <c r="C754" s="3">
        <v>2</v>
      </c>
    </row>
    <row r="755" spans="1:3" x14ac:dyDescent="0.35">
      <c r="A755" s="2" t="s">
        <v>4971</v>
      </c>
      <c r="B755" s="19">
        <v>0.17805200528867346</v>
      </c>
      <c r="C755" s="3">
        <v>3</v>
      </c>
    </row>
    <row r="756" spans="1:3" x14ac:dyDescent="0.35">
      <c r="A756" s="2" t="s">
        <v>4294</v>
      </c>
      <c r="B756" s="19">
        <v>0.17808219178082196</v>
      </c>
      <c r="C756" s="3">
        <v>2</v>
      </c>
    </row>
    <row r="757" spans="1:3" x14ac:dyDescent="0.35">
      <c r="A757" s="2" t="s">
        <v>4292</v>
      </c>
      <c r="B757" s="19">
        <v>0.178119349005425</v>
      </c>
      <c r="C757" s="3">
        <v>3</v>
      </c>
    </row>
    <row r="758" spans="1:3" x14ac:dyDescent="0.35">
      <c r="A758" s="2" t="s">
        <v>4862</v>
      </c>
      <c r="B758" s="19">
        <v>0.17824416940727539</v>
      </c>
      <c r="C758" s="3">
        <v>2</v>
      </c>
    </row>
    <row r="759" spans="1:3" x14ac:dyDescent="0.35">
      <c r="A759" s="2" t="s">
        <v>5027</v>
      </c>
      <c r="B759" s="19">
        <v>0.17866004962779153</v>
      </c>
      <c r="C759" s="3">
        <v>2</v>
      </c>
    </row>
    <row r="760" spans="1:3" x14ac:dyDescent="0.35">
      <c r="A760" s="2" t="s">
        <v>5072</v>
      </c>
      <c r="B760" s="19">
        <v>0.17886178861788615</v>
      </c>
      <c r="C760" s="3">
        <v>4</v>
      </c>
    </row>
    <row r="761" spans="1:3" x14ac:dyDescent="0.35">
      <c r="A761" s="2" t="s">
        <v>5126</v>
      </c>
      <c r="B761" s="19">
        <v>0.17898832684824897</v>
      </c>
      <c r="C761" s="3">
        <v>36</v>
      </c>
    </row>
    <row r="762" spans="1:3" x14ac:dyDescent="0.35">
      <c r="A762" s="2" t="s">
        <v>4318</v>
      </c>
      <c r="B762" s="19">
        <v>0.18106427090532132</v>
      </c>
      <c r="C762" s="3">
        <v>3</v>
      </c>
    </row>
    <row r="763" spans="1:3" x14ac:dyDescent="0.35">
      <c r="A763" s="2" t="s">
        <v>5001</v>
      </c>
      <c r="B763" s="19">
        <v>0.18183799735081571</v>
      </c>
      <c r="C763" s="3">
        <v>7</v>
      </c>
    </row>
    <row r="764" spans="1:3" x14ac:dyDescent="0.35">
      <c r="A764" s="2" t="s">
        <v>4337</v>
      </c>
      <c r="B764" s="19">
        <v>0.18206521739130432</v>
      </c>
      <c r="C764" s="3">
        <v>3</v>
      </c>
    </row>
    <row r="765" spans="1:3" x14ac:dyDescent="0.35">
      <c r="A765" s="2" t="s">
        <v>4844</v>
      </c>
      <c r="B765" s="19">
        <v>0.18219443466009161</v>
      </c>
      <c r="C765" s="3">
        <v>4</v>
      </c>
    </row>
    <row r="766" spans="1:3" x14ac:dyDescent="0.35">
      <c r="A766" s="2" t="s">
        <v>4700</v>
      </c>
      <c r="B766" s="19">
        <v>0.18256130790190736</v>
      </c>
      <c r="C766" s="3">
        <v>3</v>
      </c>
    </row>
    <row r="767" spans="1:3" x14ac:dyDescent="0.35">
      <c r="A767" s="2" t="s">
        <v>4771</v>
      </c>
      <c r="B767" s="19">
        <v>0.1827057182705718</v>
      </c>
      <c r="C767" s="3">
        <v>2</v>
      </c>
    </row>
    <row r="768" spans="1:3" x14ac:dyDescent="0.35">
      <c r="A768" s="2" t="s">
        <v>4535</v>
      </c>
      <c r="B768" s="19">
        <v>0.18295458405516496</v>
      </c>
      <c r="C768" s="3">
        <v>3</v>
      </c>
    </row>
    <row r="769" spans="1:3" x14ac:dyDescent="0.35">
      <c r="A769" s="2" t="s">
        <v>4571</v>
      </c>
      <c r="B769" s="19">
        <v>0.18305084745762712</v>
      </c>
      <c r="C769" s="3">
        <v>2</v>
      </c>
    </row>
    <row r="770" spans="1:3" x14ac:dyDescent="0.35">
      <c r="A770" s="2" t="s">
        <v>4263</v>
      </c>
      <c r="B770" s="19">
        <v>0.18316831683168319</v>
      </c>
      <c r="C770" s="3">
        <v>3</v>
      </c>
    </row>
    <row r="771" spans="1:3" x14ac:dyDescent="0.35">
      <c r="A771" s="2" t="s">
        <v>4889</v>
      </c>
      <c r="B771" s="19">
        <v>0.18318485523385297</v>
      </c>
      <c r="C771" s="3">
        <v>4</v>
      </c>
    </row>
    <row r="772" spans="1:3" x14ac:dyDescent="0.35">
      <c r="A772" s="2" t="s">
        <v>4498</v>
      </c>
      <c r="B772" s="19">
        <v>0.18343195266272194</v>
      </c>
      <c r="C772" s="3">
        <v>2</v>
      </c>
    </row>
    <row r="773" spans="1:3" x14ac:dyDescent="0.35">
      <c r="A773" s="2" t="s">
        <v>4924</v>
      </c>
      <c r="B773" s="19">
        <v>0.18354627609847302</v>
      </c>
      <c r="C773" s="3">
        <v>9</v>
      </c>
    </row>
    <row r="774" spans="1:3" x14ac:dyDescent="0.35">
      <c r="A774" s="2" t="s">
        <v>5033</v>
      </c>
      <c r="B774" s="19">
        <v>0.18458417849898584</v>
      </c>
      <c r="C774" s="3">
        <v>2</v>
      </c>
    </row>
    <row r="775" spans="1:3" x14ac:dyDescent="0.35">
      <c r="A775" s="2" t="s">
        <v>5271</v>
      </c>
      <c r="B775" s="19">
        <v>0.18494623655913978</v>
      </c>
      <c r="C775" s="3">
        <v>16</v>
      </c>
    </row>
    <row r="776" spans="1:3" x14ac:dyDescent="0.35">
      <c r="A776" s="2" t="s">
        <v>4982</v>
      </c>
      <c r="B776" s="19">
        <v>0.1850079744816587</v>
      </c>
      <c r="C776" s="3">
        <v>3</v>
      </c>
    </row>
    <row r="777" spans="1:3" x14ac:dyDescent="0.35">
      <c r="A777" s="2" t="s">
        <v>4683</v>
      </c>
      <c r="B777" s="19">
        <v>0.18559556786703602</v>
      </c>
      <c r="C777" s="3">
        <v>3</v>
      </c>
    </row>
    <row r="778" spans="1:3" x14ac:dyDescent="0.35">
      <c r="A778" s="2" t="s">
        <v>5167</v>
      </c>
      <c r="B778" s="19">
        <v>0.18611609814482349</v>
      </c>
      <c r="C778" s="3">
        <v>2</v>
      </c>
    </row>
    <row r="779" spans="1:3" x14ac:dyDescent="0.35">
      <c r="A779" s="2" t="s">
        <v>4266</v>
      </c>
      <c r="B779" s="19">
        <v>0.1871345029239766</v>
      </c>
      <c r="C779" s="3">
        <v>2</v>
      </c>
    </row>
    <row r="780" spans="1:3" x14ac:dyDescent="0.35">
      <c r="A780" s="2" t="s">
        <v>5164</v>
      </c>
      <c r="B780" s="19">
        <v>0.18897637795275596</v>
      </c>
      <c r="C780" s="3">
        <v>37</v>
      </c>
    </row>
    <row r="781" spans="1:3" x14ac:dyDescent="0.35">
      <c r="A781" s="2" t="s">
        <v>4605</v>
      </c>
      <c r="B781" s="19">
        <v>0.18911745189117452</v>
      </c>
      <c r="C781" s="3">
        <v>4</v>
      </c>
    </row>
    <row r="782" spans="1:3" x14ac:dyDescent="0.35">
      <c r="A782" s="2" t="s">
        <v>5052</v>
      </c>
      <c r="B782" s="19">
        <v>0.19021739130434784</v>
      </c>
      <c r="C782" s="3">
        <v>2</v>
      </c>
    </row>
    <row r="783" spans="1:3" x14ac:dyDescent="0.35">
      <c r="A783" s="2" t="s">
        <v>4300</v>
      </c>
      <c r="B783" s="19">
        <v>0.19063545150501671</v>
      </c>
      <c r="C783" s="3">
        <v>3</v>
      </c>
    </row>
    <row r="784" spans="1:3" x14ac:dyDescent="0.35">
      <c r="A784" s="2" t="s">
        <v>4330</v>
      </c>
      <c r="B784" s="19">
        <v>0.1910112359550562</v>
      </c>
      <c r="C784" s="3">
        <v>2</v>
      </c>
    </row>
    <row r="785" spans="1:3" x14ac:dyDescent="0.35">
      <c r="A785" s="2" t="s">
        <v>4418</v>
      </c>
      <c r="B785" s="19">
        <v>0.19166547737976311</v>
      </c>
      <c r="C785" s="3">
        <v>3</v>
      </c>
    </row>
    <row r="786" spans="1:3" x14ac:dyDescent="0.35">
      <c r="A786" s="2" t="s">
        <v>4804</v>
      </c>
      <c r="B786" s="19">
        <v>0.19229809531730849</v>
      </c>
      <c r="C786" s="3">
        <v>3</v>
      </c>
    </row>
    <row r="787" spans="1:3" x14ac:dyDescent="0.35">
      <c r="A787" s="2" t="s">
        <v>4675</v>
      </c>
      <c r="B787" s="19">
        <v>0.19298245614035087</v>
      </c>
      <c r="C787" s="3">
        <v>2</v>
      </c>
    </row>
    <row r="788" spans="1:3" x14ac:dyDescent="0.35">
      <c r="A788" s="2" t="s">
        <v>4949</v>
      </c>
      <c r="B788" s="19">
        <v>0.19346049046321528</v>
      </c>
      <c r="C788" s="3">
        <v>4</v>
      </c>
    </row>
    <row r="789" spans="1:3" x14ac:dyDescent="0.35">
      <c r="A789" s="2" t="s">
        <v>5237</v>
      </c>
      <c r="B789" s="19">
        <v>0.19385058851789577</v>
      </c>
      <c r="C789" s="3">
        <v>22</v>
      </c>
    </row>
    <row r="790" spans="1:3" x14ac:dyDescent="0.35">
      <c r="A790" s="2" t="s">
        <v>4845</v>
      </c>
      <c r="B790" s="19">
        <v>0.19386637458926614</v>
      </c>
      <c r="C790" s="3">
        <v>2</v>
      </c>
    </row>
    <row r="791" spans="1:3" x14ac:dyDescent="0.35">
      <c r="A791" s="2" t="s">
        <v>4310</v>
      </c>
      <c r="B791" s="19">
        <v>0.19444444444444448</v>
      </c>
      <c r="C791" s="3">
        <v>5</v>
      </c>
    </row>
    <row r="792" spans="1:3" x14ac:dyDescent="0.35">
      <c r="A792" s="2" t="s">
        <v>5070</v>
      </c>
      <c r="B792" s="19">
        <v>0.19565217391304354</v>
      </c>
      <c r="C792" s="3">
        <v>3</v>
      </c>
    </row>
    <row r="793" spans="1:3" x14ac:dyDescent="0.35">
      <c r="A793" s="2" t="s">
        <v>4483</v>
      </c>
      <c r="B793" s="19">
        <v>0.19580419580419578</v>
      </c>
      <c r="C793" s="3">
        <v>4</v>
      </c>
    </row>
    <row r="794" spans="1:3" x14ac:dyDescent="0.35">
      <c r="A794" s="2" t="s">
        <v>4769</v>
      </c>
      <c r="B794" s="19">
        <v>0.19618239660657477</v>
      </c>
      <c r="C794" s="3">
        <v>2</v>
      </c>
    </row>
    <row r="795" spans="1:3" x14ac:dyDescent="0.35">
      <c r="A795" s="2" t="s">
        <v>5376</v>
      </c>
      <c r="B795" s="19">
        <v>0.1963911855505483</v>
      </c>
      <c r="C795" s="3">
        <v>13</v>
      </c>
    </row>
    <row r="796" spans="1:3" x14ac:dyDescent="0.35">
      <c r="A796" s="2" t="s">
        <v>4972</v>
      </c>
      <c r="B796" s="19">
        <v>0.19660123058892465</v>
      </c>
      <c r="C796" s="3">
        <v>3</v>
      </c>
    </row>
    <row r="797" spans="1:3" x14ac:dyDescent="0.35">
      <c r="A797" s="2" t="s">
        <v>5333</v>
      </c>
      <c r="B797" s="19">
        <v>0.19672131147540983</v>
      </c>
      <c r="C797" s="3">
        <v>17</v>
      </c>
    </row>
    <row r="798" spans="1:3" x14ac:dyDescent="0.35">
      <c r="A798" s="2" t="s">
        <v>4270</v>
      </c>
      <c r="B798" s="19">
        <v>0.19708029197080296</v>
      </c>
      <c r="C798" s="3">
        <v>2</v>
      </c>
    </row>
    <row r="799" spans="1:3" x14ac:dyDescent="0.35">
      <c r="A799" s="2" t="s">
        <v>5000</v>
      </c>
      <c r="B799" s="19">
        <v>0.19715409099419584</v>
      </c>
      <c r="C799" s="3">
        <v>2</v>
      </c>
    </row>
    <row r="800" spans="1:3" x14ac:dyDescent="0.35">
      <c r="A800" s="2" t="s">
        <v>5121</v>
      </c>
      <c r="B800" s="19">
        <v>0.1974522292993631</v>
      </c>
      <c r="C800" s="3">
        <v>36</v>
      </c>
    </row>
    <row r="801" spans="1:3" x14ac:dyDescent="0.35">
      <c r="A801" s="2" t="s">
        <v>5289</v>
      </c>
      <c r="B801" s="19">
        <v>0.19750778816199377</v>
      </c>
      <c r="C801" s="3">
        <v>15</v>
      </c>
    </row>
    <row r="802" spans="1:3" x14ac:dyDescent="0.35">
      <c r="A802" s="2" t="s">
        <v>4420</v>
      </c>
      <c r="B802" s="19">
        <v>0.19829842931937169</v>
      </c>
      <c r="C802" s="3">
        <v>2</v>
      </c>
    </row>
    <row r="803" spans="1:3" x14ac:dyDescent="0.35">
      <c r="A803" s="2" t="s">
        <v>5294</v>
      </c>
      <c r="B803" s="19">
        <v>0.19861830742659753</v>
      </c>
      <c r="C803" s="3">
        <v>2</v>
      </c>
    </row>
    <row r="804" spans="1:3" x14ac:dyDescent="0.35">
      <c r="A804" s="2" t="s">
        <v>4832</v>
      </c>
      <c r="B804" s="19">
        <v>0.19895900019483959</v>
      </c>
      <c r="C804" s="3">
        <v>3</v>
      </c>
    </row>
    <row r="805" spans="1:3" x14ac:dyDescent="0.35">
      <c r="A805" s="2" t="s">
        <v>4305</v>
      </c>
      <c r="B805" s="19">
        <v>0.19955898566703417</v>
      </c>
      <c r="C805" s="3">
        <v>2</v>
      </c>
    </row>
    <row r="806" spans="1:3" x14ac:dyDescent="0.35">
      <c r="A806" s="2" t="s">
        <v>4956</v>
      </c>
      <c r="B806" s="19">
        <v>0.19964742177170564</v>
      </c>
      <c r="C806" s="3">
        <v>6</v>
      </c>
    </row>
    <row r="807" spans="1:3" x14ac:dyDescent="0.35">
      <c r="A807" s="2" t="s">
        <v>5140</v>
      </c>
      <c r="B807" s="19">
        <v>0.19999999999999996</v>
      </c>
      <c r="C807" s="3">
        <v>29</v>
      </c>
    </row>
    <row r="808" spans="1:3" x14ac:dyDescent="0.35">
      <c r="A808" s="2" t="s">
        <v>5193</v>
      </c>
      <c r="B808" s="19">
        <v>0.20000000000000004</v>
      </c>
      <c r="C808" s="3">
        <v>36</v>
      </c>
    </row>
    <row r="809" spans="1:3" x14ac:dyDescent="0.35">
      <c r="A809" s="2" t="s">
        <v>4883</v>
      </c>
      <c r="B809" s="19">
        <v>0.20006150331678599</v>
      </c>
      <c r="C809" s="3">
        <v>5</v>
      </c>
    </row>
    <row r="810" spans="1:3" x14ac:dyDescent="0.35">
      <c r="A810" s="2" t="s">
        <v>5178</v>
      </c>
      <c r="B810" s="19">
        <v>0.20053424918908602</v>
      </c>
      <c r="C810" s="3">
        <v>18</v>
      </c>
    </row>
    <row r="811" spans="1:3" x14ac:dyDescent="0.35">
      <c r="A811" s="2" t="s">
        <v>5264</v>
      </c>
      <c r="B811" s="19">
        <v>0.20058565153733532</v>
      </c>
      <c r="C811" s="3">
        <v>5</v>
      </c>
    </row>
    <row r="812" spans="1:3" x14ac:dyDescent="0.35">
      <c r="A812" s="2" t="s">
        <v>5068</v>
      </c>
      <c r="B812" s="19">
        <v>0.20064464141821109</v>
      </c>
      <c r="C812" s="3">
        <v>2</v>
      </c>
    </row>
    <row r="813" spans="1:3" x14ac:dyDescent="0.35">
      <c r="A813" s="2" t="s">
        <v>5215</v>
      </c>
      <c r="B813" s="19">
        <v>0.20113636363636367</v>
      </c>
      <c r="C813" s="3">
        <v>27</v>
      </c>
    </row>
    <row r="814" spans="1:3" x14ac:dyDescent="0.35">
      <c r="A814" s="2" t="s">
        <v>5280</v>
      </c>
      <c r="B814" s="19">
        <v>0.2020860495436767</v>
      </c>
      <c r="C814" s="3">
        <v>16</v>
      </c>
    </row>
    <row r="815" spans="1:3" x14ac:dyDescent="0.35">
      <c r="A815" s="2" t="s">
        <v>5234</v>
      </c>
      <c r="B815" s="19">
        <v>0.20244150559511698</v>
      </c>
      <c r="C815" s="3">
        <v>22</v>
      </c>
    </row>
    <row r="816" spans="1:3" x14ac:dyDescent="0.35">
      <c r="A816" s="2" t="s">
        <v>4753</v>
      </c>
      <c r="B816" s="19">
        <v>0.20253164556962022</v>
      </c>
      <c r="C816" s="3">
        <v>2</v>
      </c>
    </row>
    <row r="817" spans="1:3" x14ac:dyDescent="0.35">
      <c r="A817" s="2" t="s">
        <v>5034</v>
      </c>
      <c r="B817" s="19">
        <v>0.20253164556962022</v>
      </c>
      <c r="C817" s="3">
        <v>2</v>
      </c>
    </row>
    <row r="818" spans="1:3" x14ac:dyDescent="0.35">
      <c r="A818" s="2" t="s">
        <v>4839</v>
      </c>
      <c r="B818" s="19">
        <v>0.2026918117343649</v>
      </c>
      <c r="C818" s="3">
        <v>3</v>
      </c>
    </row>
    <row r="819" spans="1:3" x14ac:dyDescent="0.35">
      <c r="A819" s="2" t="s">
        <v>5011</v>
      </c>
      <c r="B819" s="19">
        <v>0.2035480859010271</v>
      </c>
      <c r="C819" s="3">
        <v>3</v>
      </c>
    </row>
    <row r="820" spans="1:3" x14ac:dyDescent="0.35">
      <c r="A820" s="2" t="s">
        <v>5360</v>
      </c>
      <c r="B820" s="19">
        <v>0.2036070242050308</v>
      </c>
      <c r="C820" s="3">
        <v>10</v>
      </c>
    </row>
    <row r="821" spans="1:3" x14ac:dyDescent="0.35">
      <c r="A821" s="2" t="s">
        <v>4298</v>
      </c>
      <c r="B821" s="19">
        <v>0.20379146919431279</v>
      </c>
      <c r="C821" s="3">
        <v>2</v>
      </c>
    </row>
    <row r="822" spans="1:3" x14ac:dyDescent="0.35">
      <c r="A822" s="2" t="s">
        <v>5179</v>
      </c>
      <c r="B822" s="19">
        <v>0.20518358531317493</v>
      </c>
      <c r="C822" s="3">
        <v>18</v>
      </c>
    </row>
    <row r="823" spans="1:3" x14ac:dyDescent="0.35">
      <c r="A823" s="2" t="s">
        <v>5378</v>
      </c>
      <c r="B823" s="19">
        <v>0.20522437182929551</v>
      </c>
      <c r="C823" s="3">
        <v>3</v>
      </c>
    </row>
    <row r="824" spans="1:3" x14ac:dyDescent="0.35">
      <c r="A824" s="2" t="s">
        <v>4973</v>
      </c>
      <c r="B824" s="19">
        <v>0.20555821753713466</v>
      </c>
      <c r="C824" s="3">
        <v>2</v>
      </c>
    </row>
    <row r="825" spans="1:3" x14ac:dyDescent="0.35">
      <c r="A825" s="2" t="s">
        <v>4714</v>
      </c>
      <c r="B825" s="19">
        <v>0.20560747663551404</v>
      </c>
      <c r="C825" s="3">
        <v>2</v>
      </c>
    </row>
    <row r="826" spans="1:3" x14ac:dyDescent="0.35">
      <c r="A826" s="2" t="s">
        <v>4635</v>
      </c>
      <c r="B826" s="19">
        <v>0.20617577197149645</v>
      </c>
      <c r="C826" s="3">
        <v>8</v>
      </c>
    </row>
    <row r="827" spans="1:3" x14ac:dyDescent="0.35">
      <c r="A827" s="2" t="s">
        <v>4888</v>
      </c>
      <c r="B827" s="19">
        <v>0.20658436213991771</v>
      </c>
      <c r="C827" s="3">
        <v>2</v>
      </c>
    </row>
    <row r="828" spans="1:3" x14ac:dyDescent="0.35">
      <c r="A828" s="2" t="s">
        <v>5216</v>
      </c>
      <c r="B828" s="19">
        <v>0.20670842594463523</v>
      </c>
      <c r="C828" s="3">
        <v>27</v>
      </c>
    </row>
    <row r="829" spans="1:3" x14ac:dyDescent="0.35">
      <c r="A829" s="2" t="s">
        <v>4563</v>
      </c>
      <c r="B829" s="19">
        <v>0.20693391115926324</v>
      </c>
      <c r="C829" s="3">
        <v>4</v>
      </c>
    </row>
    <row r="830" spans="1:3" x14ac:dyDescent="0.35">
      <c r="A830" s="2" t="s">
        <v>5205</v>
      </c>
      <c r="B830" s="19">
        <v>0.20756699947451396</v>
      </c>
      <c r="C830" s="3">
        <v>2</v>
      </c>
    </row>
    <row r="831" spans="1:3" x14ac:dyDescent="0.35">
      <c r="A831" s="2" t="s">
        <v>4514</v>
      </c>
      <c r="B831" s="19">
        <v>0.20758991787029174</v>
      </c>
      <c r="C831" s="3">
        <v>2</v>
      </c>
    </row>
    <row r="832" spans="1:3" x14ac:dyDescent="0.35">
      <c r="A832" s="2" t="s">
        <v>4338</v>
      </c>
      <c r="B832" s="19">
        <v>0.20772946859903377</v>
      </c>
      <c r="C832" s="3">
        <v>3</v>
      </c>
    </row>
    <row r="833" spans="1:3" x14ac:dyDescent="0.35">
      <c r="A833" s="2" t="s">
        <v>5101</v>
      </c>
      <c r="B833" s="19">
        <v>0.20784313725490194</v>
      </c>
      <c r="C833" s="3">
        <v>2</v>
      </c>
    </row>
    <row r="834" spans="1:3" x14ac:dyDescent="0.35">
      <c r="A834" s="2" t="s">
        <v>4644</v>
      </c>
      <c r="B834" s="19">
        <v>0.2086054552439493</v>
      </c>
      <c r="C834" s="3">
        <v>6</v>
      </c>
    </row>
    <row r="835" spans="1:3" x14ac:dyDescent="0.35">
      <c r="A835" s="2" t="s">
        <v>4996</v>
      </c>
      <c r="B835" s="19">
        <v>0.20903411821239787</v>
      </c>
      <c r="C835" s="3">
        <v>2</v>
      </c>
    </row>
    <row r="836" spans="1:3" x14ac:dyDescent="0.35">
      <c r="A836" s="2" t="s">
        <v>4448</v>
      </c>
      <c r="B836" s="19">
        <v>0.2090352220520674</v>
      </c>
      <c r="C836" s="3">
        <v>3</v>
      </c>
    </row>
    <row r="837" spans="1:3" x14ac:dyDescent="0.35">
      <c r="A837" s="2" t="s">
        <v>4987</v>
      </c>
      <c r="B837" s="19">
        <v>0.20996275605214154</v>
      </c>
      <c r="C837" s="3">
        <v>2</v>
      </c>
    </row>
    <row r="838" spans="1:3" x14ac:dyDescent="0.35">
      <c r="A838" s="2" t="s">
        <v>4801</v>
      </c>
      <c r="B838" s="19">
        <v>0.20999176502882239</v>
      </c>
      <c r="C838" s="3">
        <v>2</v>
      </c>
    </row>
    <row r="839" spans="1:3" x14ac:dyDescent="0.35">
      <c r="A839" s="2" t="s">
        <v>5307</v>
      </c>
      <c r="B839" s="19">
        <v>0.21021820117083556</v>
      </c>
      <c r="C839" s="3">
        <v>20</v>
      </c>
    </row>
    <row r="840" spans="1:3" x14ac:dyDescent="0.35">
      <c r="A840" s="2" t="s">
        <v>5077</v>
      </c>
      <c r="B840" s="19">
        <v>0.21052631578947367</v>
      </c>
      <c r="C840" s="3">
        <v>2</v>
      </c>
    </row>
    <row r="841" spans="1:3" x14ac:dyDescent="0.35">
      <c r="A841" s="2" t="s">
        <v>5065</v>
      </c>
      <c r="B841" s="19">
        <v>0.21086261980830667</v>
      </c>
      <c r="C841" s="3">
        <v>3</v>
      </c>
    </row>
    <row r="842" spans="1:3" x14ac:dyDescent="0.35">
      <c r="A842" s="2" t="s">
        <v>5313</v>
      </c>
      <c r="B842" s="19">
        <v>0.21198156682027647</v>
      </c>
      <c r="C842" s="3">
        <v>20</v>
      </c>
    </row>
    <row r="843" spans="1:3" x14ac:dyDescent="0.35">
      <c r="A843" s="2" t="s">
        <v>5133</v>
      </c>
      <c r="B843" s="19">
        <v>0.21206409048067859</v>
      </c>
      <c r="C843" s="3">
        <v>2</v>
      </c>
    </row>
    <row r="844" spans="1:3" x14ac:dyDescent="0.35">
      <c r="A844" s="2" t="s">
        <v>4427</v>
      </c>
      <c r="B844" s="19">
        <v>0.21232546942705821</v>
      </c>
      <c r="C844" s="3">
        <v>2</v>
      </c>
    </row>
    <row r="845" spans="1:3" x14ac:dyDescent="0.35">
      <c r="A845" s="2" t="s">
        <v>4726</v>
      </c>
      <c r="B845" s="19">
        <v>0.21279761904761907</v>
      </c>
      <c r="C845" s="3">
        <v>2</v>
      </c>
    </row>
    <row r="846" spans="1:3" x14ac:dyDescent="0.35">
      <c r="A846" s="2" t="s">
        <v>5290</v>
      </c>
      <c r="B846" s="19">
        <v>0.21282798833819244</v>
      </c>
      <c r="C846" s="3">
        <v>15</v>
      </c>
    </row>
    <row r="847" spans="1:3" x14ac:dyDescent="0.35">
      <c r="A847" s="2" t="s">
        <v>5344</v>
      </c>
      <c r="B847" s="19">
        <v>0.21288837744533945</v>
      </c>
      <c r="C847" s="3">
        <v>11</v>
      </c>
    </row>
    <row r="848" spans="1:3" x14ac:dyDescent="0.35">
      <c r="A848" s="2" t="s">
        <v>5170</v>
      </c>
      <c r="B848" s="19">
        <v>0.21351568785197106</v>
      </c>
      <c r="C848" s="3">
        <v>2</v>
      </c>
    </row>
    <row r="849" spans="1:3" x14ac:dyDescent="0.35">
      <c r="A849" s="2" t="s">
        <v>4432</v>
      </c>
      <c r="B849" s="19">
        <v>0.21388542963885429</v>
      </c>
      <c r="C849" s="3">
        <v>3</v>
      </c>
    </row>
    <row r="850" spans="1:3" x14ac:dyDescent="0.35">
      <c r="A850" s="2" t="s">
        <v>4472</v>
      </c>
      <c r="B850" s="19">
        <v>0.21410891089108908</v>
      </c>
      <c r="C850" s="3">
        <v>3</v>
      </c>
    </row>
    <row r="851" spans="1:3" x14ac:dyDescent="0.35">
      <c r="A851" s="2" t="s">
        <v>5375</v>
      </c>
      <c r="B851" s="19">
        <v>0.21491228070175433</v>
      </c>
      <c r="C851" s="3">
        <v>2</v>
      </c>
    </row>
    <row r="852" spans="1:3" x14ac:dyDescent="0.35">
      <c r="A852" s="2" t="s">
        <v>5183</v>
      </c>
      <c r="B852" s="19">
        <v>0.21565836298932384</v>
      </c>
      <c r="C852" s="3">
        <v>36</v>
      </c>
    </row>
    <row r="853" spans="1:3" x14ac:dyDescent="0.35">
      <c r="A853" s="2" t="s">
        <v>4628</v>
      </c>
      <c r="B853" s="19">
        <v>0.21657754010695193</v>
      </c>
      <c r="C853" s="3">
        <v>11</v>
      </c>
    </row>
    <row r="854" spans="1:3" x14ac:dyDescent="0.35">
      <c r="A854" s="2" t="s">
        <v>4842</v>
      </c>
      <c r="B854" s="19">
        <v>0.21893863839168543</v>
      </c>
      <c r="C854" s="3">
        <v>2</v>
      </c>
    </row>
    <row r="855" spans="1:3" x14ac:dyDescent="0.35">
      <c r="A855" s="2" t="s">
        <v>4441</v>
      </c>
      <c r="B855" s="19">
        <v>0.21908893709327545</v>
      </c>
      <c r="C855" s="3">
        <v>3</v>
      </c>
    </row>
    <row r="856" spans="1:3" x14ac:dyDescent="0.35">
      <c r="A856" s="2" t="s">
        <v>4879</v>
      </c>
      <c r="B856" s="19">
        <v>0.21915026554201811</v>
      </c>
      <c r="C856" s="3">
        <v>3</v>
      </c>
    </row>
    <row r="857" spans="1:3" x14ac:dyDescent="0.35">
      <c r="A857" s="2" t="s">
        <v>5047</v>
      </c>
      <c r="B857" s="19">
        <v>0.2197802197802198</v>
      </c>
      <c r="C857" s="3">
        <v>3</v>
      </c>
    </row>
    <row r="858" spans="1:3" x14ac:dyDescent="0.35">
      <c r="A858" s="2" t="s">
        <v>4456</v>
      </c>
      <c r="B858" s="19">
        <v>0.21983273596176822</v>
      </c>
      <c r="C858" s="3">
        <v>3</v>
      </c>
    </row>
    <row r="859" spans="1:3" x14ac:dyDescent="0.35">
      <c r="A859" s="2" t="s">
        <v>5283</v>
      </c>
      <c r="B859" s="19">
        <v>0.21988795518207288</v>
      </c>
      <c r="C859" s="3">
        <v>2</v>
      </c>
    </row>
    <row r="860" spans="1:3" x14ac:dyDescent="0.35">
      <c r="A860" s="2" t="s">
        <v>5207</v>
      </c>
      <c r="B860" s="19">
        <v>0.22037510656436488</v>
      </c>
      <c r="C860" s="3">
        <v>27</v>
      </c>
    </row>
    <row r="861" spans="1:3" x14ac:dyDescent="0.35">
      <c r="A861" s="2" t="s">
        <v>4267</v>
      </c>
      <c r="B861" s="19">
        <v>0.2205882352941177</v>
      </c>
      <c r="C861" s="3">
        <v>2</v>
      </c>
    </row>
    <row r="862" spans="1:3" x14ac:dyDescent="0.35">
      <c r="A862" s="2" t="s">
        <v>5202</v>
      </c>
      <c r="B862" s="19">
        <v>0.22155688622754494</v>
      </c>
      <c r="C862" s="3">
        <v>27</v>
      </c>
    </row>
    <row r="863" spans="1:3" x14ac:dyDescent="0.35">
      <c r="A863" s="2" t="s">
        <v>4261</v>
      </c>
      <c r="B863" s="19">
        <v>0.22167487684729065</v>
      </c>
      <c r="C863" s="3">
        <v>2</v>
      </c>
    </row>
    <row r="864" spans="1:3" x14ac:dyDescent="0.35">
      <c r="A864" s="2" t="s">
        <v>5362</v>
      </c>
      <c r="B864" s="19">
        <v>0.22196078431372546</v>
      </c>
      <c r="C864" s="3">
        <v>9</v>
      </c>
    </row>
    <row r="865" spans="1:3" x14ac:dyDescent="0.35">
      <c r="A865" s="2" t="s">
        <v>4428</v>
      </c>
      <c r="B865" s="19">
        <v>0.22209862810530218</v>
      </c>
      <c r="C865" s="3">
        <v>2</v>
      </c>
    </row>
    <row r="866" spans="1:3" x14ac:dyDescent="0.35">
      <c r="A866" s="2" t="s">
        <v>4939</v>
      </c>
      <c r="B866" s="19">
        <v>0.22231833910034604</v>
      </c>
      <c r="C866" s="3">
        <v>3</v>
      </c>
    </row>
    <row r="867" spans="1:3" x14ac:dyDescent="0.35">
      <c r="A867" s="2" t="s">
        <v>4544</v>
      </c>
      <c r="B867" s="19">
        <v>0.22243834124328954</v>
      </c>
      <c r="C867" s="3">
        <v>2</v>
      </c>
    </row>
    <row r="868" spans="1:3" x14ac:dyDescent="0.35">
      <c r="A868" s="2" t="s">
        <v>5387</v>
      </c>
      <c r="B868" s="19">
        <v>0.22255192878338281</v>
      </c>
      <c r="C868" s="3">
        <v>2</v>
      </c>
    </row>
    <row r="869" spans="1:3" x14ac:dyDescent="0.35">
      <c r="A869" s="2" t="s">
        <v>5347</v>
      </c>
      <c r="B869" s="19">
        <v>0.22413793103448271</v>
      </c>
      <c r="C869" s="3">
        <v>4</v>
      </c>
    </row>
    <row r="870" spans="1:3" x14ac:dyDescent="0.35">
      <c r="A870" s="2" t="s">
        <v>4704</v>
      </c>
      <c r="B870" s="19">
        <v>0.2244053774560496</v>
      </c>
      <c r="C870" s="3">
        <v>3</v>
      </c>
    </row>
    <row r="871" spans="1:3" x14ac:dyDescent="0.35">
      <c r="A871" s="2" t="s">
        <v>5340</v>
      </c>
      <c r="B871" s="19">
        <v>0.22446874355271307</v>
      </c>
      <c r="C871" s="3">
        <v>9</v>
      </c>
    </row>
    <row r="872" spans="1:3" x14ac:dyDescent="0.35">
      <c r="A872" s="2" t="s">
        <v>4504</v>
      </c>
      <c r="B872" s="19">
        <v>0.22448979591836737</v>
      </c>
      <c r="C872" s="3">
        <v>2</v>
      </c>
    </row>
    <row r="873" spans="1:3" x14ac:dyDescent="0.35">
      <c r="A873" s="2" t="s">
        <v>4540</v>
      </c>
      <c r="B873" s="19">
        <v>0.22560975609756095</v>
      </c>
      <c r="C873" s="3">
        <v>2</v>
      </c>
    </row>
    <row r="874" spans="1:3" x14ac:dyDescent="0.35">
      <c r="A874" s="2" t="s">
        <v>4705</v>
      </c>
      <c r="B874" s="19">
        <v>0.22641509433962259</v>
      </c>
      <c r="C874" s="3">
        <v>2</v>
      </c>
    </row>
    <row r="875" spans="1:3" x14ac:dyDescent="0.35">
      <c r="A875" s="2" t="s">
        <v>4977</v>
      </c>
      <c r="B875" s="19">
        <v>0.22829006266786034</v>
      </c>
      <c r="C875" s="3">
        <v>2</v>
      </c>
    </row>
    <row r="876" spans="1:3" x14ac:dyDescent="0.35">
      <c r="A876" s="2" t="s">
        <v>4933</v>
      </c>
      <c r="B876" s="19">
        <v>0.22932330827067671</v>
      </c>
      <c r="C876" s="3">
        <v>9</v>
      </c>
    </row>
    <row r="877" spans="1:3" x14ac:dyDescent="0.35">
      <c r="A877" s="2" t="s">
        <v>4249</v>
      </c>
      <c r="B877" s="19">
        <v>0.2293633871459031</v>
      </c>
      <c r="C877" s="3">
        <v>2</v>
      </c>
    </row>
    <row r="878" spans="1:3" x14ac:dyDescent="0.35">
      <c r="A878" s="2" t="s">
        <v>5379</v>
      </c>
      <c r="B878" s="19">
        <v>0.22973208831486169</v>
      </c>
      <c r="C878" s="3">
        <v>2</v>
      </c>
    </row>
    <row r="879" spans="1:3" x14ac:dyDescent="0.35">
      <c r="A879" s="2" t="s">
        <v>4703</v>
      </c>
      <c r="B879" s="19">
        <v>0.22989233692210256</v>
      </c>
      <c r="C879" s="3">
        <v>3</v>
      </c>
    </row>
    <row r="880" spans="1:3" x14ac:dyDescent="0.35">
      <c r="A880" s="2" t="s">
        <v>4513</v>
      </c>
      <c r="B880" s="19">
        <v>0.23047149894440536</v>
      </c>
      <c r="C880" s="3">
        <v>3</v>
      </c>
    </row>
    <row r="881" spans="1:3" x14ac:dyDescent="0.35">
      <c r="A881" s="2" t="s">
        <v>4556</v>
      </c>
      <c r="B881" s="19">
        <v>0.2309951060358891</v>
      </c>
      <c r="C881" s="3">
        <v>3</v>
      </c>
    </row>
    <row r="882" spans="1:3" x14ac:dyDescent="0.35">
      <c r="A882" s="2" t="s">
        <v>5142</v>
      </c>
      <c r="B882" s="19">
        <v>0.23105360443622924</v>
      </c>
      <c r="C882" s="3">
        <v>29</v>
      </c>
    </row>
    <row r="883" spans="1:3" x14ac:dyDescent="0.35">
      <c r="A883" s="2" t="s">
        <v>4567</v>
      </c>
      <c r="B883" s="19">
        <v>0.23278370514064012</v>
      </c>
      <c r="C883" s="3">
        <v>2</v>
      </c>
    </row>
    <row r="884" spans="1:3" x14ac:dyDescent="0.35">
      <c r="A884" s="2" t="s">
        <v>4439</v>
      </c>
      <c r="B884" s="19">
        <v>0.23297730307076103</v>
      </c>
      <c r="C884" s="3">
        <v>4</v>
      </c>
    </row>
    <row r="885" spans="1:3" x14ac:dyDescent="0.35">
      <c r="A885" s="2" t="s">
        <v>4962</v>
      </c>
      <c r="B885" s="19">
        <v>0.23435582822085887</v>
      </c>
      <c r="C885" s="3">
        <v>2</v>
      </c>
    </row>
    <row r="886" spans="1:3" x14ac:dyDescent="0.35">
      <c r="A886" s="2" t="s">
        <v>4509</v>
      </c>
      <c r="B886" s="19">
        <v>0.23448275862068968</v>
      </c>
      <c r="C886" s="3">
        <v>2</v>
      </c>
    </row>
    <row r="887" spans="1:3" x14ac:dyDescent="0.35">
      <c r="A887" s="2" t="s">
        <v>4911</v>
      </c>
      <c r="B887" s="19">
        <v>0.23467230443974629</v>
      </c>
      <c r="C887" s="3">
        <v>6</v>
      </c>
    </row>
    <row r="888" spans="1:3" x14ac:dyDescent="0.35">
      <c r="A888" s="2" t="s">
        <v>5157</v>
      </c>
      <c r="B888" s="19">
        <v>0.2351778656126482</v>
      </c>
      <c r="C888" s="3">
        <v>2</v>
      </c>
    </row>
    <row r="889" spans="1:3" x14ac:dyDescent="0.35">
      <c r="A889" s="2" t="s">
        <v>4805</v>
      </c>
      <c r="B889" s="19">
        <v>0.23539823008849559</v>
      </c>
      <c r="C889" s="3">
        <v>2</v>
      </c>
    </row>
    <row r="890" spans="1:3" x14ac:dyDescent="0.35">
      <c r="A890" s="2" t="s">
        <v>4819</v>
      </c>
      <c r="B890" s="19">
        <v>0.23559982676483326</v>
      </c>
      <c r="C890" s="3">
        <v>3</v>
      </c>
    </row>
    <row r="891" spans="1:3" x14ac:dyDescent="0.35">
      <c r="A891" s="2" t="s">
        <v>4989</v>
      </c>
      <c r="B891" s="19">
        <v>0.23617113223854802</v>
      </c>
      <c r="C891" s="3">
        <v>3</v>
      </c>
    </row>
    <row r="892" spans="1:3" x14ac:dyDescent="0.35">
      <c r="A892" s="2" t="s">
        <v>5381</v>
      </c>
      <c r="B892" s="19">
        <v>0.23655913978494625</v>
      </c>
      <c r="C892" s="3">
        <v>2</v>
      </c>
    </row>
    <row r="893" spans="1:3" x14ac:dyDescent="0.35">
      <c r="A893" s="2" t="s">
        <v>5287</v>
      </c>
      <c r="B893" s="19">
        <v>0.23673469387755097</v>
      </c>
      <c r="C893" s="3">
        <v>15</v>
      </c>
    </row>
    <row r="894" spans="1:3" x14ac:dyDescent="0.35">
      <c r="A894" s="2" t="s">
        <v>4898</v>
      </c>
      <c r="B894" s="19">
        <v>0.23719676549865226</v>
      </c>
      <c r="C894" s="3">
        <v>5</v>
      </c>
    </row>
    <row r="895" spans="1:3" x14ac:dyDescent="0.35">
      <c r="A895" s="2" t="s">
        <v>4727</v>
      </c>
      <c r="B895" s="19">
        <v>0.23727598566308239</v>
      </c>
      <c r="C895" s="3">
        <v>2</v>
      </c>
    </row>
    <row r="896" spans="1:3" x14ac:dyDescent="0.35">
      <c r="A896" s="2" t="s">
        <v>5233</v>
      </c>
      <c r="B896" s="19">
        <v>0.23745819397993312</v>
      </c>
      <c r="C896" s="3">
        <v>22</v>
      </c>
    </row>
    <row r="897" spans="1:3" x14ac:dyDescent="0.35">
      <c r="A897" s="2" t="s">
        <v>4656</v>
      </c>
      <c r="B897" s="19">
        <v>0.23770491803278687</v>
      </c>
      <c r="C897" s="3">
        <v>13</v>
      </c>
    </row>
    <row r="898" spans="1:3" x14ac:dyDescent="0.35">
      <c r="A898" s="2" t="s">
        <v>5099</v>
      </c>
      <c r="B898" s="19">
        <v>0.23913043478260873</v>
      </c>
      <c r="C898" s="3">
        <v>3</v>
      </c>
    </row>
    <row r="899" spans="1:3" x14ac:dyDescent="0.35">
      <c r="A899" s="2" t="s">
        <v>5150</v>
      </c>
      <c r="B899" s="19">
        <v>0.23929236499068907</v>
      </c>
      <c r="C899" s="3">
        <v>37</v>
      </c>
    </row>
    <row r="900" spans="1:3" x14ac:dyDescent="0.35">
      <c r="A900" s="2" t="s">
        <v>4636</v>
      </c>
      <c r="B900" s="19">
        <v>0.23929961089494167</v>
      </c>
      <c r="C900" s="3">
        <v>2</v>
      </c>
    </row>
    <row r="901" spans="1:3" x14ac:dyDescent="0.35">
      <c r="A901" s="2" t="s">
        <v>5086</v>
      </c>
      <c r="B901" s="19">
        <v>0.23991507430997872</v>
      </c>
      <c r="C901" s="3">
        <v>2</v>
      </c>
    </row>
    <row r="902" spans="1:3" x14ac:dyDescent="0.35">
      <c r="A902" s="2" t="s">
        <v>4658</v>
      </c>
      <c r="B902" s="19">
        <v>0.24047754405912447</v>
      </c>
      <c r="C902" s="3">
        <v>2</v>
      </c>
    </row>
    <row r="903" spans="1:3" x14ac:dyDescent="0.35">
      <c r="A903" s="2" t="s">
        <v>5051</v>
      </c>
      <c r="B903" s="19">
        <v>0.24088291746641075</v>
      </c>
      <c r="C903" s="3">
        <v>3</v>
      </c>
    </row>
    <row r="904" spans="1:3" x14ac:dyDescent="0.35">
      <c r="A904" s="2" t="s">
        <v>5218</v>
      </c>
      <c r="B904" s="19">
        <v>0.24088541666666669</v>
      </c>
      <c r="C904" s="3">
        <v>27</v>
      </c>
    </row>
    <row r="905" spans="1:3" x14ac:dyDescent="0.35">
      <c r="A905" s="2" t="s">
        <v>4463</v>
      </c>
      <c r="B905" s="19">
        <v>0.24151309408341415</v>
      </c>
      <c r="C905" s="3">
        <v>3</v>
      </c>
    </row>
    <row r="906" spans="1:3" x14ac:dyDescent="0.35">
      <c r="A906" s="2" t="s">
        <v>4276</v>
      </c>
      <c r="B906" s="19">
        <v>0.2429906542056075</v>
      </c>
      <c r="C906" s="3">
        <v>2</v>
      </c>
    </row>
    <row r="907" spans="1:3" x14ac:dyDescent="0.35">
      <c r="A907" s="2" t="s">
        <v>5196</v>
      </c>
      <c r="B907" s="19">
        <v>0.24338085539714871</v>
      </c>
      <c r="C907" s="3">
        <v>36</v>
      </c>
    </row>
    <row r="908" spans="1:3" x14ac:dyDescent="0.35">
      <c r="A908" s="2" t="s">
        <v>4988</v>
      </c>
      <c r="B908" s="19">
        <v>0.24353448275862072</v>
      </c>
      <c r="C908" s="3">
        <v>2</v>
      </c>
    </row>
    <row r="909" spans="1:3" x14ac:dyDescent="0.35">
      <c r="A909" s="2" t="s">
        <v>4702</v>
      </c>
      <c r="B909" s="19">
        <v>0.24378109452736313</v>
      </c>
      <c r="C909" s="3">
        <v>2</v>
      </c>
    </row>
    <row r="910" spans="1:3" x14ac:dyDescent="0.35">
      <c r="A910" s="2" t="s">
        <v>4622</v>
      </c>
      <c r="B910" s="19">
        <v>0.2444067796610169</v>
      </c>
      <c r="C910" s="3">
        <v>7</v>
      </c>
    </row>
    <row r="911" spans="1:3" x14ac:dyDescent="0.35">
      <c r="A911" s="2" t="s">
        <v>4829</v>
      </c>
      <c r="B911" s="19">
        <v>0.24506713368359606</v>
      </c>
      <c r="C911" s="3">
        <v>2</v>
      </c>
    </row>
    <row r="912" spans="1:3" x14ac:dyDescent="0.35">
      <c r="A912" s="2" t="s">
        <v>4642</v>
      </c>
      <c r="B912" s="19">
        <v>0.24524714828897337</v>
      </c>
      <c r="C912" s="3">
        <v>6</v>
      </c>
    </row>
    <row r="913" spans="1:3" x14ac:dyDescent="0.35">
      <c r="A913" s="2" t="s">
        <v>5102</v>
      </c>
      <c r="B913" s="19">
        <v>0.24576271186440679</v>
      </c>
      <c r="C913" s="3">
        <v>2</v>
      </c>
    </row>
    <row r="914" spans="1:3" x14ac:dyDescent="0.35">
      <c r="A914" s="2" t="s">
        <v>4471</v>
      </c>
      <c r="B914" s="19">
        <v>0.24584103512014779</v>
      </c>
      <c r="C914" s="3">
        <v>3</v>
      </c>
    </row>
    <row r="915" spans="1:3" x14ac:dyDescent="0.35">
      <c r="A915" s="2" t="s">
        <v>4546</v>
      </c>
      <c r="B915" s="19">
        <v>0.24648067571026361</v>
      </c>
      <c r="C915" s="3">
        <v>2</v>
      </c>
    </row>
    <row r="916" spans="1:3" x14ac:dyDescent="0.35">
      <c r="A916" s="2" t="s">
        <v>5262</v>
      </c>
      <c r="B916" s="19">
        <v>0.24676981974796619</v>
      </c>
      <c r="C916" s="3">
        <v>6</v>
      </c>
    </row>
    <row r="917" spans="1:3" x14ac:dyDescent="0.35">
      <c r="A917" s="2" t="s">
        <v>4667</v>
      </c>
      <c r="B917" s="19">
        <v>0.24689165186500883</v>
      </c>
      <c r="C917" s="3">
        <v>6</v>
      </c>
    </row>
    <row r="918" spans="1:3" x14ac:dyDescent="0.35">
      <c r="A918" s="2" t="s">
        <v>5226</v>
      </c>
      <c r="B918" s="19">
        <v>0.2471358428805237</v>
      </c>
      <c r="C918" s="3">
        <v>2</v>
      </c>
    </row>
    <row r="919" spans="1:3" x14ac:dyDescent="0.35">
      <c r="A919" s="2" t="s">
        <v>4712</v>
      </c>
      <c r="B919" s="19">
        <v>0.24723247232472323</v>
      </c>
      <c r="C919" s="3">
        <v>2</v>
      </c>
    </row>
    <row r="920" spans="1:3" x14ac:dyDescent="0.35">
      <c r="A920" s="2" t="s">
        <v>4336</v>
      </c>
      <c r="B920" s="19">
        <v>0.24888392857142852</v>
      </c>
      <c r="C920" s="3">
        <v>3</v>
      </c>
    </row>
    <row r="921" spans="1:3" x14ac:dyDescent="0.35">
      <c r="A921" s="2" t="s">
        <v>4449</v>
      </c>
      <c r="B921" s="19">
        <v>0.24897959183673474</v>
      </c>
      <c r="C921" s="3">
        <v>2</v>
      </c>
    </row>
    <row r="922" spans="1:3" x14ac:dyDescent="0.35">
      <c r="A922" s="2" t="s">
        <v>4479</v>
      </c>
      <c r="B922" s="19">
        <v>0.24925224327018947</v>
      </c>
      <c r="C922" s="3">
        <v>3</v>
      </c>
    </row>
    <row r="923" spans="1:3" x14ac:dyDescent="0.35">
      <c r="A923" s="2" t="s">
        <v>4568</v>
      </c>
      <c r="B923" s="19">
        <v>0.24932065217391308</v>
      </c>
      <c r="C923" s="3">
        <v>2</v>
      </c>
    </row>
    <row r="924" spans="1:3" x14ac:dyDescent="0.35">
      <c r="A924" s="2" t="s">
        <v>5369</v>
      </c>
      <c r="B924" s="19">
        <v>0.24953095684803001</v>
      </c>
      <c r="C924" s="3">
        <v>2</v>
      </c>
    </row>
    <row r="925" spans="1:3" x14ac:dyDescent="0.35">
      <c r="A925" s="2" t="s">
        <v>4693</v>
      </c>
      <c r="B925" s="19">
        <v>0.25031658927817646</v>
      </c>
      <c r="C925" s="3">
        <v>2</v>
      </c>
    </row>
    <row r="926" spans="1:3" x14ac:dyDescent="0.35">
      <c r="A926" s="2" t="s">
        <v>5134</v>
      </c>
      <c r="B926" s="19">
        <v>0.25053229240596164</v>
      </c>
      <c r="C926" s="3">
        <v>29</v>
      </c>
    </row>
    <row r="927" spans="1:3" x14ac:dyDescent="0.35">
      <c r="A927" s="2" t="s">
        <v>5108</v>
      </c>
      <c r="B927" s="19">
        <v>0.2505518763796909</v>
      </c>
      <c r="C927" s="3">
        <v>3</v>
      </c>
    </row>
    <row r="928" spans="1:3" x14ac:dyDescent="0.35">
      <c r="A928" s="2" t="s">
        <v>4481</v>
      </c>
      <c r="B928" s="19">
        <v>0.25102319236016374</v>
      </c>
      <c r="C928" s="3">
        <v>2</v>
      </c>
    </row>
    <row r="929" spans="1:3" x14ac:dyDescent="0.35">
      <c r="A929" s="2" t="s">
        <v>4264</v>
      </c>
      <c r="B929" s="19">
        <v>0.25110132158590304</v>
      </c>
      <c r="C929" s="3">
        <v>2</v>
      </c>
    </row>
    <row r="930" spans="1:3" x14ac:dyDescent="0.35">
      <c r="A930" s="2" t="s">
        <v>5020</v>
      </c>
      <c r="B930" s="19">
        <v>0.25159914712153514</v>
      </c>
      <c r="C930" s="3">
        <v>2</v>
      </c>
    </row>
    <row r="931" spans="1:3" x14ac:dyDescent="0.35">
      <c r="A931" s="2" t="s">
        <v>4963</v>
      </c>
      <c r="B931" s="19">
        <v>0.2516556291390728</v>
      </c>
      <c r="C931" s="3">
        <v>2</v>
      </c>
    </row>
    <row r="932" spans="1:3" x14ac:dyDescent="0.35">
      <c r="A932" s="2" t="s">
        <v>5247</v>
      </c>
      <c r="B932" s="19">
        <v>0.25241797838042856</v>
      </c>
      <c r="C932" s="3">
        <v>2</v>
      </c>
    </row>
    <row r="933" spans="1:3" x14ac:dyDescent="0.35">
      <c r="A933" s="2" t="s">
        <v>5113</v>
      </c>
      <c r="B933" s="19">
        <v>0.25269784172661874</v>
      </c>
      <c r="C933" s="3">
        <v>4</v>
      </c>
    </row>
    <row r="934" spans="1:3" x14ac:dyDescent="0.35">
      <c r="A934" s="2" t="s">
        <v>4610</v>
      </c>
      <c r="B934" s="19">
        <v>0.25445451703657396</v>
      </c>
      <c r="C934" s="3">
        <v>6</v>
      </c>
    </row>
    <row r="935" spans="1:3" x14ac:dyDescent="0.35">
      <c r="A935" s="2" t="s">
        <v>4725</v>
      </c>
      <c r="B935" s="19">
        <v>0.25478981984558197</v>
      </c>
      <c r="C935" s="3">
        <v>2</v>
      </c>
    </row>
    <row r="936" spans="1:3" x14ac:dyDescent="0.35">
      <c r="A936" s="2" t="s">
        <v>4906</v>
      </c>
      <c r="B936" s="19">
        <v>0.25499999999999995</v>
      </c>
      <c r="C936" s="3">
        <v>8</v>
      </c>
    </row>
    <row r="937" spans="1:3" x14ac:dyDescent="0.35">
      <c r="A937" s="2" t="s">
        <v>4431</v>
      </c>
      <c r="B937" s="19">
        <v>0.25504151838671407</v>
      </c>
      <c r="C937" s="3">
        <v>2</v>
      </c>
    </row>
    <row r="938" spans="1:3" x14ac:dyDescent="0.35">
      <c r="A938" s="2" t="s">
        <v>5195</v>
      </c>
      <c r="B938" s="19">
        <v>0.25602968460111319</v>
      </c>
      <c r="C938" s="3">
        <v>36</v>
      </c>
    </row>
    <row r="939" spans="1:3" x14ac:dyDescent="0.35">
      <c r="A939" s="2" t="s">
        <v>4822</v>
      </c>
      <c r="B939" s="19">
        <v>0.25655779991269489</v>
      </c>
      <c r="C939" s="3">
        <v>3</v>
      </c>
    </row>
    <row r="940" spans="1:3" x14ac:dyDescent="0.35">
      <c r="A940" s="2" t="s">
        <v>5312</v>
      </c>
      <c r="B940" s="19">
        <v>0.25683060109289618</v>
      </c>
      <c r="C940" s="3">
        <v>2</v>
      </c>
    </row>
    <row r="941" spans="1:3" x14ac:dyDescent="0.35">
      <c r="A941" s="2" t="s">
        <v>4787</v>
      </c>
      <c r="B941" s="19">
        <v>0.25768321513002368</v>
      </c>
      <c r="C941" s="3">
        <v>2</v>
      </c>
    </row>
    <row r="942" spans="1:3" x14ac:dyDescent="0.35">
      <c r="A942" s="2" t="s">
        <v>4435</v>
      </c>
      <c r="B942" s="19">
        <v>0.25840614244109078</v>
      </c>
      <c r="C942" s="3">
        <v>3</v>
      </c>
    </row>
    <row r="943" spans="1:3" x14ac:dyDescent="0.35">
      <c r="A943" s="2" t="s">
        <v>4947</v>
      </c>
      <c r="B943" s="19">
        <v>0.26008789452656811</v>
      </c>
      <c r="C943" s="3">
        <v>7</v>
      </c>
    </row>
    <row r="944" spans="1:3" x14ac:dyDescent="0.35">
      <c r="A944" s="2" t="s">
        <v>5036</v>
      </c>
      <c r="B944" s="19">
        <v>0.26037735849056604</v>
      </c>
      <c r="C944" s="3">
        <v>2</v>
      </c>
    </row>
    <row r="945" spans="1:3" x14ac:dyDescent="0.35">
      <c r="A945" s="2" t="s">
        <v>4511</v>
      </c>
      <c r="B945" s="19">
        <v>0.26040759449573248</v>
      </c>
      <c r="C945" s="3">
        <v>2</v>
      </c>
    </row>
    <row r="946" spans="1:3" x14ac:dyDescent="0.35">
      <c r="A946" s="2" t="s">
        <v>4974</v>
      </c>
      <c r="B946" s="19">
        <v>0.26077097505668934</v>
      </c>
      <c r="C946" s="3">
        <v>4</v>
      </c>
    </row>
    <row r="947" spans="1:3" x14ac:dyDescent="0.35">
      <c r="A947" s="2" t="s">
        <v>4438</v>
      </c>
      <c r="B947" s="19">
        <v>0.2613636363636363</v>
      </c>
      <c r="C947" s="3">
        <v>6</v>
      </c>
    </row>
    <row r="948" spans="1:3" x14ac:dyDescent="0.35">
      <c r="A948" s="2" t="s">
        <v>5238</v>
      </c>
      <c r="B948" s="19">
        <v>0.26229508196721313</v>
      </c>
      <c r="C948" s="3">
        <v>22</v>
      </c>
    </row>
    <row r="949" spans="1:3" x14ac:dyDescent="0.35">
      <c r="A949" s="2" t="s">
        <v>4671</v>
      </c>
      <c r="B949" s="19">
        <v>0.26262626262626265</v>
      </c>
      <c r="C949" s="3">
        <v>4</v>
      </c>
    </row>
    <row r="950" spans="1:3" x14ac:dyDescent="0.35">
      <c r="A950" s="2" t="s">
        <v>4430</v>
      </c>
      <c r="B950" s="19">
        <v>0.26266300008870752</v>
      </c>
      <c r="C950" s="3">
        <v>4</v>
      </c>
    </row>
    <row r="951" spans="1:3" x14ac:dyDescent="0.35">
      <c r="A951" s="2" t="s">
        <v>4836</v>
      </c>
      <c r="B951" s="19">
        <v>0.2628660375522911</v>
      </c>
      <c r="C951" s="3">
        <v>2</v>
      </c>
    </row>
    <row r="952" spans="1:3" x14ac:dyDescent="0.35">
      <c r="A952" s="2" t="s">
        <v>4582</v>
      </c>
      <c r="B952" s="19">
        <v>0.26290706910246225</v>
      </c>
      <c r="C952" s="3">
        <v>6</v>
      </c>
    </row>
    <row r="953" spans="1:3" x14ac:dyDescent="0.35">
      <c r="A953" s="2" t="s">
        <v>4664</v>
      </c>
      <c r="B953" s="19">
        <v>0.26344086021505375</v>
      </c>
      <c r="C953" s="3">
        <v>13</v>
      </c>
    </row>
    <row r="954" spans="1:3" x14ac:dyDescent="0.35">
      <c r="A954" s="2" t="s">
        <v>5239</v>
      </c>
      <c r="B954" s="19">
        <v>0.26410121244069584</v>
      </c>
      <c r="C954" s="3">
        <v>22</v>
      </c>
    </row>
    <row r="955" spans="1:3" x14ac:dyDescent="0.35">
      <c r="A955" s="2" t="s">
        <v>5366</v>
      </c>
      <c r="B955" s="19">
        <v>0.26530612244897961</v>
      </c>
      <c r="C955" s="3">
        <v>2</v>
      </c>
    </row>
    <row r="956" spans="1:3" x14ac:dyDescent="0.35">
      <c r="A956" s="2" t="s">
        <v>4639</v>
      </c>
      <c r="B956" s="19">
        <v>0.26534859521331944</v>
      </c>
      <c r="C956" s="3">
        <v>6</v>
      </c>
    </row>
    <row r="957" spans="1:3" x14ac:dyDescent="0.35">
      <c r="A957" s="2" t="s">
        <v>5175</v>
      </c>
      <c r="B957" s="19">
        <v>0.26595744680851063</v>
      </c>
      <c r="C957" s="3">
        <v>18</v>
      </c>
    </row>
    <row r="958" spans="1:3" x14ac:dyDescent="0.35">
      <c r="A958" s="2" t="s">
        <v>5257</v>
      </c>
      <c r="B958" s="19">
        <v>0.26617375231053608</v>
      </c>
      <c r="C958" s="3">
        <v>17</v>
      </c>
    </row>
    <row r="959" spans="1:3" x14ac:dyDescent="0.35">
      <c r="A959" s="2" t="s">
        <v>5050</v>
      </c>
      <c r="B959" s="19">
        <v>0.26618705035971219</v>
      </c>
      <c r="C959" s="3">
        <v>2</v>
      </c>
    </row>
    <row r="960" spans="1:3" x14ac:dyDescent="0.35">
      <c r="A960" s="2" t="s">
        <v>5204</v>
      </c>
      <c r="B960" s="19">
        <v>0.26658322903629533</v>
      </c>
      <c r="C960" s="3">
        <v>27</v>
      </c>
    </row>
    <row r="961" spans="1:3" x14ac:dyDescent="0.35">
      <c r="A961" s="2" t="s">
        <v>4965</v>
      </c>
      <c r="B961" s="19">
        <v>0.26673326673326669</v>
      </c>
      <c r="C961" s="3">
        <v>2</v>
      </c>
    </row>
    <row r="962" spans="1:3" x14ac:dyDescent="0.35">
      <c r="A962" s="2" t="s">
        <v>5117</v>
      </c>
      <c r="B962" s="19">
        <v>0.26681127982646419</v>
      </c>
      <c r="C962" s="3">
        <v>2</v>
      </c>
    </row>
    <row r="963" spans="1:3" x14ac:dyDescent="0.35">
      <c r="A963" s="2" t="s">
        <v>4490</v>
      </c>
      <c r="B963" s="19">
        <v>0.26829268292682928</v>
      </c>
      <c r="C963" s="3">
        <v>2</v>
      </c>
    </row>
    <row r="964" spans="1:3" x14ac:dyDescent="0.35">
      <c r="A964" s="2" t="s">
        <v>5030</v>
      </c>
      <c r="B964" s="19">
        <v>0.26838966202783293</v>
      </c>
      <c r="C964" s="3">
        <v>3</v>
      </c>
    </row>
    <row r="965" spans="1:3" x14ac:dyDescent="0.35">
      <c r="A965" s="2" t="s">
        <v>4499</v>
      </c>
      <c r="B965" s="19">
        <v>0.26881720430107525</v>
      </c>
      <c r="C965" s="3">
        <v>2</v>
      </c>
    </row>
    <row r="966" spans="1:3" x14ac:dyDescent="0.35">
      <c r="A966" s="2" t="s">
        <v>4870</v>
      </c>
      <c r="B966" s="19">
        <v>0.26932478623809475</v>
      </c>
      <c r="C966" s="3">
        <v>3</v>
      </c>
    </row>
    <row r="967" spans="1:3" x14ac:dyDescent="0.35">
      <c r="A967" s="2" t="s">
        <v>4816</v>
      </c>
      <c r="B967" s="19">
        <v>0.26939754119267456</v>
      </c>
      <c r="C967" s="3">
        <v>4</v>
      </c>
    </row>
    <row r="968" spans="1:3" x14ac:dyDescent="0.35">
      <c r="A968" s="2" t="s">
        <v>5348</v>
      </c>
      <c r="B968" s="19">
        <v>0.27027027027027023</v>
      </c>
      <c r="C968" s="3">
        <v>4</v>
      </c>
    </row>
    <row r="969" spans="1:3" x14ac:dyDescent="0.35">
      <c r="A969" s="2" t="s">
        <v>4289</v>
      </c>
      <c r="B969" s="19">
        <v>0.27044025157232704</v>
      </c>
      <c r="C969" s="3">
        <v>2</v>
      </c>
    </row>
    <row r="970" spans="1:3" x14ac:dyDescent="0.35">
      <c r="A970" s="2" t="s">
        <v>4991</v>
      </c>
      <c r="B970" s="19">
        <v>0.2706206312221987</v>
      </c>
      <c r="C970" s="3">
        <v>5</v>
      </c>
    </row>
    <row r="971" spans="1:3" x14ac:dyDescent="0.35">
      <c r="A971" s="2" t="s">
        <v>5357</v>
      </c>
      <c r="B971" s="19">
        <v>0.27101123595505616</v>
      </c>
      <c r="C971" s="3">
        <v>10</v>
      </c>
    </row>
    <row r="972" spans="1:3" x14ac:dyDescent="0.35">
      <c r="A972" s="2" t="s">
        <v>4260</v>
      </c>
      <c r="B972" s="19">
        <v>0.27142857142857141</v>
      </c>
      <c r="C972" s="3">
        <v>2</v>
      </c>
    </row>
    <row r="973" spans="1:3" x14ac:dyDescent="0.35">
      <c r="A973" s="2" t="s">
        <v>5296</v>
      </c>
      <c r="B973" s="19">
        <v>0.27164089924564938</v>
      </c>
      <c r="C973" s="3">
        <v>16</v>
      </c>
    </row>
    <row r="974" spans="1:3" x14ac:dyDescent="0.35">
      <c r="A974" s="2" t="s">
        <v>5017</v>
      </c>
      <c r="B974" s="19">
        <v>0.27278958190541469</v>
      </c>
      <c r="C974" s="3">
        <v>3</v>
      </c>
    </row>
    <row r="975" spans="1:3" x14ac:dyDescent="0.35">
      <c r="A975" s="2" t="s">
        <v>4896</v>
      </c>
      <c r="B975" s="19">
        <v>0.27315914489311166</v>
      </c>
      <c r="C975" s="3">
        <v>7</v>
      </c>
    </row>
    <row r="976" spans="1:3" x14ac:dyDescent="0.35">
      <c r="A976" s="2" t="s">
        <v>5127</v>
      </c>
      <c r="B976" s="19">
        <v>0.27334083239595047</v>
      </c>
      <c r="C976" s="3">
        <v>36</v>
      </c>
    </row>
    <row r="977" spans="1:3" x14ac:dyDescent="0.35">
      <c r="A977" s="2" t="s">
        <v>4668</v>
      </c>
      <c r="B977" s="19">
        <v>0.2736450584484591</v>
      </c>
      <c r="C977" s="3">
        <v>5</v>
      </c>
    </row>
    <row r="978" spans="1:3" x14ac:dyDescent="0.35">
      <c r="A978" s="2" t="s">
        <v>5009</v>
      </c>
      <c r="B978" s="19">
        <v>0.27392739273927397</v>
      </c>
      <c r="C978" s="3">
        <v>2</v>
      </c>
    </row>
    <row r="979" spans="1:3" x14ac:dyDescent="0.35">
      <c r="A979" s="2" t="s">
        <v>4970</v>
      </c>
      <c r="B979" s="19">
        <v>0.27448477111070585</v>
      </c>
      <c r="C979" s="3">
        <v>2</v>
      </c>
    </row>
    <row r="980" spans="1:3" x14ac:dyDescent="0.35">
      <c r="A980" s="2" t="s">
        <v>5145</v>
      </c>
      <c r="B980" s="19">
        <v>0.27462946817785533</v>
      </c>
      <c r="C980" s="3">
        <v>29</v>
      </c>
    </row>
    <row r="981" spans="1:3" x14ac:dyDescent="0.35">
      <c r="A981" s="2" t="s">
        <v>4638</v>
      </c>
      <c r="B981" s="19">
        <v>0.27717391304347822</v>
      </c>
      <c r="C981" s="3">
        <v>3</v>
      </c>
    </row>
    <row r="982" spans="1:3" x14ac:dyDescent="0.35">
      <c r="A982" s="2" t="s">
        <v>5314</v>
      </c>
      <c r="B982" s="19">
        <v>0.27857142857142853</v>
      </c>
      <c r="C982" s="3">
        <v>2</v>
      </c>
    </row>
    <row r="983" spans="1:3" x14ac:dyDescent="0.35">
      <c r="A983" s="2" t="s">
        <v>5168</v>
      </c>
      <c r="B983" s="19">
        <v>0.27913669064748198</v>
      </c>
      <c r="C983" s="3">
        <v>3</v>
      </c>
    </row>
    <row r="984" spans="1:3" x14ac:dyDescent="0.35">
      <c r="A984" s="2" t="s">
        <v>5327</v>
      </c>
      <c r="B984" s="19">
        <v>0.2794117647058823</v>
      </c>
      <c r="C984" s="3">
        <v>17</v>
      </c>
    </row>
    <row r="985" spans="1:3" x14ac:dyDescent="0.35">
      <c r="A985" s="2" t="s">
        <v>5100</v>
      </c>
      <c r="B985" s="19">
        <v>0.28000000000000003</v>
      </c>
      <c r="C985" s="3">
        <v>2</v>
      </c>
    </row>
    <row r="986" spans="1:3" x14ac:dyDescent="0.35">
      <c r="A986" s="2" t="s">
        <v>4775</v>
      </c>
      <c r="B986" s="19">
        <v>0.28025477707006369</v>
      </c>
      <c r="C986" s="3">
        <v>2</v>
      </c>
    </row>
    <row r="987" spans="1:3" x14ac:dyDescent="0.35">
      <c r="A987" s="2" t="s">
        <v>4253</v>
      </c>
      <c r="B987" s="19">
        <v>0.28158844765342961</v>
      </c>
      <c r="C987" s="3">
        <v>4</v>
      </c>
    </row>
    <row r="988" spans="1:3" x14ac:dyDescent="0.35">
      <c r="A988" s="2" t="s">
        <v>4501</v>
      </c>
      <c r="B988" s="19">
        <v>0.2818181818181818</v>
      </c>
      <c r="C988" s="3">
        <v>3</v>
      </c>
    </row>
    <row r="989" spans="1:3" x14ac:dyDescent="0.35">
      <c r="A989" s="2" t="s">
        <v>4252</v>
      </c>
      <c r="B989" s="19">
        <v>0.28195488721804507</v>
      </c>
      <c r="C989" s="3">
        <v>2</v>
      </c>
    </row>
    <row r="990" spans="1:3" x14ac:dyDescent="0.35">
      <c r="A990" s="2" t="s">
        <v>4993</v>
      </c>
      <c r="B990" s="19">
        <v>0.28220858895705525</v>
      </c>
      <c r="C990" s="3">
        <v>3</v>
      </c>
    </row>
    <row r="991" spans="1:3" x14ac:dyDescent="0.35">
      <c r="A991" s="2" t="s">
        <v>5330</v>
      </c>
      <c r="B991" s="19">
        <v>0.28229956288385988</v>
      </c>
      <c r="C991" s="3">
        <v>3</v>
      </c>
    </row>
    <row r="992" spans="1:3" x14ac:dyDescent="0.35">
      <c r="A992" s="2" t="s">
        <v>5063</v>
      </c>
      <c r="B992" s="19">
        <v>0.28244274809160302</v>
      </c>
      <c r="C992" s="3">
        <v>2</v>
      </c>
    </row>
    <row r="993" spans="1:3" x14ac:dyDescent="0.35">
      <c r="A993" s="2" t="s">
        <v>4533</v>
      </c>
      <c r="B993" s="19">
        <v>0.28330424665503195</v>
      </c>
      <c r="C993" s="3">
        <v>2</v>
      </c>
    </row>
    <row r="994" spans="1:3" x14ac:dyDescent="0.35">
      <c r="A994" s="2" t="s">
        <v>4594</v>
      </c>
      <c r="B994" s="19">
        <v>0.28512206356517739</v>
      </c>
      <c r="C994" s="3">
        <v>4</v>
      </c>
    </row>
    <row r="995" spans="1:3" x14ac:dyDescent="0.35">
      <c r="A995" s="2" t="s">
        <v>4785</v>
      </c>
      <c r="B995" s="19">
        <v>0.28530480984340045</v>
      </c>
      <c r="C995" s="3">
        <v>3</v>
      </c>
    </row>
    <row r="996" spans="1:3" x14ac:dyDescent="0.35">
      <c r="A996" s="2" t="s">
        <v>4812</v>
      </c>
      <c r="B996" s="19">
        <v>0.28904098155412739</v>
      </c>
      <c r="C996" s="3">
        <v>3</v>
      </c>
    </row>
    <row r="997" spans="1:3" x14ac:dyDescent="0.35">
      <c r="A997" s="2" t="s">
        <v>5246</v>
      </c>
      <c r="B997" s="19">
        <v>0.28961584633853543</v>
      </c>
      <c r="C997" s="3">
        <v>22</v>
      </c>
    </row>
    <row r="998" spans="1:3" x14ac:dyDescent="0.35">
      <c r="A998" s="2" t="s">
        <v>4304</v>
      </c>
      <c r="B998" s="19">
        <v>0.29032258064516125</v>
      </c>
      <c r="C998" s="3">
        <v>2</v>
      </c>
    </row>
    <row r="999" spans="1:3" x14ac:dyDescent="0.35">
      <c r="A999" s="2" t="s">
        <v>5085</v>
      </c>
      <c r="B999" s="19">
        <v>0.29032258064516125</v>
      </c>
      <c r="C999" s="3">
        <v>2</v>
      </c>
    </row>
    <row r="1000" spans="1:3" x14ac:dyDescent="0.35">
      <c r="A1000" s="2" t="s">
        <v>5232</v>
      </c>
      <c r="B1000" s="19">
        <v>0.29044117647058826</v>
      </c>
      <c r="C1000" s="3">
        <v>22</v>
      </c>
    </row>
    <row r="1001" spans="1:3" x14ac:dyDescent="0.35">
      <c r="A1001" s="2" t="s">
        <v>5074</v>
      </c>
      <c r="B1001" s="19">
        <v>0.29054054054054052</v>
      </c>
      <c r="C1001" s="3">
        <v>3</v>
      </c>
    </row>
    <row r="1002" spans="1:3" x14ac:dyDescent="0.35">
      <c r="A1002" s="2" t="s">
        <v>4560</v>
      </c>
      <c r="B1002" s="19">
        <v>0.29063097514340347</v>
      </c>
      <c r="C1002" s="3">
        <v>2</v>
      </c>
    </row>
    <row r="1003" spans="1:3" x14ac:dyDescent="0.35">
      <c r="A1003" s="2" t="s">
        <v>4853</v>
      </c>
      <c r="B1003" s="19">
        <v>0.29066976384049553</v>
      </c>
      <c r="C1003" s="3">
        <v>4</v>
      </c>
    </row>
    <row r="1004" spans="1:3" x14ac:dyDescent="0.35">
      <c r="A1004" s="2" t="s">
        <v>4327</v>
      </c>
      <c r="B1004" s="19">
        <v>0.29074889867841408</v>
      </c>
      <c r="C1004" s="3">
        <v>3</v>
      </c>
    </row>
    <row r="1005" spans="1:3" x14ac:dyDescent="0.35">
      <c r="A1005" s="2" t="s">
        <v>4271</v>
      </c>
      <c r="B1005" s="19">
        <v>0.29090909090909095</v>
      </c>
      <c r="C1005" s="3">
        <v>2</v>
      </c>
    </row>
    <row r="1006" spans="1:3" x14ac:dyDescent="0.35">
      <c r="A1006" s="2" t="s">
        <v>4968</v>
      </c>
      <c r="B1006" s="19">
        <v>0.29136690647482016</v>
      </c>
      <c r="C1006" s="3">
        <v>3</v>
      </c>
    </row>
    <row r="1007" spans="1:3" x14ac:dyDescent="0.35">
      <c r="A1007" s="2" t="s">
        <v>5269</v>
      </c>
      <c r="B1007" s="19">
        <v>0.29160739687055481</v>
      </c>
      <c r="C1007" s="3">
        <v>2</v>
      </c>
    </row>
    <row r="1008" spans="1:3" x14ac:dyDescent="0.35">
      <c r="A1008" s="2" t="s">
        <v>4754</v>
      </c>
      <c r="B1008" s="19">
        <v>0.29361702127659578</v>
      </c>
      <c r="C1008" s="3">
        <v>2</v>
      </c>
    </row>
    <row r="1009" spans="1:3" x14ac:dyDescent="0.35">
      <c r="A1009" s="2" t="s">
        <v>5285</v>
      </c>
      <c r="B1009" s="19">
        <v>0.29430978167440264</v>
      </c>
      <c r="C1009" s="3">
        <v>15</v>
      </c>
    </row>
    <row r="1010" spans="1:3" x14ac:dyDescent="0.35">
      <c r="A1010" s="2" t="s">
        <v>4447</v>
      </c>
      <c r="B1010" s="19">
        <v>0.29538461538461541</v>
      </c>
      <c r="C1010" s="3">
        <v>3</v>
      </c>
    </row>
    <row r="1011" spans="1:3" x14ac:dyDescent="0.35">
      <c r="A1011" s="2" t="s">
        <v>4256</v>
      </c>
      <c r="B1011" s="19">
        <v>0.29555555555555557</v>
      </c>
      <c r="C1011" s="3">
        <v>2</v>
      </c>
    </row>
    <row r="1012" spans="1:3" x14ac:dyDescent="0.35">
      <c r="A1012" s="2" t="s">
        <v>4288</v>
      </c>
      <c r="B1012" s="19">
        <v>0.29618768328445744</v>
      </c>
      <c r="C1012" s="3">
        <v>2</v>
      </c>
    </row>
    <row r="1013" spans="1:3" x14ac:dyDescent="0.35">
      <c r="A1013" s="2" t="s">
        <v>5359</v>
      </c>
      <c r="B1013" s="19">
        <v>0.2963872325499825</v>
      </c>
      <c r="C1013" s="3">
        <v>10</v>
      </c>
    </row>
    <row r="1014" spans="1:3" x14ac:dyDescent="0.35">
      <c r="A1014" s="2" t="s">
        <v>4575</v>
      </c>
      <c r="B1014" s="19">
        <v>0.29703848200035465</v>
      </c>
      <c r="C1014" s="3">
        <v>2</v>
      </c>
    </row>
    <row r="1015" spans="1:3" x14ac:dyDescent="0.35">
      <c r="A1015" s="2" t="s">
        <v>4455</v>
      </c>
      <c r="B1015" s="19">
        <v>0.29789864029666252</v>
      </c>
      <c r="C1015" s="3">
        <v>3</v>
      </c>
    </row>
    <row r="1016" spans="1:3" x14ac:dyDescent="0.35">
      <c r="A1016" s="2" t="s">
        <v>5093</v>
      </c>
      <c r="B1016" s="19">
        <v>0.29801324503311255</v>
      </c>
      <c r="C1016" s="3">
        <v>2</v>
      </c>
    </row>
    <row r="1017" spans="1:3" x14ac:dyDescent="0.35">
      <c r="A1017" s="2" t="s">
        <v>5002</v>
      </c>
      <c r="B1017" s="19">
        <v>0.29958873774122113</v>
      </c>
      <c r="C1017" s="3">
        <v>2</v>
      </c>
    </row>
    <row r="1018" spans="1:3" x14ac:dyDescent="0.35">
      <c r="A1018" s="2" t="s">
        <v>4339</v>
      </c>
      <c r="B1018" s="19">
        <v>0.30038022813688214</v>
      </c>
      <c r="C1018" s="3">
        <v>2</v>
      </c>
    </row>
    <row r="1019" spans="1:3" x14ac:dyDescent="0.35">
      <c r="A1019" s="2" t="s">
        <v>4629</v>
      </c>
      <c r="B1019" s="19">
        <v>0.30074388947927738</v>
      </c>
      <c r="C1019" s="3">
        <v>11</v>
      </c>
    </row>
    <row r="1020" spans="1:3" x14ac:dyDescent="0.35">
      <c r="A1020" s="2" t="s">
        <v>5364</v>
      </c>
      <c r="B1020" s="19">
        <v>0.30152671755725186</v>
      </c>
      <c r="C1020" s="3">
        <v>9</v>
      </c>
    </row>
    <row r="1021" spans="1:3" x14ac:dyDescent="0.35">
      <c r="A1021" s="2" t="s">
        <v>4591</v>
      </c>
      <c r="B1021" s="19">
        <v>0.30164217804667248</v>
      </c>
      <c r="C1021" s="3">
        <v>2</v>
      </c>
    </row>
    <row r="1022" spans="1:3" x14ac:dyDescent="0.35">
      <c r="A1022" s="2" t="s">
        <v>4291</v>
      </c>
      <c r="B1022" s="19">
        <v>0.30295566502463056</v>
      </c>
      <c r="C1022" s="3">
        <v>2</v>
      </c>
    </row>
    <row r="1023" spans="1:3" x14ac:dyDescent="0.35">
      <c r="A1023" s="2" t="s">
        <v>5161</v>
      </c>
      <c r="B1023" s="19">
        <v>0.30363864491844411</v>
      </c>
      <c r="C1023" s="3">
        <v>37</v>
      </c>
    </row>
    <row r="1024" spans="1:3" x14ac:dyDescent="0.35">
      <c r="A1024" s="2" t="s">
        <v>4858</v>
      </c>
      <c r="B1024" s="19">
        <v>0.30388445635082401</v>
      </c>
      <c r="C1024" s="3">
        <v>3</v>
      </c>
    </row>
    <row r="1025" spans="1:3" x14ac:dyDescent="0.35">
      <c r="A1025" s="2" t="s">
        <v>4684</v>
      </c>
      <c r="B1025" s="19">
        <v>0.30418250950570336</v>
      </c>
      <c r="C1025" s="3">
        <v>4</v>
      </c>
    </row>
    <row r="1026" spans="1:3" x14ac:dyDescent="0.35">
      <c r="A1026" s="2" t="s">
        <v>5137</v>
      </c>
      <c r="B1026" s="19">
        <v>0.30467571644042235</v>
      </c>
      <c r="C1026" s="3">
        <v>29</v>
      </c>
    </row>
    <row r="1027" spans="1:3" x14ac:dyDescent="0.35">
      <c r="A1027" s="2" t="s">
        <v>5182</v>
      </c>
      <c r="B1027" s="19">
        <v>0.30500472143531637</v>
      </c>
      <c r="C1027" s="3">
        <v>2</v>
      </c>
    </row>
    <row r="1028" spans="1:3" x14ac:dyDescent="0.35">
      <c r="A1028" s="2" t="s">
        <v>4516</v>
      </c>
      <c r="B1028" s="19">
        <v>0.30547741188151578</v>
      </c>
      <c r="C1028" s="3">
        <v>2</v>
      </c>
    </row>
    <row r="1029" spans="1:3" x14ac:dyDescent="0.35">
      <c r="A1029" s="2" t="s">
        <v>4964</v>
      </c>
      <c r="B1029" s="19">
        <v>0.30554283096655976</v>
      </c>
      <c r="C1029" s="3">
        <v>2</v>
      </c>
    </row>
    <row r="1030" spans="1:3" x14ac:dyDescent="0.35">
      <c r="A1030" s="2" t="s">
        <v>5076</v>
      </c>
      <c r="B1030" s="19">
        <v>0.30769230769230771</v>
      </c>
      <c r="C1030" s="3">
        <v>2</v>
      </c>
    </row>
    <row r="1031" spans="1:3" x14ac:dyDescent="0.35">
      <c r="A1031" s="2" t="s">
        <v>4917</v>
      </c>
      <c r="B1031" s="19">
        <v>0.30859681212437939</v>
      </c>
      <c r="C1031" s="3">
        <v>4</v>
      </c>
    </row>
    <row r="1032" spans="1:3" x14ac:dyDescent="0.35">
      <c r="A1032" s="2" t="s">
        <v>4863</v>
      </c>
      <c r="B1032" s="19">
        <v>0.30902034168485981</v>
      </c>
      <c r="C1032" s="3">
        <v>2</v>
      </c>
    </row>
    <row r="1033" spans="1:3" x14ac:dyDescent="0.35">
      <c r="A1033" s="2" t="s">
        <v>5138</v>
      </c>
      <c r="B1033" s="19">
        <v>0.31010928961748635</v>
      </c>
      <c r="C1033" s="3">
        <v>29</v>
      </c>
    </row>
    <row r="1034" spans="1:3" x14ac:dyDescent="0.35">
      <c r="A1034" s="2" t="s">
        <v>5039</v>
      </c>
      <c r="B1034" s="19">
        <v>0.31042654028436012</v>
      </c>
      <c r="C1034" s="3">
        <v>3</v>
      </c>
    </row>
    <row r="1035" spans="1:3" x14ac:dyDescent="0.35">
      <c r="A1035" s="2" t="s">
        <v>4601</v>
      </c>
      <c r="B1035" s="19">
        <v>0.31051873198847263</v>
      </c>
      <c r="C1035" s="3">
        <v>5</v>
      </c>
    </row>
    <row r="1036" spans="1:3" x14ac:dyDescent="0.35">
      <c r="A1036" s="2" t="s">
        <v>5243</v>
      </c>
      <c r="B1036" s="19">
        <v>0.31058020477815695</v>
      </c>
      <c r="C1036" s="3">
        <v>22</v>
      </c>
    </row>
    <row r="1037" spans="1:3" x14ac:dyDescent="0.35">
      <c r="A1037" s="2" t="s">
        <v>5122</v>
      </c>
      <c r="B1037" s="19">
        <v>0.31238544121497774</v>
      </c>
      <c r="C1037" s="3">
        <v>36</v>
      </c>
    </row>
    <row r="1038" spans="1:3" x14ac:dyDescent="0.35">
      <c r="A1038" s="2" t="s">
        <v>5355</v>
      </c>
      <c r="B1038" s="19">
        <v>0.31297709923664119</v>
      </c>
      <c r="C1038" s="3">
        <v>2</v>
      </c>
    </row>
    <row r="1039" spans="1:3" x14ac:dyDescent="0.35">
      <c r="A1039" s="2" t="s">
        <v>5353</v>
      </c>
      <c r="B1039" s="19">
        <v>0.31428571428571428</v>
      </c>
      <c r="C1039" s="3">
        <v>6</v>
      </c>
    </row>
    <row r="1040" spans="1:3" x14ac:dyDescent="0.35">
      <c r="A1040" s="2" t="s">
        <v>4929</v>
      </c>
      <c r="B1040" s="19">
        <v>0.31499312242090782</v>
      </c>
      <c r="C1040" s="3">
        <v>9</v>
      </c>
    </row>
    <row r="1041" spans="1:3" x14ac:dyDescent="0.35">
      <c r="A1041" s="2" t="s">
        <v>5088</v>
      </c>
      <c r="B1041" s="19">
        <v>0.31538461538461537</v>
      </c>
      <c r="C1041" s="3">
        <v>3</v>
      </c>
    </row>
    <row r="1042" spans="1:3" x14ac:dyDescent="0.35">
      <c r="A1042" s="2" t="s">
        <v>4797</v>
      </c>
      <c r="B1042" s="19">
        <v>0.31594848147559235</v>
      </c>
      <c r="C1042" s="3">
        <v>2</v>
      </c>
    </row>
    <row r="1043" spans="1:3" x14ac:dyDescent="0.35">
      <c r="A1043" s="2" t="s">
        <v>4578</v>
      </c>
      <c r="B1043" s="19">
        <v>0.31607744107744107</v>
      </c>
      <c r="C1043" s="3">
        <v>3</v>
      </c>
    </row>
    <row r="1044" spans="1:3" x14ac:dyDescent="0.35">
      <c r="A1044" s="2" t="s">
        <v>5323</v>
      </c>
      <c r="B1044" s="19">
        <v>0.31674208144796379</v>
      </c>
      <c r="C1044" s="3">
        <v>14</v>
      </c>
    </row>
    <row r="1045" spans="1:3" x14ac:dyDescent="0.35">
      <c r="A1045" s="2" t="s">
        <v>4823</v>
      </c>
      <c r="B1045" s="19">
        <v>0.31707005827555401</v>
      </c>
      <c r="C1045" s="3">
        <v>3</v>
      </c>
    </row>
    <row r="1046" spans="1:3" x14ac:dyDescent="0.35">
      <c r="A1046" s="2" t="s">
        <v>4759</v>
      </c>
      <c r="B1046" s="19">
        <v>0.31792614331132307</v>
      </c>
      <c r="C1046" s="3">
        <v>4</v>
      </c>
    </row>
    <row r="1047" spans="1:3" x14ac:dyDescent="0.35">
      <c r="A1047" s="2" t="s">
        <v>4893</v>
      </c>
      <c r="B1047" s="19">
        <v>0.31805500199282577</v>
      </c>
      <c r="C1047" s="3">
        <v>7</v>
      </c>
    </row>
    <row r="1048" spans="1:3" x14ac:dyDescent="0.35">
      <c r="A1048" s="2" t="s">
        <v>4910</v>
      </c>
      <c r="B1048" s="19">
        <v>0.31860036832412519</v>
      </c>
      <c r="C1048" s="3">
        <v>6</v>
      </c>
    </row>
    <row r="1049" spans="1:3" x14ac:dyDescent="0.35">
      <c r="A1049" s="2" t="s">
        <v>4317</v>
      </c>
      <c r="B1049" s="19">
        <v>0.3186510667584308</v>
      </c>
      <c r="C1049" s="3">
        <v>3</v>
      </c>
    </row>
    <row r="1050" spans="1:3" x14ac:dyDescent="0.35">
      <c r="A1050" s="2" t="s">
        <v>5064</v>
      </c>
      <c r="B1050" s="19">
        <v>0.31941031941031944</v>
      </c>
      <c r="C1050" s="3">
        <v>3</v>
      </c>
    </row>
    <row r="1051" spans="1:3" x14ac:dyDescent="0.35">
      <c r="A1051" s="2" t="s">
        <v>5024</v>
      </c>
      <c r="B1051" s="19">
        <v>0.31963470319634707</v>
      </c>
      <c r="C1051" s="3">
        <v>2</v>
      </c>
    </row>
    <row r="1052" spans="1:3" x14ac:dyDescent="0.35">
      <c r="A1052" s="2" t="s">
        <v>5306</v>
      </c>
      <c r="B1052" s="19">
        <v>0.32070376432078562</v>
      </c>
      <c r="C1052" s="3">
        <v>20</v>
      </c>
    </row>
    <row r="1053" spans="1:3" x14ac:dyDescent="0.35">
      <c r="A1053" s="2" t="s">
        <v>4579</v>
      </c>
      <c r="B1053" s="19">
        <v>0.32087227414330216</v>
      </c>
      <c r="C1053" s="3">
        <v>2</v>
      </c>
    </row>
    <row r="1054" spans="1:3" x14ac:dyDescent="0.35">
      <c r="A1054" s="2" t="s">
        <v>4830</v>
      </c>
      <c r="B1054" s="19">
        <v>0.32088161413175592</v>
      </c>
      <c r="C1054" s="3">
        <v>2</v>
      </c>
    </row>
    <row r="1055" spans="1:3" x14ac:dyDescent="0.35">
      <c r="A1055" s="2" t="s">
        <v>5151</v>
      </c>
      <c r="B1055" s="19">
        <v>0.32106715731370744</v>
      </c>
      <c r="C1055" s="3">
        <v>37</v>
      </c>
    </row>
    <row r="1056" spans="1:3" x14ac:dyDescent="0.35">
      <c r="A1056" s="2" t="s">
        <v>4272</v>
      </c>
      <c r="B1056" s="19">
        <v>0.32110091743119268</v>
      </c>
      <c r="C1056" s="3">
        <v>2</v>
      </c>
    </row>
    <row r="1057" spans="1:3" x14ac:dyDescent="0.35">
      <c r="A1057" s="2" t="s">
        <v>4445</v>
      </c>
      <c r="B1057" s="19">
        <v>0.32144757849920169</v>
      </c>
      <c r="C1057" s="3">
        <v>4</v>
      </c>
    </row>
    <row r="1058" spans="1:3" x14ac:dyDescent="0.35">
      <c r="A1058" s="2" t="s">
        <v>5252</v>
      </c>
      <c r="B1058" s="19">
        <v>0.32258064516129031</v>
      </c>
      <c r="C1058" s="3">
        <v>17</v>
      </c>
    </row>
    <row r="1059" spans="1:3" x14ac:dyDescent="0.35">
      <c r="A1059" s="2" t="s">
        <v>5325</v>
      </c>
      <c r="B1059" s="19">
        <v>0.32269503546099287</v>
      </c>
      <c r="C1059" s="3">
        <v>3</v>
      </c>
    </row>
    <row r="1060" spans="1:3" x14ac:dyDescent="0.35">
      <c r="A1060" s="2" t="s">
        <v>4694</v>
      </c>
      <c r="B1060" s="19">
        <v>0.32277227722772278</v>
      </c>
      <c r="C1060" s="3">
        <v>2</v>
      </c>
    </row>
    <row r="1061" spans="1:3" x14ac:dyDescent="0.35">
      <c r="A1061" s="2" t="s">
        <v>5029</v>
      </c>
      <c r="B1061" s="19">
        <v>0.32283464566929138</v>
      </c>
      <c r="C1061" s="3">
        <v>2</v>
      </c>
    </row>
    <row r="1062" spans="1:3" x14ac:dyDescent="0.35">
      <c r="A1062" s="2" t="s">
        <v>5336</v>
      </c>
      <c r="B1062" s="19">
        <v>0.32297493267039568</v>
      </c>
      <c r="C1062" s="3">
        <v>10</v>
      </c>
    </row>
    <row r="1063" spans="1:3" x14ac:dyDescent="0.35">
      <c r="A1063" s="2" t="s">
        <v>4922</v>
      </c>
      <c r="B1063" s="19">
        <v>0.3238255033557047</v>
      </c>
      <c r="C1063" s="3">
        <v>9</v>
      </c>
    </row>
    <row r="1064" spans="1:3" x14ac:dyDescent="0.35">
      <c r="A1064" s="2" t="s">
        <v>5352</v>
      </c>
      <c r="B1064" s="19">
        <v>0.32408575031525855</v>
      </c>
      <c r="C1064" s="3">
        <v>6</v>
      </c>
    </row>
    <row r="1065" spans="1:3" x14ac:dyDescent="0.35">
      <c r="A1065" s="2" t="s">
        <v>4585</v>
      </c>
      <c r="B1065" s="19">
        <v>0.32486930545182968</v>
      </c>
      <c r="C1065" s="3">
        <v>2</v>
      </c>
    </row>
    <row r="1066" spans="1:3" x14ac:dyDescent="0.35">
      <c r="A1066" s="2" t="s">
        <v>5109</v>
      </c>
      <c r="B1066" s="19">
        <v>0.32523850823937556</v>
      </c>
      <c r="C1066" s="3">
        <v>2</v>
      </c>
    </row>
    <row r="1067" spans="1:3" x14ac:dyDescent="0.35">
      <c r="A1067" s="2" t="s">
        <v>4574</v>
      </c>
      <c r="B1067" s="19">
        <v>0.32574679943100993</v>
      </c>
      <c r="C1067" s="3">
        <v>2</v>
      </c>
    </row>
    <row r="1068" spans="1:3" x14ac:dyDescent="0.35">
      <c r="A1068" s="2" t="s">
        <v>4590</v>
      </c>
      <c r="B1068" s="19">
        <v>0.32594936708860761</v>
      </c>
      <c r="C1068" s="3">
        <v>3</v>
      </c>
    </row>
    <row r="1069" spans="1:3" x14ac:dyDescent="0.35">
      <c r="A1069" s="2" t="s">
        <v>4254</v>
      </c>
      <c r="B1069" s="19">
        <v>0.32617449664429526</v>
      </c>
      <c r="C1069" s="3">
        <v>2</v>
      </c>
    </row>
    <row r="1070" spans="1:3" x14ac:dyDescent="0.35">
      <c r="A1070" s="2" t="s">
        <v>4506</v>
      </c>
      <c r="B1070" s="19">
        <v>0.32732732732732733</v>
      </c>
      <c r="C1070" s="3">
        <v>2</v>
      </c>
    </row>
    <row r="1071" spans="1:3" x14ac:dyDescent="0.35">
      <c r="A1071" s="2" t="s">
        <v>4580</v>
      </c>
      <c r="B1071" s="19">
        <v>0.3281972265023112</v>
      </c>
      <c r="C1071" s="3">
        <v>2</v>
      </c>
    </row>
    <row r="1072" spans="1:3" x14ac:dyDescent="0.35">
      <c r="A1072" s="2" t="s">
        <v>4880</v>
      </c>
      <c r="B1072" s="19">
        <v>0.32827586206896547</v>
      </c>
      <c r="C1072" s="3">
        <v>2</v>
      </c>
    </row>
    <row r="1073" spans="1:3" x14ac:dyDescent="0.35">
      <c r="A1073" s="2" t="s">
        <v>5356</v>
      </c>
      <c r="B1073" s="19">
        <v>0.32843560933448579</v>
      </c>
      <c r="C1073" s="3">
        <v>2</v>
      </c>
    </row>
    <row r="1074" spans="1:3" x14ac:dyDescent="0.35">
      <c r="A1074" s="2" t="s">
        <v>4852</v>
      </c>
      <c r="B1074" s="19">
        <v>0.32891414141414144</v>
      </c>
      <c r="C1074" s="3">
        <v>2</v>
      </c>
    </row>
    <row r="1075" spans="1:3" x14ac:dyDescent="0.35">
      <c r="A1075" s="2" t="s">
        <v>4557</v>
      </c>
      <c r="B1075" s="19">
        <v>0.33003204194582003</v>
      </c>
      <c r="C1075" s="3">
        <v>2</v>
      </c>
    </row>
    <row r="1076" spans="1:3" x14ac:dyDescent="0.35">
      <c r="A1076" s="2" t="s">
        <v>4625</v>
      </c>
      <c r="B1076" s="19">
        <v>0.33217993079584773</v>
      </c>
      <c r="C1076" s="3">
        <v>8</v>
      </c>
    </row>
    <row r="1077" spans="1:3" x14ac:dyDescent="0.35">
      <c r="A1077" s="2" t="s">
        <v>4936</v>
      </c>
      <c r="B1077" s="19">
        <v>0.33256351039260967</v>
      </c>
      <c r="C1077" s="3">
        <v>6</v>
      </c>
    </row>
    <row r="1078" spans="1:3" x14ac:dyDescent="0.35">
      <c r="A1078" s="2" t="s">
        <v>5250</v>
      </c>
      <c r="B1078" s="19">
        <v>0.33397590361445784</v>
      </c>
      <c r="C1078" s="3">
        <v>2</v>
      </c>
    </row>
    <row r="1079" spans="1:3" x14ac:dyDescent="0.35">
      <c r="A1079" s="2" t="s">
        <v>4333</v>
      </c>
      <c r="B1079" s="19">
        <v>0.33538461538461539</v>
      </c>
      <c r="C1079" s="3">
        <v>2</v>
      </c>
    </row>
    <row r="1080" spans="1:3" x14ac:dyDescent="0.35">
      <c r="A1080" s="2" t="s">
        <v>4551</v>
      </c>
      <c r="B1080" s="19">
        <v>0.33656957928802589</v>
      </c>
      <c r="C1080" s="3">
        <v>2</v>
      </c>
    </row>
    <row r="1081" spans="1:3" x14ac:dyDescent="0.35">
      <c r="A1081" s="2" t="s">
        <v>5054</v>
      </c>
      <c r="B1081" s="19">
        <v>0.33670033670033672</v>
      </c>
      <c r="C1081" s="3">
        <v>2</v>
      </c>
    </row>
    <row r="1082" spans="1:3" x14ac:dyDescent="0.35">
      <c r="A1082" s="2" t="s">
        <v>4892</v>
      </c>
      <c r="B1082" s="19">
        <v>0.33883058470764621</v>
      </c>
      <c r="C1082" s="3">
        <v>2</v>
      </c>
    </row>
    <row r="1083" spans="1:3" x14ac:dyDescent="0.35">
      <c r="A1083" s="2" t="s">
        <v>5013</v>
      </c>
      <c r="B1083" s="19">
        <v>0.34080717488789242</v>
      </c>
      <c r="C1083" s="3">
        <v>2</v>
      </c>
    </row>
    <row r="1084" spans="1:3" x14ac:dyDescent="0.35">
      <c r="A1084" s="2" t="s">
        <v>4452</v>
      </c>
      <c r="B1084" s="19">
        <v>0.34351145038167941</v>
      </c>
      <c r="C1084" s="3">
        <v>2</v>
      </c>
    </row>
    <row r="1085" spans="1:3" x14ac:dyDescent="0.35">
      <c r="A1085" s="2" t="s">
        <v>5144</v>
      </c>
      <c r="B1085" s="19">
        <v>0.34422403733955664</v>
      </c>
      <c r="C1085" s="3">
        <v>29</v>
      </c>
    </row>
    <row r="1086" spans="1:3" x14ac:dyDescent="0.35">
      <c r="A1086" s="2" t="s">
        <v>5382</v>
      </c>
      <c r="B1086" s="19">
        <v>0.34426229508196721</v>
      </c>
      <c r="C1086" s="3">
        <v>2</v>
      </c>
    </row>
    <row r="1087" spans="1:3" x14ac:dyDescent="0.35">
      <c r="A1087" s="2" t="s">
        <v>4872</v>
      </c>
      <c r="B1087" s="19">
        <v>0.34826591100878246</v>
      </c>
      <c r="C1087" s="3">
        <v>2</v>
      </c>
    </row>
    <row r="1088" spans="1:3" x14ac:dyDescent="0.35">
      <c r="A1088" s="2" t="s">
        <v>5385</v>
      </c>
      <c r="B1088" s="19">
        <v>0.34883720930232553</v>
      </c>
      <c r="C1088" s="3">
        <v>2</v>
      </c>
    </row>
    <row r="1089" spans="1:3" x14ac:dyDescent="0.35">
      <c r="A1089" s="2" t="s">
        <v>4699</v>
      </c>
      <c r="B1089" s="19">
        <v>0.34924078091106292</v>
      </c>
      <c r="C1089" s="3">
        <v>2</v>
      </c>
    </row>
    <row r="1090" spans="1:3" x14ac:dyDescent="0.35">
      <c r="A1090" s="2" t="s">
        <v>5324</v>
      </c>
      <c r="B1090" s="19">
        <v>0.34961439588688942</v>
      </c>
      <c r="C1090" s="3">
        <v>14</v>
      </c>
    </row>
    <row r="1091" spans="1:3" x14ac:dyDescent="0.35">
      <c r="A1091" s="2" t="s">
        <v>4325</v>
      </c>
      <c r="B1091" s="19">
        <v>0.34975369458128075</v>
      </c>
      <c r="C1091" s="3">
        <v>2</v>
      </c>
    </row>
    <row r="1092" spans="1:3" x14ac:dyDescent="0.35">
      <c r="A1092" s="2" t="s">
        <v>4918</v>
      </c>
      <c r="B1092" s="19">
        <v>0.34982192322912548</v>
      </c>
      <c r="C1092" s="3">
        <v>4</v>
      </c>
    </row>
    <row r="1093" spans="1:3" x14ac:dyDescent="0.35">
      <c r="A1093" s="2" t="s">
        <v>4497</v>
      </c>
      <c r="B1093" s="19">
        <v>0.35054347826086962</v>
      </c>
      <c r="C1093" s="3">
        <v>3</v>
      </c>
    </row>
    <row r="1094" spans="1:3" x14ac:dyDescent="0.35">
      <c r="A1094" s="2" t="s">
        <v>4762</v>
      </c>
      <c r="B1094" s="19">
        <v>0.35321100917431192</v>
      </c>
      <c r="C1094" s="3">
        <v>2</v>
      </c>
    </row>
    <row r="1095" spans="1:3" x14ac:dyDescent="0.35">
      <c r="A1095" s="2" t="s">
        <v>4864</v>
      </c>
      <c r="B1095" s="19">
        <v>0.35424279789261298</v>
      </c>
      <c r="C1095" s="3">
        <v>2</v>
      </c>
    </row>
    <row r="1096" spans="1:3" x14ac:dyDescent="0.35">
      <c r="A1096" s="2" t="s">
        <v>5241</v>
      </c>
      <c r="B1096" s="19">
        <v>0.35672514619883039</v>
      </c>
      <c r="C1096" s="3">
        <v>22</v>
      </c>
    </row>
    <row r="1097" spans="1:3" x14ac:dyDescent="0.35">
      <c r="A1097" s="2" t="s">
        <v>5181</v>
      </c>
      <c r="B1097" s="19">
        <v>0.35708079930495223</v>
      </c>
      <c r="C1097" s="3">
        <v>18</v>
      </c>
    </row>
    <row r="1098" spans="1:3" x14ac:dyDescent="0.35">
      <c r="A1098" s="2" t="s">
        <v>5331</v>
      </c>
      <c r="B1098" s="19">
        <v>0.35778546712802761</v>
      </c>
      <c r="C1098" s="3">
        <v>17</v>
      </c>
    </row>
    <row r="1099" spans="1:3" x14ac:dyDescent="0.35">
      <c r="A1099" s="2" t="s">
        <v>4618</v>
      </c>
      <c r="B1099" s="19">
        <v>0.35822081016679902</v>
      </c>
      <c r="C1099" s="3">
        <v>2</v>
      </c>
    </row>
    <row r="1100" spans="1:3" x14ac:dyDescent="0.35">
      <c r="A1100" s="2" t="s">
        <v>4475</v>
      </c>
      <c r="B1100" s="19">
        <v>0.35834896810506561</v>
      </c>
      <c r="C1100" s="3">
        <v>2</v>
      </c>
    </row>
    <row r="1101" spans="1:3" x14ac:dyDescent="0.35">
      <c r="A1101" s="2" t="s">
        <v>5211</v>
      </c>
      <c r="B1101" s="19">
        <v>0.35846560846560843</v>
      </c>
      <c r="C1101" s="3">
        <v>27</v>
      </c>
    </row>
    <row r="1102" spans="1:3" x14ac:dyDescent="0.35">
      <c r="A1102" s="2" t="s">
        <v>4778</v>
      </c>
      <c r="B1102" s="19">
        <v>0.35866806032551884</v>
      </c>
      <c r="C1102" s="3">
        <v>2</v>
      </c>
    </row>
    <row r="1103" spans="1:3" x14ac:dyDescent="0.35">
      <c r="A1103" s="2" t="s">
        <v>5242</v>
      </c>
      <c r="B1103" s="19">
        <v>0.35973041280539175</v>
      </c>
      <c r="C1103" s="3">
        <v>22</v>
      </c>
    </row>
    <row r="1104" spans="1:3" x14ac:dyDescent="0.35">
      <c r="A1104" s="2" t="s">
        <v>4692</v>
      </c>
      <c r="B1104" s="19">
        <v>0.3603603603603604</v>
      </c>
      <c r="C1104" s="3">
        <v>2</v>
      </c>
    </row>
    <row r="1105" spans="1:3" x14ac:dyDescent="0.35">
      <c r="A1105" s="2" t="s">
        <v>5367</v>
      </c>
      <c r="B1105" s="19">
        <v>0.36267942583732055</v>
      </c>
      <c r="C1105" s="3">
        <v>2</v>
      </c>
    </row>
    <row r="1106" spans="1:3" x14ac:dyDescent="0.35">
      <c r="A1106" s="2" t="s">
        <v>4596</v>
      </c>
      <c r="B1106" s="19">
        <v>0.36363636363636359</v>
      </c>
      <c r="C1106" s="3">
        <v>8</v>
      </c>
    </row>
    <row r="1107" spans="1:3" x14ac:dyDescent="0.35">
      <c r="A1107" s="2" t="s">
        <v>5141</v>
      </c>
      <c r="B1107" s="19">
        <v>0.36436170212765956</v>
      </c>
      <c r="C1107" s="3">
        <v>29</v>
      </c>
    </row>
    <row r="1108" spans="1:3" x14ac:dyDescent="0.35">
      <c r="A1108" s="2" t="s">
        <v>4600</v>
      </c>
      <c r="B1108" s="19">
        <v>0.3644488579940417</v>
      </c>
      <c r="C1108" s="3">
        <v>5</v>
      </c>
    </row>
    <row r="1109" spans="1:3" x14ac:dyDescent="0.35">
      <c r="A1109" s="2" t="s">
        <v>5291</v>
      </c>
      <c r="B1109" s="19">
        <v>0.36745607333842623</v>
      </c>
      <c r="C1109" s="3">
        <v>15</v>
      </c>
    </row>
    <row r="1110" spans="1:3" x14ac:dyDescent="0.35">
      <c r="A1110" s="2" t="s">
        <v>4923</v>
      </c>
      <c r="B1110" s="19">
        <v>0.36815920398009955</v>
      </c>
      <c r="C1110" s="3">
        <v>9</v>
      </c>
    </row>
    <row r="1111" spans="1:3" x14ac:dyDescent="0.35">
      <c r="A1111" s="2" t="s">
        <v>5236</v>
      </c>
      <c r="B1111" s="19">
        <v>0.37017167381974247</v>
      </c>
      <c r="C1111" s="3">
        <v>22</v>
      </c>
    </row>
    <row r="1112" spans="1:3" x14ac:dyDescent="0.35">
      <c r="A1112" s="2" t="s">
        <v>5059</v>
      </c>
      <c r="B1112" s="19">
        <v>0.37110834371108342</v>
      </c>
      <c r="C1112" s="3">
        <v>3</v>
      </c>
    </row>
    <row r="1113" spans="1:3" x14ac:dyDescent="0.35">
      <c r="A1113" s="2" t="s">
        <v>5046</v>
      </c>
      <c r="B1113" s="19">
        <v>0.37142857142857144</v>
      </c>
      <c r="C1113" s="3">
        <v>2</v>
      </c>
    </row>
    <row r="1114" spans="1:3" x14ac:dyDescent="0.35">
      <c r="A1114" s="2" t="s">
        <v>4663</v>
      </c>
      <c r="B1114" s="19">
        <v>0.37188612099644125</v>
      </c>
      <c r="C1114" s="3">
        <v>13</v>
      </c>
    </row>
    <row r="1115" spans="1:3" x14ac:dyDescent="0.35">
      <c r="A1115" s="2" t="s">
        <v>4717</v>
      </c>
      <c r="B1115" s="19">
        <v>0.37244269164407195</v>
      </c>
      <c r="C1115" s="3">
        <v>2</v>
      </c>
    </row>
    <row r="1116" spans="1:3" x14ac:dyDescent="0.35">
      <c r="A1116" s="2" t="s">
        <v>5228</v>
      </c>
      <c r="B1116" s="19">
        <v>0.37264378927017883</v>
      </c>
      <c r="C1116" s="3">
        <v>22</v>
      </c>
    </row>
    <row r="1117" spans="1:3" x14ac:dyDescent="0.35">
      <c r="A1117" s="2" t="s">
        <v>5303</v>
      </c>
      <c r="B1117" s="19">
        <v>0.37277486910994767</v>
      </c>
      <c r="C1117" s="3">
        <v>2</v>
      </c>
    </row>
    <row r="1118" spans="1:3" x14ac:dyDescent="0.35">
      <c r="A1118" s="2" t="s">
        <v>4630</v>
      </c>
      <c r="B1118" s="19">
        <v>0.37432188065099453</v>
      </c>
      <c r="C1118" s="3">
        <v>11</v>
      </c>
    </row>
    <row r="1119" spans="1:3" x14ac:dyDescent="0.35">
      <c r="A1119" s="2" t="s">
        <v>4907</v>
      </c>
      <c r="B1119" s="19">
        <v>0.3745928338762215</v>
      </c>
      <c r="C1119" s="3">
        <v>5</v>
      </c>
    </row>
    <row r="1120" spans="1:3" x14ac:dyDescent="0.35">
      <c r="A1120" s="2" t="s">
        <v>4765</v>
      </c>
      <c r="B1120" s="19">
        <v>0.37531172069825441</v>
      </c>
      <c r="C1120" s="3">
        <v>3</v>
      </c>
    </row>
    <row r="1121" spans="1:3" x14ac:dyDescent="0.35">
      <c r="A1121" s="2" t="s">
        <v>4902</v>
      </c>
      <c r="B1121" s="19">
        <v>0.37538148524923698</v>
      </c>
      <c r="C1121" s="3">
        <v>2</v>
      </c>
    </row>
    <row r="1122" spans="1:3" x14ac:dyDescent="0.35">
      <c r="A1122" s="2" t="s">
        <v>4436</v>
      </c>
      <c r="B1122" s="19">
        <v>0.37642585551330798</v>
      </c>
      <c r="C1122" s="3">
        <v>2</v>
      </c>
    </row>
    <row r="1123" spans="1:3" x14ac:dyDescent="0.35">
      <c r="A1123" s="2" t="s">
        <v>4921</v>
      </c>
      <c r="B1123" s="19">
        <v>0.37738168408113087</v>
      </c>
      <c r="C1123" s="3">
        <v>2</v>
      </c>
    </row>
    <row r="1124" spans="1:3" x14ac:dyDescent="0.35">
      <c r="A1124" s="2" t="s">
        <v>5249</v>
      </c>
      <c r="B1124" s="19">
        <v>0.37742678512668637</v>
      </c>
      <c r="C1124" s="3">
        <v>2</v>
      </c>
    </row>
    <row r="1125" spans="1:3" x14ac:dyDescent="0.35">
      <c r="A1125" s="2" t="s">
        <v>4633</v>
      </c>
      <c r="B1125" s="19">
        <v>0.37744360902255636</v>
      </c>
      <c r="C1125" s="3">
        <v>8</v>
      </c>
    </row>
    <row r="1126" spans="1:3" x14ac:dyDescent="0.35">
      <c r="A1126" s="2" t="s">
        <v>5208</v>
      </c>
      <c r="B1126" s="19">
        <v>0.37864077669902918</v>
      </c>
      <c r="C1126" s="3">
        <v>27</v>
      </c>
    </row>
    <row r="1127" spans="1:3" x14ac:dyDescent="0.35">
      <c r="A1127" s="2" t="s">
        <v>4840</v>
      </c>
      <c r="B1127" s="19">
        <v>0.38131041890440387</v>
      </c>
      <c r="C1127" s="3">
        <v>2</v>
      </c>
    </row>
    <row r="1128" spans="1:3" x14ac:dyDescent="0.35">
      <c r="A1128" s="2" t="s">
        <v>4287</v>
      </c>
      <c r="B1128" s="19">
        <v>0.38271604938271603</v>
      </c>
      <c r="C1128" s="3">
        <v>2</v>
      </c>
    </row>
    <row r="1129" spans="1:3" x14ac:dyDescent="0.35">
      <c r="A1129" s="2" t="s">
        <v>5105</v>
      </c>
      <c r="B1129" s="19">
        <v>0.38571428571428568</v>
      </c>
      <c r="C1129" s="3">
        <v>2</v>
      </c>
    </row>
    <row r="1130" spans="1:3" x14ac:dyDescent="0.35">
      <c r="A1130" s="2" t="s">
        <v>4891</v>
      </c>
      <c r="B1130" s="19">
        <v>0.38609112709832138</v>
      </c>
      <c r="C1130" s="3">
        <v>4</v>
      </c>
    </row>
    <row r="1131" spans="1:3" x14ac:dyDescent="0.35">
      <c r="A1131" s="2" t="s">
        <v>4280</v>
      </c>
      <c r="B1131" s="19">
        <v>0.38745387453874541</v>
      </c>
      <c r="C1131" s="3">
        <v>2</v>
      </c>
    </row>
    <row r="1132" spans="1:3" x14ac:dyDescent="0.35">
      <c r="A1132" s="2" t="s">
        <v>5222</v>
      </c>
      <c r="B1132" s="19">
        <v>0.38752362948960301</v>
      </c>
      <c r="C1132" s="3">
        <v>27</v>
      </c>
    </row>
    <row r="1133" spans="1:3" x14ac:dyDescent="0.35">
      <c r="A1133" s="2" t="s">
        <v>5098</v>
      </c>
      <c r="B1133" s="19">
        <v>0.38759689922480622</v>
      </c>
      <c r="C1133" s="3">
        <v>2</v>
      </c>
    </row>
    <row r="1134" spans="1:3" x14ac:dyDescent="0.35">
      <c r="A1134" s="2" t="s">
        <v>5282</v>
      </c>
      <c r="B1134" s="19">
        <v>0.38766891891891891</v>
      </c>
      <c r="C1134" s="3">
        <v>2</v>
      </c>
    </row>
    <row r="1135" spans="1:3" x14ac:dyDescent="0.35">
      <c r="A1135" s="2" t="s">
        <v>4451</v>
      </c>
      <c r="B1135" s="19">
        <v>0.38787878787878793</v>
      </c>
      <c r="C1135" s="3">
        <v>2</v>
      </c>
    </row>
    <row r="1136" spans="1:3" x14ac:dyDescent="0.35">
      <c r="A1136" s="2" t="s">
        <v>4660</v>
      </c>
      <c r="B1136" s="19">
        <v>0.38853503184713373</v>
      </c>
      <c r="C1136" s="3">
        <v>13</v>
      </c>
    </row>
    <row r="1137" spans="1:3" x14ac:dyDescent="0.35">
      <c r="A1137" s="2" t="s">
        <v>4508</v>
      </c>
      <c r="B1137" s="19">
        <v>0.38897037254326783</v>
      </c>
      <c r="C1137" s="3">
        <v>2</v>
      </c>
    </row>
    <row r="1138" spans="1:3" x14ac:dyDescent="0.35">
      <c r="A1138" s="2" t="s">
        <v>4676</v>
      </c>
      <c r="B1138" s="19">
        <v>0.38968965069471495</v>
      </c>
      <c r="C1138" s="3">
        <v>2</v>
      </c>
    </row>
    <row r="1139" spans="1:3" x14ac:dyDescent="0.35">
      <c r="A1139" s="2" t="s">
        <v>5267</v>
      </c>
      <c r="B1139" s="19">
        <v>0.38974970202622172</v>
      </c>
      <c r="C1139" s="3">
        <v>4</v>
      </c>
    </row>
    <row r="1140" spans="1:3" x14ac:dyDescent="0.35">
      <c r="A1140" s="2" t="s">
        <v>5160</v>
      </c>
      <c r="B1140" s="19">
        <v>0.39383561643835618</v>
      </c>
      <c r="C1140" s="3">
        <v>37</v>
      </c>
    </row>
    <row r="1141" spans="1:3" x14ac:dyDescent="0.35">
      <c r="A1141" s="2" t="s">
        <v>4994</v>
      </c>
      <c r="B1141" s="19">
        <v>0.39443339960238583</v>
      </c>
      <c r="C1141" s="3">
        <v>3</v>
      </c>
    </row>
    <row r="1142" spans="1:3" x14ac:dyDescent="0.35">
      <c r="A1142" s="2" t="s">
        <v>4669</v>
      </c>
      <c r="B1142" s="19">
        <v>0.39460649422124378</v>
      </c>
      <c r="C1142" s="3">
        <v>5</v>
      </c>
    </row>
    <row r="1143" spans="1:3" x14ac:dyDescent="0.35">
      <c r="A1143" s="2" t="s">
        <v>4855</v>
      </c>
      <c r="B1143" s="19">
        <v>0.39712808730614585</v>
      </c>
      <c r="C1143" s="3">
        <v>2</v>
      </c>
    </row>
    <row r="1144" spans="1:3" x14ac:dyDescent="0.35">
      <c r="A1144" s="2" t="s">
        <v>5042</v>
      </c>
      <c r="B1144" s="19">
        <v>0.39922480620155043</v>
      </c>
      <c r="C1144" s="3">
        <v>2</v>
      </c>
    </row>
    <row r="1145" spans="1:3" x14ac:dyDescent="0.35">
      <c r="A1145" s="2" t="s">
        <v>4764</v>
      </c>
      <c r="B1145" s="19">
        <v>0.40031397174254318</v>
      </c>
      <c r="C1145" s="3">
        <v>2</v>
      </c>
    </row>
    <row r="1146" spans="1:3" x14ac:dyDescent="0.35">
      <c r="A1146" s="2" t="s">
        <v>5073</v>
      </c>
      <c r="B1146" s="19">
        <v>0.4006968641114983</v>
      </c>
      <c r="C1146" s="3">
        <v>3</v>
      </c>
    </row>
    <row r="1147" spans="1:3" x14ac:dyDescent="0.35">
      <c r="A1147" s="2" t="s">
        <v>5311</v>
      </c>
      <c r="B1147" s="19">
        <v>0.40195208518189879</v>
      </c>
      <c r="C1147" s="3">
        <v>20</v>
      </c>
    </row>
    <row r="1148" spans="1:3" x14ac:dyDescent="0.35">
      <c r="A1148" s="2" t="s">
        <v>4890</v>
      </c>
      <c r="B1148" s="19">
        <v>0.40201005025125625</v>
      </c>
      <c r="C1148" s="3">
        <v>4</v>
      </c>
    </row>
    <row r="1149" spans="1:3" x14ac:dyDescent="0.35">
      <c r="A1149" s="2" t="s">
        <v>5048</v>
      </c>
      <c r="B1149" s="19">
        <v>0.40459540459540455</v>
      </c>
      <c r="C1149" s="3">
        <v>2</v>
      </c>
    </row>
    <row r="1150" spans="1:3" x14ac:dyDescent="0.35">
      <c r="A1150" s="2" t="s">
        <v>5166</v>
      </c>
      <c r="B1150" s="19">
        <v>0.40617577197149635</v>
      </c>
      <c r="C1150" s="3">
        <v>37</v>
      </c>
    </row>
    <row r="1151" spans="1:3" x14ac:dyDescent="0.35">
      <c r="A1151" s="2" t="s">
        <v>4554</v>
      </c>
      <c r="B1151" s="19">
        <v>0.40735849056603773</v>
      </c>
      <c r="C1151" s="3">
        <v>2</v>
      </c>
    </row>
    <row r="1152" spans="1:3" x14ac:dyDescent="0.35">
      <c r="A1152" s="2" t="s">
        <v>5341</v>
      </c>
      <c r="B1152" s="19">
        <v>0.40772532188841204</v>
      </c>
      <c r="C1152" s="3">
        <v>9</v>
      </c>
    </row>
    <row r="1153" spans="1:3" x14ac:dyDescent="0.35">
      <c r="A1153" s="2" t="s">
        <v>4914</v>
      </c>
      <c r="B1153" s="19">
        <v>0.41047416843595186</v>
      </c>
      <c r="C1153" s="3">
        <v>4</v>
      </c>
    </row>
    <row r="1154" spans="1:3" x14ac:dyDescent="0.35">
      <c r="A1154" s="2" t="s">
        <v>4295</v>
      </c>
      <c r="B1154" s="19">
        <v>0.41076487252124649</v>
      </c>
      <c r="C1154" s="3">
        <v>3</v>
      </c>
    </row>
    <row r="1155" spans="1:3" x14ac:dyDescent="0.35">
      <c r="A1155" s="2" t="s">
        <v>4518</v>
      </c>
      <c r="B1155" s="19">
        <v>0.41440585523769308</v>
      </c>
      <c r="C1155" s="3">
        <v>2</v>
      </c>
    </row>
    <row r="1156" spans="1:3" x14ac:dyDescent="0.35">
      <c r="A1156" s="2" t="s">
        <v>4767</v>
      </c>
      <c r="B1156" s="19">
        <v>0.41515474919957307</v>
      </c>
      <c r="C1156" s="3">
        <v>2</v>
      </c>
    </row>
    <row r="1157" spans="1:3" x14ac:dyDescent="0.35">
      <c r="A1157" s="2" t="s">
        <v>4854</v>
      </c>
      <c r="B1157" s="19">
        <v>0.41516608880438427</v>
      </c>
      <c r="C1157" s="3">
        <v>3</v>
      </c>
    </row>
    <row r="1158" spans="1:3" x14ac:dyDescent="0.35">
      <c r="A1158" s="2" t="s">
        <v>4634</v>
      </c>
      <c r="B1158" s="19">
        <v>0.41637010676156588</v>
      </c>
      <c r="C1158" s="3">
        <v>8</v>
      </c>
    </row>
    <row r="1159" spans="1:3" x14ac:dyDescent="0.35">
      <c r="A1159" s="2" t="s">
        <v>4277</v>
      </c>
      <c r="B1159" s="19">
        <v>0.41708542713567837</v>
      </c>
      <c r="C1159" s="3">
        <v>2</v>
      </c>
    </row>
    <row r="1160" spans="1:3" x14ac:dyDescent="0.35">
      <c r="A1160" s="2" t="s">
        <v>4527</v>
      </c>
      <c r="B1160" s="19">
        <v>0.42014285714285715</v>
      </c>
      <c r="C1160" s="3">
        <v>2</v>
      </c>
    </row>
    <row r="1161" spans="1:3" x14ac:dyDescent="0.35">
      <c r="A1161" s="2" t="s">
        <v>4454</v>
      </c>
      <c r="B1161" s="19">
        <v>0.42125984251968501</v>
      </c>
      <c r="C1161" s="3">
        <v>3</v>
      </c>
    </row>
    <row r="1162" spans="1:3" x14ac:dyDescent="0.35">
      <c r="A1162" s="2" t="s">
        <v>5295</v>
      </c>
      <c r="B1162" s="19">
        <v>0.42465753424657532</v>
      </c>
      <c r="C1162" s="3">
        <v>16</v>
      </c>
    </row>
    <row r="1163" spans="1:3" x14ac:dyDescent="0.35">
      <c r="A1163" s="2" t="s">
        <v>5083</v>
      </c>
      <c r="B1163" s="19">
        <v>0.42553191489361697</v>
      </c>
      <c r="C1163" s="3">
        <v>2</v>
      </c>
    </row>
    <row r="1164" spans="1:3" x14ac:dyDescent="0.35">
      <c r="A1164" s="2" t="s">
        <v>5037</v>
      </c>
      <c r="B1164" s="19">
        <v>0.42712110224800587</v>
      </c>
      <c r="C1164" s="3">
        <v>3</v>
      </c>
    </row>
    <row r="1165" spans="1:3" x14ac:dyDescent="0.35">
      <c r="A1165" s="2" t="s">
        <v>5189</v>
      </c>
      <c r="B1165" s="19">
        <v>0.42724097788125731</v>
      </c>
      <c r="C1165" s="3">
        <v>36</v>
      </c>
    </row>
    <row r="1166" spans="1:3" x14ac:dyDescent="0.35">
      <c r="A1166" s="2" t="s">
        <v>5266</v>
      </c>
      <c r="B1166" s="19">
        <v>0.43155603917301416</v>
      </c>
      <c r="C1166" s="3">
        <v>4</v>
      </c>
    </row>
    <row r="1167" spans="1:3" x14ac:dyDescent="0.35">
      <c r="A1167" s="2" t="s">
        <v>4875</v>
      </c>
      <c r="B1167" s="19">
        <v>0.43236310444976783</v>
      </c>
      <c r="C1167" s="3">
        <v>2</v>
      </c>
    </row>
    <row r="1168" spans="1:3" x14ac:dyDescent="0.35">
      <c r="A1168" s="2" t="s">
        <v>4978</v>
      </c>
      <c r="B1168" s="19">
        <v>0.43421052631578944</v>
      </c>
      <c r="C1168" s="3">
        <v>3</v>
      </c>
    </row>
    <row r="1169" spans="1:3" x14ac:dyDescent="0.35">
      <c r="A1169" s="2" t="s">
        <v>5301</v>
      </c>
      <c r="B1169" s="19">
        <v>0.43430034129692824</v>
      </c>
      <c r="C1169" s="3">
        <v>16</v>
      </c>
    </row>
    <row r="1170" spans="1:3" x14ac:dyDescent="0.35">
      <c r="A1170" s="2" t="s">
        <v>4782</v>
      </c>
      <c r="B1170" s="19">
        <v>0.43468415710158509</v>
      </c>
      <c r="C1170" s="3">
        <v>3</v>
      </c>
    </row>
    <row r="1171" spans="1:3" x14ac:dyDescent="0.35">
      <c r="A1171" s="2" t="s">
        <v>5125</v>
      </c>
      <c r="B1171" s="19">
        <v>0.43468468468468463</v>
      </c>
      <c r="C1171" s="3">
        <v>36</v>
      </c>
    </row>
    <row r="1172" spans="1:3" x14ac:dyDescent="0.35">
      <c r="A1172" s="2" t="s">
        <v>4803</v>
      </c>
      <c r="B1172" s="19">
        <v>0.43496743229345219</v>
      </c>
      <c r="C1172" s="3">
        <v>2</v>
      </c>
    </row>
    <row r="1173" spans="1:3" x14ac:dyDescent="0.35">
      <c r="A1173" s="2" t="s">
        <v>5153</v>
      </c>
      <c r="B1173" s="19">
        <v>0.43754789272030647</v>
      </c>
      <c r="C1173" s="3">
        <v>37</v>
      </c>
    </row>
    <row r="1174" spans="1:3" x14ac:dyDescent="0.35">
      <c r="A1174" s="2" t="s">
        <v>5131</v>
      </c>
      <c r="B1174" s="19">
        <v>0.43859649122807021</v>
      </c>
      <c r="C1174" s="3">
        <v>36</v>
      </c>
    </row>
    <row r="1175" spans="1:3" x14ac:dyDescent="0.35">
      <c r="A1175" s="2" t="s">
        <v>5244</v>
      </c>
      <c r="B1175" s="19">
        <v>0.44030630003480686</v>
      </c>
      <c r="C1175" s="3">
        <v>22</v>
      </c>
    </row>
    <row r="1176" spans="1:3" x14ac:dyDescent="0.35">
      <c r="A1176" s="2" t="s">
        <v>4957</v>
      </c>
      <c r="B1176" s="19">
        <v>0.44204169101889734</v>
      </c>
      <c r="C1176" s="3">
        <v>6</v>
      </c>
    </row>
    <row r="1177" spans="1:3" x14ac:dyDescent="0.35">
      <c r="A1177" s="2" t="s">
        <v>4926</v>
      </c>
      <c r="B1177" s="19">
        <v>0.44272775705913697</v>
      </c>
      <c r="C1177" s="3">
        <v>9</v>
      </c>
    </row>
    <row r="1178" spans="1:3" x14ac:dyDescent="0.35">
      <c r="A1178" s="2" t="s">
        <v>5132</v>
      </c>
      <c r="B1178" s="19">
        <v>0.44374209860935521</v>
      </c>
      <c r="C1178" s="3">
        <v>2</v>
      </c>
    </row>
    <row r="1179" spans="1:3" x14ac:dyDescent="0.35">
      <c r="A1179" s="2" t="s">
        <v>5350</v>
      </c>
      <c r="B1179" s="19">
        <v>0.4460093896713615</v>
      </c>
      <c r="C1179" s="3">
        <v>8</v>
      </c>
    </row>
    <row r="1180" spans="1:3" x14ac:dyDescent="0.35">
      <c r="A1180" s="2" t="s">
        <v>5080</v>
      </c>
      <c r="B1180" s="19">
        <v>0.44761904761904758</v>
      </c>
      <c r="C1180" s="3">
        <v>2</v>
      </c>
    </row>
    <row r="1181" spans="1:3" x14ac:dyDescent="0.35">
      <c r="A1181" s="2" t="s">
        <v>5225</v>
      </c>
      <c r="B1181" s="19">
        <v>0.44871794871794868</v>
      </c>
      <c r="C1181" s="3">
        <v>27</v>
      </c>
    </row>
    <row r="1182" spans="1:3" x14ac:dyDescent="0.35">
      <c r="A1182" s="2" t="s">
        <v>4466</v>
      </c>
      <c r="B1182" s="19">
        <v>0.45161290322580649</v>
      </c>
      <c r="C1182" s="3">
        <v>2</v>
      </c>
    </row>
    <row r="1183" spans="1:3" x14ac:dyDescent="0.35">
      <c r="A1183" s="2" t="s">
        <v>4502</v>
      </c>
      <c r="B1183" s="19">
        <v>0.45333333333333337</v>
      </c>
      <c r="C1183" s="3">
        <v>2</v>
      </c>
    </row>
    <row r="1184" spans="1:3" x14ac:dyDescent="0.35">
      <c r="A1184" s="2" t="s">
        <v>4749</v>
      </c>
      <c r="B1184" s="19">
        <v>0.45400469606052701</v>
      </c>
      <c r="C1184" s="3">
        <v>2</v>
      </c>
    </row>
    <row r="1185" spans="1:3" x14ac:dyDescent="0.35">
      <c r="A1185" s="2" t="s">
        <v>4293</v>
      </c>
      <c r="B1185" s="19">
        <v>0.45606694560669458</v>
      </c>
      <c r="C1185" s="3">
        <v>2</v>
      </c>
    </row>
    <row r="1186" spans="1:3" x14ac:dyDescent="0.35">
      <c r="A1186" s="2" t="s">
        <v>5174</v>
      </c>
      <c r="B1186" s="19">
        <v>0.45664739884393063</v>
      </c>
      <c r="C1186" s="3">
        <v>2</v>
      </c>
    </row>
    <row r="1187" spans="1:3" x14ac:dyDescent="0.35">
      <c r="A1187" s="2" t="s">
        <v>5112</v>
      </c>
      <c r="B1187" s="19">
        <v>0.45709281961471104</v>
      </c>
      <c r="C1187" s="3">
        <v>2</v>
      </c>
    </row>
    <row r="1188" spans="1:3" x14ac:dyDescent="0.35">
      <c r="A1188" s="2" t="s">
        <v>4495</v>
      </c>
      <c r="B1188" s="19">
        <v>0.45714285714285713</v>
      </c>
      <c r="C1188" s="3">
        <v>2</v>
      </c>
    </row>
    <row r="1189" spans="1:3" x14ac:dyDescent="0.35">
      <c r="A1189" s="2" t="s">
        <v>4316</v>
      </c>
      <c r="B1189" s="19">
        <v>0.4574616457461646</v>
      </c>
      <c r="C1189" s="3">
        <v>2</v>
      </c>
    </row>
    <row r="1190" spans="1:3" x14ac:dyDescent="0.35">
      <c r="A1190" s="2" t="s">
        <v>4566</v>
      </c>
      <c r="B1190" s="19">
        <v>0.4586560364464693</v>
      </c>
      <c r="C1190" s="3">
        <v>4</v>
      </c>
    </row>
    <row r="1191" spans="1:3" x14ac:dyDescent="0.35">
      <c r="A1191" s="2" t="s">
        <v>5248</v>
      </c>
      <c r="B1191" s="19">
        <v>0.4604869713797522</v>
      </c>
      <c r="C1191" s="3">
        <v>2</v>
      </c>
    </row>
    <row r="1192" spans="1:3" x14ac:dyDescent="0.35">
      <c r="A1192" s="2" t="s">
        <v>4931</v>
      </c>
      <c r="B1192" s="19">
        <v>0.46135986733001655</v>
      </c>
      <c r="C1192" s="3">
        <v>9</v>
      </c>
    </row>
    <row r="1193" spans="1:3" x14ac:dyDescent="0.35">
      <c r="A1193" s="2" t="s">
        <v>5069</v>
      </c>
      <c r="B1193" s="19">
        <v>0.4614594039054471</v>
      </c>
      <c r="C1193" s="3">
        <v>2</v>
      </c>
    </row>
    <row r="1194" spans="1:3" x14ac:dyDescent="0.35">
      <c r="A1194" s="2" t="s">
        <v>4979</v>
      </c>
      <c r="B1194" s="19">
        <v>0.46214099216710181</v>
      </c>
      <c r="C1194" s="3">
        <v>2</v>
      </c>
    </row>
    <row r="1195" spans="1:3" x14ac:dyDescent="0.35">
      <c r="A1195" s="2" t="s">
        <v>4941</v>
      </c>
      <c r="B1195" s="19">
        <v>0.4635568513119534</v>
      </c>
      <c r="C1195" s="3">
        <v>5</v>
      </c>
    </row>
    <row r="1196" spans="1:3" x14ac:dyDescent="0.35">
      <c r="A1196" s="2" t="s">
        <v>5240</v>
      </c>
      <c r="B1196" s="19">
        <v>0.46428571428571425</v>
      </c>
      <c r="C1196" s="3">
        <v>22</v>
      </c>
    </row>
    <row r="1197" spans="1:3" x14ac:dyDescent="0.35">
      <c r="A1197" s="2" t="s">
        <v>4673</v>
      </c>
      <c r="B1197" s="19">
        <v>0.46434782608695652</v>
      </c>
      <c r="C1197" s="3">
        <v>2</v>
      </c>
    </row>
    <row r="1198" spans="1:3" x14ac:dyDescent="0.35">
      <c r="A1198" s="2" t="s">
        <v>5158</v>
      </c>
      <c r="B1198" s="19">
        <v>0.46701846965699212</v>
      </c>
      <c r="C1198" s="3">
        <v>2</v>
      </c>
    </row>
    <row r="1199" spans="1:3" x14ac:dyDescent="0.35">
      <c r="A1199" s="2" t="s">
        <v>5213</v>
      </c>
      <c r="B1199" s="19">
        <v>0.46803069053708435</v>
      </c>
      <c r="C1199" s="3">
        <v>2</v>
      </c>
    </row>
    <row r="1200" spans="1:3" x14ac:dyDescent="0.35">
      <c r="A1200" s="2" t="s">
        <v>5394</v>
      </c>
      <c r="B1200" s="19">
        <v>0.46867770622213456</v>
      </c>
      <c r="C1200" s="3">
        <v>2</v>
      </c>
    </row>
    <row r="1201" spans="1:3" x14ac:dyDescent="0.35">
      <c r="A1201" s="2" t="s">
        <v>4834</v>
      </c>
      <c r="B1201" s="19">
        <v>0.47003034476580785</v>
      </c>
      <c r="C1201" s="3">
        <v>2</v>
      </c>
    </row>
    <row r="1202" spans="1:3" x14ac:dyDescent="0.35">
      <c r="A1202" s="2" t="s">
        <v>4467</v>
      </c>
      <c r="B1202" s="19">
        <v>0.47008547008547014</v>
      </c>
      <c r="C1202" s="3">
        <v>2</v>
      </c>
    </row>
    <row r="1203" spans="1:3" x14ac:dyDescent="0.35">
      <c r="A1203" s="2" t="s">
        <v>5016</v>
      </c>
      <c r="B1203" s="19">
        <v>0.4708860759493671</v>
      </c>
      <c r="C1203" s="3">
        <v>3</v>
      </c>
    </row>
    <row r="1204" spans="1:3" x14ac:dyDescent="0.35">
      <c r="A1204" s="2" t="s">
        <v>4500</v>
      </c>
      <c r="B1204" s="19">
        <v>0.47199999999999998</v>
      </c>
      <c r="C1204" s="3">
        <v>2</v>
      </c>
    </row>
    <row r="1205" spans="1:3" x14ac:dyDescent="0.35">
      <c r="A1205" s="2" t="s">
        <v>5277</v>
      </c>
      <c r="B1205" s="19">
        <v>0.47248388696083299</v>
      </c>
      <c r="C1205" s="3">
        <v>16</v>
      </c>
    </row>
    <row r="1206" spans="1:3" x14ac:dyDescent="0.35">
      <c r="A1206" s="2" t="s">
        <v>4284</v>
      </c>
      <c r="B1206" s="19">
        <v>0.47252747252747257</v>
      </c>
      <c r="C1206" s="3">
        <v>2</v>
      </c>
    </row>
    <row r="1207" spans="1:3" x14ac:dyDescent="0.35">
      <c r="A1207" s="2" t="s">
        <v>4296</v>
      </c>
      <c r="B1207" s="19">
        <v>0.47422680412371138</v>
      </c>
      <c r="C1207" s="3">
        <v>2</v>
      </c>
    </row>
    <row r="1208" spans="1:3" x14ac:dyDescent="0.35">
      <c r="A1208" s="2" t="s">
        <v>4505</v>
      </c>
      <c r="B1208" s="19">
        <v>0.47482014388489208</v>
      </c>
      <c r="C1208" s="3">
        <v>2</v>
      </c>
    </row>
    <row r="1209" spans="1:3" x14ac:dyDescent="0.35">
      <c r="A1209" s="2" t="s">
        <v>5004</v>
      </c>
      <c r="B1209" s="19">
        <v>0.47552910052910052</v>
      </c>
      <c r="C1209" s="3">
        <v>2</v>
      </c>
    </row>
    <row r="1210" spans="1:3" x14ac:dyDescent="0.35">
      <c r="A1210" s="2" t="s">
        <v>5066</v>
      </c>
      <c r="B1210" s="19">
        <v>0.47607052896725444</v>
      </c>
      <c r="C1210" s="3">
        <v>2</v>
      </c>
    </row>
    <row r="1211" spans="1:3" x14ac:dyDescent="0.35">
      <c r="A1211" s="2" t="s">
        <v>5399</v>
      </c>
      <c r="B1211" s="19">
        <v>0.47751119004041093</v>
      </c>
      <c r="C1211" s="3">
        <v>6</v>
      </c>
    </row>
    <row r="1212" spans="1:3" x14ac:dyDescent="0.35">
      <c r="A1212" s="2" t="s">
        <v>5169</v>
      </c>
      <c r="B1212" s="19">
        <v>0.47893341190335886</v>
      </c>
      <c r="C1212" s="3">
        <v>3</v>
      </c>
    </row>
    <row r="1213" spans="1:3" x14ac:dyDescent="0.35">
      <c r="A1213" s="2" t="s">
        <v>5025</v>
      </c>
      <c r="B1213" s="19">
        <v>0.48124999999999996</v>
      </c>
      <c r="C1213" s="3">
        <v>2</v>
      </c>
    </row>
    <row r="1214" spans="1:3" x14ac:dyDescent="0.35">
      <c r="A1214" s="2" t="s">
        <v>4524</v>
      </c>
      <c r="B1214" s="19">
        <v>0.48130619971604349</v>
      </c>
      <c r="C1214" s="3">
        <v>2</v>
      </c>
    </row>
    <row r="1215" spans="1:3" x14ac:dyDescent="0.35">
      <c r="A1215" s="2" t="s">
        <v>4938</v>
      </c>
      <c r="B1215" s="19">
        <v>0.48359887535145268</v>
      </c>
      <c r="C1215" s="3">
        <v>5</v>
      </c>
    </row>
    <row r="1216" spans="1:3" x14ac:dyDescent="0.35">
      <c r="A1216" s="2" t="s">
        <v>4707</v>
      </c>
      <c r="B1216" s="19">
        <v>0.48453608247422686</v>
      </c>
      <c r="C1216" s="3">
        <v>2</v>
      </c>
    </row>
    <row r="1217" spans="1:3" x14ac:dyDescent="0.35">
      <c r="A1217" s="2" t="s">
        <v>4474</v>
      </c>
      <c r="B1217" s="19">
        <v>0.48611111111111116</v>
      </c>
      <c r="C1217" s="3">
        <v>2</v>
      </c>
    </row>
    <row r="1218" spans="1:3" x14ac:dyDescent="0.35">
      <c r="A1218" s="2" t="s">
        <v>4976</v>
      </c>
      <c r="B1218" s="19">
        <v>0.48688873139617295</v>
      </c>
      <c r="C1218" s="3">
        <v>2</v>
      </c>
    </row>
    <row r="1219" spans="1:3" x14ac:dyDescent="0.35">
      <c r="A1219" s="2" t="s">
        <v>5206</v>
      </c>
      <c r="B1219" s="19">
        <v>0.48837209302325579</v>
      </c>
      <c r="C1219" s="3">
        <v>27</v>
      </c>
    </row>
    <row r="1220" spans="1:3" x14ac:dyDescent="0.35">
      <c r="A1220" s="2" t="s">
        <v>5217</v>
      </c>
      <c r="B1220" s="19">
        <v>0.48903002309468824</v>
      </c>
      <c r="C1220" s="3">
        <v>27</v>
      </c>
    </row>
    <row r="1221" spans="1:3" x14ac:dyDescent="0.35">
      <c r="A1221" s="2" t="s">
        <v>5187</v>
      </c>
      <c r="B1221" s="19">
        <v>0.48967551622418881</v>
      </c>
      <c r="C1221" s="3">
        <v>36</v>
      </c>
    </row>
    <row r="1222" spans="1:3" x14ac:dyDescent="0.35">
      <c r="A1222" s="2" t="s">
        <v>4665</v>
      </c>
      <c r="B1222" s="19">
        <v>0.49055845721173164</v>
      </c>
      <c r="C1222" s="3">
        <v>6</v>
      </c>
    </row>
    <row r="1223" spans="1:3" x14ac:dyDescent="0.35">
      <c r="A1223" s="2" t="s">
        <v>4919</v>
      </c>
      <c r="B1223" s="19">
        <v>0.49068322981366458</v>
      </c>
      <c r="C1223" s="3">
        <v>2</v>
      </c>
    </row>
    <row r="1224" spans="1:3" x14ac:dyDescent="0.35">
      <c r="A1224" s="2" t="s">
        <v>5162</v>
      </c>
      <c r="B1224" s="19">
        <v>0.492358803986711</v>
      </c>
      <c r="C1224" s="3">
        <v>37</v>
      </c>
    </row>
    <row r="1225" spans="1:3" x14ac:dyDescent="0.35">
      <c r="A1225" s="2" t="s">
        <v>5089</v>
      </c>
      <c r="B1225" s="19">
        <v>0.49253731343283585</v>
      </c>
      <c r="C1225" s="3">
        <v>2</v>
      </c>
    </row>
    <row r="1226" spans="1:3" x14ac:dyDescent="0.35">
      <c r="A1226" s="2" t="s">
        <v>5026</v>
      </c>
      <c r="B1226" s="19">
        <v>0.49358974358974361</v>
      </c>
      <c r="C1226" s="3">
        <v>2</v>
      </c>
    </row>
    <row r="1227" spans="1:3" x14ac:dyDescent="0.35">
      <c r="A1227" s="2" t="s">
        <v>4301</v>
      </c>
      <c r="B1227" s="19">
        <v>0.49389179755671897</v>
      </c>
      <c r="C1227" s="3">
        <v>2</v>
      </c>
    </row>
    <row r="1228" spans="1:3" x14ac:dyDescent="0.35">
      <c r="A1228" s="2" t="s">
        <v>5391</v>
      </c>
      <c r="B1228" s="19">
        <v>0.49658598018074435</v>
      </c>
      <c r="C1228" s="3">
        <v>3</v>
      </c>
    </row>
    <row r="1229" spans="1:3" x14ac:dyDescent="0.35">
      <c r="A1229" s="2" t="s">
        <v>4841</v>
      </c>
      <c r="B1229" s="19">
        <v>0.49659863945578236</v>
      </c>
      <c r="C1229" s="3">
        <v>2</v>
      </c>
    </row>
    <row r="1230" spans="1:3" x14ac:dyDescent="0.35">
      <c r="A1230" s="2" t="s">
        <v>5198</v>
      </c>
      <c r="B1230" s="19">
        <v>0.49750523096732663</v>
      </c>
      <c r="C1230" s="3">
        <v>2</v>
      </c>
    </row>
    <row r="1231" spans="1:3" x14ac:dyDescent="0.35">
      <c r="A1231" s="2" t="s">
        <v>5298</v>
      </c>
      <c r="B1231" s="19">
        <v>0.49783377037966026</v>
      </c>
      <c r="C1231" s="3">
        <v>3</v>
      </c>
    </row>
    <row r="1232" spans="1:3" x14ac:dyDescent="0.35">
      <c r="A1232" s="2" t="s">
        <v>4648</v>
      </c>
      <c r="B1232" s="19">
        <v>0.50105708245243119</v>
      </c>
      <c r="C1232" s="3">
        <v>2</v>
      </c>
    </row>
    <row r="1233" spans="1:3" x14ac:dyDescent="0.35">
      <c r="A1233" s="2" t="s">
        <v>4587</v>
      </c>
      <c r="B1233" s="19">
        <v>0.50151240169388989</v>
      </c>
      <c r="C1233" s="3">
        <v>4</v>
      </c>
    </row>
    <row r="1234" spans="1:3" x14ac:dyDescent="0.35">
      <c r="A1234" s="2" t="s">
        <v>4655</v>
      </c>
      <c r="B1234" s="19">
        <v>0.50232558139534889</v>
      </c>
      <c r="C1234" s="3">
        <v>13</v>
      </c>
    </row>
    <row r="1235" spans="1:3" x14ac:dyDescent="0.35">
      <c r="A1235" s="2" t="s">
        <v>5061</v>
      </c>
      <c r="B1235" s="19">
        <v>0.50417827298050133</v>
      </c>
      <c r="C1235" s="3">
        <v>2</v>
      </c>
    </row>
    <row r="1236" spans="1:3" x14ac:dyDescent="0.35">
      <c r="A1236" s="2" t="s">
        <v>5090</v>
      </c>
      <c r="B1236" s="19">
        <v>0.50437317784256552</v>
      </c>
      <c r="C1236" s="3">
        <v>2</v>
      </c>
    </row>
    <row r="1237" spans="1:3" x14ac:dyDescent="0.35">
      <c r="A1237" s="2" t="s">
        <v>5335</v>
      </c>
      <c r="B1237" s="19">
        <v>0.50502488964027425</v>
      </c>
      <c r="C1237" s="3">
        <v>10</v>
      </c>
    </row>
    <row r="1238" spans="1:3" x14ac:dyDescent="0.35">
      <c r="A1238" s="2" t="s">
        <v>4491</v>
      </c>
      <c r="B1238" s="19">
        <v>0.50515463917525771</v>
      </c>
      <c r="C1238" s="3">
        <v>2</v>
      </c>
    </row>
    <row r="1239" spans="1:3" x14ac:dyDescent="0.35">
      <c r="A1239" s="2" t="s">
        <v>4884</v>
      </c>
      <c r="B1239" s="19">
        <v>0.50532001964314954</v>
      </c>
      <c r="C1239" s="3">
        <v>2</v>
      </c>
    </row>
    <row r="1240" spans="1:3" x14ac:dyDescent="0.35">
      <c r="A1240" s="2" t="s">
        <v>4900</v>
      </c>
      <c r="B1240" s="19">
        <v>0.50619195046439636</v>
      </c>
      <c r="C1240" s="3">
        <v>3</v>
      </c>
    </row>
    <row r="1241" spans="1:3" x14ac:dyDescent="0.35">
      <c r="A1241" s="2" t="s">
        <v>5390</v>
      </c>
      <c r="B1241" s="19">
        <v>0.51629733267139055</v>
      </c>
      <c r="C1241" s="3">
        <v>4</v>
      </c>
    </row>
    <row r="1242" spans="1:3" x14ac:dyDescent="0.35">
      <c r="A1242" s="2" t="s">
        <v>4848</v>
      </c>
      <c r="B1242" s="19">
        <v>0.51794349707304654</v>
      </c>
      <c r="C1242" s="3">
        <v>2</v>
      </c>
    </row>
    <row r="1243" spans="1:3" x14ac:dyDescent="0.35">
      <c r="A1243" s="2" t="s">
        <v>5219</v>
      </c>
      <c r="B1243" s="19">
        <v>0.51939180255619211</v>
      </c>
      <c r="C1243" s="3">
        <v>27</v>
      </c>
    </row>
    <row r="1244" spans="1:3" x14ac:dyDescent="0.35">
      <c r="A1244" s="2" t="s">
        <v>5302</v>
      </c>
      <c r="B1244" s="19">
        <v>0.52062868369351678</v>
      </c>
      <c r="C1244" s="3">
        <v>16</v>
      </c>
    </row>
    <row r="1245" spans="1:3" x14ac:dyDescent="0.35">
      <c r="A1245" s="2" t="s">
        <v>4697</v>
      </c>
      <c r="B1245" s="19">
        <v>0.52136752136752129</v>
      </c>
      <c r="C1245" s="3">
        <v>2</v>
      </c>
    </row>
    <row r="1246" spans="1:3" x14ac:dyDescent="0.35">
      <c r="A1246" s="2" t="s">
        <v>4846</v>
      </c>
      <c r="B1246" s="19">
        <v>0.52140580584029639</v>
      </c>
      <c r="C1246" s="3">
        <v>2</v>
      </c>
    </row>
    <row r="1247" spans="1:3" x14ac:dyDescent="0.35">
      <c r="A1247" s="2" t="s">
        <v>4552</v>
      </c>
      <c r="B1247" s="19">
        <v>0.5239398084815321</v>
      </c>
      <c r="C1247" s="3">
        <v>2</v>
      </c>
    </row>
    <row r="1248" spans="1:3" x14ac:dyDescent="0.35">
      <c r="A1248" s="2" t="s">
        <v>5223</v>
      </c>
      <c r="B1248" s="19">
        <v>0.52876712328767117</v>
      </c>
      <c r="C1248" s="3">
        <v>27</v>
      </c>
    </row>
    <row r="1249" spans="1:3" x14ac:dyDescent="0.35">
      <c r="A1249" s="2" t="s">
        <v>4779</v>
      </c>
      <c r="B1249" s="19">
        <v>0.52883855675533309</v>
      </c>
      <c r="C1249" s="3">
        <v>2</v>
      </c>
    </row>
    <row r="1250" spans="1:3" x14ac:dyDescent="0.35">
      <c r="A1250" s="2" t="s">
        <v>4950</v>
      </c>
      <c r="B1250" s="19">
        <v>0.53003161222339301</v>
      </c>
      <c r="C1250" s="3">
        <v>4</v>
      </c>
    </row>
    <row r="1251" spans="1:3" x14ac:dyDescent="0.35">
      <c r="A1251" s="2" t="s">
        <v>4632</v>
      </c>
      <c r="B1251" s="19">
        <v>0.53091684434968012</v>
      </c>
      <c r="C1251" s="3">
        <v>4</v>
      </c>
    </row>
    <row r="1252" spans="1:3" x14ac:dyDescent="0.35">
      <c r="A1252" s="2" t="s">
        <v>4332</v>
      </c>
      <c r="B1252" s="19">
        <v>0.53230769230769237</v>
      </c>
      <c r="C1252" s="3">
        <v>2</v>
      </c>
    </row>
    <row r="1253" spans="1:3" x14ac:dyDescent="0.35">
      <c r="A1253" s="2" t="s">
        <v>4608</v>
      </c>
      <c r="B1253" s="19">
        <v>0.53459119496855356</v>
      </c>
      <c r="C1253" s="3">
        <v>2</v>
      </c>
    </row>
    <row r="1254" spans="1:3" x14ac:dyDescent="0.35">
      <c r="A1254" s="2" t="s">
        <v>4623</v>
      </c>
      <c r="B1254" s="19">
        <v>0.53567735263702176</v>
      </c>
      <c r="C1254" s="3">
        <v>7</v>
      </c>
    </row>
    <row r="1255" spans="1:3" x14ac:dyDescent="0.35">
      <c r="A1255" s="2" t="s">
        <v>4626</v>
      </c>
      <c r="B1255" s="19">
        <v>0.53954802259887003</v>
      </c>
      <c r="C1255" s="3">
        <v>8</v>
      </c>
    </row>
    <row r="1256" spans="1:3" x14ac:dyDescent="0.35">
      <c r="A1256" s="2" t="s">
        <v>5092</v>
      </c>
      <c r="B1256" s="19">
        <v>0.54078549848942603</v>
      </c>
      <c r="C1256" s="3">
        <v>2</v>
      </c>
    </row>
    <row r="1257" spans="1:3" x14ac:dyDescent="0.35">
      <c r="A1257" s="2" t="s">
        <v>5165</v>
      </c>
      <c r="B1257" s="19">
        <v>0.54263565891472876</v>
      </c>
      <c r="C1257" s="3">
        <v>37</v>
      </c>
    </row>
    <row r="1258" spans="1:3" x14ac:dyDescent="0.35">
      <c r="A1258" s="2" t="s">
        <v>4698</v>
      </c>
      <c r="B1258" s="19">
        <v>0.54636233951497859</v>
      </c>
      <c r="C1258" s="3">
        <v>4</v>
      </c>
    </row>
    <row r="1259" spans="1:3" x14ac:dyDescent="0.35">
      <c r="A1259" s="2" t="s">
        <v>4278</v>
      </c>
      <c r="B1259" s="19">
        <v>0.5468409586056644</v>
      </c>
      <c r="C1259" s="3">
        <v>2</v>
      </c>
    </row>
    <row r="1260" spans="1:3" x14ac:dyDescent="0.35">
      <c r="A1260" s="2" t="s">
        <v>4480</v>
      </c>
      <c r="B1260" s="19">
        <v>0.54757281553398063</v>
      </c>
      <c r="C1260" s="3">
        <v>4</v>
      </c>
    </row>
    <row r="1261" spans="1:3" x14ac:dyDescent="0.35">
      <c r="A1261" s="2" t="s">
        <v>4652</v>
      </c>
      <c r="B1261" s="19">
        <v>0.5486486486486486</v>
      </c>
      <c r="C1261" s="3">
        <v>13</v>
      </c>
    </row>
    <row r="1262" spans="1:3" x14ac:dyDescent="0.35">
      <c r="A1262" s="2" t="s">
        <v>4493</v>
      </c>
      <c r="B1262" s="19">
        <v>0.55319148936170204</v>
      </c>
      <c r="C1262" s="3">
        <v>2</v>
      </c>
    </row>
    <row r="1263" spans="1:3" x14ac:dyDescent="0.35">
      <c r="A1263" s="2" t="s">
        <v>4494</v>
      </c>
      <c r="B1263" s="19">
        <v>0.55327868852459017</v>
      </c>
      <c r="C1263" s="3">
        <v>3</v>
      </c>
    </row>
    <row r="1264" spans="1:3" x14ac:dyDescent="0.35">
      <c r="A1264" s="2" t="s">
        <v>4998</v>
      </c>
      <c r="B1264" s="19">
        <v>0.55831809872029248</v>
      </c>
      <c r="C1264" s="3">
        <v>2</v>
      </c>
    </row>
    <row r="1265" spans="1:3" x14ac:dyDescent="0.35">
      <c r="A1265" s="2" t="s">
        <v>4868</v>
      </c>
      <c r="B1265" s="19">
        <v>0.55958240586889052</v>
      </c>
      <c r="C1265" s="3">
        <v>2</v>
      </c>
    </row>
    <row r="1266" spans="1:3" x14ac:dyDescent="0.35">
      <c r="A1266" s="2" t="s">
        <v>4838</v>
      </c>
      <c r="B1266" s="19">
        <v>0.56311828609576997</v>
      </c>
      <c r="C1266" s="3">
        <v>2</v>
      </c>
    </row>
    <row r="1267" spans="1:3" x14ac:dyDescent="0.35">
      <c r="A1267" s="2" t="s">
        <v>4650</v>
      </c>
      <c r="B1267" s="19">
        <v>0.56397134083930389</v>
      </c>
      <c r="C1267" s="3">
        <v>6</v>
      </c>
    </row>
    <row r="1268" spans="1:3" x14ac:dyDescent="0.35">
      <c r="A1268" s="2" t="s">
        <v>4422</v>
      </c>
      <c r="B1268" s="19">
        <v>0.56412683388547091</v>
      </c>
      <c r="C1268" s="3">
        <v>3</v>
      </c>
    </row>
    <row r="1269" spans="1:3" x14ac:dyDescent="0.35">
      <c r="A1269" s="2" t="s">
        <v>5015</v>
      </c>
      <c r="B1269" s="19">
        <v>0.56488549618320616</v>
      </c>
      <c r="C1269" s="3">
        <v>2</v>
      </c>
    </row>
    <row r="1270" spans="1:3" x14ac:dyDescent="0.35">
      <c r="A1270" s="2" t="s">
        <v>4334</v>
      </c>
      <c r="B1270" s="19">
        <v>0.56643356643356646</v>
      </c>
      <c r="C1270" s="3">
        <v>3</v>
      </c>
    </row>
    <row r="1271" spans="1:3" x14ac:dyDescent="0.35">
      <c r="A1271" s="2" t="s">
        <v>5062</v>
      </c>
      <c r="B1271" s="19">
        <v>0.56830601092896171</v>
      </c>
      <c r="C1271" s="3">
        <v>2</v>
      </c>
    </row>
    <row r="1272" spans="1:3" x14ac:dyDescent="0.35">
      <c r="A1272" s="2" t="s">
        <v>4257</v>
      </c>
      <c r="B1272" s="19">
        <v>0.57225433526011571</v>
      </c>
      <c r="C1272" s="3">
        <v>2</v>
      </c>
    </row>
    <row r="1273" spans="1:3" x14ac:dyDescent="0.35">
      <c r="A1273" s="2" t="s">
        <v>4440</v>
      </c>
      <c r="B1273" s="19">
        <v>0.57443082311733806</v>
      </c>
      <c r="C1273" s="3">
        <v>2</v>
      </c>
    </row>
    <row r="1274" spans="1:3" x14ac:dyDescent="0.35">
      <c r="A1274" s="2" t="s">
        <v>5082</v>
      </c>
      <c r="B1274" s="19">
        <v>0.57620817843866168</v>
      </c>
      <c r="C1274" s="3">
        <v>2</v>
      </c>
    </row>
    <row r="1275" spans="1:3" x14ac:dyDescent="0.35">
      <c r="A1275" s="2" t="s">
        <v>4960</v>
      </c>
      <c r="B1275" s="19">
        <v>0.57647058823529407</v>
      </c>
      <c r="C1275" s="3">
        <v>4</v>
      </c>
    </row>
    <row r="1276" spans="1:3" x14ac:dyDescent="0.35">
      <c r="A1276" s="2" t="s">
        <v>5130</v>
      </c>
      <c r="B1276" s="19">
        <v>0.58380902957965741</v>
      </c>
      <c r="C1276" s="3">
        <v>36</v>
      </c>
    </row>
    <row r="1277" spans="1:3" x14ac:dyDescent="0.35">
      <c r="A1277" s="2" t="s">
        <v>4290</v>
      </c>
      <c r="B1277" s="19">
        <v>0.58823529411764697</v>
      </c>
      <c r="C1277" s="3">
        <v>2</v>
      </c>
    </row>
    <row r="1278" spans="1:3" x14ac:dyDescent="0.35">
      <c r="A1278" s="2" t="s">
        <v>5358</v>
      </c>
      <c r="B1278" s="19">
        <v>0.59465828750981942</v>
      </c>
      <c r="C1278" s="3">
        <v>10</v>
      </c>
    </row>
    <row r="1279" spans="1:3" x14ac:dyDescent="0.35">
      <c r="A1279" s="2" t="s">
        <v>5006</v>
      </c>
      <c r="B1279" s="19">
        <v>0.59573481687528984</v>
      </c>
      <c r="C1279" s="3">
        <v>2</v>
      </c>
    </row>
    <row r="1280" spans="1:3" x14ac:dyDescent="0.35">
      <c r="A1280" s="2" t="s">
        <v>4649</v>
      </c>
      <c r="B1280" s="19">
        <v>0.59621451104100953</v>
      </c>
      <c r="C1280" s="3">
        <v>6</v>
      </c>
    </row>
    <row r="1281" spans="1:3" x14ac:dyDescent="0.35">
      <c r="A1281" s="2" t="s">
        <v>5272</v>
      </c>
      <c r="B1281" s="19">
        <v>0.5996376811594204</v>
      </c>
      <c r="C1281" s="3">
        <v>16</v>
      </c>
    </row>
    <row r="1282" spans="1:3" x14ac:dyDescent="0.35">
      <c r="A1282" s="2" t="s">
        <v>5292</v>
      </c>
      <c r="B1282" s="19">
        <v>0.60098522167487678</v>
      </c>
      <c r="C1282" s="3">
        <v>2</v>
      </c>
    </row>
    <row r="1283" spans="1:3" x14ac:dyDescent="0.35">
      <c r="A1283" s="2" t="s">
        <v>5119</v>
      </c>
      <c r="B1283" s="19">
        <v>0.60109289617486339</v>
      </c>
      <c r="C1283" s="3">
        <v>36</v>
      </c>
    </row>
    <row r="1284" spans="1:3" x14ac:dyDescent="0.35">
      <c r="A1284" s="2" t="s">
        <v>4817</v>
      </c>
      <c r="B1284" s="19">
        <v>0.60828496642767726</v>
      </c>
      <c r="C1284" s="3">
        <v>2</v>
      </c>
    </row>
    <row r="1285" spans="1:3" x14ac:dyDescent="0.35">
      <c r="A1285" s="2" t="s">
        <v>4915</v>
      </c>
      <c r="B1285" s="19">
        <v>0.61299435028248594</v>
      </c>
      <c r="C1285" s="3">
        <v>4</v>
      </c>
    </row>
    <row r="1286" spans="1:3" x14ac:dyDescent="0.35">
      <c r="A1286" s="2" t="s">
        <v>4593</v>
      </c>
      <c r="B1286" s="19">
        <v>0.61440185830429739</v>
      </c>
      <c r="C1286" s="3">
        <v>2</v>
      </c>
    </row>
    <row r="1287" spans="1:3" x14ac:dyDescent="0.35">
      <c r="A1287" s="2" t="s">
        <v>5209</v>
      </c>
      <c r="B1287" s="19">
        <v>0.6160458452722064</v>
      </c>
      <c r="C1287" s="3">
        <v>27</v>
      </c>
    </row>
    <row r="1288" spans="1:3" x14ac:dyDescent="0.35">
      <c r="A1288" s="2" t="s">
        <v>5389</v>
      </c>
      <c r="B1288" s="19">
        <v>0.61754103577854746</v>
      </c>
      <c r="C1288" s="3">
        <v>7</v>
      </c>
    </row>
    <row r="1289" spans="1:3" x14ac:dyDescent="0.35">
      <c r="A1289" s="2" t="s">
        <v>4529</v>
      </c>
      <c r="B1289" s="19">
        <v>0.61837729136050745</v>
      </c>
      <c r="C1289" s="3">
        <v>2</v>
      </c>
    </row>
    <row r="1290" spans="1:3" x14ac:dyDescent="0.35">
      <c r="A1290" s="2" t="s">
        <v>5091</v>
      </c>
      <c r="B1290" s="19">
        <v>0.61904761904761907</v>
      </c>
      <c r="C1290" s="3">
        <v>2</v>
      </c>
    </row>
    <row r="1291" spans="1:3" x14ac:dyDescent="0.35">
      <c r="A1291" s="2" t="s">
        <v>4850</v>
      </c>
      <c r="B1291" s="19">
        <v>0.62326434372543882</v>
      </c>
      <c r="C1291" s="3">
        <v>2</v>
      </c>
    </row>
    <row r="1292" spans="1:3" x14ac:dyDescent="0.35">
      <c r="A1292" s="2" t="s">
        <v>5397</v>
      </c>
      <c r="B1292" s="19">
        <v>0.63141178587353619</v>
      </c>
      <c r="C1292" s="3">
        <v>2</v>
      </c>
    </row>
    <row r="1293" spans="1:3" x14ac:dyDescent="0.35">
      <c r="A1293" s="2" t="s">
        <v>4424</v>
      </c>
      <c r="B1293" s="19">
        <v>0.63279132791327908</v>
      </c>
      <c r="C1293" s="3">
        <v>2</v>
      </c>
    </row>
    <row r="1294" spans="1:3" x14ac:dyDescent="0.35">
      <c r="A1294" s="2" t="s">
        <v>4443</v>
      </c>
      <c r="B1294" s="19">
        <v>0.6426332288401253</v>
      </c>
      <c r="C1294" s="3">
        <v>2</v>
      </c>
    </row>
    <row r="1295" spans="1:3" x14ac:dyDescent="0.35">
      <c r="A1295" s="2" t="s">
        <v>4464</v>
      </c>
      <c r="B1295" s="19">
        <v>0.65334972341733244</v>
      </c>
      <c r="C1295" s="3">
        <v>2</v>
      </c>
    </row>
    <row r="1296" spans="1:3" x14ac:dyDescent="0.35">
      <c r="A1296" s="2" t="s">
        <v>5177</v>
      </c>
      <c r="B1296" s="19">
        <v>0.65644171779141103</v>
      </c>
      <c r="C1296" s="3">
        <v>18</v>
      </c>
    </row>
    <row r="1297" spans="1:3" x14ac:dyDescent="0.35">
      <c r="A1297" s="2" t="s">
        <v>4661</v>
      </c>
      <c r="B1297" s="19">
        <v>0.65882352941176481</v>
      </c>
      <c r="C1297" s="3">
        <v>13</v>
      </c>
    </row>
    <row r="1298" spans="1:3" x14ac:dyDescent="0.35">
      <c r="A1298" s="2" t="s">
        <v>4927</v>
      </c>
      <c r="B1298" s="19">
        <v>0.66059757236227834</v>
      </c>
      <c r="C1298" s="3">
        <v>9</v>
      </c>
    </row>
    <row r="1299" spans="1:3" x14ac:dyDescent="0.35">
      <c r="A1299" s="2" t="s">
        <v>4530</v>
      </c>
      <c r="B1299" s="19">
        <v>0.66364421416234887</v>
      </c>
      <c r="C1299" s="3">
        <v>2</v>
      </c>
    </row>
    <row r="1300" spans="1:3" x14ac:dyDescent="0.35">
      <c r="A1300" s="2" t="s">
        <v>5392</v>
      </c>
      <c r="B1300" s="19">
        <v>0.66672168892952077</v>
      </c>
      <c r="C1300" s="3">
        <v>3</v>
      </c>
    </row>
    <row r="1301" spans="1:3" x14ac:dyDescent="0.35">
      <c r="A1301" s="2" t="s">
        <v>4946</v>
      </c>
      <c r="B1301" s="19">
        <v>0.67252543940795562</v>
      </c>
      <c r="C1301" s="3">
        <v>7</v>
      </c>
    </row>
    <row r="1302" spans="1:3" x14ac:dyDescent="0.35">
      <c r="A1302" s="2" t="s">
        <v>5388</v>
      </c>
      <c r="B1302" s="19">
        <v>0.67412419468533302</v>
      </c>
      <c r="C1302" s="3">
        <v>4</v>
      </c>
    </row>
    <row r="1303" spans="1:3" x14ac:dyDescent="0.35">
      <c r="A1303" s="2" t="s">
        <v>4909</v>
      </c>
      <c r="B1303" s="19">
        <v>0.68175182481751828</v>
      </c>
      <c r="C1303" s="3">
        <v>2</v>
      </c>
    </row>
    <row r="1304" spans="1:3" x14ac:dyDescent="0.35">
      <c r="A1304" s="2" t="s">
        <v>4887</v>
      </c>
      <c r="B1304" s="19">
        <v>0.69021500658183421</v>
      </c>
      <c r="C1304" s="3">
        <v>2</v>
      </c>
    </row>
    <row r="1305" spans="1:3" x14ac:dyDescent="0.35">
      <c r="A1305" s="2" t="s">
        <v>4750</v>
      </c>
      <c r="B1305" s="19">
        <v>0.7</v>
      </c>
      <c r="C1305" s="3">
        <v>2</v>
      </c>
    </row>
    <row r="1306" spans="1:3" x14ac:dyDescent="0.35">
      <c r="A1306" s="2" t="s">
        <v>4492</v>
      </c>
      <c r="B1306" s="19">
        <v>0.72727272727272729</v>
      </c>
      <c r="C1306" s="3">
        <v>2</v>
      </c>
    </row>
    <row r="1307" spans="1:3" x14ac:dyDescent="0.35">
      <c r="A1307" s="2" t="s">
        <v>5386</v>
      </c>
      <c r="B1307" s="19">
        <v>0.73307543520309482</v>
      </c>
      <c r="C1307" s="3">
        <v>2</v>
      </c>
    </row>
    <row r="1308" spans="1:3" x14ac:dyDescent="0.35">
      <c r="A1308" s="2" t="s">
        <v>4503</v>
      </c>
      <c r="B1308" s="19">
        <v>0.73913043478260865</v>
      </c>
      <c r="C1308" s="3">
        <v>2</v>
      </c>
    </row>
    <row r="1309" spans="1:3" x14ac:dyDescent="0.35">
      <c r="A1309" s="2" t="s">
        <v>4488</v>
      </c>
      <c r="B1309" s="19">
        <v>0.74149659863945572</v>
      </c>
      <c r="C1309" s="3">
        <v>2</v>
      </c>
    </row>
    <row r="1310" spans="1:3" x14ac:dyDescent="0.35">
      <c r="A1310" s="2" t="s">
        <v>4453</v>
      </c>
      <c r="B1310" s="19">
        <v>0.75280898876404501</v>
      </c>
      <c r="C1310" s="3">
        <v>2</v>
      </c>
    </row>
    <row r="1311" spans="1:3" x14ac:dyDescent="0.35">
      <c r="A1311" s="2" t="s">
        <v>4564</v>
      </c>
      <c r="B1311" s="19">
        <v>0.75566750629722912</v>
      </c>
      <c r="C1311" s="3">
        <v>2</v>
      </c>
    </row>
    <row r="1312" spans="1:3" x14ac:dyDescent="0.35">
      <c r="A1312" s="2" t="s">
        <v>4444</v>
      </c>
      <c r="B1312" s="19">
        <v>0.78008298755186711</v>
      </c>
      <c r="C1312" s="3">
        <v>4</v>
      </c>
    </row>
    <row r="1313" spans="1:3" x14ac:dyDescent="0.35">
      <c r="A1313" s="2" t="s">
        <v>4469</v>
      </c>
      <c r="B1313" s="19">
        <v>0.80769230769230771</v>
      </c>
      <c r="C1313" s="3">
        <v>2</v>
      </c>
    </row>
    <row r="1314" spans="1:3" x14ac:dyDescent="0.35">
      <c r="A1314" s="2" t="s">
        <v>5095</v>
      </c>
      <c r="B1314" s="19">
        <v>0.88207547169811318</v>
      </c>
      <c r="C1314" s="3">
        <v>2</v>
      </c>
    </row>
    <row r="1315" spans="1:3" x14ac:dyDescent="0.35">
      <c r="A1315" s="2" t="s">
        <v>4211</v>
      </c>
      <c r="B1315" s="19">
        <v>0.1691529319506557</v>
      </c>
      <c r="C1315" s="3">
        <v>7.2633744855967075</v>
      </c>
    </row>
  </sheetData>
  <pageMargins left="0.7" right="0.7" top="0.75" bottom="0.75" header="0.3" footer="0.3"/>
  <pageSetup orientation="portrait" horizontalDpi="1200" verticalDpi="1200" r:id="rId9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42F44-175E-4A8A-981F-860686ED2E72}">
  <dimension ref="A1:AD13"/>
  <sheetViews>
    <sheetView topLeftCell="Y1" workbookViewId="0">
      <selection activeCell="AB4" sqref="AB4"/>
    </sheetView>
  </sheetViews>
  <sheetFormatPr defaultRowHeight="14.5" x14ac:dyDescent="0.35"/>
  <cols>
    <col min="1" max="1" width="15.36328125" bestFit="1" customWidth="1"/>
    <col min="2" max="2" width="31.6328125" bestFit="1" customWidth="1"/>
    <col min="3" max="3" width="16.81640625" bestFit="1" customWidth="1"/>
    <col min="4" max="4" width="15.81640625" bestFit="1" customWidth="1"/>
    <col min="5" max="5" width="23.81640625" bestFit="1" customWidth="1"/>
    <col min="6" max="6" width="13.54296875" bestFit="1" customWidth="1"/>
    <col min="7" max="7" width="15.1796875" bestFit="1" customWidth="1"/>
    <col min="8" max="8" width="14.36328125" bestFit="1" customWidth="1"/>
    <col min="9" max="9" width="14.453125" bestFit="1" customWidth="1"/>
    <col min="10" max="10" width="14.90625" bestFit="1" customWidth="1"/>
    <col min="11" max="11" width="18.6328125" bestFit="1" customWidth="1"/>
    <col min="12" max="12" width="15.81640625" bestFit="1" customWidth="1"/>
    <col min="13" max="13" width="14.81640625" bestFit="1" customWidth="1"/>
    <col min="14" max="14" width="17" bestFit="1" customWidth="1"/>
    <col min="15" max="15" width="16.7265625" bestFit="1" customWidth="1"/>
    <col min="16" max="16" width="13.7265625" bestFit="1" customWidth="1"/>
    <col min="17" max="17" width="13.6328125" bestFit="1" customWidth="1"/>
    <col min="18" max="18" width="17.6328125" bestFit="1" customWidth="1"/>
    <col min="19" max="19" width="26.7265625" bestFit="1" customWidth="1"/>
    <col min="20" max="20" width="25.26953125" bestFit="1" customWidth="1"/>
    <col min="21" max="21" width="20.453125" bestFit="1" customWidth="1"/>
    <col min="22" max="22" width="23.453125" bestFit="1" customWidth="1"/>
    <col min="23" max="23" width="16.1796875" bestFit="1" customWidth="1"/>
    <col min="24" max="24" width="25.1796875" bestFit="1" customWidth="1"/>
    <col min="25" max="25" width="26" bestFit="1" customWidth="1"/>
    <col min="26" max="26" width="25.453125" bestFit="1" customWidth="1"/>
    <col min="27" max="27" width="19.81640625" bestFit="1" customWidth="1"/>
    <col min="28" max="28" width="28.1796875" bestFit="1" customWidth="1"/>
    <col min="29" max="29" width="29" bestFit="1" customWidth="1"/>
    <col min="30" max="30" width="28.453125" bestFit="1" customWidth="1"/>
  </cols>
  <sheetData>
    <row r="1" spans="1:30" x14ac:dyDescent="0.35">
      <c r="A1" t="s">
        <v>5460</v>
      </c>
    </row>
    <row r="3" spans="1:30" x14ac:dyDescent="0.35">
      <c r="A3" t="s">
        <v>5430</v>
      </c>
      <c r="B3" t="s">
        <v>5431</v>
      </c>
      <c r="C3" t="s">
        <v>5432</v>
      </c>
      <c r="D3" t="s">
        <v>5433</v>
      </c>
      <c r="E3" t="s">
        <v>5434</v>
      </c>
      <c r="F3" t="s">
        <v>5435</v>
      </c>
      <c r="G3" t="s">
        <v>5436</v>
      </c>
      <c r="H3" t="s">
        <v>5437</v>
      </c>
      <c r="I3" t="s">
        <v>5438</v>
      </c>
      <c r="J3" t="s">
        <v>5439</v>
      </c>
      <c r="K3" t="s">
        <v>5440</v>
      </c>
      <c r="L3" t="s">
        <v>5441</v>
      </c>
      <c r="M3" t="s">
        <v>5442</v>
      </c>
      <c r="N3" t="s">
        <v>5443</v>
      </c>
      <c r="O3" t="s">
        <v>5444</v>
      </c>
      <c r="P3" t="s">
        <v>5445</v>
      </c>
      <c r="Q3" t="s">
        <v>5446</v>
      </c>
      <c r="R3" t="s">
        <v>5447</v>
      </c>
      <c r="S3" t="s">
        <v>5448</v>
      </c>
      <c r="T3" t="s">
        <v>5449</v>
      </c>
      <c r="U3" t="s">
        <v>5450</v>
      </c>
      <c r="V3" t="s">
        <v>5451</v>
      </c>
      <c r="W3" t="s">
        <v>5452</v>
      </c>
      <c r="X3" t="s">
        <v>5453</v>
      </c>
      <c r="Y3" t="s">
        <v>5454</v>
      </c>
      <c r="Z3" t="s">
        <v>5455</v>
      </c>
      <c r="AA3" t="s">
        <v>5456</v>
      </c>
      <c r="AB3" t="s">
        <v>5457</v>
      </c>
      <c r="AC3" t="s">
        <v>5458</v>
      </c>
      <c r="AD3" t="s">
        <v>5459</v>
      </c>
    </row>
    <row r="4" spans="1:30" x14ac:dyDescent="0.35">
      <c r="A4">
        <v>1123</v>
      </c>
      <c r="B4" t="s">
        <v>5371</v>
      </c>
      <c r="C4" t="s">
        <v>4042</v>
      </c>
      <c r="D4" t="s">
        <v>938</v>
      </c>
      <c r="E4" t="s">
        <v>4044</v>
      </c>
      <c r="F4">
        <v>2014</v>
      </c>
      <c r="G4" t="s">
        <v>1584</v>
      </c>
      <c r="H4" t="s">
        <v>19</v>
      </c>
      <c r="I4">
        <v>2091</v>
      </c>
      <c r="J4">
        <v>5</v>
      </c>
      <c r="K4">
        <v>5</v>
      </c>
      <c r="L4">
        <v>2</v>
      </c>
      <c r="M4">
        <v>3</v>
      </c>
      <c r="N4">
        <v>0</v>
      </c>
      <c r="O4">
        <v>0</v>
      </c>
      <c r="P4" t="s">
        <v>20</v>
      </c>
      <c r="Q4" t="s">
        <v>2951</v>
      </c>
      <c r="R4" t="s">
        <v>4042</v>
      </c>
      <c r="S4">
        <v>5</v>
      </c>
      <c r="T4">
        <v>23584</v>
      </c>
      <c r="U4" t="s">
        <v>4236</v>
      </c>
      <c r="V4">
        <v>8.6827373471952463E-2</v>
      </c>
      <c r="W4" t="s">
        <v>5414</v>
      </c>
      <c r="X4">
        <v>0</v>
      </c>
      <c r="Y4">
        <v>4</v>
      </c>
      <c r="Z4">
        <v>1</v>
      </c>
      <c r="AA4" t="s">
        <v>5419</v>
      </c>
      <c r="AB4">
        <v>1</v>
      </c>
      <c r="AC4">
        <v>7</v>
      </c>
      <c r="AD4">
        <v>2</v>
      </c>
    </row>
    <row r="5" spans="1:30" x14ac:dyDescent="0.35">
      <c r="A5">
        <v>1123</v>
      </c>
      <c r="B5" t="s">
        <v>5371</v>
      </c>
      <c r="C5" t="s">
        <v>4042</v>
      </c>
      <c r="D5" t="s">
        <v>938</v>
      </c>
      <c r="E5" t="s">
        <v>4046</v>
      </c>
      <c r="F5">
        <v>2014</v>
      </c>
      <c r="G5" t="s">
        <v>1584</v>
      </c>
      <c r="H5" t="s">
        <v>23</v>
      </c>
      <c r="I5">
        <v>1677</v>
      </c>
      <c r="J5">
        <v>5</v>
      </c>
      <c r="K5">
        <v>5</v>
      </c>
      <c r="L5">
        <v>2</v>
      </c>
      <c r="M5">
        <v>3</v>
      </c>
      <c r="N5">
        <v>0</v>
      </c>
      <c r="O5">
        <v>0</v>
      </c>
      <c r="P5" t="s">
        <v>20</v>
      </c>
      <c r="Q5" t="s">
        <v>2951</v>
      </c>
      <c r="R5" t="s">
        <v>4042</v>
      </c>
      <c r="S5">
        <v>5</v>
      </c>
      <c r="T5">
        <v>23584</v>
      </c>
      <c r="U5" t="s">
        <v>4236</v>
      </c>
      <c r="V5">
        <v>8.6827373471952463E-2</v>
      </c>
      <c r="W5" t="s">
        <v>5413</v>
      </c>
      <c r="X5">
        <v>0</v>
      </c>
      <c r="Y5">
        <v>4</v>
      </c>
      <c r="Z5">
        <v>1</v>
      </c>
      <c r="AA5" t="s">
        <v>5419</v>
      </c>
      <c r="AB5">
        <v>1</v>
      </c>
      <c r="AC5">
        <v>7</v>
      </c>
      <c r="AD5">
        <v>2</v>
      </c>
    </row>
    <row r="6" spans="1:30" x14ac:dyDescent="0.35">
      <c r="A6">
        <v>1123</v>
      </c>
      <c r="B6" t="s">
        <v>5371</v>
      </c>
      <c r="C6" t="s">
        <v>4042</v>
      </c>
      <c r="D6" t="s">
        <v>938</v>
      </c>
      <c r="E6" t="s">
        <v>4047</v>
      </c>
      <c r="F6">
        <v>2014</v>
      </c>
      <c r="G6" t="s">
        <v>1584</v>
      </c>
      <c r="H6" t="s">
        <v>23</v>
      </c>
      <c r="I6">
        <v>1618</v>
      </c>
      <c r="J6">
        <v>5</v>
      </c>
      <c r="K6">
        <v>5</v>
      </c>
      <c r="L6">
        <v>2</v>
      </c>
      <c r="M6">
        <v>3</v>
      </c>
      <c r="N6">
        <v>0</v>
      </c>
      <c r="O6">
        <v>0</v>
      </c>
      <c r="P6" t="s">
        <v>20</v>
      </c>
      <c r="Q6" t="s">
        <v>2951</v>
      </c>
      <c r="R6" t="s">
        <v>4042</v>
      </c>
      <c r="S6">
        <v>5</v>
      </c>
      <c r="T6">
        <v>23584</v>
      </c>
      <c r="U6" t="s">
        <v>4236</v>
      </c>
      <c r="V6">
        <v>8.6827373471952463E-2</v>
      </c>
      <c r="W6" t="s">
        <v>5414</v>
      </c>
      <c r="X6">
        <v>0</v>
      </c>
      <c r="Y6">
        <v>4</v>
      </c>
      <c r="Z6">
        <v>1</v>
      </c>
      <c r="AA6" t="s">
        <v>5419</v>
      </c>
      <c r="AB6">
        <v>1</v>
      </c>
      <c r="AC6">
        <v>7</v>
      </c>
      <c r="AD6">
        <v>2</v>
      </c>
    </row>
    <row r="7" spans="1:30" x14ac:dyDescent="0.35">
      <c r="A7">
        <v>1123</v>
      </c>
      <c r="B7" t="s">
        <v>5371</v>
      </c>
      <c r="C7" t="s">
        <v>4042</v>
      </c>
      <c r="D7" t="s">
        <v>938</v>
      </c>
      <c r="E7" t="s">
        <v>4048</v>
      </c>
      <c r="F7">
        <v>2014</v>
      </c>
      <c r="G7" t="s">
        <v>1584</v>
      </c>
      <c r="H7" t="s">
        <v>19</v>
      </c>
      <c r="I7">
        <v>2851</v>
      </c>
      <c r="J7">
        <v>5</v>
      </c>
      <c r="K7">
        <v>5</v>
      </c>
      <c r="L7">
        <v>2</v>
      </c>
      <c r="M7">
        <v>3</v>
      </c>
      <c r="N7">
        <v>0</v>
      </c>
      <c r="O7">
        <v>0</v>
      </c>
      <c r="P7" t="s">
        <v>20</v>
      </c>
      <c r="Q7" t="s">
        <v>2951</v>
      </c>
      <c r="R7" t="s">
        <v>4042</v>
      </c>
      <c r="S7">
        <v>5</v>
      </c>
      <c r="T7">
        <v>23584</v>
      </c>
      <c r="U7" t="s">
        <v>4236</v>
      </c>
      <c r="V7">
        <v>8.6827373471952463E-2</v>
      </c>
      <c r="W7" t="s">
        <v>5414</v>
      </c>
      <c r="X7">
        <v>0</v>
      </c>
      <c r="Y7">
        <v>4</v>
      </c>
      <c r="Z7">
        <v>1</v>
      </c>
      <c r="AA7" t="s">
        <v>5419</v>
      </c>
      <c r="AB7">
        <v>1</v>
      </c>
      <c r="AC7">
        <v>7</v>
      </c>
      <c r="AD7">
        <v>2</v>
      </c>
    </row>
    <row r="8" spans="1:30" x14ac:dyDescent="0.35">
      <c r="A8">
        <v>1123</v>
      </c>
      <c r="B8" t="s">
        <v>5371</v>
      </c>
      <c r="C8" t="s">
        <v>4042</v>
      </c>
      <c r="D8" t="s">
        <v>938</v>
      </c>
      <c r="E8" t="s">
        <v>4050</v>
      </c>
      <c r="F8">
        <v>2014</v>
      </c>
      <c r="G8" t="s">
        <v>1584</v>
      </c>
      <c r="H8" t="s">
        <v>19</v>
      </c>
      <c r="I8">
        <v>516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 t="s">
        <v>20</v>
      </c>
      <c r="Q8" t="s">
        <v>2951</v>
      </c>
      <c r="R8" t="s">
        <v>4042</v>
      </c>
      <c r="S8">
        <v>5</v>
      </c>
      <c r="T8">
        <v>23584</v>
      </c>
      <c r="U8" t="s">
        <v>4236</v>
      </c>
      <c r="V8">
        <v>8.6827373471952463E-2</v>
      </c>
      <c r="W8" t="s">
        <v>5414</v>
      </c>
      <c r="X8">
        <v>0</v>
      </c>
      <c r="Y8">
        <v>4</v>
      </c>
      <c r="Z8">
        <v>1</v>
      </c>
      <c r="AA8" t="s">
        <v>5419</v>
      </c>
      <c r="AB8">
        <v>1</v>
      </c>
      <c r="AC8">
        <v>7</v>
      </c>
      <c r="AD8">
        <v>2</v>
      </c>
    </row>
    <row r="9" spans="1:30" x14ac:dyDescent="0.35">
      <c r="A9">
        <v>1124</v>
      </c>
      <c r="B9" t="s">
        <v>5372</v>
      </c>
      <c r="C9" t="s">
        <v>4042</v>
      </c>
      <c r="D9" t="s">
        <v>938</v>
      </c>
      <c r="E9" t="s">
        <v>4043</v>
      </c>
      <c r="F9">
        <v>2016</v>
      </c>
      <c r="G9" t="s">
        <v>1584</v>
      </c>
      <c r="H9" t="s">
        <v>19</v>
      </c>
      <c r="I9">
        <v>2731</v>
      </c>
      <c r="J9">
        <v>5</v>
      </c>
      <c r="K9">
        <v>5</v>
      </c>
      <c r="L9">
        <v>2</v>
      </c>
      <c r="M9">
        <v>2</v>
      </c>
      <c r="N9">
        <v>0</v>
      </c>
      <c r="O9">
        <v>1</v>
      </c>
      <c r="P9" t="s">
        <v>20</v>
      </c>
      <c r="Q9" t="s">
        <v>2951</v>
      </c>
      <c r="R9" t="s">
        <v>4042</v>
      </c>
      <c r="S9">
        <v>5</v>
      </c>
      <c r="T9">
        <v>23584</v>
      </c>
      <c r="U9" t="s">
        <v>4236</v>
      </c>
      <c r="V9">
        <v>5.1259940595956732E-2</v>
      </c>
      <c r="W9" t="s">
        <v>5414</v>
      </c>
      <c r="X9">
        <v>1</v>
      </c>
      <c r="Y9">
        <v>3</v>
      </c>
      <c r="Z9">
        <v>1</v>
      </c>
      <c r="AA9" t="s">
        <v>5419</v>
      </c>
      <c r="AB9">
        <v>1</v>
      </c>
      <c r="AC9">
        <v>7</v>
      </c>
      <c r="AD9">
        <v>2</v>
      </c>
    </row>
    <row r="10" spans="1:30" x14ac:dyDescent="0.35">
      <c r="A10">
        <v>1124</v>
      </c>
      <c r="B10" t="s">
        <v>5372</v>
      </c>
      <c r="C10" t="s">
        <v>4042</v>
      </c>
      <c r="D10" t="s">
        <v>938</v>
      </c>
      <c r="E10" t="s">
        <v>3360</v>
      </c>
      <c r="F10">
        <v>2016</v>
      </c>
      <c r="G10" t="s">
        <v>1584</v>
      </c>
      <c r="H10" t="s">
        <v>127</v>
      </c>
      <c r="I10">
        <v>1709</v>
      </c>
      <c r="J10">
        <v>5</v>
      </c>
      <c r="K10">
        <v>5</v>
      </c>
      <c r="L10">
        <v>2</v>
      </c>
      <c r="M10">
        <v>2</v>
      </c>
      <c r="N10">
        <v>0</v>
      </c>
      <c r="O10">
        <v>1</v>
      </c>
      <c r="P10" t="s">
        <v>20</v>
      </c>
      <c r="Q10" t="s">
        <v>2951</v>
      </c>
      <c r="R10" t="s">
        <v>4042</v>
      </c>
      <c r="S10">
        <v>5</v>
      </c>
      <c r="T10">
        <v>23584</v>
      </c>
      <c r="U10" t="s">
        <v>4236</v>
      </c>
      <c r="V10">
        <v>5.1259940595956732E-2</v>
      </c>
      <c r="W10" t="s">
        <v>5414</v>
      </c>
      <c r="X10">
        <v>1</v>
      </c>
      <c r="Y10">
        <v>3</v>
      </c>
      <c r="Z10">
        <v>1</v>
      </c>
      <c r="AA10" t="s">
        <v>5419</v>
      </c>
      <c r="AB10">
        <v>1</v>
      </c>
      <c r="AC10">
        <v>7</v>
      </c>
      <c r="AD10">
        <v>2</v>
      </c>
    </row>
    <row r="11" spans="1:30" x14ac:dyDescent="0.35">
      <c r="A11">
        <v>1124</v>
      </c>
      <c r="B11" t="s">
        <v>5372</v>
      </c>
      <c r="C11" t="s">
        <v>4042</v>
      </c>
      <c r="D11" t="s">
        <v>938</v>
      </c>
      <c r="E11" t="s">
        <v>4045</v>
      </c>
      <c r="F11">
        <v>2016</v>
      </c>
      <c r="G11" t="s">
        <v>1584</v>
      </c>
      <c r="H11" t="s">
        <v>23</v>
      </c>
      <c r="I11">
        <v>2333</v>
      </c>
      <c r="J11">
        <v>5</v>
      </c>
      <c r="K11">
        <v>5</v>
      </c>
      <c r="L11">
        <v>2</v>
      </c>
      <c r="M11">
        <v>2</v>
      </c>
      <c r="N11">
        <v>0</v>
      </c>
      <c r="O11">
        <v>1</v>
      </c>
      <c r="P11" t="s">
        <v>20</v>
      </c>
      <c r="Q11" t="s">
        <v>2951</v>
      </c>
      <c r="R11" t="s">
        <v>4042</v>
      </c>
      <c r="S11">
        <v>5</v>
      </c>
      <c r="T11">
        <v>23584</v>
      </c>
      <c r="U11" t="s">
        <v>4236</v>
      </c>
      <c r="V11">
        <v>5.1259940595956732E-2</v>
      </c>
      <c r="W11" t="s">
        <v>5413</v>
      </c>
      <c r="X11">
        <v>1</v>
      </c>
      <c r="Y11">
        <v>3</v>
      </c>
      <c r="Z11">
        <v>1</v>
      </c>
      <c r="AA11" t="s">
        <v>5419</v>
      </c>
      <c r="AB11">
        <v>1</v>
      </c>
      <c r="AC11">
        <v>7</v>
      </c>
      <c r="AD11">
        <v>2</v>
      </c>
    </row>
    <row r="12" spans="1:30" x14ac:dyDescent="0.35">
      <c r="A12">
        <v>1124</v>
      </c>
      <c r="B12" t="s">
        <v>5372</v>
      </c>
      <c r="C12" t="s">
        <v>4042</v>
      </c>
      <c r="D12" t="s">
        <v>938</v>
      </c>
      <c r="E12" t="s">
        <v>4049</v>
      </c>
      <c r="F12">
        <v>2016</v>
      </c>
      <c r="G12" t="s">
        <v>1584</v>
      </c>
      <c r="H12" t="s">
        <v>19</v>
      </c>
      <c r="I12">
        <v>3266</v>
      </c>
      <c r="J12">
        <v>5</v>
      </c>
      <c r="K12">
        <v>5</v>
      </c>
      <c r="L12">
        <v>2</v>
      </c>
      <c r="M12">
        <v>2</v>
      </c>
      <c r="N12">
        <v>0</v>
      </c>
      <c r="O12">
        <v>1</v>
      </c>
      <c r="P12" t="s">
        <v>20</v>
      </c>
      <c r="Q12" t="s">
        <v>2951</v>
      </c>
      <c r="R12" t="s">
        <v>4042</v>
      </c>
      <c r="S12">
        <v>5</v>
      </c>
      <c r="T12">
        <v>23584</v>
      </c>
      <c r="U12" t="s">
        <v>4236</v>
      </c>
      <c r="V12">
        <v>5.1259940595956732E-2</v>
      </c>
      <c r="W12" t="s">
        <v>5414</v>
      </c>
      <c r="X12">
        <v>1</v>
      </c>
      <c r="Y12">
        <v>3</v>
      </c>
      <c r="Z12">
        <v>1</v>
      </c>
      <c r="AA12" t="s">
        <v>5419</v>
      </c>
      <c r="AB12">
        <v>1</v>
      </c>
      <c r="AC12">
        <v>7</v>
      </c>
      <c r="AD12">
        <v>2</v>
      </c>
    </row>
    <row r="13" spans="1:30" x14ac:dyDescent="0.35">
      <c r="A13">
        <v>1124</v>
      </c>
      <c r="B13" t="s">
        <v>5372</v>
      </c>
      <c r="C13" t="s">
        <v>4042</v>
      </c>
      <c r="D13" t="s">
        <v>938</v>
      </c>
      <c r="E13" t="s">
        <v>4051</v>
      </c>
      <c r="F13">
        <v>2016</v>
      </c>
      <c r="G13" t="s">
        <v>1584</v>
      </c>
      <c r="H13" t="s">
        <v>23</v>
      </c>
      <c r="I13">
        <v>398</v>
      </c>
      <c r="J13">
        <v>5</v>
      </c>
      <c r="K13">
        <v>5</v>
      </c>
      <c r="L13">
        <v>2</v>
      </c>
      <c r="M13">
        <v>2</v>
      </c>
      <c r="N13">
        <v>0</v>
      </c>
      <c r="O13">
        <v>1</v>
      </c>
      <c r="P13" t="s">
        <v>20</v>
      </c>
      <c r="Q13" t="s">
        <v>2951</v>
      </c>
      <c r="R13" t="s">
        <v>4042</v>
      </c>
      <c r="S13">
        <v>5</v>
      </c>
      <c r="T13">
        <v>23584</v>
      </c>
      <c r="U13" t="s">
        <v>4236</v>
      </c>
      <c r="V13">
        <v>5.1259940595956732E-2</v>
      </c>
      <c r="W13" t="s">
        <v>5415</v>
      </c>
      <c r="X13">
        <v>1</v>
      </c>
      <c r="Y13">
        <v>3</v>
      </c>
      <c r="Z13">
        <v>1</v>
      </c>
      <c r="AA13" t="s">
        <v>5419</v>
      </c>
      <c r="AB13">
        <v>1</v>
      </c>
      <c r="AC13">
        <v>7</v>
      </c>
      <c r="AD13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4137-B5AB-4207-BD20-672E8729F612}">
  <dimension ref="A1:D29"/>
  <sheetViews>
    <sheetView tabSelected="1" topLeftCell="A6" workbookViewId="0">
      <selection activeCell="C22" sqref="C22:D22"/>
    </sheetView>
  </sheetViews>
  <sheetFormatPr defaultRowHeight="14.5" x14ac:dyDescent="0.35"/>
  <cols>
    <col min="1" max="1" width="21.81640625" bestFit="1" customWidth="1"/>
    <col min="2" max="2" width="9.1796875" bestFit="1" customWidth="1"/>
    <col min="3" max="3" width="28.453125" bestFit="1" customWidth="1"/>
    <col min="4" max="4" width="29.36328125" bestFit="1" customWidth="1"/>
    <col min="5" max="5" width="12.90625" bestFit="1" customWidth="1"/>
    <col min="6" max="6" width="9.1796875" bestFit="1" customWidth="1"/>
    <col min="7" max="7" width="9.6328125" bestFit="1" customWidth="1"/>
    <col min="8" max="8" width="23.7265625" bestFit="1" customWidth="1"/>
  </cols>
  <sheetData>
    <row r="1" spans="1:4" x14ac:dyDescent="0.35">
      <c r="A1" s="1" t="s">
        <v>4242</v>
      </c>
      <c r="B1" t="s">
        <v>4220</v>
      </c>
      <c r="C1" t="s">
        <v>5420</v>
      </c>
      <c r="D1" t="s">
        <v>4245</v>
      </c>
    </row>
    <row r="2" spans="1:4" x14ac:dyDescent="0.35">
      <c r="A2" s="2" t="s">
        <v>5417</v>
      </c>
      <c r="B2" s="3">
        <v>87</v>
      </c>
      <c r="C2" s="19">
        <v>7.5455333911535125E-2</v>
      </c>
      <c r="D2" s="19">
        <v>0.22820450196920725</v>
      </c>
    </row>
    <row r="3" spans="1:4" x14ac:dyDescent="0.35">
      <c r="A3" s="2" t="s">
        <v>5418</v>
      </c>
      <c r="B3" s="3">
        <v>480</v>
      </c>
      <c r="C3" s="19">
        <v>0.4163052905464007</v>
      </c>
      <c r="D3" s="19">
        <v>0.22194444144479175</v>
      </c>
    </row>
    <row r="4" spans="1:4" x14ac:dyDescent="0.35">
      <c r="A4" s="2" t="s">
        <v>5419</v>
      </c>
      <c r="B4" s="3">
        <v>586</v>
      </c>
      <c r="C4" s="19">
        <v>0.50823937554206422</v>
      </c>
      <c r="D4" s="19">
        <v>0.13318098192550523</v>
      </c>
    </row>
    <row r="5" spans="1:4" x14ac:dyDescent="0.35">
      <c r="A5" s="2" t="s">
        <v>4211</v>
      </c>
      <c r="B5" s="3">
        <v>1153</v>
      </c>
      <c r="C5" s="19">
        <v>1</v>
      </c>
      <c r="D5" s="19">
        <v>0.16915293195065581</v>
      </c>
    </row>
    <row r="8" spans="1:4" x14ac:dyDescent="0.35">
      <c r="A8" s="1" t="s">
        <v>4242</v>
      </c>
      <c r="B8" t="s">
        <v>4220</v>
      </c>
      <c r="C8" t="s">
        <v>5428</v>
      </c>
      <c r="D8" t="s">
        <v>5429</v>
      </c>
    </row>
    <row r="9" spans="1:4" x14ac:dyDescent="0.35">
      <c r="A9" s="2" t="s">
        <v>15</v>
      </c>
      <c r="B9" s="3">
        <v>169</v>
      </c>
      <c r="C9" s="3">
        <v>279</v>
      </c>
      <c r="D9" s="3">
        <v>401</v>
      </c>
    </row>
    <row r="10" spans="1:4" x14ac:dyDescent="0.35">
      <c r="A10" s="2" t="s">
        <v>937</v>
      </c>
      <c r="B10" s="3">
        <v>1</v>
      </c>
      <c r="C10" s="3">
        <v>1</v>
      </c>
      <c r="D10" s="3">
        <v>2</v>
      </c>
    </row>
    <row r="11" spans="1:4" x14ac:dyDescent="0.35">
      <c r="A11" s="2" t="s">
        <v>943</v>
      </c>
      <c r="B11" s="3">
        <v>1</v>
      </c>
      <c r="C11" s="3">
        <v>1</v>
      </c>
      <c r="D11" s="3">
        <v>1</v>
      </c>
    </row>
    <row r="12" spans="1:4" x14ac:dyDescent="0.35">
      <c r="A12" s="2" t="s">
        <v>949</v>
      </c>
      <c r="B12" s="3">
        <v>88</v>
      </c>
      <c r="C12" s="3">
        <v>15</v>
      </c>
      <c r="D12" s="3">
        <v>213</v>
      </c>
    </row>
    <row r="13" spans="1:4" x14ac:dyDescent="0.35">
      <c r="A13" s="2" t="s">
        <v>1437</v>
      </c>
      <c r="B13" s="3">
        <v>128</v>
      </c>
      <c r="C13" s="3">
        <v>29</v>
      </c>
      <c r="D13" s="3">
        <v>256</v>
      </c>
    </row>
    <row r="14" spans="1:4" x14ac:dyDescent="0.35">
      <c r="A14" s="2" t="s">
        <v>1810</v>
      </c>
      <c r="B14" s="3">
        <v>1</v>
      </c>
      <c r="C14" s="3">
        <v>1</v>
      </c>
      <c r="D14" s="3">
        <v>1</v>
      </c>
    </row>
    <row r="15" spans="1:4" x14ac:dyDescent="0.35">
      <c r="A15" s="2" t="s">
        <v>1813</v>
      </c>
      <c r="B15" s="3">
        <v>126</v>
      </c>
      <c r="C15" s="3">
        <v>168</v>
      </c>
      <c r="D15" s="3">
        <v>290</v>
      </c>
    </row>
    <row r="16" spans="1:4" x14ac:dyDescent="0.35">
      <c r="A16" s="2" t="s">
        <v>2393</v>
      </c>
      <c r="B16" s="3">
        <v>15</v>
      </c>
      <c r="C16" s="3">
        <v>2</v>
      </c>
      <c r="D16" s="3">
        <v>33</v>
      </c>
    </row>
    <row r="17" spans="1:4" x14ac:dyDescent="0.35">
      <c r="A17" s="2" t="s">
        <v>2625</v>
      </c>
      <c r="B17" s="3">
        <v>84</v>
      </c>
      <c r="C17" s="3">
        <v>77</v>
      </c>
      <c r="D17" s="3">
        <v>143</v>
      </c>
    </row>
    <row r="18" spans="1:4" x14ac:dyDescent="0.35">
      <c r="A18" s="2" t="s">
        <v>2692</v>
      </c>
      <c r="B18" s="3">
        <v>99</v>
      </c>
      <c r="C18" s="3">
        <v>94</v>
      </c>
      <c r="D18" s="3">
        <v>132</v>
      </c>
    </row>
    <row r="19" spans="1:4" x14ac:dyDescent="0.35">
      <c r="A19" s="2" t="s">
        <v>2938</v>
      </c>
      <c r="B19" s="3">
        <v>27</v>
      </c>
      <c r="C19" s="3">
        <v>7</v>
      </c>
      <c r="D19" s="3">
        <v>78</v>
      </c>
    </row>
    <row r="20" spans="1:4" x14ac:dyDescent="0.35">
      <c r="A20" s="2" t="s">
        <v>2949</v>
      </c>
      <c r="B20" s="3">
        <v>128</v>
      </c>
      <c r="C20" s="3">
        <v>87</v>
      </c>
      <c r="D20" s="3">
        <v>236</v>
      </c>
    </row>
    <row r="21" spans="1:4" x14ac:dyDescent="0.35">
      <c r="A21" s="2" t="s">
        <v>3379</v>
      </c>
      <c r="B21" s="3">
        <v>255</v>
      </c>
      <c r="C21" s="3">
        <v>216</v>
      </c>
      <c r="D21" s="3">
        <v>355</v>
      </c>
    </row>
    <row r="22" spans="1:4" x14ac:dyDescent="0.35">
      <c r="A22" s="2" t="s">
        <v>4042</v>
      </c>
      <c r="B22" s="3">
        <v>2</v>
      </c>
      <c r="C22" s="3">
        <v>1</v>
      </c>
      <c r="D22" s="3">
        <v>7</v>
      </c>
    </row>
    <row r="23" spans="1:4" x14ac:dyDescent="0.35">
      <c r="A23" s="2" t="s">
        <v>4052</v>
      </c>
      <c r="B23" s="3">
        <v>3</v>
      </c>
      <c r="C23" s="3">
        <v>1</v>
      </c>
      <c r="D23" s="3">
        <v>5</v>
      </c>
    </row>
    <row r="24" spans="1:4" x14ac:dyDescent="0.35">
      <c r="A24" s="2" t="s">
        <v>4059</v>
      </c>
      <c r="B24" s="3">
        <v>1</v>
      </c>
      <c r="C24" s="3">
        <v>5</v>
      </c>
      <c r="D24" s="3">
        <v>8</v>
      </c>
    </row>
    <row r="25" spans="1:4" x14ac:dyDescent="0.35">
      <c r="A25" s="2" t="s">
        <v>4074</v>
      </c>
      <c r="B25" s="3">
        <v>3</v>
      </c>
      <c r="C25" s="3">
        <v>1</v>
      </c>
      <c r="D25" s="3">
        <v>7</v>
      </c>
    </row>
    <row r="26" spans="1:4" x14ac:dyDescent="0.35">
      <c r="A26" s="2" t="s">
        <v>4083</v>
      </c>
      <c r="B26" s="3">
        <v>8</v>
      </c>
      <c r="C26" s="3">
        <v>1</v>
      </c>
      <c r="D26" s="3">
        <v>15</v>
      </c>
    </row>
    <row r="27" spans="1:4" x14ac:dyDescent="0.35">
      <c r="A27" s="2" t="s">
        <v>4110</v>
      </c>
      <c r="B27" s="3">
        <v>12</v>
      </c>
      <c r="C27" s="3">
        <v>2</v>
      </c>
      <c r="D27" s="3">
        <v>68</v>
      </c>
    </row>
    <row r="28" spans="1:4" x14ac:dyDescent="0.35">
      <c r="A28" s="2" t="s">
        <v>4184</v>
      </c>
      <c r="B28" s="3">
        <v>2</v>
      </c>
      <c r="C28" s="3">
        <v>4</v>
      </c>
      <c r="D28" s="3">
        <v>27</v>
      </c>
    </row>
    <row r="29" spans="1:4" x14ac:dyDescent="0.35">
      <c r="A29" s="2" t="s">
        <v>4211</v>
      </c>
      <c r="B29" s="3">
        <v>1153</v>
      </c>
      <c r="C29" s="3">
        <v>143.59259259259258</v>
      </c>
      <c r="D29" s="3">
        <v>269.68400940623161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945D74BB-7A58-44AF-910F-621899744E16}">
  <ds:schemaRefs/>
</ds:datastoreItem>
</file>

<file path=customXml/itemProps2.xml><?xml version="1.0" encoding="utf-8"?>
<ds:datastoreItem xmlns:ds="http://schemas.openxmlformats.org/officeDocument/2006/customXml" ds:itemID="{8A5EF58A-BD4E-414B-82D0-7D1747CBB83F}">
  <ds:schemaRefs/>
</ds:datastoreItem>
</file>

<file path=customXml/itemProps3.xml><?xml version="1.0" encoding="utf-8"?>
<ds:datastoreItem xmlns:ds="http://schemas.openxmlformats.org/officeDocument/2006/customXml" ds:itemID="{5C270981-B9CC-4EB6-B4EB-3774D85C01DE}">
  <ds:schemaRefs/>
</ds:datastoreItem>
</file>

<file path=customXml/itemProps4.xml><?xml version="1.0" encoding="utf-8"?>
<ds:datastoreItem xmlns:ds="http://schemas.openxmlformats.org/officeDocument/2006/customXml" ds:itemID="{D4E0B01D-AAF8-40A7-8AF3-59DDBEF0C9A4}">
  <ds:schemaRefs/>
</ds:datastoreItem>
</file>

<file path=customXml/itemProps5.xml><?xml version="1.0" encoding="utf-8"?>
<ds:datastoreItem xmlns:ds="http://schemas.openxmlformats.org/officeDocument/2006/customXml" ds:itemID="{52860606-68CF-4F9E-8F64-611860A98E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</vt:lpstr>
      <vt:lpstr>la-results-clean+coding</vt:lpstr>
      <vt:lpstr>Races by Level and Type</vt:lpstr>
      <vt:lpstr>Races by Population</vt:lpstr>
      <vt:lpstr>Urban-Rural Divide</vt:lpstr>
      <vt:lpstr>Margin of Victory</vt:lpstr>
      <vt:lpstr>Sheet10</vt:lpstr>
      <vt:lpstr>By Gender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Gardner</dc:creator>
  <cp:lastModifiedBy>Gardner, Stephen</cp:lastModifiedBy>
  <dcterms:modified xsi:type="dcterms:W3CDTF">2018-08-27T03:53:58Z</dcterms:modified>
</cp:coreProperties>
</file>